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charts/chart3.xml" ContentType="application/vnd.openxmlformats-officedocument.drawingml.chart+xml"/>
  <Override PartName="/xl/drawings/drawing9.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charts/chart6.xml" ContentType="application/vnd.openxmlformats-officedocument.drawingml.chart+xml"/>
  <Override PartName="/xl/drawings/drawing11.xml" ContentType="application/vnd.openxmlformats-officedocument.drawing+xml"/>
  <Override PartName="/xl/charts/chart7.xml" ContentType="application/vnd.openxmlformats-officedocument.drawingml.chart+xml"/>
  <Override PartName="/xl/drawings/drawing12.xml" ContentType="application/vnd.openxmlformats-officedocument.drawing+xml"/>
  <Override PartName="/xl/charts/chart8.xml" ContentType="application/vnd.openxmlformats-officedocument.drawingml.chart+xml"/>
  <Override PartName="/xl/drawings/drawing13.xml" ContentType="application/vnd.openxmlformats-officedocument.drawing+xml"/>
  <Override PartName="/xl/charts/chart9.xml" ContentType="application/vnd.openxmlformats-officedocument.drawingml.chart+xml"/>
  <Override PartName="/xl/drawings/drawing14.xml" ContentType="application/vnd.openxmlformats-officedocument.drawing+xml"/>
  <Override PartName="/xl/charts/chart10.xml" ContentType="application/vnd.openxmlformats-officedocument.drawingml.chart+xml"/>
  <Override PartName="/xl/drawings/drawing15.xml" ContentType="application/vnd.openxmlformats-officedocument.drawing+xml"/>
  <Override PartName="/xl/charts/chart11.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35" windowWidth="16140" windowHeight="7815" tabRatio="927"/>
  </bookViews>
  <sheets>
    <sheet name="Dashboard" sheetId="29" r:id="rId1"/>
    <sheet name="Tracking Data" sheetId="1" r:id="rId2"/>
    <sheet name="Forecast" sheetId="21" r:id="rId3"/>
    <sheet name="Settings" sheetId="25" state="hidden" r:id="rId4"/>
    <sheet name="Defects" sheetId="9" r:id="rId5"/>
    <sheet name="Blocks" sheetId="10" r:id="rId6"/>
    <sheet name="Risks" sheetId="22" r:id="rId7"/>
    <sheet name="Kanban Board" sheetId="31" r:id="rId8"/>
    <sheet name="CFD" sheetId="3" r:id="rId9"/>
    <sheet name="WIP" sheetId="30" r:id="rId10"/>
    <sheet name="Throughput" sheetId="5" r:id="rId11"/>
    <sheet name="Process Control" sheetId="7" r:id="rId12"/>
    <sheet name="XS" sheetId="15" r:id="rId13"/>
    <sheet name="S" sheetId="17" r:id="rId14"/>
    <sheet name="M" sheetId="16" r:id="rId15"/>
    <sheet name="XL" sheetId="19" r:id="rId16"/>
    <sheet name="L" sheetId="18" r:id="rId17"/>
    <sheet name="Throughput Samples" sheetId="24" state="hidden" r:id="rId18"/>
    <sheet name="Weekly Summary" sheetId="2" state="hidden" r:id="rId19"/>
    <sheet name="Board Active" sheetId="11" state="hidden" r:id="rId20"/>
    <sheet name="Daily Tracking" sheetId="12" state="hidden" r:id="rId21"/>
    <sheet name="Monthly Summary" sheetId="4" state="hidden" r:id="rId22"/>
    <sheet name="Days To Done" sheetId="13" state="hidden" r:id="rId23"/>
    <sheet name="Weekly Done" sheetId="14" state="hidden" r:id="rId24"/>
    <sheet name="Look-ups" sheetId="8" state="hidden" r:id="rId25"/>
    <sheet name="Charts" sheetId="23" r:id="rId26"/>
    <sheet name="Forecaster Instructions" sheetId="20" r:id="rId27"/>
    <sheet name="Remaining Stories Actuals" sheetId="26" state="hidden" r:id="rId28"/>
    <sheet name="Monte Carlo" sheetId="27" state="hidden" r:id="rId29"/>
    <sheet name="Throughput Monte Carlo Weeks" sheetId="28" state="hidden" r:id="rId30"/>
  </sheets>
  <definedNames>
    <definedName name="_xlnm._FilterDatabase" localSheetId="1" hidden="1">'Tracking Data'!$A$1:$S$1000</definedName>
    <definedName name="BurndownDateRange">OFFSET('Monte Carlo'!$D$2,0,0,1,MAX(WeeksToZeroResults))</definedName>
    <definedName name="DaysPerThroughputUnit">Forecast!$F$15</definedName>
    <definedName name="EndOfWeekDateResults">'Monte Carlo'!$C$3:$C$503</definedName>
    <definedName name="ForecastFrequencyRange">OFFSET(Charts!$U$2,0,0,COUNTIF(Charts!$T:$T,"&gt;0"))</definedName>
    <definedName name="ForecastWeekRange">OFFSET(Charts!$T$2,0,0,COUNTIF(Charts!$T:$T,"&gt;0"))</definedName>
    <definedName name="Samples">'Throughput Samples'!$A$2:$A$25</definedName>
    <definedName name="SamplesOrEstimateFlag">Forecast!$H$17</definedName>
    <definedName name="StartDate">Forecast!$D$3</definedName>
    <definedName name="StoryCountHighEstimate">Forecast!$H$7</definedName>
    <definedName name="StoryCountLowEstimate">Forecast!$D$7</definedName>
    <definedName name="StorySplitRateHighEstimate">Forecast!$H$11</definedName>
    <definedName name="StorySplitRateLowEstimate">Forecast!$D$11</definedName>
    <definedName name="ThroughputHighEstimate">Forecast!$H$19</definedName>
    <definedName name="ThroughputLowEstimate">Forecast!$D$19</definedName>
    <definedName name="ThroughputMonthAdjustmentRange">Forecast!$B$23:$C$32</definedName>
    <definedName name="TotalCount">'Throughput Samples'!$E$22</definedName>
    <definedName name="TotalThroughputSampleCount">'Throughput Samples'!$E$22</definedName>
    <definedName name="WeeksToForecast">Forecast!$C$32</definedName>
    <definedName name="WeeksToZeroResults">'Monte Carlo'!$B$3:$B$503</definedName>
  </definedNames>
  <calcPr calcId="145621"/>
</workbook>
</file>

<file path=xl/calcChain.xml><?xml version="1.0" encoding="utf-8"?>
<calcChain xmlns="http://schemas.openxmlformats.org/spreadsheetml/2006/main">
  <c r="D2" i="2" l="1"/>
  <c r="E2" i="2"/>
  <c r="F2" i="2"/>
  <c r="H2" i="2"/>
  <c r="L87" i="11"/>
  <c r="M87" i="11"/>
  <c r="N87" i="11"/>
  <c r="O87" i="11"/>
  <c r="L88" i="11"/>
  <c r="M88" i="11"/>
  <c r="N88" i="11"/>
  <c r="O88" i="11"/>
  <c r="L89" i="11"/>
  <c r="M89" i="11"/>
  <c r="N89" i="11"/>
  <c r="O89" i="11"/>
  <c r="L90" i="11"/>
  <c r="M90" i="11"/>
  <c r="N90" i="11"/>
  <c r="O90" i="11"/>
  <c r="L91" i="11"/>
  <c r="M91" i="11"/>
  <c r="N91" i="11"/>
  <c r="O91" i="11"/>
  <c r="L92" i="11"/>
  <c r="M92" i="11"/>
  <c r="N92" i="11"/>
  <c r="O92" i="11"/>
  <c r="L93" i="11"/>
  <c r="M93" i="11"/>
  <c r="N93" i="11"/>
  <c r="O93" i="11"/>
  <c r="L94" i="11"/>
  <c r="M94" i="11"/>
  <c r="N94" i="11"/>
  <c r="O94" i="11"/>
  <c r="L95" i="11"/>
  <c r="M95" i="11"/>
  <c r="N95" i="11"/>
  <c r="O95" i="11"/>
  <c r="L96" i="11"/>
  <c r="M96" i="11"/>
  <c r="N96" i="11"/>
  <c r="O96" i="11"/>
  <c r="L97" i="11"/>
  <c r="M97" i="11"/>
  <c r="N97" i="11"/>
  <c r="O97" i="11"/>
  <c r="L98" i="11"/>
  <c r="M98" i="11"/>
  <c r="N98" i="11"/>
  <c r="O98" i="11"/>
  <c r="L99" i="11"/>
  <c r="M99" i="11"/>
  <c r="N99" i="11"/>
  <c r="O99" i="11"/>
  <c r="L100" i="11"/>
  <c r="M100" i="11"/>
  <c r="N100" i="11"/>
  <c r="O100" i="11"/>
  <c r="L101" i="11"/>
  <c r="M101" i="11"/>
  <c r="N101" i="11"/>
  <c r="O101" i="11"/>
  <c r="L102" i="11"/>
  <c r="M102" i="11"/>
  <c r="N102" i="11"/>
  <c r="O102" i="11"/>
  <c r="L103" i="11"/>
  <c r="M103" i="11"/>
  <c r="N103" i="11"/>
  <c r="O103" i="11"/>
  <c r="L104" i="11"/>
  <c r="M104" i="11"/>
  <c r="N104" i="11"/>
  <c r="O104" i="11"/>
  <c r="L105" i="11"/>
  <c r="M105" i="11"/>
  <c r="N105" i="11"/>
  <c r="O105" i="11"/>
  <c r="L106" i="11"/>
  <c r="M106" i="11"/>
  <c r="N106" i="11"/>
  <c r="O106" i="11"/>
  <c r="L107" i="11"/>
  <c r="M107" i="11"/>
  <c r="N107" i="11"/>
  <c r="O107" i="11"/>
  <c r="L108" i="11"/>
  <c r="M108" i="11"/>
  <c r="N108" i="11"/>
  <c r="O108" i="11"/>
  <c r="L109" i="11"/>
  <c r="M109" i="11"/>
  <c r="N109" i="11"/>
  <c r="O109" i="11"/>
  <c r="L110" i="11"/>
  <c r="M110" i="11"/>
  <c r="N110" i="11"/>
  <c r="O110" i="11"/>
  <c r="L111" i="11"/>
  <c r="M111" i="11"/>
  <c r="N111" i="11"/>
  <c r="O111" i="11"/>
  <c r="L112" i="11"/>
  <c r="M112" i="11"/>
  <c r="N112" i="11"/>
  <c r="O112" i="11"/>
  <c r="L113" i="11"/>
  <c r="M113" i="11"/>
  <c r="N113" i="11"/>
  <c r="O113" i="11"/>
  <c r="L114" i="11"/>
  <c r="M114" i="11"/>
  <c r="N114" i="11"/>
  <c r="O114" i="11"/>
  <c r="L115" i="11"/>
  <c r="M115" i="11"/>
  <c r="N115" i="11"/>
  <c r="O115" i="11"/>
  <c r="L116" i="11"/>
  <c r="M116" i="11"/>
  <c r="N116" i="11"/>
  <c r="O116" i="11"/>
  <c r="L117" i="11"/>
  <c r="M117" i="11"/>
  <c r="N117" i="11"/>
  <c r="O117" i="11"/>
  <c r="L118" i="11"/>
  <c r="M118" i="11"/>
  <c r="N118" i="11"/>
  <c r="O118" i="11"/>
  <c r="L119" i="11"/>
  <c r="M119" i="11"/>
  <c r="N119" i="11"/>
  <c r="O119" i="11"/>
  <c r="L120" i="11"/>
  <c r="M120" i="11"/>
  <c r="N120" i="11"/>
  <c r="O120" i="11"/>
  <c r="L121" i="11"/>
  <c r="M121" i="11"/>
  <c r="N121" i="11"/>
  <c r="O121" i="11"/>
  <c r="L122" i="11"/>
  <c r="M122" i="11"/>
  <c r="N122" i="11"/>
  <c r="O122" i="11"/>
  <c r="L123" i="11"/>
  <c r="M123" i="11"/>
  <c r="N123" i="11"/>
  <c r="O123" i="11"/>
  <c r="L124" i="11"/>
  <c r="M124" i="11"/>
  <c r="N124" i="11"/>
  <c r="O124" i="11"/>
  <c r="L125" i="11"/>
  <c r="M125" i="11"/>
  <c r="N125" i="11"/>
  <c r="O125" i="11"/>
  <c r="L126" i="11"/>
  <c r="M126" i="11"/>
  <c r="N126" i="11"/>
  <c r="O126" i="11"/>
  <c r="L127" i="11"/>
  <c r="M127" i="11"/>
  <c r="N127" i="11"/>
  <c r="O127" i="11"/>
  <c r="L128" i="11"/>
  <c r="M128" i="11"/>
  <c r="N128" i="11"/>
  <c r="O128" i="11"/>
  <c r="L129" i="11"/>
  <c r="M129" i="11"/>
  <c r="N129" i="11"/>
  <c r="O129" i="11"/>
  <c r="L130" i="11"/>
  <c r="M130" i="11"/>
  <c r="N130" i="11"/>
  <c r="O130" i="11"/>
  <c r="L131" i="11"/>
  <c r="M131" i="11"/>
  <c r="N131" i="11"/>
  <c r="O131" i="11"/>
  <c r="L132" i="11"/>
  <c r="M132" i="11"/>
  <c r="N132" i="11"/>
  <c r="O132" i="11"/>
  <c r="L133" i="11"/>
  <c r="M133" i="11"/>
  <c r="N133" i="11"/>
  <c r="O133" i="11"/>
  <c r="L134" i="11"/>
  <c r="M134" i="11"/>
  <c r="N134" i="11"/>
  <c r="O134" i="11"/>
  <c r="L135" i="11"/>
  <c r="M135" i="11"/>
  <c r="N135" i="11"/>
  <c r="O135" i="11"/>
  <c r="L136" i="11"/>
  <c r="M136" i="11"/>
  <c r="N136" i="11"/>
  <c r="O136" i="11"/>
  <c r="L137" i="11"/>
  <c r="M137" i="11"/>
  <c r="N137" i="11"/>
  <c r="O137" i="11"/>
  <c r="L138" i="11"/>
  <c r="M138" i="11"/>
  <c r="N138" i="11"/>
  <c r="O138" i="11"/>
  <c r="L139" i="11"/>
  <c r="M139" i="11"/>
  <c r="N139" i="11"/>
  <c r="O139" i="11"/>
  <c r="L140" i="11"/>
  <c r="M140" i="11"/>
  <c r="N140" i="11"/>
  <c r="O140" i="11"/>
  <c r="L141" i="11"/>
  <c r="M141" i="11"/>
  <c r="N141" i="11"/>
  <c r="O141" i="11"/>
  <c r="L142" i="11"/>
  <c r="M142" i="11"/>
  <c r="N142" i="11"/>
  <c r="O142" i="11"/>
  <c r="L143" i="11"/>
  <c r="M143" i="11"/>
  <c r="N143" i="11"/>
  <c r="O143" i="11"/>
  <c r="L144" i="11"/>
  <c r="M144" i="11"/>
  <c r="N144" i="11"/>
  <c r="O144" i="11"/>
  <c r="L145" i="11"/>
  <c r="M145" i="11"/>
  <c r="N145" i="11"/>
  <c r="O145" i="11"/>
  <c r="L146" i="11"/>
  <c r="M146" i="11"/>
  <c r="N146" i="11"/>
  <c r="O146" i="11"/>
  <c r="L147" i="11"/>
  <c r="M147" i="11"/>
  <c r="N147" i="11"/>
  <c r="O147" i="11"/>
  <c r="L148" i="11"/>
  <c r="M148" i="11"/>
  <c r="N148" i="11"/>
  <c r="O148" i="11"/>
  <c r="L149" i="11"/>
  <c r="M149" i="11"/>
  <c r="N149" i="11"/>
  <c r="O149" i="11"/>
  <c r="L150" i="11"/>
  <c r="M150" i="11"/>
  <c r="N150" i="11"/>
  <c r="O150" i="11"/>
  <c r="L151" i="11"/>
  <c r="M151" i="11"/>
  <c r="N151" i="11"/>
  <c r="O151" i="11"/>
  <c r="L152" i="11"/>
  <c r="M152" i="11"/>
  <c r="N152" i="11"/>
  <c r="O152" i="11"/>
  <c r="L153" i="11"/>
  <c r="M153" i="11"/>
  <c r="N153" i="11"/>
  <c r="O153" i="11"/>
  <c r="L154" i="11"/>
  <c r="M154" i="11"/>
  <c r="N154" i="11"/>
  <c r="O154" i="11"/>
  <c r="L155" i="11"/>
  <c r="M155" i="11"/>
  <c r="N155" i="11"/>
  <c r="O155" i="11"/>
  <c r="L156" i="11"/>
  <c r="M156" i="11"/>
  <c r="N156" i="11"/>
  <c r="O156" i="11"/>
  <c r="L157" i="11"/>
  <c r="M157" i="11"/>
  <c r="N157" i="11"/>
  <c r="O157" i="11"/>
  <c r="L158" i="11"/>
  <c r="M158" i="11"/>
  <c r="N158" i="11"/>
  <c r="O158" i="11"/>
  <c r="L159" i="11"/>
  <c r="M159" i="11"/>
  <c r="N159" i="11"/>
  <c r="O159" i="11"/>
  <c r="L160" i="11"/>
  <c r="M160" i="11"/>
  <c r="N160" i="11"/>
  <c r="O160" i="11"/>
  <c r="L161" i="11"/>
  <c r="M161" i="11"/>
  <c r="N161" i="11"/>
  <c r="O161" i="11"/>
  <c r="L162" i="11"/>
  <c r="M162" i="11"/>
  <c r="N162" i="11"/>
  <c r="O162" i="11"/>
  <c r="L163" i="11"/>
  <c r="M163" i="11"/>
  <c r="N163" i="11"/>
  <c r="O163" i="11"/>
  <c r="L164" i="11"/>
  <c r="M164" i="11"/>
  <c r="N164" i="11"/>
  <c r="O164" i="11"/>
  <c r="L165" i="11"/>
  <c r="M165" i="11"/>
  <c r="N165" i="11"/>
  <c r="O165" i="11"/>
  <c r="L166" i="11"/>
  <c r="M166" i="11"/>
  <c r="N166" i="11"/>
  <c r="O166" i="11"/>
  <c r="L167" i="11"/>
  <c r="M167" i="11"/>
  <c r="N167" i="11"/>
  <c r="O167" i="11"/>
  <c r="L168" i="11"/>
  <c r="M168" i="11"/>
  <c r="N168" i="11"/>
  <c r="O168" i="11"/>
  <c r="L169" i="11"/>
  <c r="M169" i="11"/>
  <c r="N169" i="11"/>
  <c r="O169" i="11"/>
  <c r="L170" i="11"/>
  <c r="M170" i="11"/>
  <c r="N170" i="11"/>
  <c r="O170" i="11"/>
  <c r="L171" i="11"/>
  <c r="M171" i="11"/>
  <c r="N171" i="11"/>
  <c r="O171" i="11"/>
  <c r="L172" i="11"/>
  <c r="M172" i="11"/>
  <c r="N172" i="11"/>
  <c r="O172" i="11"/>
  <c r="L173" i="11"/>
  <c r="M173" i="11"/>
  <c r="N173" i="11"/>
  <c r="O173" i="11"/>
  <c r="L174" i="11"/>
  <c r="M174" i="11"/>
  <c r="N174" i="11"/>
  <c r="O174" i="11"/>
  <c r="L175" i="11"/>
  <c r="M175" i="11"/>
  <c r="N175" i="11"/>
  <c r="O175" i="11"/>
  <c r="L176" i="11"/>
  <c r="M176" i="11"/>
  <c r="N176" i="11"/>
  <c r="O176" i="11"/>
  <c r="L177" i="11"/>
  <c r="M177" i="11"/>
  <c r="N177" i="11"/>
  <c r="O177" i="11"/>
  <c r="L178" i="11"/>
  <c r="M178" i="11"/>
  <c r="N178" i="11"/>
  <c r="O178" i="11"/>
  <c r="L179" i="11"/>
  <c r="M179" i="11"/>
  <c r="N179" i="11"/>
  <c r="O179" i="11"/>
  <c r="L180" i="11"/>
  <c r="M180" i="11"/>
  <c r="N180" i="11"/>
  <c r="O180" i="11"/>
  <c r="L181" i="11"/>
  <c r="M181" i="11"/>
  <c r="N181" i="11"/>
  <c r="O181" i="11"/>
  <c r="L182" i="11"/>
  <c r="M182" i="11"/>
  <c r="N182" i="11"/>
  <c r="O182" i="11"/>
  <c r="L183" i="11"/>
  <c r="M183" i="11"/>
  <c r="N183" i="11"/>
  <c r="O183" i="11"/>
  <c r="L184" i="11"/>
  <c r="M184" i="11"/>
  <c r="N184" i="11"/>
  <c r="O184" i="11"/>
  <c r="L185" i="11"/>
  <c r="M185" i="11"/>
  <c r="N185" i="11"/>
  <c r="O185" i="11"/>
  <c r="L186" i="11"/>
  <c r="M186" i="11"/>
  <c r="N186" i="11"/>
  <c r="O186" i="11"/>
  <c r="L187" i="11"/>
  <c r="M187" i="11"/>
  <c r="N187" i="11"/>
  <c r="O187" i="11"/>
  <c r="L188" i="11"/>
  <c r="M188" i="11"/>
  <c r="N188" i="11"/>
  <c r="O188" i="11"/>
  <c r="L189" i="11"/>
  <c r="M189" i="11"/>
  <c r="N189" i="11"/>
  <c r="O189" i="11"/>
  <c r="L190" i="11"/>
  <c r="M190" i="11"/>
  <c r="N190" i="11"/>
  <c r="O190" i="11"/>
  <c r="L191" i="11"/>
  <c r="M191" i="11"/>
  <c r="N191" i="11"/>
  <c r="O191" i="11"/>
  <c r="L192" i="11"/>
  <c r="M192" i="11"/>
  <c r="N192" i="11"/>
  <c r="O192" i="11"/>
  <c r="L193" i="11"/>
  <c r="M193" i="11"/>
  <c r="N193" i="11"/>
  <c r="O193" i="11"/>
  <c r="L194" i="11"/>
  <c r="M194" i="11"/>
  <c r="N194" i="11"/>
  <c r="O194" i="11"/>
  <c r="L195" i="11"/>
  <c r="M195" i="11"/>
  <c r="N195" i="11"/>
  <c r="O195" i="11"/>
  <c r="L196" i="11"/>
  <c r="M196" i="11"/>
  <c r="N196" i="11"/>
  <c r="O196" i="11"/>
  <c r="L197" i="11"/>
  <c r="M197" i="11"/>
  <c r="N197" i="11"/>
  <c r="O197" i="11"/>
  <c r="L198" i="11"/>
  <c r="M198" i="11"/>
  <c r="N198" i="11"/>
  <c r="O198" i="11"/>
  <c r="L199" i="11"/>
  <c r="M199" i="11"/>
  <c r="N199" i="11"/>
  <c r="O199" i="11"/>
  <c r="L200" i="11"/>
  <c r="M200" i="11"/>
  <c r="N200" i="11"/>
  <c r="O200" i="11"/>
  <c r="L201" i="11"/>
  <c r="M201" i="11"/>
  <c r="N201" i="11"/>
  <c r="O201" i="11"/>
  <c r="L202" i="11"/>
  <c r="M202" i="11"/>
  <c r="N202" i="11"/>
  <c r="O202" i="11"/>
  <c r="L203" i="11"/>
  <c r="M203" i="11"/>
  <c r="N203" i="11"/>
  <c r="O203" i="11"/>
  <c r="L204" i="11"/>
  <c r="M204" i="11"/>
  <c r="N204" i="11"/>
  <c r="O204" i="11"/>
  <c r="L205" i="11"/>
  <c r="M205" i="11"/>
  <c r="N205" i="11"/>
  <c r="O205" i="11"/>
  <c r="L206" i="11"/>
  <c r="M206" i="11"/>
  <c r="N206" i="11"/>
  <c r="O206" i="11"/>
  <c r="L207" i="11"/>
  <c r="M207" i="11"/>
  <c r="N207" i="11"/>
  <c r="O207" i="11"/>
  <c r="L208" i="11"/>
  <c r="M208" i="11"/>
  <c r="N208" i="11"/>
  <c r="O208" i="11"/>
  <c r="L209" i="11"/>
  <c r="M209" i="11"/>
  <c r="N209" i="11"/>
  <c r="O209" i="11"/>
  <c r="L210" i="11"/>
  <c r="M210" i="11"/>
  <c r="N210" i="11"/>
  <c r="O210" i="11"/>
  <c r="L211" i="11"/>
  <c r="M211" i="11"/>
  <c r="N211" i="11"/>
  <c r="O211" i="11"/>
  <c r="L212" i="11"/>
  <c r="M212" i="11"/>
  <c r="N212" i="11"/>
  <c r="O212" i="11"/>
  <c r="L213" i="11"/>
  <c r="M213" i="11"/>
  <c r="N213" i="11"/>
  <c r="O213" i="11"/>
  <c r="L214" i="11"/>
  <c r="M214" i="11"/>
  <c r="N214" i="11"/>
  <c r="O214" i="11"/>
  <c r="L215" i="11"/>
  <c r="M215" i="11"/>
  <c r="N215" i="11"/>
  <c r="O215" i="11"/>
  <c r="L216" i="11"/>
  <c r="M216" i="11"/>
  <c r="N216" i="11"/>
  <c r="O216" i="11"/>
  <c r="L217" i="11"/>
  <c r="M217" i="11"/>
  <c r="N217" i="11"/>
  <c r="O217" i="11"/>
  <c r="L218" i="11"/>
  <c r="M218" i="11"/>
  <c r="N218" i="11"/>
  <c r="O218" i="11"/>
  <c r="L219" i="11"/>
  <c r="M219" i="11"/>
  <c r="N219" i="11"/>
  <c r="O219" i="11"/>
  <c r="L220" i="11"/>
  <c r="M220" i="11"/>
  <c r="N220" i="11"/>
  <c r="O220" i="11"/>
  <c r="L221" i="11"/>
  <c r="M221" i="11"/>
  <c r="N221" i="11"/>
  <c r="O221" i="11"/>
  <c r="L222" i="11"/>
  <c r="M222" i="11"/>
  <c r="N222" i="11"/>
  <c r="O222" i="11"/>
  <c r="L223" i="11"/>
  <c r="M223" i="11"/>
  <c r="N223" i="11"/>
  <c r="O223" i="11"/>
  <c r="L224" i="11"/>
  <c r="M224" i="11"/>
  <c r="N224" i="11"/>
  <c r="O224" i="11"/>
  <c r="L225" i="11"/>
  <c r="M225" i="11"/>
  <c r="N225" i="11"/>
  <c r="O225" i="11"/>
  <c r="L226" i="11"/>
  <c r="M226" i="11"/>
  <c r="N226" i="11"/>
  <c r="O226" i="11"/>
  <c r="L227" i="11"/>
  <c r="M227" i="11"/>
  <c r="N227" i="11"/>
  <c r="O227" i="11"/>
  <c r="L228" i="11"/>
  <c r="M228" i="11"/>
  <c r="N228" i="11"/>
  <c r="O228" i="11"/>
  <c r="L229" i="11"/>
  <c r="M229" i="11"/>
  <c r="N229" i="11"/>
  <c r="O229" i="11"/>
  <c r="L230" i="11"/>
  <c r="M230" i="11"/>
  <c r="N230" i="11"/>
  <c r="O230" i="11"/>
  <c r="L231" i="11"/>
  <c r="M231" i="11"/>
  <c r="N231" i="11"/>
  <c r="O231" i="11"/>
  <c r="L232" i="11"/>
  <c r="M232" i="11"/>
  <c r="N232" i="11"/>
  <c r="O232" i="11"/>
  <c r="L233" i="11"/>
  <c r="M233" i="11"/>
  <c r="N233" i="11"/>
  <c r="O233" i="11"/>
  <c r="L234" i="11"/>
  <c r="M234" i="11"/>
  <c r="N234" i="11"/>
  <c r="O234" i="11"/>
  <c r="L235" i="11"/>
  <c r="M235" i="11"/>
  <c r="N235" i="11"/>
  <c r="O235" i="11"/>
  <c r="L236" i="11"/>
  <c r="M236" i="11"/>
  <c r="N236" i="11"/>
  <c r="O236" i="11"/>
  <c r="L237" i="11"/>
  <c r="M237" i="11"/>
  <c r="N237" i="11"/>
  <c r="O237" i="11"/>
  <c r="L238" i="11"/>
  <c r="M238" i="11"/>
  <c r="N238" i="11"/>
  <c r="O238" i="11"/>
  <c r="L239" i="11"/>
  <c r="M239" i="11"/>
  <c r="N239" i="11"/>
  <c r="O239" i="11"/>
  <c r="L240" i="11"/>
  <c r="M240" i="11"/>
  <c r="N240" i="11"/>
  <c r="O240" i="11"/>
  <c r="L241" i="11"/>
  <c r="M241" i="11"/>
  <c r="N241" i="11"/>
  <c r="O241" i="11"/>
  <c r="L242" i="11"/>
  <c r="M242" i="11"/>
  <c r="N242" i="11"/>
  <c r="O242" i="11"/>
  <c r="L243" i="11"/>
  <c r="M243" i="11"/>
  <c r="N243" i="11"/>
  <c r="O243" i="11"/>
  <c r="L244" i="11"/>
  <c r="M244" i="11"/>
  <c r="N244" i="11"/>
  <c r="O244" i="11"/>
  <c r="L245" i="11"/>
  <c r="M245" i="11"/>
  <c r="N245" i="11"/>
  <c r="O245" i="11"/>
  <c r="L246" i="11"/>
  <c r="M246" i="11"/>
  <c r="N246" i="11"/>
  <c r="O246" i="11"/>
  <c r="L247" i="11"/>
  <c r="M247" i="11"/>
  <c r="N247" i="11"/>
  <c r="O247" i="11"/>
  <c r="L248" i="11"/>
  <c r="M248" i="11"/>
  <c r="N248" i="11"/>
  <c r="O248" i="11"/>
  <c r="L249" i="11"/>
  <c r="M249" i="11"/>
  <c r="N249" i="11"/>
  <c r="O249" i="11"/>
  <c r="L250" i="11"/>
  <c r="M250" i="11"/>
  <c r="N250" i="11"/>
  <c r="O250" i="11"/>
  <c r="L251" i="11"/>
  <c r="M251" i="11"/>
  <c r="N251" i="11"/>
  <c r="O251" i="11"/>
  <c r="L252" i="11"/>
  <c r="M252" i="11"/>
  <c r="N252" i="11"/>
  <c r="O252" i="11"/>
  <c r="L253" i="11"/>
  <c r="M253" i="11"/>
  <c r="N253" i="11"/>
  <c r="O253" i="11"/>
  <c r="L254" i="11"/>
  <c r="M254" i="11"/>
  <c r="N254" i="11"/>
  <c r="O254" i="11"/>
  <c r="L255" i="11"/>
  <c r="M255" i="11"/>
  <c r="N255" i="11"/>
  <c r="O255" i="11"/>
  <c r="L256" i="11"/>
  <c r="M256" i="11"/>
  <c r="N256" i="11"/>
  <c r="O256" i="11"/>
  <c r="L257" i="11"/>
  <c r="M257" i="11"/>
  <c r="N257" i="11"/>
  <c r="O257" i="11"/>
  <c r="L258" i="11"/>
  <c r="M258" i="11"/>
  <c r="N258" i="11"/>
  <c r="O258" i="11"/>
  <c r="L259" i="11"/>
  <c r="M259" i="11"/>
  <c r="N259" i="11"/>
  <c r="O259" i="11"/>
  <c r="L260" i="11"/>
  <c r="M260" i="11"/>
  <c r="N260" i="11"/>
  <c r="O260" i="11"/>
  <c r="L261" i="11"/>
  <c r="M261" i="11"/>
  <c r="N261" i="11"/>
  <c r="O261" i="11"/>
  <c r="L262" i="11"/>
  <c r="M262" i="11"/>
  <c r="N262" i="11"/>
  <c r="O262" i="11"/>
  <c r="L263" i="11"/>
  <c r="M263" i="11"/>
  <c r="N263" i="11"/>
  <c r="O263" i="11"/>
  <c r="L264" i="11"/>
  <c r="M264" i="11"/>
  <c r="N264" i="11"/>
  <c r="O264" i="11"/>
  <c r="L265" i="11"/>
  <c r="M265" i="11"/>
  <c r="N265" i="11"/>
  <c r="O265" i="11"/>
  <c r="L266" i="11"/>
  <c r="M266" i="11"/>
  <c r="N266" i="11"/>
  <c r="O266" i="11"/>
  <c r="L267" i="11"/>
  <c r="M267" i="11"/>
  <c r="N267" i="11"/>
  <c r="O267" i="11"/>
  <c r="L268" i="11"/>
  <c r="M268" i="11"/>
  <c r="N268" i="11"/>
  <c r="O268" i="11"/>
  <c r="L269" i="11"/>
  <c r="M269" i="11"/>
  <c r="N269" i="11"/>
  <c r="O269" i="11"/>
  <c r="L270" i="11"/>
  <c r="M270" i="11"/>
  <c r="N270" i="11"/>
  <c r="O270" i="11"/>
  <c r="L271" i="11"/>
  <c r="M271" i="11"/>
  <c r="N271" i="11"/>
  <c r="O271" i="11"/>
  <c r="L272" i="11"/>
  <c r="M272" i="11"/>
  <c r="N272" i="11"/>
  <c r="O272" i="11"/>
  <c r="L273" i="11"/>
  <c r="M273" i="11"/>
  <c r="N273" i="11"/>
  <c r="O273" i="11"/>
  <c r="L274" i="11"/>
  <c r="M274" i="11"/>
  <c r="N274" i="11"/>
  <c r="O274" i="11"/>
  <c r="L275" i="11"/>
  <c r="M275" i="11"/>
  <c r="N275" i="11"/>
  <c r="O275" i="11"/>
  <c r="L276" i="11"/>
  <c r="M276" i="11"/>
  <c r="N276" i="11"/>
  <c r="O276" i="11"/>
  <c r="L277" i="11"/>
  <c r="M277" i="11"/>
  <c r="N277" i="11"/>
  <c r="O277" i="11"/>
  <c r="L278" i="11"/>
  <c r="M278" i="11"/>
  <c r="N278" i="11"/>
  <c r="O278" i="11"/>
  <c r="L279" i="11"/>
  <c r="M279" i="11"/>
  <c r="N279" i="11"/>
  <c r="O279" i="11"/>
  <c r="L280" i="11"/>
  <c r="M280" i="11"/>
  <c r="N280" i="11"/>
  <c r="O280" i="11"/>
  <c r="L281" i="11"/>
  <c r="M281" i="11"/>
  <c r="N281" i="11"/>
  <c r="O281" i="11"/>
  <c r="L282" i="11"/>
  <c r="M282" i="11"/>
  <c r="N282" i="11"/>
  <c r="O282" i="11"/>
  <c r="L283" i="11"/>
  <c r="M283" i="11"/>
  <c r="N283" i="11"/>
  <c r="O283" i="11"/>
  <c r="L284" i="11"/>
  <c r="M284" i="11"/>
  <c r="N284" i="11"/>
  <c r="O284" i="11"/>
  <c r="L285" i="11"/>
  <c r="M285" i="11"/>
  <c r="N285" i="11"/>
  <c r="O285" i="11"/>
  <c r="L286" i="11"/>
  <c r="M286" i="11"/>
  <c r="N286" i="11"/>
  <c r="O286" i="11"/>
  <c r="L287" i="11"/>
  <c r="M287" i="11"/>
  <c r="N287" i="11"/>
  <c r="O287" i="11"/>
  <c r="L288" i="11"/>
  <c r="M288" i="11"/>
  <c r="N288" i="11"/>
  <c r="O288" i="11"/>
  <c r="L289" i="11"/>
  <c r="M289" i="11"/>
  <c r="N289" i="11"/>
  <c r="O289" i="11"/>
  <c r="L290" i="11"/>
  <c r="M290" i="11"/>
  <c r="N290" i="11"/>
  <c r="O290" i="11"/>
  <c r="L291" i="11"/>
  <c r="M291" i="11"/>
  <c r="N291" i="11"/>
  <c r="O291" i="11"/>
  <c r="L292" i="11"/>
  <c r="M292" i="11"/>
  <c r="N292" i="11"/>
  <c r="O292" i="11"/>
  <c r="L293" i="11"/>
  <c r="M293" i="11"/>
  <c r="N293" i="11"/>
  <c r="O293" i="11"/>
  <c r="L294" i="11"/>
  <c r="M294" i="11"/>
  <c r="N294" i="11"/>
  <c r="O294" i="11"/>
  <c r="L295" i="11"/>
  <c r="M295" i="11"/>
  <c r="N295" i="11"/>
  <c r="O295" i="11"/>
  <c r="L296" i="11"/>
  <c r="M296" i="11"/>
  <c r="N296" i="11"/>
  <c r="O296" i="11"/>
  <c r="L297" i="11"/>
  <c r="M297" i="11"/>
  <c r="N297" i="11"/>
  <c r="O297" i="11"/>
  <c r="L298" i="11"/>
  <c r="M298" i="11"/>
  <c r="N298" i="11"/>
  <c r="O298" i="11"/>
  <c r="L299" i="11"/>
  <c r="M299" i="11"/>
  <c r="N299" i="11"/>
  <c r="O299" i="11"/>
  <c r="L300" i="11"/>
  <c r="M300" i="11"/>
  <c r="N300" i="11"/>
  <c r="O300" i="11"/>
  <c r="L301" i="11"/>
  <c r="M301" i="11"/>
  <c r="N301" i="11"/>
  <c r="O301" i="11"/>
  <c r="L302" i="11"/>
  <c r="M302" i="11"/>
  <c r="N302" i="11"/>
  <c r="O302" i="11"/>
  <c r="L303" i="11"/>
  <c r="M303" i="11"/>
  <c r="N303" i="11"/>
  <c r="O303" i="11"/>
  <c r="L304" i="11"/>
  <c r="M304" i="11"/>
  <c r="N304" i="11"/>
  <c r="O304" i="11"/>
  <c r="L305" i="11"/>
  <c r="M305" i="11"/>
  <c r="N305" i="11"/>
  <c r="O305" i="11"/>
  <c r="L306" i="11"/>
  <c r="M306" i="11"/>
  <c r="N306" i="11"/>
  <c r="O306" i="11"/>
  <c r="L307" i="11"/>
  <c r="M307" i="11"/>
  <c r="N307" i="11"/>
  <c r="O307" i="11"/>
  <c r="L308" i="11"/>
  <c r="M308" i="11"/>
  <c r="N308" i="11"/>
  <c r="O308" i="11"/>
  <c r="L309" i="11"/>
  <c r="M309" i="11"/>
  <c r="N309" i="11"/>
  <c r="O309" i="11"/>
  <c r="L310" i="11"/>
  <c r="M310" i="11"/>
  <c r="N310" i="11"/>
  <c r="O310" i="11"/>
  <c r="L311" i="11"/>
  <c r="M311" i="11"/>
  <c r="N311" i="11"/>
  <c r="O311" i="11"/>
  <c r="L312" i="11"/>
  <c r="M312" i="11"/>
  <c r="N312" i="11"/>
  <c r="O312" i="11"/>
  <c r="L313" i="11"/>
  <c r="M313" i="11"/>
  <c r="N313" i="11"/>
  <c r="O313" i="11"/>
  <c r="L314" i="11"/>
  <c r="M314" i="11"/>
  <c r="N314" i="11"/>
  <c r="O314" i="11"/>
  <c r="L315" i="11"/>
  <c r="M315" i="11"/>
  <c r="N315" i="11"/>
  <c r="O315" i="11"/>
  <c r="L316" i="11"/>
  <c r="M316" i="11"/>
  <c r="N316" i="11"/>
  <c r="O316" i="11"/>
  <c r="L317" i="11"/>
  <c r="M317" i="11"/>
  <c r="N317" i="11"/>
  <c r="O317" i="11"/>
  <c r="L318" i="11"/>
  <c r="M318" i="11"/>
  <c r="N318" i="11"/>
  <c r="O318" i="11"/>
  <c r="L319" i="11"/>
  <c r="M319" i="11"/>
  <c r="N319" i="11"/>
  <c r="O319" i="11"/>
  <c r="L320" i="11"/>
  <c r="M320" i="11"/>
  <c r="N320" i="11"/>
  <c r="O320" i="11"/>
  <c r="L321" i="11"/>
  <c r="M321" i="11"/>
  <c r="N321" i="11"/>
  <c r="O321" i="11"/>
  <c r="L322" i="11"/>
  <c r="M322" i="11"/>
  <c r="N322" i="11"/>
  <c r="O322" i="11"/>
  <c r="L323" i="11"/>
  <c r="M323" i="11"/>
  <c r="N323" i="11"/>
  <c r="O323" i="11"/>
  <c r="L324" i="11"/>
  <c r="M324" i="11"/>
  <c r="N324" i="11"/>
  <c r="O324" i="11"/>
  <c r="L325" i="11"/>
  <c r="M325" i="11"/>
  <c r="N325" i="11"/>
  <c r="O325" i="11"/>
  <c r="L326" i="11"/>
  <c r="M326" i="11"/>
  <c r="N326" i="11"/>
  <c r="O326" i="11"/>
  <c r="L327" i="11"/>
  <c r="M327" i="11"/>
  <c r="N327" i="11"/>
  <c r="O327" i="11"/>
  <c r="L328" i="11"/>
  <c r="M328" i="11"/>
  <c r="N328" i="11"/>
  <c r="O328" i="11"/>
  <c r="L329" i="11"/>
  <c r="M329" i="11"/>
  <c r="N329" i="11"/>
  <c r="O329" i="11"/>
  <c r="L330" i="11"/>
  <c r="M330" i="11"/>
  <c r="N330" i="11"/>
  <c r="O330" i="11"/>
  <c r="L331" i="11"/>
  <c r="M331" i="11"/>
  <c r="N331" i="11"/>
  <c r="O331" i="11"/>
  <c r="L332" i="11"/>
  <c r="M332" i="11"/>
  <c r="N332" i="11"/>
  <c r="O332" i="11"/>
  <c r="L333" i="11"/>
  <c r="M333" i="11"/>
  <c r="N333" i="11"/>
  <c r="O333" i="11"/>
  <c r="L334" i="11"/>
  <c r="M334" i="11"/>
  <c r="N334" i="11"/>
  <c r="O334" i="11"/>
  <c r="L335" i="11"/>
  <c r="M335" i="11"/>
  <c r="N335" i="11"/>
  <c r="O335" i="11"/>
  <c r="L336" i="11"/>
  <c r="M336" i="11"/>
  <c r="N336" i="11"/>
  <c r="O336" i="11"/>
  <c r="L337" i="11"/>
  <c r="M337" i="11"/>
  <c r="N337" i="11"/>
  <c r="O337" i="11"/>
  <c r="L338" i="11"/>
  <c r="M338" i="11"/>
  <c r="N338" i="11"/>
  <c r="O338" i="11"/>
  <c r="L339" i="11"/>
  <c r="M339" i="11"/>
  <c r="N339" i="11"/>
  <c r="O339" i="11"/>
  <c r="L340" i="11"/>
  <c r="M340" i="11"/>
  <c r="N340" i="11"/>
  <c r="O340" i="11"/>
  <c r="L341" i="11"/>
  <c r="M341" i="11"/>
  <c r="N341" i="11"/>
  <c r="O341" i="11"/>
  <c r="L342" i="11"/>
  <c r="M342" i="11"/>
  <c r="N342" i="11"/>
  <c r="O342" i="11"/>
  <c r="L343" i="11"/>
  <c r="M343" i="11"/>
  <c r="N343" i="11"/>
  <c r="O343" i="11"/>
  <c r="L344" i="11"/>
  <c r="M344" i="11"/>
  <c r="N344" i="11"/>
  <c r="O344" i="11"/>
  <c r="L345" i="11"/>
  <c r="M345" i="11"/>
  <c r="N345" i="11"/>
  <c r="O345" i="11"/>
  <c r="L346" i="11"/>
  <c r="M346" i="11"/>
  <c r="N346" i="11"/>
  <c r="O346" i="11"/>
  <c r="L347" i="11"/>
  <c r="M347" i="11"/>
  <c r="N347" i="11"/>
  <c r="O347" i="11"/>
  <c r="L348" i="11"/>
  <c r="M348" i="11"/>
  <c r="N348" i="11"/>
  <c r="O348" i="11"/>
  <c r="L349" i="11"/>
  <c r="M349" i="11"/>
  <c r="N349" i="11"/>
  <c r="O349" i="11"/>
  <c r="L350" i="11"/>
  <c r="M350" i="11"/>
  <c r="N350" i="11"/>
  <c r="O350" i="11"/>
  <c r="L351" i="11"/>
  <c r="M351" i="11"/>
  <c r="N351" i="11"/>
  <c r="O351" i="11"/>
  <c r="L352" i="11"/>
  <c r="M352" i="11"/>
  <c r="N352" i="11"/>
  <c r="O352" i="11"/>
  <c r="L353" i="11"/>
  <c r="M353" i="11"/>
  <c r="N353" i="11"/>
  <c r="O353" i="11"/>
  <c r="L354" i="11"/>
  <c r="M354" i="11"/>
  <c r="N354" i="11"/>
  <c r="O354" i="11"/>
  <c r="L355" i="11"/>
  <c r="M355" i="11"/>
  <c r="N355" i="11"/>
  <c r="O355" i="11"/>
  <c r="L356" i="11"/>
  <c r="M356" i="11"/>
  <c r="N356" i="11"/>
  <c r="O356" i="11"/>
  <c r="L357" i="11"/>
  <c r="M357" i="11"/>
  <c r="N357" i="11"/>
  <c r="O357" i="11"/>
  <c r="L358" i="11"/>
  <c r="M358" i="11"/>
  <c r="N358" i="11"/>
  <c r="O358" i="11"/>
  <c r="L359" i="11"/>
  <c r="M359" i="11"/>
  <c r="N359" i="11"/>
  <c r="O359" i="11"/>
  <c r="L360" i="11"/>
  <c r="M360" i="11"/>
  <c r="N360" i="11"/>
  <c r="O360" i="11"/>
  <c r="L361" i="11"/>
  <c r="M361" i="11"/>
  <c r="N361" i="11"/>
  <c r="O361" i="11"/>
  <c r="L362" i="11"/>
  <c r="M362" i="11"/>
  <c r="N362" i="11"/>
  <c r="O362" i="11"/>
  <c r="L363" i="11"/>
  <c r="M363" i="11"/>
  <c r="N363" i="11"/>
  <c r="O363" i="11"/>
  <c r="L364" i="11"/>
  <c r="M364" i="11"/>
  <c r="N364" i="11"/>
  <c r="O364" i="11"/>
  <c r="L365" i="11"/>
  <c r="M365" i="11"/>
  <c r="N365" i="11"/>
  <c r="O365" i="11"/>
  <c r="L366" i="11"/>
  <c r="M366" i="11"/>
  <c r="N366" i="11"/>
  <c r="O366" i="11"/>
  <c r="L367" i="11"/>
  <c r="M367" i="11"/>
  <c r="N367" i="11"/>
  <c r="O367" i="11"/>
  <c r="L368" i="11"/>
  <c r="M368" i="11"/>
  <c r="N368" i="11"/>
  <c r="O368" i="11"/>
  <c r="L369" i="11"/>
  <c r="M369" i="11"/>
  <c r="N369" i="11"/>
  <c r="O369" i="11"/>
  <c r="L370" i="11"/>
  <c r="M370" i="11"/>
  <c r="N370" i="11"/>
  <c r="O370" i="11"/>
  <c r="L371" i="11"/>
  <c r="M371" i="11"/>
  <c r="N371" i="11"/>
  <c r="O371" i="11"/>
  <c r="L372" i="11"/>
  <c r="M372" i="11"/>
  <c r="N372" i="11"/>
  <c r="O372" i="11"/>
  <c r="L373" i="11"/>
  <c r="M373" i="11"/>
  <c r="N373" i="11"/>
  <c r="O373" i="11"/>
  <c r="L374" i="11"/>
  <c r="M374" i="11"/>
  <c r="N374" i="11"/>
  <c r="O374" i="11"/>
  <c r="L375" i="11"/>
  <c r="M375" i="11"/>
  <c r="N375" i="11"/>
  <c r="O375" i="11"/>
  <c r="L376" i="11"/>
  <c r="M376" i="11"/>
  <c r="N376" i="11"/>
  <c r="O376" i="11"/>
  <c r="L377" i="11"/>
  <c r="M377" i="11"/>
  <c r="N377" i="11"/>
  <c r="O377" i="11"/>
  <c r="L378" i="11"/>
  <c r="M378" i="11"/>
  <c r="N378" i="11"/>
  <c r="O378" i="11"/>
  <c r="L379" i="11"/>
  <c r="M379" i="11"/>
  <c r="N379" i="11"/>
  <c r="O379" i="11"/>
  <c r="L380" i="11"/>
  <c r="M380" i="11"/>
  <c r="N380" i="11"/>
  <c r="O380" i="11"/>
  <c r="L381" i="11"/>
  <c r="M381" i="11"/>
  <c r="N381" i="11"/>
  <c r="O381" i="11"/>
  <c r="L382" i="11"/>
  <c r="M382" i="11"/>
  <c r="N382" i="11"/>
  <c r="O382" i="11"/>
  <c r="L383" i="11"/>
  <c r="M383" i="11"/>
  <c r="N383" i="11"/>
  <c r="O383" i="11"/>
  <c r="L384" i="11"/>
  <c r="M384" i="11"/>
  <c r="N384" i="11"/>
  <c r="O384" i="11"/>
  <c r="L385" i="11"/>
  <c r="M385" i="11"/>
  <c r="N385" i="11"/>
  <c r="O385" i="11"/>
  <c r="L386" i="11"/>
  <c r="M386" i="11"/>
  <c r="N386" i="11"/>
  <c r="O386" i="11"/>
  <c r="L387" i="11"/>
  <c r="M387" i="11"/>
  <c r="N387" i="11"/>
  <c r="O387" i="11"/>
  <c r="L388" i="11"/>
  <c r="M388" i="11"/>
  <c r="N388" i="11"/>
  <c r="O388" i="11"/>
  <c r="L389" i="11"/>
  <c r="M389" i="11"/>
  <c r="N389" i="11"/>
  <c r="O389" i="11"/>
  <c r="L390" i="11"/>
  <c r="M390" i="11"/>
  <c r="N390" i="11"/>
  <c r="O390" i="11"/>
  <c r="L391" i="11"/>
  <c r="M391" i="11"/>
  <c r="N391" i="11"/>
  <c r="O391" i="11"/>
  <c r="L392" i="11"/>
  <c r="M392" i="11"/>
  <c r="N392" i="11"/>
  <c r="O392" i="11"/>
  <c r="L393" i="11"/>
  <c r="M393" i="11"/>
  <c r="N393" i="11"/>
  <c r="O393" i="11"/>
  <c r="L394" i="11"/>
  <c r="M394" i="11"/>
  <c r="N394" i="11"/>
  <c r="O394" i="11"/>
  <c r="L395" i="11"/>
  <c r="M395" i="11"/>
  <c r="N395" i="11"/>
  <c r="O395" i="11"/>
  <c r="L396" i="11"/>
  <c r="M396" i="11"/>
  <c r="N396" i="11"/>
  <c r="O396" i="11"/>
  <c r="L397" i="11"/>
  <c r="M397" i="11"/>
  <c r="N397" i="11"/>
  <c r="O397" i="11"/>
  <c r="L398" i="11"/>
  <c r="M398" i="11"/>
  <c r="N398" i="11"/>
  <c r="O398" i="11"/>
  <c r="L399" i="11"/>
  <c r="M399" i="11"/>
  <c r="N399" i="11"/>
  <c r="O399" i="11"/>
  <c r="L400" i="11"/>
  <c r="M400" i="11"/>
  <c r="N400" i="11"/>
  <c r="O400" i="11"/>
  <c r="L401" i="11"/>
  <c r="M401" i="11"/>
  <c r="N401" i="11"/>
  <c r="O401" i="11"/>
  <c r="L402" i="11"/>
  <c r="M402" i="11"/>
  <c r="N402" i="11"/>
  <c r="O402" i="11"/>
  <c r="L403" i="11"/>
  <c r="M403" i="11"/>
  <c r="N403" i="11"/>
  <c r="O403" i="11"/>
  <c r="L404" i="11"/>
  <c r="M404" i="11"/>
  <c r="N404" i="11"/>
  <c r="O404" i="11"/>
  <c r="L405" i="11"/>
  <c r="M405" i="11"/>
  <c r="N405" i="11"/>
  <c r="O405" i="11"/>
  <c r="L406" i="11"/>
  <c r="M406" i="11"/>
  <c r="N406" i="11"/>
  <c r="O406" i="11"/>
  <c r="L407" i="11"/>
  <c r="M407" i="11"/>
  <c r="N407" i="11"/>
  <c r="O407" i="11"/>
  <c r="L408" i="11"/>
  <c r="M408" i="11"/>
  <c r="N408" i="11"/>
  <c r="O408" i="11"/>
  <c r="L409" i="11"/>
  <c r="M409" i="11"/>
  <c r="N409" i="11"/>
  <c r="O409" i="11"/>
  <c r="L410" i="11"/>
  <c r="M410" i="11"/>
  <c r="N410" i="11"/>
  <c r="O410" i="11"/>
  <c r="L411" i="11"/>
  <c r="M411" i="11"/>
  <c r="N411" i="11"/>
  <c r="O411" i="11"/>
  <c r="L412" i="11"/>
  <c r="M412" i="11"/>
  <c r="N412" i="11"/>
  <c r="O412" i="11"/>
  <c r="L413" i="11"/>
  <c r="M413" i="11"/>
  <c r="N413" i="11"/>
  <c r="O413" i="11"/>
  <c r="L414" i="11"/>
  <c r="M414" i="11"/>
  <c r="N414" i="11"/>
  <c r="O414" i="11"/>
  <c r="L415" i="11"/>
  <c r="M415" i="11"/>
  <c r="N415" i="11"/>
  <c r="O415" i="11"/>
  <c r="L416" i="11"/>
  <c r="M416" i="11"/>
  <c r="N416" i="11"/>
  <c r="O416" i="11"/>
  <c r="L417" i="11"/>
  <c r="M417" i="11"/>
  <c r="N417" i="11"/>
  <c r="O417" i="11"/>
  <c r="L418" i="11"/>
  <c r="M418" i="11"/>
  <c r="N418" i="11"/>
  <c r="O418" i="11"/>
  <c r="L419" i="11"/>
  <c r="M419" i="11"/>
  <c r="N419" i="11"/>
  <c r="O419" i="11"/>
  <c r="L420" i="11"/>
  <c r="M420" i="11"/>
  <c r="N420" i="11"/>
  <c r="O420" i="11"/>
  <c r="L421" i="11"/>
  <c r="M421" i="11"/>
  <c r="N421" i="11"/>
  <c r="O421" i="11"/>
  <c r="L422" i="11"/>
  <c r="M422" i="11"/>
  <c r="N422" i="11"/>
  <c r="O422" i="11"/>
  <c r="L423" i="11"/>
  <c r="M423" i="11"/>
  <c r="N423" i="11"/>
  <c r="O423" i="11"/>
  <c r="L424" i="11"/>
  <c r="M424" i="11"/>
  <c r="N424" i="11"/>
  <c r="O424" i="11"/>
  <c r="L425" i="11"/>
  <c r="M425" i="11"/>
  <c r="N425" i="11"/>
  <c r="O425" i="11"/>
  <c r="L426" i="11"/>
  <c r="M426" i="11"/>
  <c r="N426" i="11"/>
  <c r="O426" i="11"/>
  <c r="L427" i="11"/>
  <c r="M427" i="11"/>
  <c r="N427" i="11"/>
  <c r="O427" i="11"/>
  <c r="L428" i="11"/>
  <c r="M428" i="11"/>
  <c r="N428" i="11"/>
  <c r="O428" i="11"/>
  <c r="L429" i="11"/>
  <c r="M429" i="11"/>
  <c r="N429" i="11"/>
  <c r="O429" i="11"/>
  <c r="L430" i="11"/>
  <c r="M430" i="11"/>
  <c r="N430" i="11"/>
  <c r="O430" i="11"/>
  <c r="L431" i="11"/>
  <c r="M431" i="11"/>
  <c r="N431" i="11"/>
  <c r="O431" i="11"/>
  <c r="L432" i="11"/>
  <c r="M432" i="11"/>
  <c r="N432" i="11"/>
  <c r="O432" i="11"/>
  <c r="L433" i="11"/>
  <c r="M433" i="11"/>
  <c r="N433" i="11"/>
  <c r="O433" i="11"/>
  <c r="L434" i="11"/>
  <c r="M434" i="11"/>
  <c r="N434" i="11"/>
  <c r="O434" i="11"/>
  <c r="L435" i="11"/>
  <c r="M435" i="11"/>
  <c r="N435" i="11"/>
  <c r="O435" i="11"/>
  <c r="L436" i="11"/>
  <c r="M436" i="11"/>
  <c r="N436" i="11"/>
  <c r="O436" i="11"/>
  <c r="L437" i="11"/>
  <c r="M437" i="11"/>
  <c r="N437" i="11"/>
  <c r="O437" i="11"/>
  <c r="L438" i="11"/>
  <c r="M438" i="11"/>
  <c r="N438" i="11"/>
  <c r="O438" i="11"/>
  <c r="L439" i="11"/>
  <c r="M439" i="11"/>
  <c r="N439" i="11"/>
  <c r="O439" i="11"/>
  <c r="L440" i="11"/>
  <c r="M440" i="11"/>
  <c r="N440" i="11"/>
  <c r="O440" i="11"/>
  <c r="L441" i="11"/>
  <c r="M441" i="11"/>
  <c r="N441" i="11"/>
  <c r="O441" i="11"/>
  <c r="L442" i="11"/>
  <c r="M442" i="11"/>
  <c r="N442" i="11"/>
  <c r="O442" i="11"/>
  <c r="L443" i="11"/>
  <c r="M443" i="11"/>
  <c r="N443" i="11"/>
  <c r="O443" i="11"/>
  <c r="L444" i="11"/>
  <c r="M444" i="11"/>
  <c r="N444" i="11"/>
  <c r="O444" i="11"/>
  <c r="L445" i="11"/>
  <c r="M445" i="11"/>
  <c r="N445" i="11"/>
  <c r="O445" i="11"/>
  <c r="L446" i="11"/>
  <c r="M446" i="11"/>
  <c r="N446" i="11"/>
  <c r="O446" i="11"/>
  <c r="L447" i="11"/>
  <c r="M447" i="11"/>
  <c r="N447" i="11"/>
  <c r="O447" i="11"/>
  <c r="L448" i="11"/>
  <c r="M448" i="11"/>
  <c r="N448" i="11"/>
  <c r="O448" i="11"/>
  <c r="L449" i="11"/>
  <c r="M449" i="11"/>
  <c r="N449" i="11"/>
  <c r="O449" i="11"/>
  <c r="L450" i="11"/>
  <c r="M450" i="11"/>
  <c r="N450" i="11"/>
  <c r="O450" i="11"/>
  <c r="L451" i="11"/>
  <c r="M451" i="11"/>
  <c r="N451" i="11"/>
  <c r="O451" i="11"/>
  <c r="L452" i="11"/>
  <c r="M452" i="11"/>
  <c r="N452" i="11"/>
  <c r="O452" i="11"/>
  <c r="L453" i="11"/>
  <c r="M453" i="11"/>
  <c r="N453" i="11"/>
  <c r="O453" i="11"/>
  <c r="L454" i="11"/>
  <c r="M454" i="11"/>
  <c r="N454" i="11"/>
  <c r="O454" i="11"/>
  <c r="L455" i="11"/>
  <c r="M455" i="11"/>
  <c r="N455" i="11"/>
  <c r="O455" i="11"/>
  <c r="L456" i="11"/>
  <c r="M456" i="11"/>
  <c r="N456" i="11"/>
  <c r="O456" i="11"/>
  <c r="L457" i="11"/>
  <c r="M457" i="11"/>
  <c r="N457" i="11"/>
  <c r="O457" i="11"/>
  <c r="L458" i="11"/>
  <c r="M458" i="11"/>
  <c r="N458" i="11"/>
  <c r="O458" i="11"/>
  <c r="L459" i="11"/>
  <c r="M459" i="11"/>
  <c r="N459" i="11"/>
  <c r="O459" i="11"/>
  <c r="L460" i="11"/>
  <c r="M460" i="11"/>
  <c r="N460" i="11"/>
  <c r="O460" i="11"/>
  <c r="L461" i="11"/>
  <c r="M461" i="11"/>
  <c r="N461" i="11"/>
  <c r="O461" i="11"/>
  <c r="L462" i="11"/>
  <c r="M462" i="11"/>
  <c r="N462" i="11"/>
  <c r="O462" i="11"/>
  <c r="L463" i="11"/>
  <c r="M463" i="11"/>
  <c r="N463" i="11"/>
  <c r="O463" i="11"/>
  <c r="L464" i="11"/>
  <c r="M464" i="11"/>
  <c r="N464" i="11"/>
  <c r="O464" i="11"/>
  <c r="L465" i="11"/>
  <c r="M465" i="11"/>
  <c r="N465" i="11"/>
  <c r="O465" i="11"/>
  <c r="L466" i="11"/>
  <c r="M466" i="11"/>
  <c r="N466" i="11"/>
  <c r="O466" i="11"/>
  <c r="L467" i="11"/>
  <c r="M467" i="11"/>
  <c r="N467" i="11"/>
  <c r="O467" i="11"/>
  <c r="L468" i="11"/>
  <c r="M468" i="11"/>
  <c r="N468" i="11"/>
  <c r="O468" i="11"/>
  <c r="L469" i="11"/>
  <c r="M469" i="11"/>
  <c r="N469" i="11"/>
  <c r="O469" i="11"/>
  <c r="L470" i="11"/>
  <c r="M470" i="11"/>
  <c r="N470" i="11"/>
  <c r="O470" i="11"/>
  <c r="L471" i="11"/>
  <c r="M471" i="11"/>
  <c r="N471" i="11"/>
  <c r="O471" i="11"/>
  <c r="L472" i="11"/>
  <c r="M472" i="11"/>
  <c r="N472" i="11"/>
  <c r="O472" i="11"/>
  <c r="L473" i="11"/>
  <c r="M473" i="11"/>
  <c r="N473" i="11"/>
  <c r="O473" i="11"/>
  <c r="L474" i="11"/>
  <c r="M474" i="11"/>
  <c r="N474" i="11"/>
  <c r="O474" i="11"/>
  <c r="L475" i="11"/>
  <c r="M475" i="11"/>
  <c r="N475" i="11"/>
  <c r="O475" i="11"/>
  <c r="L476" i="11"/>
  <c r="M476" i="11"/>
  <c r="N476" i="11"/>
  <c r="O476" i="11"/>
  <c r="L477" i="11"/>
  <c r="M477" i="11"/>
  <c r="N477" i="11"/>
  <c r="O477" i="11"/>
  <c r="L478" i="11"/>
  <c r="M478" i="11"/>
  <c r="N478" i="11"/>
  <c r="O478" i="11"/>
  <c r="L479" i="11"/>
  <c r="M479" i="11"/>
  <c r="N479" i="11"/>
  <c r="O479" i="11"/>
  <c r="L480" i="11"/>
  <c r="M480" i="11"/>
  <c r="N480" i="11"/>
  <c r="O480" i="11"/>
  <c r="L481" i="11"/>
  <c r="M481" i="11"/>
  <c r="N481" i="11"/>
  <c r="O481" i="11"/>
  <c r="L482" i="11"/>
  <c r="M482" i="11"/>
  <c r="N482" i="11"/>
  <c r="O482" i="11"/>
  <c r="L483" i="11"/>
  <c r="M483" i="11"/>
  <c r="N483" i="11"/>
  <c r="O483" i="11"/>
  <c r="L484" i="11"/>
  <c r="M484" i="11"/>
  <c r="N484" i="11"/>
  <c r="O484" i="11"/>
  <c r="L485" i="11"/>
  <c r="M485" i="11"/>
  <c r="N485" i="11"/>
  <c r="O485" i="11"/>
  <c r="L486" i="11"/>
  <c r="M486" i="11"/>
  <c r="N486" i="11"/>
  <c r="O486" i="11"/>
  <c r="L487" i="11"/>
  <c r="M487" i="11"/>
  <c r="N487" i="11"/>
  <c r="O487" i="11"/>
  <c r="L488" i="11"/>
  <c r="M488" i="11"/>
  <c r="N488" i="11"/>
  <c r="O488" i="11"/>
  <c r="L489" i="11"/>
  <c r="M489" i="11"/>
  <c r="N489" i="11"/>
  <c r="O489" i="11"/>
  <c r="L490" i="11"/>
  <c r="M490" i="11"/>
  <c r="N490" i="11"/>
  <c r="O490" i="11"/>
  <c r="L491" i="11"/>
  <c r="M491" i="11"/>
  <c r="N491" i="11"/>
  <c r="O491" i="11"/>
  <c r="L492" i="11"/>
  <c r="M492" i="11"/>
  <c r="N492" i="11"/>
  <c r="O492" i="11"/>
  <c r="L493" i="11"/>
  <c r="M493" i="11"/>
  <c r="N493" i="11"/>
  <c r="O493" i="11"/>
  <c r="L494" i="11"/>
  <c r="M494" i="11"/>
  <c r="N494" i="11"/>
  <c r="O494" i="11"/>
  <c r="L495" i="11"/>
  <c r="M495" i="11"/>
  <c r="N495" i="11"/>
  <c r="O495" i="11"/>
  <c r="L496" i="11"/>
  <c r="M496" i="11"/>
  <c r="N496" i="11"/>
  <c r="O496" i="11"/>
  <c r="L497" i="11"/>
  <c r="M497" i="11"/>
  <c r="N497" i="11"/>
  <c r="O497" i="11"/>
  <c r="L498" i="11"/>
  <c r="M498" i="11"/>
  <c r="N498" i="11"/>
  <c r="O498" i="11"/>
  <c r="L499" i="11"/>
  <c r="M499" i="11"/>
  <c r="N499" i="11"/>
  <c r="O499" i="11"/>
  <c r="L500" i="11"/>
  <c r="M500" i="11"/>
  <c r="N500" i="11"/>
  <c r="O500" i="11"/>
  <c r="L501" i="11"/>
  <c r="M501" i="11"/>
  <c r="N501" i="11"/>
  <c r="O501" i="11"/>
  <c r="L502" i="11"/>
  <c r="M502" i="11"/>
  <c r="N502" i="11"/>
  <c r="O502" i="11"/>
  <c r="L503" i="11"/>
  <c r="M503" i="11"/>
  <c r="N503" i="11"/>
  <c r="O503" i="11"/>
  <c r="L504" i="11"/>
  <c r="M504" i="11"/>
  <c r="N504" i="11"/>
  <c r="O504" i="11"/>
  <c r="L505" i="11"/>
  <c r="M505" i="11"/>
  <c r="N505" i="11"/>
  <c r="O505" i="11"/>
  <c r="L506" i="11"/>
  <c r="M506" i="11"/>
  <c r="N506" i="11"/>
  <c r="O506" i="11"/>
  <c r="L507" i="11"/>
  <c r="M507" i="11"/>
  <c r="N507" i="11"/>
  <c r="O507" i="11"/>
  <c r="L508" i="11"/>
  <c r="M508" i="11"/>
  <c r="N508" i="11"/>
  <c r="O508" i="11"/>
  <c r="L509" i="11"/>
  <c r="M509" i="11"/>
  <c r="N509" i="11"/>
  <c r="O509" i="11"/>
  <c r="L510" i="11"/>
  <c r="M510" i="11"/>
  <c r="N510" i="11"/>
  <c r="O510" i="11"/>
  <c r="L511" i="11"/>
  <c r="M511" i="11"/>
  <c r="N511" i="11"/>
  <c r="O511" i="11"/>
  <c r="L512" i="11"/>
  <c r="M512" i="11"/>
  <c r="N512" i="11"/>
  <c r="O512" i="11"/>
  <c r="L513" i="11"/>
  <c r="M513" i="11"/>
  <c r="N513" i="11"/>
  <c r="O513" i="11"/>
  <c r="L514" i="11"/>
  <c r="M514" i="11"/>
  <c r="N514" i="11"/>
  <c r="O514" i="11"/>
  <c r="L515" i="11"/>
  <c r="M515" i="11"/>
  <c r="N515" i="11"/>
  <c r="O515" i="11"/>
  <c r="L516" i="11"/>
  <c r="M516" i="11"/>
  <c r="N516" i="11"/>
  <c r="O516" i="11"/>
  <c r="L517" i="11"/>
  <c r="M517" i="11"/>
  <c r="N517" i="11"/>
  <c r="O517" i="11"/>
  <c r="L518" i="11"/>
  <c r="M518" i="11"/>
  <c r="N518" i="11"/>
  <c r="O518" i="11"/>
  <c r="L519" i="11"/>
  <c r="M519" i="11"/>
  <c r="N519" i="11"/>
  <c r="O519" i="11"/>
  <c r="L520" i="11"/>
  <c r="M520" i="11"/>
  <c r="N520" i="11"/>
  <c r="O520" i="11"/>
  <c r="L521" i="11"/>
  <c r="M521" i="11"/>
  <c r="N521" i="11"/>
  <c r="O521" i="11"/>
  <c r="L522" i="11"/>
  <c r="M522" i="11"/>
  <c r="N522" i="11"/>
  <c r="O522" i="11"/>
  <c r="L523" i="11"/>
  <c r="M523" i="11"/>
  <c r="N523" i="11"/>
  <c r="O523" i="11"/>
  <c r="L524" i="11"/>
  <c r="M524" i="11"/>
  <c r="N524" i="11"/>
  <c r="O524" i="11"/>
  <c r="L525" i="11"/>
  <c r="M525" i="11"/>
  <c r="N525" i="11"/>
  <c r="O525" i="11"/>
  <c r="L526" i="11"/>
  <c r="M526" i="11"/>
  <c r="N526" i="11"/>
  <c r="O526" i="11"/>
  <c r="L527" i="11"/>
  <c r="M527" i="11"/>
  <c r="N527" i="11"/>
  <c r="O527" i="11"/>
  <c r="L528" i="11"/>
  <c r="M528" i="11"/>
  <c r="N528" i="11"/>
  <c r="O528" i="11"/>
  <c r="L529" i="11"/>
  <c r="M529" i="11"/>
  <c r="N529" i="11"/>
  <c r="O529" i="11"/>
  <c r="L530" i="11"/>
  <c r="M530" i="11"/>
  <c r="N530" i="11"/>
  <c r="O530" i="11"/>
  <c r="L531" i="11"/>
  <c r="M531" i="11"/>
  <c r="N531" i="11"/>
  <c r="O531" i="11"/>
  <c r="L532" i="11"/>
  <c r="M532" i="11"/>
  <c r="N532" i="11"/>
  <c r="O532" i="11"/>
  <c r="L533" i="11"/>
  <c r="M533" i="11"/>
  <c r="N533" i="11"/>
  <c r="O533" i="11"/>
  <c r="L534" i="11"/>
  <c r="M534" i="11"/>
  <c r="N534" i="11"/>
  <c r="O534" i="11"/>
  <c r="L535" i="11"/>
  <c r="M535" i="11"/>
  <c r="N535" i="11"/>
  <c r="O535" i="11"/>
  <c r="L536" i="11"/>
  <c r="M536" i="11"/>
  <c r="N536" i="11"/>
  <c r="O536" i="11"/>
  <c r="L537" i="11"/>
  <c r="M537" i="11"/>
  <c r="N537" i="11"/>
  <c r="O537" i="11"/>
  <c r="L538" i="11"/>
  <c r="M538" i="11"/>
  <c r="N538" i="11"/>
  <c r="O538" i="11"/>
  <c r="L539" i="11"/>
  <c r="M539" i="11"/>
  <c r="N539" i="11"/>
  <c r="O539" i="11"/>
  <c r="L540" i="11"/>
  <c r="M540" i="11"/>
  <c r="N540" i="11"/>
  <c r="O540" i="11"/>
  <c r="L541" i="11"/>
  <c r="M541" i="11"/>
  <c r="N541" i="11"/>
  <c r="O541" i="11"/>
  <c r="L542" i="11"/>
  <c r="M542" i="11"/>
  <c r="N542" i="11"/>
  <c r="O542" i="11"/>
  <c r="L543" i="11"/>
  <c r="M543" i="11"/>
  <c r="N543" i="11"/>
  <c r="O543" i="11"/>
  <c r="L544" i="11"/>
  <c r="M544" i="11"/>
  <c r="N544" i="11"/>
  <c r="O544" i="11"/>
  <c r="L545" i="11"/>
  <c r="M545" i="11"/>
  <c r="N545" i="11"/>
  <c r="O545" i="11"/>
  <c r="L546" i="11"/>
  <c r="M546" i="11"/>
  <c r="N546" i="11"/>
  <c r="O546" i="11"/>
  <c r="L547" i="11"/>
  <c r="M547" i="11"/>
  <c r="N547" i="11"/>
  <c r="O547" i="11"/>
  <c r="L548" i="11"/>
  <c r="M548" i="11"/>
  <c r="N548" i="11"/>
  <c r="O548" i="11"/>
  <c r="L549" i="11"/>
  <c r="M549" i="11"/>
  <c r="N549" i="11"/>
  <c r="O549" i="11"/>
  <c r="L550" i="11"/>
  <c r="M550" i="11"/>
  <c r="N550" i="11"/>
  <c r="O550" i="11"/>
  <c r="L551" i="11"/>
  <c r="M551" i="11"/>
  <c r="N551" i="11"/>
  <c r="O551" i="11"/>
  <c r="L552" i="11"/>
  <c r="M552" i="11"/>
  <c r="N552" i="11"/>
  <c r="O552" i="11"/>
  <c r="L553" i="11"/>
  <c r="M553" i="11"/>
  <c r="N553" i="11"/>
  <c r="O553" i="11"/>
  <c r="L554" i="11"/>
  <c r="M554" i="11"/>
  <c r="N554" i="11"/>
  <c r="O554" i="11"/>
  <c r="L555" i="11"/>
  <c r="M555" i="11"/>
  <c r="N555" i="11"/>
  <c r="O555" i="11"/>
  <c r="L556" i="11"/>
  <c r="M556" i="11"/>
  <c r="N556" i="11"/>
  <c r="O556" i="11"/>
  <c r="L557" i="11"/>
  <c r="M557" i="11"/>
  <c r="N557" i="11"/>
  <c r="O557" i="11"/>
  <c r="L558" i="11"/>
  <c r="M558" i="11"/>
  <c r="N558" i="11"/>
  <c r="O558" i="11"/>
  <c r="L559" i="11"/>
  <c r="M559" i="11"/>
  <c r="N559" i="11"/>
  <c r="O559" i="11"/>
  <c r="L560" i="11"/>
  <c r="M560" i="11"/>
  <c r="N560" i="11"/>
  <c r="O560" i="11"/>
  <c r="L561" i="11"/>
  <c r="M561" i="11"/>
  <c r="N561" i="11"/>
  <c r="O561" i="11"/>
  <c r="L562" i="11"/>
  <c r="M562" i="11"/>
  <c r="N562" i="11"/>
  <c r="O562" i="11"/>
  <c r="L563" i="11"/>
  <c r="M563" i="11"/>
  <c r="N563" i="11"/>
  <c r="O563" i="11"/>
  <c r="L564" i="11"/>
  <c r="M564" i="11"/>
  <c r="N564" i="11"/>
  <c r="O564" i="11"/>
  <c r="L565" i="11"/>
  <c r="M565" i="11"/>
  <c r="N565" i="11"/>
  <c r="O565" i="11"/>
  <c r="L566" i="11"/>
  <c r="M566" i="11"/>
  <c r="N566" i="11"/>
  <c r="O566" i="11"/>
  <c r="L567" i="11"/>
  <c r="M567" i="11"/>
  <c r="N567" i="11"/>
  <c r="O567" i="11"/>
  <c r="L568" i="11"/>
  <c r="M568" i="11"/>
  <c r="N568" i="11"/>
  <c r="O568" i="11"/>
  <c r="L569" i="11"/>
  <c r="M569" i="11"/>
  <c r="N569" i="11"/>
  <c r="O569" i="11"/>
  <c r="L570" i="11"/>
  <c r="M570" i="11"/>
  <c r="N570" i="11"/>
  <c r="O570" i="11"/>
  <c r="L571" i="11"/>
  <c r="M571" i="11"/>
  <c r="N571" i="11"/>
  <c r="O571" i="11"/>
  <c r="L572" i="11"/>
  <c r="M572" i="11"/>
  <c r="N572" i="11"/>
  <c r="O572" i="11"/>
  <c r="L573" i="11"/>
  <c r="M573" i="11"/>
  <c r="N573" i="11"/>
  <c r="O573" i="11"/>
  <c r="L574" i="11"/>
  <c r="M574" i="11"/>
  <c r="N574" i="11"/>
  <c r="O574" i="11"/>
  <c r="L575" i="11"/>
  <c r="M575" i="11"/>
  <c r="N575" i="11"/>
  <c r="O575" i="11"/>
  <c r="L576" i="11"/>
  <c r="M576" i="11"/>
  <c r="N576" i="11"/>
  <c r="O576" i="11"/>
  <c r="L577" i="11"/>
  <c r="M577" i="11"/>
  <c r="N577" i="11"/>
  <c r="O577" i="11"/>
  <c r="L578" i="11"/>
  <c r="M578" i="11"/>
  <c r="N578" i="11"/>
  <c r="O578" i="11"/>
  <c r="L579" i="11"/>
  <c r="M579" i="11"/>
  <c r="N579" i="11"/>
  <c r="O579" i="11"/>
  <c r="L580" i="11"/>
  <c r="M580" i="11"/>
  <c r="N580" i="11"/>
  <c r="O580" i="11"/>
  <c r="L581" i="11"/>
  <c r="M581" i="11"/>
  <c r="N581" i="11"/>
  <c r="O581" i="11"/>
  <c r="L582" i="11"/>
  <c r="M582" i="11"/>
  <c r="N582" i="11"/>
  <c r="O582" i="11"/>
  <c r="L583" i="11"/>
  <c r="M583" i="11"/>
  <c r="N583" i="11"/>
  <c r="O583" i="11"/>
  <c r="L584" i="11"/>
  <c r="M584" i="11"/>
  <c r="N584" i="11"/>
  <c r="O584" i="11"/>
  <c r="L585" i="11"/>
  <c r="M585" i="11"/>
  <c r="N585" i="11"/>
  <c r="O585" i="11"/>
  <c r="L586" i="11"/>
  <c r="M586" i="11"/>
  <c r="N586" i="11"/>
  <c r="O586" i="11"/>
  <c r="L587" i="11"/>
  <c r="M587" i="11"/>
  <c r="N587" i="11"/>
  <c r="O587" i="11"/>
  <c r="L588" i="11"/>
  <c r="M588" i="11"/>
  <c r="N588" i="11"/>
  <c r="O588" i="11"/>
  <c r="L589" i="11"/>
  <c r="M589" i="11"/>
  <c r="N589" i="11"/>
  <c r="O589" i="11"/>
  <c r="L590" i="11"/>
  <c r="M590" i="11"/>
  <c r="N590" i="11"/>
  <c r="O590" i="11"/>
  <c r="L591" i="11"/>
  <c r="M591" i="11"/>
  <c r="N591" i="11"/>
  <c r="O591" i="11"/>
  <c r="L592" i="11"/>
  <c r="M592" i="11"/>
  <c r="N592" i="11"/>
  <c r="O592" i="11"/>
  <c r="L593" i="11"/>
  <c r="M593" i="11"/>
  <c r="N593" i="11"/>
  <c r="O593" i="11"/>
  <c r="L594" i="11"/>
  <c r="M594" i="11"/>
  <c r="N594" i="11"/>
  <c r="O594" i="11"/>
  <c r="L595" i="11"/>
  <c r="M595" i="11"/>
  <c r="N595" i="11"/>
  <c r="O595" i="11"/>
  <c r="L596" i="11"/>
  <c r="M596" i="11"/>
  <c r="N596" i="11"/>
  <c r="O596" i="11"/>
  <c r="L597" i="11"/>
  <c r="M597" i="11"/>
  <c r="N597" i="11"/>
  <c r="O597" i="11"/>
  <c r="L598" i="11"/>
  <c r="M598" i="11"/>
  <c r="N598" i="11"/>
  <c r="O598" i="11"/>
  <c r="L599" i="11"/>
  <c r="M599" i="11"/>
  <c r="N599" i="11"/>
  <c r="O599" i="11"/>
  <c r="L600" i="11"/>
  <c r="M600" i="11"/>
  <c r="N600" i="11"/>
  <c r="O600" i="11"/>
  <c r="L601" i="11"/>
  <c r="M601" i="11"/>
  <c r="N601" i="11"/>
  <c r="O601" i="11"/>
  <c r="L602" i="11"/>
  <c r="M602" i="11"/>
  <c r="N602" i="11"/>
  <c r="O602" i="11"/>
  <c r="L603" i="11"/>
  <c r="M603" i="11"/>
  <c r="N603" i="11"/>
  <c r="O603" i="11"/>
  <c r="L604" i="11"/>
  <c r="M604" i="11"/>
  <c r="N604" i="11"/>
  <c r="O604" i="11"/>
  <c r="L605" i="11"/>
  <c r="M605" i="11"/>
  <c r="N605" i="11"/>
  <c r="O605" i="11"/>
  <c r="L606" i="11"/>
  <c r="M606" i="11"/>
  <c r="N606" i="11"/>
  <c r="O606" i="11"/>
  <c r="L607" i="11"/>
  <c r="M607" i="11"/>
  <c r="N607" i="11"/>
  <c r="O607" i="11"/>
  <c r="L608" i="11"/>
  <c r="M608" i="11"/>
  <c r="N608" i="11"/>
  <c r="O608" i="11"/>
  <c r="L609" i="11"/>
  <c r="M609" i="11"/>
  <c r="N609" i="11"/>
  <c r="O609" i="11"/>
  <c r="L610" i="11"/>
  <c r="M610" i="11"/>
  <c r="N610" i="11"/>
  <c r="O610" i="11"/>
  <c r="L611" i="11"/>
  <c r="M611" i="11"/>
  <c r="N611" i="11"/>
  <c r="O611" i="11"/>
  <c r="L612" i="11"/>
  <c r="M612" i="11"/>
  <c r="N612" i="11"/>
  <c r="O612" i="11"/>
  <c r="L613" i="11"/>
  <c r="M613" i="11"/>
  <c r="N613" i="11"/>
  <c r="O613" i="11"/>
  <c r="L614" i="11"/>
  <c r="M614" i="11"/>
  <c r="N614" i="11"/>
  <c r="O614" i="11"/>
  <c r="L615" i="11"/>
  <c r="M615" i="11"/>
  <c r="N615" i="11"/>
  <c r="O615" i="11"/>
  <c r="L616" i="11"/>
  <c r="M616" i="11"/>
  <c r="N616" i="11"/>
  <c r="O616" i="11"/>
  <c r="L617" i="11"/>
  <c r="M617" i="11"/>
  <c r="N617" i="11"/>
  <c r="O617" i="11"/>
  <c r="L618" i="11"/>
  <c r="M618" i="11"/>
  <c r="N618" i="11"/>
  <c r="O618" i="11"/>
  <c r="L619" i="11"/>
  <c r="M619" i="11"/>
  <c r="N619" i="11"/>
  <c r="O619" i="11"/>
  <c r="L620" i="11"/>
  <c r="M620" i="11"/>
  <c r="N620" i="11"/>
  <c r="O620" i="11"/>
  <c r="L621" i="11"/>
  <c r="M621" i="11"/>
  <c r="N621" i="11"/>
  <c r="O621" i="11"/>
  <c r="L622" i="11"/>
  <c r="M622" i="11"/>
  <c r="N622" i="11"/>
  <c r="O622" i="11"/>
  <c r="L623" i="11"/>
  <c r="M623" i="11"/>
  <c r="N623" i="11"/>
  <c r="O623" i="11"/>
  <c r="L624" i="11"/>
  <c r="M624" i="11"/>
  <c r="N624" i="11"/>
  <c r="O624" i="11"/>
  <c r="L625" i="11"/>
  <c r="M625" i="11"/>
  <c r="N625" i="11"/>
  <c r="O625" i="11"/>
  <c r="L626" i="11"/>
  <c r="M626" i="11"/>
  <c r="N626" i="11"/>
  <c r="O626" i="11"/>
  <c r="L627" i="11"/>
  <c r="M627" i="11"/>
  <c r="N627" i="11"/>
  <c r="O627" i="11"/>
  <c r="L628" i="11"/>
  <c r="M628" i="11"/>
  <c r="N628" i="11"/>
  <c r="O628" i="11"/>
  <c r="L629" i="11"/>
  <c r="M629" i="11"/>
  <c r="N629" i="11"/>
  <c r="O629" i="11"/>
  <c r="L630" i="11"/>
  <c r="M630" i="11"/>
  <c r="N630" i="11"/>
  <c r="O630" i="11"/>
  <c r="L631" i="11"/>
  <c r="M631" i="11"/>
  <c r="N631" i="11"/>
  <c r="O631" i="11"/>
  <c r="L632" i="11"/>
  <c r="M632" i="11"/>
  <c r="N632" i="11"/>
  <c r="O632" i="11"/>
  <c r="L633" i="11"/>
  <c r="M633" i="11"/>
  <c r="N633" i="11"/>
  <c r="O633" i="11"/>
  <c r="L634" i="11"/>
  <c r="M634" i="11"/>
  <c r="N634" i="11"/>
  <c r="O634" i="11"/>
  <c r="L635" i="11"/>
  <c r="M635" i="11"/>
  <c r="N635" i="11"/>
  <c r="O635" i="11"/>
  <c r="L636" i="11"/>
  <c r="M636" i="11"/>
  <c r="N636" i="11"/>
  <c r="O636" i="11"/>
  <c r="L637" i="11"/>
  <c r="M637" i="11"/>
  <c r="N637" i="11"/>
  <c r="O637" i="11"/>
  <c r="L638" i="11"/>
  <c r="M638" i="11"/>
  <c r="N638" i="11"/>
  <c r="O638" i="11"/>
  <c r="L639" i="11"/>
  <c r="M639" i="11"/>
  <c r="N639" i="11"/>
  <c r="O639" i="11"/>
  <c r="L640" i="11"/>
  <c r="M640" i="11"/>
  <c r="N640" i="11"/>
  <c r="O640" i="11"/>
  <c r="L641" i="11"/>
  <c r="M641" i="11"/>
  <c r="N641" i="11"/>
  <c r="O641" i="11"/>
  <c r="L642" i="11"/>
  <c r="M642" i="11"/>
  <c r="N642" i="11"/>
  <c r="O642" i="11"/>
  <c r="L643" i="11"/>
  <c r="M643" i="11"/>
  <c r="N643" i="11"/>
  <c r="O643" i="11"/>
  <c r="L644" i="11"/>
  <c r="M644" i="11"/>
  <c r="N644" i="11"/>
  <c r="O644" i="11"/>
  <c r="L645" i="11"/>
  <c r="M645" i="11"/>
  <c r="N645" i="11"/>
  <c r="O645" i="11"/>
  <c r="L646" i="11"/>
  <c r="M646" i="11"/>
  <c r="N646" i="11"/>
  <c r="O646" i="11"/>
  <c r="L647" i="11"/>
  <c r="M647" i="11"/>
  <c r="N647" i="11"/>
  <c r="O647" i="11"/>
  <c r="L648" i="11"/>
  <c r="M648" i="11"/>
  <c r="N648" i="11"/>
  <c r="O648" i="11"/>
  <c r="L649" i="11"/>
  <c r="M649" i="11"/>
  <c r="N649" i="11"/>
  <c r="O649" i="11"/>
  <c r="L650" i="11"/>
  <c r="M650" i="11"/>
  <c r="N650" i="11"/>
  <c r="O650" i="11"/>
  <c r="L651" i="11"/>
  <c r="M651" i="11"/>
  <c r="N651" i="11"/>
  <c r="O651" i="11"/>
  <c r="L652" i="11"/>
  <c r="M652" i="11"/>
  <c r="N652" i="11"/>
  <c r="O652" i="11"/>
  <c r="L653" i="11"/>
  <c r="M653" i="11"/>
  <c r="N653" i="11"/>
  <c r="O653" i="11"/>
  <c r="L654" i="11"/>
  <c r="M654" i="11"/>
  <c r="N654" i="11"/>
  <c r="O654" i="11"/>
  <c r="L655" i="11"/>
  <c r="M655" i="11"/>
  <c r="N655" i="11"/>
  <c r="O655" i="11"/>
  <c r="L656" i="11"/>
  <c r="M656" i="11"/>
  <c r="N656" i="11"/>
  <c r="O656" i="11"/>
  <c r="L657" i="11"/>
  <c r="M657" i="11"/>
  <c r="N657" i="11"/>
  <c r="O657" i="11"/>
  <c r="L658" i="11"/>
  <c r="M658" i="11"/>
  <c r="N658" i="11"/>
  <c r="O658" i="11"/>
  <c r="L659" i="11"/>
  <c r="M659" i="11"/>
  <c r="N659" i="11"/>
  <c r="O659" i="11"/>
  <c r="L660" i="11"/>
  <c r="M660" i="11"/>
  <c r="N660" i="11"/>
  <c r="O660" i="11"/>
  <c r="L661" i="11"/>
  <c r="M661" i="11"/>
  <c r="N661" i="11"/>
  <c r="O661" i="11"/>
  <c r="L662" i="11"/>
  <c r="M662" i="11"/>
  <c r="N662" i="11"/>
  <c r="O662" i="11"/>
  <c r="L663" i="11"/>
  <c r="M663" i="11"/>
  <c r="N663" i="11"/>
  <c r="O663" i="11"/>
  <c r="L664" i="11"/>
  <c r="M664" i="11"/>
  <c r="N664" i="11"/>
  <c r="O664" i="11"/>
  <c r="L665" i="11"/>
  <c r="M665" i="11"/>
  <c r="N665" i="11"/>
  <c r="O665" i="11"/>
  <c r="L666" i="11"/>
  <c r="M666" i="11"/>
  <c r="N666" i="11"/>
  <c r="O666" i="11"/>
  <c r="L667" i="11"/>
  <c r="M667" i="11"/>
  <c r="N667" i="11"/>
  <c r="O667" i="11"/>
  <c r="L668" i="11"/>
  <c r="M668" i="11"/>
  <c r="N668" i="11"/>
  <c r="O668" i="11"/>
  <c r="L669" i="11"/>
  <c r="M669" i="11"/>
  <c r="N669" i="11"/>
  <c r="O669" i="11"/>
  <c r="L670" i="11"/>
  <c r="M670" i="11"/>
  <c r="N670" i="11"/>
  <c r="O670" i="11"/>
  <c r="L671" i="11"/>
  <c r="M671" i="11"/>
  <c r="N671" i="11"/>
  <c r="O671" i="11"/>
  <c r="L672" i="11"/>
  <c r="M672" i="11"/>
  <c r="N672" i="11"/>
  <c r="O672" i="11"/>
  <c r="L673" i="11"/>
  <c r="M673" i="11"/>
  <c r="N673" i="11"/>
  <c r="O673" i="11"/>
  <c r="L674" i="11"/>
  <c r="M674" i="11"/>
  <c r="N674" i="11"/>
  <c r="O674" i="11"/>
  <c r="L675" i="11"/>
  <c r="M675" i="11"/>
  <c r="N675" i="11"/>
  <c r="O675" i="11"/>
  <c r="L676" i="11"/>
  <c r="M676" i="11"/>
  <c r="N676" i="11"/>
  <c r="O676" i="11"/>
  <c r="L677" i="11"/>
  <c r="M677" i="11"/>
  <c r="N677" i="11"/>
  <c r="O677" i="11"/>
  <c r="L678" i="11"/>
  <c r="M678" i="11"/>
  <c r="N678" i="11"/>
  <c r="O678" i="11"/>
  <c r="L679" i="11"/>
  <c r="M679" i="11"/>
  <c r="N679" i="11"/>
  <c r="O679" i="11"/>
  <c r="L680" i="11"/>
  <c r="M680" i="11"/>
  <c r="N680" i="11"/>
  <c r="O680" i="11"/>
  <c r="L681" i="11"/>
  <c r="M681" i="11"/>
  <c r="N681" i="11"/>
  <c r="O681" i="11"/>
  <c r="L682" i="11"/>
  <c r="M682" i="11"/>
  <c r="N682" i="11"/>
  <c r="O682" i="11"/>
  <c r="L683" i="11"/>
  <c r="M683" i="11"/>
  <c r="N683" i="11"/>
  <c r="O683" i="11"/>
  <c r="L684" i="11"/>
  <c r="M684" i="11"/>
  <c r="N684" i="11"/>
  <c r="O684" i="11"/>
  <c r="L685" i="11"/>
  <c r="M685" i="11"/>
  <c r="N685" i="11"/>
  <c r="O685" i="11"/>
  <c r="L686" i="11"/>
  <c r="M686" i="11"/>
  <c r="N686" i="11"/>
  <c r="O686" i="11"/>
  <c r="L687" i="11"/>
  <c r="M687" i="11"/>
  <c r="N687" i="11"/>
  <c r="O687" i="11"/>
  <c r="L688" i="11"/>
  <c r="M688" i="11"/>
  <c r="N688" i="11"/>
  <c r="O688" i="11"/>
  <c r="L689" i="11"/>
  <c r="M689" i="11"/>
  <c r="N689" i="11"/>
  <c r="O689" i="11"/>
  <c r="L690" i="11"/>
  <c r="M690" i="11"/>
  <c r="N690" i="11"/>
  <c r="O690" i="11"/>
  <c r="L691" i="11"/>
  <c r="M691" i="11"/>
  <c r="N691" i="11"/>
  <c r="O691" i="11"/>
  <c r="L692" i="11"/>
  <c r="M692" i="11"/>
  <c r="N692" i="11"/>
  <c r="O692" i="11"/>
  <c r="L693" i="11"/>
  <c r="M693" i="11"/>
  <c r="N693" i="11"/>
  <c r="O693" i="11"/>
  <c r="L694" i="11"/>
  <c r="M694" i="11"/>
  <c r="N694" i="11"/>
  <c r="O694" i="11"/>
  <c r="L695" i="11"/>
  <c r="M695" i="11"/>
  <c r="N695" i="11"/>
  <c r="O695" i="11"/>
  <c r="L696" i="11"/>
  <c r="M696" i="11"/>
  <c r="N696" i="11"/>
  <c r="O696" i="11"/>
  <c r="L697" i="11"/>
  <c r="M697" i="11"/>
  <c r="N697" i="11"/>
  <c r="O697" i="11"/>
  <c r="L698" i="11"/>
  <c r="M698" i="11"/>
  <c r="N698" i="11"/>
  <c r="O698" i="11"/>
  <c r="L699" i="11"/>
  <c r="M699" i="11"/>
  <c r="N699" i="11"/>
  <c r="O699" i="11"/>
  <c r="L700" i="11"/>
  <c r="M700" i="11"/>
  <c r="N700" i="11"/>
  <c r="O700" i="11"/>
  <c r="L701" i="11"/>
  <c r="M701" i="11"/>
  <c r="N701" i="11"/>
  <c r="O701" i="11"/>
  <c r="L702" i="11"/>
  <c r="M702" i="11"/>
  <c r="N702" i="11"/>
  <c r="O702" i="11"/>
  <c r="L703" i="11"/>
  <c r="M703" i="11"/>
  <c r="N703" i="11"/>
  <c r="O703" i="11"/>
  <c r="L704" i="11"/>
  <c r="M704" i="11"/>
  <c r="N704" i="11"/>
  <c r="O704" i="11"/>
  <c r="L705" i="11"/>
  <c r="M705" i="11"/>
  <c r="N705" i="11"/>
  <c r="O705" i="11"/>
  <c r="L706" i="11"/>
  <c r="M706" i="11"/>
  <c r="N706" i="11"/>
  <c r="O706" i="11"/>
  <c r="L707" i="11"/>
  <c r="M707" i="11"/>
  <c r="N707" i="11"/>
  <c r="O707" i="11"/>
  <c r="L708" i="11"/>
  <c r="M708" i="11"/>
  <c r="N708" i="11"/>
  <c r="O708" i="11"/>
  <c r="L709" i="11"/>
  <c r="M709" i="11"/>
  <c r="N709" i="11"/>
  <c r="O709" i="11"/>
  <c r="L710" i="11"/>
  <c r="M710" i="11"/>
  <c r="N710" i="11"/>
  <c r="O710" i="11"/>
  <c r="L711" i="11"/>
  <c r="M711" i="11"/>
  <c r="N711" i="11"/>
  <c r="O711" i="11"/>
  <c r="L712" i="11"/>
  <c r="M712" i="11"/>
  <c r="N712" i="11"/>
  <c r="O712" i="11"/>
  <c r="L713" i="11"/>
  <c r="M713" i="11"/>
  <c r="N713" i="11"/>
  <c r="O713" i="11"/>
  <c r="L714" i="11"/>
  <c r="M714" i="11"/>
  <c r="N714" i="11"/>
  <c r="O714" i="11"/>
  <c r="L715" i="11"/>
  <c r="M715" i="11"/>
  <c r="N715" i="11"/>
  <c r="O715" i="11"/>
  <c r="L716" i="11"/>
  <c r="M716" i="11"/>
  <c r="N716" i="11"/>
  <c r="O716" i="11"/>
  <c r="L717" i="11"/>
  <c r="M717" i="11"/>
  <c r="N717" i="11"/>
  <c r="O717" i="11"/>
  <c r="L718" i="11"/>
  <c r="M718" i="11"/>
  <c r="N718" i="11"/>
  <c r="O718" i="11"/>
  <c r="L719" i="11"/>
  <c r="M719" i="11"/>
  <c r="N719" i="11"/>
  <c r="O719" i="11"/>
  <c r="L720" i="11"/>
  <c r="M720" i="11"/>
  <c r="N720" i="11"/>
  <c r="O720" i="11"/>
  <c r="L721" i="11"/>
  <c r="M721" i="11"/>
  <c r="N721" i="11"/>
  <c r="O721" i="11"/>
  <c r="L722" i="11"/>
  <c r="M722" i="11"/>
  <c r="N722" i="11"/>
  <c r="O722" i="11"/>
  <c r="L723" i="11"/>
  <c r="M723" i="11"/>
  <c r="N723" i="11"/>
  <c r="O723" i="11"/>
  <c r="L724" i="11"/>
  <c r="M724" i="11"/>
  <c r="N724" i="11"/>
  <c r="O724" i="11"/>
  <c r="L725" i="11"/>
  <c r="M725" i="11"/>
  <c r="N725" i="11"/>
  <c r="O725" i="11"/>
  <c r="L726" i="11"/>
  <c r="M726" i="11"/>
  <c r="N726" i="11"/>
  <c r="O726" i="11"/>
  <c r="L727" i="11"/>
  <c r="M727" i="11"/>
  <c r="N727" i="11"/>
  <c r="O727" i="11"/>
  <c r="L728" i="11"/>
  <c r="M728" i="11"/>
  <c r="N728" i="11"/>
  <c r="O728" i="11"/>
  <c r="L729" i="11"/>
  <c r="M729" i="11"/>
  <c r="N729" i="11"/>
  <c r="O729" i="11"/>
  <c r="L730" i="11"/>
  <c r="M730" i="11"/>
  <c r="N730" i="11"/>
  <c r="O730" i="11"/>
  <c r="L731" i="11"/>
  <c r="M731" i="11"/>
  <c r="N731" i="11"/>
  <c r="O731" i="11"/>
  <c r="L732" i="11"/>
  <c r="M732" i="11"/>
  <c r="N732" i="11"/>
  <c r="O732" i="11"/>
  <c r="L733" i="11"/>
  <c r="M733" i="11"/>
  <c r="N733" i="11"/>
  <c r="O733" i="11"/>
  <c r="L734" i="11"/>
  <c r="M734" i="11"/>
  <c r="N734" i="11"/>
  <c r="O734" i="11"/>
  <c r="L735" i="11"/>
  <c r="M735" i="11"/>
  <c r="N735" i="11"/>
  <c r="O735" i="11"/>
  <c r="L736" i="11"/>
  <c r="M736" i="11"/>
  <c r="N736" i="11"/>
  <c r="O736" i="11"/>
  <c r="L737" i="11"/>
  <c r="M737" i="11"/>
  <c r="N737" i="11"/>
  <c r="O737" i="11"/>
  <c r="L738" i="11"/>
  <c r="M738" i="11"/>
  <c r="N738" i="11"/>
  <c r="O738" i="11"/>
  <c r="L739" i="11"/>
  <c r="M739" i="11"/>
  <c r="N739" i="11"/>
  <c r="O739" i="11"/>
  <c r="L740" i="11"/>
  <c r="M740" i="11"/>
  <c r="N740" i="11"/>
  <c r="O740" i="11"/>
  <c r="L741" i="11"/>
  <c r="M741" i="11"/>
  <c r="N741" i="11"/>
  <c r="O741" i="11"/>
  <c r="L742" i="11"/>
  <c r="M742" i="11"/>
  <c r="N742" i="11"/>
  <c r="O742" i="11"/>
  <c r="L743" i="11"/>
  <c r="M743" i="11"/>
  <c r="N743" i="11"/>
  <c r="O743" i="11"/>
  <c r="L744" i="11"/>
  <c r="M744" i="11"/>
  <c r="N744" i="11"/>
  <c r="O744" i="11"/>
  <c r="L745" i="11"/>
  <c r="M745" i="11"/>
  <c r="N745" i="11"/>
  <c r="O745" i="11"/>
  <c r="L746" i="11"/>
  <c r="M746" i="11"/>
  <c r="N746" i="11"/>
  <c r="O746" i="11"/>
  <c r="L747" i="11"/>
  <c r="M747" i="11"/>
  <c r="N747" i="11"/>
  <c r="O747" i="11"/>
  <c r="L748" i="11"/>
  <c r="M748" i="11"/>
  <c r="N748" i="11"/>
  <c r="O748" i="11"/>
  <c r="L749" i="11"/>
  <c r="M749" i="11"/>
  <c r="N749" i="11"/>
  <c r="O749" i="11"/>
  <c r="L750" i="11"/>
  <c r="M750" i="11"/>
  <c r="N750" i="11"/>
  <c r="O750" i="11"/>
  <c r="L751" i="11"/>
  <c r="M751" i="11"/>
  <c r="N751" i="11"/>
  <c r="O751" i="11"/>
  <c r="L752" i="11"/>
  <c r="M752" i="11"/>
  <c r="N752" i="11"/>
  <c r="O752" i="11"/>
  <c r="L753" i="11"/>
  <c r="M753" i="11"/>
  <c r="N753" i="11"/>
  <c r="O753" i="11"/>
  <c r="L754" i="11"/>
  <c r="M754" i="11"/>
  <c r="N754" i="11"/>
  <c r="O754" i="11"/>
  <c r="L755" i="11"/>
  <c r="M755" i="11"/>
  <c r="N755" i="11"/>
  <c r="O755" i="11"/>
  <c r="L756" i="11"/>
  <c r="M756" i="11"/>
  <c r="N756" i="11"/>
  <c r="O756" i="11"/>
  <c r="L757" i="11"/>
  <c r="M757" i="11"/>
  <c r="N757" i="11"/>
  <c r="O757" i="11"/>
  <c r="L758" i="11"/>
  <c r="M758" i="11"/>
  <c r="N758" i="11"/>
  <c r="O758" i="11"/>
  <c r="L759" i="11"/>
  <c r="M759" i="11"/>
  <c r="N759" i="11"/>
  <c r="O759" i="11"/>
  <c r="L760" i="11"/>
  <c r="M760" i="11"/>
  <c r="N760" i="11"/>
  <c r="O760" i="11"/>
  <c r="L761" i="11"/>
  <c r="M761" i="11"/>
  <c r="N761" i="11"/>
  <c r="O761" i="11"/>
  <c r="L762" i="11"/>
  <c r="M762" i="11"/>
  <c r="N762" i="11"/>
  <c r="O762" i="11"/>
  <c r="L763" i="11"/>
  <c r="M763" i="11"/>
  <c r="N763" i="11"/>
  <c r="O763" i="11"/>
  <c r="L764" i="11"/>
  <c r="M764" i="11"/>
  <c r="N764" i="11"/>
  <c r="O764" i="11"/>
  <c r="L765" i="11"/>
  <c r="M765" i="11"/>
  <c r="N765" i="11"/>
  <c r="O765" i="11"/>
  <c r="L766" i="11"/>
  <c r="M766" i="11"/>
  <c r="N766" i="11"/>
  <c r="O766" i="11"/>
  <c r="L767" i="11"/>
  <c r="M767" i="11"/>
  <c r="N767" i="11"/>
  <c r="O767" i="11"/>
  <c r="L768" i="11"/>
  <c r="M768" i="11"/>
  <c r="N768" i="11"/>
  <c r="O768" i="11"/>
  <c r="L769" i="11"/>
  <c r="M769" i="11"/>
  <c r="N769" i="11"/>
  <c r="O769" i="11"/>
  <c r="L770" i="11"/>
  <c r="M770" i="11"/>
  <c r="N770" i="11"/>
  <c r="O770" i="11"/>
  <c r="L771" i="11"/>
  <c r="M771" i="11"/>
  <c r="N771" i="11"/>
  <c r="O771" i="11"/>
  <c r="L772" i="11"/>
  <c r="M772" i="11"/>
  <c r="N772" i="11"/>
  <c r="O772" i="11"/>
  <c r="L773" i="11"/>
  <c r="M773" i="11"/>
  <c r="N773" i="11"/>
  <c r="O773" i="11"/>
  <c r="L774" i="11"/>
  <c r="M774" i="11"/>
  <c r="N774" i="11"/>
  <c r="O774" i="11"/>
  <c r="L775" i="11"/>
  <c r="M775" i="11"/>
  <c r="N775" i="11"/>
  <c r="O775" i="11"/>
  <c r="L776" i="11"/>
  <c r="M776" i="11"/>
  <c r="N776" i="11"/>
  <c r="O776" i="11"/>
  <c r="L777" i="11"/>
  <c r="M777" i="11"/>
  <c r="N777" i="11"/>
  <c r="O777" i="11"/>
  <c r="L778" i="11"/>
  <c r="M778" i="11"/>
  <c r="N778" i="11"/>
  <c r="O778" i="11"/>
  <c r="L779" i="11"/>
  <c r="M779" i="11"/>
  <c r="N779" i="11"/>
  <c r="O779" i="11"/>
  <c r="L780" i="11"/>
  <c r="M780" i="11"/>
  <c r="N780" i="11"/>
  <c r="O780" i="11"/>
  <c r="L781" i="11"/>
  <c r="M781" i="11"/>
  <c r="N781" i="11"/>
  <c r="O781" i="11"/>
  <c r="L782" i="11"/>
  <c r="M782" i="11"/>
  <c r="N782" i="11"/>
  <c r="O782" i="11"/>
  <c r="L783" i="11"/>
  <c r="M783" i="11"/>
  <c r="N783" i="11"/>
  <c r="O783" i="11"/>
  <c r="L784" i="11"/>
  <c r="M784" i="11"/>
  <c r="N784" i="11"/>
  <c r="O784" i="11"/>
  <c r="L785" i="11"/>
  <c r="M785" i="11"/>
  <c r="N785" i="11"/>
  <c r="O785" i="11"/>
  <c r="L786" i="11"/>
  <c r="M786" i="11"/>
  <c r="N786" i="11"/>
  <c r="O786" i="11"/>
  <c r="L787" i="11"/>
  <c r="M787" i="11"/>
  <c r="N787" i="11"/>
  <c r="O787" i="11"/>
  <c r="L788" i="11"/>
  <c r="M788" i="11"/>
  <c r="N788" i="11"/>
  <c r="O788" i="11"/>
  <c r="L789" i="11"/>
  <c r="M789" i="11"/>
  <c r="N789" i="11"/>
  <c r="O789" i="11"/>
  <c r="L790" i="11"/>
  <c r="M790" i="11"/>
  <c r="N790" i="11"/>
  <c r="O790" i="11"/>
  <c r="L791" i="11"/>
  <c r="M791" i="11"/>
  <c r="N791" i="11"/>
  <c r="O791" i="11"/>
  <c r="L792" i="11"/>
  <c r="M792" i="11"/>
  <c r="N792" i="11"/>
  <c r="O792" i="11"/>
  <c r="L793" i="11"/>
  <c r="M793" i="11"/>
  <c r="N793" i="11"/>
  <c r="O793" i="11"/>
  <c r="L794" i="11"/>
  <c r="M794" i="11"/>
  <c r="N794" i="11"/>
  <c r="O794" i="11"/>
  <c r="L795" i="11"/>
  <c r="M795" i="11"/>
  <c r="N795" i="11"/>
  <c r="O795" i="11"/>
  <c r="L796" i="11"/>
  <c r="M796" i="11"/>
  <c r="N796" i="11"/>
  <c r="O796" i="11"/>
  <c r="L797" i="11"/>
  <c r="M797" i="11"/>
  <c r="N797" i="11"/>
  <c r="O797" i="11"/>
  <c r="L798" i="11"/>
  <c r="M798" i="11"/>
  <c r="N798" i="11"/>
  <c r="O798" i="11"/>
  <c r="L799" i="11"/>
  <c r="M799" i="11"/>
  <c r="N799" i="11"/>
  <c r="O799" i="11"/>
  <c r="L800" i="11"/>
  <c r="M800" i="11"/>
  <c r="N800" i="11"/>
  <c r="O800" i="11"/>
  <c r="L801" i="11"/>
  <c r="M801" i="11"/>
  <c r="N801" i="11"/>
  <c r="O801" i="11"/>
  <c r="L802" i="11"/>
  <c r="M802" i="11"/>
  <c r="N802" i="11"/>
  <c r="O802" i="11"/>
  <c r="L803" i="11"/>
  <c r="M803" i="11"/>
  <c r="N803" i="11"/>
  <c r="O803" i="11"/>
  <c r="L804" i="11"/>
  <c r="M804" i="11"/>
  <c r="N804" i="11"/>
  <c r="O804" i="11"/>
  <c r="L805" i="11"/>
  <c r="M805" i="11"/>
  <c r="N805" i="11"/>
  <c r="O805" i="11"/>
  <c r="L806" i="11"/>
  <c r="M806" i="11"/>
  <c r="N806" i="11"/>
  <c r="O806" i="11"/>
  <c r="L807" i="11"/>
  <c r="M807" i="11"/>
  <c r="N807" i="11"/>
  <c r="O807" i="11"/>
  <c r="L808" i="11"/>
  <c r="M808" i="11"/>
  <c r="N808" i="11"/>
  <c r="O808" i="11"/>
  <c r="L809" i="11"/>
  <c r="M809" i="11"/>
  <c r="N809" i="11"/>
  <c r="O809" i="11"/>
  <c r="L810" i="11"/>
  <c r="M810" i="11"/>
  <c r="N810" i="11"/>
  <c r="O810" i="11"/>
  <c r="L811" i="11"/>
  <c r="M811" i="11"/>
  <c r="N811" i="11"/>
  <c r="O811" i="11"/>
  <c r="L812" i="11"/>
  <c r="M812" i="11"/>
  <c r="N812" i="11"/>
  <c r="O812" i="11"/>
  <c r="L813" i="11"/>
  <c r="M813" i="11"/>
  <c r="N813" i="11"/>
  <c r="O813" i="11"/>
  <c r="L814" i="11"/>
  <c r="M814" i="11"/>
  <c r="N814" i="11"/>
  <c r="O814" i="11"/>
  <c r="L815" i="11"/>
  <c r="M815" i="11"/>
  <c r="N815" i="11"/>
  <c r="O815" i="11"/>
  <c r="L816" i="11"/>
  <c r="M816" i="11"/>
  <c r="N816" i="11"/>
  <c r="O816" i="11"/>
  <c r="L817" i="11"/>
  <c r="M817" i="11"/>
  <c r="N817" i="11"/>
  <c r="O817" i="11"/>
  <c r="L818" i="11"/>
  <c r="M818" i="11"/>
  <c r="N818" i="11"/>
  <c r="O818" i="11"/>
  <c r="L819" i="11"/>
  <c r="M819" i="11"/>
  <c r="N819" i="11"/>
  <c r="O819" i="11"/>
  <c r="L820" i="11"/>
  <c r="M820" i="11"/>
  <c r="N820" i="11"/>
  <c r="O820" i="11"/>
  <c r="L821" i="11"/>
  <c r="M821" i="11"/>
  <c r="N821" i="11"/>
  <c r="O821" i="11"/>
  <c r="L822" i="11"/>
  <c r="M822" i="11"/>
  <c r="N822" i="11"/>
  <c r="O822" i="11"/>
  <c r="L823" i="11"/>
  <c r="M823" i="11"/>
  <c r="N823" i="11"/>
  <c r="O823" i="11"/>
  <c r="L824" i="11"/>
  <c r="M824" i="11"/>
  <c r="N824" i="11"/>
  <c r="O824" i="11"/>
  <c r="L825" i="11"/>
  <c r="M825" i="11"/>
  <c r="N825" i="11"/>
  <c r="O825" i="11"/>
  <c r="L826" i="11"/>
  <c r="M826" i="11"/>
  <c r="N826" i="11"/>
  <c r="O826" i="11"/>
  <c r="L827" i="11"/>
  <c r="M827" i="11"/>
  <c r="N827" i="11"/>
  <c r="O827" i="11"/>
  <c r="L828" i="11"/>
  <c r="M828" i="11"/>
  <c r="N828" i="11"/>
  <c r="O828" i="11"/>
  <c r="L829" i="11"/>
  <c r="M829" i="11"/>
  <c r="N829" i="11"/>
  <c r="O829" i="11"/>
  <c r="L830" i="11"/>
  <c r="M830" i="11"/>
  <c r="N830" i="11"/>
  <c r="O830" i="11"/>
  <c r="L831" i="11"/>
  <c r="M831" i="11"/>
  <c r="N831" i="11"/>
  <c r="O831" i="11"/>
  <c r="L832" i="11"/>
  <c r="M832" i="11"/>
  <c r="N832" i="11"/>
  <c r="O832" i="11"/>
  <c r="L833" i="11"/>
  <c r="M833" i="11"/>
  <c r="N833" i="11"/>
  <c r="O833" i="11"/>
  <c r="L834" i="11"/>
  <c r="M834" i="11"/>
  <c r="N834" i="11"/>
  <c r="O834" i="11"/>
  <c r="L835" i="11"/>
  <c r="M835" i="11"/>
  <c r="N835" i="11"/>
  <c r="O835" i="11"/>
  <c r="L836" i="11"/>
  <c r="M836" i="11"/>
  <c r="N836" i="11"/>
  <c r="O836" i="11"/>
  <c r="L837" i="11"/>
  <c r="M837" i="11"/>
  <c r="N837" i="11"/>
  <c r="O837" i="11"/>
  <c r="L838" i="11"/>
  <c r="M838" i="11"/>
  <c r="N838" i="11"/>
  <c r="O838" i="11"/>
  <c r="L839" i="11"/>
  <c r="M839" i="11"/>
  <c r="N839" i="11"/>
  <c r="O839" i="11"/>
  <c r="L840" i="11"/>
  <c r="M840" i="11"/>
  <c r="N840" i="11"/>
  <c r="O840" i="11"/>
  <c r="L841" i="11"/>
  <c r="M841" i="11"/>
  <c r="N841" i="11"/>
  <c r="O841" i="11"/>
  <c r="L842" i="11"/>
  <c r="M842" i="11"/>
  <c r="N842" i="11"/>
  <c r="O842" i="11"/>
  <c r="L843" i="11"/>
  <c r="M843" i="11"/>
  <c r="N843" i="11"/>
  <c r="O843" i="11"/>
  <c r="L844" i="11"/>
  <c r="M844" i="11"/>
  <c r="N844" i="11"/>
  <c r="O844" i="11"/>
  <c r="L845" i="11"/>
  <c r="M845" i="11"/>
  <c r="N845" i="11"/>
  <c r="O845" i="11"/>
  <c r="L846" i="11"/>
  <c r="M846" i="11"/>
  <c r="N846" i="11"/>
  <c r="O846" i="11"/>
  <c r="L847" i="11"/>
  <c r="M847" i="11"/>
  <c r="N847" i="11"/>
  <c r="O847" i="11"/>
  <c r="L848" i="11"/>
  <c r="M848" i="11"/>
  <c r="N848" i="11"/>
  <c r="O848" i="11"/>
  <c r="L849" i="11"/>
  <c r="M849" i="11"/>
  <c r="N849" i="11"/>
  <c r="O849" i="11"/>
  <c r="L850" i="11"/>
  <c r="M850" i="11"/>
  <c r="N850" i="11"/>
  <c r="O850" i="11"/>
  <c r="L851" i="11"/>
  <c r="M851" i="11"/>
  <c r="N851" i="11"/>
  <c r="O851" i="11"/>
  <c r="L852" i="11"/>
  <c r="M852" i="11"/>
  <c r="N852" i="11"/>
  <c r="O852" i="11"/>
  <c r="L853" i="11"/>
  <c r="M853" i="11"/>
  <c r="N853" i="11"/>
  <c r="O853" i="11"/>
  <c r="L854" i="11"/>
  <c r="M854" i="11"/>
  <c r="N854" i="11"/>
  <c r="O854" i="11"/>
  <c r="L855" i="11"/>
  <c r="M855" i="11"/>
  <c r="N855" i="11"/>
  <c r="O855" i="11"/>
  <c r="L856" i="11"/>
  <c r="M856" i="11"/>
  <c r="N856" i="11"/>
  <c r="O856" i="11"/>
  <c r="L857" i="11"/>
  <c r="M857" i="11"/>
  <c r="N857" i="11"/>
  <c r="O857" i="11"/>
  <c r="L858" i="11"/>
  <c r="M858" i="11"/>
  <c r="N858" i="11"/>
  <c r="O858" i="11"/>
  <c r="L859" i="11"/>
  <c r="M859" i="11"/>
  <c r="N859" i="11"/>
  <c r="O859" i="11"/>
  <c r="L860" i="11"/>
  <c r="M860" i="11"/>
  <c r="N860" i="11"/>
  <c r="O860" i="11"/>
  <c r="L861" i="11"/>
  <c r="M861" i="11"/>
  <c r="N861" i="11"/>
  <c r="O861" i="11"/>
  <c r="L862" i="11"/>
  <c r="M862" i="11"/>
  <c r="N862" i="11"/>
  <c r="O862" i="11"/>
  <c r="L863" i="11"/>
  <c r="M863" i="11"/>
  <c r="N863" i="11"/>
  <c r="O863" i="11"/>
  <c r="L864" i="11"/>
  <c r="M864" i="11"/>
  <c r="N864" i="11"/>
  <c r="O864" i="11"/>
  <c r="L865" i="11"/>
  <c r="M865" i="11"/>
  <c r="N865" i="11"/>
  <c r="O865" i="11"/>
  <c r="L866" i="11"/>
  <c r="M866" i="11"/>
  <c r="N866" i="11"/>
  <c r="O866" i="11"/>
  <c r="L867" i="11"/>
  <c r="M867" i="11"/>
  <c r="N867" i="11"/>
  <c r="O867" i="11"/>
  <c r="L868" i="11"/>
  <c r="M868" i="11"/>
  <c r="N868" i="11"/>
  <c r="O868" i="11"/>
  <c r="L869" i="11"/>
  <c r="M869" i="11"/>
  <c r="N869" i="11"/>
  <c r="O869" i="11"/>
  <c r="L870" i="11"/>
  <c r="M870" i="11"/>
  <c r="N870" i="11"/>
  <c r="O870" i="11"/>
  <c r="L871" i="11"/>
  <c r="M871" i="11"/>
  <c r="N871" i="11"/>
  <c r="O871" i="11"/>
  <c r="L872" i="11"/>
  <c r="M872" i="11"/>
  <c r="N872" i="11"/>
  <c r="O872" i="11"/>
  <c r="L873" i="11"/>
  <c r="M873" i="11"/>
  <c r="N873" i="11"/>
  <c r="O873" i="11"/>
  <c r="L874" i="11"/>
  <c r="M874" i="11"/>
  <c r="N874" i="11"/>
  <c r="O874" i="11"/>
  <c r="L875" i="11"/>
  <c r="M875" i="11"/>
  <c r="N875" i="11"/>
  <c r="O875" i="11"/>
  <c r="L876" i="11"/>
  <c r="M876" i="11"/>
  <c r="N876" i="11"/>
  <c r="O876" i="11"/>
  <c r="L877" i="11"/>
  <c r="M877" i="11"/>
  <c r="N877" i="11"/>
  <c r="O877" i="11"/>
  <c r="L878" i="11"/>
  <c r="M878" i="11"/>
  <c r="N878" i="11"/>
  <c r="O878" i="11"/>
  <c r="L879" i="11"/>
  <c r="M879" i="11"/>
  <c r="N879" i="11"/>
  <c r="O879" i="11"/>
  <c r="L880" i="11"/>
  <c r="M880" i="11"/>
  <c r="N880" i="11"/>
  <c r="O880" i="11"/>
  <c r="L881" i="11"/>
  <c r="M881" i="11"/>
  <c r="N881" i="11"/>
  <c r="O881" i="11"/>
  <c r="L882" i="11"/>
  <c r="M882" i="11"/>
  <c r="N882" i="11"/>
  <c r="O882" i="11"/>
  <c r="L883" i="11"/>
  <c r="M883" i="11"/>
  <c r="N883" i="11"/>
  <c r="O883" i="11"/>
  <c r="L884" i="11"/>
  <c r="M884" i="11"/>
  <c r="N884" i="11"/>
  <c r="O884" i="11"/>
  <c r="L885" i="11"/>
  <c r="M885" i="11"/>
  <c r="N885" i="11"/>
  <c r="O885" i="11"/>
  <c r="L886" i="11"/>
  <c r="M886" i="11"/>
  <c r="N886" i="11"/>
  <c r="O886" i="11"/>
  <c r="L887" i="11"/>
  <c r="M887" i="11"/>
  <c r="N887" i="11"/>
  <c r="O887" i="11"/>
  <c r="L888" i="11"/>
  <c r="M888" i="11"/>
  <c r="N888" i="11"/>
  <c r="O888" i="11"/>
  <c r="L889" i="11"/>
  <c r="M889" i="11"/>
  <c r="N889" i="11"/>
  <c r="O889" i="11"/>
  <c r="L890" i="11"/>
  <c r="M890" i="11"/>
  <c r="N890" i="11"/>
  <c r="O890" i="11"/>
  <c r="L891" i="11"/>
  <c r="M891" i="11"/>
  <c r="N891" i="11"/>
  <c r="O891" i="11"/>
  <c r="L892" i="11"/>
  <c r="M892" i="11"/>
  <c r="N892" i="11"/>
  <c r="O892" i="11"/>
  <c r="L893" i="11"/>
  <c r="M893" i="11"/>
  <c r="N893" i="11"/>
  <c r="O893" i="11"/>
  <c r="L894" i="11"/>
  <c r="M894" i="11"/>
  <c r="N894" i="11"/>
  <c r="O894" i="11"/>
  <c r="L895" i="11"/>
  <c r="M895" i="11"/>
  <c r="N895" i="11"/>
  <c r="O895" i="11"/>
  <c r="L896" i="11"/>
  <c r="M896" i="11"/>
  <c r="N896" i="11"/>
  <c r="O896" i="11"/>
  <c r="L897" i="11"/>
  <c r="M897" i="11"/>
  <c r="N897" i="11"/>
  <c r="O897" i="11"/>
  <c r="L898" i="11"/>
  <c r="M898" i="11"/>
  <c r="N898" i="11"/>
  <c r="O898" i="11"/>
  <c r="L899" i="11"/>
  <c r="M899" i="11"/>
  <c r="N899" i="11"/>
  <c r="O899" i="11"/>
  <c r="L900" i="11"/>
  <c r="M900" i="11"/>
  <c r="N900" i="11"/>
  <c r="O900" i="11"/>
  <c r="L901" i="11"/>
  <c r="M901" i="11"/>
  <c r="N901" i="11"/>
  <c r="O901" i="11"/>
  <c r="L902" i="11"/>
  <c r="M902" i="11"/>
  <c r="N902" i="11"/>
  <c r="O902" i="11"/>
  <c r="L903" i="11"/>
  <c r="M903" i="11"/>
  <c r="N903" i="11"/>
  <c r="O903" i="11"/>
  <c r="L904" i="11"/>
  <c r="M904" i="11"/>
  <c r="N904" i="11"/>
  <c r="O904" i="11"/>
  <c r="L905" i="11"/>
  <c r="M905" i="11"/>
  <c r="N905" i="11"/>
  <c r="O905" i="11"/>
  <c r="L906" i="11"/>
  <c r="M906" i="11"/>
  <c r="N906" i="11"/>
  <c r="O906" i="11"/>
  <c r="L907" i="11"/>
  <c r="M907" i="11"/>
  <c r="N907" i="11"/>
  <c r="O907" i="11"/>
  <c r="L908" i="11"/>
  <c r="M908" i="11"/>
  <c r="N908" i="11"/>
  <c r="O908" i="11"/>
  <c r="L909" i="11"/>
  <c r="M909" i="11"/>
  <c r="N909" i="11"/>
  <c r="O909" i="11"/>
  <c r="L910" i="11"/>
  <c r="M910" i="11"/>
  <c r="N910" i="11"/>
  <c r="O910" i="11"/>
  <c r="L911" i="11"/>
  <c r="M911" i="11"/>
  <c r="N911" i="11"/>
  <c r="O911" i="11"/>
  <c r="L912" i="11"/>
  <c r="M912" i="11"/>
  <c r="N912" i="11"/>
  <c r="O912" i="11"/>
  <c r="L913" i="11"/>
  <c r="M913" i="11"/>
  <c r="N913" i="11"/>
  <c r="O913" i="11"/>
  <c r="L914" i="11"/>
  <c r="M914" i="11"/>
  <c r="N914" i="11"/>
  <c r="O914" i="11"/>
  <c r="L915" i="11"/>
  <c r="M915" i="11"/>
  <c r="N915" i="11"/>
  <c r="O915" i="11"/>
  <c r="L916" i="11"/>
  <c r="M916" i="11"/>
  <c r="N916" i="11"/>
  <c r="O916" i="11"/>
  <c r="L917" i="11"/>
  <c r="M917" i="11"/>
  <c r="N917" i="11"/>
  <c r="O917" i="11"/>
  <c r="L918" i="11"/>
  <c r="M918" i="11"/>
  <c r="N918" i="11"/>
  <c r="O918" i="11"/>
  <c r="L919" i="11"/>
  <c r="M919" i="11"/>
  <c r="N919" i="11"/>
  <c r="O919" i="11"/>
  <c r="L920" i="11"/>
  <c r="M920" i="11"/>
  <c r="N920" i="11"/>
  <c r="O920" i="11"/>
  <c r="L921" i="11"/>
  <c r="M921" i="11"/>
  <c r="N921" i="11"/>
  <c r="O921" i="11"/>
  <c r="L922" i="11"/>
  <c r="M922" i="11"/>
  <c r="N922" i="11"/>
  <c r="O922" i="11"/>
  <c r="L923" i="11"/>
  <c r="M923" i="11"/>
  <c r="N923" i="11"/>
  <c r="O923" i="11"/>
  <c r="L924" i="11"/>
  <c r="M924" i="11"/>
  <c r="N924" i="11"/>
  <c r="O924" i="11"/>
  <c r="L925" i="11"/>
  <c r="M925" i="11"/>
  <c r="N925" i="11"/>
  <c r="O925" i="11"/>
  <c r="L926" i="11"/>
  <c r="M926" i="11"/>
  <c r="N926" i="11"/>
  <c r="O926" i="11"/>
  <c r="L927" i="11"/>
  <c r="M927" i="11"/>
  <c r="N927" i="11"/>
  <c r="O927" i="11"/>
  <c r="L928" i="11"/>
  <c r="M928" i="11"/>
  <c r="N928" i="11"/>
  <c r="O928" i="11"/>
  <c r="L929" i="11"/>
  <c r="M929" i="11"/>
  <c r="N929" i="11"/>
  <c r="O929" i="11"/>
  <c r="L930" i="11"/>
  <c r="M930" i="11"/>
  <c r="N930" i="11"/>
  <c r="O930" i="11"/>
  <c r="L931" i="11"/>
  <c r="M931" i="11"/>
  <c r="N931" i="11"/>
  <c r="O931" i="11"/>
  <c r="L932" i="11"/>
  <c r="M932" i="11"/>
  <c r="N932" i="11"/>
  <c r="O932" i="11"/>
  <c r="L933" i="11"/>
  <c r="M933" i="11"/>
  <c r="N933" i="11"/>
  <c r="O933" i="11"/>
  <c r="L934" i="11"/>
  <c r="M934" i="11"/>
  <c r="N934" i="11"/>
  <c r="O934" i="11"/>
  <c r="L935" i="11"/>
  <c r="M935" i="11"/>
  <c r="N935" i="11"/>
  <c r="O935" i="11"/>
  <c r="L936" i="11"/>
  <c r="M936" i="11"/>
  <c r="N936" i="11"/>
  <c r="O936" i="11"/>
  <c r="L937" i="11"/>
  <c r="M937" i="11"/>
  <c r="N937" i="11"/>
  <c r="O937" i="11"/>
  <c r="L938" i="11"/>
  <c r="M938" i="11"/>
  <c r="N938" i="11"/>
  <c r="O938" i="11"/>
  <c r="L939" i="11"/>
  <c r="M939" i="11"/>
  <c r="N939" i="11"/>
  <c r="O939" i="11"/>
  <c r="L940" i="11"/>
  <c r="M940" i="11"/>
  <c r="N940" i="11"/>
  <c r="O940" i="11"/>
  <c r="L941" i="11"/>
  <c r="M941" i="11"/>
  <c r="N941" i="11"/>
  <c r="O941" i="11"/>
  <c r="L942" i="11"/>
  <c r="M942" i="11"/>
  <c r="N942" i="11"/>
  <c r="O942" i="11"/>
  <c r="L943" i="11"/>
  <c r="M943" i="11"/>
  <c r="N943" i="11"/>
  <c r="O943" i="11"/>
  <c r="L944" i="11"/>
  <c r="M944" i="11"/>
  <c r="N944" i="11"/>
  <c r="O944" i="11"/>
  <c r="L945" i="11"/>
  <c r="M945" i="11"/>
  <c r="N945" i="11"/>
  <c r="O945" i="11"/>
  <c r="L946" i="11"/>
  <c r="M946" i="11"/>
  <c r="N946" i="11"/>
  <c r="O946" i="11"/>
  <c r="L947" i="11"/>
  <c r="M947" i="11"/>
  <c r="N947" i="11"/>
  <c r="O947" i="11"/>
  <c r="L948" i="11"/>
  <c r="M948" i="11"/>
  <c r="N948" i="11"/>
  <c r="O948" i="11"/>
  <c r="L949" i="11"/>
  <c r="M949" i="11"/>
  <c r="N949" i="11"/>
  <c r="O949" i="11"/>
  <c r="L950" i="11"/>
  <c r="M950" i="11"/>
  <c r="N950" i="11"/>
  <c r="O950" i="11"/>
  <c r="L951" i="11"/>
  <c r="M951" i="11"/>
  <c r="N951" i="11"/>
  <c r="O951" i="11"/>
  <c r="L952" i="11"/>
  <c r="M952" i="11"/>
  <c r="N952" i="11"/>
  <c r="O952" i="11"/>
  <c r="L953" i="11"/>
  <c r="M953" i="11"/>
  <c r="N953" i="11"/>
  <c r="O953" i="11"/>
  <c r="L954" i="11"/>
  <c r="M954" i="11"/>
  <c r="N954" i="11"/>
  <c r="O954" i="11"/>
  <c r="L955" i="11"/>
  <c r="M955" i="11"/>
  <c r="N955" i="11"/>
  <c r="O955" i="11"/>
  <c r="L956" i="11"/>
  <c r="M956" i="11"/>
  <c r="N956" i="11"/>
  <c r="O956" i="11"/>
  <c r="L957" i="11"/>
  <c r="M957" i="11"/>
  <c r="N957" i="11"/>
  <c r="O957" i="11"/>
  <c r="L958" i="11"/>
  <c r="M958" i="11"/>
  <c r="N958" i="11"/>
  <c r="O958" i="11"/>
  <c r="L959" i="11"/>
  <c r="M959" i="11"/>
  <c r="N959" i="11"/>
  <c r="O959" i="11"/>
  <c r="L960" i="11"/>
  <c r="M960" i="11"/>
  <c r="N960" i="11"/>
  <c r="O960" i="11"/>
  <c r="L961" i="11"/>
  <c r="M961" i="11"/>
  <c r="N961" i="11"/>
  <c r="O961" i="11"/>
  <c r="L962" i="11"/>
  <c r="M962" i="11"/>
  <c r="N962" i="11"/>
  <c r="O962" i="11"/>
  <c r="L963" i="11"/>
  <c r="M963" i="11"/>
  <c r="N963" i="11"/>
  <c r="O963" i="11"/>
  <c r="L964" i="11"/>
  <c r="M964" i="11"/>
  <c r="N964" i="11"/>
  <c r="O964" i="11"/>
  <c r="L965" i="11"/>
  <c r="M965" i="11"/>
  <c r="N965" i="11"/>
  <c r="O965" i="11"/>
  <c r="L966" i="11"/>
  <c r="M966" i="11"/>
  <c r="N966" i="11"/>
  <c r="O966" i="11"/>
  <c r="L967" i="11"/>
  <c r="M967" i="11"/>
  <c r="N967" i="11"/>
  <c r="O967" i="11"/>
  <c r="L968" i="11"/>
  <c r="M968" i="11"/>
  <c r="N968" i="11"/>
  <c r="O968" i="11"/>
  <c r="L969" i="11"/>
  <c r="M969" i="11"/>
  <c r="N969" i="11"/>
  <c r="O969" i="11"/>
  <c r="L970" i="11"/>
  <c r="M970" i="11"/>
  <c r="N970" i="11"/>
  <c r="O970" i="11"/>
  <c r="L971" i="11"/>
  <c r="M971" i="11"/>
  <c r="N971" i="11"/>
  <c r="O971" i="11"/>
  <c r="L972" i="11"/>
  <c r="M972" i="11"/>
  <c r="N972" i="11"/>
  <c r="O972" i="11"/>
  <c r="L973" i="11"/>
  <c r="M973" i="11"/>
  <c r="N973" i="11"/>
  <c r="O973" i="11"/>
  <c r="L974" i="11"/>
  <c r="M974" i="11"/>
  <c r="N974" i="11"/>
  <c r="O974" i="11"/>
  <c r="L975" i="11"/>
  <c r="M975" i="11"/>
  <c r="N975" i="11"/>
  <c r="O975" i="11"/>
  <c r="L976" i="11"/>
  <c r="M976" i="11"/>
  <c r="N976" i="11"/>
  <c r="O976" i="11"/>
  <c r="L977" i="11"/>
  <c r="M977" i="11"/>
  <c r="N977" i="11"/>
  <c r="O977" i="11"/>
  <c r="L978" i="11"/>
  <c r="M978" i="11"/>
  <c r="N978" i="11"/>
  <c r="O978" i="11"/>
  <c r="L979" i="11"/>
  <c r="M979" i="11"/>
  <c r="N979" i="11"/>
  <c r="O979" i="11"/>
  <c r="L980" i="11"/>
  <c r="M980" i="11"/>
  <c r="N980" i="11"/>
  <c r="O980" i="11"/>
  <c r="L981" i="11"/>
  <c r="M981" i="11"/>
  <c r="N981" i="11"/>
  <c r="O981" i="11"/>
  <c r="L982" i="11"/>
  <c r="M982" i="11"/>
  <c r="N982" i="11"/>
  <c r="O982" i="11"/>
  <c r="L983" i="11"/>
  <c r="M983" i="11"/>
  <c r="N983" i="11"/>
  <c r="O983" i="11"/>
  <c r="L984" i="11"/>
  <c r="M984" i="11"/>
  <c r="N984" i="11"/>
  <c r="O984" i="11"/>
  <c r="L985" i="11"/>
  <c r="M985" i="11"/>
  <c r="N985" i="11"/>
  <c r="O985" i="11"/>
  <c r="L986" i="11"/>
  <c r="M986" i="11"/>
  <c r="N986" i="11"/>
  <c r="O986" i="11"/>
  <c r="L987" i="11"/>
  <c r="M987" i="11"/>
  <c r="N987" i="11"/>
  <c r="O987" i="11"/>
  <c r="L988" i="11"/>
  <c r="M988" i="11"/>
  <c r="N988" i="11"/>
  <c r="O988" i="11"/>
  <c r="L989" i="11"/>
  <c r="M989" i="11"/>
  <c r="N989" i="11"/>
  <c r="O989" i="11"/>
  <c r="L990" i="11"/>
  <c r="M990" i="11"/>
  <c r="N990" i="11"/>
  <c r="O990" i="11"/>
  <c r="L991" i="11"/>
  <c r="M991" i="11"/>
  <c r="N991" i="11"/>
  <c r="O991" i="11"/>
  <c r="L992" i="11"/>
  <c r="M992" i="11"/>
  <c r="N992" i="11"/>
  <c r="O992" i="11"/>
  <c r="L993" i="11"/>
  <c r="M993" i="11"/>
  <c r="N993" i="11"/>
  <c r="O993" i="11"/>
  <c r="L994" i="11"/>
  <c r="M994" i="11"/>
  <c r="N994" i="11"/>
  <c r="O994" i="11"/>
  <c r="L995" i="11"/>
  <c r="M995" i="11"/>
  <c r="N995" i="11"/>
  <c r="O995" i="11"/>
  <c r="L996" i="11"/>
  <c r="M996" i="11"/>
  <c r="N996" i="11"/>
  <c r="O996" i="11"/>
  <c r="L997" i="11"/>
  <c r="M997" i="11"/>
  <c r="N997" i="11"/>
  <c r="O997" i="11"/>
  <c r="L998" i="11"/>
  <c r="M998" i="11"/>
  <c r="N998" i="11"/>
  <c r="O998" i="11"/>
  <c r="L999" i="11"/>
  <c r="M999" i="11"/>
  <c r="N999" i="11"/>
  <c r="O999" i="11"/>
  <c r="L1000" i="11"/>
  <c r="M1000" i="11"/>
  <c r="N1000" i="11"/>
  <c r="O1000" i="11"/>
  <c r="F10" i="31" l="1" a="1"/>
  <c r="F10" i="31" s="1"/>
  <c r="G10" i="31" a="1"/>
  <c r="G10" i="31"/>
  <c r="H10" i="31" a="1"/>
  <c r="H10" i="31" s="1"/>
  <c r="I10" i="31" a="1"/>
  <c r="I10" i="31"/>
  <c r="J10" i="31" a="1"/>
  <c r="J10" i="31" s="1"/>
  <c r="F11" i="31" a="1"/>
  <c r="F11" i="31"/>
  <c r="G11" i="31" a="1"/>
  <c r="G11" i="31" s="1"/>
  <c r="H11" i="31" a="1"/>
  <c r="H11" i="31"/>
  <c r="I11" i="31" a="1"/>
  <c r="I11" i="31" s="1"/>
  <c r="J11" i="31" a="1"/>
  <c r="J11" i="31"/>
  <c r="D7" i="31" a="1"/>
  <c r="D7" i="31" s="1"/>
  <c r="E7" i="31" a="1"/>
  <c r="E7" i="31"/>
  <c r="F7" i="31" a="1"/>
  <c r="F7" i="31" s="1"/>
  <c r="G7" i="31" a="1"/>
  <c r="G7" i="31"/>
  <c r="H7" i="31" a="1"/>
  <c r="H7" i="31" s="1"/>
  <c r="I7" i="31" a="1"/>
  <c r="I7" i="31"/>
  <c r="J7" i="31" a="1"/>
  <c r="J7" i="31" s="1"/>
  <c r="D8" i="31" a="1"/>
  <c r="D8" i="31"/>
  <c r="E8" i="31" a="1"/>
  <c r="E8" i="31" s="1"/>
  <c r="F8" i="31" a="1"/>
  <c r="F8" i="31"/>
  <c r="G8" i="31" a="1"/>
  <c r="G8" i="31" s="1"/>
  <c r="H8" i="31" a="1"/>
  <c r="H8" i="31"/>
  <c r="I8" i="31" a="1"/>
  <c r="I8" i="31" s="1"/>
  <c r="J8" i="31" a="1"/>
  <c r="J8" i="31"/>
  <c r="G5" i="31" a="1"/>
  <c r="G5" i="31" s="1"/>
  <c r="H5" i="31" a="1"/>
  <c r="H5" i="31"/>
  <c r="I5" i="31" a="1"/>
  <c r="I5" i="31" s="1"/>
  <c r="J5" i="31" a="1"/>
  <c r="J5" i="31"/>
  <c r="F5" i="31" a="1"/>
  <c r="F5" i="31" s="1"/>
  <c r="E5" i="31" a="1"/>
  <c r="E5" i="31" s="1"/>
  <c r="D5" i="31" a="1"/>
  <c r="D5" i="31" s="1"/>
  <c r="J12" i="31" a="1"/>
  <c r="J12" i="31" s="1"/>
  <c r="I12" i="31" a="1"/>
  <c r="I12" i="31" s="1"/>
  <c r="H12" i="31" a="1"/>
  <c r="H12" i="31"/>
  <c r="G12" i="31" a="1"/>
  <c r="G12" i="31"/>
  <c r="F12" i="31" a="1"/>
  <c r="F12" i="31" s="1"/>
  <c r="E12" i="31" a="1"/>
  <c r="E12" i="31"/>
  <c r="D12" i="31" a="1"/>
  <c r="D12" i="31"/>
  <c r="J9" i="31" a="1"/>
  <c r="J9" i="31"/>
  <c r="F9" i="31" a="1"/>
  <c r="F9" i="31"/>
  <c r="J6" i="31" a="1"/>
  <c r="J6" i="31"/>
  <c r="I6" i="31" a="1"/>
  <c r="I6" i="31"/>
  <c r="H6" i="31" a="1"/>
  <c r="H6" i="31"/>
  <c r="G6" i="31" a="1"/>
  <c r="G6" i="31"/>
  <c r="F6" i="31" a="1"/>
  <c r="F6" i="31"/>
  <c r="E6" i="31" a="1"/>
  <c r="E6" i="31" s="1"/>
  <c r="D6" i="31" a="1"/>
  <c r="D6" i="31" s="1"/>
  <c r="J4" i="31" a="1"/>
  <c r="J4" i="31" s="1"/>
  <c r="I4" i="31" a="1"/>
  <c r="I4" i="31"/>
  <c r="H4" i="31" a="1"/>
  <c r="H4" i="31" s="1"/>
  <c r="G4" i="31" a="1"/>
  <c r="G4" i="31" s="1"/>
  <c r="F4" i="31" a="1"/>
  <c r="F4" i="31" s="1"/>
  <c r="E4" i="31" a="1"/>
  <c r="E4" i="31" s="1"/>
  <c r="D4" i="31" a="1"/>
  <c r="D4" i="31" s="1"/>
  <c r="H7" i="21"/>
  <c r="D7" i="2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3" i="1"/>
  <c r="C4" i="1"/>
  <c r="C5" i="1"/>
  <c r="C6" i="1"/>
  <c r="C7" i="1"/>
  <c r="C8" i="1"/>
  <c r="C9" i="1"/>
  <c r="C10" i="1"/>
  <c r="C11" i="1"/>
  <c r="C12" i="1"/>
  <c r="C13" i="1"/>
  <c r="C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3" i="1"/>
  <c r="B4" i="1"/>
  <c r="B5" i="1"/>
  <c r="B6" i="1"/>
  <c r="B7" i="1"/>
  <c r="B8" i="1"/>
  <c r="B9" i="1"/>
  <c r="B10" i="1"/>
  <c r="B11" i="1"/>
  <c r="B12" i="1"/>
  <c r="B13" i="1"/>
  <c r="B14" i="1"/>
  <c r="K3" i="11" l="1"/>
  <c r="G5" i="11"/>
  <c r="K5" i="11"/>
  <c r="H5" i="11"/>
  <c r="E5" i="11"/>
  <c r="J5" i="11"/>
  <c r="F5" i="11"/>
  <c r="I5" i="11"/>
  <c r="H995" i="11"/>
  <c r="E995" i="11"/>
  <c r="I995" i="11"/>
  <c r="J995" i="11"/>
  <c r="F995" i="11"/>
  <c r="K995" i="11"/>
  <c r="G995" i="11"/>
  <c r="H987" i="11"/>
  <c r="E987" i="11"/>
  <c r="I987" i="11"/>
  <c r="J987" i="11"/>
  <c r="F987" i="11"/>
  <c r="K987" i="11"/>
  <c r="G987" i="11"/>
  <c r="H979" i="11"/>
  <c r="E979" i="11"/>
  <c r="I979" i="11"/>
  <c r="J979" i="11"/>
  <c r="G979" i="11"/>
  <c r="K979" i="11"/>
  <c r="F979" i="11"/>
  <c r="H967" i="11"/>
  <c r="E967" i="11"/>
  <c r="I967" i="11"/>
  <c r="F967" i="11"/>
  <c r="J967" i="11"/>
  <c r="K967" i="11"/>
  <c r="G967" i="11"/>
  <c r="H959" i="11"/>
  <c r="E959" i="11"/>
  <c r="I959" i="11"/>
  <c r="F959" i="11"/>
  <c r="G959" i="11"/>
  <c r="J959" i="11"/>
  <c r="K959" i="11"/>
  <c r="H951" i="11"/>
  <c r="E951" i="11"/>
  <c r="I951" i="11"/>
  <c r="F951" i="11"/>
  <c r="J951" i="11"/>
  <c r="K951" i="11"/>
  <c r="G951" i="11"/>
  <c r="H943" i="11"/>
  <c r="E943" i="11"/>
  <c r="I943" i="11"/>
  <c r="F943" i="11"/>
  <c r="G943" i="11"/>
  <c r="J943" i="11"/>
  <c r="K943" i="11"/>
  <c r="H931" i="11"/>
  <c r="E931" i="11"/>
  <c r="I931" i="11"/>
  <c r="J931" i="11"/>
  <c r="K931" i="11"/>
  <c r="F931" i="11"/>
  <c r="G931" i="11"/>
  <c r="H923" i="11"/>
  <c r="E923" i="11"/>
  <c r="I923" i="11"/>
  <c r="J923" i="11"/>
  <c r="G923" i="11"/>
  <c r="K923" i="11"/>
  <c r="F923" i="11"/>
  <c r="H915" i="11"/>
  <c r="E915" i="11"/>
  <c r="I915" i="11"/>
  <c r="J915" i="11"/>
  <c r="F915" i="11"/>
  <c r="K915" i="11"/>
  <c r="G915" i="11"/>
  <c r="H907" i="11"/>
  <c r="E907" i="11"/>
  <c r="I907" i="11"/>
  <c r="J907" i="11"/>
  <c r="G907" i="11"/>
  <c r="K907" i="11"/>
  <c r="F907" i="11"/>
  <c r="H899" i="11"/>
  <c r="E899" i="11"/>
  <c r="I899" i="11"/>
  <c r="J899" i="11"/>
  <c r="K899" i="11"/>
  <c r="F899" i="11"/>
  <c r="G899" i="11"/>
  <c r="H891" i="11"/>
  <c r="E891" i="11"/>
  <c r="I891" i="11"/>
  <c r="J891" i="11"/>
  <c r="F891" i="11"/>
  <c r="G891" i="11"/>
  <c r="K891" i="11"/>
  <c r="H879" i="11"/>
  <c r="E879" i="11"/>
  <c r="I879" i="11"/>
  <c r="F879" i="11"/>
  <c r="J879" i="11"/>
  <c r="K879" i="11"/>
  <c r="G879" i="11"/>
  <c r="H871" i="11"/>
  <c r="E871" i="11"/>
  <c r="I871" i="11"/>
  <c r="F871" i="11"/>
  <c r="J871" i="11"/>
  <c r="G871" i="11"/>
  <c r="K871" i="11"/>
  <c r="H863" i="11"/>
  <c r="E863" i="11"/>
  <c r="I863" i="11"/>
  <c r="F863" i="11"/>
  <c r="K863" i="11"/>
  <c r="G863" i="11"/>
  <c r="J863" i="11"/>
  <c r="H855" i="11"/>
  <c r="E855" i="11"/>
  <c r="I855" i="11"/>
  <c r="F855" i="11"/>
  <c r="J855" i="11"/>
  <c r="G855" i="11"/>
  <c r="K855" i="11"/>
  <c r="H847" i="11"/>
  <c r="E847" i="11"/>
  <c r="I847" i="11"/>
  <c r="F847" i="11"/>
  <c r="J847" i="11"/>
  <c r="K847" i="11"/>
  <c r="G847" i="11"/>
  <c r="H839" i="11"/>
  <c r="E839" i="11"/>
  <c r="I839" i="11"/>
  <c r="F839" i="11"/>
  <c r="J839" i="11"/>
  <c r="G839" i="11"/>
  <c r="K839" i="11"/>
  <c r="H831" i="11"/>
  <c r="E831" i="11"/>
  <c r="I831" i="11"/>
  <c r="F831" i="11"/>
  <c r="K831" i="11"/>
  <c r="G831" i="11"/>
  <c r="J831" i="11"/>
  <c r="H823" i="11"/>
  <c r="G823" i="11"/>
  <c r="K823" i="11"/>
  <c r="I823" i="11"/>
  <c r="J823" i="11"/>
  <c r="F823" i="11"/>
  <c r="E823" i="11"/>
  <c r="H815" i="11"/>
  <c r="G815" i="11"/>
  <c r="K815" i="11"/>
  <c r="I815" i="11"/>
  <c r="J815" i="11"/>
  <c r="E815" i="11"/>
  <c r="F815" i="11"/>
  <c r="H807" i="11"/>
  <c r="G807" i="11"/>
  <c r="K807" i="11"/>
  <c r="I807" i="11"/>
  <c r="J807" i="11"/>
  <c r="F807" i="11"/>
  <c r="E807" i="11"/>
  <c r="H799" i="11"/>
  <c r="G799" i="11"/>
  <c r="K799" i="11"/>
  <c r="I799" i="11"/>
  <c r="J799" i="11"/>
  <c r="E799" i="11"/>
  <c r="F799" i="11"/>
  <c r="H791" i="11"/>
  <c r="G791" i="11"/>
  <c r="K791" i="11"/>
  <c r="I791" i="11"/>
  <c r="J791" i="11"/>
  <c r="E791" i="11"/>
  <c r="F791" i="11"/>
  <c r="H779" i="11"/>
  <c r="G779" i="11"/>
  <c r="K779" i="11"/>
  <c r="E779" i="11"/>
  <c r="F779" i="11"/>
  <c r="I779" i="11"/>
  <c r="J779" i="11"/>
  <c r="H771" i="11"/>
  <c r="G771" i="11"/>
  <c r="K771" i="11"/>
  <c r="E771" i="11"/>
  <c r="F771" i="11"/>
  <c r="I771" i="11"/>
  <c r="J771" i="11"/>
  <c r="H759" i="11"/>
  <c r="G759" i="11"/>
  <c r="K759" i="11"/>
  <c r="I759" i="11"/>
  <c r="J759" i="11"/>
  <c r="F759" i="11"/>
  <c r="E759" i="11"/>
  <c r="H751" i="11"/>
  <c r="G751" i="11"/>
  <c r="K751" i="11"/>
  <c r="I751" i="11"/>
  <c r="J751" i="11"/>
  <c r="E751" i="11"/>
  <c r="F751" i="11"/>
  <c r="H743" i="11"/>
  <c r="G743" i="11"/>
  <c r="K743" i="11"/>
  <c r="I743" i="11"/>
  <c r="J743" i="11"/>
  <c r="E743" i="11"/>
  <c r="F743" i="11"/>
  <c r="H735" i="11"/>
  <c r="G735" i="11"/>
  <c r="K735" i="11"/>
  <c r="I735" i="11"/>
  <c r="J735" i="11"/>
  <c r="E735" i="11"/>
  <c r="F735" i="11"/>
  <c r="H727" i="11"/>
  <c r="G727" i="11"/>
  <c r="K727" i="11"/>
  <c r="I727" i="11"/>
  <c r="J727" i="11"/>
  <c r="F727" i="11"/>
  <c r="E727" i="11"/>
  <c r="H719" i="11"/>
  <c r="G719" i="11"/>
  <c r="K719" i="11"/>
  <c r="I719" i="11"/>
  <c r="J719" i="11"/>
  <c r="E719" i="11"/>
  <c r="F719" i="11"/>
  <c r="H711" i="11"/>
  <c r="G711" i="11"/>
  <c r="K711" i="11"/>
  <c r="I711" i="11"/>
  <c r="J711" i="11"/>
  <c r="E711" i="11"/>
  <c r="F711" i="11"/>
  <c r="H699" i="11"/>
  <c r="G699" i="11"/>
  <c r="K699" i="11"/>
  <c r="E699" i="11"/>
  <c r="F699" i="11"/>
  <c r="J699" i="11"/>
  <c r="I699" i="11"/>
  <c r="H691" i="11"/>
  <c r="G691" i="11"/>
  <c r="K691" i="11"/>
  <c r="E691" i="11"/>
  <c r="F691" i="11"/>
  <c r="I691" i="11"/>
  <c r="J691" i="11"/>
  <c r="H683" i="11"/>
  <c r="G683" i="11"/>
  <c r="K683" i="11"/>
  <c r="E683" i="11"/>
  <c r="F683" i="11"/>
  <c r="I683" i="11"/>
  <c r="J683" i="11"/>
  <c r="H675" i="11"/>
  <c r="G675" i="11"/>
  <c r="K675" i="11"/>
  <c r="E675" i="11"/>
  <c r="F675" i="11"/>
  <c r="I675" i="11"/>
  <c r="J675" i="11"/>
  <c r="H667" i="11"/>
  <c r="G667" i="11"/>
  <c r="K667" i="11"/>
  <c r="E667" i="11"/>
  <c r="F667" i="11"/>
  <c r="J667" i="11"/>
  <c r="I667" i="11"/>
  <c r="H655" i="11"/>
  <c r="G655" i="11"/>
  <c r="K655" i="11"/>
  <c r="I655" i="11"/>
  <c r="J655" i="11"/>
  <c r="E655" i="11"/>
  <c r="F655" i="11"/>
  <c r="H647" i="11"/>
  <c r="G647" i="11"/>
  <c r="K647" i="11"/>
  <c r="I647" i="11"/>
  <c r="J647" i="11"/>
  <c r="F647" i="11"/>
  <c r="E647" i="11"/>
  <c r="H639" i="11"/>
  <c r="G639" i="11"/>
  <c r="K639" i="11"/>
  <c r="I639" i="11"/>
  <c r="J639" i="11"/>
  <c r="E639" i="11"/>
  <c r="F639" i="11"/>
  <c r="H631" i="11"/>
  <c r="G631" i="11"/>
  <c r="K631" i="11"/>
  <c r="I631" i="11"/>
  <c r="J631" i="11"/>
  <c r="E631" i="11"/>
  <c r="F631" i="11"/>
  <c r="H619" i="11"/>
  <c r="G619" i="11"/>
  <c r="K619" i="11"/>
  <c r="E619" i="11"/>
  <c r="F619" i="11"/>
  <c r="I619" i="11"/>
  <c r="J619" i="11"/>
  <c r="H611" i="11"/>
  <c r="G611" i="11"/>
  <c r="K611" i="11"/>
  <c r="E611" i="11"/>
  <c r="F611" i="11"/>
  <c r="I611" i="11"/>
  <c r="J611" i="11"/>
  <c r="H603" i="11"/>
  <c r="G603" i="11"/>
  <c r="K603" i="11"/>
  <c r="E603" i="11"/>
  <c r="F603" i="11"/>
  <c r="I603" i="11"/>
  <c r="J603" i="11"/>
  <c r="H595" i="11"/>
  <c r="G595" i="11"/>
  <c r="K595" i="11"/>
  <c r="E595" i="11"/>
  <c r="F595" i="11"/>
  <c r="I595" i="11"/>
  <c r="J595" i="11"/>
  <c r="H583" i="11"/>
  <c r="G583" i="11"/>
  <c r="K583" i="11"/>
  <c r="I583" i="11"/>
  <c r="J583" i="11"/>
  <c r="F583" i="11"/>
  <c r="E583" i="11"/>
  <c r="H575" i="11"/>
  <c r="G575" i="11"/>
  <c r="K575" i="11"/>
  <c r="I575" i="11"/>
  <c r="J575" i="11"/>
  <c r="E575" i="11"/>
  <c r="F575" i="11"/>
  <c r="H567" i="11"/>
  <c r="G567" i="11"/>
  <c r="K567" i="11"/>
  <c r="I567" i="11"/>
  <c r="J567" i="11"/>
  <c r="F567" i="11"/>
  <c r="E567" i="11"/>
  <c r="H559" i="11"/>
  <c r="G559" i="11"/>
  <c r="K559" i="11"/>
  <c r="I559" i="11"/>
  <c r="J559" i="11"/>
  <c r="E559" i="11"/>
  <c r="F559" i="11"/>
  <c r="H551" i="11"/>
  <c r="G551" i="11"/>
  <c r="K551" i="11"/>
  <c r="I551" i="11"/>
  <c r="J551" i="11"/>
  <c r="F551" i="11"/>
  <c r="E551" i="11"/>
  <c r="H543" i="11"/>
  <c r="I543" i="11"/>
  <c r="G543" i="11"/>
  <c r="E543" i="11"/>
  <c r="F543" i="11"/>
  <c r="J543" i="11"/>
  <c r="K543" i="11"/>
  <c r="H535" i="11"/>
  <c r="F535" i="11"/>
  <c r="K535" i="11"/>
  <c r="E535" i="11"/>
  <c r="J535" i="11"/>
  <c r="G535" i="11"/>
  <c r="I535" i="11"/>
  <c r="E527" i="11"/>
  <c r="I527" i="11"/>
  <c r="H527" i="11"/>
  <c r="F527" i="11"/>
  <c r="K527" i="11"/>
  <c r="G527" i="11"/>
  <c r="J527" i="11"/>
  <c r="E519" i="11"/>
  <c r="I519" i="11"/>
  <c r="H519" i="11"/>
  <c r="F519" i="11"/>
  <c r="K519" i="11"/>
  <c r="G519" i="11"/>
  <c r="J519" i="11"/>
  <c r="E511" i="11"/>
  <c r="I511" i="11"/>
  <c r="H511" i="11"/>
  <c r="F511" i="11"/>
  <c r="K511" i="11"/>
  <c r="G511" i="11"/>
  <c r="J511" i="11"/>
  <c r="E503" i="11"/>
  <c r="I503" i="11"/>
  <c r="H503" i="11"/>
  <c r="F503" i="11"/>
  <c r="K503" i="11"/>
  <c r="G503" i="11"/>
  <c r="J503" i="11"/>
  <c r="E495" i="11"/>
  <c r="I495" i="11"/>
  <c r="H495" i="11"/>
  <c r="F495" i="11"/>
  <c r="K495" i="11"/>
  <c r="J495" i="11"/>
  <c r="G495" i="11"/>
  <c r="E483" i="11"/>
  <c r="I483" i="11"/>
  <c r="H483" i="11"/>
  <c r="J483" i="11"/>
  <c r="G483" i="11"/>
  <c r="F483" i="11"/>
  <c r="K483" i="11"/>
  <c r="E475" i="11"/>
  <c r="I475" i="11"/>
  <c r="H475" i="11"/>
  <c r="J475" i="11"/>
  <c r="G475" i="11"/>
  <c r="K475" i="11"/>
  <c r="F475" i="11"/>
  <c r="E467" i="11"/>
  <c r="I467" i="11"/>
  <c r="H467" i="11"/>
  <c r="J467" i="11"/>
  <c r="G467" i="11"/>
  <c r="F467" i="11"/>
  <c r="K467" i="11"/>
  <c r="E459" i="11"/>
  <c r="I459" i="11"/>
  <c r="H459" i="11"/>
  <c r="J459" i="11"/>
  <c r="G459" i="11"/>
  <c r="K459" i="11"/>
  <c r="F459" i="11"/>
  <c r="E447" i="11"/>
  <c r="I447" i="11"/>
  <c r="G447" i="11"/>
  <c r="F447" i="11"/>
  <c r="K447" i="11"/>
  <c r="H447" i="11"/>
  <c r="J447" i="11"/>
  <c r="E439" i="11"/>
  <c r="I439" i="11"/>
  <c r="J439" i="11"/>
  <c r="H439" i="11"/>
  <c r="K439" i="11"/>
  <c r="G439" i="11"/>
  <c r="F439" i="11"/>
  <c r="E431" i="11"/>
  <c r="I431" i="11"/>
  <c r="G431" i="11"/>
  <c r="F431" i="11"/>
  <c r="K431" i="11"/>
  <c r="J431" i="11"/>
  <c r="H431" i="11"/>
  <c r="E423" i="11"/>
  <c r="I423" i="11"/>
  <c r="J423" i="11"/>
  <c r="H423" i="11"/>
  <c r="F423" i="11"/>
  <c r="G423" i="11"/>
  <c r="K423" i="11"/>
  <c r="E415" i="11"/>
  <c r="I415" i="11"/>
  <c r="G415" i="11"/>
  <c r="F415" i="11"/>
  <c r="K415" i="11"/>
  <c r="H415" i="11"/>
  <c r="J415" i="11"/>
  <c r="E407" i="11"/>
  <c r="I407" i="11"/>
  <c r="J407" i="11"/>
  <c r="H407" i="11"/>
  <c r="K407" i="11"/>
  <c r="G407" i="11"/>
  <c r="F407" i="11"/>
  <c r="E399" i="11"/>
  <c r="I399" i="11"/>
  <c r="G399" i="11"/>
  <c r="F399" i="11"/>
  <c r="K399" i="11"/>
  <c r="J399" i="11"/>
  <c r="H399" i="11"/>
  <c r="E391" i="11"/>
  <c r="I391" i="11"/>
  <c r="J391" i="11"/>
  <c r="H391" i="11"/>
  <c r="F391" i="11"/>
  <c r="G391" i="11"/>
  <c r="K391" i="11"/>
  <c r="E383" i="11"/>
  <c r="I383" i="11"/>
  <c r="G383" i="11"/>
  <c r="F383" i="11"/>
  <c r="K383" i="11"/>
  <c r="H383" i="11"/>
  <c r="J383" i="11"/>
  <c r="H375" i="11"/>
  <c r="E375" i="11"/>
  <c r="I375" i="11"/>
  <c r="F375" i="11"/>
  <c r="K375" i="11"/>
  <c r="G375" i="11"/>
  <c r="J375" i="11"/>
  <c r="F367" i="11"/>
  <c r="J367" i="11"/>
  <c r="E367" i="11"/>
  <c r="K367" i="11"/>
  <c r="G367" i="11"/>
  <c r="H367" i="11"/>
  <c r="I367" i="11"/>
  <c r="F359" i="11"/>
  <c r="J359" i="11"/>
  <c r="H359" i="11"/>
  <c r="I359" i="11"/>
  <c r="K359" i="11"/>
  <c r="G359" i="11"/>
  <c r="E359" i="11"/>
  <c r="F347" i="11"/>
  <c r="J347" i="11"/>
  <c r="G347" i="11"/>
  <c r="H347" i="11"/>
  <c r="I347" i="11"/>
  <c r="E347" i="11"/>
  <c r="K347" i="11"/>
  <c r="F339" i="11"/>
  <c r="J339" i="11"/>
  <c r="I339" i="11"/>
  <c r="E339" i="11"/>
  <c r="K339" i="11"/>
  <c r="H339" i="11"/>
  <c r="G339" i="11"/>
  <c r="F331" i="11"/>
  <c r="J331" i="11"/>
  <c r="G331" i="11"/>
  <c r="H331" i="11"/>
  <c r="K331" i="11"/>
  <c r="E331" i="11"/>
  <c r="I331" i="11"/>
  <c r="F323" i="11"/>
  <c r="J323" i="11"/>
  <c r="I323" i="11"/>
  <c r="E323" i="11"/>
  <c r="K323" i="11"/>
  <c r="G323" i="11"/>
  <c r="H323" i="11"/>
  <c r="F315" i="11"/>
  <c r="J315" i="11"/>
  <c r="G315" i="11"/>
  <c r="H315" i="11"/>
  <c r="I315" i="11"/>
  <c r="E315" i="11"/>
  <c r="K315" i="11"/>
  <c r="F307" i="11"/>
  <c r="J307" i="11"/>
  <c r="I307" i="11"/>
  <c r="E307" i="11"/>
  <c r="K307" i="11"/>
  <c r="H307" i="11"/>
  <c r="G307" i="11"/>
  <c r="G299" i="11"/>
  <c r="K299" i="11"/>
  <c r="F299" i="11"/>
  <c r="J299" i="11"/>
  <c r="H299" i="11"/>
  <c r="I299" i="11"/>
  <c r="E299" i="11"/>
  <c r="G287" i="11"/>
  <c r="K287" i="11"/>
  <c r="F287" i="11"/>
  <c r="J287" i="11"/>
  <c r="E287" i="11"/>
  <c r="I287" i="11"/>
  <c r="H287" i="11"/>
  <c r="G279" i="11"/>
  <c r="K279" i="11"/>
  <c r="F279" i="11"/>
  <c r="J279" i="11"/>
  <c r="E279" i="11"/>
  <c r="H279" i="11"/>
  <c r="I279" i="11"/>
  <c r="G271" i="11"/>
  <c r="K271" i="11"/>
  <c r="F271" i="11"/>
  <c r="J271" i="11"/>
  <c r="E271" i="11"/>
  <c r="I271" i="11"/>
  <c r="H271" i="11"/>
  <c r="G263" i="11"/>
  <c r="K263" i="11"/>
  <c r="F263" i="11"/>
  <c r="J263" i="11"/>
  <c r="E263" i="11"/>
  <c r="H263" i="11"/>
  <c r="I263" i="11"/>
  <c r="G255" i="11"/>
  <c r="K255" i="11"/>
  <c r="F255" i="11"/>
  <c r="J255" i="11"/>
  <c r="E255" i="11"/>
  <c r="I255" i="11"/>
  <c r="H255" i="11"/>
  <c r="G247" i="11"/>
  <c r="K247" i="11"/>
  <c r="F247" i="11"/>
  <c r="J247" i="11"/>
  <c r="E247" i="11"/>
  <c r="H247" i="11"/>
  <c r="I247" i="11"/>
  <c r="G239" i="11"/>
  <c r="K239" i="11"/>
  <c r="F239" i="11"/>
  <c r="J239" i="11"/>
  <c r="E239" i="11"/>
  <c r="I239" i="11"/>
  <c r="H239" i="11"/>
  <c r="F231" i="11"/>
  <c r="J231" i="11"/>
  <c r="H231" i="11"/>
  <c r="G231" i="11"/>
  <c r="E231" i="11"/>
  <c r="K231" i="11"/>
  <c r="I231" i="11"/>
  <c r="E219" i="11"/>
  <c r="I219" i="11"/>
  <c r="F219" i="11"/>
  <c r="J219" i="11"/>
  <c r="K219" i="11"/>
  <c r="H219" i="11"/>
  <c r="G219" i="11"/>
  <c r="E211" i="11"/>
  <c r="I211" i="11"/>
  <c r="F211" i="11"/>
  <c r="J211" i="11"/>
  <c r="K211" i="11"/>
  <c r="H211" i="11"/>
  <c r="G211" i="11"/>
  <c r="E203" i="11"/>
  <c r="I203" i="11"/>
  <c r="F203" i="11"/>
  <c r="J203" i="11"/>
  <c r="K203" i="11"/>
  <c r="H203" i="11"/>
  <c r="G203" i="11"/>
  <c r="E195" i="11"/>
  <c r="I195" i="11"/>
  <c r="F195" i="11"/>
  <c r="J195" i="11"/>
  <c r="K195" i="11"/>
  <c r="H195" i="11"/>
  <c r="G195" i="11"/>
  <c r="H187" i="11"/>
  <c r="I187" i="11"/>
  <c r="E187" i="11"/>
  <c r="J187" i="11"/>
  <c r="K187" i="11"/>
  <c r="G187" i="11"/>
  <c r="F187" i="11"/>
  <c r="H175" i="11"/>
  <c r="G175" i="11"/>
  <c r="I175" i="11"/>
  <c r="J175" i="11"/>
  <c r="F175" i="11"/>
  <c r="K175" i="11"/>
  <c r="E175" i="11"/>
  <c r="H167" i="11"/>
  <c r="E167" i="11"/>
  <c r="J167" i="11"/>
  <c r="F167" i="11"/>
  <c r="K167" i="11"/>
  <c r="I167" i="11"/>
  <c r="G167" i="11"/>
  <c r="F159" i="11"/>
  <c r="J159" i="11"/>
  <c r="E159" i="11"/>
  <c r="K159" i="11"/>
  <c r="G159" i="11"/>
  <c r="I159" i="11"/>
  <c r="H159" i="11"/>
  <c r="F147" i="11"/>
  <c r="J147" i="11"/>
  <c r="I147" i="11"/>
  <c r="K147" i="11"/>
  <c r="E147" i="11"/>
  <c r="H147" i="11"/>
  <c r="G147" i="11"/>
  <c r="F139" i="11"/>
  <c r="J139" i="11"/>
  <c r="G139" i="11"/>
  <c r="I139" i="11"/>
  <c r="K139" i="11"/>
  <c r="H139" i="11"/>
  <c r="E139" i="11"/>
  <c r="F131" i="11"/>
  <c r="J131" i="11"/>
  <c r="I131" i="11"/>
  <c r="H131" i="11"/>
  <c r="K131" i="11"/>
  <c r="G131" i="11"/>
  <c r="E131" i="11"/>
  <c r="F127" i="11"/>
  <c r="J127" i="11"/>
  <c r="E127" i="11"/>
  <c r="K127" i="11"/>
  <c r="H127" i="11"/>
  <c r="I127" i="11"/>
  <c r="G127" i="11"/>
  <c r="E119" i="11"/>
  <c r="I119" i="11"/>
  <c r="G119" i="11"/>
  <c r="K119" i="11"/>
  <c r="F119" i="11"/>
  <c r="H119" i="11"/>
  <c r="J119" i="11"/>
  <c r="E111" i="11"/>
  <c r="I111" i="11"/>
  <c r="J111" i="11"/>
  <c r="F111" i="11"/>
  <c r="K111" i="11"/>
  <c r="G111" i="11"/>
  <c r="H111" i="11"/>
  <c r="E99" i="11"/>
  <c r="I99" i="11"/>
  <c r="H99" i="11"/>
  <c r="K99" i="11"/>
  <c r="J99" i="11"/>
  <c r="F99" i="11"/>
  <c r="G99" i="11"/>
  <c r="E91" i="11"/>
  <c r="I91" i="11"/>
  <c r="F91" i="11"/>
  <c r="K91" i="11"/>
  <c r="J91" i="11"/>
  <c r="H91" i="11"/>
  <c r="G91" i="11"/>
  <c r="E83" i="11"/>
  <c r="I83" i="11"/>
  <c r="H83" i="11"/>
  <c r="J83" i="11"/>
  <c r="G83" i="11"/>
  <c r="K83" i="11"/>
  <c r="F83" i="11"/>
  <c r="F75" i="11"/>
  <c r="J75" i="11"/>
  <c r="E75" i="11"/>
  <c r="I75" i="11"/>
  <c r="H75" i="11"/>
  <c r="G75" i="11"/>
  <c r="K75" i="11"/>
  <c r="F67" i="11"/>
  <c r="J67" i="11"/>
  <c r="E67" i="11"/>
  <c r="I67" i="11"/>
  <c r="H67" i="11"/>
  <c r="G67" i="11"/>
  <c r="K67" i="11"/>
  <c r="H59" i="11"/>
  <c r="I59" i="11"/>
  <c r="G59" i="11"/>
  <c r="F59" i="11"/>
  <c r="K59" i="11"/>
  <c r="J59" i="11"/>
  <c r="E59" i="11"/>
  <c r="E51" i="11"/>
  <c r="I51" i="11"/>
  <c r="F51" i="11"/>
  <c r="K51" i="11"/>
  <c r="J51" i="11"/>
  <c r="H51" i="11"/>
  <c r="G51" i="11"/>
  <c r="E43" i="11"/>
  <c r="I43" i="11"/>
  <c r="H43" i="11"/>
  <c r="J43" i="11"/>
  <c r="G43" i="11"/>
  <c r="F43" i="11"/>
  <c r="K43" i="11"/>
  <c r="E35" i="11"/>
  <c r="I35" i="11"/>
  <c r="F35" i="11"/>
  <c r="K35" i="11"/>
  <c r="H35" i="11"/>
  <c r="G35" i="11"/>
  <c r="J35" i="11"/>
  <c r="E23" i="11"/>
  <c r="I23" i="11"/>
  <c r="J23" i="11"/>
  <c r="G23" i="11"/>
  <c r="F23" i="11"/>
  <c r="K23" i="11"/>
  <c r="H23" i="11"/>
  <c r="E19" i="11"/>
  <c r="I19" i="11"/>
  <c r="F19" i="11"/>
  <c r="K19" i="11"/>
  <c r="G19" i="11"/>
  <c r="J19" i="11"/>
  <c r="H19" i="11"/>
  <c r="E15" i="11"/>
  <c r="I15" i="11"/>
  <c r="G15" i="11"/>
  <c r="F15" i="11"/>
  <c r="K15" i="11"/>
  <c r="J15" i="11"/>
  <c r="H15" i="11"/>
  <c r="F4" i="11"/>
  <c r="J4" i="11"/>
  <c r="I4" i="11"/>
  <c r="E4" i="11"/>
  <c r="K4" i="11"/>
  <c r="G4" i="11"/>
  <c r="H4" i="11"/>
  <c r="G994" i="11"/>
  <c r="K994" i="11"/>
  <c r="H994" i="11"/>
  <c r="I994" i="11"/>
  <c r="F994" i="11"/>
  <c r="J994" i="11"/>
  <c r="E994" i="11"/>
  <c r="G986" i="11"/>
  <c r="K986" i="11"/>
  <c r="H986" i="11"/>
  <c r="I986" i="11"/>
  <c r="F986" i="11"/>
  <c r="J986" i="11"/>
  <c r="E986" i="11"/>
  <c r="G974" i="11"/>
  <c r="K974" i="11"/>
  <c r="H974" i="11"/>
  <c r="E974" i="11"/>
  <c r="J974" i="11"/>
  <c r="F974" i="11"/>
  <c r="I974" i="11"/>
  <c r="G966" i="11"/>
  <c r="K966" i="11"/>
  <c r="H966" i="11"/>
  <c r="E966" i="11"/>
  <c r="F966" i="11"/>
  <c r="I966" i="11"/>
  <c r="J966" i="11"/>
  <c r="G958" i="11"/>
  <c r="K958" i="11"/>
  <c r="H958" i="11"/>
  <c r="E958" i="11"/>
  <c r="I958" i="11"/>
  <c r="J958" i="11"/>
  <c r="F958" i="11"/>
  <c r="G950" i="11"/>
  <c r="K950" i="11"/>
  <c r="H950" i="11"/>
  <c r="E950" i="11"/>
  <c r="F950" i="11"/>
  <c r="I950" i="11"/>
  <c r="J950" i="11"/>
  <c r="G938" i="11"/>
  <c r="K938" i="11"/>
  <c r="H938" i="11"/>
  <c r="I938" i="11"/>
  <c r="F938" i="11"/>
  <c r="J938" i="11"/>
  <c r="E938" i="11"/>
  <c r="G930" i="11"/>
  <c r="K930" i="11"/>
  <c r="H930" i="11"/>
  <c r="I930" i="11"/>
  <c r="E930" i="11"/>
  <c r="F930" i="11"/>
  <c r="J930" i="11"/>
  <c r="G922" i="11"/>
  <c r="K922" i="11"/>
  <c r="H922" i="11"/>
  <c r="I922" i="11"/>
  <c r="E922" i="11"/>
  <c r="J922" i="11"/>
  <c r="F922" i="11"/>
  <c r="G914" i="11"/>
  <c r="K914" i="11"/>
  <c r="H914" i="11"/>
  <c r="I914" i="11"/>
  <c r="F914" i="11"/>
  <c r="J914" i="11"/>
  <c r="E914" i="11"/>
  <c r="G906" i="11"/>
  <c r="K906" i="11"/>
  <c r="H906" i="11"/>
  <c r="I906" i="11"/>
  <c r="E906" i="11"/>
  <c r="J906" i="11"/>
  <c r="F906" i="11"/>
  <c r="G902" i="11"/>
  <c r="K902" i="11"/>
  <c r="H902" i="11"/>
  <c r="E902" i="11"/>
  <c r="J902" i="11"/>
  <c r="F902" i="11"/>
  <c r="I902" i="11"/>
  <c r="G894" i="11"/>
  <c r="K894" i="11"/>
  <c r="H894" i="11"/>
  <c r="E894" i="11"/>
  <c r="F894" i="11"/>
  <c r="I894" i="11"/>
  <c r="J894" i="11"/>
  <c r="G886" i="11"/>
  <c r="K886" i="11"/>
  <c r="H886" i="11"/>
  <c r="E886" i="11"/>
  <c r="I886" i="11"/>
  <c r="J886" i="11"/>
  <c r="F886" i="11"/>
  <c r="G878" i="11"/>
  <c r="K878" i="11"/>
  <c r="H878" i="11"/>
  <c r="E878" i="11"/>
  <c r="I878" i="11"/>
  <c r="F878" i="11"/>
  <c r="J878" i="11"/>
  <c r="G866" i="11"/>
  <c r="K866" i="11"/>
  <c r="H866" i="11"/>
  <c r="I866" i="11"/>
  <c r="F866" i="11"/>
  <c r="J866" i="11"/>
  <c r="E866" i="11"/>
  <c r="G858" i="11"/>
  <c r="K858" i="11"/>
  <c r="H858" i="11"/>
  <c r="I858" i="11"/>
  <c r="E858" i="11"/>
  <c r="J858" i="11"/>
  <c r="F858" i="11"/>
  <c r="G850" i="11"/>
  <c r="K850" i="11"/>
  <c r="H850" i="11"/>
  <c r="I850" i="11"/>
  <c r="E850" i="11"/>
  <c r="F850" i="11"/>
  <c r="J850" i="11"/>
  <c r="G838" i="11"/>
  <c r="K838" i="11"/>
  <c r="H838" i="11"/>
  <c r="E838" i="11"/>
  <c r="J838" i="11"/>
  <c r="F838" i="11"/>
  <c r="I838" i="11"/>
  <c r="G830" i="11"/>
  <c r="K830" i="11"/>
  <c r="H830" i="11"/>
  <c r="E830" i="11"/>
  <c r="I830" i="11"/>
  <c r="F830" i="11"/>
  <c r="J830" i="11"/>
  <c r="G822" i="11"/>
  <c r="K822" i="11"/>
  <c r="F822" i="11"/>
  <c r="J822" i="11"/>
  <c r="H822" i="11"/>
  <c r="I822" i="11"/>
  <c r="E822" i="11"/>
  <c r="G814" i="11"/>
  <c r="K814" i="11"/>
  <c r="F814" i="11"/>
  <c r="J814" i="11"/>
  <c r="H814" i="11"/>
  <c r="I814" i="11"/>
  <c r="E814" i="11"/>
  <c r="G802" i="11"/>
  <c r="K802" i="11"/>
  <c r="F802" i="11"/>
  <c r="J802" i="11"/>
  <c r="E802" i="11"/>
  <c r="I802" i="11"/>
  <c r="H802" i="11"/>
  <c r="G794" i="11"/>
  <c r="K794" i="11"/>
  <c r="F794" i="11"/>
  <c r="J794" i="11"/>
  <c r="E794" i="11"/>
  <c r="H794" i="11"/>
  <c r="I794" i="11"/>
  <c r="G786" i="11"/>
  <c r="K786" i="11"/>
  <c r="F786" i="11"/>
  <c r="J786" i="11"/>
  <c r="E786" i="11"/>
  <c r="H786" i="11"/>
  <c r="I786" i="11"/>
  <c r="G774" i="11"/>
  <c r="K774" i="11"/>
  <c r="F774" i="11"/>
  <c r="J774" i="11"/>
  <c r="H774" i="11"/>
  <c r="I774" i="11"/>
  <c r="E774" i="11"/>
  <c r="G766" i="11"/>
  <c r="K766" i="11"/>
  <c r="F766" i="11"/>
  <c r="J766" i="11"/>
  <c r="H766" i="11"/>
  <c r="I766" i="11"/>
  <c r="E766" i="11"/>
  <c r="G758" i="11"/>
  <c r="K758" i="11"/>
  <c r="F758" i="11"/>
  <c r="J758" i="11"/>
  <c r="H758" i="11"/>
  <c r="I758" i="11"/>
  <c r="E758" i="11"/>
  <c r="G754" i="11"/>
  <c r="K754" i="11"/>
  <c r="F754" i="11"/>
  <c r="J754" i="11"/>
  <c r="E754" i="11"/>
  <c r="I754" i="11"/>
  <c r="H754" i="11"/>
  <c r="G746" i="11"/>
  <c r="K746" i="11"/>
  <c r="F746" i="11"/>
  <c r="J746" i="11"/>
  <c r="E746" i="11"/>
  <c r="H746" i="11"/>
  <c r="I746" i="11"/>
  <c r="G738" i="11"/>
  <c r="K738" i="11"/>
  <c r="F738" i="11"/>
  <c r="J738" i="11"/>
  <c r="E738" i="11"/>
  <c r="H738" i="11"/>
  <c r="I738" i="11"/>
  <c r="G730" i="11"/>
  <c r="K730" i="11"/>
  <c r="F730" i="11"/>
  <c r="J730" i="11"/>
  <c r="E730" i="11"/>
  <c r="H730" i="11"/>
  <c r="I730" i="11"/>
  <c r="G722" i="11"/>
  <c r="K722" i="11"/>
  <c r="F722" i="11"/>
  <c r="J722" i="11"/>
  <c r="E722" i="11"/>
  <c r="I722" i="11"/>
  <c r="H722" i="11"/>
  <c r="G714" i="11"/>
  <c r="K714" i="11"/>
  <c r="F714" i="11"/>
  <c r="J714" i="11"/>
  <c r="E714" i="11"/>
  <c r="H714" i="11"/>
  <c r="I714" i="11"/>
  <c r="G702" i="11"/>
  <c r="K702" i="11"/>
  <c r="F702" i="11"/>
  <c r="J702" i="11"/>
  <c r="H702" i="11"/>
  <c r="I702" i="11"/>
  <c r="E702" i="11"/>
  <c r="G694" i="11"/>
  <c r="K694" i="11"/>
  <c r="F694" i="11"/>
  <c r="J694" i="11"/>
  <c r="H694" i="11"/>
  <c r="I694" i="11"/>
  <c r="E694" i="11"/>
  <c r="G686" i="11"/>
  <c r="K686" i="11"/>
  <c r="F686" i="11"/>
  <c r="J686" i="11"/>
  <c r="H686" i="11"/>
  <c r="I686" i="11"/>
  <c r="E686" i="11"/>
  <c r="G678" i="11"/>
  <c r="K678" i="11"/>
  <c r="F678" i="11"/>
  <c r="J678" i="11"/>
  <c r="H678" i="11"/>
  <c r="I678" i="11"/>
  <c r="E678" i="11"/>
  <c r="G670" i="11"/>
  <c r="K670" i="11"/>
  <c r="F670" i="11"/>
  <c r="J670" i="11"/>
  <c r="H670" i="11"/>
  <c r="I670" i="11"/>
  <c r="E670" i="11"/>
  <c r="G662" i="11"/>
  <c r="K662" i="11"/>
  <c r="F662" i="11"/>
  <c r="J662" i="11"/>
  <c r="H662" i="11"/>
  <c r="I662" i="11"/>
  <c r="E662" i="11"/>
  <c r="G650" i="11"/>
  <c r="K650" i="11"/>
  <c r="F650" i="11"/>
  <c r="J650" i="11"/>
  <c r="E650" i="11"/>
  <c r="H650" i="11"/>
  <c r="I650" i="11"/>
  <c r="G642" i="11"/>
  <c r="K642" i="11"/>
  <c r="F642" i="11"/>
  <c r="J642" i="11"/>
  <c r="E642" i="11"/>
  <c r="I642" i="11"/>
  <c r="H642" i="11"/>
  <c r="G634" i="11"/>
  <c r="K634" i="11"/>
  <c r="F634" i="11"/>
  <c r="J634" i="11"/>
  <c r="E634" i="11"/>
  <c r="H634" i="11"/>
  <c r="I634" i="11"/>
  <c r="G626" i="11"/>
  <c r="K626" i="11"/>
  <c r="F626" i="11"/>
  <c r="J626" i="11"/>
  <c r="E626" i="11"/>
  <c r="I626" i="11"/>
  <c r="H626" i="11"/>
  <c r="G618" i="11"/>
  <c r="K618" i="11"/>
  <c r="F618" i="11"/>
  <c r="J618" i="11"/>
  <c r="E618" i="11"/>
  <c r="H618" i="11"/>
  <c r="I618" i="11"/>
  <c r="G606" i="11"/>
  <c r="K606" i="11"/>
  <c r="F606" i="11"/>
  <c r="J606" i="11"/>
  <c r="H606" i="11"/>
  <c r="I606" i="11"/>
  <c r="E606" i="11"/>
  <c r="G598" i="11"/>
  <c r="K598" i="11"/>
  <c r="F598" i="11"/>
  <c r="J598" i="11"/>
  <c r="H598" i="11"/>
  <c r="I598" i="11"/>
  <c r="E598" i="11"/>
  <c r="G586" i="11"/>
  <c r="K586" i="11"/>
  <c r="F586" i="11"/>
  <c r="J586" i="11"/>
  <c r="E586" i="11"/>
  <c r="H586" i="11"/>
  <c r="I586" i="11"/>
  <c r="G578" i="11"/>
  <c r="K578" i="11"/>
  <c r="F578" i="11"/>
  <c r="J578" i="11"/>
  <c r="E578" i="11"/>
  <c r="I578" i="11"/>
  <c r="H578" i="11"/>
  <c r="G570" i="11"/>
  <c r="K570" i="11"/>
  <c r="F570" i="11"/>
  <c r="J570" i="11"/>
  <c r="E570" i="11"/>
  <c r="H570" i="11"/>
  <c r="I570" i="11"/>
  <c r="G562" i="11"/>
  <c r="K562" i="11"/>
  <c r="F562" i="11"/>
  <c r="J562" i="11"/>
  <c r="E562" i="11"/>
  <c r="H562" i="11"/>
  <c r="I562" i="11"/>
  <c r="G554" i="11"/>
  <c r="K554" i="11"/>
  <c r="F554" i="11"/>
  <c r="J554" i="11"/>
  <c r="E554" i="11"/>
  <c r="H554" i="11"/>
  <c r="I554" i="11"/>
  <c r="G546" i="11"/>
  <c r="K546" i="11"/>
  <c r="F546" i="11"/>
  <c r="J546" i="11"/>
  <c r="E546" i="11"/>
  <c r="I546" i="11"/>
  <c r="H546" i="11"/>
  <c r="G538" i="11"/>
  <c r="K538" i="11"/>
  <c r="F538" i="11"/>
  <c r="E538" i="11"/>
  <c r="J538" i="11"/>
  <c r="H538" i="11"/>
  <c r="I538" i="11"/>
  <c r="H530" i="11"/>
  <c r="G530" i="11"/>
  <c r="K530" i="11"/>
  <c r="I530" i="11"/>
  <c r="F530" i="11"/>
  <c r="J530" i="11"/>
  <c r="E530" i="11"/>
  <c r="H522" i="11"/>
  <c r="G522" i="11"/>
  <c r="K522" i="11"/>
  <c r="I522" i="11"/>
  <c r="F522" i="11"/>
  <c r="E522" i="11"/>
  <c r="J522" i="11"/>
  <c r="H514" i="11"/>
  <c r="G514" i="11"/>
  <c r="K514" i="11"/>
  <c r="I514" i="11"/>
  <c r="F514" i="11"/>
  <c r="J514" i="11"/>
  <c r="E514" i="11"/>
  <c r="H506" i="11"/>
  <c r="G506" i="11"/>
  <c r="K506" i="11"/>
  <c r="I506" i="11"/>
  <c r="F506" i="11"/>
  <c r="E506" i="11"/>
  <c r="J506" i="11"/>
  <c r="H498" i="11"/>
  <c r="G498" i="11"/>
  <c r="K498" i="11"/>
  <c r="I498" i="11"/>
  <c r="F498" i="11"/>
  <c r="J498" i="11"/>
  <c r="E498" i="11"/>
  <c r="H490" i="11"/>
  <c r="G490" i="11"/>
  <c r="K490" i="11"/>
  <c r="I490" i="11"/>
  <c r="F490" i="11"/>
  <c r="E490" i="11"/>
  <c r="J490" i="11"/>
  <c r="H478" i="11"/>
  <c r="G478" i="11"/>
  <c r="K478" i="11"/>
  <c r="E478" i="11"/>
  <c r="J478" i="11"/>
  <c r="F478" i="11"/>
  <c r="I478" i="11"/>
  <c r="H470" i="11"/>
  <c r="G470" i="11"/>
  <c r="K470" i="11"/>
  <c r="E470" i="11"/>
  <c r="J470" i="11"/>
  <c r="F470" i="11"/>
  <c r="I470" i="11"/>
  <c r="H462" i="11"/>
  <c r="G462" i="11"/>
  <c r="K462" i="11"/>
  <c r="E462" i="11"/>
  <c r="J462" i="11"/>
  <c r="F462" i="11"/>
  <c r="I462" i="11"/>
  <c r="H454" i="11"/>
  <c r="G454" i="11"/>
  <c r="K454" i="11"/>
  <c r="E454" i="11"/>
  <c r="J454" i="11"/>
  <c r="I454" i="11"/>
  <c r="F454" i="11"/>
  <c r="H446" i="11"/>
  <c r="I446" i="11"/>
  <c r="G446" i="11"/>
  <c r="E446" i="11"/>
  <c r="K446" i="11"/>
  <c r="F446" i="11"/>
  <c r="J446" i="11"/>
  <c r="H434" i="11"/>
  <c r="G434" i="11"/>
  <c r="F434" i="11"/>
  <c r="K434" i="11"/>
  <c r="J434" i="11"/>
  <c r="E434" i="11"/>
  <c r="I434" i="11"/>
  <c r="H426" i="11"/>
  <c r="E426" i="11"/>
  <c r="J426" i="11"/>
  <c r="I426" i="11"/>
  <c r="F426" i="11"/>
  <c r="G426" i="11"/>
  <c r="K426" i="11"/>
  <c r="H418" i="11"/>
  <c r="G418" i="11"/>
  <c r="F418" i="11"/>
  <c r="K418" i="11"/>
  <c r="I418" i="11"/>
  <c r="E418" i="11"/>
  <c r="J418" i="11"/>
  <c r="H410" i="11"/>
  <c r="E410" i="11"/>
  <c r="J410" i="11"/>
  <c r="I410" i="11"/>
  <c r="K410" i="11"/>
  <c r="G410" i="11"/>
  <c r="F410" i="11"/>
  <c r="H398" i="11"/>
  <c r="I398" i="11"/>
  <c r="G398" i="11"/>
  <c r="J398" i="11"/>
  <c r="F398" i="11"/>
  <c r="K398" i="11"/>
  <c r="E398" i="11"/>
  <c r="H390" i="11"/>
  <c r="F390" i="11"/>
  <c r="K390" i="11"/>
  <c r="E390" i="11"/>
  <c r="J390" i="11"/>
  <c r="I390" i="11"/>
  <c r="G390" i="11"/>
  <c r="H382" i="11"/>
  <c r="I382" i="11"/>
  <c r="G382" i="11"/>
  <c r="E382" i="11"/>
  <c r="K382" i="11"/>
  <c r="F382" i="11"/>
  <c r="J382" i="11"/>
  <c r="G374" i="11"/>
  <c r="K374" i="11"/>
  <c r="H374" i="11"/>
  <c r="E374" i="11"/>
  <c r="J374" i="11"/>
  <c r="I374" i="11"/>
  <c r="F374" i="11"/>
  <c r="E366" i="11"/>
  <c r="I366" i="11"/>
  <c r="G366" i="11"/>
  <c r="H366" i="11"/>
  <c r="K366" i="11"/>
  <c r="J366" i="11"/>
  <c r="F366" i="11"/>
  <c r="E358" i="11"/>
  <c r="I358" i="11"/>
  <c r="J358" i="11"/>
  <c r="F358" i="11"/>
  <c r="K358" i="11"/>
  <c r="G358" i="11"/>
  <c r="H358" i="11"/>
  <c r="E346" i="11"/>
  <c r="I346" i="11"/>
  <c r="H346" i="11"/>
  <c r="J346" i="11"/>
  <c r="F346" i="11"/>
  <c r="G346" i="11"/>
  <c r="K346" i="11"/>
  <c r="E338" i="11"/>
  <c r="I338" i="11"/>
  <c r="F338" i="11"/>
  <c r="K338" i="11"/>
  <c r="G338" i="11"/>
  <c r="H338" i="11"/>
  <c r="J338" i="11"/>
  <c r="E330" i="11"/>
  <c r="I330" i="11"/>
  <c r="H330" i="11"/>
  <c r="J330" i="11"/>
  <c r="K330" i="11"/>
  <c r="G330" i="11"/>
  <c r="F330" i="11"/>
  <c r="E322" i="11"/>
  <c r="I322" i="11"/>
  <c r="F322" i="11"/>
  <c r="K322" i="11"/>
  <c r="G322" i="11"/>
  <c r="J322" i="11"/>
  <c r="H322" i="11"/>
  <c r="E314" i="11"/>
  <c r="I314" i="11"/>
  <c r="H314" i="11"/>
  <c r="J314" i="11"/>
  <c r="F314" i="11"/>
  <c r="K314" i="11"/>
  <c r="G314" i="11"/>
  <c r="E302" i="11"/>
  <c r="I302" i="11"/>
  <c r="G302" i="11"/>
  <c r="H302" i="11"/>
  <c r="K302" i="11"/>
  <c r="J302" i="11"/>
  <c r="F302" i="11"/>
  <c r="F294" i="11"/>
  <c r="J294" i="11"/>
  <c r="E294" i="11"/>
  <c r="I294" i="11"/>
  <c r="K294" i="11"/>
  <c r="H294" i="11"/>
  <c r="G294" i="11"/>
  <c r="F286" i="11"/>
  <c r="J286" i="11"/>
  <c r="E286" i="11"/>
  <c r="I286" i="11"/>
  <c r="K286" i="11"/>
  <c r="G286" i="11"/>
  <c r="H286" i="11"/>
  <c r="F274" i="11"/>
  <c r="J274" i="11"/>
  <c r="E274" i="11"/>
  <c r="I274" i="11"/>
  <c r="G274" i="11"/>
  <c r="H274" i="11"/>
  <c r="K274" i="11"/>
  <c r="F266" i="11"/>
  <c r="J266" i="11"/>
  <c r="E266" i="11"/>
  <c r="I266" i="11"/>
  <c r="G266" i="11"/>
  <c r="H266" i="11"/>
  <c r="K266" i="11"/>
  <c r="F258" i="11"/>
  <c r="J258" i="11"/>
  <c r="E258" i="11"/>
  <c r="I258" i="11"/>
  <c r="G258" i="11"/>
  <c r="H258" i="11"/>
  <c r="K258" i="11"/>
  <c r="F250" i="11"/>
  <c r="J250" i="11"/>
  <c r="E250" i="11"/>
  <c r="I250" i="11"/>
  <c r="G250" i="11"/>
  <c r="H250" i="11"/>
  <c r="K250" i="11"/>
  <c r="F238" i="11"/>
  <c r="J238" i="11"/>
  <c r="E238" i="11"/>
  <c r="I238" i="11"/>
  <c r="K238" i="11"/>
  <c r="G238" i="11"/>
  <c r="H238" i="11"/>
  <c r="E230" i="11"/>
  <c r="I230" i="11"/>
  <c r="J230" i="11"/>
  <c r="H230" i="11"/>
  <c r="K230" i="11"/>
  <c r="F230" i="11"/>
  <c r="G230" i="11"/>
  <c r="E226" i="11"/>
  <c r="I226" i="11"/>
  <c r="F226" i="11"/>
  <c r="K226" i="11"/>
  <c r="J226" i="11"/>
  <c r="G226" i="11"/>
  <c r="H226" i="11"/>
  <c r="H218" i="11"/>
  <c r="E218" i="11"/>
  <c r="I218" i="11"/>
  <c r="J218" i="11"/>
  <c r="G218" i="11"/>
  <c r="F218" i="11"/>
  <c r="K218" i="11"/>
  <c r="H206" i="11"/>
  <c r="E206" i="11"/>
  <c r="I206" i="11"/>
  <c r="F206" i="11"/>
  <c r="K206" i="11"/>
  <c r="G206" i="11"/>
  <c r="J206" i="11"/>
  <c r="H198" i="11"/>
  <c r="E198" i="11"/>
  <c r="I198" i="11"/>
  <c r="F198" i="11"/>
  <c r="K198" i="11"/>
  <c r="G198" i="11"/>
  <c r="J198" i="11"/>
  <c r="H190" i="11"/>
  <c r="E190" i="11"/>
  <c r="I190" i="11"/>
  <c r="F190" i="11"/>
  <c r="K190" i="11"/>
  <c r="G190" i="11"/>
  <c r="J190" i="11"/>
  <c r="G182" i="11"/>
  <c r="K182" i="11"/>
  <c r="F182" i="11"/>
  <c r="H182" i="11"/>
  <c r="J182" i="11"/>
  <c r="E182" i="11"/>
  <c r="I182" i="11"/>
  <c r="G174" i="11"/>
  <c r="K174" i="11"/>
  <c r="I174" i="11"/>
  <c r="E174" i="11"/>
  <c r="J174" i="11"/>
  <c r="F174" i="11"/>
  <c r="H174" i="11"/>
  <c r="G166" i="11"/>
  <c r="K166" i="11"/>
  <c r="F166" i="11"/>
  <c r="H166" i="11"/>
  <c r="I166" i="11"/>
  <c r="E166" i="11"/>
  <c r="J166" i="11"/>
  <c r="E154" i="11"/>
  <c r="I154" i="11"/>
  <c r="H154" i="11"/>
  <c r="K154" i="11"/>
  <c r="F154" i="11"/>
  <c r="G154" i="11"/>
  <c r="J154" i="11"/>
  <c r="E146" i="11"/>
  <c r="I146" i="11"/>
  <c r="F146" i="11"/>
  <c r="K146" i="11"/>
  <c r="J146" i="11"/>
  <c r="G146" i="11"/>
  <c r="H146" i="11"/>
  <c r="E138" i="11"/>
  <c r="I138" i="11"/>
  <c r="H138" i="11"/>
  <c r="J138" i="11"/>
  <c r="K138" i="11"/>
  <c r="F138" i="11"/>
  <c r="G138" i="11"/>
  <c r="E126" i="11"/>
  <c r="I126" i="11"/>
  <c r="G126" i="11"/>
  <c r="H126" i="11"/>
  <c r="J126" i="11"/>
  <c r="F126" i="11"/>
  <c r="K126" i="11"/>
  <c r="H118" i="11"/>
  <c r="I118" i="11"/>
  <c r="E118" i="11"/>
  <c r="K118" i="11"/>
  <c r="J118" i="11"/>
  <c r="G118" i="11"/>
  <c r="F118" i="11"/>
  <c r="H98" i="11"/>
  <c r="E98" i="11"/>
  <c r="J98" i="11"/>
  <c r="K98" i="11"/>
  <c r="I98" i="11"/>
  <c r="F98" i="11"/>
  <c r="G98" i="11"/>
  <c r="H22" i="11"/>
  <c r="F22" i="11"/>
  <c r="K22" i="11"/>
  <c r="G22" i="11"/>
  <c r="E22" i="11"/>
  <c r="I22" i="11"/>
  <c r="J22" i="11"/>
  <c r="H14" i="11"/>
  <c r="I14" i="11"/>
  <c r="F14" i="11"/>
  <c r="E14" i="11"/>
  <c r="K14" i="11"/>
  <c r="G14" i="11"/>
  <c r="J14" i="11"/>
  <c r="H10" i="11"/>
  <c r="E10" i="11"/>
  <c r="J10" i="11"/>
  <c r="F10" i="11"/>
  <c r="K10" i="11"/>
  <c r="G10" i="11"/>
  <c r="I10" i="11"/>
  <c r="H6" i="11"/>
  <c r="F6" i="11"/>
  <c r="K6" i="11"/>
  <c r="E6" i="11"/>
  <c r="J6" i="11"/>
  <c r="G6" i="11"/>
  <c r="I6" i="11"/>
  <c r="E1000" i="11"/>
  <c r="I1000" i="11"/>
  <c r="F1000" i="11"/>
  <c r="J1000" i="11"/>
  <c r="G1000" i="11"/>
  <c r="H1000" i="11"/>
  <c r="K1000" i="11"/>
  <c r="E996" i="11"/>
  <c r="I996" i="11"/>
  <c r="F996" i="11"/>
  <c r="J996" i="11"/>
  <c r="K996" i="11"/>
  <c r="H996" i="11"/>
  <c r="G996" i="11"/>
  <c r="E992" i="11"/>
  <c r="I992" i="11"/>
  <c r="F992" i="11"/>
  <c r="J992" i="11"/>
  <c r="G992" i="11"/>
  <c r="K992" i="11"/>
  <c r="H992" i="11"/>
  <c r="E988" i="11"/>
  <c r="I988" i="11"/>
  <c r="F988" i="11"/>
  <c r="J988" i="11"/>
  <c r="K988" i="11"/>
  <c r="H988" i="11"/>
  <c r="G988" i="11"/>
  <c r="E984" i="11"/>
  <c r="I984" i="11"/>
  <c r="F984" i="11"/>
  <c r="J984" i="11"/>
  <c r="G984" i="11"/>
  <c r="K984" i="11"/>
  <c r="H984" i="11"/>
  <c r="E980" i="11"/>
  <c r="I980" i="11"/>
  <c r="F980" i="11"/>
  <c r="J980" i="11"/>
  <c r="K980" i="11"/>
  <c r="G980" i="11"/>
  <c r="H980" i="11"/>
  <c r="E976" i="11"/>
  <c r="I976" i="11"/>
  <c r="F976" i="11"/>
  <c r="J976" i="11"/>
  <c r="G976" i="11"/>
  <c r="H976" i="11"/>
  <c r="K976" i="11"/>
  <c r="E972" i="11"/>
  <c r="I972" i="11"/>
  <c r="F972" i="11"/>
  <c r="J972" i="11"/>
  <c r="K972" i="11"/>
  <c r="H972" i="11"/>
  <c r="G972" i="11"/>
  <c r="E968" i="11"/>
  <c r="I968" i="11"/>
  <c r="F968" i="11"/>
  <c r="J968" i="11"/>
  <c r="G968" i="11"/>
  <c r="H968" i="11"/>
  <c r="K968" i="11"/>
  <c r="E964" i="11"/>
  <c r="I964" i="11"/>
  <c r="F964" i="11"/>
  <c r="J964" i="11"/>
  <c r="K964" i="11"/>
  <c r="G964" i="11"/>
  <c r="H964" i="11"/>
  <c r="E960" i="11"/>
  <c r="I960" i="11"/>
  <c r="F960" i="11"/>
  <c r="J960" i="11"/>
  <c r="G960" i="11"/>
  <c r="K960" i="11"/>
  <c r="H960" i="11"/>
  <c r="E956" i="11"/>
  <c r="I956" i="11"/>
  <c r="F956" i="11"/>
  <c r="J956" i="11"/>
  <c r="K956" i="11"/>
  <c r="G956" i="11"/>
  <c r="H956" i="11"/>
  <c r="E952" i="11"/>
  <c r="I952" i="11"/>
  <c r="F952" i="11"/>
  <c r="J952" i="11"/>
  <c r="G952" i="11"/>
  <c r="H952" i="11"/>
  <c r="K952" i="11"/>
  <c r="E948" i="11"/>
  <c r="I948" i="11"/>
  <c r="F948" i="11"/>
  <c r="J948" i="11"/>
  <c r="K948" i="11"/>
  <c r="G948" i="11"/>
  <c r="H948" i="11"/>
  <c r="E944" i="11"/>
  <c r="I944" i="11"/>
  <c r="F944" i="11"/>
  <c r="J944" i="11"/>
  <c r="G944" i="11"/>
  <c r="K944" i="11"/>
  <c r="H944" i="11"/>
  <c r="E940" i="11"/>
  <c r="I940" i="11"/>
  <c r="F940" i="11"/>
  <c r="J940" i="11"/>
  <c r="K940" i="11"/>
  <c r="H940" i="11"/>
  <c r="G940" i="11"/>
  <c r="E936" i="11"/>
  <c r="I936" i="11"/>
  <c r="F936" i="11"/>
  <c r="J936" i="11"/>
  <c r="G936" i="11"/>
  <c r="K936" i="11"/>
  <c r="H936" i="11"/>
  <c r="E932" i="11"/>
  <c r="I932" i="11"/>
  <c r="F932" i="11"/>
  <c r="J932" i="11"/>
  <c r="K932" i="11"/>
  <c r="G932" i="11"/>
  <c r="H932" i="11"/>
  <c r="E928" i="11"/>
  <c r="I928" i="11"/>
  <c r="F928" i="11"/>
  <c r="J928" i="11"/>
  <c r="G928" i="11"/>
  <c r="H928" i="11"/>
  <c r="K928" i="11"/>
  <c r="E924" i="11"/>
  <c r="I924" i="11"/>
  <c r="F924" i="11"/>
  <c r="J924" i="11"/>
  <c r="K924" i="11"/>
  <c r="G924" i="11"/>
  <c r="H924" i="11"/>
  <c r="E920" i="11"/>
  <c r="I920" i="11"/>
  <c r="F920" i="11"/>
  <c r="J920" i="11"/>
  <c r="G920" i="11"/>
  <c r="H920" i="11"/>
  <c r="K920" i="11"/>
  <c r="E916" i="11"/>
  <c r="I916" i="11"/>
  <c r="F916" i="11"/>
  <c r="J916" i="11"/>
  <c r="K916" i="11"/>
  <c r="H916" i="11"/>
  <c r="G916" i="11"/>
  <c r="E912" i="11"/>
  <c r="I912" i="11"/>
  <c r="F912" i="11"/>
  <c r="J912" i="11"/>
  <c r="G912" i="11"/>
  <c r="K912" i="11"/>
  <c r="H912" i="11"/>
  <c r="E908" i="11"/>
  <c r="I908" i="11"/>
  <c r="F908" i="11"/>
  <c r="J908" i="11"/>
  <c r="K908" i="11"/>
  <c r="G908" i="11"/>
  <c r="H908" i="11"/>
  <c r="E904" i="11"/>
  <c r="I904" i="11"/>
  <c r="F904" i="11"/>
  <c r="J904" i="11"/>
  <c r="G904" i="11"/>
  <c r="H904" i="11"/>
  <c r="K904" i="11"/>
  <c r="E900" i="11"/>
  <c r="I900" i="11"/>
  <c r="F900" i="11"/>
  <c r="J900" i="11"/>
  <c r="K900" i="11"/>
  <c r="G900" i="11"/>
  <c r="H900" i="11"/>
  <c r="E896" i="11"/>
  <c r="I896" i="11"/>
  <c r="F896" i="11"/>
  <c r="J896" i="11"/>
  <c r="G896" i="11"/>
  <c r="H896" i="11"/>
  <c r="K896" i="11"/>
  <c r="E892" i="11"/>
  <c r="I892" i="11"/>
  <c r="F892" i="11"/>
  <c r="J892" i="11"/>
  <c r="K892" i="11"/>
  <c r="G892" i="11"/>
  <c r="H892" i="11"/>
  <c r="E888" i="11"/>
  <c r="I888" i="11"/>
  <c r="F888" i="11"/>
  <c r="J888" i="11"/>
  <c r="G888" i="11"/>
  <c r="K888" i="11"/>
  <c r="H888" i="11"/>
  <c r="E884" i="11"/>
  <c r="I884" i="11"/>
  <c r="F884" i="11"/>
  <c r="J884" i="11"/>
  <c r="K884" i="11"/>
  <c r="G884" i="11"/>
  <c r="H884" i="11"/>
  <c r="E880" i="11"/>
  <c r="I880" i="11"/>
  <c r="F880" i="11"/>
  <c r="J880" i="11"/>
  <c r="G880" i="11"/>
  <c r="H880" i="11"/>
  <c r="K880" i="11"/>
  <c r="E876" i="11"/>
  <c r="I876" i="11"/>
  <c r="F876" i="11"/>
  <c r="J876" i="11"/>
  <c r="K876" i="11"/>
  <c r="G876" i="11"/>
  <c r="H876" i="11"/>
  <c r="E872" i="11"/>
  <c r="I872" i="11"/>
  <c r="F872" i="11"/>
  <c r="J872" i="11"/>
  <c r="G872" i="11"/>
  <c r="H872" i="11"/>
  <c r="K872" i="11"/>
  <c r="E868" i="11"/>
  <c r="I868" i="11"/>
  <c r="F868" i="11"/>
  <c r="J868" i="11"/>
  <c r="K868" i="11"/>
  <c r="H868" i="11"/>
  <c r="G868" i="11"/>
  <c r="E864" i="11"/>
  <c r="I864" i="11"/>
  <c r="F864" i="11"/>
  <c r="J864" i="11"/>
  <c r="G864" i="11"/>
  <c r="K864" i="11"/>
  <c r="H864" i="11"/>
  <c r="E860" i="11"/>
  <c r="I860" i="11"/>
  <c r="F860" i="11"/>
  <c r="J860" i="11"/>
  <c r="K860" i="11"/>
  <c r="G860" i="11"/>
  <c r="H860" i="11"/>
  <c r="E856" i="11"/>
  <c r="I856" i="11"/>
  <c r="F856" i="11"/>
  <c r="J856" i="11"/>
  <c r="G856" i="11"/>
  <c r="H856" i="11"/>
  <c r="K856" i="11"/>
  <c r="E852" i="11"/>
  <c r="I852" i="11"/>
  <c r="F852" i="11"/>
  <c r="J852" i="11"/>
  <c r="K852" i="11"/>
  <c r="G852" i="11"/>
  <c r="H852" i="11"/>
  <c r="E848" i="11"/>
  <c r="I848" i="11"/>
  <c r="F848" i="11"/>
  <c r="J848" i="11"/>
  <c r="G848" i="11"/>
  <c r="H848" i="11"/>
  <c r="K848" i="11"/>
  <c r="E844" i="11"/>
  <c r="I844" i="11"/>
  <c r="F844" i="11"/>
  <c r="J844" i="11"/>
  <c r="K844" i="11"/>
  <c r="G844" i="11"/>
  <c r="H844" i="11"/>
  <c r="E840" i="11"/>
  <c r="I840" i="11"/>
  <c r="F840" i="11"/>
  <c r="J840" i="11"/>
  <c r="G840" i="11"/>
  <c r="H840" i="11"/>
  <c r="K840" i="11"/>
  <c r="E836" i="11"/>
  <c r="I836" i="11"/>
  <c r="F836" i="11"/>
  <c r="J836" i="11"/>
  <c r="K836" i="11"/>
  <c r="H836" i="11"/>
  <c r="G836" i="11"/>
  <c r="E832" i="11"/>
  <c r="I832" i="11"/>
  <c r="F832" i="11"/>
  <c r="J832" i="11"/>
  <c r="G832" i="11"/>
  <c r="K832" i="11"/>
  <c r="H832" i="11"/>
  <c r="E828" i="11"/>
  <c r="I828" i="11"/>
  <c r="F828" i="11"/>
  <c r="J828" i="11"/>
  <c r="K828" i="11"/>
  <c r="G828" i="11"/>
  <c r="H828" i="11"/>
  <c r="E824" i="11"/>
  <c r="I824" i="11"/>
  <c r="H824" i="11"/>
  <c r="J824" i="11"/>
  <c r="K824" i="11"/>
  <c r="F824" i="11"/>
  <c r="G824" i="11"/>
  <c r="E820" i="11"/>
  <c r="I820" i="11"/>
  <c r="H820" i="11"/>
  <c r="F820" i="11"/>
  <c r="G820" i="11"/>
  <c r="J820" i="11"/>
  <c r="K820" i="11"/>
  <c r="E816" i="11"/>
  <c r="I816" i="11"/>
  <c r="H816" i="11"/>
  <c r="J816" i="11"/>
  <c r="K816" i="11"/>
  <c r="G816" i="11"/>
  <c r="F816" i="11"/>
  <c r="E812" i="11"/>
  <c r="I812" i="11"/>
  <c r="H812" i="11"/>
  <c r="F812" i="11"/>
  <c r="G812" i="11"/>
  <c r="J812" i="11"/>
  <c r="K812" i="11"/>
  <c r="E808" i="11"/>
  <c r="I808" i="11"/>
  <c r="H808" i="11"/>
  <c r="J808" i="11"/>
  <c r="K808" i="11"/>
  <c r="F808" i="11"/>
  <c r="G808" i="11"/>
  <c r="E804" i="11"/>
  <c r="I804" i="11"/>
  <c r="H804" i="11"/>
  <c r="F804" i="11"/>
  <c r="G804" i="11"/>
  <c r="J804" i="11"/>
  <c r="K804" i="11"/>
  <c r="E800" i="11"/>
  <c r="I800" i="11"/>
  <c r="H800" i="11"/>
  <c r="J800" i="11"/>
  <c r="K800" i="11"/>
  <c r="F800" i="11"/>
  <c r="G800" i="11"/>
  <c r="E796" i="11"/>
  <c r="I796" i="11"/>
  <c r="H796" i="11"/>
  <c r="F796" i="11"/>
  <c r="G796" i="11"/>
  <c r="J796" i="11"/>
  <c r="K796" i="11"/>
  <c r="E792" i="11"/>
  <c r="I792" i="11"/>
  <c r="H792" i="11"/>
  <c r="J792" i="11"/>
  <c r="K792" i="11"/>
  <c r="F792" i="11"/>
  <c r="G792" i="11"/>
  <c r="E788" i="11"/>
  <c r="I788" i="11"/>
  <c r="H788" i="11"/>
  <c r="F788" i="11"/>
  <c r="G788" i="11"/>
  <c r="K788" i="11"/>
  <c r="J788" i="11"/>
  <c r="E784" i="11"/>
  <c r="I784" i="11"/>
  <c r="H784" i="11"/>
  <c r="J784" i="11"/>
  <c r="K784" i="11"/>
  <c r="F784" i="11"/>
  <c r="G784" i="11"/>
  <c r="E780" i="11"/>
  <c r="I780" i="11"/>
  <c r="H780" i="11"/>
  <c r="F780" i="11"/>
  <c r="G780" i="11"/>
  <c r="J780" i="11"/>
  <c r="K780" i="11"/>
  <c r="E776" i="11"/>
  <c r="I776" i="11"/>
  <c r="H776" i="11"/>
  <c r="J776" i="11"/>
  <c r="K776" i="11"/>
  <c r="F776" i="11"/>
  <c r="G776" i="11"/>
  <c r="E772" i="11"/>
  <c r="I772" i="11"/>
  <c r="H772" i="11"/>
  <c r="F772" i="11"/>
  <c r="G772" i="11"/>
  <c r="J772" i="11"/>
  <c r="K772" i="11"/>
  <c r="E768" i="11"/>
  <c r="I768" i="11"/>
  <c r="H768" i="11"/>
  <c r="J768" i="11"/>
  <c r="K768" i="11"/>
  <c r="F768" i="11"/>
  <c r="G768" i="11"/>
  <c r="E764" i="11"/>
  <c r="I764" i="11"/>
  <c r="H764" i="11"/>
  <c r="F764" i="11"/>
  <c r="G764" i="11"/>
  <c r="J764" i="11"/>
  <c r="K764" i="11"/>
  <c r="E760" i="11"/>
  <c r="I760" i="11"/>
  <c r="H760" i="11"/>
  <c r="J760" i="11"/>
  <c r="K760" i="11"/>
  <c r="F760" i="11"/>
  <c r="G760" i="11"/>
  <c r="E756" i="11"/>
  <c r="I756" i="11"/>
  <c r="H756" i="11"/>
  <c r="F756" i="11"/>
  <c r="G756" i="11"/>
  <c r="J756" i="11"/>
  <c r="K756" i="11"/>
  <c r="E752" i="11"/>
  <c r="I752" i="11"/>
  <c r="H752" i="11"/>
  <c r="J752" i="11"/>
  <c r="K752" i="11"/>
  <c r="F752" i="11"/>
  <c r="G752" i="11"/>
  <c r="E748" i="11"/>
  <c r="I748" i="11"/>
  <c r="H748" i="11"/>
  <c r="F748" i="11"/>
  <c r="G748" i="11"/>
  <c r="J748" i="11"/>
  <c r="K748" i="11"/>
  <c r="E744" i="11"/>
  <c r="I744" i="11"/>
  <c r="H744" i="11"/>
  <c r="J744" i="11"/>
  <c r="K744" i="11"/>
  <c r="F744" i="11"/>
  <c r="G744" i="11"/>
  <c r="E740" i="11"/>
  <c r="I740" i="11"/>
  <c r="H740" i="11"/>
  <c r="F740" i="11"/>
  <c r="G740" i="11"/>
  <c r="J740" i="11"/>
  <c r="K740" i="11"/>
  <c r="E736" i="11"/>
  <c r="I736" i="11"/>
  <c r="H736" i="11"/>
  <c r="J736" i="11"/>
  <c r="K736" i="11"/>
  <c r="F736" i="11"/>
  <c r="G736" i="11"/>
  <c r="E732" i="11"/>
  <c r="I732" i="11"/>
  <c r="H732" i="11"/>
  <c r="F732" i="11"/>
  <c r="G732" i="11"/>
  <c r="J732" i="11"/>
  <c r="K732" i="11"/>
  <c r="E728" i="11"/>
  <c r="I728" i="11"/>
  <c r="H728" i="11"/>
  <c r="J728" i="11"/>
  <c r="K728" i="11"/>
  <c r="F728" i="11"/>
  <c r="G728" i="11"/>
  <c r="E724" i="11"/>
  <c r="I724" i="11"/>
  <c r="H724" i="11"/>
  <c r="F724" i="11"/>
  <c r="G724" i="11"/>
  <c r="J724" i="11"/>
  <c r="K724" i="11"/>
  <c r="E720" i="11"/>
  <c r="I720" i="11"/>
  <c r="H720" i="11"/>
  <c r="J720" i="11"/>
  <c r="K720" i="11"/>
  <c r="F720" i="11"/>
  <c r="G720" i="11"/>
  <c r="E716" i="11"/>
  <c r="I716" i="11"/>
  <c r="H716" i="11"/>
  <c r="F716" i="11"/>
  <c r="G716" i="11"/>
  <c r="J716" i="11"/>
  <c r="K716" i="11"/>
  <c r="E712" i="11"/>
  <c r="I712" i="11"/>
  <c r="H712" i="11"/>
  <c r="J712" i="11"/>
  <c r="K712" i="11"/>
  <c r="F712" i="11"/>
  <c r="G712" i="11"/>
  <c r="E708" i="11"/>
  <c r="I708" i="11"/>
  <c r="H708" i="11"/>
  <c r="F708" i="11"/>
  <c r="G708" i="11"/>
  <c r="K708" i="11"/>
  <c r="J708" i="11"/>
  <c r="E704" i="11"/>
  <c r="I704" i="11"/>
  <c r="H704" i="11"/>
  <c r="J704" i="11"/>
  <c r="K704" i="11"/>
  <c r="G704" i="11"/>
  <c r="F704" i="11"/>
  <c r="E700" i="11"/>
  <c r="I700" i="11"/>
  <c r="H700" i="11"/>
  <c r="F700" i="11"/>
  <c r="G700" i="11"/>
  <c r="J700" i="11"/>
  <c r="K700" i="11"/>
  <c r="E696" i="11"/>
  <c r="I696" i="11"/>
  <c r="H696" i="11"/>
  <c r="J696" i="11"/>
  <c r="K696" i="11"/>
  <c r="F696" i="11"/>
  <c r="G696" i="11"/>
  <c r="E692" i="11"/>
  <c r="I692" i="11"/>
  <c r="H692" i="11"/>
  <c r="F692" i="11"/>
  <c r="G692" i="11"/>
  <c r="J692" i="11"/>
  <c r="K692" i="11"/>
  <c r="E688" i="11"/>
  <c r="I688" i="11"/>
  <c r="H688" i="11"/>
  <c r="J688" i="11"/>
  <c r="K688" i="11"/>
  <c r="F688" i="11"/>
  <c r="G688" i="11"/>
  <c r="E684" i="11"/>
  <c r="I684" i="11"/>
  <c r="H684" i="11"/>
  <c r="F684" i="11"/>
  <c r="G684" i="11"/>
  <c r="J684" i="11"/>
  <c r="K684" i="11"/>
  <c r="E680" i="11"/>
  <c r="I680" i="11"/>
  <c r="H680" i="11"/>
  <c r="J680" i="11"/>
  <c r="K680" i="11"/>
  <c r="F680" i="11"/>
  <c r="G680" i="11"/>
  <c r="E676" i="11"/>
  <c r="I676" i="11"/>
  <c r="H676" i="11"/>
  <c r="F676" i="11"/>
  <c r="G676" i="11"/>
  <c r="K676" i="11"/>
  <c r="J676" i="11"/>
  <c r="E672" i="11"/>
  <c r="I672" i="11"/>
  <c r="H672" i="11"/>
  <c r="J672" i="11"/>
  <c r="K672" i="11"/>
  <c r="G672" i="11"/>
  <c r="F672" i="11"/>
  <c r="E668" i="11"/>
  <c r="I668" i="11"/>
  <c r="H668" i="11"/>
  <c r="F668" i="11"/>
  <c r="G668" i="11"/>
  <c r="J668" i="11"/>
  <c r="K668" i="11"/>
  <c r="E664" i="11"/>
  <c r="I664" i="11"/>
  <c r="H664" i="11"/>
  <c r="J664" i="11"/>
  <c r="K664" i="11"/>
  <c r="F664" i="11"/>
  <c r="G664" i="11"/>
  <c r="E660" i="11"/>
  <c r="I660" i="11"/>
  <c r="H660" i="11"/>
  <c r="F660" i="11"/>
  <c r="G660" i="11"/>
  <c r="J660" i="11"/>
  <c r="K660" i="11"/>
  <c r="E656" i="11"/>
  <c r="I656" i="11"/>
  <c r="H656" i="11"/>
  <c r="J656" i="11"/>
  <c r="K656" i="11"/>
  <c r="F656" i="11"/>
  <c r="G656" i="11"/>
  <c r="E652" i="11"/>
  <c r="I652" i="11"/>
  <c r="H652" i="11"/>
  <c r="F652" i="11"/>
  <c r="G652" i="11"/>
  <c r="J652" i="11"/>
  <c r="K652" i="11"/>
  <c r="E648" i="11"/>
  <c r="I648" i="11"/>
  <c r="H648" i="11"/>
  <c r="J648" i="11"/>
  <c r="K648" i="11"/>
  <c r="F648" i="11"/>
  <c r="G648" i="11"/>
  <c r="E644" i="11"/>
  <c r="I644" i="11"/>
  <c r="H644" i="11"/>
  <c r="F644" i="11"/>
  <c r="G644" i="11"/>
  <c r="J644" i="11"/>
  <c r="K644" i="11"/>
  <c r="E640" i="11"/>
  <c r="I640" i="11"/>
  <c r="H640" i="11"/>
  <c r="J640" i="11"/>
  <c r="K640" i="11"/>
  <c r="F640" i="11"/>
  <c r="G640" i="11"/>
  <c r="E636" i="11"/>
  <c r="I636" i="11"/>
  <c r="H636" i="11"/>
  <c r="F636" i="11"/>
  <c r="G636" i="11"/>
  <c r="J636" i="11"/>
  <c r="K636" i="11"/>
  <c r="E632" i="11"/>
  <c r="I632" i="11"/>
  <c r="H632" i="11"/>
  <c r="J632" i="11"/>
  <c r="K632" i="11"/>
  <c r="F632" i="11"/>
  <c r="G632" i="11"/>
  <c r="E628" i="11"/>
  <c r="I628" i="11"/>
  <c r="H628" i="11"/>
  <c r="F628" i="11"/>
  <c r="G628" i="11"/>
  <c r="J628" i="11"/>
  <c r="K628" i="11"/>
  <c r="E624" i="11"/>
  <c r="I624" i="11"/>
  <c r="H624" i="11"/>
  <c r="J624" i="11"/>
  <c r="K624" i="11"/>
  <c r="F624" i="11"/>
  <c r="G624" i="11"/>
  <c r="E620" i="11"/>
  <c r="I620" i="11"/>
  <c r="H620" i="11"/>
  <c r="F620" i="11"/>
  <c r="G620" i="11"/>
  <c r="J620" i="11"/>
  <c r="K620" i="11"/>
  <c r="E616" i="11"/>
  <c r="I616" i="11"/>
  <c r="H616" i="11"/>
  <c r="J616" i="11"/>
  <c r="K616" i="11"/>
  <c r="F616" i="11"/>
  <c r="G616" i="11"/>
  <c r="E612" i="11"/>
  <c r="I612" i="11"/>
  <c r="H612" i="11"/>
  <c r="F612" i="11"/>
  <c r="G612" i="11"/>
  <c r="K612" i="11"/>
  <c r="J612" i="11"/>
  <c r="E608" i="11"/>
  <c r="I608" i="11"/>
  <c r="H608" i="11"/>
  <c r="J608" i="11"/>
  <c r="K608" i="11"/>
  <c r="G608" i="11"/>
  <c r="F608" i="11"/>
  <c r="E604" i="11"/>
  <c r="I604" i="11"/>
  <c r="H604" i="11"/>
  <c r="F604" i="11"/>
  <c r="G604" i="11"/>
  <c r="J604" i="11"/>
  <c r="K604" i="11"/>
  <c r="E600" i="11"/>
  <c r="I600" i="11"/>
  <c r="H600" i="11"/>
  <c r="J600" i="11"/>
  <c r="K600" i="11"/>
  <c r="F600" i="11"/>
  <c r="G600" i="11"/>
  <c r="E596" i="11"/>
  <c r="I596" i="11"/>
  <c r="H596" i="11"/>
  <c r="F596" i="11"/>
  <c r="G596" i="11"/>
  <c r="K596" i="11"/>
  <c r="J596" i="11"/>
  <c r="E592" i="11"/>
  <c r="I592" i="11"/>
  <c r="H592" i="11"/>
  <c r="J592" i="11"/>
  <c r="K592" i="11"/>
  <c r="G592" i="11"/>
  <c r="F592" i="11"/>
  <c r="E588" i="11"/>
  <c r="I588" i="11"/>
  <c r="H588" i="11"/>
  <c r="F588" i="11"/>
  <c r="G588" i="11"/>
  <c r="J588" i="11"/>
  <c r="K588" i="11"/>
  <c r="E584" i="11"/>
  <c r="I584" i="11"/>
  <c r="H584" i="11"/>
  <c r="J584" i="11"/>
  <c r="K584" i="11"/>
  <c r="F584" i="11"/>
  <c r="G584" i="11"/>
  <c r="E580" i="11"/>
  <c r="I580" i="11"/>
  <c r="H580" i="11"/>
  <c r="F580" i="11"/>
  <c r="G580" i="11"/>
  <c r="J580" i="11"/>
  <c r="K580" i="11"/>
  <c r="E576" i="11"/>
  <c r="I576" i="11"/>
  <c r="H576" i="11"/>
  <c r="J576" i="11"/>
  <c r="K576" i="11"/>
  <c r="F576" i="11"/>
  <c r="G576" i="11"/>
  <c r="E572" i="11"/>
  <c r="I572" i="11"/>
  <c r="H572" i="11"/>
  <c r="F572" i="11"/>
  <c r="G572" i="11"/>
  <c r="J572" i="11"/>
  <c r="K572" i="11"/>
  <c r="E568" i="11"/>
  <c r="I568" i="11"/>
  <c r="H568" i="11"/>
  <c r="J568" i="11"/>
  <c r="K568" i="11"/>
  <c r="F568" i="11"/>
  <c r="G568" i="11"/>
  <c r="E564" i="11"/>
  <c r="I564" i="11"/>
  <c r="H564" i="11"/>
  <c r="F564" i="11"/>
  <c r="G564" i="11"/>
  <c r="J564" i="11"/>
  <c r="K564" i="11"/>
  <c r="E560" i="11"/>
  <c r="I560" i="11"/>
  <c r="H560" i="11"/>
  <c r="J560" i="11"/>
  <c r="K560" i="11"/>
  <c r="G560" i="11"/>
  <c r="F560" i="11"/>
  <c r="E556" i="11"/>
  <c r="I556" i="11"/>
  <c r="H556" i="11"/>
  <c r="F556" i="11"/>
  <c r="G556" i="11"/>
  <c r="J556" i="11"/>
  <c r="K556" i="11"/>
  <c r="E552" i="11"/>
  <c r="I552" i="11"/>
  <c r="H552" i="11"/>
  <c r="J552" i="11"/>
  <c r="K552" i="11"/>
  <c r="F552" i="11"/>
  <c r="G552" i="11"/>
  <c r="E548" i="11"/>
  <c r="I548" i="11"/>
  <c r="H548" i="11"/>
  <c r="F548" i="11"/>
  <c r="G548" i="11"/>
  <c r="J548" i="11"/>
  <c r="K548" i="11"/>
  <c r="E544" i="11"/>
  <c r="I544" i="11"/>
  <c r="G544" i="11"/>
  <c r="F544" i="11"/>
  <c r="K544" i="11"/>
  <c r="H544" i="11"/>
  <c r="J544" i="11"/>
  <c r="E540" i="11"/>
  <c r="I540" i="11"/>
  <c r="H540" i="11"/>
  <c r="G540" i="11"/>
  <c r="F540" i="11"/>
  <c r="K540" i="11"/>
  <c r="J540" i="11"/>
  <c r="E536" i="11"/>
  <c r="I536" i="11"/>
  <c r="J536" i="11"/>
  <c r="H536" i="11"/>
  <c r="K536" i="11"/>
  <c r="F536" i="11"/>
  <c r="G536" i="11"/>
  <c r="E532" i="11"/>
  <c r="I532" i="11"/>
  <c r="F532" i="11"/>
  <c r="K532" i="11"/>
  <c r="J532" i="11"/>
  <c r="G532" i="11"/>
  <c r="H532" i="11"/>
  <c r="F528" i="11"/>
  <c r="J528" i="11"/>
  <c r="E528" i="11"/>
  <c r="I528" i="11"/>
  <c r="G528" i="11"/>
  <c r="H528" i="11"/>
  <c r="K528" i="11"/>
  <c r="F524" i="11"/>
  <c r="J524" i="11"/>
  <c r="E524" i="11"/>
  <c r="I524" i="11"/>
  <c r="K524" i="11"/>
  <c r="H524" i="11"/>
  <c r="G524" i="11"/>
  <c r="F520" i="11"/>
  <c r="J520" i="11"/>
  <c r="E520" i="11"/>
  <c r="I520" i="11"/>
  <c r="G520" i="11"/>
  <c r="H520" i="11"/>
  <c r="K520" i="11"/>
  <c r="F516" i="11"/>
  <c r="J516" i="11"/>
  <c r="E516" i="11"/>
  <c r="I516" i="11"/>
  <c r="K516" i="11"/>
  <c r="H516" i="11"/>
  <c r="G516" i="11"/>
  <c r="F512" i="11"/>
  <c r="J512" i="11"/>
  <c r="E512" i="11"/>
  <c r="I512" i="11"/>
  <c r="G512" i="11"/>
  <c r="H512" i="11"/>
  <c r="K512" i="11"/>
  <c r="F508" i="11"/>
  <c r="J508" i="11"/>
  <c r="E508" i="11"/>
  <c r="I508" i="11"/>
  <c r="K508" i="11"/>
  <c r="H508" i="11"/>
  <c r="G508" i="11"/>
  <c r="F504" i="11"/>
  <c r="J504" i="11"/>
  <c r="E504" i="11"/>
  <c r="I504" i="11"/>
  <c r="G504" i="11"/>
  <c r="K504" i="11"/>
  <c r="H504" i="11"/>
  <c r="F500" i="11"/>
  <c r="J500" i="11"/>
  <c r="E500" i="11"/>
  <c r="I500" i="11"/>
  <c r="K500" i="11"/>
  <c r="H500" i="11"/>
  <c r="G500" i="11"/>
  <c r="F496" i="11"/>
  <c r="J496" i="11"/>
  <c r="E496" i="11"/>
  <c r="I496" i="11"/>
  <c r="G496" i="11"/>
  <c r="H496" i="11"/>
  <c r="K496" i="11"/>
  <c r="F492" i="11"/>
  <c r="J492" i="11"/>
  <c r="E492" i="11"/>
  <c r="I492" i="11"/>
  <c r="K492" i="11"/>
  <c r="H492" i="11"/>
  <c r="G492" i="11"/>
  <c r="F488" i="11"/>
  <c r="J488" i="11"/>
  <c r="E488" i="11"/>
  <c r="I488" i="11"/>
  <c r="G488" i="11"/>
  <c r="H488" i="11"/>
  <c r="K488" i="11"/>
  <c r="F484" i="11"/>
  <c r="J484" i="11"/>
  <c r="E484" i="11"/>
  <c r="I484" i="11"/>
  <c r="K484" i="11"/>
  <c r="H484" i="11"/>
  <c r="G484" i="11"/>
  <c r="F480" i="11"/>
  <c r="J480" i="11"/>
  <c r="E480" i="11"/>
  <c r="I480" i="11"/>
  <c r="G480" i="11"/>
  <c r="H480" i="11"/>
  <c r="K480" i="11"/>
  <c r="F476" i="11"/>
  <c r="J476" i="11"/>
  <c r="E476" i="11"/>
  <c r="I476" i="11"/>
  <c r="K476" i="11"/>
  <c r="H476" i="11"/>
  <c r="G476" i="11"/>
  <c r="F472" i="11"/>
  <c r="J472" i="11"/>
  <c r="E472" i="11"/>
  <c r="I472" i="11"/>
  <c r="G472" i="11"/>
  <c r="H472" i="11"/>
  <c r="K472" i="11"/>
  <c r="F468" i="11"/>
  <c r="J468" i="11"/>
  <c r="E468" i="11"/>
  <c r="I468" i="11"/>
  <c r="K468" i="11"/>
  <c r="H468" i="11"/>
  <c r="G468" i="11"/>
  <c r="F464" i="11"/>
  <c r="J464" i="11"/>
  <c r="E464" i="11"/>
  <c r="I464" i="11"/>
  <c r="G464" i="11"/>
  <c r="H464" i="11"/>
  <c r="K464" i="11"/>
  <c r="F460" i="11"/>
  <c r="J460" i="11"/>
  <c r="E460" i="11"/>
  <c r="I460" i="11"/>
  <c r="K460" i="11"/>
  <c r="H460" i="11"/>
  <c r="G460" i="11"/>
  <c r="F456" i="11"/>
  <c r="J456" i="11"/>
  <c r="E456" i="11"/>
  <c r="I456" i="11"/>
  <c r="G456" i="11"/>
  <c r="H456" i="11"/>
  <c r="K456" i="11"/>
  <c r="F452" i="11"/>
  <c r="J452" i="11"/>
  <c r="E452" i="11"/>
  <c r="I452" i="11"/>
  <c r="K452" i="11"/>
  <c r="H452" i="11"/>
  <c r="G452" i="11"/>
  <c r="F448" i="11"/>
  <c r="J448" i="11"/>
  <c r="E448" i="11"/>
  <c r="K448" i="11"/>
  <c r="I448" i="11"/>
  <c r="H448" i="11"/>
  <c r="G448" i="11"/>
  <c r="F444" i="11"/>
  <c r="J444" i="11"/>
  <c r="G444" i="11"/>
  <c r="E444" i="11"/>
  <c r="K444" i="11"/>
  <c r="H444" i="11"/>
  <c r="I444" i="11"/>
  <c r="F440" i="11"/>
  <c r="J440" i="11"/>
  <c r="H440" i="11"/>
  <c r="G440" i="11"/>
  <c r="K440" i="11"/>
  <c r="E440" i="11"/>
  <c r="I440" i="11"/>
  <c r="F436" i="11"/>
  <c r="J436" i="11"/>
  <c r="I436" i="11"/>
  <c r="H436" i="11"/>
  <c r="K436" i="11"/>
  <c r="G436" i="11"/>
  <c r="E436" i="11"/>
  <c r="F432" i="11"/>
  <c r="J432" i="11"/>
  <c r="E432" i="11"/>
  <c r="K432" i="11"/>
  <c r="I432" i="11"/>
  <c r="G432" i="11"/>
  <c r="H432" i="11"/>
  <c r="F428" i="11"/>
  <c r="J428" i="11"/>
  <c r="G428" i="11"/>
  <c r="E428" i="11"/>
  <c r="K428" i="11"/>
  <c r="I428" i="11"/>
  <c r="H428" i="11"/>
  <c r="F424" i="11"/>
  <c r="J424" i="11"/>
  <c r="H424" i="11"/>
  <c r="G424" i="11"/>
  <c r="I424" i="11"/>
  <c r="E424" i="11"/>
  <c r="K424" i="11"/>
  <c r="F420" i="11"/>
  <c r="J420" i="11"/>
  <c r="I420" i="11"/>
  <c r="H420" i="11"/>
  <c r="E420" i="11"/>
  <c r="G420" i="11"/>
  <c r="K420" i="11"/>
  <c r="F416" i="11"/>
  <c r="J416" i="11"/>
  <c r="E416" i="11"/>
  <c r="K416" i="11"/>
  <c r="I416" i="11"/>
  <c r="H416" i="11"/>
  <c r="G416" i="11"/>
  <c r="F412" i="11"/>
  <c r="J412" i="11"/>
  <c r="G412" i="11"/>
  <c r="E412" i="11"/>
  <c r="K412" i="11"/>
  <c r="H412" i="11"/>
  <c r="I412" i="11"/>
  <c r="F408" i="11"/>
  <c r="J408" i="11"/>
  <c r="H408" i="11"/>
  <c r="G408" i="11"/>
  <c r="K408" i="11"/>
  <c r="E408" i="11"/>
  <c r="I408" i="11"/>
  <c r="F404" i="11"/>
  <c r="J404" i="11"/>
  <c r="I404" i="11"/>
  <c r="H404" i="11"/>
  <c r="K404" i="11"/>
  <c r="G404" i="11"/>
  <c r="E404" i="11"/>
  <c r="F400" i="11"/>
  <c r="J400" i="11"/>
  <c r="E400" i="11"/>
  <c r="K400" i="11"/>
  <c r="I400" i="11"/>
  <c r="G400" i="11"/>
  <c r="H400" i="11"/>
  <c r="F396" i="11"/>
  <c r="J396" i="11"/>
  <c r="G396" i="11"/>
  <c r="E396" i="11"/>
  <c r="K396" i="11"/>
  <c r="I396" i="11"/>
  <c r="H396" i="11"/>
  <c r="F392" i="11"/>
  <c r="J392" i="11"/>
  <c r="H392" i="11"/>
  <c r="G392" i="11"/>
  <c r="I392" i="11"/>
  <c r="E392" i="11"/>
  <c r="K392" i="11"/>
  <c r="F388" i="11"/>
  <c r="J388" i="11"/>
  <c r="I388" i="11"/>
  <c r="H388" i="11"/>
  <c r="E388" i="11"/>
  <c r="G388" i="11"/>
  <c r="K388" i="11"/>
  <c r="F384" i="11"/>
  <c r="J384" i="11"/>
  <c r="E384" i="11"/>
  <c r="K384" i="11"/>
  <c r="I384" i="11"/>
  <c r="H384" i="11"/>
  <c r="G384" i="11"/>
  <c r="E380" i="11"/>
  <c r="I380" i="11"/>
  <c r="F380" i="11"/>
  <c r="J380" i="11"/>
  <c r="K380" i="11"/>
  <c r="H380" i="11"/>
  <c r="G380" i="11"/>
  <c r="E376" i="11"/>
  <c r="I376" i="11"/>
  <c r="F376" i="11"/>
  <c r="J376" i="11"/>
  <c r="G376" i="11"/>
  <c r="K376" i="11"/>
  <c r="H376" i="11"/>
  <c r="E372" i="11"/>
  <c r="I372" i="11"/>
  <c r="F372" i="11"/>
  <c r="J372" i="11"/>
  <c r="K372" i="11"/>
  <c r="H372" i="11"/>
  <c r="G372" i="11"/>
  <c r="G368" i="11"/>
  <c r="K368" i="11"/>
  <c r="I368" i="11"/>
  <c r="E368" i="11"/>
  <c r="J368" i="11"/>
  <c r="H368" i="11"/>
  <c r="F368" i="11"/>
  <c r="G364" i="11"/>
  <c r="K364" i="11"/>
  <c r="E364" i="11"/>
  <c r="J364" i="11"/>
  <c r="F364" i="11"/>
  <c r="H364" i="11"/>
  <c r="I364" i="11"/>
  <c r="G360" i="11"/>
  <c r="K360" i="11"/>
  <c r="F360" i="11"/>
  <c r="H360" i="11"/>
  <c r="J360" i="11"/>
  <c r="I360" i="11"/>
  <c r="E360" i="11"/>
  <c r="G356" i="11"/>
  <c r="K356" i="11"/>
  <c r="H356" i="11"/>
  <c r="I356" i="11"/>
  <c r="J356" i="11"/>
  <c r="F356" i="11"/>
  <c r="E356" i="11"/>
  <c r="G352" i="11"/>
  <c r="K352" i="11"/>
  <c r="I352" i="11"/>
  <c r="E352" i="11"/>
  <c r="J352" i="11"/>
  <c r="F352" i="11"/>
  <c r="H352" i="11"/>
  <c r="G348" i="11"/>
  <c r="K348" i="11"/>
  <c r="E348" i="11"/>
  <c r="J348" i="11"/>
  <c r="F348" i="11"/>
  <c r="I348" i="11"/>
  <c r="H348" i="11"/>
  <c r="G344" i="11"/>
  <c r="K344" i="11"/>
  <c r="F344" i="11"/>
  <c r="H344" i="11"/>
  <c r="I344" i="11"/>
  <c r="E344" i="11"/>
  <c r="J344" i="11"/>
  <c r="G340" i="11"/>
  <c r="K340" i="11"/>
  <c r="H340" i="11"/>
  <c r="I340" i="11"/>
  <c r="E340" i="11"/>
  <c r="F340" i="11"/>
  <c r="J340" i="11"/>
  <c r="G336" i="11"/>
  <c r="K336" i="11"/>
  <c r="I336" i="11"/>
  <c r="E336" i="11"/>
  <c r="J336" i="11"/>
  <c r="H336" i="11"/>
  <c r="F336" i="11"/>
  <c r="G332" i="11"/>
  <c r="K332" i="11"/>
  <c r="E332" i="11"/>
  <c r="J332" i="11"/>
  <c r="F332" i="11"/>
  <c r="H332" i="11"/>
  <c r="I332" i="11"/>
  <c r="G328" i="11"/>
  <c r="K328" i="11"/>
  <c r="F328" i="11"/>
  <c r="H328" i="11"/>
  <c r="J328" i="11"/>
  <c r="E328" i="11"/>
  <c r="I328" i="11"/>
  <c r="G324" i="11"/>
  <c r="K324" i="11"/>
  <c r="H324" i="11"/>
  <c r="I324" i="11"/>
  <c r="J324" i="11"/>
  <c r="F324" i="11"/>
  <c r="E324" i="11"/>
  <c r="G320" i="11"/>
  <c r="K320" i="11"/>
  <c r="I320" i="11"/>
  <c r="E320" i="11"/>
  <c r="J320" i="11"/>
  <c r="F320" i="11"/>
  <c r="H320" i="11"/>
  <c r="G316" i="11"/>
  <c r="K316" i="11"/>
  <c r="E316" i="11"/>
  <c r="J316" i="11"/>
  <c r="F316" i="11"/>
  <c r="I316" i="11"/>
  <c r="H316" i="11"/>
  <c r="G312" i="11"/>
  <c r="K312" i="11"/>
  <c r="F312" i="11"/>
  <c r="H312" i="11"/>
  <c r="I312" i="11"/>
  <c r="E312" i="11"/>
  <c r="J312" i="11"/>
  <c r="G308" i="11"/>
  <c r="K308" i="11"/>
  <c r="H308" i="11"/>
  <c r="I308" i="11"/>
  <c r="E308" i="11"/>
  <c r="J308" i="11"/>
  <c r="F308" i="11"/>
  <c r="G304" i="11"/>
  <c r="K304" i="11"/>
  <c r="I304" i="11"/>
  <c r="E304" i="11"/>
  <c r="J304" i="11"/>
  <c r="H304" i="11"/>
  <c r="F304" i="11"/>
  <c r="H300" i="11"/>
  <c r="G300" i="11"/>
  <c r="K300" i="11"/>
  <c r="I300" i="11"/>
  <c r="J300" i="11"/>
  <c r="E300" i="11"/>
  <c r="F300" i="11"/>
  <c r="H296" i="11"/>
  <c r="G296" i="11"/>
  <c r="K296" i="11"/>
  <c r="E296" i="11"/>
  <c r="F296" i="11"/>
  <c r="J296" i="11"/>
  <c r="I296" i="11"/>
  <c r="H292" i="11"/>
  <c r="G292" i="11"/>
  <c r="K292" i="11"/>
  <c r="I292" i="11"/>
  <c r="J292" i="11"/>
  <c r="F292" i="11"/>
  <c r="E292" i="11"/>
  <c r="H288" i="11"/>
  <c r="G288" i="11"/>
  <c r="K288" i="11"/>
  <c r="E288" i="11"/>
  <c r="F288" i="11"/>
  <c r="I288" i="11"/>
  <c r="J288" i="11"/>
  <c r="H284" i="11"/>
  <c r="G284" i="11"/>
  <c r="K284" i="11"/>
  <c r="I284" i="11"/>
  <c r="J284" i="11"/>
  <c r="E284" i="11"/>
  <c r="F284" i="11"/>
  <c r="H280" i="11"/>
  <c r="G280" i="11"/>
  <c r="K280" i="11"/>
  <c r="E280" i="11"/>
  <c r="F280" i="11"/>
  <c r="J280" i="11"/>
  <c r="I280" i="11"/>
  <c r="H276" i="11"/>
  <c r="G276" i="11"/>
  <c r="K276" i="11"/>
  <c r="I276" i="11"/>
  <c r="J276" i="11"/>
  <c r="F276" i="11"/>
  <c r="E276" i="11"/>
  <c r="H272" i="11"/>
  <c r="G272" i="11"/>
  <c r="K272" i="11"/>
  <c r="E272" i="11"/>
  <c r="F272" i="11"/>
  <c r="I272" i="11"/>
  <c r="J272" i="11"/>
  <c r="H268" i="11"/>
  <c r="G268" i="11"/>
  <c r="K268" i="11"/>
  <c r="I268" i="11"/>
  <c r="J268" i="11"/>
  <c r="E268" i="11"/>
  <c r="F268" i="11"/>
  <c r="H264" i="11"/>
  <c r="G264" i="11"/>
  <c r="K264" i="11"/>
  <c r="E264" i="11"/>
  <c r="F264" i="11"/>
  <c r="J264" i="11"/>
  <c r="I264" i="11"/>
  <c r="H260" i="11"/>
  <c r="G260" i="11"/>
  <c r="K260" i="11"/>
  <c r="I260" i="11"/>
  <c r="J260" i="11"/>
  <c r="F260" i="11"/>
  <c r="E260" i="11"/>
  <c r="H256" i="11"/>
  <c r="G256" i="11"/>
  <c r="K256" i="11"/>
  <c r="E256" i="11"/>
  <c r="F256" i="11"/>
  <c r="I256" i="11"/>
  <c r="J256" i="11"/>
  <c r="H252" i="11"/>
  <c r="G252" i="11"/>
  <c r="K252" i="11"/>
  <c r="I252" i="11"/>
  <c r="J252" i="11"/>
  <c r="E252" i="11"/>
  <c r="F252" i="11"/>
  <c r="H248" i="11"/>
  <c r="G248" i="11"/>
  <c r="K248" i="11"/>
  <c r="E248" i="11"/>
  <c r="F248" i="11"/>
  <c r="J248" i="11"/>
  <c r="I248" i="11"/>
  <c r="H244" i="11"/>
  <c r="G244" i="11"/>
  <c r="K244" i="11"/>
  <c r="I244" i="11"/>
  <c r="J244" i="11"/>
  <c r="F244" i="11"/>
  <c r="E244" i="11"/>
  <c r="H240" i="11"/>
  <c r="G240" i="11"/>
  <c r="K240" i="11"/>
  <c r="E240" i="11"/>
  <c r="F240" i="11"/>
  <c r="I240" i="11"/>
  <c r="J240" i="11"/>
  <c r="H236" i="11"/>
  <c r="G236" i="11"/>
  <c r="K236" i="11"/>
  <c r="I236" i="11"/>
  <c r="J236" i="11"/>
  <c r="E236" i="11"/>
  <c r="F236" i="11"/>
  <c r="G232" i="11"/>
  <c r="K232" i="11"/>
  <c r="F232" i="11"/>
  <c r="E232" i="11"/>
  <c r="J232" i="11"/>
  <c r="H232" i="11"/>
  <c r="I232" i="11"/>
  <c r="G228" i="11"/>
  <c r="K228" i="11"/>
  <c r="H228" i="11"/>
  <c r="F228" i="11"/>
  <c r="E228" i="11"/>
  <c r="J228" i="11"/>
  <c r="I228" i="11"/>
  <c r="G224" i="11"/>
  <c r="K224" i="11"/>
  <c r="I224" i="11"/>
  <c r="H224" i="11"/>
  <c r="J224" i="11"/>
  <c r="E224" i="11"/>
  <c r="F224" i="11"/>
  <c r="F220" i="11"/>
  <c r="G220" i="11"/>
  <c r="K220" i="11"/>
  <c r="J220" i="11"/>
  <c r="I220" i="11"/>
  <c r="E220" i="11"/>
  <c r="H220" i="11"/>
  <c r="F216" i="11"/>
  <c r="J216" i="11"/>
  <c r="G216" i="11"/>
  <c r="K216" i="11"/>
  <c r="H216" i="11"/>
  <c r="E216" i="11"/>
  <c r="I216" i="11"/>
  <c r="F212" i="11"/>
  <c r="J212" i="11"/>
  <c r="G212" i="11"/>
  <c r="K212" i="11"/>
  <c r="I212" i="11"/>
  <c r="E212" i="11"/>
  <c r="H212" i="11"/>
  <c r="F208" i="11"/>
  <c r="J208" i="11"/>
  <c r="G208" i="11"/>
  <c r="K208" i="11"/>
  <c r="H208" i="11"/>
  <c r="E208" i="11"/>
  <c r="I208" i="11"/>
  <c r="F204" i="11"/>
  <c r="J204" i="11"/>
  <c r="G204" i="11"/>
  <c r="K204" i="11"/>
  <c r="I204" i="11"/>
  <c r="E204" i="11"/>
  <c r="H204" i="11"/>
  <c r="F200" i="11"/>
  <c r="J200" i="11"/>
  <c r="G200" i="11"/>
  <c r="K200" i="11"/>
  <c r="H200" i="11"/>
  <c r="E200" i="11"/>
  <c r="I200" i="11"/>
  <c r="F196" i="11"/>
  <c r="J196" i="11"/>
  <c r="G196" i="11"/>
  <c r="K196" i="11"/>
  <c r="I196" i="11"/>
  <c r="H196" i="11"/>
  <c r="E196" i="11"/>
  <c r="F192" i="11"/>
  <c r="J192" i="11"/>
  <c r="G192" i="11"/>
  <c r="K192" i="11"/>
  <c r="H192" i="11"/>
  <c r="E192" i="11"/>
  <c r="I192" i="11"/>
  <c r="F188" i="11"/>
  <c r="J188" i="11"/>
  <c r="G188" i="11"/>
  <c r="K188" i="11"/>
  <c r="I188" i="11"/>
  <c r="E188" i="11"/>
  <c r="H188" i="11"/>
  <c r="E184" i="11"/>
  <c r="I184" i="11"/>
  <c r="H184" i="11"/>
  <c r="J184" i="11"/>
  <c r="K184" i="11"/>
  <c r="G184" i="11"/>
  <c r="F184" i="11"/>
  <c r="E180" i="11"/>
  <c r="I180" i="11"/>
  <c r="J180" i="11"/>
  <c r="F180" i="11"/>
  <c r="K180" i="11"/>
  <c r="G180" i="11"/>
  <c r="H180" i="11"/>
  <c r="E176" i="11"/>
  <c r="I176" i="11"/>
  <c r="F176" i="11"/>
  <c r="K176" i="11"/>
  <c r="G176" i="11"/>
  <c r="J176" i="11"/>
  <c r="H176" i="11"/>
  <c r="E172" i="11"/>
  <c r="I172" i="11"/>
  <c r="G172" i="11"/>
  <c r="H172" i="11"/>
  <c r="J172" i="11"/>
  <c r="F172" i="11"/>
  <c r="K172" i="11"/>
  <c r="E168" i="11"/>
  <c r="I168" i="11"/>
  <c r="H168" i="11"/>
  <c r="J168" i="11"/>
  <c r="F168" i="11"/>
  <c r="K168" i="11"/>
  <c r="G168" i="11"/>
  <c r="E164" i="11"/>
  <c r="I164" i="11"/>
  <c r="J164" i="11"/>
  <c r="F164" i="11"/>
  <c r="K164" i="11"/>
  <c r="H164" i="11"/>
  <c r="G164" i="11"/>
  <c r="G160" i="11"/>
  <c r="I160" i="11"/>
  <c r="E160" i="11"/>
  <c r="K160" i="11"/>
  <c r="F160" i="11"/>
  <c r="H160" i="11"/>
  <c r="J160" i="11"/>
  <c r="G156" i="11"/>
  <c r="K156" i="11"/>
  <c r="E156" i="11"/>
  <c r="J156" i="11"/>
  <c r="F156" i="11"/>
  <c r="H156" i="11"/>
  <c r="I156" i="11"/>
  <c r="G152" i="11"/>
  <c r="K152" i="11"/>
  <c r="F152" i="11"/>
  <c r="J152" i="11"/>
  <c r="E152" i="11"/>
  <c r="H152" i="11"/>
  <c r="I152" i="11"/>
  <c r="G148" i="11"/>
  <c r="K148" i="11"/>
  <c r="H148" i="11"/>
  <c r="J148" i="11"/>
  <c r="E148" i="11"/>
  <c r="F148" i="11"/>
  <c r="I148" i="11"/>
  <c r="G144" i="11"/>
  <c r="K144" i="11"/>
  <c r="I144" i="11"/>
  <c r="J144" i="11"/>
  <c r="E144" i="11"/>
  <c r="F144" i="11"/>
  <c r="H144" i="11"/>
  <c r="G140" i="11"/>
  <c r="K140" i="11"/>
  <c r="E140" i="11"/>
  <c r="J140" i="11"/>
  <c r="I140" i="11"/>
  <c r="F140" i="11"/>
  <c r="H140" i="11"/>
  <c r="G136" i="11"/>
  <c r="K136" i="11"/>
  <c r="F136" i="11"/>
  <c r="I136" i="11"/>
  <c r="J136" i="11"/>
  <c r="E136" i="11"/>
  <c r="H136" i="11"/>
  <c r="G132" i="11"/>
  <c r="K132" i="11"/>
  <c r="H132" i="11"/>
  <c r="I132" i="11"/>
  <c r="J132" i="11"/>
  <c r="E132" i="11"/>
  <c r="F132" i="11"/>
  <c r="G128" i="11"/>
  <c r="K128" i="11"/>
  <c r="I128" i="11"/>
  <c r="H128" i="11"/>
  <c r="J128" i="11"/>
  <c r="E128" i="11"/>
  <c r="F128" i="11"/>
  <c r="G124" i="11"/>
  <c r="K124" i="11"/>
  <c r="E124" i="11"/>
  <c r="J124" i="11"/>
  <c r="H124" i="11"/>
  <c r="I124" i="11"/>
  <c r="F124" i="11"/>
  <c r="F120" i="11"/>
  <c r="J120" i="11"/>
  <c r="E120" i="11"/>
  <c r="K120" i="11"/>
  <c r="G120" i="11"/>
  <c r="H120" i="11"/>
  <c r="I120" i="11"/>
  <c r="F116" i="11"/>
  <c r="J116" i="11"/>
  <c r="G116" i="11"/>
  <c r="K116" i="11"/>
  <c r="E116" i="11"/>
  <c r="H116" i="11"/>
  <c r="I116" i="11"/>
  <c r="F112" i="11"/>
  <c r="J112" i="11"/>
  <c r="H112" i="11"/>
  <c r="K112" i="11"/>
  <c r="E112" i="11"/>
  <c r="G112" i="11"/>
  <c r="I112" i="11"/>
  <c r="F108" i="11"/>
  <c r="J108" i="11"/>
  <c r="I108" i="11"/>
  <c r="E108" i="11"/>
  <c r="K108" i="11"/>
  <c r="G108" i="11"/>
  <c r="H108" i="11"/>
  <c r="F104" i="11"/>
  <c r="J104" i="11"/>
  <c r="E104" i="11"/>
  <c r="K104" i="11"/>
  <c r="I104" i="11"/>
  <c r="G104" i="11"/>
  <c r="H104" i="11"/>
  <c r="F100" i="11"/>
  <c r="J100" i="11"/>
  <c r="G100" i="11"/>
  <c r="K100" i="11"/>
  <c r="I100" i="11"/>
  <c r="E100" i="11"/>
  <c r="H100" i="11"/>
  <c r="F96" i="11"/>
  <c r="J96" i="11"/>
  <c r="H96" i="11"/>
  <c r="K96" i="11"/>
  <c r="I96" i="11"/>
  <c r="E96" i="11"/>
  <c r="G96" i="11"/>
  <c r="F92" i="11"/>
  <c r="J92" i="11"/>
  <c r="I92" i="11"/>
  <c r="K92" i="11"/>
  <c r="H92" i="11"/>
  <c r="E92" i="11"/>
  <c r="G92" i="11"/>
  <c r="F88" i="11"/>
  <c r="J88" i="11"/>
  <c r="E88" i="11"/>
  <c r="K88" i="11"/>
  <c r="I88" i="11"/>
  <c r="H88" i="11"/>
  <c r="G88" i="11"/>
  <c r="F84" i="11"/>
  <c r="J84" i="11"/>
  <c r="G84" i="11"/>
  <c r="I84" i="11"/>
  <c r="H84" i="11"/>
  <c r="E84" i="11"/>
  <c r="K84" i="11"/>
  <c r="F80" i="11"/>
  <c r="J80" i="11"/>
  <c r="H80" i="11"/>
  <c r="I80" i="11"/>
  <c r="G80" i="11"/>
  <c r="E80" i="11"/>
  <c r="K80" i="11"/>
  <c r="G76" i="11"/>
  <c r="F76" i="11"/>
  <c r="J76" i="11"/>
  <c r="I76" i="11"/>
  <c r="H76" i="11"/>
  <c r="E76" i="11"/>
  <c r="K76" i="11"/>
  <c r="G72" i="11"/>
  <c r="K72" i="11"/>
  <c r="F72" i="11"/>
  <c r="J72" i="11"/>
  <c r="E72" i="11"/>
  <c r="H72" i="11"/>
  <c r="I72" i="11"/>
  <c r="G68" i="11"/>
  <c r="K68" i="11"/>
  <c r="F68" i="11"/>
  <c r="J68" i="11"/>
  <c r="I68" i="11"/>
  <c r="H68" i="11"/>
  <c r="E68" i="11"/>
  <c r="E64" i="11"/>
  <c r="I64" i="11"/>
  <c r="F64" i="11"/>
  <c r="K64" i="11"/>
  <c r="J64" i="11"/>
  <c r="G64" i="11"/>
  <c r="H64" i="11"/>
  <c r="E60" i="11"/>
  <c r="I60" i="11"/>
  <c r="G60" i="11"/>
  <c r="F60" i="11"/>
  <c r="K60" i="11"/>
  <c r="J60" i="11"/>
  <c r="H60" i="11"/>
  <c r="E56" i="11"/>
  <c r="I56" i="11"/>
  <c r="H56" i="11"/>
  <c r="G56" i="11"/>
  <c r="F56" i="11"/>
  <c r="K56" i="11"/>
  <c r="J56" i="11"/>
  <c r="F52" i="11"/>
  <c r="I52" i="11"/>
  <c r="J52" i="11"/>
  <c r="H52" i="11"/>
  <c r="E52" i="11"/>
  <c r="G52" i="11"/>
  <c r="K52" i="11"/>
  <c r="F48" i="11"/>
  <c r="J48" i="11"/>
  <c r="E48" i="11"/>
  <c r="K48" i="11"/>
  <c r="I48" i="11"/>
  <c r="H48" i="11"/>
  <c r="G48" i="11"/>
  <c r="F44" i="11"/>
  <c r="J44" i="11"/>
  <c r="G44" i="11"/>
  <c r="I44" i="11"/>
  <c r="H44" i="11"/>
  <c r="E44" i="11"/>
  <c r="K44" i="11"/>
  <c r="F40" i="11"/>
  <c r="J40" i="11"/>
  <c r="H40" i="11"/>
  <c r="I40" i="11"/>
  <c r="G40" i="11"/>
  <c r="K40" i="11"/>
  <c r="E40" i="11"/>
  <c r="F36" i="11"/>
  <c r="J36" i="11"/>
  <c r="I36" i="11"/>
  <c r="H36" i="11"/>
  <c r="G36" i="11"/>
  <c r="K36" i="11"/>
  <c r="E36" i="11"/>
  <c r="F32" i="11"/>
  <c r="J32" i="11"/>
  <c r="E32" i="11"/>
  <c r="K32" i="11"/>
  <c r="H32" i="11"/>
  <c r="G32" i="11"/>
  <c r="I32" i="11"/>
  <c r="F28" i="11"/>
  <c r="J28" i="11"/>
  <c r="G28" i="11"/>
  <c r="H28" i="11"/>
  <c r="E28" i="11"/>
  <c r="I28" i="11"/>
  <c r="K28" i="11"/>
  <c r="F24" i="11"/>
  <c r="J24" i="11"/>
  <c r="H24" i="11"/>
  <c r="G24" i="11"/>
  <c r="E24" i="11"/>
  <c r="I24" i="11"/>
  <c r="K24" i="11"/>
  <c r="F20" i="11"/>
  <c r="J20" i="11"/>
  <c r="I20" i="11"/>
  <c r="G20" i="11"/>
  <c r="E20" i="11"/>
  <c r="H20" i="11"/>
  <c r="K20" i="11"/>
  <c r="F16" i="11"/>
  <c r="J16" i="11"/>
  <c r="E16" i="11"/>
  <c r="K16" i="11"/>
  <c r="G16" i="11"/>
  <c r="H16" i="11"/>
  <c r="I16" i="11"/>
  <c r="G13" i="11"/>
  <c r="K13" i="11"/>
  <c r="E13" i="11"/>
  <c r="J13" i="11"/>
  <c r="F13" i="11"/>
  <c r="H13" i="11"/>
  <c r="I13" i="11"/>
  <c r="G9" i="11"/>
  <c r="K9" i="11"/>
  <c r="F9" i="11"/>
  <c r="E9" i="11"/>
  <c r="J9" i="11"/>
  <c r="H9" i="11"/>
  <c r="I9" i="11"/>
  <c r="H999" i="11"/>
  <c r="E999" i="11"/>
  <c r="I999" i="11"/>
  <c r="F999" i="11"/>
  <c r="J999" i="11"/>
  <c r="G999" i="11"/>
  <c r="K999" i="11"/>
  <c r="H991" i="11"/>
  <c r="E991" i="11"/>
  <c r="I991" i="11"/>
  <c r="F991" i="11"/>
  <c r="K991" i="11"/>
  <c r="G991" i="11"/>
  <c r="J991" i="11"/>
  <c r="H983" i="11"/>
  <c r="E983" i="11"/>
  <c r="I983" i="11"/>
  <c r="F983" i="11"/>
  <c r="K983" i="11"/>
  <c r="G983" i="11"/>
  <c r="J983" i="11"/>
  <c r="H975" i="11"/>
  <c r="E975" i="11"/>
  <c r="I975" i="11"/>
  <c r="F975" i="11"/>
  <c r="J975" i="11"/>
  <c r="G975" i="11"/>
  <c r="K975" i="11"/>
  <c r="H971" i="11"/>
  <c r="E971" i="11"/>
  <c r="I971" i="11"/>
  <c r="J971" i="11"/>
  <c r="F971" i="11"/>
  <c r="K971" i="11"/>
  <c r="G971" i="11"/>
  <c r="H963" i="11"/>
  <c r="E963" i="11"/>
  <c r="I963" i="11"/>
  <c r="J963" i="11"/>
  <c r="F963" i="11"/>
  <c r="G963" i="11"/>
  <c r="K963" i="11"/>
  <c r="H955" i="11"/>
  <c r="E955" i="11"/>
  <c r="I955" i="11"/>
  <c r="J955" i="11"/>
  <c r="K955" i="11"/>
  <c r="F955" i="11"/>
  <c r="G955" i="11"/>
  <c r="H947" i="11"/>
  <c r="E947" i="11"/>
  <c r="I947" i="11"/>
  <c r="J947" i="11"/>
  <c r="F947" i="11"/>
  <c r="G947" i="11"/>
  <c r="K947" i="11"/>
  <c r="H939" i="11"/>
  <c r="E939" i="11"/>
  <c r="I939" i="11"/>
  <c r="J939" i="11"/>
  <c r="F939" i="11"/>
  <c r="K939" i="11"/>
  <c r="G939" i="11"/>
  <c r="H935" i="11"/>
  <c r="E935" i="11"/>
  <c r="I935" i="11"/>
  <c r="F935" i="11"/>
  <c r="K935" i="11"/>
  <c r="G935" i="11"/>
  <c r="J935" i="11"/>
  <c r="H927" i="11"/>
  <c r="E927" i="11"/>
  <c r="I927" i="11"/>
  <c r="F927" i="11"/>
  <c r="J927" i="11"/>
  <c r="K927" i="11"/>
  <c r="G927" i="11"/>
  <c r="H919" i="11"/>
  <c r="E919" i="11"/>
  <c r="I919" i="11"/>
  <c r="F919" i="11"/>
  <c r="J919" i="11"/>
  <c r="G919" i="11"/>
  <c r="K919" i="11"/>
  <c r="H911" i="11"/>
  <c r="E911" i="11"/>
  <c r="I911" i="11"/>
  <c r="F911" i="11"/>
  <c r="K911" i="11"/>
  <c r="G911" i="11"/>
  <c r="J911" i="11"/>
  <c r="H903" i="11"/>
  <c r="E903" i="11"/>
  <c r="I903" i="11"/>
  <c r="F903" i="11"/>
  <c r="J903" i="11"/>
  <c r="G903" i="11"/>
  <c r="K903" i="11"/>
  <c r="H895" i="11"/>
  <c r="E895" i="11"/>
  <c r="I895" i="11"/>
  <c r="F895" i="11"/>
  <c r="J895" i="11"/>
  <c r="K895" i="11"/>
  <c r="G895" i="11"/>
  <c r="H887" i="11"/>
  <c r="E887" i="11"/>
  <c r="I887" i="11"/>
  <c r="F887" i="11"/>
  <c r="G887" i="11"/>
  <c r="J887" i="11"/>
  <c r="K887" i="11"/>
  <c r="H883" i="11"/>
  <c r="E883" i="11"/>
  <c r="I883" i="11"/>
  <c r="J883" i="11"/>
  <c r="K883" i="11"/>
  <c r="F883" i="11"/>
  <c r="G883" i="11"/>
  <c r="H875" i="11"/>
  <c r="E875" i="11"/>
  <c r="I875" i="11"/>
  <c r="J875" i="11"/>
  <c r="G875" i="11"/>
  <c r="K875" i="11"/>
  <c r="F875" i="11"/>
  <c r="H867" i="11"/>
  <c r="E867" i="11"/>
  <c r="I867" i="11"/>
  <c r="J867" i="11"/>
  <c r="F867" i="11"/>
  <c r="K867" i="11"/>
  <c r="G867" i="11"/>
  <c r="H859" i="11"/>
  <c r="E859" i="11"/>
  <c r="I859" i="11"/>
  <c r="J859" i="11"/>
  <c r="G859" i="11"/>
  <c r="K859" i="11"/>
  <c r="F859" i="11"/>
  <c r="H851" i="11"/>
  <c r="E851" i="11"/>
  <c r="I851" i="11"/>
  <c r="J851" i="11"/>
  <c r="K851" i="11"/>
  <c r="F851" i="11"/>
  <c r="G851" i="11"/>
  <c r="H843" i="11"/>
  <c r="E843" i="11"/>
  <c r="I843" i="11"/>
  <c r="J843" i="11"/>
  <c r="F843" i="11"/>
  <c r="G843" i="11"/>
  <c r="K843" i="11"/>
  <c r="H835" i="11"/>
  <c r="E835" i="11"/>
  <c r="I835" i="11"/>
  <c r="J835" i="11"/>
  <c r="F835" i="11"/>
  <c r="K835" i="11"/>
  <c r="G835" i="11"/>
  <c r="H827" i="11"/>
  <c r="E827" i="11"/>
  <c r="I827" i="11"/>
  <c r="J827" i="11"/>
  <c r="G827" i="11"/>
  <c r="K827" i="11"/>
  <c r="F827" i="11"/>
  <c r="H819" i="11"/>
  <c r="G819" i="11"/>
  <c r="K819" i="11"/>
  <c r="E819" i="11"/>
  <c r="F819" i="11"/>
  <c r="I819" i="11"/>
  <c r="J819" i="11"/>
  <c r="H811" i="11"/>
  <c r="G811" i="11"/>
  <c r="K811" i="11"/>
  <c r="E811" i="11"/>
  <c r="F811" i="11"/>
  <c r="J811" i="11"/>
  <c r="I811" i="11"/>
  <c r="H803" i="11"/>
  <c r="G803" i="11"/>
  <c r="K803" i="11"/>
  <c r="E803" i="11"/>
  <c r="F803" i="11"/>
  <c r="I803" i="11"/>
  <c r="J803" i="11"/>
  <c r="H795" i="11"/>
  <c r="G795" i="11"/>
  <c r="K795" i="11"/>
  <c r="E795" i="11"/>
  <c r="F795" i="11"/>
  <c r="I795" i="11"/>
  <c r="J795" i="11"/>
  <c r="H787" i="11"/>
  <c r="G787" i="11"/>
  <c r="K787" i="11"/>
  <c r="E787" i="11"/>
  <c r="F787" i="11"/>
  <c r="I787" i="11"/>
  <c r="J787" i="11"/>
  <c r="H783" i="11"/>
  <c r="G783" i="11"/>
  <c r="K783" i="11"/>
  <c r="I783" i="11"/>
  <c r="J783" i="11"/>
  <c r="E783" i="11"/>
  <c r="F783" i="11"/>
  <c r="H775" i="11"/>
  <c r="G775" i="11"/>
  <c r="K775" i="11"/>
  <c r="I775" i="11"/>
  <c r="J775" i="11"/>
  <c r="E775" i="11"/>
  <c r="F775" i="11"/>
  <c r="H767" i="11"/>
  <c r="G767" i="11"/>
  <c r="K767" i="11"/>
  <c r="I767" i="11"/>
  <c r="J767" i="11"/>
  <c r="E767" i="11"/>
  <c r="F767" i="11"/>
  <c r="H763" i="11"/>
  <c r="G763" i="11"/>
  <c r="K763" i="11"/>
  <c r="E763" i="11"/>
  <c r="F763" i="11"/>
  <c r="J763" i="11"/>
  <c r="I763" i="11"/>
  <c r="H755" i="11"/>
  <c r="G755" i="11"/>
  <c r="K755" i="11"/>
  <c r="E755" i="11"/>
  <c r="F755" i="11"/>
  <c r="I755" i="11"/>
  <c r="J755" i="11"/>
  <c r="H747" i="11"/>
  <c r="G747" i="11"/>
  <c r="K747" i="11"/>
  <c r="E747" i="11"/>
  <c r="F747" i="11"/>
  <c r="I747" i="11"/>
  <c r="J747" i="11"/>
  <c r="H739" i="11"/>
  <c r="G739" i="11"/>
  <c r="K739" i="11"/>
  <c r="E739" i="11"/>
  <c r="F739" i="11"/>
  <c r="I739" i="11"/>
  <c r="J739" i="11"/>
  <c r="H731" i="11"/>
  <c r="G731" i="11"/>
  <c r="K731" i="11"/>
  <c r="E731" i="11"/>
  <c r="F731" i="11"/>
  <c r="J731" i="11"/>
  <c r="I731" i="11"/>
  <c r="H723" i="11"/>
  <c r="G723" i="11"/>
  <c r="K723" i="11"/>
  <c r="E723" i="11"/>
  <c r="F723" i="11"/>
  <c r="I723" i="11"/>
  <c r="J723" i="11"/>
  <c r="H715" i="11"/>
  <c r="G715" i="11"/>
  <c r="K715" i="11"/>
  <c r="E715" i="11"/>
  <c r="F715" i="11"/>
  <c r="I715" i="11"/>
  <c r="J715" i="11"/>
  <c r="H707" i="11"/>
  <c r="G707" i="11"/>
  <c r="K707" i="11"/>
  <c r="E707" i="11"/>
  <c r="F707" i="11"/>
  <c r="I707" i="11"/>
  <c r="J707" i="11"/>
  <c r="H703" i="11"/>
  <c r="G703" i="11"/>
  <c r="K703" i="11"/>
  <c r="I703" i="11"/>
  <c r="J703" i="11"/>
  <c r="E703" i="11"/>
  <c r="F703" i="11"/>
  <c r="H695" i="11"/>
  <c r="G695" i="11"/>
  <c r="K695" i="11"/>
  <c r="I695" i="11"/>
  <c r="J695" i="11"/>
  <c r="F695" i="11"/>
  <c r="E695" i="11"/>
  <c r="H687" i="11"/>
  <c r="G687" i="11"/>
  <c r="K687" i="11"/>
  <c r="I687" i="11"/>
  <c r="J687" i="11"/>
  <c r="E687" i="11"/>
  <c r="F687" i="11"/>
  <c r="H679" i="11"/>
  <c r="G679" i="11"/>
  <c r="K679" i="11"/>
  <c r="I679" i="11"/>
  <c r="J679" i="11"/>
  <c r="E679" i="11"/>
  <c r="F679" i="11"/>
  <c r="H671" i="11"/>
  <c r="G671" i="11"/>
  <c r="K671" i="11"/>
  <c r="I671" i="11"/>
  <c r="J671" i="11"/>
  <c r="E671" i="11"/>
  <c r="F671" i="11"/>
  <c r="H663" i="11"/>
  <c r="G663" i="11"/>
  <c r="K663" i="11"/>
  <c r="I663" i="11"/>
  <c r="J663" i="11"/>
  <c r="F663" i="11"/>
  <c r="E663" i="11"/>
  <c r="H659" i="11"/>
  <c r="G659" i="11"/>
  <c r="K659" i="11"/>
  <c r="E659" i="11"/>
  <c r="F659" i="11"/>
  <c r="I659" i="11"/>
  <c r="J659" i="11"/>
  <c r="H651" i="11"/>
  <c r="G651" i="11"/>
  <c r="K651" i="11"/>
  <c r="E651" i="11"/>
  <c r="F651" i="11"/>
  <c r="J651" i="11"/>
  <c r="I651" i="11"/>
  <c r="H643" i="11"/>
  <c r="G643" i="11"/>
  <c r="K643" i="11"/>
  <c r="E643" i="11"/>
  <c r="F643" i="11"/>
  <c r="I643" i="11"/>
  <c r="J643" i="11"/>
  <c r="H635" i="11"/>
  <c r="G635" i="11"/>
  <c r="K635" i="11"/>
  <c r="E635" i="11"/>
  <c r="F635" i="11"/>
  <c r="I635" i="11"/>
  <c r="J635" i="11"/>
  <c r="H627" i="11"/>
  <c r="G627" i="11"/>
  <c r="K627" i="11"/>
  <c r="E627" i="11"/>
  <c r="F627" i="11"/>
  <c r="I627" i="11"/>
  <c r="J627" i="11"/>
  <c r="H623" i="11"/>
  <c r="G623" i="11"/>
  <c r="K623" i="11"/>
  <c r="I623" i="11"/>
  <c r="J623" i="11"/>
  <c r="E623" i="11"/>
  <c r="F623" i="11"/>
  <c r="H615" i="11"/>
  <c r="G615" i="11"/>
  <c r="K615" i="11"/>
  <c r="I615" i="11"/>
  <c r="J615" i="11"/>
  <c r="E615" i="11"/>
  <c r="F615" i="11"/>
  <c r="H607" i="11"/>
  <c r="G607" i="11"/>
  <c r="K607" i="11"/>
  <c r="I607" i="11"/>
  <c r="J607" i="11"/>
  <c r="E607" i="11"/>
  <c r="F607" i="11"/>
  <c r="H599" i="11"/>
  <c r="G599" i="11"/>
  <c r="K599" i="11"/>
  <c r="I599" i="11"/>
  <c r="J599" i="11"/>
  <c r="E599" i="11"/>
  <c r="F599" i="11"/>
  <c r="H591" i="11"/>
  <c r="G591" i="11"/>
  <c r="K591" i="11"/>
  <c r="I591" i="11"/>
  <c r="J591" i="11"/>
  <c r="E591" i="11"/>
  <c r="F591" i="11"/>
  <c r="H587" i="11"/>
  <c r="G587" i="11"/>
  <c r="K587" i="11"/>
  <c r="E587" i="11"/>
  <c r="F587" i="11"/>
  <c r="I587" i="11"/>
  <c r="J587" i="11"/>
  <c r="H579" i="11"/>
  <c r="G579" i="11"/>
  <c r="K579" i="11"/>
  <c r="E579" i="11"/>
  <c r="F579" i="11"/>
  <c r="I579" i="11"/>
  <c r="J579" i="11"/>
  <c r="H571" i="11"/>
  <c r="G571" i="11"/>
  <c r="K571" i="11"/>
  <c r="E571" i="11"/>
  <c r="F571" i="11"/>
  <c r="J571" i="11"/>
  <c r="I571" i="11"/>
  <c r="H563" i="11"/>
  <c r="G563" i="11"/>
  <c r="K563" i="11"/>
  <c r="E563" i="11"/>
  <c r="F563" i="11"/>
  <c r="I563" i="11"/>
  <c r="J563" i="11"/>
  <c r="H555" i="11"/>
  <c r="G555" i="11"/>
  <c r="K555" i="11"/>
  <c r="E555" i="11"/>
  <c r="F555" i="11"/>
  <c r="I555" i="11"/>
  <c r="J555" i="11"/>
  <c r="H547" i="11"/>
  <c r="G547" i="11"/>
  <c r="K547" i="11"/>
  <c r="E547" i="11"/>
  <c r="F547" i="11"/>
  <c r="I547" i="11"/>
  <c r="J547" i="11"/>
  <c r="H539" i="11"/>
  <c r="E539" i="11"/>
  <c r="J539" i="11"/>
  <c r="I539" i="11"/>
  <c r="K539" i="11"/>
  <c r="F539" i="11"/>
  <c r="G539" i="11"/>
  <c r="H531" i="11"/>
  <c r="G531" i="11"/>
  <c r="F531" i="11"/>
  <c r="K531" i="11"/>
  <c r="E531" i="11"/>
  <c r="J531" i="11"/>
  <c r="I531" i="11"/>
  <c r="E523" i="11"/>
  <c r="I523" i="11"/>
  <c r="H523" i="11"/>
  <c r="J523" i="11"/>
  <c r="G523" i="11"/>
  <c r="K523" i="11"/>
  <c r="F523" i="11"/>
  <c r="E515" i="11"/>
  <c r="I515" i="11"/>
  <c r="H515" i="11"/>
  <c r="J515" i="11"/>
  <c r="G515" i="11"/>
  <c r="F515" i="11"/>
  <c r="K515" i="11"/>
  <c r="E507" i="11"/>
  <c r="I507" i="11"/>
  <c r="H507" i="11"/>
  <c r="J507" i="11"/>
  <c r="G507" i="11"/>
  <c r="K507" i="11"/>
  <c r="F507" i="11"/>
  <c r="E499" i="11"/>
  <c r="I499" i="11"/>
  <c r="H499" i="11"/>
  <c r="J499" i="11"/>
  <c r="G499" i="11"/>
  <c r="F499" i="11"/>
  <c r="K499" i="11"/>
  <c r="E491" i="11"/>
  <c r="I491" i="11"/>
  <c r="H491" i="11"/>
  <c r="J491" i="11"/>
  <c r="G491" i="11"/>
  <c r="K491" i="11"/>
  <c r="F491" i="11"/>
  <c r="E487" i="11"/>
  <c r="I487" i="11"/>
  <c r="H487" i="11"/>
  <c r="F487" i="11"/>
  <c r="K487" i="11"/>
  <c r="G487" i="11"/>
  <c r="J487" i="11"/>
  <c r="E479" i="11"/>
  <c r="I479" i="11"/>
  <c r="H479" i="11"/>
  <c r="F479" i="11"/>
  <c r="K479" i="11"/>
  <c r="G479" i="11"/>
  <c r="J479" i="11"/>
  <c r="E471" i="11"/>
  <c r="I471" i="11"/>
  <c r="H471" i="11"/>
  <c r="F471" i="11"/>
  <c r="K471" i="11"/>
  <c r="G471" i="11"/>
  <c r="J471" i="11"/>
  <c r="E463" i="11"/>
  <c r="I463" i="11"/>
  <c r="H463" i="11"/>
  <c r="F463" i="11"/>
  <c r="K463" i="11"/>
  <c r="G463" i="11"/>
  <c r="J463" i="11"/>
  <c r="E455" i="11"/>
  <c r="I455" i="11"/>
  <c r="H455" i="11"/>
  <c r="F455" i="11"/>
  <c r="K455" i="11"/>
  <c r="G455" i="11"/>
  <c r="J455" i="11"/>
  <c r="E451" i="11"/>
  <c r="I451" i="11"/>
  <c r="H451" i="11"/>
  <c r="J451" i="11"/>
  <c r="G451" i="11"/>
  <c r="F451" i="11"/>
  <c r="K451" i="11"/>
  <c r="E443" i="11"/>
  <c r="I443" i="11"/>
  <c r="H443" i="11"/>
  <c r="G443" i="11"/>
  <c r="K443" i="11"/>
  <c r="J443" i="11"/>
  <c r="F443" i="11"/>
  <c r="E435" i="11"/>
  <c r="I435" i="11"/>
  <c r="F435" i="11"/>
  <c r="K435" i="11"/>
  <c r="J435" i="11"/>
  <c r="G435" i="11"/>
  <c r="H435" i="11"/>
  <c r="E427" i="11"/>
  <c r="I427" i="11"/>
  <c r="H427" i="11"/>
  <c r="G427" i="11"/>
  <c r="J427" i="11"/>
  <c r="F427" i="11"/>
  <c r="K427" i="11"/>
  <c r="E419" i="11"/>
  <c r="I419" i="11"/>
  <c r="F419" i="11"/>
  <c r="K419" i="11"/>
  <c r="J419" i="11"/>
  <c r="H419" i="11"/>
  <c r="G419" i="11"/>
  <c r="E411" i="11"/>
  <c r="I411" i="11"/>
  <c r="H411" i="11"/>
  <c r="G411" i="11"/>
  <c r="K411" i="11"/>
  <c r="F411" i="11"/>
  <c r="J411" i="11"/>
  <c r="E403" i="11"/>
  <c r="I403" i="11"/>
  <c r="F403" i="11"/>
  <c r="K403" i="11"/>
  <c r="J403" i="11"/>
  <c r="G403" i="11"/>
  <c r="H403" i="11"/>
  <c r="E395" i="11"/>
  <c r="I395" i="11"/>
  <c r="H395" i="11"/>
  <c r="G395" i="11"/>
  <c r="J395" i="11"/>
  <c r="F395" i="11"/>
  <c r="K395" i="11"/>
  <c r="E387" i="11"/>
  <c r="I387" i="11"/>
  <c r="F387" i="11"/>
  <c r="K387" i="11"/>
  <c r="J387" i="11"/>
  <c r="H387" i="11"/>
  <c r="G387" i="11"/>
  <c r="H379" i="11"/>
  <c r="E379" i="11"/>
  <c r="I379" i="11"/>
  <c r="J379" i="11"/>
  <c r="G379" i="11"/>
  <c r="K379" i="11"/>
  <c r="F379" i="11"/>
  <c r="H371" i="11"/>
  <c r="E371" i="11"/>
  <c r="I371" i="11"/>
  <c r="J371" i="11"/>
  <c r="G371" i="11"/>
  <c r="F371" i="11"/>
  <c r="K371" i="11"/>
  <c r="F363" i="11"/>
  <c r="J363" i="11"/>
  <c r="G363" i="11"/>
  <c r="H363" i="11"/>
  <c r="K363" i="11"/>
  <c r="I363" i="11"/>
  <c r="E363" i="11"/>
  <c r="F355" i="11"/>
  <c r="J355" i="11"/>
  <c r="I355" i="11"/>
  <c r="E355" i="11"/>
  <c r="K355" i="11"/>
  <c r="G355" i="11"/>
  <c r="H355" i="11"/>
  <c r="F351" i="11"/>
  <c r="J351" i="11"/>
  <c r="E351" i="11"/>
  <c r="K351" i="11"/>
  <c r="G351" i="11"/>
  <c r="I351" i="11"/>
  <c r="H351" i="11"/>
  <c r="F343" i="11"/>
  <c r="J343" i="11"/>
  <c r="H343" i="11"/>
  <c r="I343" i="11"/>
  <c r="E343" i="11"/>
  <c r="G343" i="11"/>
  <c r="K343" i="11"/>
  <c r="F335" i="11"/>
  <c r="J335" i="11"/>
  <c r="E335" i="11"/>
  <c r="K335" i="11"/>
  <c r="G335" i="11"/>
  <c r="H335" i="11"/>
  <c r="I335" i="11"/>
  <c r="F327" i="11"/>
  <c r="J327" i="11"/>
  <c r="H327" i="11"/>
  <c r="I327" i="11"/>
  <c r="K327" i="11"/>
  <c r="G327" i="11"/>
  <c r="E327" i="11"/>
  <c r="F319" i="11"/>
  <c r="J319" i="11"/>
  <c r="E319" i="11"/>
  <c r="K319" i="11"/>
  <c r="G319" i="11"/>
  <c r="I319" i="11"/>
  <c r="H319" i="11"/>
  <c r="F311" i="11"/>
  <c r="J311" i="11"/>
  <c r="H311" i="11"/>
  <c r="I311" i="11"/>
  <c r="E311" i="11"/>
  <c r="K311" i="11"/>
  <c r="G311" i="11"/>
  <c r="F303" i="11"/>
  <c r="J303" i="11"/>
  <c r="E303" i="11"/>
  <c r="K303" i="11"/>
  <c r="G303" i="11"/>
  <c r="H303" i="11"/>
  <c r="I303" i="11"/>
  <c r="G295" i="11"/>
  <c r="K295" i="11"/>
  <c r="F295" i="11"/>
  <c r="J295" i="11"/>
  <c r="E295" i="11"/>
  <c r="H295" i="11"/>
  <c r="I295" i="11"/>
  <c r="G291" i="11"/>
  <c r="K291" i="11"/>
  <c r="F291" i="11"/>
  <c r="J291" i="11"/>
  <c r="H291" i="11"/>
  <c r="I291" i="11"/>
  <c r="E291" i="11"/>
  <c r="G283" i="11"/>
  <c r="K283" i="11"/>
  <c r="F283" i="11"/>
  <c r="J283" i="11"/>
  <c r="H283" i="11"/>
  <c r="I283" i="11"/>
  <c r="E283" i="11"/>
  <c r="G275" i="11"/>
  <c r="K275" i="11"/>
  <c r="F275" i="11"/>
  <c r="J275" i="11"/>
  <c r="H275" i="11"/>
  <c r="I275" i="11"/>
  <c r="E275" i="11"/>
  <c r="G267" i="11"/>
  <c r="K267" i="11"/>
  <c r="F267" i="11"/>
  <c r="J267" i="11"/>
  <c r="H267" i="11"/>
  <c r="I267" i="11"/>
  <c r="E267" i="11"/>
  <c r="G259" i="11"/>
  <c r="K259" i="11"/>
  <c r="F259" i="11"/>
  <c r="J259" i="11"/>
  <c r="H259" i="11"/>
  <c r="I259" i="11"/>
  <c r="E259" i="11"/>
  <c r="G251" i="11"/>
  <c r="K251" i="11"/>
  <c r="F251" i="11"/>
  <c r="J251" i="11"/>
  <c r="H251" i="11"/>
  <c r="I251" i="11"/>
  <c r="E251" i="11"/>
  <c r="G243" i="11"/>
  <c r="K243" i="11"/>
  <c r="F243" i="11"/>
  <c r="J243" i="11"/>
  <c r="H243" i="11"/>
  <c r="I243" i="11"/>
  <c r="E243" i="11"/>
  <c r="F235" i="11"/>
  <c r="G235" i="11"/>
  <c r="K235" i="11"/>
  <c r="E235" i="11"/>
  <c r="J235" i="11"/>
  <c r="H235" i="11"/>
  <c r="I235" i="11"/>
  <c r="F227" i="11"/>
  <c r="J227" i="11"/>
  <c r="I227" i="11"/>
  <c r="H227" i="11"/>
  <c r="K227" i="11"/>
  <c r="E227" i="11"/>
  <c r="G227" i="11"/>
  <c r="F223" i="11"/>
  <c r="J223" i="11"/>
  <c r="E223" i="11"/>
  <c r="K223" i="11"/>
  <c r="I223" i="11"/>
  <c r="G223" i="11"/>
  <c r="H223" i="11"/>
  <c r="E215" i="11"/>
  <c r="I215" i="11"/>
  <c r="F215" i="11"/>
  <c r="J215" i="11"/>
  <c r="G215" i="11"/>
  <c r="H215" i="11"/>
  <c r="K215" i="11"/>
  <c r="E207" i="11"/>
  <c r="I207" i="11"/>
  <c r="F207" i="11"/>
  <c r="J207" i="11"/>
  <c r="G207" i="11"/>
  <c r="H207" i="11"/>
  <c r="K207" i="11"/>
  <c r="E199" i="11"/>
  <c r="I199" i="11"/>
  <c r="F199" i="11"/>
  <c r="J199" i="11"/>
  <c r="G199" i="11"/>
  <c r="H199" i="11"/>
  <c r="K199" i="11"/>
  <c r="E191" i="11"/>
  <c r="I191" i="11"/>
  <c r="F191" i="11"/>
  <c r="J191" i="11"/>
  <c r="G191" i="11"/>
  <c r="K191" i="11"/>
  <c r="H191" i="11"/>
  <c r="H183" i="11"/>
  <c r="E183" i="11"/>
  <c r="J183" i="11"/>
  <c r="F183" i="11"/>
  <c r="K183" i="11"/>
  <c r="G183" i="11"/>
  <c r="I183" i="11"/>
  <c r="H179" i="11"/>
  <c r="F179" i="11"/>
  <c r="K179" i="11"/>
  <c r="G179" i="11"/>
  <c r="J179" i="11"/>
  <c r="E179" i="11"/>
  <c r="I179" i="11"/>
  <c r="H171" i="11"/>
  <c r="I171" i="11"/>
  <c r="E171" i="11"/>
  <c r="J171" i="11"/>
  <c r="F171" i="11"/>
  <c r="G171" i="11"/>
  <c r="K171" i="11"/>
  <c r="H163" i="11"/>
  <c r="F163" i="11"/>
  <c r="K163" i="11"/>
  <c r="G163" i="11"/>
  <c r="I163" i="11"/>
  <c r="E163" i="11"/>
  <c r="J163" i="11"/>
  <c r="F155" i="11"/>
  <c r="J155" i="11"/>
  <c r="G155" i="11"/>
  <c r="K155" i="11"/>
  <c r="E155" i="11"/>
  <c r="I155" i="11"/>
  <c r="H155" i="11"/>
  <c r="F151" i="11"/>
  <c r="J151" i="11"/>
  <c r="H151" i="11"/>
  <c r="K151" i="11"/>
  <c r="E151" i="11"/>
  <c r="I151" i="11"/>
  <c r="G151" i="11"/>
  <c r="F143" i="11"/>
  <c r="J143" i="11"/>
  <c r="E143" i="11"/>
  <c r="K143" i="11"/>
  <c r="I143" i="11"/>
  <c r="H143" i="11"/>
  <c r="G143" i="11"/>
  <c r="F135" i="11"/>
  <c r="J135" i="11"/>
  <c r="H135" i="11"/>
  <c r="I135" i="11"/>
  <c r="K135" i="11"/>
  <c r="G135" i="11"/>
  <c r="E135" i="11"/>
  <c r="F123" i="11"/>
  <c r="J123" i="11"/>
  <c r="G123" i="11"/>
  <c r="H123" i="11"/>
  <c r="I123" i="11"/>
  <c r="K123" i="11"/>
  <c r="E123" i="11"/>
  <c r="E115" i="11"/>
  <c r="I115" i="11"/>
  <c r="H115" i="11"/>
  <c r="K115" i="11"/>
  <c r="F115" i="11"/>
  <c r="J115" i="11"/>
  <c r="G115" i="11"/>
  <c r="E107" i="11"/>
  <c r="I107" i="11"/>
  <c r="F107" i="11"/>
  <c r="K107" i="11"/>
  <c r="J107" i="11"/>
  <c r="G107" i="11"/>
  <c r="H107" i="11"/>
  <c r="E103" i="11"/>
  <c r="I103" i="11"/>
  <c r="G103" i="11"/>
  <c r="K103" i="11"/>
  <c r="J103" i="11"/>
  <c r="F103" i="11"/>
  <c r="H103" i="11"/>
  <c r="E95" i="11"/>
  <c r="I95" i="11"/>
  <c r="J95" i="11"/>
  <c r="K95" i="11"/>
  <c r="H95" i="11"/>
  <c r="F95" i="11"/>
  <c r="G95" i="11"/>
  <c r="E87" i="11"/>
  <c r="I87" i="11"/>
  <c r="G87" i="11"/>
  <c r="J87" i="11"/>
  <c r="H87" i="11"/>
  <c r="K87" i="11"/>
  <c r="F87" i="11"/>
  <c r="E79" i="11"/>
  <c r="I79" i="11"/>
  <c r="J79" i="11"/>
  <c r="H79" i="11"/>
  <c r="G79" i="11"/>
  <c r="K79" i="11"/>
  <c r="F79" i="11"/>
  <c r="F71" i="11"/>
  <c r="J71" i="11"/>
  <c r="E71" i="11"/>
  <c r="I71" i="11"/>
  <c r="K71" i="11"/>
  <c r="H71" i="11"/>
  <c r="G71" i="11"/>
  <c r="H63" i="11"/>
  <c r="G63" i="11"/>
  <c r="F63" i="11"/>
  <c r="K63" i="11"/>
  <c r="J63" i="11"/>
  <c r="I63" i="11"/>
  <c r="E63" i="11"/>
  <c r="H55" i="11"/>
  <c r="E55" i="11"/>
  <c r="J55" i="11"/>
  <c r="I55" i="11"/>
  <c r="K55" i="11"/>
  <c r="G55" i="11"/>
  <c r="F55" i="11"/>
  <c r="E47" i="11"/>
  <c r="I47" i="11"/>
  <c r="G47" i="11"/>
  <c r="J47" i="11"/>
  <c r="H47" i="11"/>
  <c r="F47" i="11"/>
  <c r="K47" i="11"/>
  <c r="E39" i="11"/>
  <c r="I39" i="11"/>
  <c r="J39" i="11"/>
  <c r="H39" i="11"/>
  <c r="G39" i="11"/>
  <c r="F39" i="11"/>
  <c r="K39" i="11"/>
  <c r="E31" i="11"/>
  <c r="I31" i="11"/>
  <c r="G31" i="11"/>
  <c r="H31" i="11"/>
  <c r="F31" i="11"/>
  <c r="K31" i="11"/>
  <c r="J31" i="11"/>
  <c r="E27" i="11"/>
  <c r="I27" i="11"/>
  <c r="H27" i="11"/>
  <c r="G27" i="11"/>
  <c r="F27" i="11"/>
  <c r="K27" i="11"/>
  <c r="J27" i="11"/>
  <c r="F12" i="11"/>
  <c r="J12" i="11"/>
  <c r="G12" i="11"/>
  <c r="E12" i="11"/>
  <c r="K12" i="11"/>
  <c r="H12" i="11"/>
  <c r="I12" i="11"/>
  <c r="F8" i="11"/>
  <c r="J8" i="11"/>
  <c r="H8" i="11"/>
  <c r="E8" i="11"/>
  <c r="K8" i="11"/>
  <c r="G8" i="11"/>
  <c r="I8" i="11"/>
  <c r="G998" i="11"/>
  <c r="K998" i="11"/>
  <c r="H998" i="11"/>
  <c r="E998" i="11"/>
  <c r="J998" i="11"/>
  <c r="F998" i="11"/>
  <c r="I998" i="11"/>
  <c r="G990" i="11"/>
  <c r="K990" i="11"/>
  <c r="H990" i="11"/>
  <c r="E990" i="11"/>
  <c r="I990" i="11"/>
  <c r="F990" i="11"/>
  <c r="J990" i="11"/>
  <c r="G982" i="11"/>
  <c r="K982" i="11"/>
  <c r="H982" i="11"/>
  <c r="E982" i="11"/>
  <c r="I982" i="11"/>
  <c r="F982" i="11"/>
  <c r="J982" i="11"/>
  <c r="G978" i="11"/>
  <c r="K978" i="11"/>
  <c r="H978" i="11"/>
  <c r="I978" i="11"/>
  <c r="E978" i="11"/>
  <c r="J978" i="11"/>
  <c r="F978" i="11"/>
  <c r="G970" i="11"/>
  <c r="K970" i="11"/>
  <c r="H970" i="11"/>
  <c r="I970" i="11"/>
  <c r="E970" i="11"/>
  <c r="F970" i="11"/>
  <c r="J970" i="11"/>
  <c r="G962" i="11"/>
  <c r="K962" i="11"/>
  <c r="H962" i="11"/>
  <c r="I962" i="11"/>
  <c r="J962" i="11"/>
  <c r="E962" i="11"/>
  <c r="F962" i="11"/>
  <c r="G954" i="11"/>
  <c r="K954" i="11"/>
  <c r="H954" i="11"/>
  <c r="I954" i="11"/>
  <c r="E954" i="11"/>
  <c r="F954" i="11"/>
  <c r="J954" i="11"/>
  <c r="G946" i="11"/>
  <c r="K946" i="11"/>
  <c r="H946" i="11"/>
  <c r="I946" i="11"/>
  <c r="J946" i="11"/>
  <c r="E946" i="11"/>
  <c r="F946" i="11"/>
  <c r="G942" i="11"/>
  <c r="K942" i="11"/>
  <c r="H942" i="11"/>
  <c r="E942" i="11"/>
  <c r="I942" i="11"/>
  <c r="J942" i="11"/>
  <c r="F942" i="11"/>
  <c r="G934" i="11"/>
  <c r="K934" i="11"/>
  <c r="H934" i="11"/>
  <c r="E934" i="11"/>
  <c r="I934" i="11"/>
  <c r="J934" i="11"/>
  <c r="F934" i="11"/>
  <c r="G926" i="11"/>
  <c r="K926" i="11"/>
  <c r="H926" i="11"/>
  <c r="E926" i="11"/>
  <c r="F926" i="11"/>
  <c r="I926" i="11"/>
  <c r="J926" i="11"/>
  <c r="G918" i="11"/>
  <c r="K918" i="11"/>
  <c r="H918" i="11"/>
  <c r="E918" i="11"/>
  <c r="J918" i="11"/>
  <c r="F918" i="11"/>
  <c r="I918" i="11"/>
  <c r="G910" i="11"/>
  <c r="K910" i="11"/>
  <c r="H910" i="11"/>
  <c r="E910" i="11"/>
  <c r="I910" i="11"/>
  <c r="F910" i="11"/>
  <c r="J910" i="11"/>
  <c r="G898" i="11"/>
  <c r="K898" i="11"/>
  <c r="H898" i="11"/>
  <c r="I898" i="11"/>
  <c r="E898" i="11"/>
  <c r="F898" i="11"/>
  <c r="J898" i="11"/>
  <c r="G890" i="11"/>
  <c r="K890" i="11"/>
  <c r="H890" i="11"/>
  <c r="I890" i="11"/>
  <c r="J890" i="11"/>
  <c r="E890" i="11"/>
  <c r="F890" i="11"/>
  <c r="G882" i="11"/>
  <c r="K882" i="11"/>
  <c r="H882" i="11"/>
  <c r="I882" i="11"/>
  <c r="E882" i="11"/>
  <c r="F882" i="11"/>
  <c r="J882" i="11"/>
  <c r="G874" i="11"/>
  <c r="K874" i="11"/>
  <c r="H874" i="11"/>
  <c r="I874" i="11"/>
  <c r="E874" i="11"/>
  <c r="J874" i="11"/>
  <c r="F874" i="11"/>
  <c r="G870" i="11"/>
  <c r="K870" i="11"/>
  <c r="H870" i="11"/>
  <c r="E870" i="11"/>
  <c r="J870" i="11"/>
  <c r="F870" i="11"/>
  <c r="I870" i="11"/>
  <c r="G862" i="11"/>
  <c r="K862" i="11"/>
  <c r="H862" i="11"/>
  <c r="E862" i="11"/>
  <c r="I862" i="11"/>
  <c r="F862" i="11"/>
  <c r="J862" i="11"/>
  <c r="G854" i="11"/>
  <c r="K854" i="11"/>
  <c r="H854" i="11"/>
  <c r="E854" i="11"/>
  <c r="I854" i="11"/>
  <c r="J854" i="11"/>
  <c r="F854" i="11"/>
  <c r="G846" i="11"/>
  <c r="K846" i="11"/>
  <c r="H846" i="11"/>
  <c r="E846" i="11"/>
  <c r="F846" i="11"/>
  <c r="I846" i="11"/>
  <c r="J846" i="11"/>
  <c r="G842" i="11"/>
  <c r="K842" i="11"/>
  <c r="H842" i="11"/>
  <c r="I842" i="11"/>
  <c r="E842" i="11"/>
  <c r="J842" i="11"/>
  <c r="F842" i="11"/>
  <c r="G834" i="11"/>
  <c r="K834" i="11"/>
  <c r="H834" i="11"/>
  <c r="I834" i="11"/>
  <c r="F834" i="11"/>
  <c r="J834" i="11"/>
  <c r="E834" i="11"/>
  <c r="G826" i="11"/>
  <c r="F826" i="11"/>
  <c r="J826" i="11"/>
  <c r="K826" i="11"/>
  <c r="E826" i="11"/>
  <c r="H826" i="11"/>
  <c r="I826" i="11"/>
  <c r="G818" i="11"/>
  <c r="K818" i="11"/>
  <c r="F818" i="11"/>
  <c r="J818" i="11"/>
  <c r="E818" i="11"/>
  <c r="H818" i="11"/>
  <c r="I818" i="11"/>
  <c r="G810" i="11"/>
  <c r="K810" i="11"/>
  <c r="F810" i="11"/>
  <c r="J810" i="11"/>
  <c r="E810" i="11"/>
  <c r="H810" i="11"/>
  <c r="I810" i="11"/>
  <c r="G806" i="11"/>
  <c r="K806" i="11"/>
  <c r="F806" i="11"/>
  <c r="J806" i="11"/>
  <c r="H806" i="11"/>
  <c r="I806" i="11"/>
  <c r="E806" i="11"/>
  <c r="G798" i="11"/>
  <c r="K798" i="11"/>
  <c r="F798" i="11"/>
  <c r="J798" i="11"/>
  <c r="H798" i="11"/>
  <c r="I798" i="11"/>
  <c r="E798" i="11"/>
  <c r="G790" i="11"/>
  <c r="K790" i="11"/>
  <c r="F790" i="11"/>
  <c r="J790" i="11"/>
  <c r="H790" i="11"/>
  <c r="I790" i="11"/>
  <c r="E790" i="11"/>
  <c r="G782" i="11"/>
  <c r="K782" i="11"/>
  <c r="F782" i="11"/>
  <c r="J782" i="11"/>
  <c r="H782" i="11"/>
  <c r="I782" i="11"/>
  <c r="E782" i="11"/>
  <c r="G778" i="11"/>
  <c r="K778" i="11"/>
  <c r="F778" i="11"/>
  <c r="J778" i="11"/>
  <c r="E778" i="11"/>
  <c r="H778" i="11"/>
  <c r="I778" i="11"/>
  <c r="G770" i="11"/>
  <c r="K770" i="11"/>
  <c r="F770" i="11"/>
  <c r="J770" i="11"/>
  <c r="E770" i="11"/>
  <c r="H770" i="11"/>
  <c r="I770" i="11"/>
  <c r="G762" i="11"/>
  <c r="K762" i="11"/>
  <c r="F762" i="11"/>
  <c r="J762" i="11"/>
  <c r="E762" i="11"/>
  <c r="H762" i="11"/>
  <c r="I762" i="11"/>
  <c r="G750" i="11"/>
  <c r="K750" i="11"/>
  <c r="F750" i="11"/>
  <c r="J750" i="11"/>
  <c r="H750" i="11"/>
  <c r="I750" i="11"/>
  <c r="E750" i="11"/>
  <c r="G742" i="11"/>
  <c r="K742" i="11"/>
  <c r="F742" i="11"/>
  <c r="J742" i="11"/>
  <c r="H742" i="11"/>
  <c r="I742" i="11"/>
  <c r="E742" i="11"/>
  <c r="G734" i="11"/>
  <c r="K734" i="11"/>
  <c r="F734" i="11"/>
  <c r="J734" i="11"/>
  <c r="H734" i="11"/>
  <c r="I734" i="11"/>
  <c r="E734" i="11"/>
  <c r="G726" i="11"/>
  <c r="K726" i="11"/>
  <c r="F726" i="11"/>
  <c r="J726" i="11"/>
  <c r="H726" i="11"/>
  <c r="I726" i="11"/>
  <c r="E726" i="11"/>
  <c r="G718" i="11"/>
  <c r="K718" i="11"/>
  <c r="F718" i="11"/>
  <c r="J718" i="11"/>
  <c r="H718" i="11"/>
  <c r="I718" i="11"/>
  <c r="E718" i="11"/>
  <c r="G710" i="11"/>
  <c r="K710" i="11"/>
  <c r="F710" i="11"/>
  <c r="J710" i="11"/>
  <c r="H710" i="11"/>
  <c r="I710" i="11"/>
  <c r="E710" i="11"/>
  <c r="G706" i="11"/>
  <c r="K706" i="11"/>
  <c r="F706" i="11"/>
  <c r="J706" i="11"/>
  <c r="E706" i="11"/>
  <c r="H706" i="11"/>
  <c r="I706" i="11"/>
  <c r="G698" i="11"/>
  <c r="K698" i="11"/>
  <c r="F698" i="11"/>
  <c r="J698" i="11"/>
  <c r="E698" i="11"/>
  <c r="H698" i="11"/>
  <c r="I698" i="11"/>
  <c r="G690" i="11"/>
  <c r="K690" i="11"/>
  <c r="F690" i="11"/>
  <c r="J690" i="11"/>
  <c r="E690" i="11"/>
  <c r="I690" i="11"/>
  <c r="H690" i="11"/>
  <c r="G682" i="11"/>
  <c r="K682" i="11"/>
  <c r="F682" i="11"/>
  <c r="J682" i="11"/>
  <c r="E682" i="11"/>
  <c r="H682" i="11"/>
  <c r="I682" i="11"/>
  <c r="G674" i="11"/>
  <c r="K674" i="11"/>
  <c r="F674" i="11"/>
  <c r="J674" i="11"/>
  <c r="E674" i="11"/>
  <c r="H674" i="11"/>
  <c r="I674" i="11"/>
  <c r="G666" i="11"/>
  <c r="K666" i="11"/>
  <c r="F666" i="11"/>
  <c r="J666" i="11"/>
  <c r="E666" i="11"/>
  <c r="H666" i="11"/>
  <c r="I666" i="11"/>
  <c r="G658" i="11"/>
  <c r="K658" i="11"/>
  <c r="F658" i="11"/>
  <c r="J658" i="11"/>
  <c r="E658" i="11"/>
  <c r="I658" i="11"/>
  <c r="H658" i="11"/>
  <c r="G654" i="11"/>
  <c r="K654" i="11"/>
  <c r="F654" i="11"/>
  <c r="J654" i="11"/>
  <c r="H654" i="11"/>
  <c r="I654" i="11"/>
  <c r="E654" i="11"/>
  <c r="G646" i="11"/>
  <c r="K646" i="11"/>
  <c r="F646" i="11"/>
  <c r="J646" i="11"/>
  <c r="H646" i="11"/>
  <c r="I646" i="11"/>
  <c r="E646" i="11"/>
  <c r="G638" i="11"/>
  <c r="K638" i="11"/>
  <c r="F638" i="11"/>
  <c r="J638" i="11"/>
  <c r="H638" i="11"/>
  <c r="I638" i="11"/>
  <c r="E638" i="11"/>
  <c r="G630" i="11"/>
  <c r="K630" i="11"/>
  <c r="F630" i="11"/>
  <c r="J630" i="11"/>
  <c r="H630" i="11"/>
  <c r="I630" i="11"/>
  <c r="E630" i="11"/>
  <c r="G622" i="11"/>
  <c r="K622" i="11"/>
  <c r="F622" i="11"/>
  <c r="J622" i="11"/>
  <c r="H622" i="11"/>
  <c r="I622" i="11"/>
  <c r="E622" i="11"/>
  <c r="G614" i="11"/>
  <c r="K614" i="11"/>
  <c r="F614" i="11"/>
  <c r="J614" i="11"/>
  <c r="H614" i="11"/>
  <c r="I614" i="11"/>
  <c r="E614" i="11"/>
  <c r="G610" i="11"/>
  <c r="K610" i="11"/>
  <c r="F610" i="11"/>
  <c r="J610" i="11"/>
  <c r="E610" i="11"/>
  <c r="H610" i="11"/>
  <c r="I610" i="11"/>
  <c r="G602" i="11"/>
  <c r="K602" i="11"/>
  <c r="F602" i="11"/>
  <c r="J602" i="11"/>
  <c r="E602" i="11"/>
  <c r="H602" i="11"/>
  <c r="I602" i="11"/>
  <c r="G594" i="11"/>
  <c r="K594" i="11"/>
  <c r="F594" i="11"/>
  <c r="J594" i="11"/>
  <c r="E594" i="11"/>
  <c r="H594" i="11"/>
  <c r="I594" i="11"/>
  <c r="G590" i="11"/>
  <c r="K590" i="11"/>
  <c r="F590" i="11"/>
  <c r="J590" i="11"/>
  <c r="H590" i="11"/>
  <c r="I590" i="11"/>
  <c r="E590" i="11"/>
  <c r="G582" i="11"/>
  <c r="K582" i="11"/>
  <c r="F582" i="11"/>
  <c r="J582" i="11"/>
  <c r="H582" i="11"/>
  <c r="I582" i="11"/>
  <c r="E582" i="11"/>
  <c r="G574" i="11"/>
  <c r="K574" i="11"/>
  <c r="F574" i="11"/>
  <c r="J574" i="11"/>
  <c r="H574" i="11"/>
  <c r="I574" i="11"/>
  <c r="E574" i="11"/>
  <c r="G566" i="11"/>
  <c r="K566" i="11"/>
  <c r="F566" i="11"/>
  <c r="J566" i="11"/>
  <c r="H566" i="11"/>
  <c r="I566" i="11"/>
  <c r="E566" i="11"/>
  <c r="G558" i="11"/>
  <c r="K558" i="11"/>
  <c r="F558" i="11"/>
  <c r="J558" i="11"/>
  <c r="H558" i="11"/>
  <c r="I558" i="11"/>
  <c r="E558" i="11"/>
  <c r="G550" i="11"/>
  <c r="K550" i="11"/>
  <c r="F550" i="11"/>
  <c r="J550" i="11"/>
  <c r="H550" i="11"/>
  <c r="I550" i="11"/>
  <c r="E550" i="11"/>
  <c r="G542" i="11"/>
  <c r="K542" i="11"/>
  <c r="E542" i="11"/>
  <c r="J542" i="11"/>
  <c r="I542" i="11"/>
  <c r="F542" i="11"/>
  <c r="H542" i="11"/>
  <c r="G534" i="11"/>
  <c r="K534" i="11"/>
  <c r="H534" i="11"/>
  <c r="F534" i="11"/>
  <c r="E534" i="11"/>
  <c r="I534" i="11"/>
  <c r="J534" i="11"/>
  <c r="H526" i="11"/>
  <c r="G526" i="11"/>
  <c r="K526" i="11"/>
  <c r="E526" i="11"/>
  <c r="J526" i="11"/>
  <c r="F526" i="11"/>
  <c r="I526" i="11"/>
  <c r="H518" i="11"/>
  <c r="G518" i="11"/>
  <c r="K518" i="11"/>
  <c r="E518" i="11"/>
  <c r="J518" i="11"/>
  <c r="F518" i="11"/>
  <c r="I518" i="11"/>
  <c r="H510" i="11"/>
  <c r="G510" i="11"/>
  <c r="K510" i="11"/>
  <c r="E510" i="11"/>
  <c r="J510" i="11"/>
  <c r="F510" i="11"/>
  <c r="I510" i="11"/>
  <c r="H502" i="11"/>
  <c r="G502" i="11"/>
  <c r="K502" i="11"/>
  <c r="E502" i="11"/>
  <c r="J502" i="11"/>
  <c r="F502" i="11"/>
  <c r="I502" i="11"/>
  <c r="H494" i="11"/>
  <c r="G494" i="11"/>
  <c r="K494" i="11"/>
  <c r="E494" i="11"/>
  <c r="J494" i="11"/>
  <c r="F494" i="11"/>
  <c r="I494" i="11"/>
  <c r="H486" i="11"/>
  <c r="G486" i="11"/>
  <c r="K486" i="11"/>
  <c r="E486" i="11"/>
  <c r="J486" i="11"/>
  <c r="I486" i="11"/>
  <c r="F486" i="11"/>
  <c r="H482" i="11"/>
  <c r="G482" i="11"/>
  <c r="K482" i="11"/>
  <c r="I482" i="11"/>
  <c r="F482" i="11"/>
  <c r="J482" i="11"/>
  <c r="E482" i="11"/>
  <c r="H474" i="11"/>
  <c r="G474" i="11"/>
  <c r="K474" i="11"/>
  <c r="I474" i="11"/>
  <c r="F474" i="11"/>
  <c r="E474" i="11"/>
  <c r="J474" i="11"/>
  <c r="H466" i="11"/>
  <c r="G466" i="11"/>
  <c r="K466" i="11"/>
  <c r="I466" i="11"/>
  <c r="F466" i="11"/>
  <c r="J466" i="11"/>
  <c r="E466" i="11"/>
  <c r="H458" i="11"/>
  <c r="G458" i="11"/>
  <c r="K458" i="11"/>
  <c r="I458" i="11"/>
  <c r="F458" i="11"/>
  <c r="E458" i="11"/>
  <c r="J458" i="11"/>
  <c r="H450" i="11"/>
  <c r="G450" i="11"/>
  <c r="F450" i="11"/>
  <c r="K450" i="11"/>
  <c r="I450" i="11"/>
  <c r="E450" i="11"/>
  <c r="J450" i="11"/>
  <c r="H442" i="11"/>
  <c r="E442" i="11"/>
  <c r="J442" i="11"/>
  <c r="I442" i="11"/>
  <c r="K442" i="11"/>
  <c r="G442" i="11"/>
  <c r="F442" i="11"/>
  <c r="H438" i="11"/>
  <c r="F438" i="11"/>
  <c r="K438" i="11"/>
  <c r="E438" i="11"/>
  <c r="J438" i="11"/>
  <c r="G438" i="11"/>
  <c r="I438" i="11"/>
  <c r="H430" i="11"/>
  <c r="I430" i="11"/>
  <c r="G430" i="11"/>
  <c r="J430" i="11"/>
  <c r="F430" i="11"/>
  <c r="E430" i="11"/>
  <c r="K430" i="11"/>
  <c r="H422" i="11"/>
  <c r="F422" i="11"/>
  <c r="K422" i="11"/>
  <c r="E422" i="11"/>
  <c r="J422" i="11"/>
  <c r="I422" i="11"/>
  <c r="G422" i="11"/>
  <c r="H414" i="11"/>
  <c r="I414" i="11"/>
  <c r="G414" i="11"/>
  <c r="E414" i="11"/>
  <c r="K414" i="11"/>
  <c r="F414" i="11"/>
  <c r="J414" i="11"/>
  <c r="H406" i="11"/>
  <c r="F406" i="11"/>
  <c r="K406" i="11"/>
  <c r="E406" i="11"/>
  <c r="J406" i="11"/>
  <c r="G406" i="11"/>
  <c r="I406" i="11"/>
  <c r="H402" i="11"/>
  <c r="G402" i="11"/>
  <c r="F402" i="11"/>
  <c r="K402" i="11"/>
  <c r="J402" i="11"/>
  <c r="E402" i="11"/>
  <c r="I402" i="11"/>
  <c r="H394" i="11"/>
  <c r="E394" i="11"/>
  <c r="J394" i="11"/>
  <c r="I394" i="11"/>
  <c r="F394" i="11"/>
  <c r="G394" i="11"/>
  <c r="K394" i="11"/>
  <c r="H386" i="11"/>
  <c r="G386" i="11"/>
  <c r="F386" i="11"/>
  <c r="K386" i="11"/>
  <c r="I386" i="11"/>
  <c r="E386" i="11"/>
  <c r="J386" i="11"/>
  <c r="G378" i="11"/>
  <c r="K378" i="11"/>
  <c r="H378" i="11"/>
  <c r="I378" i="11"/>
  <c r="F378" i="11"/>
  <c r="E378" i="11"/>
  <c r="J378" i="11"/>
  <c r="E370" i="11"/>
  <c r="I370" i="11"/>
  <c r="F370" i="11"/>
  <c r="K370" i="11"/>
  <c r="G370" i="11"/>
  <c r="H370" i="11"/>
  <c r="J370" i="11"/>
  <c r="E362" i="11"/>
  <c r="I362" i="11"/>
  <c r="H362" i="11"/>
  <c r="J362" i="11"/>
  <c r="K362" i="11"/>
  <c r="G362" i="11"/>
  <c r="F362" i="11"/>
  <c r="E354" i="11"/>
  <c r="I354" i="11"/>
  <c r="F354" i="11"/>
  <c r="K354" i="11"/>
  <c r="G354" i="11"/>
  <c r="J354" i="11"/>
  <c r="H354" i="11"/>
  <c r="E350" i="11"/>
  <c r="I350" i="11"/>
  <c r="G350" i="11"/>
  <c r="H350" i="11"/>
  <c r="J350" i="11"/>
  <c r="F350" i="11"/>
  <c r="K350" i="11"/>
  <c r="E342" i="11"/>
  <c r="I342" i="11"/>
  <c r="J342" i="11"/>
  <c r="F342" i="11"/>
  <c r="K342" i="11"/>
  <c r="H342" i="11"/>
  <c r="G342" i="11"/>
  <c r="E334" i="11"/>
  <c r="I334" i="11"/>
  <c r="G334" i="11"/>
  <c r="H334" i="11"/>
  <c r="K334" i="11"/>
  <c r="F334" i="11"/>
  <c r="J334" i="11"/>
  <c r="E326" i="11"/>
  <c r="I326" i="11"/>
  <c r="J326" i="11"/>
  <c r="F326" i="11"/>
  <c r="K326" i="11"/>
  <c r="G326" i="11"/>
  <c r="H326" i="11"/>
  <c r="E318" i="11"/>
  <c r="I318" i="11"/>
  <c r="G318" i="11"/>
  <c r="H318" i="11"/>
  <c r="J318" i="11"/>
  <c r="F318" i="11"/>
  <c r="K318" i="11"/>
  <c r="E310" i="11"/>
  <c r="I310" i="11"/>
  <c r="J310" i="11"/>
  <c r="F310" i="11"/>
  <c r="K310" i="11"/>
  <c r="H310" i="11"/>
  <c r="G310" i="11"/>
  <c r="E306" i="11"/>
  <c r="I306" i="11"/>
  <c r="F306" i="11"/>
  <c r="K306" i="11"/>
  <c r="G306" i="11"/>
  <c r="H306" i="11"/>
  <c r="J306" i="11"/>
  <c r="F298" i="11"/>
  <c r="J298" i="11"/>
  <c r="E298" i="11"/>
  <c r="I298" i="11"/>
  <c r="G298" i="11"/>
  <c r="H298" i="11"/>
  <c r="K298" i="11"/>
  <c r="F290" i="11"/>
  <c r="J290" i="11"/>
  <c r="E290" i="11"/>
  <c r="I290" i="11"/>
  <c r="G290" i="11"/>
  <c r="H290" i="11"/>
  <c r="K290" i="11"/>
  <c r="F282" i="11"/>
  <c r="J282" i="11"/>
  <c r="E282" i="11"/>
  <c r="I282" i="11"/>
  <c r="G282" i="11"/>
  <c r="H282" i="11"/>
  <c r="K282" i="11"/>
  <c r="F278" i="11"/>
  <c r="J278" i="11"/>
  <c r="E278" i="11"/>
  <c r="I278" i="11"/>
  <c r="K278" i="11"/>
  <c r="H278" i="11"/>
  <c r="G278" i="11"/>
  <c r="F270" i="11"/>
  <c r="J270" i="11"/>
  <c r="E270" i="11"/>
  <c r="I270" i="11"/>
  <c r="K270" i="11"/>
  <c r="G270" i="11"/>
  <c r="H270" i="11"/>
  <c r="F262" i="11"/>
  <c r="J262" i="11"/>
  <c r="E262" i="11"/>
  <c r="I262" i="11"/>
  <c r="K262" i="11"/>
  <c r="H262" i="11"/>
  <c r="G262" i="11"/>
  <c r="F254" i="11"/>
  <c r="J254" i="11"/>
  <c r="E254" i="11"/>
  <c r="I254" i="11"/>
  <c r="K254" i="11"/>
  <c r="G254" i="11"/>
  <c r="H254" i="11"/>
  <c r="F246" i="11"/>
  <c r="J246" i="11"/>
  <c r="E246" i="11"/>
  <c r="I246" i="11"/>
  <c r="K246" i="11"/>
  <c r="H246" i="11"/>
  <c r="G246" i="11"/>
  <c r="F242" i="11"/>
  <c r="J242" i="11"/>
  <c r="E242" i="11"/>
  <c r="I242" i="11"/>
  <c r="G242" i="11"/>
  <c r="H242" i="11"/>
  <c r="K242" i="11"/>
  <c r="E234" i="11"/>
  <c r="I234" i="11"/>
  <c r="H234" i="11"/>
  <c r="G234" i="11"/>
  <c r="F234" i="11"/>
  <c r="K234" i="11"/>
  <c r="J234" i="11"/>
  <c r="E222" i="11"/>
  <c r="I222" i="11"/>
  <c r="G222" i="11"/>
  <c r="F222" i="11"/>
  <c r="K222" i="11"/>
  <c r="J222" i="11"/>
  <c r="H222" i="11"/>
  <c r="H214" i="11"/>
  <c r="E214" i="11"/>
  <c r="I214" i="11"/>
  <c r="F214" i="11"/>
  <c r="K214" i="11"/>
  <c r="J214" i="11"/>
  <c r="G214" i="11"/>
  <c r="H210" i="11"/>
  <c r="E210" i="11"/>
  <c r="I210" i="11"/>
  <c r="J210" i="11"/>
  <c r="G210" i="11"/>
  <c r="K210" i="11"/>
  <c r="F210" i="11"/>
  <c r="H202" i="11"/>
  <c r="E202" i="11"/>
  <c r="I202" i="11"/>
  <c r="J202" i="11"/>
  <c r="G202" i="11"/>
  <c r="F202" i="11"/>
  <c r="K202" i="11"/>
  <c r="H194" i="11"/>
  <c r="E194" i="11"/>
  <c r="I194" i="11"/>
  <c r="J194" i="11"/>
  <c r="G194" i="11"/>
  <c r="K194" i="11"/>
  <c r="F194" i="11"/>
  <c r="G186" i="11"/>
  <c r="K186" i="11"/>
  <c r="E186" i="11"/>
  <c r="J186" i="11"/>
  <c r="F186" i="11"/>
  <c r="H186" i="11"/>
  <c r="I186" i="11"/>
  <c r="G178" i="11"/>
  <c r="K178" i="11"/>
  <c r="H178" i="11"/>
  <c r="I178" i="11"/>
  <c r="J178" i="11"/>
  <c r="F178" i="11"/>
  <c r="E178" i="11"/>
  <c r="G170" i="11"/>
  <c r="K170" i="11"/>
  <c r="E170" i="11"/>
  <c r="J170" i="11"/>
  <c r="F170" i="11"/>
  <c r="I170" i="11"/>
  <c r="H170" i="11"/>
  <c r="G162" i="11"/>
  <c r="K162" i="11"/>
  <c r="H162" i="11"/>
  <c r="I162" i="11"/>
  <c r="E162" i="11"/>
  <c r="J162" i="11"/>
  <c r="F162" i="11"/>
  <c r="E158" i="11"/>
  <c r="I158" i="11"/>
  <c r="G158" i="11"/>
  <c r="K158" i="11"/>
  <c r="F158" i="11"/>
  <c r="H158" i="11"/>
  <c r="J158" i="11"/>
  <c r="E150" i="11"/>
  <c r="I150" i="11"/>
  <c r="J150" i="11"/>
  <c r="K150" i="11"/>
  <c r="F150" i="11"/>
  <c r="G150" i="11"/>
  <c r="H150" i="11"/>
  <c r="E142" i="11"/>
  <c r="I142" i="11"/>
  <c r="G142" i="11"/>
  <c r="J142" i="11"/>
  <c r="K142" i="11"/>
  <c r="F142" i="11"/>
  <c r="H142" i="11"/>
  <c r="E134" i="11"/>
  <c r="I134" i="11"/>
  <c r="J134" i="11"/>
  <c r="H134" i="11"/>
  <c r="K134" i="11"/>
  <c r="F134" i="11"/>
  <c r="G134" i="11"/>
  <c r="E130" i="11"/>
  <c r="I130" i="11"/>
  <c r="F130" i="11"/>
  <c r="K130" i="11"/>
  <c r="H130" i="11"/>
  <c r="J130" i="11"/>
  <c r="G130" i="11"/>
  <c r="E122" i="11"/>
  <c r="I122" i="11"/>
  <c r="H122" i="11"/>
  <c r="G122" i="11"/>
  <c r="J122" i="11"/>
  <c r="K122" i="11"/>
  <c r="F122" i="11"/>
  <c r="H114" i="11"/>
  <c r="E114" i="11"/>
  <c r="J114" i="11"/>
  <c r="K114" i="11"/>
  <c r="I114" i="11"/>
  <c r="F114" i="11"/>
  <c r="G114" i="11"/>
  <c r="H110" i="11"/>
  <c r="F110" i="11"/>
  <c r="K110" i="11"/>
  <c r="E110" i="11"/>
  <c r="J110" i="11"/>
  <c r="G110" i="11"/>
  <c r="I110" i="11"/>
  <c r="H106" i="11"/>
  <c r="G106" i="11"/>
  <c r="E106" i="11"/>
  <c r="K106" i="11"/>
  <c r="J106" i="11"/>
  <c r="F106" i="11"/>
  <c r="I106" i="11"/>
  <c r="H102" i="11"/>
  <c r="I102" i="11"/>
  <c r="E102" i="11"/>
  <c r="K102" i="11"/>
  <c r="J102" i="11"/>
  <c r="F102" i="11"/>
  <c r="G102" i="11"/>
  <c r="H94" i="11"/>
  <c r="F94" i="11"/>
  <c r="K94" i="11"/>
  <c r="J94" i="11"/>
  <c r="I94" i="11"/>
  <c r="E94" i="11"/>
  <c r="G94" i="11"/>
  <c r="H90" i="11"/>
  <c r="G90" i="11"/>
  <c r="J90" i="11"/>
  <c r="I90" i="11"/>
  <c r="E90" i="11"/>
  <c r="F90" i="11"/>
  <c r="K90" i="11"/>
  <c r="H86" i="11"/>
  <c r="I86" i="11"/>
  <c r="J86" i="11"/>
  <c r="G86" i="11"/>
  <c r="E86" i="11"/>
  <c r="F86" i="11"/>
  <c r="K86" i="11"/>
  <c r="H82" i="11"/>
  <c r="E82" i="11"/>
  <c r="J82" i="11"/>
  <c r="I82" i="11"/>
  <c r="G82" i="11"/>
  <c r="F82" i="11"/>
  <c r="K82" i="11"/>
  <c r="H78" i="11"/>
  <c r="F78" i="11"/>
  <c r="K78" i="11"/>
  <c r="I78" i="11"/>
  <c r="G78" i="11"/>
  <c r="E78" i="11"/>
  <c r="J78" i="11"/>
  <c r="E74" i="11"/>
  <c r="I74" i="11"/>
  <c r="H74" i="11"/>
  <c r="G74" i="11"/>
  <c r="K74" i="11"/>
  <c r="J74" i="11"/>
  <c r="F74" i="11"/>
  <c r="E70" i="11"/>
  <c r="I70" i="11"/>
  <c r="H70" i="11"/>
  <c r="K70" i="11"/>
  <c r="G70" i="11"/>
  <c r="F70" i="11"/>
  <c r="J70" i="11"/>
  <c r="E66" i="11"/>
  <c r="I66" i="11"/>
  <c r="H66" i="11"/>
  <c r="G66" i="11"/>
  <c r="K66" i="11"/>
  <c r="F66" i="11"/>
  <c r="J66" i="11"/>
  <c r="G62" i="11"/>
  <c r="K62" i="11"/>
  <c r="I62" i="11"/>
  <c r="H62" i="11"/>
  <c r="F62" i="11"/>
  <c r="E62" i="11"/>
  <c r="J62" i="11"/>
  <c r="G58" i="11"/>
  <c r="K58" i="11"/>
  <c r="E58" i="11"/>
  <c r="J58" i="11"/>
  <c r="I58" i="11"/>
  <c r="F58" i="11"/>
  <c r="H58" i="11"/>
  <c r="G54" i="11"/>
  <c r="K54" i="11"/>
  <c r="F54" i="11"/>
  <c r="E54" i="11"/>
  <c r="J54" i="11"/>
  <c r="I54" i="11"/>
  <c r="H54" i="11"/>
  <c r="H50" i="11"/>
  <c r="G50" i="11"/>
  <c r="J50" i="11"/>
  <c r="I50" i="11"/>
  <c r="K50" i="11"/>
  <c r="E50" i="11"/>
  <c r="F50" i="11"/>
  <c r="H46" i="11"/>
  <c r="I46" i="11"/>
  <c r="J46" i="11"/>
  <c r="G46" i="11"/>
  <c r="F46" i="11"/>
  <c r="E46" i="11"/>
  <c r="K46" i="11"/>
  <c r="H42" i="11"/>
  <c r="E42" i="11"/>
  <c r="J42" i="11"/>
  <c r="I42" i="11"/>
  <c r="G42" i="11"/>
  <c r="K42" i="11"/>
  <c r="F42" i="11"/>
  <c r="H38" i="11"/>
  <c r="F38" i="11"/>
  <c r="K38" i="11"/>
  <c r="I38" i="11"/>
  <c r="G38" i="11"/>
  <c r="J38" i="11"/>
  <c r="E38" i="11"/>
  <c r="H34" i="11"/>
  <c r="G34" i="11"/>
  <c r="I34" i="11"/>
  <c r="F34" i="11"/>
  <c r="J34" i="11"/>
  <c r="K34" i="11"/>
  <c r="E34" i="11"/>
  <c r="H30" i="11"/>
  <c r="I30" i="11"/>
  <c r="G30" i="11"/>
  <c r="F30" i="11"/>
  <c r="J30" i="11"/>
  <c r="K30" i="11"/>
  <c r="E30" i="11"/>
  <c r="H26" i="11"/>
  <c r="E26" i="11"/>
  <c r="J26" i="11"/>
  <c r="G26" i="11"/>
  <c r="F26" i="11"/>
  <c r="I26" i="11"/>
  <c r="K26" i="11"/>
  <c r="H18" i="11"/>
  <c r="G18" i="11"/>
  <c r="F18" i="11"/>
  <c r="E18" i="11"/>
  <c r="K18" i="11"/>
  <c r="I18" i="11"/>
  <c r="J18" i="11"/>
  <c r="E11" i="11"/>
  <c r="I11" i="11"/>
  <c r="H11" i="11"/>
  <c r="F11" i="11"/>
  <c r="K11" i="11"/>
  <c r="J11" i="11"/>
  <c r="G11" i="11"/>
  <c r="E7" i="11"/>
  <c r="I7" i="11"/>
  <c r="J7" i="11"/>
  <c r="F7" i="11"/>
  <c r="K7" i="11"/>
  <c r="H7" i="11"/>
  <c r="G7" i="11"/>
  <c r="F997" i="11"/>
  <c r="J997" i="11"/>
  <c r="G997" i="11"/>
  <c r="K997" i="11"/>
  <c r="H997" i="11"/>
  <c r="E997" i="11"/>
  <c r="I997" i="11"/>
  <c r="F993" i="11"/>
  <c r="J993" i="11"/>
  <c r="G993" i="11"/>
  <c r="K993" i="11"/>
  <c r="H993" i="11"/>
  <c r="I993" i="11"/>
  <c r="E993" i="11"/>
  <c r="F989" i="11"/>
  <c r="J989" i="11"/>
  <c r="G989" i="11"/>
  <c r="K989" i="11"/>
  <c r="E989" i="11"/>
  <c r="H989" i="11"/>
  <c r="I989" i="11"/>
  <c r="F985" i="11"/>
  <c r="J985" i="11"/>
  <c r="G985" i="11"/>
  <c r="K985" i="11"/>
  <c r="H985" i="11"/>
  <c r="I985" i="11"/>
  <c r="E985" i="11"/>
  <c r="F981" i="11"/>
  <c r="J981" i="11"/>
  <c r="G981" i="11"/>
  <c r="K981" i="11"/>
  <c r="I981" i="11"/>
  <c r="E981" i="11"/>
  <c r="H981" i="11"/>
  <c r="F977" i="11"/>
  <c r="J977" i="11"/>
  <c r="G977" i="11"/>
  <c r="K977" i="11"/>
  <c r="H977" i="11"/>
  <c r="E977" i="11"/>
  <c r="I977" i="11"/>
  <c r="F973" i="11"/>
  <c r="J973" i="11"/>
  <c r="G973" i="11"/>
  <c r="K973" i="11"/>
  <c r="H973" i="11"/>
  <c r="E973" i="11"/>
  <c r="I973" i="11"/>
  <c r="F969" i="11"/>
  <c r="J969" i="11"/>
  <c r="G969" i="11"/>
  <c r="K969" i="11"/>
  <c r="H969" i="11"/>
  <c r="I969" i="11"/>
  <c r="E969" i="11"/>
  <c r="F965" i="11"/>
  <c r="J965" i="11"/>
  <c r="G965" i="11"/>
  <c r="K965" i="11"/>
  <c r="H965" i="11"/>
  <c r="I965" i="11"/>
  <c r="E965" i="11"/>
  <c r="F961" i="11"/>
  <c r="J961" i="11"/>
  <c r="G961" i="11"/>
  <c r="K961" i="11"/>
  <c r="H961" i="11"/>
  <c r="E961" i="11"/>
  <c r="I961" i="11"/>
  <c r="F957" i="11"/>
  <c r="J957" i="11"/>
  <c r="G957" i="11"/>
  <c r="K957" i="11"/>
  <c r="E957" i="11"/>
  <c r="H957" i="11"/>
  <c r="I957" i="11"/>
  <c r="F953" i="11"/>
  <c r="J953" i="11"/>
  <c r="G953" i="11"/>
  <c r="K953" i="11"/>
  <c r="H953" i="11"/>
  <c r="I953" i="11"/>
  <c r="E953" i="11"/>
  <c r="F949" i="11"/>
  <c r="J949" i="11"/>
  <c r="G949" i="11"/>
  <c r="K949" i="11"/>
  <c r="H949" i="11"/>
  <c r="I949" i="11"/>
  <c r="E949" i="11"/>
  <c r="F945" i="11"/>
  <c r="J945" i="11"/>
  <c r="G945" i="11"/>
  <c r="K945" i="11"/>
  <c r="H945" i="11"/>
  <c r="E945" i="11"/>
  <c r="I945" i="11"/>
  <c r="F941" i="11"/>
  <c r="J941" i="11"/>
  <c r="G941" i="11"/>
  <c r="K941" i="11"/>
  <c r="H941" i="11"/>
  <c r="E941" i="11"/>
  <c r="I941" i="11"/>
  <c r="F937" i="11"/>
  <c r="J937" i="11"/>
  <c r="G937" i="11"/>
  <c r="K937" i="11"/>
  <c r="H937" i="11"/>
  <c r="I937" i="11"/>
  <c r="E937" i="11"/>
  <c r="F933" i="11"/>
  <c r="J933" i="11"/>
  <c r="G933" i="11"/>
  <c r="K933" i="11"/>
  <c r="E933" i="11"/>
  <c r="H933" i="11"/>
  <c r="I933" i="11"/>
  <c r="F929" i="11"/>
  <c r="J929" i="11"/>
  <c r="G929" i="11"/>
  <c r="K929" i="11"/>
  <c r="H929" i="11"/>
  <c r="I929" i="11"/>
  <c r="E929" i="11"/>
  <c r="F925" i="11"/>
  <c r="J925" i="11"/>
  <c r="G925" i="11"/>
  <c r="K925" i="11"/>
  <c r="H925" i="11"/>
  <c r="I925" i="11"/>
  <c r="E925" i="11"/>
  <c r="F921" i="11"/>
  <c r="J921" i="11"/>
  <c r="G921" i="11"/>
  <c r="K921" i="11"/>
  <c r="H921" i="11"/>
  <c r="E921" i="11"/>
  <c r="I921" i="11"/>
  <c r="F917" i="11"/>
  <c r="J917" i="11"/>
  <c r="G917" i="11"/>
  <c r="K917" i="11"/>
  <c r="H917" i="11"/>
  <c r="E917" i="11"/>
  <c r="I917" i="11"/>
  <c r="F913" i="11"/>
  <c r="J913" i="11"/>
  <c r="G913" i="11"/>
  <c r="K913" i="11"/>
  <c r="H913" i="11"/>
  <c r="I913" i="11"/>
  <c r="E913" i="11"/>
  <c r="F909" i="11"/>
  <c r="J909" i="11"/>
  <c r="G909" i="11"/>
  <c r="K909" i="11"/>
  <c r="I909" i="11"/>
  <c r="E909" i="11"/>
  <c r="H909" i="11"/>
  <c r="F905" i="11"/>
  <c r="J905" i="11"/>
  <c r="G905" i="11"/>
  <c r="K905" i="11"/>
  <c r="H905" i="11"/>
  <c r="E905" i="11"/>
  <c r="I905" i="11"/>
  <c r="F901" i="11"/>
  <c r="J901" i="11"/>
  <c r="G901" i="11"/>
  <c r="K901" i="11"/>
  <c r="H901" i="11"/>
  <c r="E901" i="11"/>
  <c r="I901" i="11"/>
  <c r="F897" i="11"/>
  <c r="J897" i="11"/>
  <c r="G897" i="11"/>
  <c r="K897" i="11"/>
  <c r="H897" i="11"/>
  <c r="I897" i="11"/>
  <c r="E897" i="11"/>
  <c r="F893" i="11"/>
  <c r="J893" i="11"/>
  <c r="G893" i="11"/>
  <c r="K893" i="11"/>
  <c r="H893" i="11"/>
  <c r="I893" i="11"/>
  <c r="E893" i="11"/>
  <c r="F889" i="11"/>
  <c r="J889" i="11"/>
  <c r="G889" i="11"/>
  <c r="K889" i="11"/>
  <c r="H889" i="11"/>
  <c r="E889" i="11"/>
  <c r="I889" i="11"/>
  <c r="F885" i="11"/>
  <c r="J885" i="11"/>
  <c r="G885" i="11"/>
  <c r="K885" i="11"/>
  <c r="E885" i="11"/>
  <c r="H885" i="11"/>
  <c r="I885" i="11"/>
  <c r="F881" i="11"/>
  <c r="J881" i="11"/>
  <c r="G881" i="11"/>
  <c r="K881" i="11"/>
  <c r="H881" i="11"/>
  <c r="I881" i="11"/>
  <c r="E881" i="11"/>
  <c r="F877" i="11"/>
  <c r="J877" i="11"/>
  <c r="G877" i="11"/>
  <c r="K877" i="11"/>
  <c r="I877" i="11"/>
  <c r="E877" i="11"/>
  <c r="H877" i="11"/>
  <c r="F873" i="11"/>
  <c r="J873" i="11"/>
  <c r="G873" i="11"/>
  <c r="K873" i="11"/>
  <c r="H873" i="11"/>
  <c r="E873" i="11"/>
  <c r="I873" i="11"/>
  <c r="F869" i="11"/>
  <c r="J869" i="11"/>
  <c r="G869" i="11"/>
  <c r="K869" i="11"/>
  <c r="H869" i="11"/>
  <c r="E869" i="11"/>
  <c r="I869" i="11"/>
  <c r="F865" i="11"/>
  <c r="J865" i="11"/>
  <c r="G865" i="11"/>
  <c r="K865" i="11"/>
  <c r="H865" i="11"/>
  <c r="I865" i="11"/>
  <c r="E865" i="11"/>
  <c r="F861" i="11"/>
  <c r="J861" i="11"/>
  <c r="G861" i="11"/>
  <c r="K861" i="11"/>
  <c r="I861" i="11"/>
  <c r="E861" i="11"/>
  <c r="H861" i="11"/>
  <c r="F857" i="11"/>
  <c r="J857" i="11"/>
  <c r="G857" i="11"/>
  <c r="K857" i="11"/>
  <c r="H857" i="11"/>
  <c r="E857" i="11"/>
  <c r="I857" i="11"/>
  <c r="F853" i="11"/>
  <c r="J853" i="11"/>
  <c r="G853" i="11"/>
  <c r="K853" i="11"/>
  <c r="E853" i="11"/>
  <c r="H853" i="11"/>
  <c r="I853" i="11"/>
  <c r="F849" i="11"/>
  <c r="J849" i="11"/>
  <c r="G849" i="11"/>
  <c r="K849" i="11"/>
  <c r="H849" i="11"/>
  <c r="I849" i="11"/>
  <c r="E849" i="11"/>
  <c r="F845" i="11"/>
  <c r="J845" i="11"/>
  <c r="G845" i="11"/>
  <c r="K845" i="11"/>
  <c r="H845" i="11"/>
  <c r="I845" i="11"/>
  <c r="E845" i="11"/>
  <c r="F841" i="11"/>
  <c r="J841" i="11"/>
  <c r="G841" i="11"/>
  <c r="K841" i="11"/>
  <c r="H841" i="11"/>
  <c r="E841" i="11"/>
  <c r="I841" i="11"/>
  <c r="F837" i="11"/>
  <c r="J837" i="11"/>
  <c r="G837" i="11"/>
  <c r="K837" i="11"/>
  <c r="H837" i="11"/>
  <c r="E837" i="11"/>
  <c r="I837" i="11"/>
  <c r="F833" i="11"/>
  <c r="J833" i="11"/>
  <c r="G833" i="11"/>
  <c r="K833" i="11"/>
  <c r="H833" i="11"/>
  <c r="I833" i="11"/>
  <c r="E833" i="11"/>
  <c r="F829" i="11"/>
  <c r="J829" i="11"/>
  <c r="G829" i="11"/>
  <c r="K829" i="11"/>
  <c r="I829" i="11"/>
  <c r="E829" i="11"/>
  <c r="H829" i="11"/>
  <c r="F825" i="11"/>
  <c r="J825" i="11"/>
  <c r="E825" i="11"/>
  <c r="I825" i="11"/>
  <c r="K825" i="11"/>
  <c r="G825" i="11"/>
  <c r="H825" i="11"/>
  <c r="F821" i="11"/>
  <c r="J821" i="11"/>
  <c r="E821" i="11"/>
  <c r="I821" i="11"/>
  <c r="G821" i="11"/>
  <c r="H821" i="11"/>
  <c r="K821" i="11"/>
  <c r="F817" i="11"/>
  <c r="J817" i="11"/>
  <c r="E817" i="11"/>
  <c r="I817" i="11"/>
  <c r="K817" i="11"/>
  <c r="G817" i="11"/>
  <c r="H817" i="11"/>
  <c r="F813" i="11"/>
  <c r="J813" i="11"/>
  <c r="E813" i="11"/>
  <c r="I813" i="11"/>
  <c r="G813" i="11"/>
  <c r="H813" i="11"/>
  <c r="K813" i="11"/>
  <c r="F809" i="11"/>
  <c r="J809" i="11"/>
  <c r="E809" i="11"/>
  <c r="I809" i="11"/>
  <c r="K809" i="11"/>
  <c r="G809" i="11"/>
  <c r="H809" i="11"/>
  <c r="F805" i="11"/>
  <c r="J805" i="11"/>
  <c r="E805" i="11"/>
  <c r="I805" i="11"/>
  <c r="G805" i="11"/>
  <c r="H805" i="11"/>
  <c r="K805" i="11"/>
  <c r="F801" i="11"/>
  <c r="J801" i="11"/>
  <c r="E801" i="11"/>
  <c r="I801" i="11"/>
  <c r="K801" i="11"/>
  <c r="G801" i="11"/>
  <c r="H801" i="11"/>
  <c r="F797" i="11"/>
  <c r="J797" i="11"/>
  <c r="E797" i="11"/>
  <c r="I797" i="11"/>
  <c r="G797" i="11"/>
  <c r="H797" i="11"/>
  <c r="K797" i="11"/>
  <c r="F793" i="11"/>
  <c r="J793" i="11"/>
  <c r="E793" i="11"/>
  <c r="I793" i="11"/>
  <c r="K793" i="11"/>
  <c r="H793" i="11"/>
  <c r="G793" i="11"/>
  <c r="F789" i="11"/>
  <c r="J789" i="11"/>
  <c r="E789" i="11"/>
  <c r="I789" i="11"/>
  <c r="G789" i="11"/>
  <c r="H789" i="11"/>
  <c r="K789" i="11"/>
  <c r="F785" i="11"/>
  <c r="J785" i="11"/>
  <c r="E785" i="11"/>
  <c r="I785" i="11"/>
  <c r="K785" i="11"/>
  <c r="G785" i="11"/>
  <c r="H785" i="11"/>
  <c r="F781" i="11"/>
  <c r="J781" i="11"/>
  <c r="E781" i="11"/>
  <c r="I781" i="11"/>
  <c r="G781" i="11"/>
  <c r="H781" i="11"/>
  <c r="K781" i="11"/>
  <c r="F777" i="11"/>
  <c r="J777" i="11"/>
  <c r="E777" i="11"/>
  <c r="I777" i="11"/>
  <c r="K777" i="11"/>
  <c r="G777" i="11"/>
  <c r="H777" i="11"/>
  <c r="F773" i="11"/>
  <c r="J773" i="11"/>
  <c r="E773" i="11"/>
  <c r="I773" i="11"/>
  <c r="G773" i="11"/>
  <c r="H773" i="11"/>
  <c r="K773" i="11"/>
  <c r="F769" i="11"/>
  <c r="J769" i="11"/>
  <c r="E769" i="11"/>
  <c r="I769" i="11"/>
  <c r="K769" i="11"/>
  <c r="G769" i="11"/>
  <c r="H769" i="11"/>
  <c r="F765" i="11"/>
  <c r="J765" i="11"/>
  <c r="E765" i="11"/>
  <c r="I765" i="11"/>
  <c r="G765" i="11"/>
  <c r="H765" i="11"/>
  <c r="K765" i="11"/>
  <c r="F761" i="11"/>
  <c r="J761" i="11"/>
  <c r="E761" i="11"/>
  <c r="I761" i="11"/>
  <c r="K761" i="11"/>
  <c r="G761" i="11"/>
  <c r="H761" i="11"/>
  <c r="F757" i="11"/>
  <c r="J757" i="11"/>
  <c r="E757" i="11"/>
  <c r="I757" i="11"/>
  <c r="G757" i="11"/>
  <c r="H757" i="11"/>
  <c r="K757" i="11"/>
  <c r="F753" i="11"/>
  <c r="J753" i="11"/>
  <c r="E753" i="11"/>
  <c r="I753" i="11"/>
  <c r="K753" i="11"/>
  <c r="G753" i="11"/>
  <c r="H753" i="11"/>
  <c r="F749" i="11"/>
  <c r="J749" i="11"/>
  <c r="E749" i="11"/>
  <c r="I749" i="11"/>
  <c r="G749" i="11"/>
  <c r="H749" i="11"/>
  <c r="K749" i="11"/>
  <c r="F745" i="11"/>
  <c r="J745" i="11"/>
  <c r="E745" i="11"/>
  <c r="I745" i="11"/>
  <c r="K745" i="11"/>
  <c r="G745" i="11"/>
  <c r="H745" i="11"/>
  <c r="F741" i="11"/>
  <c r="J741" i="11"/>
  <c r="E741" i="11"/>
  <c r="I741" i="11"/>
  <c r="G741" i="11"/>
  <c r="H741" i="11"/>
  <c r="K741" i="11"/>
  <c r="F737" i="11"/>
  <c r="J737" i="11"/>
  <c r="E737" i="11"/>
  <c r="I737" i="11"/>
  <c r="K737" i="11"/>
  <c r="G737" i="11"/>
  <c r="H737" i="11"/>
  <c r="F733" i="11"/>
  <c r="J733" i="11"/>
  <c r="E733" i="11"/>
  <c r="I733" i="11"/>
  <c r="G733" i="11"/>
  <c r="H733" i="11"/>
  <c r="K733" i="11"/>
  <c r="F729" i="11"/>
  <c r="J729" i="11"/>
  <c r="E729" i="11"/>
  <c r="I729" i="11"/>
  <c r="K729" i="11"/>
  <c r="G729" i="11"/>
  <c r="H729" i="11"/>
  <c r="F725" i="11"/>
  <c r="J725" i="11"/>
  <c r="E725" i="11"/>
  <c r="I725" i="11"/>
  <c r="G725" i="11"/>
  <c r="H725" i="11"/>
  <c r="K725" i="11"/>
  <c r="F721" i="11"/>
  <c r="J721" i="11"/>
  <c r="E721" i="11"/>
  <c r="I721" i="11"/>
  <c r="K721" i="11"/>
  <c r="G721" i="11"/>
  <c r="H721" i="11"/>
  <c r="F717" i="11"/>
  <c r="J717" i="11"/>
  <c r="E717" i="11"/>
  <c r="I717" i="11"/>
  <c r="G717" i="11"/>
  <c r="H717" i="11"/>
  <c r="K717" i="11"/>
  <c r="F713" i="11"/>
  <c r="J713" i="11"/>
  <c r="E713" i="11"/>
  <c r="I713" i="11"/>
  <c r="K713" i="11"/>
  <c r="H713" i="11"/>
  <c r="G713" i="11"/>
  <c r="F709" i="11"/>
  <c r="J709" i="11"/>
  <c r="E709" i="11"/>
  <c r="I709" i="11"/>
  <c r="G709" i="11"/>
  <c r="H709" i="11"/>
  <c r="K709" i="11"/>
  <c r="F705" i="11"/>
  <c r="J705" i="11"/>
  <c r="E705" i="11"/>
  <c r="I705" i="11"/>
  <c r="K705" i="11"/>
  <c r="G705" i="11"/>
  <c r="H705" i="11"/>
  <c r="F701" i="11"/>
  <c r="J701" i="11"/>
  <c r="E701" i="11"/>
  <c r="I701" i="11"/>
  <c r="G701" i="11"/>
  <c r="H701" i="11"/>
  <c r="K701" i="11"/>
  <c r="F697" i="11"/>
  <c r="J697" i="11"/>
  <c r="E697" i="11"/>
  <c r="I697" i="11"/>
  <c r="K697" i="11"/>
  <c r="G697" i="11"/>
  <c r="H697" i="11"/>
  <c r="F693" i="11"/>
  <c r="J693" i="11"/>
  <c r="E693" i="11"/>
  <c r="I693" i="11"/>
  <c r="G693" i="11"/>
  <c r="H693" i="11"/>
  <c r="K693" i="11"/>
  <c r="F689" i="11"/>
  <c r="J689" i="11"/>
  <c r="E689" i="11"/>
  <c r="I689" i="11"/>
  <c r="K689" i="11"/>
  <c r="G689" i="11"/>
  <c r="H689" i="11"/>
  <c r="F685" i="11"/>
  <c r="J685" i="11"/>
  <c r="E685" i="11"/>
  <c r="I685" i="11"/>
  <c r="G685" i="11"/>
  <c r="H685" i="11"/>
  <c r="K685" i="11"/>
  <c r="F681" i="11"/>
  <c r="J681" i="11"/>
  <c r="E681" i="11"/>
  <c r="I681" i="11"/>
  <c r="K681" i="11"/>
  <c r="H681" i="11"/>
  <c r="G681" i="11"/>
  <c r="F677" i="11"/>
  <c r="J677" i="11"/>
  <c r="E677" i="11"/>
  <c r="I677" i="11"/>
  <c r="G677" i="11"/>
  <c r="H677" i="11"/>
  <c r="K677" i="11"/>
  <c r="F673" i="11"/>
  <c r="J673" i="11"/>
  <c r="E673" i="11"/>
  <c r="I673" i="11"/>
  <c r="K673" i="11"/>
  <c r="G673" i="11"/>
  <c r="H673" i="11"/>
  <c r="F669" i="11"/>
  <c r="J669" i="11"/>
  <c r="E669" i="11"/>
  <c r="I669" i="11"/>
  <c r="G669" i="11"/>
  <c r="H669" i="11"/>
  <c r="K669" i="11"/>
  <c r="F665" i="11"/>
  <c r="J665" i="11"/>
  <c r="E665" i="11"/>
  <c r="I665" i="11"/>
  <c r="K665" i="11"/>
  <c r="G665" i="11"/>
  <c r="H665" i="11"/>
  <c r="F661" i="11"/>
  <c r="J661" i="11"/>
  <c r="E661" i="11"/>
  <c r="I661" i="11"/>
  <c r="G661" i="11"/>
  <c r="H661" i="11"/>
  <c r="K661" i="11"/>
  <c r="F657" i="11"/>
  <c r="J657" i="11"/>
  <c r="E657" i="11"/>
  <c r="I657" i="11"/>
  <c r="K657" i="11"/>
  <c r="G657" i="11"/>
  <c r="H657" i="11"/>
  <c r="F653" i="11"/>
  <c r="J653" i="11"/>
  <c r="E653" i="11"/>
  <c r="I653" i="11"/>
  <c r="G653" i="11"/>
  <c r="H653" i="11"/>
  <c r="K653" i="11"/>
  <c r="F649" i="11"/>
  <c r="J649" i="11"/>
  <c r="E649" i="11"/>
  <c r="I649" i="11"/>
  <c r="K649" i="11"/>
  <c r="G649" i="11"/>
  <c r="H649" i="11"/>
  <c r="F645" i="11"/>
  <c r="J645" i="11"/>
  <c r="E645" i="11"/>
  <c r="I645" i="11"/>
  <c r="G645" i="11"/>
  <c r="H645" i="11"/>
  <c r="K645" i="11"/>
  <c r="F641" i="11"/>
  <c r="J641" i="11"/>
  <c r="E641" i="11"/>
  <c r="I641" i="11"/>
  <c r="K641" i="11"/>
  <c r="G641" i="11"/>
  <c r="H641" i="11"/>
  <c r="F637" i="11"/>
  <c r="J637" i="11"/>
  <c r="E637" i="11"/>
  <c r="I637" i="11"/>
  <c r="G637" i="11"/>
  <c r="H637" i="11"/>
  <c r="K637" i="11"/>
  <c r="F633" i="11"/>
  <c r="J633" i="11"/>
  <c r="E633" i="11"/>
  <c r="I633" i="11"/>
  <c r="K633" i="11"/>
  <c r="H633" i="11"/>
  <c r="G633" i="11"/>
  <c r="F629" i="11"/>
  <c r="J629" i="11"/>
  <c r="E629" i="11"/>
  <c r="I629" i="11"/>
  <c r="G629" i="11"/>
  <c r="H629" i="11"/>
  <c r="K629" i="11"/>
  <c r="F625" i="11"/>
  <c r="J625" i="11"/>
  <c r="E625" i="11"/>
  <c r="I625" i="11"/>
  <c r="K625" i="11"/>
  <c r="G625" i="11"/>
  <c r="H625" i="11"/>
  <c r="F621" i="11"/>
  <c r="J621" i="11"/>
  <c r="E621" i="11"/>
  <c r="I621" i="11"/>
  <c r="G621" i="11"/>
  <c r="H621" i="11"/>
  <c r="K621" i="11"/>
  <c r="F617" i="11"/>
  <c r="J617" i="11"/>
  <c r="E617" i="11"/>
  <c r="I617" i="11"/>
  <c r="K617" i="11"/>
  <c r="H617" i="11"/>
  <c r="G617" i="11"/>
  <c r="F613" i="11"/>
  <c r="J613" i="11"/>
  <c r="E613" i="11"/>
  <c r="I613" i="11"/>
  <c r="G613" i="11"/>
  <c r="H613" i="11"/>
  <c r="K613" i="11"/>
  <c r="F609" i="11"/>
  <c r="J609" i="11"/>
  <c r="E609" i="11"/>
  <c r="I609" i="11"/>
  <c r="K609" i="11"/>
  <c r="G609" i="11"/>
  <c r="H609" i="11"/>
  <c r="F605" i="11"/>
  <c r="J605" i="11"/>
  <c r="E605" i="11"/>
  <c r="I605" i="11"/>
  <c r="G605" i="11"/>
  <c r="H605" i="11"/>
  <c r="K605" i="11"/>
  <c r="F601" i="11"/>
  <c r="J601" i="11"/>
  <c r="E601" i="11"/>
  <c r="I601" i="11"/>
  <c r="K601" i="11"/>
  <c r="H601" i="11"/>
  <c r="G601" i="11"/>
  <c r="F597" i="11"/>
  <c r="J597" i="11"/>
  <c r="E597" i="11"/>
  <c r="I597" i="11"/>
  <c r="G597" i="11"/>
  <c r="H597" i="11"/>
  <c r="K597" i="11"/>
  <c r="F593" i="11"/>
  <c r="J593" i="11"/>
  <c r="E593" i="11"/>
  <c r="I593" i="11"/>
  <c r="K593" i="11"/>
  <c r="G593" i="11"/>
  <c r="H593" i="11"/>
  <c r="F589" i="11"/>
  <c r="J589" i="11"/>
  <c r="E589" i="11"/>
  <c r="I589" i="11"/>
  <c r="G589" i="11"/>
  <c r="H589" i="11"/>
  <c r="K589" i="11"/>
  <c r="F585" i="11"/>
  <c r="J585" i="11"/>
  <c r="E585" i="11"/>
  <c r="I585" i="11"/>
  <c r="K585" i="11"/>
  <c r="H585" i="11"/>
  <c r="G585" i="11"/>
  <c r="F581" i="11"/>
  <c r="J581" i="11"/>
  <c r="E581" i="11"/>
  <c r="I581" i="11"/>
  <c r="G581" i="11"/>
  <c r="H581" i="11"/>
  <c r="K581" i="11"/>
  <c r="F577" i="11"/>
  <c r="J577" i="11"/>
  <c r="E577" i="11"/>
  <c r="I577" i="11"/>
  <c r="K577" i="11"/>
  <c r="G577" i="11"/>
  <c r="H577" i="11"/>
  <c r="F573" i="11"/>
  <c r="J573" i="11"/>
  <c r="E573" i="11"/>
  <c r="I573" i="11"/>
  <c r="G573" i="11"/>
  <c r="H573" i="11"/>
  <c r="K573" i="11"/>
  <c r="F569" i="11"/>
  <c r="J569" i="11"/>
  <c r="E569" i="11"/>
  <c r="I569" i="11"/>
  <c r="K569" i="11"/>
  <c r="G569" i="11"/>
  <c r="H569" i="11"/>
  <c r="F565" i="11"/>
  <c r="J565" i="11"/>
  <c r="E565" i="11"/>
  <c r="I565" i="11"/>
  <c r="G565" i="11"/>
  <c r="H565" i="11"/>
  <c r="K565" i="11"/>
  <c r="F561" i="11"/>
  <c r="J561" i="11"/>
  <c r="E561" i="11"/>
  <c r="I561" i="11"/>
  <c r="K561" i="11"/>
  <c r="G561" i="11"/>
  <c r="H561" i="11"/>
  <c r="F557" i="11"/>
  <c r="J557" i="11"/>
  <c r="E557" i="11"/>
  <c r="I557" i="11"/>
  <c r="G557" i="11"/>
  <c r="H557" i="11"/>
  <c r="K557" i="11"/>
  <c r="F553" i="11"/>
  <c r="J553" i="11"/>
  <c r="E553" i="11"/>
  <c r="I553" i="11"/>
  <c r="K553" i="11"/>
  <c r="G553" i="11"/>
  <c r="H553" i="11"/>
  <c r="F549" i="11"/>
  <c r="J549" i="11"/>
  <c r="E549" i="11"/>
  <c r="I549" i="11"/>
  <c r="G549" i="11"/>
  <c r="H549" i="11"/>
  <c r="K549" i="11"/>
  <c r="F545" i="11"/>
  <c r="E545" i="11"/>
  <c r="J545" i="11"/>
  <c r="I545" i="11"/>
  <c r="K545" i="11"/>
  <c r="G545" i="11"/>
  <c r="H545" i="11"/>
  <c r="F541" i="11"/>
  <c r="J541" i="11"/>
  <c r="G541" i="11"/>
  <c r="E541" i="11"/>
  <c r="K541" i="11"/>
  <c r="H541" i="11"/>
  <c r="I541" i="11"/>
  <c r="F537" i="11"/>
  <c r="J537" i="11"/>
  <c r="H537" i="11"/>
  <c r="G537" i="11"/>
  <c r="E537" i="11"/>
  <c r="I537" i="11"/>
  <c r="K537" i="11"/>
  <c r="F533" i="11"/>
  <c r="J533" i="11"/>
  <c r="I533" i="11"/>
  <c r="H533" i="11"/>
  <c r="K533" i="11"/>
  <c r="E533" i="11"/>
  <c r="G533" i="11"/>
  <c r="G529" i="11"/>
  <c r="K529" i="11"/>
  <c r="F529" i="11"/>
  <c r="J529" i="11"/>
  <c r="H529" i="11"/>
  <c r="E529" i="11"/>
  <c r="I529" i="11"/>
  <c r="G525" i="11"/>
  <c r="K525" i="11"/>
  <c r="F525" i="11"/>
  <c r="J525" i="11"/>
  <c r="I525" i="11"/>
  <c r="E525" i="11"/>
  <c r="H525" i="11"/>
  <c r="G521" i="11"/>
  <c r="K521" i="11"/>
  <c r="F521" i="11"/>
  <c r="J521" i="11"/>
  <c r="H521" i="11"/>
  <c r="E521" i="11"/>
  <c r="I521" i="11"/>
  <c r="G517" i="11"/>
  <c r="K517" i="11"/>
  <c r="F517" i="11"/>
  <c r="J517" i="11"/>
  <c r="I517" i="11"/>
  <c r="E517" i="11"/>
  <c r="H517" i="11"/>
  <c r="G513" i="11"/>
  <c r="K513" i="11"/>
  <c r="F513" i="11"/>
  <c r="J513" i="11"/>
  <c r="H513" i="11"/>
  <c r="E513" i="11"/>
  <c r="I513" i="11"/>
  <c r="G509" i="11"/>
  <c r="K509" i="11"/>
  <c r="F509" i="11"/>
  <c r="J509" i="11"/>
  <c r="I509" i="11"/>
  <c r="E509" i="11"/>
  <c r="H509" i="11"/>
  <c r="G505" i="11"/>
  <c r="K505" i="11"/>
  <c r="F505" i="11"/>
  <c r="J505" i="11"/>
  <c r="H505" i="11"/>
  <c r="E505" i="11"/>
  <c r="I505" i="11"/>
  <c r="G501" i="11"/>
  <c r="K501" i="11"/>
  <c r="F501" i="11"/>
  <c r="J501" i="11"/>
  <c r="I501" i="11"/>
  <c r="E501" i="11"/>
  <c r="H501" i="11"/>
  <c r="G497" i="11"/>
  <c r="K497" i="11"/>
  <c r="F497" i="11"/>
  <c r="J497" i="11"/>
  <c r="H497" i="11"/>
  <c r="E497" i="11"/>
  <c r="I497" i="11"/>
  <c r="G493" i="11"/>
  <c r="K493" i="11"/>
  <c r="F493" i="11"/>
  <c r="J493" i="11"/>
  <c r="I493" i="11"/>
  <c r="E493" i="11"/>
  <c r="H493" i="11"/>
  <c r="G489" i="11"/>
  <c r="K489" i="11"/>
  <c r="F489" i="11"/>
  <c r="J489" i="11"/>
  <c r="H489" i="11"/>
  <c r="E489" i="11"/>
  <c r="I489" i="11"/>
  <c r="G485" i="11"/>
  <c r="K485" i="11"/>
  <c r="F485" i="11"/>
  <c r="J485" i="11"/>
  <c r="I485" i="11"/>
  <c r="E485" i="11"/>
  <c r="H485" i="11"/>
  <c r="G481" i="11"/>
  <c r="K481" i="11"/>
  <c r="F481" i="11"/>
  <c r="J481" i="11"/>
  <c r="H481" i="11"/>
  <c r="E481" i="11"/>
  <c r="I481" i="11"/>
  <c r="G477" i="11"/>
  <c r="K477" i="11"/>
  <c r="F477" i="11"/>
  <c r="J477" i="11"/>
  <c r="I477" i="11"/>
  <c r="H477" i="11"/>
  <c r="E477" i="11"/>
  <c r="G473" i="11"/>
  <c r="K473" i="11"/>
  <c r="F473" i="11"/>
  <c r="J473" i="11"/>
  <c r="H473" i="11"/>
  <c r="E473" i="11"/>
  <c r="I473" i="11"/>
  <c r="G469" i="11"/>
  <c r="K469" i="11"/>
  <c r="F469" i="11"/>
  <c r="J469" i="11"/>
  <c r="I469" i="11"/>
  <c r="E469" i="11"/>
  <c r="H469" i="11"/>
  <c r="G465" i="11"/>
  <c r="K465" i="11"/>
  <c r="F465" i="11"/>
  <c r="J465" i="11"/>
  <c r="H465" i="11"/>
  <c r="E465" i="11"/>
  <c r="I465" i="11"/>
  <c r="G461" i="11"/>
  <c r="K461" i="11"/>
  <c r="F461" i="11"/>
  <c r="J461" i="11"/>
  <c r="I461" i="11"/>
  <c r="E461" i="11"/>
  <c r="H461" i="11"/>
  <c r="G457" i="11"/>
  <c r="K457" i="11"/>
  <c r="F457" i="11"/>
  <c r="J457" i="11"/>
  <c r="H457" i="11"/>
  <c r="E457" i="11"/>
  <c r="I457" i="11"/>
  <c r="G453" i="11"/>
  <c r="K453" i="11"/>
  <c r="F453" i="11"/>
  <c r="J453" i="11"/>
  <c r="I453" i="11"/>
  <c r="E453" i="11"/>
  <c r="H453" i="11"/>
  <c r="G449" i="11"/>
  <c r="K449" i="11"/>
  <c r="I449" i="11"/>
  <c r="H449" i="11"/>
  <c r="E449" i="11"/>
  <c r="F449" i="11"/>
  <c r="J449" i="11"/>
  <c r="G445" i="11"/>
  <c r="K445" i="11"/>
  <c r="E445" i="11"/>
  <c r="J445" i="11"/>
  <c r="I445" i="11"/>
  <c r="H445" i="11"/>
  <c r="F445" i="11"/>
  <c r="G441" i="11"/>
  <c r="K441" i="11"/>
  <c r="F441" i="11"/>
  <c r="E441" i="11"/>
  <c r="J441" i="11"/>
  <c r="H441" i="11"/>
  <c r="I441" i="11"/>
  <c r="G437" i="11"/>
  <c r="K437" i="11"/>
  <c r="H437" i="11"/>
  <c r="F437" i="11"/>
  <c r="J437" i="11"/>
  <c r="E437" i="11"/>
  <c r="I437" i="11"/>
  <c r="G433" i="11"/>
  <c r="K433" i="11"/>
  <c r="I433" i="11"/>
  <c r="H433" i="11"/>
  <c r="J433" i="11"/>
  <c r="F433" i="11"/>
  <c r="E433" i="11"/>
  <c r="G429" i="11"/>
  <c r="K429" i="11"/>
  <c r="E429" i="11"/>
  <c r="J429" i="11"/>
  <c r="I429" i="11"/>
  <c r="F429" i="11"/>
  <c r="H429" i="11"/>
  <c r="G425" i="11"/>
  <c r="K425" i="11"/>
  <c r="F425" i="11"/>
  <c r="E425" i="11"/>
  <c r="J425" i="11"/>
  <c r="I425" i="11"/>
  <c r="H425" i="11"/>
  <c r="G421" i="11"/>
  <c r="K421" i="11"/>
  <c r="H421" i="11"/>
  <c r="F421" i="11"/>
  <c r="I421" i="11"/>
  <c r="E421" i="11"/>
  <c r="J421" i="11"/>
  <c r="G417" i="11"/>
  <c r="K417" i="11"/>
  <c r="I417" i="11"/>
  <c r="H417" i="11"/>
  <c r="E417" i="11"/>
  <c r="F417" i="11"/>
  <c r="J417" i="11"/>
  <c r="G413" i="11"/>
  <c r="K413" i="11"/>
  <c r="E413" i="11"/>
  <c r="J413" i="11"/>
  <c r="I413" i="11"/>
  <c r="H413" i="11"/>
  <c r="F413" i="11"/>
  <c r="G409" i="11"/>
  <c r="K409" i="11"/>
  <c r="F409" i="11"/>
  <c r="E409" i="11"/>
  <c r="J409" i="11"/>
  <c r="H409" i="11"/>
  <c r="I409" i="11"/>
  <c r="G405" i="11"/>
  <c r="K405" i="11"/>
  <c r="H405" i="11"/>
  <c r="F405" i="11"/>
  <c r="J405" i="11"/>
  <c r="E405" i="11"/>
  <c r="I405" i="11"/>
  <c r="G401" i="11"/>
  <c r="K401" i="11"/>
  <c r="I401" i="11"/>
  <c r="H401" i="11"/>
  <c r="J401" i="11"/>
  <c r="F401" i="11"/>
  <c r="E401" i="11"/>
  <c r="G397" i="11"/>
  <c r="K397" i="11"/>
  <c r="E397" i="11"/>
  <c r="J397" i="11"/>
  <c r="I397" i="11"/>
  <c r="F397" i="11"/>
  <c r="H397" i="11"/>
  <c r="G393" i="11"/>
  <c r="K393" i="11"/>
  <c r="F393" i="11"/>
  <c r="E393" i="11"/>
  <c r="J393" i="11"/>
  <c r="I393" i="11"/>
  <c r="H393" i="11"/>
  <c r="G389" i="11"/>
  <c r="K389" i="11"/>
  <c r="H389" i="11"/>
  <c r="F389" i="11"/>
  <c r="I389" i="11"/>
  <c r="E389" i="11"/>
  <c r="J389" i="11"/>
  <c r="G385" i="11"/>
  <c r="K385" i="11"/>
  <c r="I385" i="11"/>
  <c r="H385" i="11"/>
  <c r="E385" i="11"/>
  <c r="F385" i="11"/>
  <c r="J385" i="11"/>
  <c r="F381" i="11"/>
  <c r="G381" i="11"/>
  <c r="K381" i="11"/>
  <c r="J381" i="11"/>
  <c r="I381" i="11"/>
  <c r="H381" i="11"/>
  <c r="E381" i="11"/>
  <c r="F377" i="11"/>
  <c r="J377" i="11"/>
  <c r="G377" i="11"/>
  <c r="K377" i="11"/>
  <c r="H377" i="11"/>
  <c r="E377" i="11"/>
  <c r="I377" i="11"/>
  <c r="F373" i="11"/>
  <c r="J373" i="11"/>
  <c r="G373" i="11"/>
  <c r="K373" i="11"/>
  <c r="I373" i="11"/>
  <c r="E373" i="11"/>
  <c r="H373" i="11"/>
  <c r="H369" i="11"/>
  <c r="G369" i="11"/>
  <c r="I369" i="11"/>
  <c r="E369" i="11"/>
  <c r="K369" i="11"/>
  <c r="J369" i="11"/>
  <c r="F369" i="11"/>
  <c r="H365" i="11"/>
  <c r="I365" i="11"/>
  <c r="E365" i="11"/>
  <c r="J365" i="11"/>
  <c r="K365" i="11"/>
  <c r="G365" i="11"/>
  <c r="F365" i="11"/>
  <c r="H361" i="11"/>
  <c r="E361" i="11"/>
  <c r="J361" i="11"/>
  <c r="F361" i="11"/>
  <c r="K361" i="11"/>
  <c r="G361" i="11"/>
  <c r="I361" i="11"/>
  <c r="H357" i="11"/>
  <c r="F357" i="11"/>
  <c r="K357" i="11"/>
  <c r="G357" i="11"/>
  <c r="J357" i="11"/>
  <c r="I357" i="11"/>
  <c r="E357" i="11"/>
  <c r="H353" i="11"/>
  <c r="G353" i="11"/>
  <c r="I353" i="11"/>
  <c r="J353" i="11"/>
  <c r="F353" i="11"/>
  <c r="E353" i="11"/>
  <c r="K353" i="11"/>
  <c r="H349" i="11"/>
  <c r="I349" i="11"/>
  <c r="E349" i="11"/>
  <c r="J349" i="11"/>
  <c r="F349" i="11"/>
  <c r="G349" i="11"/>
  <c r="K349" i="11"/>
  <c r="H345" i="11"/>
  <c r="E345" i="11"/>
  <c r="J345" i="11"/>
  <c r="F345" i="11"/>
  <c r="K345" i="11"/>
  <c r="I345" i="11"/>
  <c r="G345" i="11"/>
  <c r="H341" i="11"/>
  <c r="F341" i="11"/>
  <c r="K341" i="11"/>
  <c r="G341" i="11"/>
  <c r="I341" i="11"/>
  <c r="E341" i="11"/>
  <c r="J341" i="11"/>
  <c r="H337" i="11"/>
  <c r="G337" i="11"/>
  <c r="I337" i="11"/>
  <c r="E337" i="11"/>
  <c r="K337" i="11"/>
  <c r="F337" i="11"/>
  <c r="J337" i="11"/>
  <c r="H333" i="11"/>
  <c r="I333" i="11"/>
  <c r="E333" i="11"/>
  <c r="J333" i="11"/>
  <c r="K333" i="11"/>
  <c r="G333" i="11"/>
  <c r="F333" i="11"/>
  <c r="H329" i="11"/>
  <c r="E329" i="11"/>
  <c r="J329" i="11"/>
  <c r="F329" i="11"/>
  <c r="K329" i="11"/>
  <c r="G329" i="11"/>
  <c r="I329" i="11"/>
  <c r="H325" i="11"/>
  <c r="F325" i="11"/>
  <c r="K325" i="11"/>
  <c r="G325" i="11"/>
  <c r="J325" i="11"/>
  <c r="E325" i="11"/>
  <c r="I325" i="11"/>
  <c r="H321" i="11"/>
  <c r="G321" i="11"/>
  <c r="I321" i="11"/>
  <c r="J321" i="11"/>
  <c r="F321" i="11"/>
  <c r="K321" i="11"/>
  <c r="E321" i="11"/>
  <c r="H317" i="11"/>
  <c r="I317" i="11"/>
  <c r="E317" i="11"/>
  <c r="J317" i="11"/>
  <c r="F317" i="11"/>
  <c r="K317" i="11"/>
  <c r="G317" i="11"/>
  <c r="H313" i="11"/>
  <c r="E313" i="11"/>
  <c r="J313" i="11"/>
  <c r="F313" i="11"/>
  <c r="K313" i="11"/>
  <c r="I313" i="11"/>
  <c r="G313" i="11"/>
  <c r="H309" i="11"/>
  <c r="F309" i="11"/>
  <c r="K309" i="11"/>
  <c r="G309" i="11"/>
  <c r="I309" i="11"/>
  <c r="E309" i="11"/>
  <c r="J309" i="11"/>
  <c r="H305" i="11"/>
  <c r="G305" i="11"/>
  <c r="I305" i="11"/>
  <c r="E305" i="11"/>
  <c r="K305" i="11"/>
  <c r="J305" i="11"/>
  <c r="F305" i="11"/>
  <c r="E301" i="11"/>
  <c r="H301" i="11"/>
  <c r="I301" i="11"/>
  <c r="J301" i="11"/>
  <c r="K301" i="11"/>
  <c r="G301" i="11"/>
  <c r="F301" i="11"/>
  <c r="E297" i="11"/>
  <c r="I297" i="11"/>
  <c r="H297" i="11"/>
  <c r="F297" i="11"/>
  <c r="G297" i="11"/>
  <c r="J297" i="11"/>
  <c r="K297" i="11"/>
  <c r="E293" i="11"/>
  <c r="I293" i="11"/>
  <c r="H293" i="11"/>
  <c r="J293" i="11"/>
  <c r="K293" i="11"/>
  <c r="F293" i="11"/>
  <c r="G293" i="11"/>
  <c r="E289" i="11"/>
  <c r="I289" i="11"/>
  <c r="H289" i="11"/>
  <c r="F289" i="11"/>
  <c r="G289" i="11"/>
  <c r="K289" i="11"/>
  <c r="J289" i="11"/>
  <c r="E285" i="11"/>
  <c r="I285" i="11"/>
  <c r="H285" i="11"/>
  <c r="J285" i="11"/>
  <c r="K285" i="11"/>
  <c r="G285" i="11"/>
  <c r="F285" i="11"/>
  <c r="E281" i="11"/>
  <c r="I281" i="11"/>
  <c r="H281" i="11"/>
  <c r="F281" i="11"/>
  <c r="G281" i="11"/>
  <c r="J281" i="11"/>
  <c r="K281" i="11"/>
  <c r="E277" i="11"/>
  <c r="I277" i="11"/>
  <c r="H277" i="11"/>
  <c r="J277" i="11"/>
  <c r="K277" i="11"/>
  <c r="F277" i="11"/>
  <c r="G277" i="11"/>
  <c r="E273" i="11"/>
  <c r="I273" i="11"/>
  <c r="H273" i="11"/>
  <c r="F273" i="11"/>
  <c r="G273" i="11"/>
  <c r="K273" i="11"/>
  <c r="J273" i="11"/>
  <c r="E269" i="11"/>
  <c r="I269" i="11"/>
  <c r="H269" i="11"/>
  <c r="J269" i="11"/>
  <c r="K269" i="11"/>
  <c r="G269" i="11"/>
  <c r="F269" i="11"/>
  <c r="E265" i="11"/>
  <c r="I265" i="11"/>
  <c r="H265" i="11"/>
  <c r="F265" i="11"/>
  <c r="G265" i="11"/>
  <c r="J265" i="11"/>
  <c r="K265" i="11"/>
  <c r="E261" i="11"/>
  <c r="I261" i="11"/>
  <c r="H261" i="11"/>
  <c r="J261" i="11"/>
  <c r="K261" i="11"/>
  <c r="F261" i="11"/>
  <c r="G261" i="11"/>
  <c r="E257" i="11"/>
  <c r="I257" i="11"/>
  <c r="H257" i="11"/>
  <c r="F257" i="11"/>
  <c r="G257" i="11"/>
  <c r="K257" i="11"/>
  <c r="J257" i="11"/>
  <c r="E253" i="11"/>
  <c r="I253" i="11"/>
  <c r="H253" i="11"/>
  <c r="J253" i="11"/>
  <c r="K253" i="11"/>
  <c r="G253" i="11"/>
  <c r="F253" i="11"/>
  <c r="E249" i="11"/>
  <c r="I249" i="11"/>
  <c r="H249" i="11"/>
  <c r="F249" i="11"/>
  <c r="G249" i="11"/>
  <c r="J249" i="11"/>
  <c r="K249" i="11"/>
  <c r="E245" i="11"/>
  <c r="I245" i="11"/>
  <c r="H245" i="11"/>
  <c r="J245" i="11"/>
  <c r="K245" i="11"/>
  <c r="F245" i="11"/>
  <c r="G245" i="11"/>
  <c r="E241" i="11"/>
  <c r="I241" i="11"/>
  <c r="H241" i="11"/>
  <c r="F241" i="11"/>
  <c r="G241" i="11"/>
  <c r="K241" i="11"/>
  <c r="J241" i="11"/>
  <c r="E237" i="11"/>
  <c r="I237" i="11"/>
  <c r="H237" i="11"/>
  <c r="J237" i="11"/>
  <c r="K237" i="11"/>
  <c r="G237" i="11"/>
  <c r="F237" i="11"/>
  <c r="H233" i="11"/>
  <c r="E233" i="11"/>
  <c r="J233" i="11"/>
  <c r="I233" i="11"/>
  <c r="K233" i="11"/>
  <c r="F233" i="11"/>
  <c r="G233" i="11"/>
  <c r="H229" i="11"/>
  <c r="F229" i="11"/>
  <c r="K229" i="11"/>
  <c r="E229" i="11"/>
  <c r="J229" i="11"/>
  <c r="G229" i="11"/>
  <c r="I229" i="11"/>
  <c r="H225" i="11"/>
  <c r="G225" i="11"/>
  <c r="F225" i="11"/>
  <c r="K225" i="11"/>
  <c r="E225" i="11"/>
  <c r="J225" i="11"/>
  <c r="I225" i="11"/>
  <c r="H221" i="11"/>
  <c r="I221" i="11"/>
  <c r="G221" i="11"/>
  <c r="J221" i="11"/>
  <c r="K221" i="11"/>
  <c r="E221" i="11"/>
  <c r="F221" i="11"/>
  <c r="G217" i="11"/>
  <c r="K217" i="11"/>
  <c r="H217" i="11"/>
  <c r="I217" i="11"/>
  <c r="F217" i="11"/>
  <c r="J217" i="11"/>
  <c r="E217" i="11"/>
  <c r="G213" i="11"/>
  <c r="K213" i="11"/>
  <c r="H213" i="11"/>
  <c r="E213" i="11"/>
  <c r="J213" i="11"/>
  <c r="F213" i="11"/>
  <c r="I213" i="11"/>
  <c r="G209" i="11"/>
  <c r="K209" i="11"/>
  <c r="H209" i="11"/>
  <c r="I209" i="11"/>
  <c r="F209" i="11"/>
  <c r="E209" i="11"/>
  <c r="J209" i="11"/>
  <c r="G205" i="11"/>
  <c r="K205" i="11"/>
  <c r="H205" i="11"/>
  <c r="E205" i="11"/>
  <c r="J205" i="11"/>
  <c r="I205" i="11"/>
  <c r="F205" i="11"/>
  <c r="G201" i="11"/>
  <c r="K201" i="11"/>
  <c r="H201" i="11"/>
  <c r="I201" i="11"/>
  <c r="F201" i="11"/>
  <c r="J201" i="11"/>
  <c r="E201" i="11"/>
  <c r="G197" i="11"/>
  <c r="K197" i="11"/>
  <c r="H197" i="11"/>
  <c r="E197" i="11"/>
  <c r="J197" i="11"/>
  <c r="F197" i="11"/>
  <c r="I197" i="11"/>
  <c r="G193" i="11"/>
  <c r="K193" i="11"/>
  <c r="H193" i="11"/>
  <c r="I193" i="11"/>
  <c r="F193" i="11"/>
  <c r="E193" i="11"/>
  <c r="J193" i="11"/>
  <c r="G189" i="11"/>
  <c r="K189" i="11"/>
  <c r="H189" i="11"/>
  <c r="E189" i="11"/>
  <c r="J189" i="11"/>
  <c r="F189" i="11"/>
  <c r="I189" i="11"/>
  <c r="F185" i="11"/>
  <c r="J185" i="11"/>
  <c r="G185" i="11"/>
  <c r="H185" i="11"/>
  <c r="K185" i="11"/>
  <c r="E185" i="11"/>
  <c r="I185" i="11"/>
  <c r="F181" i="11"/>
  <c r="J181" i="11"/>
  <c r="H181" i="11"/>
  <c r="I181" i="11"/>
  <c r="K181" i="11"/>
  <c r="G181" i="11"/>
  <c r="E181" i="11"/>
  <c r="F177" i="11"/>
  <c r="J177" i="11"/>
  <c r="I177" i="11"/>
  <c r="E177" i="11"/>
  <c r="K177" i="11"/>
  <c r="G177" i="11"/>
  <c r="H177" i="11"/>
  <c r="F173" i="11"/>
  <c r="J173" i="11"/>
  <c r="E173" i="11"/>
  <c r="K173" i="11"/>
  <c r="G173" i="11"/>
  <c r="I173" i="11"/>
  <c r="H173" i="11"/>
  <c r="F169" i="11"/>
  <c r="J169" i="11"/>
  <c r="G169" i="11"/>
  <c r="H169" i="11"/>
  <c r="I169" i="11"/>
  <c r="E169" i="11"/>
  <c r="K169" i="11"/>
  <c r="F165" i="11"/>
  <c r="J165" i="11"/>
  <c r="H165" i="11"/>
  <c r="I165" i="11"/>
  <c r="E165" i="11"/>
  <c r="G165" i="11"/>
  <c r="K165" i="11"/>
  <c r="F161" i="11"/>
  <c r="J161" i="11"/>
  <c r="I161" i="11"/>
  <c r="E161" i="11"/>
  <c r="K161" i="11"/>
  <c r="H161" i="11"/>
  <c r="G161" i="11"/>
  <c r="H157" i="11"/>
  <c r="I157" i="11"/>
  <c r="E157" i="11"/>
  <c r="K157" i="11"/>
  <c r="F157" i="11"/>
  <c r="J157" i="11"/>
  <c r="G157" i="11"/>
  <c r="H153" i="11"/>
  <c r="E153" i="11"/>
  <c r="J153" i="11"/>
  <c r="K153" i="11"/>
  <c r="F153" i="11"/>
  <c r="I153" i="11"/>
  <c r="G153" i="11"/>
  <c r="H149" i="11"/>
  <c r="F149" i="11"/>
  <c r="K149" i="11"/>
  <c r="J149" i="11"/>
  <c r="E149" i="11"/>
  <c r="I149" i="11"/>
  <c r="G149" i="11"/>
  <c r="H145" i="11"/>
  <c r="G145" i="11"/>
  <c r="J145" i="11"/>
  <c r="E145" i="11"/>
  <c r="K145" i="11"/>
  <c r="I145" i="11"/>
  <c r="F145" i="11"/>
  <c r="H141" i="11"/>
  <c r="I141" i="11"/>
  <c r="J141" i="11"/>
  <c r="E141" i="11"/>
  <c r="K141" i="11"/>
  <c r="G141" i="11"/>
  <c r="F141" i="11"/>
  <c r="H137" i="11"/>
  <c r="E137" i="11"/>
  <c r="J137" i="11"/>
  <c r="I137" i="11"/>
  <c r="K137" i="11"/>
  <c r="G137" i="11"/>
  <c r="F137" i="11"/>
  <c r="H133" i="11"/>
  <c r="F133" i="11"/>
  <c r="K133" i="11"/>
  <c r="I133" i="11"/>
  <c r="J133" i="11"/>
  <c r="G133" i="11"/>
  <c r="E133" i="11"/>
  <c r="H129" i="11"/>
  <c r="G129" i="11"/>
  <c r="I129" i="11"/>
  <c r="J129" i="11"/>
  <c r="K129" i="11"/>
  <c r="F129" i="11"/>
  <c r="E129" i="11"/>
  <c r="H125" i="11"/>
  <c r="I125" i="11"/>
  <c r="G125" i="11"/>
  <c r="J125" i="11"/>
  <c r="K125" i="11"/>
  <c r="F125" i="11"/>
  <c r="E125" i="11"/>
  <c r="H121" i="11"/>
  <c r="E121" i="11"/>
  <c r="J121" i="11"/>
  <c r="G121" i="11"/>
  <c r="I121" i="11"/>
  <c r="K121" i="11"/>
  <c r="F121" i="11"/>
  <c r="G117" i="11"/>
  <c r="K117" i="11"/>
  <c r="E117" i="11"/>
  <c r="J117" i="11"/>
  <c r="H117" i="11"/>
  <c r="I117" i="11"/>
  <c r="F117" i="11"/>
  <c r="G113" i="11"/>
  <c r="K113" i="11"/>
  <c r="F113" i="11"/>
  <c r="J113" i="11"/>
  <c r="H113" i="11"/>
  <c r="I113" i="11"/>
  <c r="E113" i="11"/>
  <c r="G109" i="11"/>
  <c r="K109" i="11"/>
  <c r="H109" i="11"/>
  <c r="E109" i="11"/>
  <c r="J109" i="11"/>
  <c r="I109" i="11"/>
  <c r="F109" i="11"/>
  <c r="G105" i="11"/>
  <c r="K105" i="11"/>
  <c r="I105" i="11"/>
  <c r="E105" i="11"/>
  <c r="J105" i="11"/>
  <c r="H105" i="11"/>
  <c r="F105" i="11"/>
  <c r="G101" i="11"/>
  <c r="K101" i="11"/>
  <c r="E101" i="11"/>
  <c r="J101" i="11"/>
  <c r="I101" i="11"/>
  <c r="H101" i="11"/>
  <c r="F101" i="11"/>
  <c r="G97" i="11"/>
  <c r="K97" i="11"/>
  <c r="F97" i="11"/>
  <c r="J97" i="11"/>
  <c r="I97" i="11"/>
  <c r="H97" i="11"/>
  <c r="E97" i="11"/>
  <c r="G93" i="11"/>
  <c r="K93" i="11"/>
  <c r="H93" i="11"/>
  <c r="J93" i="11"/>
  <c r="I93" i="11"/>
  <c r="F93" i="11"/>
  <c r="E93" i="11"/>
  <c r="G89" i="11"/>
  <c r="K89" i="11"/>
  <c r="I89" i="11"/>
  <c r="J89" i="11"/>
  <c r="H89" i="11"/>
  <c r="F89" i="11"/>
  <c r="E89" i="11"/>
  <c r="G85" i="11"/>
  <c r="K85" i="11"/>
  <c r="E85" i="11"/>
  <c r="J85" i="11"/>
  <c r="I85" i="11"/>
  <c r="H85" i="11"/>
  <c r="F85" i="11"/>
  <c r="G81" i="11"/>
  <c r="K81" i="11"/>
  <c r="F81" i="11"/>
  <c r="I81" i="11"/>
  <c r="H81" i="11"/>
  <c r="J81" i="11"/>
  <c r="E81" i="11"/>
  <c r="G77" i="11"/>
  <c r="K77" i="11"/>
  <c r="H77" i="11"/>
  <c r="I77" i="11"/>
  <c r="F77" i="11"/>
  <c r="J77" i="11"/>
  <c r="E77" i="11"/>
  <c r="H73" i="11"/>
  <c r="G73" i="11"/>
  <c r="K73" i="11"/>
  <c r="F73" i="11"/>
  <c r="I73" i="11"/>
  <c r="E73" i="11"/>
  <c r="J73" i="11"/>
  <c r="H69" i="11"/>
  <c r="G69" i="11"/>
  <c r="K69" i="11"/>
  <c r="J69" i="11"/>
  <c r="E69" i="11"/>
  <c r="F69" i="11"/>
  <c r="I69" i="11"/>
  <c r="H65" i="11"/>
  <c r="G65" i="11"/>
  <c r="K65" i="11"/>
  <c r="F65" i="11"/>
  <c r="J65" i="11"/>
  <c r="I65" i="11"/>
  <c r="E65" i="11"/>
  <c r="F61" i="11"/>
  <c r="J61" i="11"/>
  <c r="E61" i="11"/>
  <c r="K61" i="11"/>
  <c r="I61" i="11"/>
  <c r="H61" i="11"/>
  <c r="G61" i="11"/>
  <c r="F57" i="11"/>
  <c r="J57" i="11"/>
  <c r="G57" i="11"/>
  <c r="E57" i="11"/>
  <c r="K57" i="11"/>
  <c r="I57" i="11"/>
  <c r="H57" i="11"/>
  <c r="F53" i="11"/>
  <c r="J53" i="11"/>
  <c r="H53" i="11"/>
  <c r="G53" i="11"/>
  <c r="E53" i="11"/>
  <c r="K53" i="11"/>
  <c r="I53" i="11"/>
  <c r="G49" i="11"/>
  <c r="K49" i="11"/>
  <c r="I49" i="11"/>
  <c r="J49" i="11"/>
  <c r="H49" i="11"/>
  <c r="F49" i="11"/>
  <c r="E49" i="11"/>
  <c r="G45" i="11"/>
  <c r="K45" i="11"/>
  <c r="E45" i="11"/>
  <c r="J45" i="11"/>
  <c r="I45" i="11"/>
  <c r="H45" i="11"/>
  <c r="F45" i="11"/>
  <c r="G41" i="11"/>
  <c r="K41" i="11"/>
  <c r="F41" i="11"/>
  <c r="I41" i="11"/>
  <c r="H41" i="11"/>
  <c r="E41" i="11"/>
  <c r="J41" i="11"/>
  <c r="G37" i="11"/>
  <c r="K37" i="11"/>
  <c r="H37" i="11"/>
  <c r="I37" i="11"/>
  <c r="F37" i="11"/>
  <c r="E37" i="11"/>
  <c r="J37" i="11"/>
  <c r="G33" i="11"/>
  <c r="K33" i="11"/>
  <c r="I33" i="11"/>
  <c r="H33" i="11"/>
  <c r="F33" i="11"/>
  <c r="E33" i="11"/>
  <c r="J33" i="11"/>
  <c r="G29" i="11"/>
  <c r="K29" i="11"/>
  <c r="E29" i="11"/>
  <c r="J29" i="11"/>
  <c r="H29" i="11"/>
  <c r="F29" i="11"/>
  <c r="I29" i="11"/>
  <c r="G25" i="11"/>
  <c r="K25" i="11"/>
  <c r="F25" i="11"/>
  <c r="H25" i="11"/>
  <c r="E25" i="11"/>
  <c r="I25" i="11"/>
  <c r="J25" i="11"/>
  <c r="G21" i="11"/>
  <c r="K21" i="11"/>
  <c r="H21" i="11"/>
  <c r="F21" i="11"/>
  <c r="E21" i="11"/>
  <c r="I21" i="11"/>
  <c r="J21" i="11"/>
  <c r="G17" i="11"/>
  <c r="K17" i="11"/>
  <c r="I17" i="11"/>
  <c r="F17" i="11"/>
  <c r="E17" i="11"/>
  <c r="H17" i="11"/>
  <c r="J17" i="11"/>
  <c r="I3" i="11"/>
  <c r="J3" i="11"/>
  <c r="E3" i="11"/>
  <c r="H3" i="11"/>
  <c r="F3" i="11"/>
  <c r="G3" i="11"/>
  <c r="E4" i="1"/>
  <c r="E5" i="1"/>
  <c r="E6" i="1"/>
  <c r="E7" i="1"/>
  <c r="E8" i="1"/>
  <c r="E9" i="1"/>
  <c r="E10" i="1"/>
  <c r="E11" i="1"/>
  <c r="E12" i="1"/>
  <c r="E13" i="1"/>
  <c r="E14" i="1"/>
  <c r="E15" i="1"/>
  <c r="E16" i="1"/>
  <c r="E17" i="1"/>
  <c r="E18" i="1"/>
  <c r="E19" i="1"/>
  <c r="E20" i="1"/>
  <c r="E21" i="1"/>
  <c r="E22" i="1"/>
  <c r="E23" i="1"/>
  <c r="E3" i="1"/>
  <c r="Q6" i="31"/>
  <c r="Q12" i="31"/>
  <c r="Q4" i="31"/>
  <c r="I3" i="31"/>
  <c r="G3" i="31"/>
  <c r="D3" i="31"/>
  <c r="E3" i="31"/>
  <c r="Q1" i="1"/>
  <c r="O1" i="1"/>
  <c r="M1" i="1"/>
  <c r="K2" i="1"/>
  <c r="C12" i="31"/>
  <c r="C9" i="31"/>
  <c r="C6" i="31"/>
  <c r="C4" i="31"/>
  <c r="B16" i="25"/>
  <c r="E16" i="25"/>
  <c r="F24" i="1" l="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B2" i="12" l="1"/>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B14" i="12"/>
  <c r="J14" i="12" s="1"/>
  <c r="F14" i="12"/>
  <c r="I14" i="12"/>
  <c r="L14" i="12"/>
  <c r="B15" i="12"/>
  <c r="G15" i="12" s="1"/>
  <c r="F15" i="12"/>
  <c r="I15" i="12"/>
  <c r="L15" i="12"/>
  <c r="B16" i="12"/>
  <c r="J16" i="12" s="1"/>
  <c r="F16" i="12"/>
  <c r="I16" i="12"/>
  <c r="L16" i="12"/>
  <c r="B17" i="12"/>
  <c r="G17" i="12" s="1"/>
  <c r="F17" i="12"/>
  <c r="I17" i="12"/>
  <c r="L17" i="12"/>
  <c r="B18" i="12"/>
  <c r="J18" i="12" s="1"/>
  <c r="F18" i="12"/>
  <c r="I18" i="12"/>
  <c r="L18" i="12"/>
  <c r="B19" i="12"/>
  <c r="C19" i="12"/>
  <c r="D19" i="12"/>
  <c r="E19" i="12" s="1"/>
  <c r="F19" i="12"/>
  <c r="G19" i="12"/>
  <c r="H19" i="12" s="1"/>
  <c r="I19" i="12"/>
  <c r="J19" i="12"/>
  <c r="K19" i="12" s="1"/>
  <c r="L19" i="12"/>
  <c r="B20" i="12"/>
  <c r="C20" i="12"/>
  <c r="D20" i="12"/>
  <c r="E20" i="12" s="1"/>
  <c r="F20" i="12"/>
  <c r="G20" i="12"/>
  <c r="H20" i="12" s="1"/>
  <c r="I20" i="12"/>
  <c r="J20" i="12"/>
  <c r="K20" i="12" s="1"/>
  <c r="L20" i="12"/>
  <c r="B21" i="12"/>
  <c r="C21" i="12"/>
  <c r="D21" i="12"/>
  <c r="E21" i="12" s="1"/>
  <c r="F21" i="12"/>
  <c r="G21" i="12"/>
  <c r="H21" i="12" s="1"/>
  <c r="I21" i="12"/>
  <c r="J21" i="12"/>
  <c r="K21" i="12" s="1"/>
  <c r="L21" i="12"/>
  <c r="B22" i="12"/>
  <c r="C22" i="12"/>
  <c r="D22" i="12"/>
  <c r="E22" i="12" s="1"/>
  <c r="F22" i="12"/>
  <c r="G22" i="12"/>
  <c r="H22" i="12" s="1"/>
  <c r="I22" i="12"/>
  <c r="J22" i="12"/>
  <c r="K22" i="12" s="1"/>
  <c r="L22" i="12"/>
  <c r="B23" i="12"/>
  <c r="C23" i="12"/>
  <c r="D23" i="12"/>
  <c r="E23" i="12" s="1"/>
  <c r="F23" i="12"/>
  <c r="G23" i="12"/>
  <c r="H23" i="12" s="1"/>
  <c r="I23" i="12"/>
  <c r="J23" i="12"/>
  <c r="K23" i="12" s="1"/>
  <c r="L23" i="12"/>
  <c r="B24" i="12"/>
  <c r="C24" i="12"/>
  <c r="D24" i="12"/>
  <c r="E24" i="12" s="1"/>
  <c r="F24" i="12"/>
  <c r="G24" i="12"/>
  <c r="H24" i="12" s="1"/>
  <c r="I24" i="12"/>
  <c r="J24" i="12"/>
  <c r="K24" i="12" s="1"/>
  <c r="L24" i="12"/>
  <c r="B25" i="12"/>
  <c r="C25" i="12"/>
  <c r="D25" i="12"/>
  <c r="E25" i="12" s="1"/>
  <c r="F25" i="12"/>
  <c r="G25" i="12"/>
  <c r="H25" i="12" s="1"/>
  <c r="I25" i="12"/>
  <c r="J25" i="12"/>
  <c r="K25" i="12" s="1"/>
  <c r="L25" i="12"/>
  <c r="B26" i="12"/>
  <c r="C26" i="12"/>
  <c r="D26" i="12"/>
  <c r="E26" i="12" s="1"/>
  <c r="F26" i="12"/>
  <c r="G26" i="12"/>
  <c r="H26" i="12" s="1"/>
  <c r="I26" i="12"/>
  <c r="J26" i="12"/>
  <c r="K26" i="12" s="1"/>
  <c r="L26" i="12"/>
  <c r="B27" i="12"/>
  <c r="C27" i="12"/>
  <c r="D27" i="12"/>
  <c r="E27" i="12" s="1"/>
  <c r="F27" i="12"/>
  <c r="G27" i="12"/>
  <c r="H27" i="12" s="1"/>
  <c r="I27" i="12"/>
  <c r="J27" i="12"/>
  <c r="K27" i="12" s="1"/>
  <c r="L27" i="12"/>
  <c r="B28" i="12"/>
  <c r="C28" i="12"/>
  <c r="D28" i="12"/>
  <c r="E28" i="12" s="1"/>
  <c r="F28" i="12"/>
  <c r="G28" i="12"/>
  <c r="H28" i="12" s="1"/>
  <c r="I28" i="12"/>
  <c r="J28" i="12"/>
  <c r="K28" i="12" s="1"/>
  <c r="L28" i="12"/>
  <c r="B29" i="12"/>
  <c r="C29" i="12"/>
  <c r="D29" i="12"/>
  <c r="E29" i="12" s="1"/>
  <c r="F29" i="12"/>
  <c r="G29" i="12"/>
  <c r="H29" i="12" s="1"/>
  <c r="I29" i="12"/>
  <c r="J29" i="12"/>
  <c r="K29" i="12" s="1"/>
  <c r="L29" i="12"/>
  <c r="B30" i="12"/>
  <c r="C30" i="12"/>
  <c r="D30" i="12"/>
  <c r="E30" i="12" s="1"/>
  <c r="F30" i="12"/>
  <c r="G30" i="12"/>
  <c r="H30" i="12" s="1"/>
  <c r="I30" i="12"/>
  <c r="J30" i="12"/>
  <c r="K30" i="12" s="1"/>
  <c r="L30" i="12"/>
  <c r="B31" i="12"/>
  <c r="C31" i="12"/>
  <c r="D31" i="12"/>
  <c r="E31" i="12" s="1"/>
  <c r="F31" i="12"/>
  <c r="G31" i="12"/>
  <c r="H31" i="12" s="1"/>
  <c r="I31" i="12"/>
  <c r="J31" i="12"/>
  <c r="K31" i="12" s="1"/>
  <c r="L31" i="12"/>
  <c r="B32" i="12"/>
  <c r="C32" i="12"/>
  <c r="D32" i="12"/>
  <c r="E32" i="12" s="1"/>
  <c r="F32" i="12"/>
  <c r="G32" i="12"/>
  <c r="H32" i="12" s="1"/>
  <c r="I32" i="12"/>
  <c r="J32" i="12"/>
  <c r="K32" i="12" s="1"/>
  <c r="L32" i="12"/>
  <c r="B33" i="12"/>
  <c r="C33" i="12"/>
  <c r="D33" i="12"/>
  <c r="E33" i="12" s="1"/>
  <c r="F33" i="12"/>
  <c r="G33" i="12"/>
  <c r="H33" i="12" s="1"/>
  <c r="I33" i="12"/>
  <c r="J33" i="12"/>
  <c r="K33" i="12" s="1"/>
  <c r="L33" i="12"/>
  <c r="B34" i="12"/>
  <c r="C34" i="12"/>
  <c r="D34" i="12"/>
  <c r="E34" i="12" s="1"/>
  <c r="F34" i="12"/>
  <c r="G34" i="12"/>
  <c r="H34" i="12" s="1"/>
  <c r="I34" i="12"/>
  <c r="J34" i="12"/>
  <c r="K34" i="12" s="1"/>
  <c r="L34" i="12"/>
  <c r="B35" i="12"/>
  <c r="C35" i="12"/>
  <c r="D35" i="12"/>
  <c r="E35" i="12" s="1"/>
  <c r="F35" i="12"/>
  <c r="G35" i="12"/>
  <c r="H35" i="12" s="1"/>
  <c r="I35" i="12"/>
  <c r="J35" i="12"/>
  <c r="K35" i="12" s="1"/>
  <c r="L35" i="12"/>
  <c r="B36" i="12"/>
  <c r="C36" i="12"/>
  <c r="D36" i="12"/>
  <c r="E36" i="12" s="1"/>
  <c r="F36" i="12"/>
  <c r="G36" i="12"/>
  <c r="H36" i="12" s="1"/>
  <c r="I36" i="12"/>
  <c r="J36" i="12"/>
  <c r="K36" i="12" s="1"/>
  <c r="L36" i="12"/>
  <c r="B37" i="12"/>
  <c r="C37" i="12"/>
  <c r="D37" i="12"/>
  <c r="E37" i="12" s="1"/>
  <c r="F37" i="12"/>
  <c r="G37" i="12"/>
  <c r="H37" i="12" s="1"/>
  <c r="I37" i="12"/>
  <c r="J37" i="12"/>
  <c r="K37" i="12" s="1"/>
  <c r="L37" i="12"/>
  <c r="B38" i="12"/>
  <c r="C38" i="12"/>
  <c r="D38" i="12"/>
  <c r="E38" i="12" s="1"/>
  <c r="F38" i="12"/>
  <c r="G38" i="12"/>
  <c r="H38" i="12" s="1"/>
  <c r="I38" i="12"/>
  <c r="J38" i="12"/>
  <c r="K38" i="12" s="1"/>
  <c r="L38" i="12"/>
  <c r="B39" i="12"/>
  <c r="C39" i="12"/>
  <c r="D39" i="12"/>
  <c r="E39" i="12" s="1"/>
  <c r="F39" i="12"/>
  <c r="G39" i="12"/>
  <c r="H39" i="12" s="1"/>
  <c r="I39" i="12"/>
  <c r="J39" i="12"/>
  <c r="K39" i="12" s="1"/>
  <c r="L39" i="12"/>
  <c r="B40" i="12"/>
  <c r="C40" i="12"/>
  <c r="D40" i="12"/>
  <c r="E40" i="12" s="1"/>
  <c r="F40" i="12"/>
  <c r="G40" i="12"/>
  <c r="H40" i="12" s="1"/>
  <c r="I40" i="12"/>
  <c r="J40" i="12"/>
  <c r="K40" i="12" s="1"/>
  <c r="L40" i="12"/>
  <c r="B41" i="12"/>
  <c r="C41" i="12"/>
  <c r="D41" i="12"/>
  <c r="E41" i="12" s="1"/>
  <c r="F41" i="12"/>
  <c r="G41" i="12"/>
  <c r="H41" i="12" s="1"/>
  <c r="I41" i="12"/>
  <c r="J41" i="12"/>
  <c r="K41" i="12" s="1"/>
  <c r="L41" i="12"/>
  <c r="B42" i="12"/>
  <c r="C42" i="12"/>
  <c r="D42" i="12"/>
  <c r="E42" i="12" s="1"/>
  <c r="F42" i="12"/>
  <c r="G42" i="12"/>
  <c r="H42" i="12" s="1"/>
  <c r="I42" i="12"/>
  <c r="J42" i="12"/>
  <c r="K42" i="12" s="1"/>
  <c r="L42" i="12"/>
  <c r="B43" i="12"/>
  <c r="C43" i="12"/>
  <c r="D43" i="12"/>
  <c r="E43" i="12" s="1"/>
  <c r="F43" i="12"/>
  <c r="G43" i="12"/>
  <c r="H43" i="12" s="1"/>
  <c r="I43" i="12"/>
  <c r="J43" i="12"/>
  <c r="K43" i="12" s="1"/>
  <c r="L43" i="12"/>
  <c r="B44" i="12"/>
  <c r="C44" i="12"/>
  <c r="D44" i="12"/>
  <c r="E44" i="12" s="1"/>
  <c r="F44" i="12"/>
  <c r="G44" i="12"/>
  <c r="H44" i="12" s="1"/>
  <c r="I44" i="12"/>
  <c r="J44" i="12"/>
  <c r="K44" i="12" s="1"/>
  <c r="L44" i="12"/>
  <c r="B45" i="12"/>
  <c r="C45" i="12"/>
  <c r="D45" i="12"/>
  <c r="E45" i="12" s="1"/>
  <c r="F45" i="12"/>
  <c r="G45" i="12"/>
  <c r="H45" i="12" s="1"/>
  <c r="I45" i="12"/>
  <c r="J45" i="12"/>
  <c r="K45" i="12" s="1"/>
  <c r="L45" i="12"/>
  <c r="B46" i="12"/>
  <c r="C46" i="12"/>
  <c r="D46" i="12"/>
  <c r="E46" i="12" s="1"/>
  <c r="F46" i="12"/>
  <c r="G46" i="12"/>
  <c r="H46" i="12" s="1"/>
  <c r="I46" i="12"/>
  <c r="J46" i="12"/>
  <c r="K46" i="12" s="1"/>
  <c r="L46" i="12"/>
  <c r="B47" i="12"/>
  <c r="C47" i="12"/>
  <c r="D47" i="12"/>
  <c r="E47" i="12" s="1"/>
  <c r="F47" i="12"/>
  <c r="G47" i="12"/>
  <c r="H47" i="12" s="1"/>
  <c r="I47" i="12"/>
  <c r="J47" i="12"/>
  <c r="K47" i="12" s="1"/>
  <c r="L47" i="12"/>
  <c r="B48" i="12"/>
  <c r="C48" i="12"/>
  <c r="D48" i="12"/>
  <c r="E48" i="12" s="1"/>
  <c r="F48" i="12"/>
  <c r="G48" i="12"/>
  <c r="H48" i="12" s="1"/>
  <c r="I48" i="12"/>
  <c r="J48" i="12"/>
  <c r="K48" i="12" s="1"/>
  <c r="L48" i="12"/>
  <c r="B49" i="12"/>
  <c r="C49" i="12"/>
  <c r="D49" i="12"/>
  <c r="E49" i="12" s="1"/>
  <c r="F49" i="12"/>
  <c r="G49" i="12"/>
  <c r="H49" i="12" s="1"/>
  <c r="I49" i="12"/>
  <c r="J49" i="12"/>
  <c r="K49" i="12" s="1"/>
  <c r="L49" i="12"/>
  <c r="B50" i="12"/>
  <c r="C50" i="12"/>
  <c r="D50" i="12"/>
  <c r="E50" i="12" s="1"/>
  <c r="F50" i="12"/>
  <c r="G50" i="12"/>
  <c r="H50" i="12" s="1"/>
  <c r="I50" i="12"/>
  <c r="J50" i="12"/>
  <c r="K50" i="12" s="1"/>
  <c r="L50" i="12"/>
  <c r="B51" i="12"/>
  <c r="C51" i="12"/>
  <c r="D51" i="12"/>
  <c r="E51" i="12" s="1"/>
  <c r="F51" i="12"/>
  <c r="G51" i="12"/>
  <c r="H51" i="12" s="1"/>
  <c r="I51" i="12"/>
  <c r="J51" i="12"/>
  <c r="K51" i="12" s="1"/>
  <c r="L51" i="12"/>
  <c r="B52" i="12"/>
  <c r="C52" i="12"/>
  <c r="D52" i="12"/>
  <c r="E52" i="12" s="1"/>
  <c r="F52" i="12"/>
  <c r="G52" i="12"/>
  <c r="H52" i="12" s="1"/>
  <c r="I52" i="12"/>
  <c r="J52" i="12"/>
  <c r="K52" i="12" s="1"/>
  <c r="L52" i="12"/>
  <c r="B53" i="12"/>
  <c r="C53" i="12"/>
  <c r="D53" i="12"/>
  <c r="E53" i="12" s="1"/>
  <c r="F53" i="12"/>
  <c r="G53" i="12"/>
  <c r="H53" i="12" s="1"/>
  <c r="I53" i="12"/>
  <c r="J53" i="12"/>
  <c r="K53" i="12" s="1"/>
  <c r="L53" i="12"/>
  <c r="B54" i="12"/>
  <c r="C54" i="12"/>
  <c r="D54" i="12"/>
  <c r="E54" i="12" s="1"/>
  <c r="F54" i="12"/>
  <c r="G54" i="12"/>
  <c r="H54" i="12" s="1"/>
  <c r="I54" i="12"/>
  <c r="J54" i="12"/>
  <c r="K54" i="12" s="1"/>
  <c r="L54" i="12"/>
  <c r="B55" i="12"/>
  <c r="C55" i="12"/>
  <c r="D55" i="12"/>
  <c r="E55" i="12" s="1"/>
  <c r="F55" i="12"/>
  <c r="G55" i="12"/>
  <c r="H55" i="12" s="1"/>
  <c r="I55" i="12"/>
  <c r="J55" i="12"/>
  <c r="K55" i="12" s="1"/>
  <c r="L55" i="12"/>
  <c r="B56" i="12"/>
  <c r="C56" i="12"/>
  <c r="D56" i="12"/>
  <c r="E56" i="12" s="1"/>
  <c r="F56" i="12"/>
  <c r="G56" i="12"/>
  <c r="H56" i="12" s="1"/>
  <c r="I56" i="12"/>
  <c r="J56" i="12"/>
  <c r="K56" i="12" s="1"/>
  <c r="L56" i="12"/>
  <c r="B57" i="12"/>
  <c r="C57" i="12"/>
  <c r="D57" i="12"/>
  <c r="E57" i="12" s="1"/>
  <c r="F57" i="12"/>
  <c r="G57" i="12"/>
  <c r="H57" i="12" s="1"/>
  <c r="I57" i="12"/>
  <c r="J57" i="12"/>
  <c r="K57" i="12" s="1"/>
  <c r="L57" i="12"/>
  <c r="B58" i="12"/>
  <c r="C58" i="12"/>
  <c r="D58" i="12"/>
  <c r="E58" i="12" s="1"/>
  <c r="F58" i="12"/>
  <c r="G58" i="12"/>
  <c r="H58" i="12" s="1"/>
  <c r="I58" i="12"/>
  <c r="J58" i="12"/>
  <c r="K58" i="12" s="1"/>
  <c r="L58" i="12"/>
  <c r="B59" i="12"/>
  <c r="C59" i="12"/>
  <c r="D59" i="12"/>
  <c r="E59" i="12" s="1"/>
  <c r="F59" i="12"/>
  <c r="G59" i="12"/>
  <c r="H59" i="12" s="1"/>
  <c r="I59" i="12"/>
  <c r="J59" i="12"/>
  <c r="K59" i="12" s="1"/>
  <c r="L59" i="12"/>
  <c r="B60" i="12"/>
  <c r="C60" i="12"/>
  <c r="D60" i="12"/>
  <c r="E60" i="12" s="1"/>
  <c r="F60" i="12"/>
  <c r="G60" i="12"/>
  <c r="H60" i="12" s="1"/>
  <c r="I60" i="12"/>
  <c r="J60" i="12"/>
  <c r="K60" i="12" s="1"/>
  <c r="L60" i="12"/>
  <c r="B61" i="12"/>
  <c r="C61" i="12"/>
  <c r="D61" i="12"/>
  <c r="E61" i="12" s="1"/>
  <c r="F61" i="12"/>
  <c r="G61" i="12"/>
  <c r="H61" i="12" s="1"/>
  <c r="I61" i="12"/>
  <c r="J61" i="12"/>
  <c r="K61" i="12" s="1"/>
  <c r="L61" i="12"/>
  <c r="B62" i="12"/>
  <c r="C62" i="12"/>
  <c r="D62" i="12"/>
  <c r="E62" i="12" s="1"/>
  <c r="F62" i="12"/>
  <c r="G62" i="12"/>
  <c r="H62" i="12" s="1"/>
  <c r="I62" i="12"/>
  <c r="J62" i="12"/>
  <c r="K62" i="12" s="1"/>
  <c r="L62" i="12"/>
  <c r="B63" i="12"/>
  <c r="C63" i="12"/>
  <c r="D63" i="12"/>
  <c r="E63" i="12" s="1"/>
  <c r="F63" i="12"/>
  <c r="G63" i="12"/>
  <c r="H63" i="12" s="1"/>
  <c r="I63" i="12"/>
  <c r="J63" i="12"/>
  <c r="K63" i="12" s="1"/>
  <c r="L63" i="12"/>
  <c r="B64" i="12"/>
  <c r="C64" i="12"/>
  <c r="D64" i="12"/>
  <c r="E64" i="12" s="1"/>
  <c r="F64" i="12"/>
  <c r="G64" i="12"/>
  <c r="H64" i="12" s="1"/>
  <c r="I64" i="12"/>
  <c r="J64" i="12"/>
  <c r="K64" i="12" s="1"/>
  <c r="L64" i="12"/>
  <c r="B65" i="12"/>
  <c r="C65" i="12"/>
  <c r="D65" i="12"/>
  <c r="E65" i="12" s="1"/>
  <c r="F65" i="12"/>
  <c r="G65" i="12"/>
  <c r="H65" i="12" s="1"/>
  <c r="I65" i="12"/>
  <c r="J65" i="12"/>
  <c r="K65" i="12" s="1"/>
  <c r="L65" i="12"/>
  <c r="B66" i="12"/>
  <c r="C66" i="12"/>
  <c r="D66" i="12"/>
  <c r="E66" i="12" s="1"/>
  <c r="F66" i="12"/>
  <c r="G66" i="12"/>
  <c r="H66" i="12" s="1"/>
  <c r="I66" i="12"/>
  <c r="J66" i="12"/>
  <c r="K66" i="12" s="1"/>
  <c r="L66" i="12"/>
  <c r="B67" i="12"/>
  <c r="C67" i="12"/>
  <c r="D67" i="12"/>
  <c r="E67" i="12" s="1"/>
  <c r="F67" i="12"/>
  <c r="G67" i="12"/>
  <c r="H67" i="12" s="1"/>
  <c r="I67" i="12"/>
  <c r="J67" i="12"/>
  <c r="K67" i="12" s="1"/>
  <c r="L67" i="12"/>
  <c r="B68" i="12"/>
  <c r="C68" i="12"/>
  <c r="D68" i="12"/>
  <c r="E68" i="12" s="1"/>
  <c r="F68" i="12"/>
  <c r="G68" i="12"/>
  <c r="H68" i="12" s="1"/>
  <c r="I68" i="12"/>
  <c r="J68" i="12"/>
  <c r="K68" i="12" s="1"/>
  <c r="L68" i="12"/>
  <c r="B69" i="12"/>
  <c r="C69" i="12"/>
  <c r="D69" i="12"/>
  <c r="E69" i="12" s="1"/>
  <c r="F69" i="12"/>
  <c r="G69" i="12"/>
  <c r="H69" i="12" s="1"/>
  <c r="I69" i="12"/>
  <c r="J69" i="12"/>
  <c r="K69" i="12" s="1"/>
  <c r="L69" i="12"/>
  <c r="B70" i="12"/>
  <c r="C70" i="12"/>
  <c r="D70" i="12"/>
  <c r="E70" i="12" s="1"/>
  <c r="F70" i="12"/>
  <c r="G70" i="12"/>
  <c r="H70" i="12" s="1"/>
  <c r="I70" i="12"/>
  <c r="J70" i="12"/>
  <c r="K70" i="12" s="1"/>
  <c r="L70" i="12"/>
  <c r="B71" i="12"/>
  <c r="C71" i="12"/>
  <c r="D71" i="12"/>
  <c r="E71" i="12" s="1"/>
  <c r="F71" i="12"/>
  <c r="G71" i="12"/>
  <c r="H71" i="12" s="1"/>
  <c r="I71" i="12"/>
  <c r="J71" i="12"/>
  <c r="K71" i="12" s="1"/>
  <c r="L71" i="12"/>
  <c r="B72" i="12"/>
  <c r="C72" i="12"/>
  <c r="D72" i="12"/>
  <c r="E72" i="12" s="1"/>
  <c r="F72" i="12"/>
  <c r="G72" i="12"/>
  <c r="H72" i="12" s="1"/>
  <c r="I72" i="12"/>
  <c r="J72" i="12"/>
  <c r="K72" i="12" s="1"/>
  <c r="L72" i="12"/>
  <c r="B73" i="12"/>
  <c r="C73" i="12"/>
  <c r="D73" i="12"/>
  <c r="E73" i="12" s="1"/>
  <c r="F73" i="12"/>
  <c r="G73" i="12"/>
  <c r="H73" i="12" s="1"/>
  <c r="I73" i="12"/>
  <c r="J73" i="12"/>
  <c r="K73" i="12" s="1"/>
  <c r="L73" i="12"/>
  <c r="B74" i="12"/>
  <c r="C74" i="12"/>
  <c r="D74" i="12"/>
  <c r="E74" i="12" s="1"/>
  <c r="F74" i="12"/>
  <c r="G74" i="12"/>
  <c r="H74" i="12" s="1"/>
  <c r="I74" i="12"/>
  <c r="J74" i="12"/>
  <c r="K74" i="12" s="1"/>
  <c r="L74" i="12"/>
  <c r="B75" i="12"/>
  <c r="C75" i="12"/>
  <c r="D75" i="12"/>
  <c r="E75" i="12" s="1"/>
  <c r="F75" i="12"/>
  <c r="G75" i="12"/>
  <c r="H75" i="12" s="1"/>
  <c r="I75" i="12"/>
  <c r="J75" i="12"/>
  <c r="K75" i="12" s="1"/>
  <c r="L75" i="12"/>
  <c r="B76" i="12"/>
  <c r="C76" i="12"/>
  <c r="D76" i="12"/>
  <c r="E76" i="12" s="1"/>
  <c r="F76" i="12"/>
  <c r="G76" i="12"/>
  <c r="H76" i="12" s="1"/>
  <c r="I76" i="12"/>
  <c r="J76" i="12"/>
  <c r="K76" i="12" s="1"/>
  <c r="L76" i="12"/>
  <c r="B77" i="12"/>
  <c r="C77" i="12"/>
  <c r="D77" i="12"/>
  <c r="E77" i="12" s="1"/>
  <c r="F77" i="12"/>
  <c r="G77" i="12"/>
  <c r="H77" i="12" s="1"/>
  <c r="I77" i="12"/>
  <c r="J77" i="12"/>
  <c r="K77" i="12" s="1"/>
  <c r="L77" i="12"/>
  <c r="B78" i="12"/>
  <c r="C78" i="12"/>
  <c r="D78" i="12"/>
  <c r="E78" i="12" s="1"/>
  <c r="F78" i="12"/>
  <c r="G78" i="12"/>
  <c r="H78" i="12" s="1"/>
  <c r="I78" i="12"/>
  <c r="J78" i="12"/>
  <c r="K78" i="12" s="1"/>
  <c r="L78" i="12"/>
  <c r="B79" i="12"/>
  <c r="C79" i="12"/>
  <c r="D79" i="12"/>
  <c r="E79" i="12" s="1"/>
  <c r="F79" i="12"/>
  <c r="G79" i="12"/>
  <c r="H79" i="12" s="1"/>
  <c r="I79" i="12"/>
  <c r="J79" i="12"/>
  <c r="K79" i="12" s="1"/>
  <c r="L79" i="12"/>
  <c r="B80" i="12"/>
  <c r="C80" i="12"/>
  <c r="D80" i="12"/>
  <c r="E80" i="12" s="1"/>
  <c r="F80" i="12"/>
  <c r="G80" i="12"/>
  <c r="H80" i="12" s="1"/>
  <c r="I80" i="12"/>
  <c r="J80" i="12"/>
  <c r="K80" i="12" s="1"/>
  <c r="L80" i="12"/>
  <c r="B81" i="12"/>
  <c r="C81" i="12"/>
  <c r="D81" i="12"/>
  <c r="E81" i="12" s="1"/>
  <c r="F81" i="12"/>
  <c r="G81" i="12"/>
  <c r="H81" i="12" s="1"/>
  <c r="I81" i="12"/>
  <c r="J81" i="12"/>
  <c r="K81" i="12" s="1"/>
  <c r="L81" i="12"/>
  <c r="B82" i="12"/>
  <c r="C82" i="12"/>
  <c r="D82" i="12"/>
  <c r="E82" i="12" s="1"/>
  <c r="F82" i="12"/>
  <c r="G82" i="12"/>
  <c r="H82" i="12" s="1"/>
  <c r="I82" i="12"/>
  <c r="J82" i="12"/>
  <c r="K82" i="12" s="1"/>
  <c r="L82" i="12"/>
  <c r="B83" i="12"/>
  <c r="C83" i="12"/>
  <c r="D83" i="12"/>
  <c r="E83" i="12" s="1"/>
  <c r="F83" i="12"/>
  <c r="G83" i="12"/>
  <c r="H83" i="12" s="1"/>
  <c r="I83" i="12"/>
  <c r="J83" i="12"/>
  <c r="K83" i="12" s="1"/>
  <c r="L83" i="12"/>
  <c r="B84" i="12"/>
  <c r="C84" i="12"/>
  <c r="D84" i="12"/>
  <c r="E84" i="12" s="1"/>
  <c r="F84" i="12"/>
  <c r="G84" i="12"/>
  <c r="H84" i="12" s="1"/>
  <c r="I84" i="12"/>
  <c r="J84" i="12"/>
  <c r="K84" i="12" s="1"/>
  <c r="L84" i="12"/>
  <c r="B85" i="12"/>
  <c r="C85" i="12"/>
  <c r="D85" i="12"/>
  <c r="E85" i="12" s="1"/>
  <c r="F85" i="12"/>
  <c r="G85" i="12"/>
  <c r="H85" i="12" s="1"/>
  <c r="I85" i="12"/>
  <c r="J85" i="12"/>
  <c r="K85" i="12" s="1"/>
  <c r="L85" i="12"/>
  <c r="B86" i="12"/>
  <c r="C86" i="12"/>
  <c r="D86" i="12"/>
  <c r="E86" i="12" s="1"/>
  <c r="F86" i="12"/>
  <c r="G86" i="12"/>
  <c r="H86" i="12" s="1"/>
  <c r="I86" i="12"/>
  <c r="J86" i="12"/>
  <c r="K86" i="12" s="1"/>
  <c r="L86" i="12"/>
  <c r="B87" i="12"/>
  <c r="C87" i="12"/>
  <c r="D87" i="12"/>
  <c r="E87" i="12" s="1"/>
  <c r="F87" i="12"/>
  <c r="G87" i="12"/>
  <c r="H87" i="12" s="1"/>
  <c r="I87" i="12"/>
  <c r="J87" i="12"/>
  <c r="K87" i="12" s="1"/>
  <c r="L87" i="12"/>
  <c r="B88" i="12"/>
  <c r="C88" i="12"/>
  <c r="D88" i="12"/>
  <c r="E88" i="12" s="1"/>
  <c r="F88" i="12"/>
  <c r="G88" i="12"/>
  <c r="H88" i="12" s="1"/>
  <c r="I88" i="12"/>
  <c r="J88" i="12"/>
  <c r="K88" i="12" s="1"/>
  <c r="L88" i="12"/>
  <c r="B89" i="12"/>
  <c r="C89" i="12"/>
  <c r="D89" i="12"/>
  <c r="E89" i="12" s="1"/>
  <c r="F89" i="12"/>
  <c r="G89" i="12"/>
  <c r="H89" i="12" s="1"/>
  <c r="I89" i="12"/>
  <c r="J89" i="12"/>
  <c r="K89" i="12" s="1"/>
  <c r="L89" i="12"/>
  <c r="B90" i="12"/>
  <c r="C90" i="12"/>
  <c r="D90" i="12"/>
  <c r="E90" i="12" s="1"/>
  <c r="F90" i="12"/>
  <c r="G90" i="12"/>
  <c r="H90" i="12" s="1"/>
  <c r="I90" i="12"/>
  <c r="J90" i="12"/>
  <c r="K90" i="12" s="1"/>
  <c r="L90" i="12"/>
  <c r="B91" i="12"/>
  <c r="C91" i="12"/>
  <c r="D91" i="12"/>
  <c r="E91" i="12" s="1"/>
  <c r="F91" i="12"/>
  <c r="G91" i="12"/>
  <c r="H91" i="12" s="1"/>
  <c r="I91" i="12"/>
  <c r="J91" i="12"/>
  <c r="K91" i="12" s="1"/>
  <c r="L91" i="12"/>
  <c r="B92" i="12"/>
  <c r="C92" i="12"/>
  <c r="D92" i="12"/>
  <c r="E92" i="12" s="1"/>
  <c r="F92" i="12"/>
  <c r="G92" i="12"/>
  <c r="H92" i="12" s="1"/>
  <c r="I92" i="12"/>
  <c r="J92" i="12"/>
  <c r="K92" i="12" s="1"/>
  <c r="L92" i="12"/>
  <c r="B93" i="12"/>
  <c r="C93" i="12"/>
  <c r="D93" i="12"/>
  <c r="E93" i="12" s="1"/>
  <c r="F93" i="12"/>
  <c r="G93" i="12"/>
  <c r="H93" i="12" s="1"/>
  <c r="I93" i="12"/>
  <c r="J93" i="12"/>
  <c r="K93" i="12" s="1"/>
  <c r="L93" i="12"/>
  <c r="B94" i="12"/>
  <c r="C94" i="12"/>
  <c r="D94" i="12"/>
  <c r="E94" i="12" s="1"/>
  <c r="F94" i="12"/>
  <c r="G94" i="12"/>
  <c r="H94" i="12" s="1"/>
  <c r="I94" i="12"/>
  <c r="J94" i="12"/>
  <c r="K94" i="12" s="1"/>
  <c r="L94" i="12"/>
  <c r="B95" i="12"/>
  <c r="C95" i="12"/>
  <c r="D95" i="12"/>
  <c r="E95" i="12" s="1"/>
  <c r="F95" i="12"/>
  <c r="G95" i="12"/>
  <c r="H95" i="12" s="1"/>
  <c r="I95" i="12"/>
  <c r="J95" i="12"/>
  <c r="K95" i="12" s="1"/>
  <c r="L95" i="12"/>
  <c r="B96" i="12"/>
  <c r="C96" i="12"/>
  <c r="D96" i="12"/>
  <c r="E96" i="12" s="1"/>
  <c r="F96" i="12"/>
  <c r="G96" i="12"/>
  <c r="H96" i="12" s="1"/>
  <c r="I96" i="12"/>
  <c r="J96" i="12"/>
  <c r="K96" i="12" s="1"/>
  <c r="L96" i="12"/>
  <c r="B97" i="12"/>
  <c r="C97" i="12"/>
  <c r="D97" i="12"/>
  <c r="E97" i="12" s="1"/>
  <c r="F97" i="12"/>
  <c r="G97" i="12"/>
  <c r="H97" i="12" s="1"/>
  <c r="I97" i="12"/>
  <c r="J97" i="12"/>
  <c r="K97" i="12" s="1"/>
  <c r="L97" i="12"/>
  <c r="B98" i="12"/>
  <c r="C98" i="12"/>
  <c r="D98" i="12"/>
  <c r="E98" i="12" s="1"/>
  <c r="F98" i="12"/>
  <c r="G98" i="12"/>
  <c r="H98" i="12" s="1"/>
  <c r="I98" i="12"/>
  <c r="J98" i="12"/>
  <c r="K98" i="12" s="1"/>
  <c r="L98" i="12"/>
  <c r="B99" i="12"/>
  <c r="C99" i="12"/>
  <c r="D99" i="12"/>
  <c r="E99" i="12" s="1"/>
  <c r="F99" i="12"/>
  <c r="G99" i="12"/>
  <c r="H99" i="12" s="1"/>
  <c r="I99" i="12"/>
  <c r="J99" i="12"/>
  <c r="K99" i="12" s="1"/>
  <c r="L99" i="12"/>
  <c r="B100" i="12"/>
  <c r="C100" i="12"/>
  <c r="D100" i="12"/>
  <c r="E100" i="12" s="1"/>
  <c r="F100" i="12"/>
  <c r="G100" i="12"/>
  <c r="H100" i="12" s="1"/>
  <c r="I100" i="12"/>
  <c r="J100" i="12"/>
  <c r="K100" i="12" s="1"/>
  <c r="L100" i="12"/>
  <c r="B101" i="12"/>
  <c r="C101" i="12"/>
  <c r="D101" i="12"/>
  <c r="E101" i="12" s="1"/>
  <c r="F101" i="12"/>
  <c r="G101" i="12"/>
  <c r="H101" i="12" s="1"/>
  <c r="I101" i="12"/>
  <c r="J101" i="12"/>
  <c r="K101" i="12" s="1"/>
  <c r="L101" i="12"/>
  <c r="B102" i="12"/>
  <c r="C102" i="12"/>
  <c r="D102" i="12"/>
  <c r="E102" i="12" s="1"/>
  <c r="F102" i="12"/>
  <c r="G102" i="12"/>
  <c r="H102" i="12" s="1"/>
  <c r="I102" i="12"/>
  <c r="J102" i="12"/>
  <c r="K102" i="12" s="1"/>
  <c r="L102" i="12"/>
  <c r="B103" i="12"/>
  <c r="C103" i="12"/>
  <c r="D103" i="12"/>
  <c r="E103" i="12" s="1"/>
  <c r="F103" i="12"/>
  <c r="G103" i="12"/>
  <c r="H103" i="12" s="1"/>
  <c r="I103" i="12"/>
  <c r="J103" i="12"/>
  <c r="K103" i="12" s="1"/>
  <c r="L103" i="12"/>
  <c r="B104" i="12"/>
  <c r="C104" i="12"/>
  <c r="D104" i="12"/>
  <c r="E104" i="12" s="1"/>
  <c r="F104" i="12"/>
  <c r="G104" i="12"/>
  <c r="H104" i="12" s="1"/>
  <c r="I104" i="12"/>
  <c r="J104" i="12"/>
  <c r="K104" i="12" s="1"/>
  <c r="L104" i="12"/>
  <c r="B105" i="12"/>
  <c r="C105" i="12"/>
  <c r="D105" i="12"/>
  <c r="E105" i="12" s="1"/>
  <c r="F105" i="12"/>
  <c r="G105" i="12"/>
  <c r="H105" i="12" s="1"/>
  <c r="I105" i="12"/>
  <c r="J105" i="12"/>
  <c r="K105" i="12" s="1"/>
  <c r="L105" i="12"/>
  <c r="B106" i="12"/>
  <c r="C106" i="12"/>
  <c r="D106" i="12"/>
  <c r="E106" i="12" s="1"/>
  <c r="F106" i="12"/>
  <c r="G106" i="12"/>
  <c r="H106" i="12" s="1"/>
  <c r="I106" i="12"/>
  <c r="J106" i="12"/>
  <c r="K106" i="12" s="1"/>
  <c r="L106" i="12"/>
  <c r="B107" i="12"/>
  <c r="C107" i="12"/>
  <c r="D107" i="12"/>
  <c r="E107" i="12" s="1"/>
  <c r="F107" i="12"/>
  <c r="G107" i="12"/>
  <c r="H107" i="12" s="1"/>
  <c r="I107" i="12"/>
  <c r="J107" i="12"/>
  <c r="K107" i="12" s="1"/>
  <c r="L107" i="12"/>
  <c r="B108" i="12"/>
  <c r="C108" i="12"/>
  <c r="D108" i="12"/>
  <c r="E108" i="12" s="1"/>
  <c r="F108" i="12"/>
  <c r="G108" i="12"/>
  <c r="H108" i="12" s="1"/>
  <c r="I108" i="12"/>
  <c r="J108" i="12"/>
  <c r="K108" i="12" s="1"/>
  <c r="L108" i="12"/>
  <c r="B109" i="12"/>
  <c r="C109" i="12"/>
  <c r="D109" i="12"/>
  <c r="E109" i="12" s="1"/>
  <c r="F109" i="12"/>
  <c r="G109" i="12"/>
  <c r="H109" i="12" s="1"/>
  <c r="I109" i="12"/>
  <c r="J109" i="12"/>
  <c r="K109" i="12" s="1"/>
  <c r="L109" i="12"/>
  <c r="B110" i="12"/>
  <c r="C110" i="12"/>
  <c r="D110" i="12"/>
  <c r="E110" i="12" s="1"/>
  <c r="F110" i="12"/>
  <c r="G110" i="12"/>
  <c r="H110" i="12" s="1"/>
  <c r="I110" i="12"/>
  <c r="J110" i="12"/>
  <c r="K110" i="12" s="1"/>
  <c r="L110" i="12"/>
  <c r="B111" i="12"/>
  <c r="C111" i="12"/>
  <c r="D111" i="12"/>
  <c r="E111" i="12" s="1"/>
  <c r="F111" i="12"/>
  <c r="G111" i="12"/>
  <c r="H111" i="12" s="1"/>
  <c r="I111" i="12"/>
  <c r="J111" i="12"/>
  <c r="K111" i="12" s="1"/>
  <c r="L111" i="12"/>
  <c r="B112" i="12"/>
  <c r="C112" i="12"/>
  <c r="D112" i="12"/>
  <c r="E112" i="12" s="1"/>
  <c r="F112" i="12"/>
  <c r="G112" i="12"/>
  <c r="H112" i="12" s="1"/>
  <c r="I112" i="12"/>
  <c r="J112" i="12"/>
  <c r="K112" i="12" s="1"/>
  <c r="L112" i="12"/>
  <c r="B113" i="12"/>
  <c r="C113" i="12"/>
  <c r="D113" i="12"/>
  <c r="E113" i="12" s="1"/>
  <c r="F113" i="12"/>
  <c r="G113" i="12"/>
  <c r="H113" i="12" s="1"/>
  <c r="I113" i="12"/>
  <c r="J113" i="12"/>
  <c r="K113" i="12" s="1"/>
  <c r="L113" i="12"/>
  <c r="B114" i="12"/>
  <c r="C114" i="12"/>
  <c r="D114" i="12"/>
  <c r="E114" i="12" s="1"/>
  <c r="F114" i="12"/>
  <c r="G114" i="12"/>
  <c r="H114" i="12" s="1"/>
  <c r="I114" i="12"/>
  <c r="J114" i="12"/>
  <c r="K114" i="12" s="1"/>
  <c r="L114" i="12"/>
  <c r="B115" i="12"/>
  <c r="C115" i="12"/>
  <c r="D115" i="12"/>
  <c r="E115" i="12" s="1"/>
  <c r="F115" i="12"/>
  <c r="G115" i="12"/>
  <c r="H115" i="12" s="1"/>
  <c r="I115" i="12"/>
  <c r="J115" i="12"/>
  <c r="K115" i="12" s="1"/>
  <c r="L115" i="12"/>
  <c r="B116" i="12"/>
  <c r="C116" i="12"/>
  <c r="D116" i="12"/>
  <c r="E116" i="12" s="1"/>
  <c r="F116" i="12"/>
  <c r="G116" i="12"/>
  <c r="H116" i="12" s="1"/>
  <c r="I116" i="12"/>
  <c r="J116" i="12"/>
  <c r="K116" i="12" s="1"/>
  <c r="L116" i="12"/>
  <c r="B117" i="12"/>
  <c r="C117" i="12"/>
  <c r="D117" i="12"/>
  <c r="E117" i="12" s="1"/>
  <c r="F117" i="12"/>
  <c r="G117" i="12"/>
  <c r="H117" i="12" s="1"/>
  <c r="I117" i="12"/>
  <c r="J117" i="12"/>
  <c r="K117" i="12" s="1"/>
  <c r="L117" i="12"/>
  <c r="B118" i="12"/>
  <c r="C118" i="12"/>
  <c r="D118" i="12"/>
  <c r="E118" i="12" s="1"/>
  <c r="F118" i="12"/>
  <c r="G118" i="12"/>
  <c r="H118" i="12" s="1"/>
  <c r="I118" i="12"/>
  <c r="J118" i="12"/>
  <c r="K118" i="12" s="1"/>
  <c r="L118" i="12"/>
  <c r="B119" i="12"/>
  <c r="C119" i="12"/>
  <c r="D119" i="12"/>
  <c r="E119" i="12" s="1"/>
  <c r="F119" i="12"/>
  <c r="G119" i="12"/>
  <c r="H119" i="12" s="1"/>
  <c r="I119" i="12"/>
  <c r="J119" i="12"/>
  <c r="K119" i="12" s="1"/>
  <c r="L119" i="12"/>
  <c r="B120" i="12"/>
  <c r="C120" i="12"/>
  <c r="D120" i="12"/>
  <c r="E120" i="12" s="1"/>
  <c r="F120" i="12"/>
  <c r="G120" i="12"/>
  <c r="H120" i="12" s="1"/>
  <c r="I120" i="12"/>
  <c r="J120" i="12"/>
  <c r="K120" i="12" s="1"/>
  <c r="L120" i="12"/>
  <c r="B121" i="12"/>
  <c r="C121" i="12"/>
  <c r="D121" i="12"/>
  <c r="E121" i="12" s="1"/>
  <c r="F121" i="12"/>
  <c r="G121" i="12"/>
  <c r="H121" i="12" s="1"/>
  <c r="I121" i="12"/>
  <c r="J121" i="12"/>
  <c r="K121" i="12" s="1"/>
  <c r="L121" i="12"/>
  <c r="B122" i="12"/>
  <c r="C122" i="12"/>
  <c r="D122" i="12"/>
  <c r="E122" i="12" s="1"/>
  <c r="F122" i="12"/>
  <c r="G122" i="12"/>
  <c r="H122" i="12" s="1"/>
  <c r="I122" i="12"/>
  <c r="J122" i="12"/>
  <c r="K122" i="12" s="1"/>
  <c r="L122" i="12"/>
  <c r="B123" i="12"/>
  <c r="C123" i="12"/>
  <c r="D123" i="12"/>
  <c r="E123" i="12" s="1"/>
  <c r="F123" i="12"/>
  <c r="G123" i="12"/>
  <c r="H123" i="12" s="1"/>
  <c r="I123" i="12"/>
  <c r="J123" i="12"/>
  <c r="K123" i="12" s="1"/>
  <c r="L123" i="12"/>
  <c r="B124" i="12"/>
  <c r="C124" i="12"/>
  <c r="D124" i="12"/>
  <c r="E124" i="12" s="1"/>
  <c r="F124" i="12"/>
  <c r="G124" i="12"/>
  <c r="H124" i="12" s="1"/>
  <c r="I124" i="12"/>
  <c r="J124" i="12"/>
  <c r="K124" i="12" s="1"/>
  <c r="L124" i="12"/>
  <c r="B125" i="12"/>
  <c r="C125" i="12"/>
  <c r="D125" i="12"/>
  <c r="E125" i="12" s="1"/>
  <c r="F125" i="12"/>
  <c r="G125" i="12"/>
  <c r="H125" i="12" s="1"/>
  <c r="I125" i="12"/>
  <c r="J125" i="12"/>
  <c r="K125" i="12" s="1"/>
  <c r="L125" i="12"/>
  <c r="B126" i="12"/>
  <c r="C126" i="12"/>
  <c r="D126" i="12"/>
  <c r="E126" i="12" s="1"/>
  <c r="F126" i="12"/>
  <c r="G126" i="12"/>
  <c r="H126" i="12" s="1"/>
  <c r="I126" i="12"/>
  <c r="J126" i="12"/>
  <c r="K126" i="12" s="1"/>
  <c r="L126" i="12"/>
  <c r="B127" i="12"/>
  <c r="C127" i="12"/>
  <c r="D127" i="12"/>
  <c r="E127" i="12" s="1"/>
  <c r="F127" i="12"/>
  <c r="G127" i="12"/>
  <c r="H127" i="12" s="1"/>
  <c r="I127" i="12"/>
  <c r="J127" i="12"/>
  <c r="K127" i="12" s="1"/>
  <c r="L127" i="12"/>
  <c r="B128" i="12"/>
  <c r="C128" i="12"/>
  <c r="D128" i="12"/>
  <c r="E128" i="12" s="1"/>
  <c r="F128" i="12"/>
  <c r="G128" i="12"/>
  <c r="H128" i="12" s="1"/>
  <c r="I128" i="12"/>
  <c r="J128" i="12"/>
  <c r="K128" i="12" s="1"/>
  <c r="L128" i="12"/>
  <c r="B129" i="12"/>
  <c r="C129" i="12"/>
  <c r="D129" i="12"/>
  <c r="E129" i="12" s="1"/>
  <c r="F129" i="12"/>
  <c r="G129" i="12"/>
  <c r="H129" i="12" s="1"/>
  <c r="I129" i="12"/>
  <c r="J129" i="12"/>
  <c r="K129" i="12" s="1"/>
  <c r="L129" i="12"/>
  <c r="B130" i="12"/>
  <c r="C130" i="12"/>
  <c r="D130" i="12"/>
  <c r="E130" i="12" s="1"/>
  <c r="F130" i="12"/>
  <c r="G130" i="12"/>
  <c r="H130" i="12" s="1"/>
  <c r="I130" i="12"/>
  <c r="J130" i="12"/>
  <c r="K130" i="12" s="1"/>
  <c r="L130" i="12"/>
  <c r="B131" i="12"/>
  <c r="C131" i="12"/>
  <c r="D131" i="12"/>
  <c r="E131" i="12" s="1"/>
  <c r="F131" i="12"/>
  <c r="G131" i="12"/>
  <c r="H131" i="12" s="1"/>
  <c r="I131" i="12"/>
  <c r="J131" i="12"/>
  <c r="K131" i="12" s="1"/>
  <c r="L131" i="12"/>
  <c r="B132" i="12"/>
  <c r="C132" i="12"/>
  <c r="D132" i="12"/>
  <c r="E132" i="12" s="1"/>
  <c r="F132" i="12"/>
  <c r="G132" i="12"/>
  <c r="H132" i="12" s="1"/>
  <c r="I132" i="12"/>
  <c r="J132" i="12"/>
  <c r="K132" i="12" s="1"/>
  <c r="L132" i="12"/>
  <c r="B133" i="12"/>
  <c r="C133" i="12"/>
  <c r="D133" i="12"/>
  <c r="E133" i="12" s="1"/>
  <c r="F133" i="12"/>
  <c r="G133" i="12"/>
  <c r="H133" i="12" s="1"/>
  <c r="I133" i="12"/>
  <c r="J133" i="12"/>
  <c r="K133" i="12" s="1"/>
  <c r="L133" i="12"/>
  <c r="B134" i="12"/>
  <c r="C134" i="12"/>
  <c r="D134" i="12"/>
  <c r="E134" i="12" s="1"/>
  <c r="F134" i="12"/>
  <c r="G134" i="12"/>
  <c r="H134" i="12" s="1"/>
  <c r="I134" i="12"/>
  <c r="J134" i="12"/>
  <c r="K134" i="12" s="1"/>
  <c r="L134" i="12"/>
  <c r="B135" i="12"/>
  <c r="C135" i="12"/>
  <c r="D135" i="12"/>
  <c r="E135" i="12" s="1"/>
  <c r="F135" i="12"/>
  <c r="G135" i="12"/>
  <c r="H135" i="12" s="1"/>
  <c r="I135" i="12"/>
  <c r="J135" i="12"/>
  <c r="K135" i="12" s="1"/>
  <c r="L135" i="12"/>
  <c r="B136" i="12"/>
  <c r="C136" i="12"/>
  <c r="D136" i="12"/>
  <c r="E136" i="12" s="1"/>
  <c r="F136" i="12"/>
  <c r="G136" i="12"/>
  <c r="H136" i="12" s="1"/>
  <c r="I136" i="12"/>
  <c r="J136" i="12"/>
  <c r="K136" i="12" s="1"/>
  <c r="L136" i="12"/>
  <c r="B137" i="12"/>
  <c r="C137" i="12"/>
  <c r="D137" i="12"/>
  <c r="E137" i="12" s="1"/>
  <c r="F137" i="12"/>
  <c r="G137" i="12"/>
  <c r="H137" i="12" s="1"/>
  <c r="I137" i="12"/>
  <c r="J137" i="12"/>
  <c r="K137" i="12" s="1"/>
  <c r="L137" i="12"/>
  <c r="B138" i="12"/>
  <c r="C138" i="12"/>
  <c r="D138" i="12"/>
  <c r="E138" i="12" s="1"/>
  <c r="F138" i="12"/>
  <c r="G138" i="12"/>
  <c r="H138" i="12" s="1"/>
  <c r="I138" i="12"/>
  <c r="J138" i="12"/>
  <c r="K138" i="12" s="1"/>
  <c r="L138" i="12"/>
  <c r="B139" i="12"/>
  <c r="C139" i="12"/>
  <c r="D139" i="12"/>
  <c r="E139" i="12" s="1"/>
  <c r="F139" i="12"/>
  <c r="G139" i="12"/>
  <c r="H139" i="12" s="1"/>
  <c r="I139" i="12"/>
  <c r="J139" i="12"/>
  <c r="K139" i="12" s="1"/>
  <c r="L139" i="12"/>
  <c r="B140" i="12"/>
  <c r="C140" i="12"/>
  <c r="D140" i="12"/>
  <c r="E140" i="12" s="1"/>
  <c r="F140" i="12"/>
  <c r="G140" i="12"/>
  <c r="H140" i="12" s="1"/>
  <c r="I140" i="12"/>
  <c r="J140" i="12"/>
  <c r="K140" i="12" s="1"/>
  <c r="L140" i="12"/>
  <c r="B141" i="12"/>
  <c r="C141" i="12"/>
  <c r="D141" i="12"/>
  <c r="E141" i="12" s="1"/>
  <c r="F141" i="12"/>
  <c r="G141" i="12"/>
  <c r="H141" i="12" s="1"/>
  <c r="I141" i="12"/>
  <c r="J141" i="12"/>
  <c r="K141" i="12" s="1"/>
  <c r="L141" i="12"/>
  <c r="B142" i="12"/>
  <c r="C142" i="12"/>
  <c r="D142" i="12"/>
  <c r="E142" i="12" s="1"/>
  <c r="F142" i="12"/>
  <c r="G142" i="12"/>
  <c r="H142" i="12" s="1"/>
  <c r="I142" i="12"/>
  <c r="J142" i="12"/>
  <c r="K142" i="12" s="1"/>
  <c r="L142" i="12"/>
  <c r="B143" i="12"/>
  <c r="C143" i="12"/>
  <c r="D143" i="12"/>
  <c r="E143" i="12" s="1"/>
  <c r="F143" i="12"/>
  <c r="G143" i="12"/>
  <c r="H143" i="12" s="1"/>
  <c r="I143" i="12"/>
  <c r="J143" i="12"/>
  <c r="K143" i="12" s="1"/>
  <c r="L143" i="12"/>
  <c r="B144" i="12"/>
  <c r="C144" i="12"/>
  <c r="D144" i="12"/>
  <c r="E144" i="12" s="1"/>
  <c r="F144" i="12"/>
  <c r="G144" i="12"/>
  <c r="H144" i="12" s="1"/>
  <c r="I144" i="12"/>
  <c r="J144" i="12"/>
  <c r="K144" i="12" s="1"/>
  <c r="L144" i="12"/>
  <c r="B145" i="12"/>
  <c r="C145" i="12"/>
  <c r="D145" i="12"/>
  <c r="E145" i="12" s="1"/>
  <c r="F145" i="12"/>
  <c r="G145" i="12"/>
  <c r="H145" i="12" s="1"/>
  <c r="I145" i="12"/>
  <c r="J145" i="12"/>
  <c r="K145" i="12" s="1"/>
  <c r="L145" i="12"/>
  <c r="B146" i="12"/>
  <c r="C146" i="12"/>
  <c r="D146" i="12"/>
  <c r="E146" i="12" s="1"/>
  <c r="F146" i="12"/>
  <c r="G146" i="12"/>
  <c r="H146" i="12" s="1"/>
  <c r="I146" i="12"/>
  <c r="J146" i="12"/>
  <c r="K146" i="12" s="1"/>
  <c r="L146" i="12"/>
  <c r="B147" i="12"/>
  <c r="C147" i="12"/>
  <c r="D147" i="12"/>
  <c r="E147" i="12" s="1"/>
  <c r="F147" i="12"/>
  <c r="G147" i="12"/>
  <c r="H147" i="12" s="1"/>
  <c r="I147" i="12"/>
  <c r="J147" i="12"/>
  <c r="K147" i="12" s="1"/>
  <c r="L147" i="12"/>
  <c r="B148" i="12"/>
  <c r="C148" i="12"/>
  <c r="D148" i="12"/>
  <c r="E148" i="12" s="1"/>
  <c r="F148" i="12"/>
  <c r="G148" i="12"/>
  <c r="H148" i="12" s="1"/>
  <c r="I148" i="12"/>
  <c r="J148" i="12"/>
  <c r="K148" i="12" s="1"/>
  <c r="L148" i="12"/>
  <c r="B149" i="12"/>
  <c r="C149" i="12"/>
  <c r="D149" i="12"/>
  <c r="E149" i="12" s="1"/>
  <c r="F149" i="12"/>
  <c r="G149" i="12"/>
  <c r="H149" i="12" s="1"/>
  <c r="I149" i="12"/>
  <c r="J149" i="12"/>
  <c r="K149" i="12" s="1"/>
  <c r="L149" i="12"/>
  <c r="B150" i="12"/>
  <c r="C150" i="12"/>
  <c r="D150" i="12"/>
  <c r="E150" i="12" s="1"/>
  <c r="F150" i="12"/>
  <c r="G150" i="12"/>
  <c r="H150" i="12" s="1"/>
  <c r="I150" i="12"/>
  <c r="J150" i="12"/>
  <c r="K150" i="12" s="1"/>
  <c r="L150" i="12"/>
  <c r="B151" i="12"/>
  <c r="C151" i="12"/>
  <c r="D151" i="12"/>
  <c r="E151" i="12" s="1"/>
  <c r="F151" i="12"/>
  <c r="G151" i="12"/>
  <c r="H151" i="12" s="1"/>
  <c r="I151" i="12"/>
  <c r="J151" i="12"/>
  <c r="K151" i="12" s="1"/>
  <c r="L151" i="12"/>
  <c r="B152" i="12"/>
  <c r="C152" i="12"/>
  <c r="D152" i="12"/>
  <c r="E152" i="12" s="1"/>
  <c r="F152" i="12"/>
  <c r="G152" i="12"/>
  <c r="H152" i="12" s="1"/>
  <c r="I152" i="12"/>
  <c r="J152" i="12"/>
  <c r="K152" i="12" s="1"/>
  <c r="L152" i="12"/>
  <c r="B153" i="12"/>
  <c r="C153" i="12"/>
  <c r="D153" i="12"/>
  <c r="E153" i="12" s="1"/>
  <c r="F153" i="12"/>
  <c r="G153" i="12"/>
  <c r="H153" i="12" s="1"/>
  <c r="I153" i="12"/>
  <c r="J153" i="12"/>
  <c r="K153" i="12" s="1"/>
  <c r="L153" i="12"/>
  <c r="B154" i="12"/>
  <c r="C154" i="12"/>
  <c r="D154" i="12"/>
  <c r="E154" i="12" s="1"/>
  <c r="F154" i="12"/>
  <c r="G154" i="12"/>
  <c r="H154" i="12" s="1"/>
  <c r="I154" i="12"/>
  <c r="J154" i="12"/>
  <c r="K154" i="12" s="1"/>
  <c r="L154" i="12"/>
  <c r="B155" i="12"/>
  <c r="C155" i="12"/>
  <c r="D155" i="12"/>
  <c r="E155" i="12" s="1"/>
  <c r="F155" i="12"/>
  <c r="G155" i="12"/>
  <c r="H155" i="12" s="1"/>
  <c r="I155" i="12"/>
  <c r="J155" i="12"/>
  <c r="K155" i="12" s="1"/>
  <c r="L155" i="12"/>
  <c r="B156" i="12"/>
  <c r="C156" i="12"/>
  <c r="D156" i="12"/>
  <c r="E156" i="12" s="1"/>
  <c r="F156" i="12"/>
  <c r="G156" i="12"/>
  <c r="H156" i="12" s="1"/>
  <c r="I156" i="12"/>
  <c r="J156" i="12"/>
  <c r="K156" i="12" s="1"/>
  <c r="L156" i="12"/>
  <c r="B157" i="12"/>
  <c r="C157" i="12"/>
  <c r="D157" i="12"/>
  <c r="E157" i="12" s="1"/>
  <c r="F157" i="12"/>
  <c r="G157" i="12"/>
  <c r="H157" i="12" s="1"/>
  <c r="I157" i="12"/>
  <c r="J157" i="12"/>
  <c r="K157" i="12" s="1"/>
  <c r="L157" i="12"/>
  <c r="B158" i="12"/>
  <c r="C158" i="12"/>
  <c r="D158" i="12"/>
  <c r="E158" i="12" s="1"/>
  <c r="F158" i="12"/>
  <c r="G158" i="12"/>
  <c r="H158" i="12" s="1"/>
  <c r="I158" i="12"/>
  <c r="J158" i="12"/>
  <c r="K158" i="12" s="1"/>
  <c r="L158" i="12"/>
  <c r="B159" i="12"/>
  <c r="C159" i="12"/>
  <c r="D159" i="12"/>
  <c r="E159" i="12" s="1"/>
  <c r="F159" i="12"/>
  <c r="G159" i="12"/>
  <c r="H159" i="12" s="1"/>
  <c r="I159" i="12"/>
  <c r="J159" i="12"/>
  <c r="K159" i="12" s="1"/>
  <c r="L159" i="12"/>
  <c r="B160" i="12"/>
  <c r="C160" i="12"/>
  <c r="D160" i="12"/>
  <c r="E160" i="12" s="1"/>
  <c r="F160" i="12"/>
  <c r="G160" i="12"/>
  <c r="H160" i="12" s="1"/>
  <c r="I160" i="12"/>
  <c r="J160" i="12"/>
  <c r="K160" i="12" s="1"/>
  <c r="L160" i="12"/>
  <c r="B161" i="12"/>
  <c r="C161" i="12"/>
  <c r="D161" i="12"/>
  <c r="E161" i="12" s="1"/>
  <c r="F161" i="12"/>
  <c r="G161" i="12"/>
  <c r="H161" i="12" s="1"/>
  <c r="I161" i="12"/>
  <c r="J161" i="12"/>
  <c r="K161" i="12" s="1"/>
  <c r="L161" i="12"/>
  <c r="B162" i="12"/>
  <c r="C162" i="12"/>
  <c r="D162" i="12"/>
  <c r="E162" i="12" s="1"/>
  <c r="F162" i="12"/>
  <c r="G162" i="12"/>
  <c r="H162" i="12" s="1"/>
  <c r="I162" i="12"/>
  <c r="J162" i="12"/>
  <c r="K162" i="12" s="1"/>
  <c r="L162" i="12"/>
  <c r="B163" i="12"/>
  <c r="C163" i="12"/>
  <c r="D163" i="12"/>
  <c r="E163" i="12" s="1"/>
  <c r="F163" i="12"/>
  <c r="G163" i="12"/>
  <c r="H163" i="12" s="1"/>
  <c r="I163" i="12"/>
  <c r="J163" i="12"/>
  <c r="K163" i="12" s="1"/>
  <c r="L163" i="12"/>
  <c r="B164" i="12"/>
  <c r="C164" i="12"/>
  <c r="D164" i="12"/>
  <c r="E164" i="12" s="1"/>
  <c r="F164" i="12"/>
  <c r="G164" i="12"/>
  <c r="H164" i="12" s="1"/>
  <c r="I164" i="12"/>
  <c r="J164" i="12"/>
  <c r="K164" i="12" s="1"/>
  <c r="L164" i="12"/>
  <c r="B165" i="12"/>
  <c r="C165" i="12"/>
  <c r="D165" i="12"/>
  <c r="E165" i="12" s="1"/>
  <c r="F165" i="12"/>
  <c r="G165" i="12"/>
  <c r="H165" i="12" s="1"/>
  <c r="I165" i="12"/>
  <c r="J165" i="12"/>
  <c r="K165" i="12" s="1"/>
  <c r="L165" i="12"/>
  <c r="B166" i="12"/>
  <c r="C166" i="12"/>
  <c r="D166" i="12"/>
  <c r="E166" i="12" s="1"/>
  <c r="F166" i="12"/>
  <c r="G166" i="12"/>
  <c r="H166" i="12" s="1"/>
  <c r="I166" i="12"/>
  <c r="J166" i="12"/>
  <c r="K166" i="12" s="1"/>
  <c r="L166" i="12"/>
  <c r="B167" i="12"/>
  <c r="C167" i="12"/>
  <c r="D167" i="12"/>
  <c r="E167" i="12" s="1"/>
  <c r="F167" i="12"/>
  <c r="G167" i="12"/>
  <c r="H167" i="12" s="1"/>
  <c r="I167" i="12"/>
  <c r="J167" i="12"/>
  <c r="K167" i="12" s="1"/>
  <c r="L167" i="12"/>
  <c r="B168" i="12"/>
  <c r="C168" i="12"/>
  <c r="D168" i="12"/>
  <c r="E168" i="12" s="1"/>
  <c r="F168" i="12"/>
  <c r="G168" i="12"/>
  <c r="H168" i="12" s="1"/>
  <c r="I168" i="12"/>
  <c r="J168" i="12"/>
  <c r="K168" i="12" s="1"/>
  <c r="L168" i="12"/>
  <c r="B169" i="12"/>
  <c r="C169" i="12"/>
  <c r="D169" i="12"/>
  <c r="E169" i="12" s="1"/>
  <c r="F169" i="12"/>
  <c r="G169" i="12"/>
  <c r="H169" i="12" s="1"/>
  <c r="I169" i="12"/>
  <c r="J169" i="12"/>
  <c r="K169" i="12" s="1"/>
  <c r="L169" i="12"/>
  <c r="B170" i="12"/>
  <c r="C170" i="12"/>
  <c r="D170" i="12"/>
  <c r="E170" i="12" s="1"/>
  <c r="F170" i="12"/>
  <c r="G170" i="12"/>
  <c r="H170" i="12" s="1"/>
  <c r="I170" i="12"/>
  <c r="J170" i="12"/>
  <c r="K170" i="12" s="1"/>
  <c r="L170" i="12"/>
  <c r="B171" i="12"/>
  <c r="C171" i="12"/>
  <c r="D171" i="12"/>
  <c r="E171" i="12" s="1"/>
  <c r="F171" i="12"/>
  <c r="G171" i="12"/>
  <c r="H171" i="12" s="1"/>
  <c r="I171" i="12"/>
  <c r="J171" i="12"/>
  <c r="K171" i="12" s="1"/>
  <c r="L171" i="12"/>
  <c r="B172" i="12"/>
  <c r="C172" i="12"/>
  <c r="D172" i="12"/>
  <c r="E172" i="12" s="1"/>
  <c r="F172" i="12"/>
  <c r="G172" i="12"/>
  <c r="H172" i="12" s="1"/>
  <c r="I172" i="12"/>
  <c r="J172" i="12"/>
  <c r="K172" i="12" s="1"/>
  <c r="L172" i="12"/>
  <c r="B173" i="12"/>
  <c r="C173" i="12"/>
  <c r="D173" i="12"/>
  <c r="E173" i="12" s="1"/>
  <c r="F173" i="12"/>
  <c r="G173" i="12"/>
  <c r="H173" i="12" s="1"/>
  <c r="I173" i="12"/>
  <c r="J173" i="12"/>
  <c r="K173" i="12" s="1"/>
  <c r="L173" i="12"/>
  <c r="B174" i="12"/>
  <c r="C174" i="12"/>
  <c r="D174" i="12"/>
  <c r="E174" i="12" s="1"/>
  <c r="F174" i="12"/>
  <c r="G174" i="12"/>
  <c r="H174" i="12" s="1"/>
  <c r="I174" i="12"/>
  <c r="J174" i="12"/>
  <c r="K174" i="12" s="1"/>
  <c r="L174" i="12"/>
  <c r="B175" i="12"/>
  <c r="C175" i="12"/>
  <c r="D175" i="12"/>
  <c r="E175" i="12" s="1"/>
  <c r="F175" i="12"/>
  <c r="G175" i="12"/>
  <c r="H175" i="12" s="1"/>
  <c r="I175" i="12"/>
  <c r="J175" i="12"/>
  <c r="K175" i="12" s="1"/>
  <c r="L175" i="12"/>
  <c r="B176" i="12"/>
  <c r="C176" i="12"/>
  <c r="D176" i="12"/>
  <c r="E176" i="12" s="1"/>
  <c r="F176" i="12"/>
  <c r="G176" i="12"/>
  <c r="H176" i="12" s="1"/>
  <c r="I176" i="12"/>
  <c r="J176" i="12"/>
  <c r="K176" i="12" s="1"/>
  <c r="L176" i="12"/>
  <c r="B177" i="12"/>
  <c r="C177" i="12"/>
  <c r="D177" i="12"/>
  <c r="E177" i="12" s="1"/>
  <c r="F177" i="12"/>
  <c r="G177" i="12"/>
  <c r="H177" i="12" s="1"/>
  <c r="I177" i="12"/>
  <c r="J177" i="12"/>
  <c r="K177" i="12" s="1"/>
  <c r="L177" i="12"/>
  <c r="B178" i="12"/>
  <c r="C178" i="12"/>
  <c r="D178" i="12"/>
  <c r="E178" i="12" s="1"/>
  <c r="F178" i="12"/>
  <c r="G178" i="12"/>
  <c r="H178" i="12" s="1"/>
  <c r="I178" i="12"/>
  <c r="J178" i="12"/>
  <c r="K178" i="12" s="1"/>
  <c r="L178" i="12"/>
  <c r="B179" i="12"/>
  <c r="C179" i="12"/>
  <c r="D179" i="12"/>
  <c r="E179" i="12" s="1"/>
  <c r="F179" i="12"/>
  <c r="G179" i="12"/>
  <c r="H179" i="12" s="1"/>
  <c r="I179" i="12"/>
  <c r="J179" i="12"/>
  <c r="K179" i="12" s="1"/>
  <c r="L179" i="12"/>
  <c r="B180" i="12"/>
  <c r="C180" i="12"/>
  <c r="D180" i="12"/>
  <c r="E180" i="12" s="1"/>
  <c r="F180" i="12"/>
  <c r="G180" i="12"/>
  <c r="H180" i="12" s="1"/>
  <c r="I180" i="12"/>
  <c r="J180" i="12"/>
  <c r="K180" i="12" s="1"/>
  <c r="L180" i="12"/>
  <c r="B181" i="12"/>
  <c r="C181" i="12"/>
  <c r="D181" i="12"/>
  <c r="E181" i="12" s="1"/>
  <c r="F181" i="12"/>
  <c r="G181" i="12"/>
  <c r="H181" i="12" s="1"/>
  <c r="I181" i="12"/>
  <c r="J181" i="12"/>
  <c r="K181" i="12" s="1"/>
  <c r="L181" i="12"/>
  <c r="B182" i="12"/>
  <c r="C182" i="12"/>
  <c r="D182" i="12"/>
  <c r="E182" i="12" s="1"/>
  <c r="F182" i="12"/>
  <c r="G182" i="12"/>
  <c r="H182" i="12" s="1"/>
  <c r="I182" i="12"/>
  <c r="J182" i="12"/>
  <c r="K182" i="12" s="1"/>
  <c r="L182" i="12"/>
  <c r="B183" i="12"/>
  <c r="C183" i="12"/>
  <c r="D183" i="12"/>
  <c r="E183" i="12" s="1"/>
  <c r="F183" i="12"/>
  <c r="G183" i="12"/>
  <c r="H183" i="12" s="1"/>
  <c r="I183" i="12"/>
  <c r="J183" i="12"/>
  <c r="K183" i="12" s="1"/>
  <c r="L183" i="12"/>
  <c r="B184" i="12"/>
  <c r="C184" i="12"/>
  <c r="D184" i="12"/>
  <c r="E184" i="12" s="1"/>
  <c r="F184" i="12"/>
  <c r="G184" i="12"/>
  <c r="H184" i="12" s="1"/>
  <c r="I184" i="12"/>
  <c r="J184" i="12"/>
  <c r="K184" i="12" s="1"/>
  <c r="L184" i="12"/>
  <c r="B185" i="12"/>
  <c r="C185" i="12"/>
  <c r="D185" i="12"/>
  <c r="E185" i="12" s="1"/>
  <c r="F185" i="12"/>
  <c r="G185" i="12"/>
  <c r="H185" i="12" s="1"/>
  <c r="I185" i="12"/>
  <c r="J185" i="12"/>
  <c r="K185" i="12" s="1"/>
  <c r="L185" i="12"/>
  <c r="B186" i="12"/>
  <c r="C186" i="12"/>
  <c r="D186" i="12"/>
  <c r="E186" i="12" s="1"/>
  <c r="F186" i="12"/>
  <c r="G186" i="12"/>
  <c r="H186" i="12" s="1"/>
  <c r="I186" i="12"/>
  <c r="J186" i="12"/>
  <c r="K186" i="12" s="1"/>
  <c r="L186" i="12"/>
  <c r="B187" i="12"/>
  <c r="C187" i="12"/>
  <c r="D187" i="12"/>
  <c r="E187" i="12" s="1"/>
  <c r="F187" i="12"/>
  <c r="G187" i="12"/>
  <c r="H187" i="12" s="1"/>
  <c r="I187" i="12"/>
  <c r="J187" i="12"/>
  <c r="K187" i="12" s="1"/>
  <c r="L187" i="12"/>
  <c r="B188" i="12"/>
  <c r="C188" i="12"/>
  <c r="D188" i="12"/>
  <c r="E188" i="12" s="1"/>
  <c r="F188" i="12"/>
  <c r="G188" i="12"/>
  <c r="H188" i="12" s="1"/>
  <c r="I188" i="12"/>
  <c r="J188" i="12"/>
  <c r="K188" i="12" s="1"/>
  <c r="L188" i="12"/>
  <c r="B189" i="12"/>
  <c r="C189" i="12"/>
  <c r="D189" i="12"/>
  <c r="E189" i="12" s="1"/>
  <c r="F189" i="12"/>
  <c r="G189" i="12"/>
  <c r="H189" i="12" s="1"/>
  <c r="I189" i="12"/>
  <c r="J189" i="12"/>
  <c r="K189" i="12" s="1"/>
  <c r="L189" i="12"/>
  <c r="B190" i="12"/>
  <c r="C190" i="12"/>
  <c r="D190" i="12"/>
  <c r="E190" i="12" s="1"/>
  <c r="F190" i="12"/>
  <c r="G190" i="12"/>
  <c r="H190" i="12" s="1"/>
  <c r="I190" i="12"/>
  <c r="J190" i="12"/>
  <c r="K190" i="12" s="1"/>
  <c r="L190" i="12"/>
  <c r="B191" i="12"/>
  <c r="C191" i="12"/>
  <c r="D191" i="12"/>
  <c r="E191" i="12" s="1"/>
  <c r="F191" i="12"/>
  <c r="G191" i="12"/>
  <c r="H191" i="12" s="1"/>
  <c r="I191" i="12"/>
  <c r="J191" i="12"/>
  <c r="K191" i="12" s="1"/>
  <c r="L191" i="12"/>
  <c r="B192" i="12"/>
  <c r="C192" i="12"/>
  <c r="D192" i="12"/>
  <c r="E192" i="12" s="1"/>
  <c r="F192" i="12"/>
  <c r="G192" i="12"/>
  <c r="H192" i="12" s="1"/>
  <c r="I192" i="12"/>
  <c r="J192" i="12"/>
  <c r="K192" i="12" s="1"/>
  <c r="L192" i="12"/>
  <c r="B193" i="12"/>
  <c r="C193" i="12"/>
  <c r="D193" i="12"/>
  <c r="E193" i="12" s="1"/>
  <c r="F193" i="12"/>
  <c r="G193" i="12"/>
  <c r="H193" i="12" s="1"/>
  <c r="I193" i="12"/>
  <c r="J193" i="12"/>
  <c r="K193" i="12" s="1"/>
  <c r="L193" i="12"/>
  <c r="B194" i="12"/>
  <c r="C194" i="12"/>
  <c r="D194" i="12"/>
  <c r="E194" i="12" s="1"/>
  <c r="F194" i="12"/>
  <c r="G194" i="12"/>
  <c r="H194" i="12" s="1"/>
  <c r="I194" i="12"/>
  <c r="J194" i="12"/>
  <c r="K194" i="12" s="1"/>
  <c r="L194" i="12"/>
  <c r="B195" i="12"/>
  <c r="C195" i="12"/>
  <c r="D195" i="12"/>
  <c r="E195" i="12" s="1"/>
  <c r="F195" i="12"/>
  <c r="G195" i="12"/>
  <c r="H195" i="12" s="1"/>
  <c r="I195" i="12"/>
  <c r="J195" i="12"/>
  <c r="K195" i="12" s="1"/>
  <c r="L195" i="12"/>
  <c r="B196" i="12"/>
  <c r="C196" i="12"/>
  <c r="D196" i="12"/>
  <c r="E196" i="12" s="1"/>
  <c r="F196" i="12"/>
  <c r="G196" i="12"/>
  <c r="H196" i="12" s="1"/>
  <c r="I196" i="12"/>
  <c r="J196" i="12"/>
  <c r="K196" i="12" s="1"/>
  <c r="L196" i="12"/>
  <c r="B197" i="12"/>
  <c r="C197" i="12"/>
  <c r="D197" i="12"/>
  <c r="E197" i="12" s="1"/>
  <c r="F197" i="12"/>
  <c r="G197" i="12"/>
  <c r="H197" i="12" s="1"/>
  <c r="I197" i="12"/>
  <c r="J197" i="12"/>
  <c r="K197" i="12" s="1"/>
  <c r="L197" i="12"/>
  <c r="B198" i="12"/>
  <c r="C198" i="12"/>
  <c r="D198" i="12"/>
  <c r="E198" i="12" s="1"/>
  <c r="F198" i="12"/>
  <c r="G198" i="12"/>
  <c r="H198" i="12" s="1"/>
  <c r="I198" i="12"/>
  <c r="J198" i="12"/>
  <c r="K198" i="12" s="1"/>
  <c r="L198" i="12"/>
  <c r="B199" i="12"/>
  <c r="C199" i="12"/>
  <c r="D199" i="12"/>
  <c r="E199" i="12" s="1"/>
  <c r="F199" i="12"/>
  <c r="G199" i="12"/>
  <c r="H199" i="12" s="1"/>
  <c r="I199" i="12"/>
  <c r="J199" i="12"/>
  <c r="K199" i="12" s="1"/>
  <c r="L199" i="12"/>
  <c r="B200" i="12"/>
  <c r="C200" i="12"/>
  <c r="D200" i="12"/>
  <c r="E200" i="12" s="1"/>
  <c r="F200" i="12"/>
  <c r="G200" i="12"/>
  <c r="H200" i="12" s="1"/>
  <c r="I200" i="12"/>
  <c r="J200" i="12"/>
  <c r="K200" i="12" s="1"/>
  <c r="L200" i="12"/>
  <c r="B201" i="12"/>
  <c r="C201" i="12"/>
  <c r="D201" i="12"/>
  <c r="E201" i="12" s="1"/>
  <c r="F201" i="12"/>
  <c r="G201" i="12"/>
  <c r="H201" i="12" s="1"/>
  <c r="I201" i="12"/>
  <c r="J201" i="12"/>
  <c r="K201" i="12" s="1"/>
  <c r="L201" i="12"/>
  <c r="B202" i="12"/>
  <c r="C202" i="12"/>
  <c r="D202" i="12"/>
  <c r="E202" i="12" s="1"/>
  <c r="F202" i="12"/>
  <c r="G202" i="12"/>
  <c r="H202" i="12" s="1"/>
  <c r="I202" i="12"/>
  <c r="J202" i="12"/>
  <c r="K202" i="12" s="1"/>
  <c r="L202" i="12"/>
  <c r="B203" i="12"/>
  <c r="C203" i="12"/>
  <c r="D203" i="12"/>
  <c r="E203" i="12" s="1"/>
  <c r="F203" i="12"/>
  <c r="G203" i="12"/>
  <c r="H203" i="12" s="1"/>
  <c r="I203" i="12"/>
  <c r="J203" i="12"/>
  <c r="K203" i="12" s="1"/>
  <c r="L203" i="12"/>
  <c r="B204" i="12"/>
  <c r="C204" i="12"/>
  <c r="D204" i="12"/>
  <c r="E204" i="12" s="1"/>
  <c r="F204" i="12"/>
  <c r="G204" i="12"/>
  <c r="H204" i="12" s="1"/>
  <c r="I204" i="12"/>
  <c r="J204" i="12"/>
  <c r="K204" i="12" s="1"/>
  <c r="L204" i="12"/>
  <c r="B205" i="12"/>
  <c r="C205" i="12"/>
  <c r="D205" i="12"/>
  <c r="E205" i="12" s="1"/>
  <c r="F205" i="12"/>
  <c r="G205" i="12"/>
  <c r="H205" i="12" s="1"/>
  <c r="I205" i="12"/>
  <c r="J205" i="12"/>
  <c r="K205" i="12" s="1"/>
  <c r="L205" i="12"/>
  <c r="B206" i="12"/>
  <c r="C206" i="12"/>
  <c r="D206" i="12"/>
  <c r="E206" i="12" s="1"/>
  <c r="F206" i="12"/>
  <c r="G206" i="12"/>
  <c r="H206" i="12" s="1"/>
  <c r="I206" i="12"/>
  <c r="J206" i="12"/>
  <c r="K206" i="12" s="1"/>
  <c r="L206" i="12"/>
  <c r="B207" i="12"/>
  <c r="C207" i="12"/>
  <c r="D207" i="12"/>
  <c r="E207" i="12" s="1"/>
  <c r="F207" i="12"/>
  <c r="G207" i="12"/>
  <c r="H207" i="12" s="1"/>
  <c r="I207" i="12"/>
  <c r="J207" i="12"/>
  <c r="K207" i="12" s="1"/>
  <c r="L207" i="12"/>
  <c r="B208" i="12"/>
  <c r="C208" i="12"/>
  <c r="D208" i="12"/>
  <c r="E208" i="12" s="1"/>
  <c r="F208" i="12"/>
  <c r="G208" i="12"/>
  <c r="H208" i="12" s="1"/>
  <c r="I208" i="12"/>
  <c r="J208" i="12"/>
  <c r="K208" i="12" s="1"/>
  <c r="L208" i="12"/>
  <c r="B209" i="12"/>
  <c r="C209" i="12"/>
  <c r="D209" i="12"/>
  <c r="E209" i="12" s="1"/>
  <c r="F209" i="12"/>
  <c r="G209" i="12"/>
  <c r="H209" i="12" s="1"/>
  <c r="I209" i="12"/>
  <c r="J209" i="12"/>
  <c r="K209" i="12" s="1"/>
  <c r="L209" i="12"/>
  <c r="B210" i="12"/>
  <c r="C210" i="12"/>
  <c r="D210" i="12"/>
  <c r="E210" i="12" s="1"/>
  <c r="F210" i="12"/>
  <c r="G210" i="12"/>
  <c r="H210" i="12" s="1"/>
  <c r="I210" i="12"/>
  <c r="J210" i="12"/>
  <c r="K210" i="12" s="1"/>
  <c r="L210" i="12"/>
  <c r="B211" i="12"/>
  <c r="C211" i="12"/>
  <c r="D211" i="12"/>
  <c r="E211" i="12" s="1"/>
  <c r="F211" i="12"/>
  <c r="G211" i="12"/>
  <c r="H211" i="12" s="1"/>
  <c r="I211" i="12"/>
  <c r="J211" i="12"/>
  <c r="K211" i="12" s="1"/>
  <c r="L211" i="12"/>
  <c r="B212" i="12"/>
  <c r="C212" i="12"/>
  <c r="D212" i="12"/>
  <c r="E212" i="12" s="1"/>
  <c r="F212" i="12"/>
  <c r="G212" i="12"/>
  <c r="H212" i="12" s="1"/>
  <c r="I212" i="12"/>
  <c r="J212" i="12"/>
  <c r="K212" i="12" s="1"/>
  <c r="L212" i="12"/>
  <c r="B213" i="12"/>
  <c r="C213" i="12"/>
  <c r="D213" i="12"/>
  <c r="E213" i="12" s="1"/>
  <c r="F213" i="12"/>
  <c r="G213" i="12"/>
  <c r="H213" i="12" s="1"/>
  <c r="I213" i="12"/>
  <c r="J213" i="12"/>
  <c r="K213" i="12" s="1"/>
  <c r="L213" i="12"/>
  <c r="B214" i="12"/>
  <c r="C214" i="12"/>
  <c r="D214" i="12"/>
  <c r="E214" i="12" s="1"/>
  <c r="F214" i="12"/>
  <c r="G214" i="12"/>
  <c r="H214" i="12" s="1"/>
  <c r="I214" i="12"/>
  <c r="J214" i="12"/>
  <c r="K214" i="12" s="1"/>
  <c r="L214" i="12"/>
  <c r="B215" i="12"/>
  <c r="C215" i="12"/>
  <c r="D215" i="12"/>
  <c r="E215" i="12" s="1"/>
  <c r="F215" i="12"/>
  <c r="G215" i="12"/>
  <c r="H215" i="12" s="1"/>
  <c r="I215" i="12"/>
  <c r="J215" i="12"/>
  <c r="K215" i="12" s="1"/>
  <c r="L215" i="12"/>
  <c r="B216" i="12"/>
  <c r="C216" i="12"/>
  <c r="D216" i="12"/>
  <c r="E216" i="12" s="1"/>
  <c r="F216" i="12"/>
  <c r="G216" i="12"/>
  <c r="H216" i="12" s="1"/>
  <c r="I216" i="12"/>
  <c r="J216" i="12"/>
  <c r="K216" i="12" s="1"/>
  <c r="L216" i="12"/>
  <c r="B217" i="12"/>
  <c r="C217" i="12"/>
  <c r="D217" i="12"/>
  <c r="E217" i="12" s="1"/>
  <c r="F217" i="12"/>
  <c r="G217" i="12"/>
  <c r="H217" i="12" s="1"/>
  <c r="I217" i="12"/>
  <c r="J217" i="12"/>
  <c r="K217" i="12" s="1"/>
  <c r="L217" i="12"/>
  <c r="B218" i="12"/>
  <c r="C218" i="12"/>
  <c r="D218" i="12"/>
  <c r="E218" i="12" s="1"/>
  <c r="F218" i="12"/>
  <c r="G218" i="12"/>
  <c r="H218" i="12" s="1"/>
  <c r="I218" i="12"/>
  <c r="J218" i="12"/>
  <c r="K218" i="12" s="1"/>
  <c r="L218" i="12"/>
  <c r="B219" i="12"/>
  <c r="C219" i="12"/>
  <c r="D219" i="12"/>
  <c r="E219" i="12" s="1"/>
  <c r="F219" i="12"/>
  <c r="G219" i="12"/>
  <c r="H219" i="12" s="1"/>
  <c r="I219" i="12"/>
  <c r="J219" i="12"/>
  <c r="K219" i="12" s="1"/>
  <c r="L219" i="12"/>
  <c r="B220" i="12"/>
  <c r="C220" i="12"/>
  <c r="D220" i="12"/>
  <c r="E220" i="12" s="1"/>
  <c r="F220" i="12"/>
  <c r="G220" i="12"/>
  <c r="H220" i="12" s="1"/>
  <c r="I220" i="12"/>
  <c r="J220" i="12"/>
  <c r="K220" i="12" s="1"/>
  <c r="L220" i="12"/>
  <c r="B221" i="12"/>
  <c r="C221" i="12"/>
  <c r="D221" i="12"/>
  <c r="E221" i="12" s="1"/>
  <c r="F221" i="12"/>
  <c r="G221" i="12"/>
  <c r="H221" i="12" s="1"/>
  <c r="I221" i="12"/>
  <c r="J221" i="12"/>
  <c r="K221" i="12" s="1"/>
  <c r="L221" i="12"/>
  <c r="B222" i="12"/>
  <c r="C222" i="12"/>
  <c r="D222" i="12"/>
  <c r="E222" i="12" s="1"/>
  <c r="F222" i="12"/>
  <c r="G222" i="12"/>
  <c r="H222" i="12" s="1"/>
  <c r="I222" i="12"/>
  <c r="J222" i="12"/>
  <c r="K222" i="12" s="1"/>
  <c r="L222" i="12"/>
  <c r="B223" i="12"/>
  <c r="C223" i="12"/>
  <c r="D223" i="12"/>
  <c r="E223" i="12" s="1"/>
  <c r="F223" i="12"/>
  <c r="G223" i="12"/>
  <c r="H223" i="12" s="1"/>
  <c r="I223" i="12"/>
  <c r="J223" i="12"/>
  <c r="K223" i="12" s="1"/>
  <c r="L223" i="12"/>
  <c r="B224" i="12"/>
  <c r="C224" i="12"/>
  <c r="D224" i="12"/>
  <c r="E224" i="12" s="1"/>
  <c r="F224" i="12"/>
  <c r="G224" i="12"/>
  <c r="H224" i="12" s="1"/>
  <c r="I224" i="12"/>
  <c r="J224" i="12"/>
  <c r="K224" i="12" s="1"/>
  <c r="L224" i="12"/>
  <c r="B225" i="12"/>
  <c r="C225" i="12"/>
  <c r="D225" i="12"/>
  <c r="E225" i="12" s="1"/>
  <c r="F225" i="12"/>
  <c r="G225" i="12"/>
  <c r="H225" i="12" s="1"/>
  <c r="I225" i="12"/>
  <c r="J225" i="12"/>
  <c r="K225" i="12" s="1"/>
  <c r="L225" i="12"/>
  <c r="B226" i="12"/>
  <c r="C226" i="12"/>
  <c r="D226" i="12"/>
  <c r="E226" i="12" s="1"/>
  <c r="F226" i="12"/>
  <c r="G226" i="12"/>
  <c r="H226" i="12" s="1"/>
  <c r="I226" i="12"/>
  <c r="J226" i="12"/>
  <c r="K226" i="12" s="1"/>
  <c r="L226" i="12"/>
  <c r="B227" i="12"/>
  <c r="C227" i="12"/>
  <c r="D227" i="12"/>
  <c r="E227" i="12" s="1"/>
  <c r="F227" i="12"/>
  <c r="G227" i="12"/>
  <c r="H227" i="12" s="1"/>
  <c r="I227" i="12"/>
  <c r="J227" i="12"/>
  <c r="K227" i="12" s="1"/>
  <c r="L227" i="12"/>
  <c r="B228" i="12"/>
  <c r="C228" i="12"/>
  <c r="D228" i="12"/>
  <c r="E228" i="12" s="1"/>
  <c r="F228" i="12"/>
  <c r="G228" i="12"/>
  <c r="H228" i="12" s="1"/>
  <c r="I228" i="12"/>
  <c r="J228" i="12"/>
  <c r="K228" i="12" s="1"/>
  <c r="L228" i="12"/>
  <c r="B229" i="12"/>
  <c r="C229" i="12"/>
  <c r="D229" i="12"/>
  <c r="E229" i="12" s="1"/>
  <c r="F229" i="12"/>
  <c r="G229" i="12"/>
  <c r="H229" i="12" s="1"/>
  <c r="I229" i="12"/>
  <c r="J229" i="12"/>
  <c r="K229" i="12" s="1"/>
  <c r="L229" i="12"/>
  <c r="B230" i="12"/>
  <c r="C230" i="12"/>
  <c r="D230" i="12"/>
  <c r="E230" i="12" s="1"/>
  <c r="F230" i="12"/>
  <c r="G230" i="12"/>
  <c r="H230" i="12" s="1"/>
  <c r="I230" i="12"/>
  <c r="J230" i="12"/>
  <c r="K230" i="12" s="1"/>
  <c r="L230" i="12"/>
  <c r="B231" i="12"/>
  <c r="C231" i="12"/>
  <c r="D231" i="12"/>
  <c r="E231" i="12" s="1"/>
  <c r="F231" i="12"/>
  <c r="G231" i="12"/>
  <c r="H231" i="12" s="1"/>
  <c r="I231" i="12"/>
  <c r="J231" i="12"/>
  <c r="K231" i="12" s="1"/>
  <c r="L231" i="12"/>
  <c r="B232" i="12"/>
  <c r="C232" i="12"/>
  <c r="D232" i="12"/>
  <c r="E232" i="12" s="1"/>
  <c r="F232" i="12"/>
  <c r="G232" i="12"/>
  <c r="H232" i="12" s="1"/>
  <c r="I232" i="12"/>
  <c r="J232" i="12"/>
  <c r="K232" i="12" s="1"/>
  <c r="L232" i="12"/>
  <c r="B233" i="12"/>
  <c r="C233" i="12"/>
  <c r="D233" i="12"/>
  <c r="E233" i="12" s="1"/>
  <c r="F233" i="12"/>
  <c r="G233" i="12"/>
  <c r="H233" i="12" s="1"/>
  <c r="I233" i="12"/>
  <c r="J233" i="12"/>
  <c r="K233" i="12" s="1"/>
  <c r="L233" i="12"/>
  <c r="B234" i="12"/>
  <c r="C234" i="12"/>
  <c r="D234" i="12"/>
  <c r="E234" i="12" s="1"/>
  <c r="F234" i="12"/>
  <c r="G234" i="12"/>
  <c r="H234" i="12" s="1"/>
  <c r="I234" i="12"/>
  <c r="J234" i="12"/>
  <c r="K234" i="12" s="1"/>
  <c r="L234" i="12"/>
  <c r="B235" i="12"/>
  <c r="C235" i="12"/>
  <c r="D235" i="12"/>
  <c r="E235" i="12" s="1"/>
  <c r="F235" i="12"/>
  <c r="G235" i="12"/>
  <c r="H235" i="12" s="1"/>
  <c r="I235" i="12"/>
  <c r="J235" i="12"/>
  <c r="K235" i="12" s="1"/>
  <c r="L235" i="12"/>
  <c r="B236" i="12"/>
  <c r="C236" i="12"/>
  <c r="D236" i="12"/>
  <c r="E236" i="12" s="1"/>
  <c r="F236" i="12"/>
  <c r="G236" i="12"/>
  <c r="H236" i="12" s="1"/>
  <c r="I236" i="12"/>
  <c r="J236" i="12"/>
  <c r="K236" i="12" s="1"/>
  <c r="L236" i="12"/>
  <c r="B237" i="12"/>
  <c r="C237" i="12"/>
  <c r="D237" i="12"/>
  <c r="E237" i="12" s="1"/>
  <c r="F237" i="12"/>
  <c r="G237" i="12"/>
  <c r="H237" i="12" s="1"/>
  <c r="I237" i="12"/>
  <c r="J237" i="12"/>
  <c r="K237" i="12" s="1"/>
  <c r="L237" i="12"/>
  <c r="B238" i="12"/>
  <c r="C238" i="12"/>
  <c r="D238" i="12"/>
  <c r="E238" i="12" s="1"/>
  <c r="F238" i="12"/>
  <c r="G238" i="12"/>
  <c r="H238" i="12" s="1"/>
  <c r="I238" i="12"/>
  <c r="J238" i="12"/>
  <c r="K238" i="12" s="1"/>
  <c r="L238" i="12"/>
  <c r="B239" i="12"/>
  <c r="C239" i="12"/>
  <c r="D239" i="12"/>
  <c r="E239" i="12" s="1"/>
  <c r="F239" i="12"/>
  <c r="G239" i="12"/>
  <c r="H239" i="12" s="1"/>
  <c r="I239" i="12"/>
  <c r="J239" i="12"/>
  <c r="K239" i="12" s="1"/>
  <c r="L239" i="12"/>
  <c r="B240" i="12"/>
  <c r="C240" i="12"/>
  <c r="D240" i="12"/>
  <c r="E240" i="12" s="1"/>
  <c r="F240" i="12"/>
  <c r="G240" i="12"/>
  <c r="H240" i="12" s="1"/>
  <c r="I240" i="12"/>
  <c r="J240" i="12"/>
  <c r="K240" i="12" s="1"/>
  <c r="L240" i="12"/>
  <c r="B241" i="12"/>
  <c r="C241" i="12"/>
  <c r="D241" i="12"/>
  <c r="E241" i="12" s="1"/>
  <c r="F241" i="12"/>
  <c r="G241" i="12"/>
  <c r="H241" i="12" s="1"/>
  <c r="I241" i="12"/>
  <c r="J241" i="12"/>
  <c r="K241" i="12" s="1"/>
  <c r="L241" i="12"/>
  <c r="B242" i="12"/>
  <c r="C242" i="12"/>
  <c r="D242" i="12"/>
  <c r="E242" i="12" s="1"/>
  <c r="F242" i="12"/>
  <c r="G242" i="12"/>
  <c r="H242" i="12" s="1"/>
  <c r="I242" i="12"/>
  <c r="J242" i="12"/>
  <c r="K242" i="12" s="1"/>
  <c r="L242" i="12"/>
  <c r="B243" i="12"/>
  <c r="C243" i="12"/>
  <c r="D243" i="12"/>
  <c r="E243" i="12" s="1"/>
  <c r="F243" i="12"/>
  <c r="G243" i="12"/>
  <c r="H243" i="12" s="1"/>
  <c r="I243" i="12"/>
  <c r="J243" i="12"/>
  <c r="K243" i="12" s="1"/>
  <c r="L243" i="12"/>
  <c r="B244" i="12"/>
  <c r="C244" i="12"/>
  <c r="D244" i="12"/>
  <c r="E244" i="12" s="1"/>
  <c r="F244" i="12"/>
  <c r="G244" i="12"/>
  <c r="H244" i="12" s="1"/>
  <c r="I244" i="12"/>
  <c r="J244" i="12"/>
  <c r="K244" i="12" s="1"/>
  <c r="L244" i="12"/>
  <c r="B245" i="12"/>
  <c r="C245" i="12"/>
  <c r="D245" i="12"/>
  <c r="E245" i="12" s="1"/>
  <c r="F245" i="12"/>
  <c r="G245" i="12"/>
  <c r="H245" i="12" s="1"/>
  <c r="I245" i="12"/>
  <c r="J245" i="12"/>
  <c r="K245" i="12" s="1"/>
  <c r="L245" i="12"/>
  <c r="B246" i="12"/>
  <c r="C246" i="12"/>
  <c r="D246" i="12"/>
  <c r="E246" i="12" s="1"/>
  <c r="F246" i="12"/>
  <c r="G246" i="12"/>
  <c r="H246" i="12" s="1"/>
  <c r="I246" i="12"/>
  <c r="J246" i="12"/>
  <c r="K246" i="12" s="1"/>
  <c r="L246" i="12"/>
  <c r="B247" i="12"/>
  <c r="C247" i="12"/>
  <c r="D247" i="12"/>
  <c r="E247" i="12" s="1"/>
  <c r="F247" i="12"/>
  <c r="G247" i="12"/>
  <c r="H247" i="12" s="1"/>
  <c r="I247" i="12"/>
  <c r="J247" i="12"/>
  <c r="K247" i="12" s="1"/>
  <c r="L247" i="12"/>
  <c r="B248" i="12"/>
  <c r="C248" i="12"/>
  <c r="D248" i="12"/>
  <c r="E248" i="12" s="1"/>
  <c r="F248" i="12"/>
  <c r="G248" i="12"/>
  <c r="H248" i="12" s="1"/>
  <c r="I248" i="12"/>
  <c r="J248" i="12"/>
  <c r="K248" i="12" s="1"/>
  <c r="L248" i="12"/>
  <c r="B249" i="12"/>
  <c r="C249" i="12"/>
  <c r="D249" i="12"/>
  <c r="E249" i="12" s="1"/>
  <c r="F249" i="12"/>
  <c r="G249" i="12"/>
  <c r="H249" i="12" s="1"/>
  <c r="I249" i="12"/>
  <c r="J249" i="12"/>
  <c r="K249" i="12" s="1"/>
  <c r="L249" i="12"/>
  <c r="B250" i="12"/>
  <c r="C250" i="12"/>
  <c r="D250" i="12"/>
  <c r="E250" i="12" s="1"/>
  <c r="F250" i="12"/>
  <c r="G250" i="12"/>
  <c r="H250" i="12" s="1"/>
  <c r="I250" i="12"/>
  <c r="J250" i="12"/>
  <c r="K250" i="12" s="1"/>
  <c r="L250" i="12"/>
  <c r="B251" i="12"/>
  <c r="C251" i="12"/>
  <c r="D251" i="12"/>
  <c r="E251" i="12" s="1"/>
  <c r="F251" i="12"/>
  <c r="G251" i="12"/>
  <c r="H251" i="12" s="1"/>
  <c r="I251" i="12"/>
  <c r="J251" i="12"/>
  <c r="K251" i="12" s="1"/>
  <c r="L251" i="12"/>
  <c r="B252" i="12"/>
  <c r="C252" i="12"/>
  <c r="D252" i="12"/>
  <c r="E252" i="12" s="1"/>
  <c r="F252" i="12"/>
  <c r="G252" i="12"/>
  <c r="H252" i="12" s="1"/>
  <c r="I252" i="12"/>
  <c r="J252" i="12"/>
  <c r="K252" i="12" s="1"/>
  <c r="L252" i="12"/>
  <c r="B253" i="12"/>
  <c r="C253" i="12"/>
  <c r="D253" i="12"/>
  <c r="E253" i="12" s="1"/>
  <c r="F253" i="12"/>
  <c r="G253" i="12"/>
  <c r="H253" i="12" s="1"/>
  <c r="I253" i="12"/>
  <c r="J253" i="12"/>
  <c r="K253" i="12" s="1"/>
  <c r="L253" i="12"/>
  <c r="B254" i="12"/>
  <c r="C254" i="12"/>
  <c r="D254" i="12"/>
  <c r="E254" i="12" s="1"/>
  <c r="F254" i="12"/>
  <c r="G254" i="12"/>
  <c r="H254" i="12" s="1"/>
  <c r="I254" i="12"/>
  <c r="J254" i="12"/>
  <c r="K254" i="12" s="1"/>
  <c r="L254" i="12"/>
  <c r="B255" i="12"/>
  <c r="C255" i="12"/>
  <c r="D255" i="12"/>
  <c r="E255" i="12" s="1"/>
  <c r="F255" i="12"/>
  <c r="G255" i="12"/>
  <c r="H255" i="12" s="1"/>
  <c r="I255" i="12"/>
  <c r="J255" i="12"/>
  <c r="K255" i="12" s="1"/>
  <c r="L255" i="12"/>
  <c r="B256" i="12"/>
  <c r="C256" i="12"/>
  <c r="D256" i="12"/>
  <c r="E256" i="12" s="1"/>
  <c r="F256" i="12"/>
  <c r="G256" i="12"/>
  <c r="H256" i="12" s="1"/>
  <c r="I256" i="12"/>
  <c r="J256" i="12"/>
  <c r="K256" i="12" s="1"/>
  <c r="L256" i="12"/>
  <c r="B257" i="12"/>
  <c r="C257" i="12"/>
  <c r="D257" i="12"/>
  <c r="E257" i="12" s="1"/>
  <c r="F257" i="12"/>
  <c r="G257" i="12"/>
  <c r="H257" i="12" s="1"/>
  <c r="I257" i="12"/>
  <c r="J257" i="12"/>
  <c r="K257" i="12" s="1"/>
  <c r="L257" i="12"/>
  <c r="B258" i="12"/>
  <c r="C258" i="12"/>
  <c r="D258" i="12"/>
  <c r="E258" i="12" s="1"/>
  <c r="F258" i="12"/>
  <c r="G258" i="12"/>
  <c r="H258" i="12" s="1"/>
  <c r="I258" i="12"/>
  <c r="J258" i="12"/>
  <c r="K258" i="12" s="1"/>
  <c r="L258" i="12"/>
  <c r="B259" i="12"/>
  <c r="C259" i="12"/>
  <c r="D259" i="12"/>
  <c r="E259" i="12" s="1"/>
  <c r="F259" i="12"/>
  <c r="G259" i="12"/>
  <c r="H259" i="12" s="1"/>
  <c r="I259" i="12"/>
  <c r="J259" i="12"/>
  <c r="K259" i="12" s="1"/>
  <c r="L259" i="12"/>
  <c r="B260" i="12"/>
  <c r="C260" i="12"/>
  <c r="D260" i="12"/>
  <c r="E260" i="12" s="1"/>
  <c r="F260" i="12"/>
  <c r="G260" i="12"/>
  <c r="H260" i="12" s="1"/>
  <c r="I260" i="12"/>
  <c r="J260" i="12"/>
  <c r="K260" i="12" s="1"/>
  <c r="L260" i="12"/>
  <c r="B261" i="12"/>
  <c r="C261" i="12"/>
  <c r="D261" i="12"/>
  <c r="E261" i="12" s="1"/>
  <c r="F261" i="12"/>
  <c r="G261" i="12"/>
  <c r="H261" i="12" s="1"/>
  <c r="I261" i="12"/>
  <c r="J261" i="12"/>
  <c r="K261" i="12" s="1"/>
  <c r="L261" i="12"/>
  <c r="B262" i="12"/>
  <c r="C262" i="12"/>
  <c r="D262" i="12"/>
  <c r="E262" i="12" s="1"/>
  <c r="F262" i="12"/>
  <c r="G262" i="12"/>
  <c r="H262" i="12" s="1"/>
  <c r="I262" i="12"/>
  <c r="J262" i="12"/>
  <c r="K262" i="12" s="1"/>
  <c r="L262" i="12"/>
  <c r="B263" i="12"/>
  <c r="C263" i="12"/>
  <c r="D263" i="12"/>
  <c r="E263" i="12" s="1"/>
  <c r="F263" i="12"/>
  <c r="G263" i="12"/>
  <c r="H263" i="12" s="1"/>
  <c r="I263" i="12"/>
  <c r="J263" i="12"/>
  <c r="K263" i="12" s="1"/>
  <c r="L263" i="12"/>
  <c r="B264" i="12"/>
  <c r="C264" i="12"/>
  <c r="D264" i="12"/>
  <c r="E264" i="12" s="1"/>
  <c r="F264" i="12"/>
  <c r="G264" i="12"/>
  <c r="H264" i="12" s="1"/>
  <c r="I264" i="12"/>
  <c r="J264" i="12"/>
  <c r="K264" i="12" s="1"/>
  <c r="L264" i="12"/>
  <c r="B265" i="12"/>
  <c r="C265" i="12"/>
  <c r="D265" i="12"/>
  <c r="E265" i="12" s="1"/>
  <c r="F265" i="12"/>
  <c r="G265" i="12"/>
  <c r="H265" i="12" s="1"/>
  <c r="I265" i="12"/>
  <c r="J265" i="12"/>
  <c r="K265" i="12" s="1"/>
  <c r="L265" i="12"/>
  <c r="B266" i="12"/>
  <c r="C266" i="12"/>
  <c r="D266" i="12"/>
  <c r="E266" i="12" s="1"/>
  <c r="F266" i="12"/>
  <c r="G266" i="12"/>
  <c r="H266" i="12" s="1"/>
  <c r="I266" i="12"/>
  <c r="J266" i="12"/>
  <c r="K266" i="12" s="1"/>
  <c r="L266" i="12"/>
  <c r="B267" i="12"/>
  <c r="C267" i="12"/>
  <c r="D267" i="12"/>
  <c r="E267" i="12" s="1"/>
  <c r="F267" i="12"/>
  <c r="G267" i="12"/>
  <c r="H267" i="12" s="1"/>
  <c r="I267" i="12"/>
  <c r="J267" i="12"/>
  <c r="K267" i="12" s="1"/>
  <c r="L267" i="12"/>
  <c r="B268" i="12"/>
  <c r="C268" i="12"/>
  <c r="D268" i="12"/>
  <c r="E268" i="12" s="1"/>
  <c r="F268" i="12"/>
  <c r="G268" i="12"/>
  <c r="H268" i="12" s="1"/>
  <c r="I268" i="12"/>
  <c r="J268" i="12"/>
  <c r="K268" i="12" s="1"/>
  <c r="L268" i="12"/>
  <c r="B269" i="12"/>
  <c r="C269" i="12"/>
  <c r="D269" i="12"/>
  <c r="E269" i="12" s="1"/>
  <c r="F269" i="12"/>
  <c r="G269" i="12"/>
  <c r="H269" i="12" s="1"/>
  <c r="I269" i="12"/>
  <c r="J269" i="12"/>
  <c r="K269" i="12" s="1"/>
  <c r="L269" i="12"/>
  <c r="B270" i="12"/>
  <c r="C270" i="12"/>
  <c r="D270" i="12"/>
  <c r="E270" i="12" s="1"/>
  <c r="F270" i="12"/>
  <c r="G270" i="12"/>
  <c r="H270" i="12" s="1"/>
  <c r="I270" i="12"/>
  <c r="J270" i="12"/>
  <c r="K270" i="12" s="1"/>
  <c r="L270" i="12"/>
  <c r="B271" i="12"/>
  <c r="C271" i="12"/>
  <c r="D271" i="12"/>
  <c r="E271" i="12" s="1"/>
  <c r="F271" i="12"/>
  <c r="G271" i="12"/>
  <c r="H271" i="12" s="1"/>
  <c r="I271" i="12"/>
  <c r="J271" i="12"/>
  <c r="K271" i="12" s="1"/>
  <c r="L271" i="12"/>
  <c r="B272" i="12"/>
  <c r="C272" i="12"/>
  <c r="D272" i="12"/>
  <c r="E272" i="12" s="1"/>
  <c r="F272" i="12"/>
  <c r="G272" i="12"/>
  <c r="H272" i="12" s="1"/>
  <c r="I272" i="12"/>
  <c r="J272" i="12"/>
  <c r="K272" i="12" s="1"/>
  <c r="L272" i="12"/>
  <c r="B273" i="12"/>
  <c r="C273" i="12"/>
  <c r="D273" i="12"/>
  <c r="E273" i="12" s="1"/>
  <c r="F273" i="12"/>
  <c r="G273" i="12"/>
  <c r="H273" i="12" s="1"/>
  <c r="I273" i="12"/>
  <c r="J273" i="12"/>
  <c r="K273" i="12" s="1"/>
  <c r="L273" i="12"/>
  <c r="B274" i="12"/>
  <c r="C274" i="12"/>
  <c r="D274" i="12"/>
  <c r="E274" i="12" s="1"/>
  <c r="F274" i="12"/>
  <c r="G274" i="12"/>
  <c r="H274" i="12" s="1"/>
  <c r="I274" i="12"/>
  <c r="J274" i="12"/>
  <c r="K274" i="12" s="1"/>
  <c r="L274" i="12"/>
  <c r="B275" i="12"/>
  <c r="C275" i="12"/>
  <c r="D275" i="12"/>
  <c r="E275" i="12" s="1"/>
  <c r="F275" i="12"/>
  <c r="G275" i="12"/>
  <c r="H275" i="12" s="1"/>
  <c r="I275" i="12"/>
  <c r="J275" i="12"/>
  <c r="K275" i="12" s="1"/>
  <c r="L275" i="12"/>
  <c r="B276" i="12"/>
  <c r="C276" i="12"/>
  <c r="D276" i="12"/>
  <c r="E276" i="12" s="1"/>
  <c r="F276" i="12"/>
  <c r="G276" i="12"/>
  <c r="H276" i="12" s="1"/>
  <c r="I276" i="12"/>
  <c r="J276" i="12"/>
  <c r="K276" i="12" s="1"/>
  <c r="L276" i="12"/>
  <c r="B277" i="12"/>
  <c r="C277" i="12"/>
  <c r="D277" i="12"/>
  <c r="E277" i="12" s="1"/>
  <c r="F277" i="12"/>
  <c r="G277" i="12"/>
  <c r="H277" i="12" s="1"/>
  <c r="I277" i="12"/>
  <c r="J277" i="12"/>
  <c r="K277" i="12" s="1"/>
  <c r="L277" i="12"/>
  <c r="B278" i="12"/>
  <c r="C278" i="12"/>
  <c r="D278" i="12"/>
  <c r="E278" i="12" s="1"/>
  <c r="F278" i="12"/>
  <c r="G278" i="12"/>
  <c r="H278" i="12" s="1"/>
  <c r="I278" i="12"/>
  <c r="J278" i="12"/>
  <c r="K278" i="12" s="1"/>
  <c r="L278" i="12"/>
  <c r="B279" i="12"/>
  <c r="C279" i="12"/>
  <c r="D279" i="12"/>
  <c r="E279" i="12" s="1"/>
  <c r="F279" i="12"/>
  <c r="G279" i="12"/>
  <c r="H279" i="12" s="1"/>
  <c r="I279" i="12"/>
  <c r="J279" i="12"/>
  <c r="K279" i="12" s="1"/>
  <c r="L279" i="12"/>
  <c r="B280" i="12"/>
  <c r="C280" i="12"/>
  <c r="D280" i="12"/>
  <c r="E280" i="12" s="1"/>
  <c r="F280" i="12"/>
  <c r="G280" i="12"/>
  <c r="H280" i="12" s="1"/>
  <c r="I280" i="12"/>
  <c r="J280" i="12"/>
  <c r="K280" i="12" s="1"/>
  <c r="L280" i="12"/>
  <c r="B281" i="12"/>
  <c r="C281" i="12"/>
  <c r="D281" i="12"/>
  <c r="E281" i="12" s="1"/>
  <c r="F281" i="12"/>
  <c r="G281" i="12"/>
  <c r="H281" i="12" s="1"/>
  <c r="I281" i="12"/>
  <c r="J281" i="12"/>
  <c r="K281" i="12" s="1"/>
  <c r="L281" i="12"/>
  <c r="B282" i="12"/>
  <c r="C282" i="12"/>
  <c r="D282" i="12"/>
  <c r="E282" i="12" s="1"/>
  <c r="F282" i="12"/>
  <c r="G282" i="12"/>
  <c r="H282" i="12" s="1"/>
  <c r="I282" i="12"/>
  <c r="J282" i="12"/>
  <c r="K282" i="12" s="1"/>
  <c r="L282" i="12"/>
  <c r="B283" i="12"/>
  <c r="C283" i="12"/>
  <c r="D283" i="12"/>
  <c r="E283" i="12" s="1"/>
  <c r="F283" i="12"/>
  <c r="G283" i="12"/>
  <c r="H283" i="12" s="1"/>
  <c r="I283" i="12"/>
  <c r="J283" i="12"/>
  <c r="K283" i="12" s="1"/>
  <c r="L283" i="12"/>
  <c r="B284" i="12"/>
  <c r="C284" i="12"/>
  <c r="D284" i="12"/>
  <c r="E284" i="12" s="1"/>
  <c r="F284" i="12"/>
  <c r="G284" i="12"/>
  <c r="H284" i="12" s="1"/>
  <c r="I284" i="12"/>
  <c r="J284" i="12"/>
  <c r="K284" i="12" s="1"/>
  <c r="L284" i="12"/>
  <c r="B285" i="12"/>
  <c r="C285" i="12"/>
  <c r="D285" i="12"/>
  <c r="E285" i="12" s="1"/>
  <c r="F285" i="12"/>
  <c r="G285" i="12"/>
  <c r="H285" i="12" s="1"/>
  <c r="I285" i="12"/>
  <c r="J285" i="12"/>
  <c r="K285" i="12" s="1"/>
  <c r="L285" i="12"/>
  <c r="B286" i="12"/>
  <c r="C286" i="12"/>
  <c r="D286" i="12"/>
  <c r="E286" i="12" s="1"/>
  <c r="F286" i="12"/>
  <c r="G286" i="12"/>
  <c r="H286" i="12" s="1"/>
  <c r="I286" i="12"/>
  <c r="J286" i="12"/>
  <c r="K286" i="12" s="1"/>
  <c r="L286" i="12"/>
  <c r="B287" i="12"/>
  <c r="C287" i="12"/>
  <c r="D287" i="12"/>
  <c r="E287" i="12" s="1"/>
  <c r="F287" i="12"/>
  <c r="G287" i="12"/>
  <c r="H287" i="12" s="1"/>
  <c r="I287" i="12"/>
  <c r="J287" i="12"/>
  <c r="K287" i="12" s="1"/>
  <c r="L287" i="12"/>
  <c r="B288" i="12"/>
  <c r="C288" i="12"/>
  <c r="D288" i="12"/>
  <c r="E288" i="12" s="1"/>
  <c r="F288" i="12"/>
  <c r="G288" i="12"/>
  <c r="H288" i="12" s="1"/>
  <c r="I288" i="12"/>
  <c r="J288" i="12"/>
  <c r="K288" i="12" s="1"/>
  <c r="L288" i="12"/>
  <c r="B289" i="12"/>
  <c r="C289" i="12"/>
  <c r="D289" i="12"/>
  <c r="E289" i="12" s="1"/>
  <c r="F289" i="12"/>
  <c r="G289" i="12"/>
  <c r="H289" i="12" s="1"/>
  <c r="I289" i="12"/>
  <c r="J289" i="12"/>
  <c r="K289" i="12" s="1"/>
  <c r="L289" i="12"/>
  <c r="B290" i="12"/>
  <c r="C290" i="12"/>
  <c r="D290" i="12"/>
  <c r="E290" i="12" s="1"/>
  <c r="F290" i="12"/>
  <c r="G290" i="12"/>
  <c r="H290" i="12" s="1"/>
  <c r="I290" i="12"/>
  <c r="J290" i="12"/>
  <c r="K290" i="12" s="1"/>
  <c r="L290" i="12"/>
  <c r="B291" i="12"/>
  <c r="C291" i="12"/>
  <c r="D291" i="12"/>
  <c r="E291" i="12" s="1"/>
  <c r="F291" i="12"/>
  <c r="G291" i="12"/>
  <c r="H291" i="12" s="1"/>
  <c r="I291" i="12"/>
  <c r="J291" i="12"/>
  <c r="K291" i="12" s="1"/>
  <c r="L291" i="12"/>
  <c r="B292" i="12"/>
  <c r="C292" i="12"/>
  <c r="D292" i="12"/>
  <c r="E292" i="12" s="1"/>
  <c r="F292" i="12"/>
  <c r="G292" i="12"/>
  <c r="H292" i="12" s="1"/>
  <c r="I292" i="12"/>
  <c r="J292" i="12"/>
  <c r="K292" i="12" s="1"/>
  <c r="L292" i="12"/>
  <c r="B293" i="12"/>
  <c r="C293" i="12"/>
  <c r="D293" i="12"/>
  <c r="E293" i="12" s="1"/>
  <c r="F293" i="12"/>
  <c r="G293" i="12"/>
  <c r="H293" i="12" s="1"/>
  <c r="I293" i="12"/>
  <c r="J293" i="12"/>
  <c r="K293" i="12" s="1"/>
  <c r="L293" i="12"/>
  <c r="B294" i="12"/>
  <c r="C294" i="12"/>
  <c r="D294" i="12"/>
  <c r="E294" i="12" s="1"/>
  <c r="F294" i="12"/>
  <c r="G294" i="12"/>
  <c r="H294" i="12" s="1"/>
  <c r="I294" i="12"/>
  <c r="J294" i="12"/>
  <c r="K294" i="12" s="1"/>
  <c r="L294" i="12"/>
  <c r="B295" i="12"/>
  <c r="C295" i="12"/>
  <c r="D295" i="12"/>
  <c r="E295" i="12" s="1"/>
  <c r="F295" i="12"/>
  <c r="G295" i="12"/>
  <c r="H295" i="12" s="1"/>
  <c r="I295" i="12"/>
  <c r="J295" i="12"/>
  <c r="K295" i="12" s="1"/>
  <c r="L295" i="12"/>
  <c r="B296" i="12"/>
  <c r="C296" i="12"/>
  <c r="D296" i="12"/>
  <c r="E296" i="12" s="1"/>
  <c r="F296" i="12"/>
  <c r="G296" i="12"/>
  <c r="H296" i="12" s="1"/>
  <c r="I296" i="12"/>
  <c r="J296" i="12"/>
  <c r="K296" i="12" s="1"/>
  <c r="L296" i="12"/>
  <c r="B297" i="12"/>
  <c r="C297" i="12"/>
  <c r="D297" i="12"/>
  <c r="E297" i="12" s="1"/>
  <c r="F297" i="12"/>
  <c r="G297" i="12"/>
  <c r="H297" i="12" s="1"/>
  <c r="I297" i="12"/>
  <c r="J297" i="12"/>
  <c r="K297" i="12" s="1"/>
  <c r="L297" i="12"/>
  <c r="B298" i="12"/>
  <c r="C298" i="12"/>
  <c r="D298" i="12"/>
  <c r="E298" i="12" s="1"/>
  <c r="F298" i="12"/>
  <c r="G298" i="12"/>
  <c r="H298" i="12" s="1"/>
  <c r="I298" i="12"/>
  <c r="J298" i="12"/>
  <c r="K298" i="12" s="1"/>
  <c r="L298" i="12"/>
  <c r="B299" i="12"/>
  <c r="C299" i="12"/>
  <c r="D299" i="12"/>
  <c r="E299" i="12" s="1"/>
  <c r="F299" i="12"/>
  <c r="G299" i="12"/>
  <c r="H299" i="12" s="1"/>
  <c r="I299" i="12"/>
  <c r="J299" i="12"/>
  <c r="K299" i="12" s="1"/>
  <c r="L299" i="12"/>
  <c r="B300" i="12"/>
  <c r="C300" i="12"/>
  <c r="D300" i="12"/>
  <c r="E300" i="12" s="1"/>
  <c r="F300" i="12"/>
  <c r="G300" i="12"/>
  <c r="H300" i="12" s="1"/>
  <c r="I300" i="12"/>
  <c r="J300" i="12"/>
  <c r="K300" i="12" s="1"/>
  <c r="L300" i="12"/>
  <c r="B301" i="12"/>
  <c r="C301" i="12"/>
  <c r="D301" i="12"/>
  <c r="E301" i="12" s="1"/>
  <c r="F301" i="12"/>
  <c r="G301" i="12"/>
  <c r="H301" i="12" s="1"/>
  <c r="I301" i="12"/>
  <c r="J301" i="12"/>
  <c r="K301" i="12" s="1"/>
  <c r="L301" i="12"/>
  <c r="B302" i="12"/>
  <c r="C302" i="12"/>
  <c r="D302" i="12"/>
  <c r="E302" i="12" s="1"/>
  <c r="F302" i="12"/>
  <c r="G302" i="12"/>
  <c r="H302" i="12" s="1"/>
  <c r="I302" i="12"/>
  <c r="J302" i="12"/>
  <c r="K302" i="12" s="1"/>
  <c r="L302" i="12"/>
  <c r="B303" i="12"/>
  <c r="C303" i="12"/>
  <c r="D303" i="12"/>
  <c r="E303" i="12" s="1"/>
  <c r="F303" i="12"/>
  <c r="G303" i="12"/>
  <c r="H303" i="12" s="1"/>
  <c r="I303" i="12"/>
  <c r="J303" i="12"/>
  <c r="K303" i="12" s="1"/>
  <c r="L303" i="12"/>
  <c r="B304" i="12"/>
  <c r="C304" i="12"/>
  <c r="D304" i="12"/>
  <c r="E304" i="12" s="1"/>
  <c r="F304" i="12"/>
  <c r="G304" i="12"/>
  <c r="H304" i="12" s="1"/>
  <c r="I304" i="12"/>
  <c r="J304" i="12"/>
  <c r="K304" i="12" s="1"/>
  <c r="L304" i="12"/>
  <c r="B305" i="12"/>
  <c r="C305" i="12"/>
  <c r="D305" i="12"/>
  <c r="E305" i="12" s="1"/>
  <c r="F305" i="12"/>
  <c r="G305" i="12"/>
  <c r="H305" i="12" s="1"/>
  <c r="I305" i="12"/>
  <c r="J305" i="12"/>
  <c r="K305" i="12" s="1"/>
  <c r="L305" i="12"/>
  <c r="B306" i="12"/>
  <c r="C306" i="12"/>
  <c r="D306" i="12"/>
  <c r="E306" i="12" s="1"/>
  <c r="F306" i="12"/>
  <c r="G306" i="12"/>
  <c r="H306" i="12" s="1"/>
  <c r="I306" i="12"/>
  <c r="J306" i="12"/>
  <c r="K306" i="12" s="1"/>
  <c r="L306" i="12"/>
  <c r="B307" i="12"/>
  <c r="C307" i="12"/>
  <c r="D307" i="12"/>
  <c r="E307" i="12" s="1"/>
  <c r="F307" i="12"/>
  <c r="G307" i="12"/>
  <c r="H307" i="12" s="1"/>
  <c r="I307" i="12"/>
  <c r="J307" i="12"/>
  <c r="K307" i="12" s="1"/>
  <c r="L307" i="12"/>
  <c r="B308" i="12"/>
  <c r="C308" i="12"/>
  <c r="D308" i="12"/>
  <c r="E308" i="12" s="1"/>
  <c r="F308" i="12"/>
  <c r="G308" i="12"/>
  <c r="H308" i="12" s="1"/>
  <c r="I308" i="12"/>
  <c r="J308" i="12"/>
  <c r="K308" i="12" s="1"/>
  <c r="L308" i="12"/>
  <c r="B309" i="12"/>
  <c r="C309" i="12"/>
  <c r="D309" i="12"/>
  <c r="E309" i="12" s="1"/>
  <c r="F309" i="12"/>
  <c r="G309" i="12"/>
  <c r="H309" i="12" s="1"/>
  <c r="I309" i="12"/>
  <c r="J309" i="12"/>
  <c r="K309" i="12" s="1"/>
  <c r="L309" i="12"/>
  <c r="B310" i="12"/>
  <c r="C310" i="12"/>
  <c r="D310" i="12"/>
  <c r="E310" i="12" s="1"/>
  <c r="F310" i="12"/>
  <c r="G310" i="12"/>
  <c r="H310" i="12" s="1"/>
  <c r="I310" i="12"/>
  <c r="J310" i="12"/>
  <c r="K310" i="12" s="1"/>
  <c r="L310" i="12"/>
  <c r="B311" i="12"/>
  <c r="C311" i="12"/>
  <c r="D311" i="12"/>
  <c r="E311" i="12" s="1"/>
  <c r="F311" i="12"/>
  <c r="G311" i="12"/>
  <c r="H311" i="12" s="1"/>
  <c r="I311" i="12"/>
  <c r="J311" i="12"/>
  <c r="K311" i="12" s="1"/>
  <c r="L311" i="12"/>
  <c r="B312" i="12"/>
  <c r="C312" i="12"/>
  <c r="D312" i="12"/>
  <c r="E312" i="12" s="1"/>
  <c r="F312" i="12"/>
  <c r="G312" i="12"/>
  <c r="H312" i="12" s="1"/>
  <c r="I312" i="12"/>
  <c r="J312" i="12"/>
  <c r="K312" i="12" s="1"/>
  <c r="L312" i="12"/>
  <c r="B313" i="12"/>
  <c r="C313" i="12"/>
  <c r="D313" i="12"/>
  <c r="E313" i="12" s="1"/>
  <c r="F313" i="12"/>
  <c r="G313" i="12"/>
  <c r="H313" i="12" s="1"/>
  <c r="I313" i="12"/>
  <c r="J313" i="12"/>
  <c r="K313" i="12" s="1"/>
  <c r="L313" i="12"/>
  <c r="B314" i="12"/>
  <c r="C314" i="12"/>
  <c r="D314" i="12"/>
  <c r="E314" i="12" s="1"/>
  <c r="F314" i="12"/>
  <c r="G314" i="12"/>
  <c r="H314" i="12" s="1"/>
  <c r="I314" i="12"/>
  <c r="J314" i="12"/>
  <c r="K314" i="12" s="1"/>
  <c r="L314" i="12"/>
  <c r="B315" i="12"/>
  <c r="C315" i="12"/>
  <c r="D315" i="12"/>
  <c r="E315" i="12" s="1"/>
  <c r="F315" i="12"/>
  <c r="G315" i="12"/>
  <c r="H315" i="12" s="1"/>
  <c r="I315" i="12"/>
  <c r="J315" i="12"/>
  <c r="K315" i="12" s="1"/>
  <c r="L315" i="12"/>
  <c r="B316" i="12"/>
  <c r="C316" i="12"/>
  <c r="D316" i="12"/>
  <c r="E316" i="12" s="1"/>
  <c r="F316" i="12"/>
  <c r="G316" i="12"/>
  <c r="H316" i="12" s="1"/>
  <c r="I316" i="12"/>
  <c r="J316" i="12"/>
  <c r="K316" i="12" s="1"/>
  <c r="L316" i="12"/>
  <c r="B317" i="12"/>
  <c r="C317" i="12"/>
  <c r="D317" i="12"/>
  <c r="E317" i="12" s="1"/>
  <c r="F317" i="12"/>
  <c r="G317" i="12"/>
  <c r="H317" i="12" s="1"/>
  <c r="I317" i="12"/>
  <c r="J317" i="12"/>
  <c r="K317" i="12" s="1"/>
  <c r="L317" i="12"/>
  <c r="B318" i="12"/>
  <c r="C318" i="12"/>
  <c r="D318" i="12"/>
  <c r="E318" i="12" s="1"/>
  <c r="F318" i="12"/>
  <c r="G318" i="12"/>
  <c r="H318" i="12" s="1"/>
  <c r="I318" i="12"/>
  <c r="J318" i="12"/>
  <c r="K318" i="12" s="1"/>
  <c r="L318" i="12"/>
  <c r="B319" i="12"/>
  <c r="C319" i="12"/>
  <c r="D319" i="12"/>
  <c r="E319" i="12" s="1"/>
  <c r="F319" i="12"/>
  <c r="G319" i="12"/>
  <c r="H319" i="12" s="1"/>
  <c r="I319" i="12"/>
  <c r="J319" i="12"/>
  <c r="K319" i="12" s="1"/>
  <c r="L319" i="12"/>
  <c r="B320" i="12"/>
  <c r="C320" i="12"/>
  <c r="D320" i="12"/>
  <c r="E320" i="12" s="1"/>
  <c r="F320" i="12"/>
  <c r="G320" i="12"/>
  <c r="H320" i="12" s="1"/>
  <c r="I320" i="12"/>
  <c r="J320" i="12"/>
  <c r="K320" i="12" s="1"/>
  <c r="L320" i="12"/>
  <c r="B321" i="12"/>
  <c r="C321" i="12"/>
  <c r="D321" i="12"/>
  <c r="E321" i="12" s="1"/>
  <c r="F321" i="12"/>
  <c r="G321" i="12"/>
  <c r="H321" i="12" s="1"/>
  <c r="I321" i="12"/>
  <c r="J321" i="12"/>
  <c r="K321" i="12" s="1"/>
  <c r="L321" i="12"/>
  <c r="B322" i="12"/>
  <c r="C322" i="12"/>
  <c r="D322" i="12"/>
  <c r="E322" i="12" s="1"/>
  <c r="F322" i="12"/>
  <c r="G322" i="12"/>
  <c r="H322" i="12" s="1"/>
  <c r="I322" i="12"/>
  <c r="J322" i="12"/>
  <c r="K322" i="12" s="1"/>
  <c r="L322" i="12"/>
  <c r="B323" i="12"/>
  <c r="C323" i="12"/>
  <c r="D323" i="12"/>
  <c r="E323" i="12" s="1"/>
  <c r="F323" i="12"/>
  <c r="G323" i="12"/>
  <c r="H323" i="12" s="1"/>
  <c r="I323" i="12"/>
  <c r="J323" i="12"/>
  <c r="K323" i="12" s="1"/>
  <c r="L323" i="12"/>
  <c r="B324" i="12"/>
  <c r="C324" i="12"/>
  <c r="D324" i="12"/>
  <c r="E324" i="12" s="1"/>
  <c r="F324" i="12"/>
  <c r="G324" i="12"/>
  <c r="H324" i="12" s="1"/>
  <c r="I324" i="12"/>
  <c r="J324" i="12"/>
  <c r="K324" i="12" s="1"/>
  <c r="L324" i="12"/>
  <c r="B325" i="12"/>
  <c r="C325" i="12"/>
  <c r="D325" i="12"/>
  <c r="E325" i="12" s="1"/>
  <c r="F325" i="12"/>
  <c r="G325" i="12"/>
  <c r="H325" i="12" s="1"/>
  <c r="I325" i="12"/>
  <c r="J325" i="12"/>
  <c r="K325" i="12" s="1"/>
  <c r="L325" i="12"/>
  <c r="B326" i="12"/>
  <c r="C326" i="12"/>
  <c r="D326" i="12"/>
  <c r="E326" i="12" s="1"/>
  <c r="F326" i="12"/>
  <c r="G326" i="12"/>
  <c r="H326" i="12" s="1"/>
  <c r="I326" i="12"/>
  <c r="J326" i="12"/>
  <c r="K326" i="12" s="1"/>
  <c r="L326" i="12"/>
  <c r="B327" i="12"/>
  <c r="C327" i="12"/>
  <c r="D327" i="12"/>
  <c r="E327" i="12" s="1"/>
  <c r="F327" i="12"/>
  <c r="G327" i="12"/>
  <c r="H327" i="12" s="1"/>
  <c r="I327" i="12"/>
  <c r="J327" i="12"/>
  <c r="K327" i="12" s="1"/>
  <c r="L327" i="12"/>
  <c r="B328" i="12"/>
  <c r="C328" i="12"/>
  <c r="D328" i="12"/>
  <c r="E328" i="12" s="1"/>
  <c r="F328" i="12"/>
  <c r="G328" i="12"/>
  <c r="H328" i="12" s="1"/>
  <c r="I328" i="12"/>
  <c r="J328" i="12"/>
  <c r="K328" i="12" s="1"/>
  <c r="L328" i="12"/>
  <c r="B329" i="12"/>
  <c r="C329" i="12"/>
  <c r="D329" i="12"/>
  <c r="E329" i="12" s="1"/>
  <c r="F329" i="12"/>
  <c r="G329" i="12"/>
  <c r="H329" i="12" s="1"/>
  <c r="I329" i="12"/>
  <c r="J329" i="12"/>
  <c r="K329" i="12" s="1"/>
  <c r="L329" i="12"/>
  <c r="B330" i="12"/>
  <c r="C330" i="12"/>
  <c r="D330" i="12"/>
  <c r="E330" i="12" s="1"/>
  <c r="F330" i="12"/>
  <c r="G330" i="12"/>
  <c r="H330" i="12" s="1"/>
  <c r="I330" i="12"/>
  <c r="J330" i="12"/>
  <c r="K330" i="12" s="1"/>
  <c r="L330" i="12"/>
  <c r="B331" i="12"/>
  <c r="C331" i="12"/>
  <c r="D331" i="12"/>
  <c r="E331" i="12" s="1"/>
  <c r="F331" i="12"/>
  <c r="G331" i="12"/>
  <c r="H331" i="12" s="1"/>
  <c r="I331" i="12"/>
  <c r="J331" i="12"/>
  <c r="K331" i="12" s="1"/>
  <c r="L331" i="12"/>
  <c r="B332" i="12"/>
  <c r="C332" i="12"/>
  <c r="D332" i="12"/>
  <c r="E332" i="12" s="1"/>
  <c r="F332" i="12"/>
  <c r="G332" i="12"/>
  <c r="H332" i="12" s="1"/>
  <c r="I332" i="12"/>
  <c r="J332" i="12"/>
  <c r="K332" i="12" s="1"/>
  <c r="L332" i="12"/>
  <c r="B333" i="12"/>
  <c r="C333" i="12"/>
  <c r="D333" i="12"/>
  <c r="E333" i="12" s="1"/>
  <c r="F333" i="12"/>
  <c r="G333" i="12"/>
  <c r="H333" i="12" s="1"/>
  <c r="I333" i="12"/>
  <c r="J333" i="12"/>
  <c r="K333" i="12" s="1"/>
  <c r="L333" i="12"/>
  <c r="B334" i="12"/>
  <c r="C334" i="12"/>
  <c r="D334" i="12"/>
  <c r="E334" i="12" s="1"/>
  <c r="F334" i="12"/>
  <c r="G334" i="12"/>
  <c r="H334" i="12" s="1"/>
  <c r="I334" i="12"/>
  <c r="J334" i="12"/>
  <c r="K334" i="12" s="1"/>
  <c r="L334" i="12"/>
  <c r="B335" i="12"/>
  <c r="C335" i="12"/>
  <c r="D335" i="12"/>
  <c r="E335" i="12" s="1"/>
  <c r="F335" i="12"/>
  <c r="G335" i="12"/>
  <c r="H335" i="12" s="1"/>
  <c r="I335" i="12"/>
  <c r="J335" i="12"/>
  <c r="K335" i="12" s="1"/>
  <c r="L335" i="12"/>
  <c r="B336" i="12"/>
  <c r="C336" i="12"/>
  <c r="D336" i="12"/>
  <c r="E336" i="12" s="1"/>
  <c r="F336" i="12"/>
  <c r="G336" i="12"/>
  <c r="H336" i="12" s="1"/>
  <c r="I336" i="12"/>
  <c r="J336" i="12"/>
  <c r="K336" i="12" s="1"/>
  <c r="L336" i="12"/>
  <c r="B337" i="12"/>
  <c r="C337" i="12"/>
  <c r="D337" i="12"/>
  <c r="E337" i="12" s="1"/>
  <c r="F337" i="12"/>
  <c r="G337" i="12"/>
  <c r="H337" i="12" s="1"/>
  <c r="I337" i="12"/>
  <c r="J337" i="12"/>
  <c r="K337" i="12" s="1"/>
  <c r="L337" i="12"/>
  <c r="B338" i="12"/>
  <c r="C338" i="12"/>
  <c r="D338" i="12"/>
  <c r="E338" i="12" s="1"/>
  <c r="F338" i="12"/>
  <c r="G338" i="12"/>
  <c r="H338" i="12" s="1"/>
  <c r="I338" i="12"/>
  <c r="J338" i="12"/>
  <c r="K338" i="12" s="1"/>
  <c r="L338" i="12"/>
  <c r="B339" i="12"/>
  <c r="C339" i="12"/>
  <c r="D339" i="12"/>
  <c r="E339" i="12" s="1"/>
  <c r="F339" i="12"/>
  <c r="G339" i="12"/>
  <c r="H339" i="12" s="1"/>
  <c r="I339" i="12"/>
  <c r="J339" i="12"/>
  <c r="K339" i="12" s="1"/>
  <c r="L339" i="12"/>
  <c r="B340" i="12"/>
  <c r="C340" i="12"/>
  <c r="D340" i="12"/>
  <c r="E340" i="12" s="1"/>
  <c r="F340" i="12"/>
  <c r="G340" i="12"/>
  <c r="H340" i="12" s="1"/>
  <c r="I340" i="12"/>
  <c r="J340" i="12"/>
  <c r="K340" i="12" s="1"/>
  <c r="L340" i="12"/>
  <c r="B341" i="12"/>
  <c r="C341" i="12"/>
  <c r="D341" i="12"/>
  <c r="E341" i="12" s="1"/>
  <c r="F341" i="12"/>
  <c r="G341" i="12"/>
  <c r="H341" i="12" s="1"/>
  <c r="I341" i="12"/>
  <c r="J341" i="12"/>
  <c r="K341" i="12" s="1"/>
  <c r="L341" i="12"/>
  <c r="B342" i="12"/>
  <c r="C342" i="12"/>
  <c r="D342" i="12"/>
  <c r="E342" i="12" s="1"/>
  <c r="F342" i="12"/>
  <c r="G342" i="12"/>
  <c r="H342" i="12" s="1"/>
  <c r="I342" i="12"/>
  <c r="J342" i="12"/>
  <c r="K342" i="12" s="1"/>
  <c r="L342" i="12"/>
  <c r="B343" i="12"/>
  <c r="C343" i="12"/>
  <c r="D343" i="12"/>
  <c r="E343" i="12" s="1"/>
  <c r="F343" i="12"/>
  <c r="G343" i="12"/>
  <c r="H343" i="12" s="1"/>
  <c r="I343" i="12"/>
  <c r="J343" i="12"/>
  <c r="K343" i="12" s="1"/>
  <c r="L343" i="12"/>
  <c r="B344" i="12"/>
  <c r="C344" i="12"/>
  <c r="D344" i="12"/>
  <c r="E344" i="12" s="1"/>
  <c r="F344" i="12"/>
  <c r="G344" i="12"/>
  <c r="H344" i="12" s="1"/>
  <c r="I344" i="12"/>
  <c r="J344" i="12"/>
  <c r="K344" i="12" s="1"/>
  <c r="L344" i="12"/>
  <c r="B345" i="12"/>
  <c r="C345" i="12"/>
  <c r="D345" i="12"/>
  <c r="E345" i="12" s="1"/>
  <c r="F345" i="12"/>
  <c r="G345" i="12"/>
  <c r="H345" i="12" s="1"/>
  <c r="I345" i="12"/>
  <c r="J345" i="12"/>
  <c r="K345" i="12" s="1"/>
  <c r="L345" i="12"/>
  <c r="B346" i="12"/>
  <c r="C346" i="12"/>
  <c r="D346" i="12"/>
  <c r="E346" i="12" s="1"/>
  <c r="F346" i="12"/>
  <c r="G346" i="12"/>
  <c r="H346" i="12" s="1"/>
  <c r="I346" i="12"/>
  <c r="J346" i="12"/>
  <c r="K346" i="12" s="1"/>
  <c r="L346" i="12"/>
  <c r="B347" i="12"/>
  <c r="C347" i="12"/>
  <c r="D347" i="12"/>
  <c r="E347" i="12" s="1"/>
  <c r="F347" i="12"/>
  <c r="G347" i="12"/>
  <c r="H347" i="12" s="1"/>
  <c r="I347" i="12"/>
  <c r="J347" i="12"/>
  <c r="K347" i="12" s="1"/>
  <c r="L347" i="12"/>
  <c r="B348" i="12"/>
  <c r="C348" i="12"/>
  <c r="D348" i="12"/>
  <c r="E348" i="12" s="1"/>
  <c r="F348" i="12"/>
  <c r="G348" i="12"/>
  <c r="H348" i="12" s="1"/>
  <c r="I348" i="12"/>
  <c r="J348" i="12"/>
  <c r="K348" i="12" s="1"/>
  <c r="L348" i="12"/>
  <c r="B349" i="12"/>
  <c r="C349" i="12"/>
  <c r="D349" i="12"/>
  <c r="E349" i="12" s="1"/>
  <c r="F349" i="12"/>
  <c r="G349" i="12"/>
  <c r="H349" i="12" s="1"/>
  <c r="I349" i="12"/>
  <c r="J349" i="12"/>
  <c r="K349" i="12" s="1"/>
  <c r="L349" i="12"/>
  <c r="B350" i="12"/>
  <c r="C350" i="12"/>
  <c r="D350" i="12"/>
  <c r="E350" i="12" s="1"/>
  <c r="F350" i="12"/>
  <c r="G350" i="12"/>
  <c r="H350" i="12" s="1"/>
  <c r="I350" i="12"/>
  <c r="J350" i="12"/>
  <c r="K350" i="12" s="1"/>
  <c r="L350" i="12"/>
  <c r="B351" i="12"/>
  <c r="C351" i="12"/>
  <c r="D351" i="12"/>
  <c r="E351" i="12" s="1"/>
  <c r="F351" i="12"/>
  <c r="G351" i="12"/>
  <c r="H351" i="12" s="1"/>
  <c r="I351" i="12"/>
  <c r="J351" i="12"/>
  <c r="K351" i="12" s="1"/>
  <c r="L351" i="12"/>
  <c r="B352" i="12"/>
  <c r="C352" i="12"/>
  <c r="D352" i="12"/>
  <c r="E352" i="12" s="1"/>
  <c r="F352" i="12"/>
  <c r="G352" i="12"/>
  <c r="H352" i="12" s="1"/>
  <c r="I352" i="12"/>
  <c r="J352" i="12"/>
  <c r="K352" i="12" s="1"/>
  <c r="L352" i="12"/>
  <c r="B353" i="12"/>
  <c r="C353" i="12"/>
  <c r="D353" i="12"/>
  <c r="E353" i="12" s="1"/>
  <c r="F353" i="12"/>
  <c r="G353" i="12"/>
  <c r="H353" i="12" s="1"/>
  <c r="I353" i="12"/>
  <c r="J353" i="12"/>
  <c r="K353" i="12" s="1"/>
  <c r="L353" i="12"/>
  <c r="B354" i="12"/>
  <c r="C354" i="12"/>
  <c r="D354" i="12"/>
  <c r="E354" i="12" s="1"/>
  <c r="F354" i="12"/>
  <c r="G354" i="12"/>
  <c r="H354" i="12" s="1"/>
  <c r="I354" i="12"/>
  <c r="J354" i="12"/>
  <c r="K354" i="12" s="1"/>
  <c r="L354" i="12"/>
  <c r="B355" i="12"/>
  <c r="C355" i="12"/>
  <c r="D355" i="12"/>
  <c r="E355" i="12" s="1"/>
  <c r="F355" i="12"/>
  <c r="G355" i="12"/>
  <c r="H355" i="12" s="1"/>
  <c r="I355" i="12"/>
  <c r="J355" i="12"/>
  <c r="K355" i="12" s="1"/>
  <c r="L355" i="12"/>
  <c r="B356" i="12"/>
  <c r="C356" i="12"/>
  <c r="D356" i="12"/>
  <c r="E356" i="12" s="1"/>
  <c r="F356" i="12"/>
  <c r="G356" i="12"/>
  <c r="H356" i="12" s="1"/>
  <c r="I356" i="12"/>
  <c r="J356" i="12"/>
  <c r="K356" i="12" s="1"/>
  <c r="L356" i="12"/>
  <c r="B357" i="12"/>
  <c r="C357" i="12"/>
  <c r="D357" i="12"/>
  <c r="E357" i="12" s="1"/>
  <c r="F357" i="12"/>
  <c r="G357" i="12"/>
  <c r="H357" i="12" s="1"/>
  <c r="I357" i="12"/>
  <c r="J357" i="12"/>
  <c r="K357" i="12" s="1"/>
  <c r="L357" i="12"/>
  <c r="B358" i="12"/>
  <c r="C358" i="12"/>
  <c r="D358" i="12"/>
  <c r="E358" i="12" s="1"/>
  <c r="F358" i="12"/>
  <c r="G358" i="12"/>
  <c r="H358" i="12" s="1"/>
  <c r="I358" i="12"/>
  <c r="J358" i="12"/>
  <c r="K358" i="12" s="1"/>
  <c r="L358" i="12"/>
  <c r="B359" i="12"/>
  <c r="C359" i="12"/>
  <c r="D359" i="12"/>
  <c r="E359" i="12" s="1"/>
  <c r="F359" i="12"/>
  <c r="G359" i="12"/>
  <c r="H359" i="12" s="1"/>
  <c r="I359" i="12"/>
  <c r="J359" i="12"/>
  <c r="K359" i="12" s="1"/>
  <c r="L359" i="12"/>
  <c r="B360" i="12"/>
  <c r="C360" i="12"/>
  <c r="D360" i="12"/>
  <c r="E360" i="12" s="1"/>
  <c r="F360" i="12"/>
  <c r="G360" i="12"/>
  <c r="H360" i="12" s="1"/>
  <c r="I360" i="12"/>
  <c r="J360" i="12"/>
  <c r="K360" i="12" s="1"/>
  <c r="L360" i="12"/>
  <c r="B361" i="12"/>
  <c r="C361" i="12"/>
  <c r="D361" i="12"/>
  <c r="E361" i="12" s="1"/>
  <c r="F361" i="12"/>
  <c r="G361" i="12"/>
  <c r="H361" i="12" s="1"/>
  <c r="I361" i="12"/>
  <c r="J361" i="12"/>
  <c r="K361" i="12" s="1"/>
  <c r="L361" i="12"/>
  <c r="B362" i="12"/>
  <c r="C362" i="12"/>
  <c r="D362" i="12"/>
  <c r="E362" i="12" s="1"/>
  <c r="F362" i="12"/>
  <c r="G362" i="12"/>
  <c r="H362" i="12" s="1"/>
  <c r="I362" i="12"/>
  <c r="J362" i="12"/>
  <c r="K362" i="12" s="1"/>
  <c r="L362" i="12"/>
  <c r="B363" i="12"/>
  <c r="C363" i="12"/>
  <c r="D363" i="12"/>
  <c r="E363" i="12" s="1"/>
  <c r="F363" i="12"/>
  <c r="G363" i="12"/>
  <c r="H363" i="12" s="1"/>
  <c r="I363" i="12"/>
  <c r="J363" i="12"/>
  <c r="K363" i="12" s="1"/>
  <c r="L363" i="12"/>
  <c r="B364" i="12"/>
  <c r="C364" i="12"/>
  <c r="D364" i="12"/>
  <c r="E364" i="12" s="1"/>
  <c r="F364" i="12"/>
  <c r="G364" i="12"/>
  <c r="H364" i="12" s="1"/>
  <c r="I364" i="12"/>
  <c r="J364" i="12"/>
  <c r="K364" i="12" s="1"/>
  <c r="L364" i="12"/>
  <c r="B365" i="12"/>
  <c r="C365" i="12"/>
  <c r="D365" i="12"/>
  <c r="E365" i="12" s="1"/>
  <c r="F365" i="12"/>
  <c r="G365" i="12"/>
  <c r="H365" i="12" s="1"/>
  <c r="I365" i="12"/>
  <c r="J365" i="12"/>
  <c r="K365" i="12" s="1"/>
  <c r="L365" i="12"/>
  <c r="B366" i="12"/>
  <c r="C366" i="12"/>
  <c r="D366" i="12"/>
  <c r="E366" i="12" s="1"/>
  <c r="F366" i="12"/>
  <c r="G366" i="12"/>
  <c r="H366" i="12" s="1"/>
  <c r="I366" i="12"/>
  <c r="J366" i="12"/>
  <c r="K366" i="12" s="1"/>
  <c r="L366" i="12"/>
  <c r="B367" i="12"/>
  <c r="C367" i="12"/>
  <c r="D367" i="12"/>
  <c r="E367" i="12" s="1"/>
  <c r="F367" i="12"/>
  <c r="G367" i="12"/>
  <c r="H367" i="12" s="1"/>
  <c r="I367" i="12"/>
  <c r="J367" i="12"/>
  <c r="K367" i="12" s="1"/>
  <c r="L367" i="12"/>
  <c r="B368" i="12"/>
  <c r="C368" i="12"/>
  <c r="D368" i="12"/>
  <c r="E368" i="12" s="1"/>
  <c r="F368" i="12"/>
  <c r="G368" i="12"/>
  <c r="H368" i="12" s="1"/>
  <c r="I368" i="12"/>
  <c r="J368" i="12"/>
  <c r="K368" i="12" s="1"/>
  <c r="L368" i="12"/>
  <c r="B369" i="12"/>
  <c r="C369" i="12"/>
  <c r="D369" i="12"/>
  <c r="E369" i="12" s="1"/>
  <c r="F369" i="12"/>
  <c r="G369" i="12"/>
  <c r="H369" i="12" s="1"/>
  <c r="I369" i="12"/>
  <c r="J369" i="12"/>
  <c r="K369" i="12" s="1"/>
  <c r="L369" i="12"/>
  <c r="B370" i="12"/>
  <c r="C370" i="12"/>
  <c r="D370" i="12"/>
  <c r="E370" i="12" s="1"/>
  <c r="F370" i="12"/>
  <c r="G370" i="12"/>
  <c r="H370" i="12" s="1"/>
  <c r="I370" i="12"/>
  <c r="J370" i="12"/>
  <c r="K370" i="12" s="1"/>
  <c r="L370" i="12"/>
  <c r="B371" i="12"/>
  <c r="C371" i="12"/>
  <c r="D371" i="12"/>
  <c r="E371" i="12" s="1"/>
  <c r="F371" i="12"/>
  <c r="G371" i="12"/>
  <c r="H371" i="12" s="1"/>
  <c r="I371" i="12"/>
  <c r="J371" i="12"/>
  <c r="K371" i="12" s="1"/>
  <c r="L371" i="12"/>
  <c r="B372" i="12"/>
  <c r="C372" i="12"/>
  <c r="D372" i="12"/>
  <c r="E372" i="12" s="1"/>
  <c r="F372" i="12"/>
  <c r="G372" i="12"/>
  <c r="H372" i="12" s="1"/>
  <c r="I372" i="12"/>
  <c r="J372" i="12"/>
  <c r="K372" i="12" s="1"/>
  <c r="L372" i="12"/>
  <c r="B373" i="12"/>
  <c r="C373" i="12"/>
  <c r="D373" i="12"/>
  <c r="E373" i="12" s="1"/>
  <c r="F373" i="12"/>
  <c r="G373" i="12"/>
  <c r="H373" i="12" s="1"/>
  <c r="I373" i="12"/>
  <c r="J373" i="12"/>
  <c r="K373" i="12" s="1"/>
  <c r="L373" i="12"/>
  <c r="B374" i="12"/>
  <c r="C374" i="12"/>
  <c r="D374" i="12"/>
  <c r="E374" i="12" s="1"/>
  <c r="F374" i="12"/>
  <c r="G374" i="12"/>
  <c r="H374" i="12" s="1"/>
  <c r="I374" i="12"/>
  <c r="J374" i="12"/>
  <c r="K374" i="12" s="1"/>
  <c r="L374" i="12"/>
  <c r="B375" i="12"/>
  <c r="C375" i="12"/>
  <c r="D375" i="12"/>
  <c r="E375" i="12" s="1"/>
  <c r="F375" i="12"/>
  <c r="G375" i="12"/>
  <c r="H375" i="12" s="1"/>
  <c r="I375" i="12"/>
  <c r="J375" i="12"/>
  <c r="K375" i="12" s="1"/>
  <c r="L375" i="12"/>
  <c r="B376" i="12"/>
  <c r="C376" i="12"/>
  <c r="D376" i="12"/>
  <c r="E376" i="12" s="1"/>
  <c r="F376" i="12"/>
  <c r="G376" i="12"/>
  <c r="H376" i="12" s="1"/>
  <c r="I376" i="12"/>
  <c r="J376" i="12"/>
  <c r="K376" i="12" s="1"/>
  <c r="L376" i="12"/>
  <c r="B377" i="12"/>
  <c r="C377" i="12"/>
  <c r="D377" i="12"/>
  <c r="E377" i="12" s="1"/>
  <c r="F377" i="12"/>
  <c r="G377" i="12"/>
  <c r="H377" i="12" s="1"/>
  <c r="I377" i="12"/>
  <c r="J377" i="12"/>
  <c r="K377" i="12" s="1"/>
  <c r="L377" i="12"/>
  <c r="B378" i="12"/>
  <c r="C378" i="12"/>
  <c r="D378" i="12"/>
  <c r="E378" i="12" s="1"/>
  <c r="F378" i="12"/>
  <c r="G378" i="12"/>
  <c r="H378" i="12" s="1"/>
  <c r="I378" i="12"/>
  <c r="J378" i="12"/>
  <c r="K378" i="12" s="1"/>
  <c r="L378" i="12"/>
  <c r="B379" i="12"/>
  <c r="C379" i="12"/>
  <c r="D379" i="12"/>
  <c r="E379" i="12" s="1"/>
  <c r="F379" i="12"/>
  <c r="G379" i="12"/>
  <c r="H379" i="12" s="1"/>
  <c r="I379" i="12"/>
  <c r="J379" i="12"/>
  <c r="K379" i="12" s="1"/>
  <c r="L379" i="12"/>
  <c r="B380" i="12"/>
  <c r="C380" i="12"/>
  <c r="D380" i="12"/>
  <c r="E380" i="12" s="1"/>
  <c r="F380" i="12"/>
  <c r="G380" i="12"/>
  <c r="H380" i="12" s="1"/>
  <c r="I380" i="12"/>
  <c r="J380" i="12"/>
  <c r="K380" i="12" s="1"/>
  <c r="L380" i="12"/>
  <c r="B381" i="12"/>
  <c r="C381" i="12"/>
  <c r="D381" i="12"/>
  <c r="E381" i="12" s="1"/>
  <c r="F381" i="12"/>
  <c r="G381" i="12"/>
  <c r="H381" i="12" s="1"/>
  <c r="I381" i="12"/>
  <c r="J381" i="12"/>
  <c r="K381" i="12" s="1"/>
  <c r="L381" i="12"/>
  <c r="B382" i="12"/>
  <c r="C382" i="12"/>
  <c r="D382" i="12"/>
  <c r="E382" i="12" s="1"/>
  <c r="F382" i="12"/>
  <c r="G382" i="12"/>
  <c r="H382" i="12" s="1"/>
  <c r="I382" i="12"/>
  <c r="J382" i="12"/>
  <c r="K382" i="12" s="1"/>
  <c r="L382" i="12"/>
  <c r="B383" i="12"/>
  <c r="C383" i="12"/>
  <c r="D383" i="12"/>
  <c r="E383" i="12" s="1"/>
  <c r="F383" i="12"/>
  <c r="G383" i="12"/>
  <c r="H383" i="12" s="1"/>
  <c r="I383" i="12"/>
  <c r="J383" i="12"/>
  <c r="K383" i="12" s="1"/>
  <c r="L383" i="12"/>
  <c r="B384" i="12"/>
  <c r="C384" i="12"/>
  <c r="D384" i="12"/>
  <c r="E384" i="12" s="1"/>
  <c r="F384" i="12"/>
  <c r="G384" i="12"/>
  <c r="H384" i="12" s="1"/>
  <c r="I384" i="12"/>
  <c r="J384" i="12"/>
  <c r="K384" i="12" s="1"/>
  <c r="L384" i="12"/>
  <c r="B385" i="12"/>
  <c r="C385" i="12"/>
  <c r="D385" i="12"/>
  <c r="E385" i="12" s="1"/>
  <c r="F385" i="12"/>
  <c r="G385" i="12"/>
  <c r="H385" i="12" s="1"/>
  <c r="I385" i="12"/>
  <c r="J385" i="12"/>
  <c r="K385" i="12" s="1"/>
  <c r="L385" i="12"/>
  <c r="B386" i="12"/>
  <c r="C386" i="12"/>
  <c r="D386" i="12"/>
  <c r="E386" i="12" s="1"/>
  <c r="F386" i="12"/>
  <c r="G386" i="12"/>
  <c r="H386" i="12" s="1"/>
  <c r="I386" i="12"/>
  <c r="J386" i="12"/>
  <c r="K386" i="12" s="1"/>
  <c r="L386" i="12"/>
  <c r="B387" i="12"/>
  <c r="C387" i="12"/>
  <c r="D387" i="12"/>
  <c r="E387" i="12" s="1"/>
  <c r="F387" i="12"/>
  <c r="G387" i="12"/>
  <c r="H387" i="12" s="1"/>
  <c r="I387" i="12"/>
  <c r="J387" i="12"/>
  <c r="K387" i="12" s="1"/>
  <c r="L387" i="12"/>
  <c r="B388" i="12"/>
  <c r="C388" i="12"/>
  <c r="D388" i="12"/>
  <c r="E388" i="12" s="1"/>
  <c r="F388" i="12"/>
  <c r="G388" i="12"/>
  <c r="H388" i="12" s="1"/>
  <c r="I388" i="12"/>
  <c r="J388" i="12"/>
  <c r="K388" i="12" s="1"/>
  <c r="L388" i="12"/>
  <c r="B389" i="12"/>
  <c r="C389" i="12"/>
  <c r="D389" i="12"/>
  <c r="E389" i="12" s="1"/>
  <c r="F389" i="12"/>
  <c r="G389" i="12"/>
  <c r="H389" i="12" s="1"/>
  <c r="I389" i="12"/>
  <c r="J389" i="12"/>
  <c r="K389" i="12" s="1"/>
  <c r="L389" i="12"/>
  <c r="B390" i="12"/>
  <c r="C390" i="12"/>
  <c r="D390" i="12"/>
  <c r="E390" i="12" s="1"/>
  <c r="F390" i="12"/>
  <c r="G390" i="12"/>
  <c r="H390" i="12" s="1"/>
  <c r="I390" i="12"/>
  <c r="J390" i="12"/>
  <c r="K390" i="12" s="1"/>
  <c r="L390" i="12"/>
  <c r="B391" i="12"/>
  <c r="C391" i="12"/>
  <c r="D391" i="12"/>
  <c r="E391" i="12" s="1"/>
  <c r="F391" i="12"/>
  <c r="G391" i="12"/>
  <c r="H391" i="12" s="1"/>
  <c r="I391" i="12"/>
  <c r="J391" i="12"/>
  <c r="K391" i="12" s="1"/>
  <c r="L391" i="12"/>
  <c r="B392" i="12"/>
  <c r="C392" i="12"/>
  <c r="D392" i="12"/>
  <c r="E392" i="12" s="1"/>
  <c r="F392" i="12"/>
  <c r="G392" i="12"/>
  <c r="H392" i="12" s="1"/>
  <c r="I392" i="12"/>
  <c r="J392" i="12"/>
  <c r="K392" i="12" s="1"/>
  <c r="L392" i="12"/>
  <c r="B393" i="12"/>
  <c r="C393" i="12"/>
  <c r="D393" i="12"/>
  <c r="E393" i="12" s="1"/>
  <c r="F393" i="12"/>
  <c r="G393" i="12"/>
  <c r="H393" i="12" s="1"/>
  <c r="I393" i="12"/>
  <c r="J393" i="12"/>
  <c r="K393" i="12" s="1"/>
  <c r="L393" i="12"/>
  <c r="B394" i="12"/>
  <c r="C394" i="12"/>
  <c r="D394" i="12"/>
  <c r="E394" i="12" s="1"/>
  <c r="F394" i="12"/>
  <c r="G394" i="12"/>
  <c r="H394" i="12" s="1"/>
  <c r="I394" i="12"/>
  <c r="J394" i="12"/>
  <c r="K394" i="12" s="1"/>
  <c r="L394" i="12"/>
  <c r="B395" i="12"/>
  <c r="C395" i="12"/>
  <c r="D395" i="12"/>
  <c r="E395" i="12" s="1"/>
  <c r="F395" i="12"/>
  <c r="G395" i="12"/>
  <c r="H395" i="12" s="1"/>
  <c r="I395" i="12"/>
  <c r="J395" i="12"/>
  <c r="K395" i="12" s="1"/>
  <c r="L395" i="12"/>
  <c r="B396" i="12"/>
  <c r="C396" i="12"/>
  <c r="D396" i="12"/>
  <c r="E396" i="12" s="1"/>
  <c r="F396" i="12"/>
  <c r="G396" i="12"/>
  <c r="H396" i="12" s="1"/>
  <c r="I396" i="12"/>
  <c r="J396" i="12"/>
  <c r="K396" i="12" s="1"/>
  <c r="L396" i="12"/>
  <c r="B397" i="12"/>
  <c r="C397" i="12"/>
  <c r="D397" i="12"/>
  <c r="E397" i="12" s="1"/>
  <c r="F397" i="12"/>
  <c r="G397" i="12"/>
  <c r="H397" i="12" s="1"/>
  <c r="I397" i="12"/>
  <c r="J397" i="12"/>
  <c r="K397" i="12" s="1"/>
  <c r="L397" i="12"/>
  <c r="B398" i="12"/>
  <c r="C398" i="12"/>
  <c r="D398" i="12"/>
  <c r="E398" i="12" s="1"/>
  <c r="F398" i="12"/>
  <c r="G398" i="12"/>
  <c r="H398" i="12" s="1"/>
  <c r="I398" i="12"/>
  <c r="J398" i="12"/>
  <c r="K398" i="12" s="1"/>
  <c r="L398" i="12"/>
  <c r="B399" i="12"/>
  <c r="C399" i="12"/>
  <c r="D399" i="12"/>
  <c r="E399" i="12" s="1"/>
  <c r="F399" i="12"/>
  <c r="G399" i="12"/>
  <c r="H399" i="12" s="1"/>
  <c r="I399" i="12"/>
  <c r="J399" i="12"/>
  <c r="K399" i="12" s="1"/>
  <c r="L399" i="12"/>
  <c r="B400" i="12"/>
  <c r="C400" i="12"/>
  <c r="D400" i="12"/>
  <c r="E400" i="12" s="1"/>
  <c r="F400" i="12"/>
  <c r="G400" i="12"/>
  <c r="H400" i="12" s="1"/>
  <c r="I400" i="12"/>
  <c r="J400" i="12"/>
  <c r="K400" i="12" s="1"/>
  <c r="L400" i="12"/>
  <c r="B401" i="12"/>
  <c r="C401" i="12"/>
  <c r="D401" i="12"/>
  <c r="E401" i="12" s="1"/>
  <c r="F401" i="12"/>
  <c r="G401" i="12"/>
  <c r="H401" i="12" s="1"/>
  <c r="I401" i="12"/>
  <c r="J401" i="12"/>
  <c r="K401" i="12" s="1"/>
  <c r="L401" i="12"/>
  <c r="B402" i="12"/>
  <c r="C402" i="12"/>
  <c r="D402" i="12"/>
  <c r="E402" i="12" s="1"/>
  <c r="F402" i="12"/>
  <c r="G402" i="12"/>
  <c r="H402" i="12" s="1"/>
  <c r="I402" i="12"/>
  <c r="J402" i="12"/>
  <c r="K402" i="12" s="1"/>
  <c r="L402" i="12"/>
  <c r="B403" i="12"/>
  <c r="C403" i="12"/>
  <c r="D403" i="12"/>
  <c r="E403" i="12" s="1"/>
  <c r="F403" i="12"/>
  <c r="G403" i="12"/>
  <c r="H403" i="12" s="1"/>
  <c r="I403" i="12"/>
  <c r="J403" i="12"/>
  <c r="K403" i="12" s="1"/>
  <c r="L403" i="12"/>
  <c r="B404" i="12"/>
  <c r="C404" i="12"/>
  <c r="D404" i="12"/>
  <c r="E404" i="12" s="1"/>
  <c r="F404" i="12"/>
  <c r="G404" i="12"/>
  <c r="H404" i="12" s="1"/>
  <c r="I404" i="12"/>
  <c r="J404" i="12"/>
  <c r="K404" i="12" s="1"/>
  <c r="L404" i="12"/>
  <c r="B405" i="12"/>
  <c r="C405" i="12"/>
  <c r="D405" i="12"/>
  <c r="E405" i="12" s="1"/>
  <c r="F405" i="12"/>
  <c r="G405" i="12"/>
  <c r="H405" i="12" s="1"/>
  <c r="I405" i="12"/>
  <c r="J405" i="12"/>
  <c r="K405" i="12" s="1"/>
  <c r="L405" i="12"/>
  <c r="B406" i="12"/>
  <c r="C406" i="12"/>
  <c r="D406" i="12"/>
  <c r="E406" i="12" s="1"/>
  <c r="F406" i="12"/>
  <c r="G406" i="12"/>
  <c r="H406" i="12" s="1"/>
  <c r="I406" i="12"/>
  <c r="J406" i="12"/>
  <c r="K406" i="12" s="1"/>
  <c r="L406" i="12"/>
  <c r="B407" i="12"/>
  <c r="C407" i="12"/>
  <c r="D407" i="12"/>
  <c r="E407" i="12" s="1"/>
  <c r="F407" i="12"/>
  <c r="G407" i="12"/>
  <c r="H407" i="12" s="1"/>
  <c r="I407" i="12"/>
  <c r="J407" i="12"/>
  <c r="K407" i="12" s="1"/>
  <c r="L407" i="12"/>
  <c r="B408" i="12"/>
  <c r="C408" i="12"/>
  <c r="D408" i="12"/>
  <c r="E408" i="12" s="1"/>
  <c r="F408" i="12"/>
  <c r="G408" i="12"/>
  <c r="H408" i="12" s="1"/>
  <c r="I408" i="12"/>
  <c r="J408" i="12"/>
  <c r="K408" i="12" s="1"/>
  <c r="L408" i="12"/>
  <c r="B409" i="12"/>
  <c r="C409" i="12"/>
  <c r="D409" i="12"/>
  <c r="E409" i="12" s="1"/>
  <c r="F409" i="12"/>
  <c r="G409" i="12"/>
  <c r="H409" i="12" s="1"/>
  <c r="I409" i="12"/>
  <c r="J409" i="12"/>
  <c r="K409" i="12" s="1"/>
  <c r="L409" i="12"/>
  <c r="B410" i="12"/>
  <c r="C410" i="12"/>
  <c r="D410" i="12"/>
  <c r="E410" i="12" s="1"/>
  <c r="F410" i="12"/>
  <c r="G410" i="12"/>
  <c r="H410" i="12" s="1"/>
  <c r="I410" i="12"/>
  <c r="J410" i="12"/>
  <c r="K410" i="12" s="1"/>
  <c r="L410" i="12"/>
  <c r="B411" i="12"/>
  <c r="C411" i="12"/>
  <c r="D411" i="12"/>
  <c r="E411" i="12" s="1"/>
  <c r="F411" i="12"/>
  <c r="G411" i="12"/>
  <c r="H411" i="12" s="1"/>
  <c r="I411" i="12"/>
  <c r="J411" i="12"/>
  <c r="K411" i="12" s="1"/>
  <c r="L411" i="12"/>
  <c r="B412" i="12"/>
  <c r="C412" i="12"/>
  <c r="D412" i="12"/>
  <c r="E412" i="12" s="1"/>
  <c r="F412" i="12"/>
  <c r="G412" i="12"/>
  <c r="H412" i="12" s="1"/>
  <c r="I412" i="12"/>
  <c r="J412" i="12"/>
  <c r="K412" i="12" s="1"/>
  <c r="L412" i="12"/>
  <c r="B413" i="12"/>
  <c r="C413" i="12"/>
  <c r="D413" i="12"/>
  <c r="E413" i="12" s="1"/>
  <c r="F413" i="12"/>
  <c r="G413" i="12"/>
  <c r="H413" i="12" s="1"/>
  <c r="I413" i="12"/>
  <c r="J413" i="12"/>
  <c r="K413" i="12" s="1"/>
  <c r="L413" i="12"/>
  <c r="B414" i="12"/>
  <c r="C414" i="12"/>
  <c r="D414" i="12"/>
  <c r="E414" i="12" s="1"/>
  <c r="F414" i="12"/>
  <c r="G414" i="12"/>
  <c r="H414" i="12" s="1"/>
  <c r="I414" i="12"/>
  <c r="J414" i="12"/>
  <c r="K414" i="12" s="1"/>
  <c r="L414" i="12"/>
  <c r="B415" i="12"/>
  <c r="C415" i="12"/>
  <c r="D415" i="12"/>
  <c r="E415" i="12" s="1"/>
  <c r="F415" i="12"/>
  <c r="G415" i="12"/>
  <c r="H415" i="12" s="1"/>
  <c r="I415" i="12"/>
  <c r="J415" i="12"/>
  <c r="K415" i="12" s="1"/>
  <c r="L415" i="12"/>
  <c r="B416" i="12"/>
  <c r="C416" i="12"/>
  <c r="D416" i="12"/>
  <c r="E416" i="12" s="1"/>
  <c r="F416" i="12"/>
  <c r="G416" i="12"/>
  <c r="H416" i="12" s="1"/>
  <c r="I416" i="12"/>
  <c r="J416" i="12"/>
  <c r="K416" i="12" s="1"/>
  <c r="L416" i="12"/>
  <c r="B417" i="12"/>
  <c r="C417" i="12"/>
  <c r="D417" i="12"/>
  <c r="E417" i="12" s="1"/>
  <c r="F417" i="12"/>
  <c r="G417" i="12"/>
  <c r="H417" i="12" s="1"/>
  <c r="I417" i="12"/>
  <c r="J417" i="12"/>
  <c r="K417" i="12" s="1"/>
  <c r="L417" i="12"/>
  <c r="B418" i="12"/>
  <c r="C418" i="12"/>
  <c r="D418" i="12"/>
  <c r="E418" i="12" s="1"/>
  <c r="F418" i="12"/>
  <c r="G418" i="12"/>
  <c r="H418" i="12" s="1"/>
  <c r="I418" i="12"/>
  <c r="J418" i="12"/>
  <c r="K418" i="12" s="1"/>
  <c r="L418" i="12"/>
  <c r="B419" i="12"/>
  <c r="C419" i="12"/>
  <c r="D419" i="12"/>
  <c r="E419" i="12" s="1"/>
  <c r="F419" i="12"/>
  <c r="G419" i="12"/>
  <c r="H419" i="12" s="1"/>
  <c r="I419" i="12"/>
  <c r="J419" i="12"/>
  <c r="K419" i="12" s="1"/>
  <c r="L419" i="12"/>
  <c r="B420" i="12"/>
  <c r="C420" i="12"/>
  <c r="D420" i="12"/>
  <c r="E420" i="12" s="1"/>
  <c r="F420" i="12"/>
  <c r="G420" i="12"/>
  <c r="H420" i="12" s="1"/>
  <c r="I420" i="12"/>
  <c r="J420" i="12"/>
  <c r="K420" i="12" s="1"/>
  <c r="L420" i="12"/>
  <c r="B421" i="12"/>
  <c r="C421" i="12"/>
  <c r="D421" i="12"/>
  <c r="E421" i="12" s="1"/>
  <c r="F421" i="12"/>
  <c r="G421" i="12"/>
  <c r="H421" i="12" s="1"/>
  <c r="I421" i="12"/>
  <c r="J421" i="12"/>
  <c r="K421" i="12" s="1"/>
  <c r="L421" i="12"/>
  <c r="B422" i="12"/>
  <c r="C422" i="12"/>
  <c r="D422" i="12"/>
  <c r="E422" i="12" s="1"/>
  <c r="F422" i="12"/>
  <c r="G422" i="12"/>
  <c r="H422" i="12" s="1"/>
  <c r="I422" i="12"/>
  <c r="J422" i="12"/>
  <c r="K422" i="12" s="1"/>
  <c r="L422" i="12"/>
  <c r="B423" i="12"/>
  <c r="C423" i="12"/>
  <c r="D423" i="12"/>
  <c r="E423" i="12" s="1"/>
  <c r="F423" i="12"/>
  <c r="G423" i="12"/>
  <c r="H423" i="12" s="1"/>
  <c r="I423" i="12"/>
  <c r="J423" i="12"/>
  <c r="K423" i="12" s="1"/>
  <c r="L423" i="12"/>
  <c r="B424" i="12"/>
  <c r="C424" i="12"/>
  <c r="D424" i="12"/>
  <c r="E424" i="12" s="1"/>
  <c r="F424" i="12"/>
  <c r="G424" i="12"/>
  <c r="H424" i="12" s="1"/>
  <c r="I424" i="12"/>
  <c r="J424" i="12"/>
  <c r="K424" i="12" s="1"/>
  <c r="L424" i="12"/>
  <c r="B425" i="12"/>
  <c r="C425" i="12"/>
  <c r="D425" i="12"/>
  <c r="E425" i="12" s="1"/>
  <c r="F425" i="12"/>
  <c r="G425" i="12"/>
  <c r="H425" i="12" s="1"/>
  <c r="I425" i="12"/>
  <c r="J425" i="12"/>
  <c r="K425" i="12" s="1"/>
  <c r="L425" i="12"/>
  <c r="B426" i="12"/>
  <c r="C426" i="12"/>
  <c r="D426" i="12"/>
  <c r="E426" i="12" s="1"/>
  <c r="F426" i="12"/>
  <c r="G426" i="12"/>
  <c r="H426" i="12" s="1"/>
  <c r="I426" i="12"/>
  <c r="J426" i="12"/>
  <c r="K426" i="12" s="1"/>
  <c r="L426" i="12"/>
  <c r="B427" i="12"/>
  <c r="C427" i="12"/>
  <c r="D427" i="12"/>
  <c r="E427" i="12" s="1"/>
  <c r="F427" i="12"/>
  <c r="G427" i="12"/>
  <c r="H427" i="12" s="1"/>
  <c r="I427" i="12"/>
  <c r="J427" i="12"/>
  <c r="K427" i="12" s="1"/>
  <c r="L427" i="12"/>
  <c r="B428" i="12"/>
  <c r="C428" i="12"/>
  <c r="D428" i="12"/>
  <c r="E428" i="12" s="1"/>
  <c r="F428" i="12"/>
  <c r="G428" i="12"/>
  <c r="H428" i="12" s="1"/>
  <c r="I428" i="12"/>
  <c r="J428" i="12"/>
  <c r="K428" i="12" s="1"/>
  <c r="L428" i="12"/>
  <c r="B429" i="12"/>
  <c r="C429" i="12"/>
  <c r="D429" i="12"/>
  <c r="E429" i="12" s="1"/>
  <c r="F429" i="12"/>
  <c r="G429" i="12"/>
  <c r="H429" i="12" s="1"/>
  <c r="I429" i="12"/>
  <c r="J429" i="12"/>
  <c r="K429" i="12" s="1"/>
  <c r="L429" i="12"/>
  <c r="B430" i="12"/>
  <c r="C430" i="12"/>
  <c r="D430" i="12"/>
  <c r="E430" i="12" s="1"/>
  <c r="F430" i="12"/>
  <c r="G430" i="12"/>
  <c r="H430" i="12" s="1"/>
  <c r="I430" i="12"/>
  <c r="J430" i="12"/>
  <c r="K430" i="12" s="1"/>
  <c r="L430" i="12"/>
  <c r="B431" i="12"/>
  <c r="C431" i="12"/>
  <c r="D431" i="12"/>
  <c r="E431" i="12" s="1"/>
  <c r="F431" i="12"/>
  <c r="G431" i="12"/>
  <c r="H431" i="12" s="1"/>
  <c r="I431" i="12"/>
  <c r="J431" i="12"/>
  <c r="K431" i="12" s="1"/>
  <c r="L431" i="12"/>
  <c r="B432" i="12"/>
  <c r="C432" i="12"/>
  <c r="D432" i="12"/>
  <c r="E432" i="12" s="1"/>
  <c r="F432" i="12"/>
  <c r="G432" i="12"/>
  <c r="H432" i="12" s="1"/>
  <c r="I432" i="12"/>
  <c r="J432" i="12"/>
  <c r="K432" i="12" s="1"/>
  <c r="L432" i="12"/>
  <c r="B433" i="12"/>
  <c r="C433" i="12"/>
  <c r="D433" i="12"/>
  <c r="E433" i="12" s="1"/>
  <c r="F433" i="12"/>
  <c r="G433" i="12"/>
  <c r="H433" i="12" s="1"/>
  <c r="I433" i="12"/>
  <c r="J433" i="12"/>
  <c r="K433" i="12" s="1"/>
  <c r="L433" i="12"/>
  <c r="B434" i="12"/>
  <c r="C434" i="12"/>
  <c r="D434" i="12"/>
  <c r="E434" i="12" s="1"/>
  <c r="F434" i="12"/>
  <c r="G434" i="12"/>
  <c r="H434" i="12" s="1"/>
  <c r="I434" i="12"/>
  <c r="J434" i="12"/>
  <c r="K434" i="12" s="1"/>
  <c r="L434" i="12"/>
  <c r="B435" i="12"/>
  <c r="C435" i="12"/>
  <c r="D435" i="12"/>
  <c r="E435" i="12" s="1"/>
  <c r="F435" i="12"/>
  <c r="G435" i="12"/>
  <c r="H435" i="12" s="1"/>
  <c r="I435" i="12"/>
  <c r="J435" i="12"/>
  <c r="K435" i="12" s="1"/>
  <c r="L435" i="12"/>
  <c r="B436" i="12"/>
  <c r="C436" i="12"/>
  <c r="D436" i="12"/>
  <c r="E436" i="12" s="1"/>
  <c r="F436" i="12"/>
  <c r="G436" i="12"/>
  <c r="H436" i="12" s="1"/>
  <c r="I436" i="12"/>
  <c r="J436" i="12"/>
  <c r="K436" i="12" s="1"/>
  <c r="L436" i="12"/>
  <c r="B437" i="12"/>
  <c r="C437" i="12"/>
  <c r="D437" i="12"/>
  <c r="E437" i="12" s="1"/>
  <c r="F437" i="12"/>
  <c r="G437" i="12"/>
  <c r="H437" i="12" s="1"/>
  <c r="I437" i="12"/>
  <c r="J437" i="12"/>
  <c r="K437" i="12" s="1"/>
  <c r="L437" i="12"/>
  <c r="B438" i="12"/>
  <c r="C438" i="12"/>
  <c r="D438" i="12"/>
  <c r="E438" i="12" s="1"/>
  <c r="F438" i="12"/>
  <c r="G438" i="12"/>
  <c r="H438" i="12" s="1"/>
  <c r="I438" i="12"/>
  <c r="J438" i="12"/>
  <c r="K438" i="12" s="1"/>
  <c r="L438" i="12"/>
  <c r="B439" i="12"/>
  <c r="C439" i="12"/>
  <c r="D439" i="12"/>
  <c r="E439" i="12" s="1"/>
  <c r="F439" i="12"/>
  <c r="G439" i="12"/>
  <c r="H439" i="12" s="1"/>
  <c r="I439" i="12"/>
  <c r="J439" i="12"/>
  <c r="K439" i="12" s="1"/>
  <c r="L439" i="12"/>
  <c r="B440" i="12"/>
  <c r="C440" i="12"/>
  <c r="D440" i="12"/>
  <c r="E440" i="12" s="1"/>
  <c r="F440" i="12"/>
  <c r="G440" i="12"/>
  <c r="H440" i="12" s="1"/>
  <c r="I440" i="12"/>
  <c r="J440" i="12"/>
  <c r="K440" i="12" s="1"/>
  <c r="L440" i="12"/>
  <c r="B441" i="12"/>
  <c r="C441" i="12"/>
  <c r="D441" i="12"/>
  <c r="E441" i="12" s="1"/>
  <c r="F441" i="12"/>
  <c r="G441" i="12"/>
  <c r="H441" i="12" s="1"/>
  <c r="I441" i="12"/>
  <c r="J441" i="12"/>
  <c r="K441" i="12" s="1"/>
  <c r="L441" i="12"/>
  <c r="B442" i="12"/>
  <c r="C442" i="12"/>
  <c r="D442" i="12"/>
  <c r="E442" i="12" s="1"/>
  <c r="F442" i="12"/>
  <c r="G442" i="12"/>
  <c r="H442" i="12" s="1"/>
  <c r="I442" i="12"/>
  <c r="J442" i="12"/>
  <c r="K442" i="12" s="1"/>
  <c r="L442" i="12"/>
  <c r="B443" i="12"/>
  <c r="C443" i="12"/>
  <c r="D443" i="12"/>
  <c r="E443" i="12" s="1"/>
  <c r="F443" i="12"/>
  <c r="G443" i="12"/>
  <c r="H443" i="12" s="1"/>
  <c r="I443" i="12"/>
  <c r="J443" i="12"/>
  <c r="K443" i="12" s="1"/>
  <c r="L443" i="12"/>
  <c r="B444" i="12"/>
  <c r="C444" i="12"/>
  <c r="D444" i="12"/>
  <c r="E444" i="12" s="1"/>
  <c r="F444" i="12"/>
  <c r="G444" i="12"/>
  <c r="H444" i="12" s="1"/>
  <c r="I444" i="12"/>
  <c r="J444" i="12"/>
  <c r="K444" i="12" s="1"/>
  <c r="L444" i="12"/>
  <c r="B445" i="12"/>
  <c r="C445" i="12"/>
  <c r="D445" i="12"/>
  <c r="E445" i="12" s="1"/>
  <c r="F445" i="12"/>
  <c r="G445" i="12"/>
  <c r="H445" i="12" s="1"/>
  <c r="I445" i="12"/>
  <c r="J445" i="12"/>
  <c r="K445" i="12" s="1"/>
  <c r="L445" i="12"/>
  <c r="B446" i="12"/>
  <c r="C446" i="12"/>
  <c r="D446" i="12"/>
  <c r="E446" i="12" s="1"/>
  <c r="F446" i="12"/>
  <c r="G446" i="12"/>
  <c r="H446" i="12" s="1"/>
  <c r="I446" i="12"/>
  <c r="J446" i="12"/>
  <c r="K446" i="12" s="1"/>
  <c r="L446" i="12"/>
  <c r="B447" i="12"/>
  <c r="C447" i="12"/>
  <c r="D447" i="12"/>
  <c r="E447" i="12" s="1"/>
  <c r="F447" i="12"/>
  <c r="G447" i="12"/>
  <c r="H447" i="12" s="1"/>
  <c r="I447" i="12"/>
  <c r="J447" i="12"/>
  <c r="K447" i="12" s="1"/>
  <c r="L447" i="12"/>
  <c r="B448" i="12"/>
  <c r="C448" i="12"/>
  <c r="D448" i="12"/>
  <c r="E448" i="12" s="1"/>
  <c r="F448" i="12"/>
  <c r="G448" i="12"/>
  <c r="H448" i="12" s="1"/>
  <c r="I448" i="12"/>
  <c r="J448" i="12"/>
  <c r="K448" i="12" s="1"/>
  <c r="L448" i="12"/>
  <c r="B449" i="12"/>
  <c r="C449" i="12"/>
  <c r="D449" i="12"/>
  <c r="E449" i="12" s="1"/>
  <c r="F449" i="12"/>
  <c r="G449" i="12"/>
  <c r="H449" i="12" s="1"/>
  <c r="I449" i="12"/>
  <c r="J449" i="12"/>
  <c r="K449" i="12" s="1"/>
  <c r="L449" i="12"/>
  <c r="B450" i="12"/>
  <c r="C450" i="12"/>
  <c r="D450" i="12"/>
  <c r="E450" i="12" s="1"/>
  <c r="F450" i="12"/>
  <c r="G450" i="12"/>
  <c r="H450" i="12" s="1"/>
  <c r="I450" i="12"/>
  <c r="J450" i="12"/>
  <c r="K450" i="12" s="1"/>
  <c r="L450" i="12"/>
  <c r="B451" i="12"/>
  <c r="C451" i="12"/>
  <c r="D451" i="12"/>
  <c r="E451" i="12" s="1"/>
  <c r="F451" i="12"/>
  <c r="G451" i="12"/>
  <c r="H451" i="12" s="1"/>
  <c r="I451" i="12"/>
  <c r="J451" i="12"/>
  <c r="K451" i="12" s="1"/>
  <c r="L451" i="12"/>
  <c r="B452" i="12"/>
  <c r="C452" i="12"/>
  <c r="D452" i="12"/>
  <c r="E452" i="12" s="1"/>
  <c r="F452" i="12"/>
  <c r="G452" i="12"/>
  <c r="H452" i="12" s="1"/>
  <c r="I452" i="12"/>
  <c r="J452" i="12"/>
  <c r="K452" i="12" s="1"/>
  <c r="L452" i="12"/>
  <c r="B453" i="12"/>
  <c r="C453" i="12"/>
  <c r="D453" i="12"/>
  <c r="E453" i="12" s="1"/>
  <c r="F453" i="12"/>
  <c r="G453" i="12"/>
  <c r="H453" i="12" s="1"/>
  <c r="I453" i="12"/>
  <c r="J453" i="12"/>
  <c r="K453" i="12" s="1"/>
  <c r="L453" i="12"/>
  <c r="B454" i="12"/>
  <c r="C454" i="12"/>
  <c r="D454" i="12"/>
  <c r="E454" i="12" s="1"/>
  <c r="F454" i="12"/>
  <c r="G454" i="12"/>
  <c r="H454" i="12" s="1"/>
  <c r="I454" i="12"/>
  <c r="J454" i="12"/>
  <c r="K454" i="12" s="1"/>
  <c r="L454" i="12"/>
  <c r="B455" i="12"/>
  <c r="C455" i="12"/>
  <c r="D455" i="12"/>
  <c r="E455" i="12" s="1"/>
  <c r="F455" i="12"/>
  <c r="G455" i="12"/>
  <c r="H455" i="12" s="1"/>
  <c r="I455" i="12"/>
  <c r="J455" i="12"/>
  <c r="K455" i="12" s="1"/>
  <c r="L455" i="12"/>
  <c r="B456" i="12"/>
  <c r="C456" i="12"/>
  <c r="D456" i="12"/>
  <c r="E456" i="12" s="1"/>
  <c r="F456" i="12"/>
  <c r="G456" i="12"/>
  <c r="H456" i="12" s="1"/>
  <c r="I456" i="12"/>
  <c r="J456" i="12"/>
  <c r="K456" i="12" s="1"/>
  <c r="L456" i="12"/>
  <c r="B457" i="12"/>
  <c r="C457" i="12"/>
  <c r="D457" i="12"/>
  <c r="E457" i="12" s="1"/>
  <c r="F457" i="12"/>
  <c r="G457" i="12"/>
  <c r="H457" i="12" s="1"/>
  <c r="I457" i="12"/>
  <c r="J457" i="12"/>
  <c r="K457" i="12" s="1"/>
  <c r="L457" i="12"/>
  <c r="B458" i="12"/>
  <c r="C458" i="12"/>
  <c r="D458" i="12"/>
  <c r="E458" i="12" s="1"/>
  <c r="F458" i="12"/>
  <c r="G458" i="12"/>
  <c r="H458" i="12" s="1"/>
  <c r="I458" i="12"/>
  <c r="J458" i="12"/>
  <c r="K458" i="12" s="1"/>
  <c r="L458" i="12"/>
  <c r="B459" i="12"/>
  <c r="C459" i="12"/>
  <c r="D459" i="12"/>
  <c r="E459" i="12" s="1"/>
  <c r="F459" i="12"/>
  <c r="G459" i="12"/>
  <c r="H459" i="12" s="1"/>
  <c r="I459" i="12"/>
  <c r="J459" i="12"/>
  <c r="K459" i="12" s="1"/>
  <c r="L459" i="12"/>
  <c r="B460" i="12"/>
  <c r="C460" i="12"/>
  <c r="D460" i="12"/>
  <c r="E460" i="12" s="1"/>
  <c r="F460" i="12"/>
  <c r="G460" i="12"/>
  <c r="H460" i="12" s="1"/>
  <c r="I460" i="12"/>
  <c r="J460" i="12"/>
  <c r="K460" i="12" s="1"/>
  <c r="L460" i="12"/>
  <c r="B461" i="12"/>
  <c r="C461" i="12"/>
  <c r="D461" i="12"/>
  <c r="E461" i="12" s="1"/>
  <c r="F461" i="12"/>
  <c r="G461" i="12"/>
  <c r="H461" i="12" s="1"/>
  <c r="I461" i="12"/>
  <c r="J461" i="12"/>
  <c r="K461" i="12" s="1"/>
  <c r="L461" i="12"/>
  <c r="B462" i="12"/>
  <c r="C462" i="12"/>
  <c r="D462" i="12"/>
  <c r="E462" i="12" s="1"/>
  <c r="F462" i="12"/>
  <c r="G462" i="12"/>
  <c r="H462" i="12" s="1"/>
  <c r="I462" i="12"/>
  <c r="J462" i="12"/>
  <c r="K462" i="12" s="1"/>
  <c r="L462" i="12"/>
  <c r="B463" i="12"/>
  <c r="C463" i="12"/>
  <c r="D463" i="12"/>
  <c r="E463" i="12" s="1"/>
  <c r="F463" i="12"/>
  <c r="G463" i="12"/>
  <c r="H463" i="12" s="1"/>
  <c r="I463" i="12"/>
  <c r="J463" i="12"/>
  <c r="K463" i="12" s="1"/>
  <c r="L463" i="12"/>
  <c r="B464" i="12"/>
  <c r="C464" i="12"/>
  <c r="D464" i="12"/>
  <c r="E464" i="12" s="1"/>
  <c r="F464" i="12"/>
  <c r="G464" i="12"/>
  <c r="H464" i="12" s="1"/>
  <c r="I464" i="12"/>
  <c r="J464" i="12"/>
  <c r="K464" i="12" s="1"/>
  <c r="L464" i="12"/>
  <c r="B465" i="12"/>
  <c r="C465" i="12"/>
  <c r="D465" i="12"/>
  <c r="E465" i="12" s="1"/>
  <c r="F465" i="12"/>
  <c r="G465" i="12"/>
  <c r="H465" i="12" s="1"/>
  <c r="I465" i="12"/>
  <c r="J465" i="12"/>
  <c r="K465" i="12" s="1"/>
  <c r="L465" i="12"/>
  <c r="B466" i="12"/>
  <c r="C466" i="12"/>
  <c r="D466" i="12"/>
  <c r="E466" i="12" s="1"/>
  <c r="F466" i="12"/>
  <c r="G466" i="12"/>
  <c r="H466" i="12" s="1"/>
  <c r="I466" i="12"/>
  <c r="J466" i="12"/>
  <c r="K466" i="12" s="1"/>
  <c r="L466" i="12"/>
  <c r="B467" i="12"/>
  <c r="C467" i="12"/>
  <c r="D467" i="12"/>
  <c r="E467" i="12" s="1"/>
  <c r="F467" i="12"/>
  <c r="G467" i="12"/>
  <c r="H467" i="12" s="1"/>
  <c r="I467" i="12"/>
  <c r="J467" i="12"/>
  <c r="K467" i="12" s="1"/>
  <c r="L467" i="12"/>
  <c r="B468" i="12"/>
  <c r="C468" i="12"/>
  <c r="D468" i="12"/>
  <c r="E468" i="12" s="1"/>
  <c r="F468" i="12"/>
  <c r="G468" i="12"/>
  <c r="H468" i="12" s="1"/>
  <c r="I468" i="12"/>
  <c r="J468" i="12"/>
  <c r="K468" i="12" s="1"/>
  <c r="L468" i="12"/>
  <c r="B469" i="12"/>
  <c r="C469" i="12"/>
  <c r="D469" i="12"/>
  <c r="E469" i="12" s="1"/>
  <c r="F469" i="12"/>
  <c r="G469" i="12"/>
  <c r="H469" i="12" s="1"/>
  <c r="I469" i="12"/>
  <c r="J469" i="12"/>
  <c r="K469" i="12" s="1"/>
  <c r="L469" i="12"/>
  <c r="B470" i="12"/>
  <c r="C470" i="12"/>
  <c r="D470" i="12"/>
  <c r="E470" i="12" s="1"/>
  <c r="F470" i="12"/>
  <c r="G470" i="12"/>
  <c r="H470" i="12" s="1"/>
  <c r="I470" i="12"/>
  <c r="J470" i="12"/>
  <c r="K470" i="12" s="1"/>
  <c r="L470" i="12"/>
  <c r="B471" i="12"/>
  <c r="C471" i="12"/>
  <c r="D471" i="12"/>
  <c r="E471" i="12" s="1"/>
  <c r="F471" i="12"/>
  <c r="G471" i="12"/>
  <c r="H471" i="12" s="1"/>
  <c r="I471" i="12"/>
  <c r="J471" i="12"/>
  <c r="K471" i="12" s="1"/>
  <c r="L471" i="12"/>
  <c r="B472" i="12"/>
  <c r="C472" i="12"/>
  <c r="D472" i="12"/>
  <c r="E472" i="12" s="1"/>
  <c r="F472" i="12"/>
  <c r="G472" i="12"/>
  <c r="H472" i="12" s="1"/>
  <c r="I472" i="12"/>
  <c r="J472" i="12"/>
  <c r="K472" i="12" s="1"/>
  <c r="L472" i="12"/>
  <c r="B473" i="12"/>
  <c r="C473" i="12"/>
  <c r="D473" i="12"/>
  <c r="E473" i="12" s="1"/>
  <c r="F473" i="12"/>
  <c r="G473" i="12"/>
  <c r="H473" i="12" s="1"/>
  <c r="I473" i="12"/>
  <c r="J473" i="12"/>
  <c r="K473" i="12" s="1"/>
  <c r="L473" i="12"/>
  <c r="B474" i="12"/>
  <c r="C474" i="12"/>
  <c r="D474" i="12"/>
  <c r="E474" i="12" s="1"/>
  <c r="F474" i="12"/>
  <c r="G474" i="12"/>
  <c r="H474" i="12" s="1"/>
  <c r="I474" i="12"/>
  <c r="J474" i="12"/>
  <c r="K474" i="12" s="1"/>
  <c r="L474" i="12"/>
  <c r="B475" i="12"/>
  <c r="C475" i="12"/>
  <c r="D475" i="12"/>
  <c r="E475" i="12" s="1"/>
  <c r="F475" i="12"/>
  <c r="G475" i="12"/>
  <c r="H475" i="12" s="1"/>
  <c r="I475" i="12"/>
  <c r="J475" i="12"/>
  <c r="K475" i="12" s="1"/>
  <c r="L475" i="12"/>
  <c r="B476" i="12"/>
  <c r="C476" i="12"/>
  <c r="D476" i="12"/>
  <c r="E476" i="12" s="1"/>
  <c r="F476" i="12"/>
  <c r="G476" i="12"/>
  <c r="H476" i="12" s="1"/>
  <c r="I476" i="12"/>
  <c r="J476" i="12"/>
  <c r="K476" i="12" s="1"/>
  <c r="L476" i="12"/>
  <c r="B477" i="12"/>
  <c r="C477" i="12"/>
  <c r="D477" i="12"/>
  <c r="E477" i="12" s="1"/>
  <c r="F477" i="12"/>
  <c r="G477" i="12"/>
  <c r="H477" i="12" s="1"/>
  <c r="I477" i="12"/>
  <c r="J477" i="12"/>
  <c r="K477" i="12" s="1"/>
  <c r="L477" i="12"/>
  <c r="B478" i="12"/>
  <c r="C478" i="12"/>
  <c r="D478" i="12"/>
  <c r="E478" i="12" s="1"/>
  <c r="F478" i="12"/>
  <c r="G478" i="12"/>
  <c r="H478" i="12" s="1"/>
  <c r="I478" i="12"/>
  <c r="J478" i="12"/>
  <c r="K478" i="12" s="1"/>
  <c r="L478" i="12"/>
  <c r="B479" i="12"/>
  <c r="C479" i="12"/>
  <c r="D479" i="12"/>
  <c r="E479" i="12" s="1"/>
  <c r="F479" i="12"/>
  <c r="G479" i="12"/>
  <c r="H479" i="12" s="1"/>
  <c r="I479" i="12"/>
  <c r="J479" i="12"/>
  <c r="K479" i="12" s="1"/>
  <c r="L479" i="12"/>
  <c r="B480" i="12"/>
  <c r="C480" i="12"/>
  <c r="D480" i="12"/>
  <c r="E480" i="12" s="1"/>
  <c r="F480" i="12"/>
  <c r="G480" i="12"/>
  <c r="H480" i="12" s="1"/>
  <c r="I480" i="12"/>
  <c r="J480" i="12"/>
  <c r="K480" i="12" s="1"/>
  <c r="L480" i="12"/>
  <c r="B481" i="12"/>
  <c r="C481" i="12"/>
  <c r="D481" i="12"/>
  <c r="E481" i="12" s="1"/>
  <c r="F481" i="12"/>
  <c r="G481" i="12"/>
  <c r="H481" i="12" s="1"/>
  <c r="I481" i="12"/>
  <c r="J481" i="12"/>
  <c r="K481" i="12" s="1"/>
  <c r="L481" i="12"/>
  <c r="B482" i="12"/>
  <c r="C482" i="12"/>
  <c r="D482" i="12"/>
  <c r="E482" i="12" s="1"/>
  <c r="F482" i="12"/>
  <c r="G482" i="12"/>
  <c r="H482" i="12" s="1"/>
  <c r="I482" i="12"/>
  <c r="J482" i="12"/>
  <c r="K482" i="12" s="1"/>
  <c r="L482" i="12"/>
  <c r="B483" i="12"/>
  <c r="C483" i="12"/>
  <c r="D483" i="12"/>
  <c r="E483" i="12" s="1"/>
  <c r="F483" i="12"/>
  <c r="G483" i="12"/>
  <c r="H483" i="12" s="1"/>
  <c r="I483" i="12"/>
  <c r="J483" i="12"/>
  <c r="K483" i="12" s="1"/>
  <c r="L483" i="12"/>
  <c r="B484" i="12"/>
  <c r="C484" i="12"/>
  <c r="D484" i="12"/>
  <c r="E484" i="12" s="1"/>
  <c r="F484" i="12"/>
  <c r="G484" i="12"/>
  <c r="H484" i="12" s="1"/>
  <c r="I484" i="12"/>
  <c r="J484" i="12"/>
  <c r="K484" i="12" s="1"/>
  <c r="L484" i="12"/>
  <c r="B485" i="12"/>
  <c r="C485" i="12"/>
  <c r="D485" i="12"/>
  <c r="E485" i="12" s="1"/>
  <c r="F485" i="12"/>
  <c r="G485" i="12"/>
  <c r="H485" i="12" s="1"/>
  <c r="I485" i="12"/>
  <c r="J485" i="12"/>
  <c r="K485" i="12" s="1"/>
  <c r="L485" i="12"/>
  <c r="B486" i="12"/>
  <c r="C486" i="12"/>
  <c r="D486" i="12"/>
  <c r="E486" i="12" s="1"/>
  <c r="F486" i="12"/>
  <c r="G486" i="12"/>
  <c r="H486" i="12" s="1"/>
  <c r="I486" i="12"/>
  <c r="J486" i="12"/>
  <c r="K486" i="12" s="1"/>
  <c r="L486" i="12"/>
  <c r="B487" i="12"/>
  <c r="C487" i="12"/>
  <c r="D487" i="12"/>
  <c r="E487" i="12" s="1"/>
  <c r="F487" i="12"/>
  <c r="G487" i="12"/>
  <c r="H487" i="12" s="1"/>
  <c r="I487" i="12"/>
  <c r="J487" i="12"/>
  <c r="K487" i="12" s="1"/>
  <c r="L487" i="12"/>
  <c r="B488" i="12"/>
  <c r="C488" i="12"/>
  <c r="D488" i="12"/>
  <c r="E488" i="12" s="1"/>
  <c r="F488" i="12"/>
  <c r="G488" i="12"/>
  <c r="H488" i="12" s="1"/>
  <c r="I488" i="12"/>
  <c r="J488" i="12"/>
  <c r="K488" i="12" s="1"/>
  <c r="L488" i="12"/>
  <c r="B489" i="12"/>
  <c r="C489" i="12"/>
  <c r="D489" i="12"/>
  <c r="E489" i="12" s="1"/>
  <c r="F489" i="12"/>
  <c r="G489" i="12"/>
  <c r="H489" i="12" s="1"/>
  <c r="I489" i="12"/>
  <c r="J489" i="12"/>
  <c r="K489" i="12" s="1"/>
  <c r="L489" i="12"/>
  <c r="B490" i="12"/>
  <c r="C490" i="12"/>
  <c r="D490" i="12"/>
  <c r="E490" i="12" s="1"/>
  <c r="F490" i="12"/>
  <c r="G490" i="12"/>
  <c r="H490" i="12" s="1"/>
  <c r="I490" i="12"/>
  <c r="J490" i="12"/>
  <c r="K490" i="12" s="1"/>
  <c r="L490" i="12"/>
  <c r="B491" i="12"/>
  <c r="C491" i="12"/>
  <c r="D491" i="12"/>
  <c r="E491" i="12" s="1"/>
  <c r="F491" i="12"/>
  <c r="G491" i="12"/>
  <c r="H491" i="12" s="1"/>
  <c r="I491" i="12"/>
  <c r="J491" i="12"/>
  <c r="K491" i="12" s="1"/>
  <c r="L491" i="12"/>
  <c r="B492" i="12"/>
  <c r="C492" i="12"/>
  <c r="D492" i="12"/>
  <c r="E492" i="12" s="1"/>
  <c r="F492" i="12"/>
  <c r="G492" i="12"/>
  <c r="H492" i="12" s="1"/>
  <c r="I492" i="12"/>
  <c r="J492" i="12"/>
  <c r="K492" i="12" s="1"/>
  <c r="L492" i="12"/>
  <c r="B493" i="12"/>
  <c r="C493" i="12"/>
  <c r="D493" i="12"/>
  <c r="E493" i="12" s="1"/>
  <c r="F493" i="12"/>
  <c r="G493" i="12"/>
  <c r="H493" i="12" s="1"/>
  <c r="I493" i="12"/>
  <c r="J493" i="12"/>
  <c r="K493" i="12" s="1"/>
  <c r="L493" i="12"/>
  <c r="B494" i="12"/>
  <c r="C494" i="12"/>
  <c r="D494" i="12"/>
  <c r="E494" i="12" s="1"/>
  <c r="F494" i="12"/>
  <c r="G494" i="12"/>
  <c r="H494" i="12" s="1"/>
  <c r="I494" i="12"/>
  <c r="J494" i="12"/>
  <c r="K494" i="12" s="1"/>
  <c r="L494" i="12"/>
  <c r="B495" i="12"/>
  <c r="C495" i="12"/>
  <c r="D495" i="12"/>
  <c r="E495" i="12" s="1"/>
  <c r="F495" i="12"/>
  <c r="G495" i="12"/>
  <c r="H495" i="12" s="1"/>
  <c r="I495" i="12"/>
  <c r="J495" i="12"/>
  <c r="K495" i="12" s="1"/>
  <c r="L495" i="12"/>
  <c r="B496" i="12"/>
  <c r="C496" i="12"/>
  <c r="D496" i="12"/>
  <c r="E496" i="12" s="1"/>
  <c r="F496" i="12"/>
  <c r="G496" i="12"/>
  <c r="H496" i="12" s="1"/>
  <c r="I496" i="12"/>
  <c r="J496" i="12"/>
  <c r="K496" i="12" s="1"/>
  <c r="L496" i="12"/>
  <c r="B497" i="12"/>
  <c r="C497" i="12"/>
  <c r="D497" i="12"/>
  <c r="E497" i="12" s="1"/>
  <c r="F497" i="12"/>
  <c r="G497" i="12"/>
  <c r="H497" i="12" s="1"/>
  <c r="I497" i="12"/>
  <c r="J497" i="12"/>
  <c r="K497" i="12" s="1"/>
  <c r="L497" i="12"/>
  <c r="B498" i="12"/>
  <c r="C498" i="12"/>
  <c r="D498" i="12"/>
  <c r="E498" i="12" s="1"/>
  <c r="F498" i="12"/>
  <c r="G498" i="12"/>
  <c r="H498" i="12" s="1"/>
  <c r="I498" i="12"/>
  <c r="J498" i="12"/>
  <c r="K498" i="12" s="1"/>
  <c r="L498" i="12"/>
  <c r="B499" i="12"/>
  <c r="C499" i="12"/>
  <c r="D499" i="12"/>
  <c r="E499" i="12" s="1"/>
  <c r="F499" i="12"/>
  <c r="G499" i="12"/>
  <c r="H499" i="12" s="1"/>
  <c r="I499" i="12"/>
  <c r="J499" i="12"/>
  <c r="K499" i="12" s="1"/>
  <c r="L499" i="12"/>
  <c r="B500" i="12"/>
  <c r="C500" i="12"/>
  <c r="D500" i="12"/>
  <c r="E500" i="12" s="1"/>
  <c r="F500" i="12"/>
  <c r="G500" i="12"/>
  <c r="H500" i="12" s="1"/>
  <c r="I500" i="12"/>
  <c r="J500" i="12"/>
  <c r="K500" i="12" s="1"/>
  <c r="L500" i="12"/>
  <c r="B501" i="12"/>
  <c r="C501" i="12"/>
  <c r="D501" i="12"/>
  <c r="E501" i="12" s="1"/>
  <c r="F501" i="12"/>
  <c r="G501" i="12"/>
  <c r="H501" i="12" s="1"/>
  <c r="I501" i="12"/>
  <c r="J501" i="12"/>
  <c r="K501" i="12" s="1"/>
  <c r="L501" i="12"/>
  <c r="B502" i="12"/>
  <c r="C502" i="12"/>
  <c r="D502" i="12"/>
  <c r="E502" i="12" s="1"/>
  <c r="F502" i="12"/>
  <c r="G502" i="12"/>
  <c r="H502" i="12" s="1"/>
  <c r="I502" i="12"/>
  <c r="J502" i="12"/>
  <c r="K502" i="12" s="1"/>
  <c r="L502" i="12"/>
  <c r="B503" i="12"/>
  <c r="C503" i="12"/>
  <c r="D503" i="12"/>
  <c r="E503" i="12" s="1"/>
  <c r="F503" i="12"/>
  <c r="G503" i="12"/>
  <c r="H503" i="12" s="1"/>
  <c r="I503" i="12"/>
  <c r="J503" i="12"/>
  <c r="K503" i="12" s="1"/>
  <c r="L503" i="12"/>
  <c r="B504" i="12"/>
  <c r="C504" i="12"/>
  <c r="D504" i="12"/>
  <c r="E504" i="12" s="1"/>
  <c r="F504" i="12"/>
  <c r="G504" i="12"/>
  <c r="H504" i="12" s="1"/>
  <c r="I504" i="12"/>
  <c r="J504" i="12"/>
  <c r="K504" i="12" s="1"/>
  <c r="L504" i="12"/>
  <c r="B505" i="12"/>
  <c r="C505" i="12"/>
  <c r="D505" i="12"/>
  <c r="E505" i="12" s="1"/>
  <c r="F505" i="12"/>
  <c r="G505" i="12"/>
  <c r="H505" i="12" s="1"/>
  <c r="I505" i="12"/>
  <c r="J505" i="12"/>
  <c r="K505" i="12" s="1"/>
  <c r="L505" i="12"/>
  <c r="B506" i="12"/>
  <c r="C506" i="12"/>
  <c r="D506" i="12"/>
  <c r="E506" i="12" s="1"/>
  <c r="F506" i="12"/>
  <c r="G506" i="12"/>
  <c r="H506" i="12" s="1"/>
  <c r="I506" i="12"/>
  <c r="J506" i="12"/>
  <c r="K506" i="12" s="1"/>
  <c r="L506" i="12"/>
  <c r="B507" i="12"/>
  <c r="C507" i="12"/>
  <c r="D507" i="12"/>
  <c r="E507" i="12" s="1"/>
  <c r="F507" i="12"/>
  <c r="G507" i="12"/>
  <c r="H507" i="12" s="1"/>
  <c r="I507" i="12"/>
  <c r="J507" i="12"/>
  <c r="K507" i="12" s="1"/>
  <c r="L507" i="12"/>
  <c r="B508" i="12"/>
  <c r="C508" i="12"/>
  <c r="D508" i="12"/>
  <c r="E508" i="12" s="1"/>
  <c r="F508" i="12"/>
  <c r="G508" i="12"/>
  <c r="H508" i="12" s="1"/>
  <c r="I508" i="12"/>
  <c r="J508" i="12"/>
  <c r="K508" i="12" s="1"/>
  <c r="L508" i="12"/>
  <c r="B509" i="12"/>
  <c r="C509" i="12"/>
  <c r="D509" i="12"/>
  <c r="E509" i="12" s="1"/>
  <c r="F509" i="12"/>
  <c r="G509" i="12"/>
  <c r="H509" i="12" s="1"/>
  <c r="I509" i="12"/>
  <c r="J509" i="12"/>
  <c r="K509" i="12" s="1"/>
  <c r="L509" i="12"/>
  <c r="B510" i="12"/>
  <c r="C510" i="12"/>
  <c r="D510" i="12"/>
  <c r="E510" i="12" s="1"/>
  <c r="F510" i="12"/>
  <c r="G510" i="12"/>
  <c r="H510" i="12" s="1"/>
  <c r="I510" i="12"/>
  <c r="J510" i="12"/>
  <c r="K510" i="12" s="1"/>
  <c r="L510" i="12"/>
  <c r="B511" i="12"/>
  <c r="C511" i="12"/>
  <c r="D511" i="12"/>
  <c r="E511" i="12" s="1"/>
  <c r="F511" i="12"/>
  <c r="G511" i="12"/>
  <c r="H511" i="12" s="1"/>
  <c r="I511" i="12"/>
  <c r="J511" i="12"/>
  <c r="K511" i="12" s="1"/>
  <c r="L511" i="12"/>
  <c r="B512" i="12"/>
  <c r="C512" i="12"/>
  <c r="D512" i="12"/>
  <c r="E512" i="12" s="1"/>
  <c r="F512" i="12"/>
  <c r="G512" i="12"/>
  <c r="H512" i="12" s="1"/>
  <c r="I512" i="12"/>
  <c r="J512" i="12"/>
  <c r="K512" i="12" s="1"/>
  <c r="L512" i="12"/>
  <c r="B513" i="12"/>
  <c r="C513" i="12"/>
  <c r="D513" i="12"/>
  <c r="E513" i="12" s="1"/>
  <c r="F513" i="12"/>
  <c r="G513" i="12"/>
  <c r="H513" i="12" s="1"/>
  <c r="I513" i="12"/>
  <c r="J513" i="12"/>
  <c r="K513" i="12" s="1"/>
  <c r="L513" i="12"/>
  <c r="B514" i="12"/>
  <c r="C514" i="12"/>
  <c r="D514" i="12"/>
  <c r="E514" i="12" s="1"/>
  <c r="F514" i="12"/>
  <c r="G514" i="12"/>
  <c r="H514" i="12" s="1"/>
  <c r="I514" i="12"/>
  <c r="J514" i="12"/>
  <c r="K514" i="12" s="1"/>
  <c r="L514" i="12"/>
  <c r="B515" i="12"/>
  <c r="C515" i="12"/>
  <c r="D515" i="12"/>
  <c r="E515" i="12" s="1"/>
  <c r="F515" i="12"/>
  <c r="G515" i="12"/>
  <c r="H515" i="12" s="1"/>
  <c r="I515" i="12"/>
  <c r="J515" i="12"/>
  <c r="K515" i="12" s="1"/>
  <c r="L515" i="12"/>
  <c r="B516" i="12"/>
  <c r="C516" i="12"/>
  <c r="D516" i="12"/>
  <c r="E516" i="12" s="1"/>
  <c r="F516" i="12"/>
  <c r="G516" i="12"/>
  <c r="H516" i="12" s="1"/>
  <c r="I516" i="12"/>
  <c r="J516" i="12"/>
  <c r="K516" i="12" s="1"/>
  <c r="L516" i="12"/>
  <c r="B517" i="12"/>
  <c r="C517" i="12"/>
  <c r="D517" i="12"/>
  <c r="E517" i="12" s="1"/>
  <c r="F517" i="12"/>
  <c r="G517" i="12"/>
  <c r="H517" i="12" s="1"/>
  <c r="I517" i="12"/>
  <c r="J517" i="12"/>
  <c r="K517" i="12" s="1"/>
  <c r="L517" i="12"/>
  <c r="B518" i="12"/>
  <c r="C518" i="12"/>
  <c r="D518" i="12"/>
  <c r="E518" i="12" s="1"/>
  <c r="F518" i="12"/>
  <c r="G518" i="12"/>
  <c r="H518" i="12" s="1"/>
  <c r="I518" i="12"/>
  <c r="J518" i="12"/>
  <c r="K518" i="12" s="1"/>
  <c r="L518" i="12"/>
  <c r="B519" i="12"/>
  <c r="C519" i="12"/>
  <c r="D519" i="12"/>
  <c r="E519" i="12" s="1"/>
  <c r="F519" i="12"/>
  <c r="G519" i="12"/>
  <c r="H519" i="12" s="1"/>
  <c r="I519" i="12"/>
  <c r="J519" i="12"/>
  <c r="K519" i="12" s="1"/>
  <c r="L519" i="12"/>
  <c r="B520" i="12"/>
  <c r="C520" i="12"/>
  <c r="D520" i="12"/>
  <c r="E520" i="12" s="1"/>
  <c r="F520" i="12"/>
  <c r="G520" i="12"/>
  <c r="H520" i="12" s="1"/>
  <c r="I520" i="12"/>
  <c r="J520" i="12"/>
  <c r="K520" i="12" s="1"/>
  <c r="L520" i="12"/>
  <c r="B521" i="12"/>
  <c r="C521" i="12"/>
  <c r="D521" i="12"/>
  <c r="E521" i="12" s="1"/>
  <c r="F521" i="12"/>
  <c r="G521" i="12"/>
  <c r="H521" i="12" s="1"/>
  <c r="I521" i="12"/>
  <c r="J521" i="12"/>
  <c r="K521" i="12" s="1"/>
  <c r="L521" i="12"/>
  <c r="B522" i="12"/>
  <c r="C522" i="12"/>
  <c r="D522" i="12"/>
  <c r="E522" i="12" s="1"/>
  <c r="F522" i="12"/>
  <c r="G522" i="12"/>
  <c r="H522" i="12" s="1"/>
  <c r="I522" i="12"/>
  <c r="J522" i="12"/>
  <c r="K522" i="12" s="1"/>
  <c r="L522" i="12"/>
  <c r="B523" i="12"/>
  <c r="C523" i="12"/>
  <c r="D523" i="12"/>
  <c r="E523" i="12" s="1"/>
  <c r="F523" i="12"/>
  <c r="G523" i="12"/>
  <c r="H523" i="12" s="1"/>
  <c r="I523" i="12"/>
  <c r="J523" i="12"/>
  <c r="K523" i="12" s="1"/>
  <c r="L523" i="12"/>
  <c r="B524" i="12"/>
  <c r="C524" i="12"/>
  <c r="D524" i="12"/>
  <c r="E524" i="12" s="1"/>
  <c r="F524" i="12"/>
  <c r="G524" i="12"/>
  <c r="H524" i="12" s="1"/>
  <c r="I524" i="12"/>
  <c r="J524" i="12"/>
  <c r="K524" i="12" s="1"/>
  <c r="L524" i="12"/>
  <c r="B525" i="12"/>
  <c r="C525" i="12"/>
  <c r="D525" i="12"/>
  <c r="E525" i="12" s="1"/>
  <c r="F525" i="12"/>
  <c r="G525" i="12"/>
  <c r="H525" i="12" s="1"/>
  <c r="I525" i="12"/>
  <c r="J525" i="12"/>
  <c r="K525" i="12" s="1"/>
  <c r="L525" i="12"/>
  <c r="B526" i="12"/>
  <c r="C526" i="12"/>
  <c r="D526" i="12"/>
  <c r="E526" i="12" s="1"/>
  <c r="F526" i="12"/>
  <c r="G526" i="12"/>
  <c r="H526" i="12" s="1"/>
  <c r="I526" i="12"/>
  <c r="J526" i="12"/>
  <c r="K526" i="12" s="1"/>
  <c r="L526" i="12"/>
  <c r="B527" i="12"/>
  <c r="C527" i="12"/>
  <c r="D527" i="12"/>
  <c r="E527" i="12" s="1"/>
  <c r="F527" i="12"/>
  <c r="G527" i="12"/>
  <c r="H527" i="12" s="1"/>
  <c r="I527" i="12"/>
  <c r="J527" i="12"/>
  <c r="K527" i="12" s="1"/>
  <c r="L527" i="12"/>
  <c r="B528" i="12"/>
  <c r="C528" i="12"/>
  <c r="D528" i="12"/>
  <c r="E528" i="12" s="1"/>
  <c r="F528" i="12"/>
  <c r="G528" i="12"/>
  <c r="H528" i="12" s="1"/>
  <c r="I528" i="12"/>
  <c r="J528" i="12"/>
  <c r="K528" i="12" s="1"/>
  <c r="L528" i="12"/>
  <c r="B529" i="12"/>
  <c r="C529" i="12"/>
  <c r="D529" i="12"/>
  <c r="E529" i="12" s="1"/>
  <c r="F529" i="12"/>
  <c r="G529" i="12"/>
  <c r="H529" i="12" s="1"/>
  <c r="I529" i="12"/>
  <c r="J529" i="12"/>
  <c r="K529" i="12" s="1"/>
  <c r="L529" i="12"/>
  <c r="B530" i="12"/>
  <c r="C530" i="12"/>
  <c r="D530" i="12"/>
  <c r="E530" i="12" s="1"/>
  <c r="F530" i="12"/>
  <c r="G530" i="12"/>
  <c r="H530" i="12" s="1"/>
  <c r="I530" i="12"/>
  <c r="J530" i="12"/>
  <c r="K530" i="12" s="1"/>
  <c r="L530" i="12"/>
  <c r="B531" i="12"/>
  <c r="C531" i="12"/>
  <c r="D531" i="12"/>
  <c r="E531" i="12" s="1"/>
  <c r="F531" i="12"/>
  <c r="G531" i="12"/>
  <c r="H531" i="12" s="1"/>
  <c r="I531" i="12"/>
  <c r="J531" i="12"/>
  <c r="K531" i="12" s="1"/>
  <c r="L531" i="12"/>
  <c r="B532" i="12"/>
  <c r="C532" i="12"/>
  <c r="D532" i="12"/>
  <c r="E532" i="12" s="1"/>
  <c r="F532" i="12"/>
  <c r="G532" i="12"/>
  <c r="H532" i="12" s="1"/>
  <c r="I532" i="12"/>
  <c r="J532" i="12"/>
  <c r="K532" i="12" s="1"/>
  <c r="L532" i="12"/>
  <c r="B533" i="12"/>
  <c r="C533" i="12"/>
  <c r="D533" i="12"/>
  <c r="E533" i="12" s="1"/>
  <c r="F533" i="12"/>
  <c r="G533" i="12"/>
  <c r="H533" i="12" s="1"/>
  <c r="I533" i="12"/>
  <c r="J533" i="12"/>
  <c r="K533" i="12" s="1"/>
  <c r="L533" i="12"/>
  <c r="B534" i="12"/>
  <c r="C534" i="12"/>
  <c r="D534" i="12"/>
  <c r="E534" i="12" s="1"/>
  <c r="F534" i="12"/>
  <c r="G534" i="12"/>
  <c r="H534" i="12" s="1"/>
  <c r="I534" i="12"/>
  <c r="J534" i="12"/>
  <c r="K534" i="12" s="1"/>
  <c r="L534" i="12"/>
  <c r="B535" i="12"/>
  <c r="C535" i="12"/>
  <c r="D535" i="12"/>
  <c r="E535" i="12" s="1"/>
  <c r="F535" i="12"/>
  <c r="G535" i="12"/>
  <c r="H535" i="12" s="1"/>
  <c r="I535" i="12"/>
  <c r="J535" i="12"/>
  <c r="K535" i="12" s="1"/>
  <c r="L535" i="12"/>
  <c r="B536" i="12"/>
  <c r="C536" i="12"/>
  <c r="D536" i="12"/>
  <c r="E536" i="12" s="1"/>
  <c r="F536" i="12"/>
  <c r="G536" i="12"/>
  <c r="H536" i="12" s="1"/>
  <c r="I536" i="12"/>
  <c r="J536" i="12"/>
  <c r="K536" i="12" s="1"/>
  <c r="L536" i="12"/>
  <c r="B537" i="12"/>
  <c r="C537" i="12"/>
  <c r="D537" i="12"/>
  <c r="E537" i="12" s="1"/>
  <c r="F537" i="12"/>
  <c r="G537" i="12"/>
  <c r="H537" i="12" s="1"/>
  <c r="I537" i="12"/>
  <c r="J537" i="12"/>
  <c r="K537" i="12" s="1"/>
  <c r="L537" i="12"/>
  <c r="B538" i="12"/>
  <c r="C538" i="12"/>
  <c r="D538" i="12"/>
  <c r="E538" i="12" s="1"/>
  <c r="F538" i="12"/>
  <c r="G538" i="12"/>
  <c r="H538" i="12" s="1"/>
  <c r="I538" i="12"/>
  <c r="J538" i="12"/>
  <c r="K538" i="12" s="1"/>
  <c r="L538" i="12"/>
  <c r="B539" i="12"/>
  <c r="C539" i="12"/>
  <c r="D539" i="12"/>
  <c r="E539" i="12" s="1"/>
  <c r="F539" i="12"/>
  <c r="G539" i="12"/>
  <c r="H539" i="12" s="1"/>
  <c r="I539" i="12"/>
  <c r="J539" i="12"/>
  <c r="K539" i="12" s="1"/>
  <c r="L539" i="12"/>
  <c r="B540" i="12"/>
  <c r="C540" i="12"/>
  <c r="D540" i="12"/>
  <c r="E540" i="12" s="1"/>
  <c r="F540" i="12"/>
  <c r="G540" i="12"/>
  <c r="H540" i="12" s="1"/>
  <c r="I540" i="12"/>
  <c r="J540" i="12"/>
  <c r="K540" i="12" s="1"/>
  <c r="L540" i="12"/>
  <c r="B541" i="12"/>
  <c r="C541" i="12"/>
  <c r="D541" i="12"/>
  <c r="E541" i="12" s="1"/>
  <c r="F541" i="12"/>
  <c r="G541" i="12"/>
  <c r="H541" i="12" s="1"/>
  <c r="I541" i="12"/>
  <c r="J541" i="12"/>
  <c r="K541" i="12" s="1"/>
  <c r="L541" i="12"/>
  <c r="B542" i="12"/>
  <c r="C542" i="12"/>
  <c r="D542" i="12"/>
  <c r="E542" i="12" s="1"/>
  <c r="F542" i="12"/>
  <c r="G542" i="12"/>
  <c r="H542" i="12" s="1"/>
  <c r="I542" i="12"/>
  <c r="J542" i="12"/>
  <c r="K542" i="12" s="1"/>
  <c r="L542" i="12"/>
  <c r="B543" i="12"/>
  <c r="C543" i="12"/>
  <c r="D543" i="12"/>
  <c r="E543" i="12" s="1"/>
  <c r="F543" i="12"/>
  <c r="G543" i="12"/>
  <c r="H543" i="12" s="1"/>
  <c r="I543" i="12"/>
  <c r="J543" i="12"/>
  <c r="K543" i="12" s="1"/>
  <c r="L543" i="12"/>
  <c r="B544" i="12"/>
  <c r="C544" i="12"/>
  <c r="D544" i="12"/>
  <c r="E544" i="12" s="1"/>
  <c r="F544" i="12"/>
  <c r="G544" i="12"/>
  <c r="H544" i="12" s="1"/>
  <c r="I544" i="12"/>
  <c r="J544" i="12"/>
  <c r="K544" i="12" s="1"/>
  <c r="L544" i="12"/>
  <c r="B545" i="12"/>
  <c r="C545" i="12"/>
  <c r="D545" i="12"/>
  <c r="E545" i="12" s="1"/>
  <c r="F545" i="12"/>
  <c r="G545" i="12"/>
  <c r="H545" i="12" s="1"/>
  <c r="I545" i="12"/>
  <c r="J545" i="12"/>
  <c r="K545" i="12" s="1"/>
  <c r="L545" i="12"/>
  <c r="B546" i="12"/>
  <c r="C546" i="12"/>
  <c r="D546" i="12"/>
  <c r="E546" i="12" s="1"/>
  <c r="F546" i="12"/>
  <c r="G546" i="12"/>
  <c r="H546" i="12" s="1"/>
  <c r="I546" i="12"/>
  <c r="J546" i="12"/>
  <c r="K546" i="12" s="1"/>
  <c r="L546" i="12"/>
  <c r="B547" i="12"/>
  <c r="C547" i="12"/>
  <c r="D547" i="12"/>
  <c r="E547" i="12" s="1"/>
  <c r="F547" i="12"/>
  <c r="G547" i="12"/>
  <c r="H547" i="12" s="1"/>
  <c r="I547" i="12"/>
  <c r="J547" i="12"/>
  <c r="K547" i="12" s="1"/>
  <c r="L547" i="12"/>
  <c r="B548" i="12"/>
  <c r="C548" i="12"/>
  <c r="D548" i="12"/>
  <c r="E548" i="12" s="1"/>
  <c r="F548" i="12"/>
  <c r="G548" i="12"/>
  <c r="H548" i="12" s="1"/>
  <c r="I548" i="12"/>
  <c r="J548" i="12"/>
  <c r="K548" i="12" s="1"/>
  <c r="L548" i="12"/>
  <c r="B549" i="12"/>
  <c r="C549" i="12"/>
  <c r="D549" i="12"/>
  <c r="E549" i="12" s="1"/>
  <c r="F549" i="12"/>
  <c r="G549" i="12"/>
  <c r="H549" i="12" s="1"/>
  <c r="I549" i="12"/>
  <c r="J549" i="12"/>
  <c r="K549" i="12" s="1"/>
  <c r="L549" i="12"/>
  <c r="B550" i="12"/>
  <c r="C550" i="12"/>
  <c r="D550" i="12"/>
  <c r="E550" i="12" s="1"/>
  <c r="F550" i="12"/>
  <c r="G550" i="12"/>
  <c r="H550" i="12" s="1"/>
  <c r="I550" i="12"/>
  <c r="J550" i="12"/>
  <c r="K550" i="12" s="1"/>
  <c r="L550" i="12"/>
  <c r="B551" i="12"/>
  <c r="C551" i="12"/>
  <c r="D551" i="12"/>
  <c r="E551" i="12" s="1"/>
  <c r="F551" i="12"/>
  <c r="G551" i="12"/>
  <c r="H551" i="12" s="1"/>
  <c r="I551" i="12"/>
  <c r="J551" i="12"/>
  <c r="K551" i="12" s="1"/>
  <c r="L551" i="12"/>
  <c r="B552" i="12"/>
  <c r="C552" i="12"/>
  <c r="D552" i="12"/>
  <c r="E552" i="12" s="1"/>
  <c r="F552" i="12"/>
  <c r="G552" i="12"/>
  <c r="H552" i="12" s="1"/>
  <c r="I552" i="12"/>
  <c r="J552" i="12"/>
  <c r="K552" i="12" s="1"/>
  <c r="L552" i="12"/>
  <c r="B553" i="12"/>
  <c r="C553" i="12"/>
  <c r="D553" i="12"/>
  <c r="E553" i="12" s="1"/>
  <c r="F553" i="12"/>
  <c r="G553" i="12"/>
  <c r="H553" i="12" s="1"/>
  <c r="I553" i="12"/>
  <c r="J553" i="12"/>
  <c r="K553" i="12" s="1"/>
  <c r="L553" i="12"/>
  <c r="B554" i="12"/>
  <c r="C554" i="12"/>
  <c r="D554" i="12"/>
  <c r="E554" i="12" s="1"/>
  <c r="F554" i="12"/>
  <c r="G554" i="12"/>
  <c r="H554" i="12" s="1"/>
  <c r="I554" i="12"/>
  <c r="J554" i="12"/>
  <c r="K554" i="12" s="1"/>
  <c r="L554" i="12"/>
  <c r="B555" i="12"/>
  <c r="C555" i="12"/>
  <c r="D555" i="12"/>
  <c r="E555" i="12" s="1"/>
  <c r="F555" i="12"/>
  <c r="G555" i="12"/>
  <c r="H555" i="12" s="1"/>
  <c r="I555" i="12"/>
  <c r="J555" i="12"/>
  <c r="K555" i="12" s="1"/>
  <c r="L555" i="12"/>
  <c r="B556" i="12"/>
  <c r="C556" i="12"/>
  <c r="D556" i="12"/>
  <c r="E556" i="12" s="1"/>
  <c r="F556" i="12"/>
  <c r="G556" i="12"/>
  <c r="H556" i="12" s="1"/>
  <c r="I556" i="12"/>
  <c r="J556" i="12"/>
  <c r="K556" i="12" s="1"/>
  <c r="L556" i="12"/>
  <c r="B557" i="12"/>
  <c r="C557" i="12"/>
  <c r="D557" i="12"/>
  <c r="E557" i="12" s="1"/>
  <c r="F557" i="12"/>
  <c r="G557" i="12"/>
  <c r="H557" i="12" s="1"/>
  <c r="I557" i="12"/>
  <c r="J557" i="12"/>
  <c r="K557" i="12" s="1"/>
  <c r="L557" i="12"/>
  <c r="B558" i="12"/>
  <c r="C558" i="12"/>
  <c r="D558" i="12"/>
  <c r="E558" i="12" s="1"/>
  <c r="F558" i="12"/>
  <c r="G558" i="12"/>
  <c r="H558" i="12" s="1"/>
  <c r="I558" i="12"/>
  <c r="J558" i="12"/>
  <c r="K558" i="12" s="1"/>
  <c r="L558" i="12"/>
  <c r="B559" i="12"/>
  <c r="C559" i="12"/>
  <c r="D559" i="12"/>
  <c r="E559" i="12" s="1"/>
  <c r="F559" i="12"/>
  <c r="G559" i="12"/>
  <c r="H559" i="12" s="1"/>
  <c r="I559" i="12"/>
  <c r="J559" i="12"/>
  <c r="K559" i="12" s="1"/>
  <c r="L559" i="12"/>
  <c r="B560" i="12"/>
  <c r="C560" i="12"/>
  <c r="D560" i="12"/>
  <c r="E560" i="12" s="1"/>
  <c r="F560" i="12"/>
  <c r="G560" i="12"/>
  <c r="H560" i="12" s="1"/>
  <c r="I560" i="12"/>
  <c r="J560" i="12"/>
  <c r="K560" i="12" s="1"/>
  <c r="L560" i="12"/>
  <c r="B561" i="12"/>
  <c r="C561" i="12"/>
  <c r="D561" i="12"/>
  <c r="E561" i="12" s="1"/>
  <c r="F561" i="12"/>
  <c r="G561" i="12"/>
  <c r="H561" i="12" s="1"/>
  <c r="I561" i="12"/>
  <c r="J561" i="12"/>
  <c r="K561" i="12" s="1"/>
  <c r="L561" i="12"/>
  <c r="B562" i="12"/>
  <c r="C562" i="12"/>
  <c r="D562" i="12"/>
  <c r="E562" i="12" s="1"/>
  <c r="F562" i="12"/>
  <c r="G562" i="12"/>
  <c r="H562" i="12" s="1"/>
  <c r="I562" i="12"/>
  <c r="J562" i="12"/>
  <c r="K562" i="12" s="1"/>
  <c r="L562" i="12"/>
  <c r="B563" i="12"/>
  <c r="C563" i="12"/>
  <c r="D563" i="12"/>
  <c r="E563" i="12" s="1"/>
  <c r="F563" i="12"/>
  <c r="G563" i="12"/>
  <c r="H563" i="12" s="1"/>
  <c r="I563" i="12"/>
  <c r="J563" i="12"/>
  <c r="K563" i="12" s="1"/>
  <c r="L563" i="12"/>
  <c r="B564" i="12"/>
  <c r="C564" i="12"/>
  <c r="D564" i="12"/>
  <c r="E564" i="12" s="1"/>
  <c r="F564" i="12"/>
  <c r="G564" i="12"/>
  <c r="H564" i="12" s="1"/>
  <c r="I564" i="12"/>
  <c r="J564" i="12"/>
  <c r="K564" i="12" s="1"/>
  <c r="L564" i="12"/>
  <c r="B565" i="12"/>
  <c r="C565" i="12"/>
  <c r="D565" i="12"/>
  <c r="E565" i="12" s="1"/>
  <c r="F565" i="12"/>
  <c r="G565" i="12"/>
  <c r="H565" i="12" s="1"/>
  <c r="I565" i="12"/>
  <c r="J565" i="12"/>
  <c r="K565" i="12" s="1"/>
  <c r="L565" i="12"/>
  <c r="B566" i="12"/>
  <c r="C566" i="12"/>
  <c r="D566" i="12"/>
  <c r="E566" i="12" s="1"/>
  <c r="F566" i="12"/>
  <c r="G566" i="12"/>
  <c r="H566" i="12" s="1"/>
  <c r="I566" i="12"/>
  <c r="J566" i="12"/>
  <c r="K566" i="12" s="1"/>
  <c r="L566" i="12"/>
  <c r="B567" i="12"/>
  <c r="C567" i="12"/>
  <c r="D567" i="12"/>
  <c r="E567" i="12" s="1"/>
  <c r="F567" i="12"/>
  <c r="G567" i="12"/>
  <c r="H567" i="12" s="1"/>
  <c r="I567" i="12"/>
  <c r="J567" i="12"/>
  <c r="K567" i="12" s="1"/>
  <c r="L567" i="12"/>
  <c r="B568" i="12"/>
  <c r="C568" i="12"/>
  <c r="D568" i="12"/>
  <c r="E568" i="12" s="1"/>
  <c r="F568" i="12"/>
  <c r="G568" i="12"/>
  <c r="H568" i="12" s="1"/>
  <c r="I568" i="12"/>
  <c r="J568" i="12"/>
  <c r="K568" i="12" s="1"/>
  <c r="L568" i="12"/>
  <c r="B569" i="12"/>
  <c r="C569" i="12"/>
  <c r="D569" i="12"/>
  <c r="E569" i="12" s="1"/>
  <c r="F569" i="12"/>
  <c r="G569" i="12"/>
  <c r="H569" i="12" s="1"/>
  <c r="I569" i="12"/>
  <c r="J569" i="12"/>
  <c r="K569" i="12" s="1"/>
  <c r="L569" i="12"/>
  <c r="B570" i="12"/>
  <c r="C570" i="12"/>
  <c r="D570" i="12"/>
  <c r="E570" i="12" s="1"/>
  <c r="F570" i="12"/>
  <c r="G570" i="12"/>
  <c r="H570" i="12" s="1"/>
  <c r="I570" i="12"/>
  <c r="J570" i="12"/>
  <c r="K570" i="12" s="1"/>
  <c r="L570" i="12"/>
  <c r="B571" i="12"/>
  <c r="C571" i="12"/>
  <c r="D571" i="12"/>
  <c r="E571" i="12" s="1"/>
  <c r="F571" i="12"/>
  <c r="G571" i="12"/>
  <c r="H571" i="12" s="1"/>
  <c r="I571" i="12"/>
  <c r="J571" i="12"/>
  <c r="K571" i="12" s="1"/>
  <c r="L571" i="12"/>
  <c r="B572" i="12"/>
  <c r="C572" i="12"/>
  <c r="D572" i="12"/>
  <c r="E572" i="12" s="1"/>
  <c r="F572" i="12"/>
  <c r="G572" i="12"/>
  <c r="H572" i="12" s="1"/>
  <c r="I572" i="12"/>
  <c r="J572" i="12"/>
  <c r="K572" i="12" s="1"/>
  <c r="L572" i="12"/>
  <c r="B573" i="12"/>
  <c r="C573" i="12"/>
  <c r="D573" i="12"/>
  <c r="E573" i="12" s="1"/>
  <c r="F573" i="12"/>
  <c r="G573" i="12"/>
  <c r="H573" i="12" s="1"/>
  <c r="I573" i="12"/>
  <c r="J573" i="12"/>
  <c r="K573" i="12" s="1"/>
  <c r="L573" i="12"/>
  <c r="B574" i="12"/>
  <c r="C574" i="12"/>
  <c r="D574" i="12"/>
  <c r="E574" i="12" s="1"/>
  <c r="F574" i="12"/>
  <c r="G574" i="12"/>
  <c r="H574" i="12" s="1"/>
  <c r="I574" i="12"/>
  <c r="J574" i="12"/>
  <c r="K574" i="12" s="1"/>
  <c r="L574" i="12"/>
  <c r="B575" i="12"/>
  <c r="C575" i="12"/>
  <c r="D575" i="12"/>
  <c r="E575" i="12" s="1"/>
  <c r="F575" i="12"/>
  <c r="G575" i="12"/>
  <c r="H575" i="12" s="1"/>
  <c r="I575" i="12"/>
  <c r="J575" i="12"/>
  <c r="K575" i="12" s="1"/>
  <c r="L575" i="12"/>
  <c r="B576" i="12"/>
  <c r="C576" i="12"/>
  <c r="D576" i="12"/>
  <c r="E576" i="12" s="1"/>
  <c r="F576" i="12"/>
  <c r="G576" i="12"/>
  <c r="H576" i="12" s="1"/>
  <c r="I576" i="12"/>
  <c r="J576" i="12"/>
  <c r="K576" i="12" s="1"/>
  <c r="L576" i="12"/>
  <c r="B577" i="12"/>
  <c r="C577" i="12"/>
  <c r="D577" i="12"/>
  <c r="E577" i="12" s="1"/>
  <c r="F577" i="12"/>
  <c r="G577" i="12"/>
  <c r="H577" i="12" s="1"/>
  <c r="I577" i="12"/>
  <c r="J577" i="12"/>
  <c r="K577" i="12" s="1"/>
  <c r="L577" i="12"/>
  <c r="B578" i="12"/>
  <c r="C578" i="12"/>
  <c r="D578" i="12"/>
  <c r="E578" i="12" s="1"/>
  <c r="F578" i="12"/>
  <c r="G578" i="12"/>
  <c r="H578" i="12" s="1"/>
  <c r="I578" i="12"/>
  <c r="J578" i="12"/>
  <c r="K578" i="12" s="1"/>
  <c r="L578" i="12"/>
  <c r="B579" i="12"/>
  <c r="C579" i="12"/>
  <c r="D579" i="12"/>
  <c r="E579" i="12" s="1"/>
  <c r="F579" i="12"/>
  <c r="G579" i="12"/>
  <c r="H579" i="12" s="1"/>
  <c r="I579" i="12"/>
  <c r="J579" i="12"/>
  <c r="K579" i="12" s="1"/>
  <c r="L579" i="12"/>
  <c r="B580" i="12"/>
  <c r="C580" i="12"/>
  <c r="D580" i="12"/>
  <c r="E580" i="12" s="1"/>
  <c r="F580" i="12"/>
  <c r="G580" i="12"/>
  <c r="H580" i="12" s="1"/>
  <c r="I580" i="12"/>
  <c r="J580" i="12"/>
  <c r="K580" i="12" s="1"/>
  <c r="L580" i="12"/>
  <c r="B581" i="12"/>
  <c r="C581" i="12"/>
  <c r="D581" i="12"/>
  <c r="E581" i="12" s="1"/>
  <c r="F581" i="12"/>
  <c r="G581" i="12"/>
  <c r="H581" i="12" s="1"/>
  <c r="I581" i="12"/>
  <c r="J581" i="12"/>
  <c r="K581" i="12" s="1"/>
  <c r="L581" i="12"/>
  <c r="B582" i="12"/>
  <c r="C582" i="12"/>
  <c r="D582" i="12"/>
  <c r="E582" i="12" s="1"/>
  <c r="F582" i="12"/>
  <c r="G582" i="12"/>
  <c r="H582" i="12" s="1"/>
  <c r="I582" i="12"/>
  <c r="J582" i="12"/>
  <c r="K582" i="12" s="1"/>
  <c r="L582" i="12"/>
  <c r="B583" i="12"/>
  <c r="C583" i="12"/>
  <c r="D583" i="12"/>
  <c r="E583" i="12" s="1"/>
  <c r="F583" i="12"/>
  <c r="G583" i="12"/>
  <c r="H583" i="12" s="1"/>
  <c r="I583" i="12"/>
  <c r="J583" i="12"/>
  <c r="K583" i="12" s="1"/>
  <c r="L583" i="12"/>
  <c r="B584" i="12"/>
  <c r="C584" i="12"/>
  <c r="D584" i="12"/>
  <c r="E584" i="12" s="1"/>
  <c r="F584" i="12"/>
  <c r="G584" i="12"/>
  <c r="H584" i="12" s="1"/>
  <c r="I584" i="12"/>
  <c r="J584" i="12"/>
  <c r="K584" i="12" s="1"/>
  <c r="L584" i="12"/>
  <c r="B585" i="12"/>
  <c r="C585" i="12"/>
  <c r="D585" i="12"/>
  <c r="E585" i="12" s="1"/>
  <c r="F585" i="12"/>
  <c r="G585" i="12"/>
  <c r="H585" i="12" s="1"/>
  <c r="I585" i="12"/>
  <c r="J585" i="12"/>
  <c r="K585" i="12" s="1"/>
  <c r="L585" i="12"/>
  <c r="B586" i="12"/>
  <c r="C586" i="12"/>
  <c r="D586" i="12"/>
  <c r="E586" i="12" s="1"/>
  <c r="F586" i="12"/>
  <c r="G586" i="12"/>
  <c r="H586" i="12" s="1"/>
  <c r="I586" i="12"/>
  <c r="J586" i="12"/>
  <c r="K586" i="12" s="1"/>
  <c r="L586" i="12"/>
  <c r="B587" i="12"/>
  <c r="C587" i="12"/>
  <c r="D587" i="12"/>
  <c r="E587" i="12" s="1"/>
  <c r="F587" i="12"/>
  <c r="G587" i="12"/>
  <c r="H587" i="12" s="1"/>
  <c r="I587" i="12"/>
  <c r="J587" i="12"/>
  <c r="K587" i="12" s="1"/>
  <c r="L587" i="12"/>
  <c r="B588" i="12"/>
  <c r="C588" i="12"/>
  <c r="D588" i="12"/>
  <c r="E588" i="12" s="1"/>
  <c r="F588" i="12"/>
  <c r="G588" i="12"/>
  <c r="H588" i="12" s="1"/>
  <c r="I588" i="12"/>
  <c r="J588" i="12"/>
  <c r="K588" i="12" s="1"/>
  <c r="L588" i="12"/>
  <c r="B589" i="12"/>
  <c r="C589" i="12"/>
  <c r="D589" i="12"/>
  <c r="E589" i="12" s="1"/>
  <c r="F589" i="12"/>
  <c r="G589" i="12"/>
  <c r="H589" i="12" s="1"/>
  <c r="I589" i="12"/>
  <c r="J589" i="12"/>
  <c r="K589" i="12" s="1"/>
  <c r="L589" i="12"/>
  <c r="B590" i="12"/>
  <c r="C590" i="12"/>
  <c r="D590" i="12"/>
  <c r="E590" i="12" s="1"/>
  <c r="F590" i="12"/>
  <c r="G590" i="12"/>
  <c r="H590" i="12" s="1"/>
  <c r="I590" i="12"/>
  <c r="J590" i="12"/>
  <c r="K590" i="12" s="1"/>
  <c r="L590" i="12"/>
  <c r="B591" i="12"/>
  <c r="C591" i="12"/>
  <c r="D591" i="12"/>
  <c r="E591" i="12" s="1"/>
  <c r="F591" i="12"/>
  <c r="G591" i="12"/>
  <c r="H591" i="12" s="1"/>
  <c r="I591" i="12"/>
  <c r="J591" i="12"/>
  <c r="K591" i="12" s="1"/>
  <c r="L591" i="12"/>
  <c r="B592" i="12"/>
  <c r="C592" i="12"/>
  <c r="D592" i="12"/>
  <c r="E592" i="12" s="1"/>
  <c r="F592" i="12"/>
  <c r="G592" i="12"/>
  <c r="H592" i="12" s="1"/>
  <c r="I592" i="12"/>
  <c r="J592" i="12"/>
  <c r="K592" i="12" s="1"/>
  <c r="L592" i="12"/>
  <c r="B593" i="12"/>
  <c r="C593" i="12"/>
  <c r="D593" i="12"/>
  <c r="E593" i="12" s="1"/>
  <c r="F593" i="12"/>
  <c r="G593" i="12"/>
  <c r="H593" i="12" s="1"/>
  <c r="I593" i="12"/>
  <c r="J593" i="12"/>
  <c r="K593" i="12" s="1"/>
  <c r="L593" i="12"/>
  <c r="B594" i="12"/>
  <c r="C594" i="12"/>
  <c r="D594" i="12"/>
  <c r="E594" i="12" s="1"/>
  <c r="F594" i="12"/>
  <c r="G594" i="12"/>
  <c r="H594" i="12" s="1"/>
  <c r="I594" i="12"/>
  <c r="J594" i="12"/>
  <c r="K594" i="12" s="1"/>
  <c r="L594" i="12"/>
  <c r="B595" i="12"/>
  <c r="C595" i="12"/>
  <c r="D595" i="12"/>
  <c r="E595" i="12" s="1"/>
  <c r="F595" i="12"/>
  <c r="G595" i="12"/>
  <c r="H595" i="12" s="1"/>
  <c r="I595" i="12"/>
  <c r="J595" i="12"/>
  <c r="K595" i="12" s="1"/>
  <c r="L595" i="12"/>
  <c r="B596" i="12"/>
  <c r="C596" i="12"/>
  <c r="D596" i="12"/>
  <c r="E596" i="12" s="1"/>
  <c r="F596" i="12"/>
  <c r="G596" i="12"/>
  <c r="H596" i="12" s="1"/>
  <c r="I596" i="12"/>
  <c r="J596" i="12"/>
  <c r="K596" i="12" s="1"/>
  <c r="L596" i="12"/>
  <c r="B597" i="12"/>
  <c r="C597" i="12"/>
  <c r="D597" i="12"/>
  <c r="E597" i="12" s="1"/>
  <c r="F597" i="12"/>
  <c r="G597" i="12"/>
  <c r="H597" i="12" s="1"/>
  <c r="I597" i="12"/>
  <c r="J597" i="12"/>
  <c r="K597" i="12" s="1"/>
  <c r="L597" i="12"/>
  <c r="B598" i="12"/>
  <c r="C598" i="12"/>
  <c r="D598" i="12"/>
  <c r="E598" i="12" s="1"/>
  <c r="F598" i="12"/>
  <c r="G598" i="12"/>
  <c r="H598" i="12" s="1"/>
  <c r="I598" i="12"/>
  <c r="J598" i="12"/>
  <c r="K598" i="12" s="1"/>
  <c r="L598" i="12"/>
  <c r="B599" i="12"/>
  <c r="C599" i="12"/>
  <c r="D599" i="12"/>
  <c r="E599" i="12" s="1"/>
  <c r="F599" i="12"/>
  <c r="G599" i="12"/>
  <c r="H599" i="12" s="1"/>
  <c r="I599" i="12"/>
  <c r="J599" i="12"/>
  <c r="K599" i="12" s="1"/>
  <c r="L599" i="12"/>
  <c r="B600" i="12"/>
  <c r="C600" i="12"/>
  <c r="D600" i="12"/>
  <c r="E600" i="12" s="1"/>
  <c r="F600" i="12"/>
  <c r="G600" i="12"/>
  <c r="H600" i="12" s="1"/>
  <c r="I600" i="12"/>
  <c r="J600" i="12"/>
  <c r="K600" i="12" s="1"/>
  <c r="L600" i="12"/>
  <c r="B601" i="12"/>
  <c r="C601" i="12"/>
  <c r="D601" i="12"/>
  <c r="E601" i="12" s="1"/>
  <c r="F601" i="12"/>
  <c r="G601" i="12"/>
  <c r="H601" i="12" s="1"/>
  <c r="I601" i="12"/>
  <c r="J601" i="12"/>
  <c r="K601" i="12" s="1"/>
  <c r="L601" i="12"/>
  <c r="B602" i="12"/>
  <c r="C602" i="12"/>
  <c r="D602" i="12"/>
  <c r="E602" i="12" s="1"/>
  <c r="F602" i="12"/>
  <c r="G602" i="12"/>
  <c r="H602" i="12" s="1"/>
  <c r="I602" i="12"/>
  <c r="J602" i="12"/>
  <c r="K602" i="12" s="1"/>
  <c r="L602" i="12"/>
  <c r="B603" i="12"/>
  <c r="C603" i="12"/>
  <c r="D603" i="12"/>
  <c r="E603" i="12" s="1"/>
  <c r="F603" i="12"/>
  <c r="G603" i="12"/>
  <c r="H603" i="12" s="1"/>
  <c r="I603" i="12"/>
  <c r="J603" i="12"/>
  <c r="K603" i="12" s="1"/>
  <c r="L603" i="12"/>
  <c r="B604" i="12"/>
  <c r="C604" i="12"/>
  <c r="D604" i="12"/>
  <c r="E604" i="12" s="1"/>
  <c r="F604" i="12"/>
  <c r="G604" i="12"/>
  <c r="H604" i="12" s="1"/>
  <c r="I604" i="12"/>
  <c r="J604" i="12"/>
  <c r="K604" i="12" s="1"/>
  <c r="L604" i="12"/>
  <c r="B605" i="12"/>
  <c r="C605" i="12"/>
  <c r="D605" i="12"/>
  <c r="E605" i="12" s="1"/>
  <c r="F605" i="12"/>
  <c r="G605" i="12"/>
  <c r="H605" i="12" s="1"/>
  <c r="I605" i="12"/>
  <c r="J605" i="12"/>
  <c r="K605" i="12" s="1"/>
  <c r="L605" i="12"/>
  <c r="B606" i="12"/>
  <c r="C606" i="12"/>
  <c r="D606" i="12"/>
  <c r="E606" i="12" s="1"/>
  <c r="F606" i="12"/>
  <c r="G606" i="12"/>
  <c r="H606" i="12" s="1"/>
  <c r="I606" i="12"/>
  <c r="J606" i="12"/>
  <c r="K606" i="12" s="1"/>
  <c r="L606" i="12"/>
  <c r="B607" i="12"/>
  <c r="C607" i="12"/>
  <c r="D607" i="12"/>
  <c r="E607" i="12" s="1"/>
  <c r="F607" i="12"/>
  <c r="G607" i="12"/>
  <c r="H607" i="12" s="1"/>
  <c r="I607" i="12"/>
  <c r="J607" i="12"/>
  <c r="K607" i="12" s="1"/>
  <c r="L607" i="12"/>
  <c r="B608" i="12"/>
  <c r="C608" i="12"/>
  <c r="D608" i="12"/>
  <c r="E608" i="12" s="1"/>
  <c r="F608" i="12"/>
  <c r="G608" i="12"/>
  <c r="H608" i="12" s="1"/>
  <c r="I608" i="12"/>
  <c r="J608" i="12"/>
  <c r="K608" i="12" s="1"/>
  <c r="L608" i="12"/>
  <c r="B609" i="12"/>
  <c r="C609" i="12"/>
  <c r="D609" i="12"/>
  <c r="E609" i="12" s="1"/>
  <c r="F609" i="12"/>
  <c r="G609" i="12"/>
  <c r="H609" i="12" s="1"/>
  <c r="I609" i="12"/>
  <c r="J609" i="12"/>
  <c r="K609" i="12" s="1"/>
  <c r="L609" i="12"/>
  <c r="B610" i="12"/>
  <c r="C610" i="12"/>
  <c r="D610" i="12"/>
  <c r="E610" i="12" s="1"/>
  <c r="F610" i="12"/>
  <c r="G610" i="12"/>
  <c r="H610" i="12" s="1"/>
  <c r="I610" i="12"/>
  <c r="J610" i="12"/>
  <c r="K610" i="12" s="1"/>
  <c r="L610" i="12"/>
  <c r="B611" i="12"/>
  <c r="C611" i="12"/>
  <c r="D611" i="12"/>
  <c r="E611" i="12" s="1"/>
  <c r="F611" i="12"/>
  <c r="G611" i="12"/>
  <c r="H611" i="12" s="1"/>
  <c r="I611" i="12"/>
  <c r="J611" i="12"/>
  <c r="K611" i="12" s="1"/>
  <c r="L611" i="12"/>
  <c r="B612" i="12"/>
  <c r="C612" i="12"/>
  <c r="D612" i="12"/>
  <c r="E612" i="12" s="1"/>
  <c r="F612" i="12"/>
  <c r="G612" i="12"/>
  <c r="H612" i="12" s="1"/>
  <c r="I612" i="12"/>
  <c r="J612" i="12"/>
  <c r="K612" i="12" s="1"/>
  <c r="L612" i="12"/>
  <c r="B613" i="12"/>
  <c r="C613" i="12"/>
  <c r="D613" i="12"/>
  <c r="E613" i="12" s="1"/>
  <c r="F613" i="12"/>
  <c r="G613" i="12"/>
  <c r="H613" i="12" s="1"/>
  <c r="I613" i="12"/>
  <c r="J613" i="12"/>
  <c r="K613" i="12" s="1"/>
  <c r="L613" i="12"/>
  <c r="B614" i="12"/>
  <c r="C614" i="12"/>
  <c r="D614" i="12"/>
  <c r="E614" i="12" s="1"/>
  <c r="F614" i="12"/>
  <c r="G614" i="12"/>
  <c r="H614" i="12" s="1"/>
  <c r="I614" i="12"/>
  <c r="J614" i="12"/>
  <c r="K614" i="12" s="1"/>
  <c r="L614" i="12"/>
  <c r="B615" i="12"/>
  <c r="C615" i="12"/>
  <c r="D615" i="12"/>
  <c r="E615" i="12" s="1"/>
  <c r="F615" i="12"/>
  <c r="G615" i="12"/>
  <c r="H615" i="12" s="1"/>
  <c r="I615" i="12"/>
  <c r="J615" i="12"/>
  <c r="K615" i="12" s="1"/>
  <c r="L615" i="12"/>
  <c r="B616" i="12"/>
  <c r="C616" i="12"/>
  <c r="D616" i="12"/>
  <c r="E616" i="12" s="1"/>
  <c r="F616" i="12"/>
  <c r="G616" i="12"/>
  <c r="H616" i="12" s="1"/>
  <c r="I616" i="12"/>
  <c r="J616" i="12"/>
  <c r="K616" i="12" s="1"/>
  <c r="L616" i="12"/>
  <c r="B617" i="12"/>
  <c r="C617" i="12"/>
  <c r="D617" i="12"/>
  <c r="E617" i="12" s="1"/>
  <c r="F617" i="12"/>
  <c r="G617" i="12"/>
  <c r="H617" i="12" s="1"/>
  <c r="I617" i="12"/>
  <c r="J617" i="12"/>
  <c r="K617" i="12" s="1"/>
  <c r="L617" i="12"/>
  <c r="B618" i="12"/>
  <c r="C618" i="12"/>
  <c r="D618" i="12"/>
  <c r="E618" i="12" s="1"/>
  <c r="F618" i="12"/>
  <c r="G618" i="12"/>
  <c r="H618" i="12" s="1"/>
  <c r="I618" i="12"/>
  <c r="J618" i="12"/>
  <c r="K618" i="12" s="1"/>
  <c r="L618" i="12"/>
  <c r="B619" i="12"/>
  <c r="C619" i="12"/>
  <c r="D619" i="12"/>
  <c r="E619" i="12" s="1"/>
  <c r="F619" i="12"/>
  <c r="G619" i="12"/>
  <c r="H619" i="12" s="1"/>
  <c r="I619" i="12"/>
  <c r="J619" i="12"/>
  <c r="K619" i="12" s="1"/>
  <c r="L619" i="12"/>
  <c r="B620" i="12"/>
  <c r="C620" i="12"/>
  <c r="D620" i="12"/>
  <c r="E620" i="12" s="1"/>
  <c r="F620" i="12"/>
  <c r="G620" i="12"/>
  <c r="H620" i="12" s="1"/>
  <c r="I620" i="12"/>
  <c r="J620" i="12"/>
  <c r="K620" i="12" s="1"/>
  <c r="L620" i="12"/>
  <c r="B621" i="12"/>
  <c r="C621" i="12"/>
  <c r="D621" i="12"/>
  <c r="E621" i="12" s="1"/>
  <c r="F621" i="12"/>
  <c r="G621" i="12"/>
  <c r="H621" i="12" s="1"/>
  <c r="I621" i="12"/>
  <c r="J621" i="12"/>
  <c r="K621" i="12" s="1"/>
  <c r="L621" i="12"/>
  <c r="B622" i="12"/>
  <c r="C622" i="12"/>
  <c r="D622" i="12"/>
  <c r="E622" i="12" s="1"/>
  <c r="F622" i="12"/>
  <c r="G622" i="12"/>
  <c r="H622" i="12" s="1"/>
  <c r="I622" i="12"/>
  <c r="J622" i="12"/>
  <c r="K622" i="12" s="1"/>
  <c r="L622" i="12"/>
  <c r="B623" i="12"/>
  <c r="C623" i="12"/>
  <c r="D623" i="12"/>
  <c r="E623" i="12" s="1"/>
  <c r="F623" i="12"/>
  <c r="G623" i="12"/>
  <c r="H623" i="12" s="1"/>
  <c r="I623" i="12"/>
  <c r="J623" i="12"/>
  <c r="K623" i="12" s="1"/>
  <c r="L623" i="12"/>
  <c r="B624" i="12"/>
  <c r="C624" i="12"/>
  <c r="D624" i="12"/>
  <c r="E624" i="12" s="1"/>
  <c r="F624" i="12"/>
  <c r="G624" i="12"/>
  <c r="H624" i="12" s="1"/>
  <c r="I624" i="12"/>
  <c r="J624" i="12"/>
  <c r="K624" i="12" s="1"/>
  <c r="L624" i="12"/>
  <c r="B625" i="12"/>
  <c r="C625" i="12"/>
  <c r="D625" i="12"/>
  <c r="E625" i="12" s="1"/>
  <c r="F625" i="12"/>
  <c r="G625" i="12"/>
  <c r="H625" i="12" s="1"/>
  <c r="I625" i="12"/>
  <c r="J625" i="12"/>
  <c r="K625" i="12" s="1"/>
  <c r="L625" i="12"/>
  <c r="B626" i="12"/>
  <c r="C626" i="12"/>
  <c r="D626" i="12"/>
  <c r="E626" i="12" s="1"/>
  <c r="F626" i="12"/>
  <c r="G626" i="12"/>
  <c r="H626" i="12" s="1"/>
  <c r="I626" i="12"/>
  <c r="J626" i="12"/>
  <c r="K626" i="12" s="1"/>
  <c r="L626" i="12"/>
  <c r="B627" i="12"/>
  <c r="C627" i="12"/>
  <c r="D627" i="12"/>
  <c r="E627" i="12" s="1"/>
  <c r="F627" i="12"/>
  <c r="G627" i="12"/>
  <c r="H627" i="12" s="1"/>
  <c r="I627" i="12"/>
  <c r="J627" i="12"/>
  <c r="K627" i="12" s="1"/>
  <c r="L627" i="12"/>
  <c r="B628" i="12"/>
  <c r="C628" i="12"/>
  <c r="D628" i="12"/>
  <c r="E628" i="12" s="1"/>
  <c r="F628" i="12"/>
  <c r="G628" i="12"/>
  <c r="H628" i="12" s="1"/>
  <c r="I628" i="12"/>
  <c r="J628" i="12"/>
  <c r="K628" i="12" s="1"/>
  <c r="L628" i="12"/>
  <c r="B629" i="12"/>
  <c r="C629" i="12"/>
  <c r="D629" i="12"/>
  <c r="E629" i="12" s="1"/>
  <c r="F629" i="12"/>
  <c r="G629" i="12"/>
  <c r="H629" i="12" s="1"/>
  <c r="I629" i="12"/>
  <c r="J629" i="12"/>
  <c r="K629" i="12" s="1"/>
  <c r="L629" i="12"/>
  <c r="B630" i="12"/>
  <c r="C630" i="12"/>
  <c r="D630" i="12"/>
  <c r="E630" i="12" s="1"/>
  <c r="F630" i="12"/>
  <c r="G630" i="12"/>
  <c r="H630" i="12" s="1"/>
  <c r="I630" i="12"/>
  <c r="J630" i="12"/>
  <c r="K630" i="12" s="1"/>
  <c r="L630" i="12"/>
  <c r="B631" i="12"/>
  <c r="C631" i="12"/>
  <c r="D631" i="12"/>
  <c r="E631" i="12" s="1"/>
  <c r="F631" i="12"/>
  <c r="G631" i="12"/>
  <c r="H631" i="12" s="1"/>
  <c r="I631" i="12"/>
  <c r="J631" i="12"/>
  <c r="K631" i="12" s="1"/>
  <c r="L631" i="12"/>
  <c r="B632" i="12"/>
  <c r="C632" i="12"/>
  <c r="D632" i="12"/>
  <c r="E632" i="12" s="1"/>
  <c r="F632" i="12"/>
  <c r="G632" i="12"/>
  <c r="H632" i="12" s="1"/>
  <c r="I632" i="12"/>
  <c r="J632" i="12"/>
  <c r="K632" i="12" s="1"/>
  <c r="L632" i="12"/>
  <c r="B633" i="12"/>
  <c r="C633" i="12"/>
  <c r="D633" i="12"/>
  <c r="E633" i="12" s="1"/>
  <c r="F633" i="12"/>
  <c r="G633" i="12"/>
  <c r="H633" i="12" s="1"/>
  <c r="I633" i="12"/>
  <c r="J633" i="12"/>
  <c r="K633" i="12" s="1"/>
  <c r="L633" i="12"/>
  <c r="B634" i="12"/>
  <c r="C634" i="12"/>
  <c r="D634" i="12"/>
  <c r="E634" i="12" s="1"/>
  <c r="F634" i="12"/>
  <c r="G634" i="12"/>
  <c r="H634" i="12" s="1"/>
  <c r="I634" i="12"/>
  <c r="J634" i="12"/>
  <c r="K634" i="12" s="1"/>
  <c r="L634" i="12"/>
  <c r="B3" i="12"/>
  <c r="F3" i="12"/>
  <c r="I3" i="12"/>
  <c r="L3" i="12"/>
  <c r="B4" i="12"/>
  <c r="C4" i="12" s="1"/>
  <c r="D4" i="12" s="1"/>
  <c r="E4" i="12" s="1"/>
  <c r="F4" i="12"/>
  <c r="I4" i="12"/>
  <c r="L4" i="12"/>
  <c r="B5" i="12"/>
  <c r="G5" i="12" s="1"/>
  <c r="F5" i="12"/>
  <c r="I5" i="12"/>
  <c r="L5" i="12"/>
  <c r="B6" i="12"/>
  <c r="J6" i="12" s="1"/>
  <c r="F6" i="12"/>
  <c r="I6" i="12"/>
  <c r="L6" i="12"/>
  <c r="B7" i="12"/>
  <c r="C7" i="12" s="1"/>
  <c r="D7" i="12" s="1"/>
  <c r="E7" i="12" s="1"/>
  <c r="F7" i="12"/>
  <c r="I7" i="12"/>
  <c r="L7" i="12"/>
  <c r="B8" i="12"/>
  <c r="C8" i="12" s="1"/>
  <c r="D8" i="12" s="1"/>
  <c r="E8" i="12" s="1"/>
  <c r="F8" i="12"/>
  <c r="I8" i="12"/>
  <c r="L8" i="12"/>
  <c r="B9" i="12"/>
  <c r="G9" i="12" s="1"/>
  <c r="F9" i="12"/>
  <c r="I9" i="12"/>
  <c r="L9" i="12"/>
  <c r="B10" i="12"/>
  <c r="J10" i="12" s="1"/>
  <c r="F10" i="12"/>
  <c r="I10" i="12"/>
  <c r="L10" i="12"/>
  <c r="B11" i="12"/>
  <c r="C11" i="12" s="1"/>
  <c r="D11" i="12" s="1"/>
  <c r="E11" i="12" s="1"/>
  <c r="F11" i="12"/>
  <c r="I11" i="12"/>
  <c r="L11" i="12"/>
  <c r="B12" i="12"/>
  <c r="C12" i="12" s="1"/>
  <c r="D12" i="12" s="1"/>
  <c r="E12" i="12" s="1"/>
  <c r="F12" i="12"/>
  <c r="I12" i="12"/>
  <c r="L12" i="12"/>
  <c r="B13" i="12"/>
  <c r="C13" i="12" s="1"/>
  <c r="D13" i="12" s="1"/>
  <c r="E13" i="12" s="1"/>
  <c r="F13" i="12"/>
  <c r="I13" i="12"/>
  <c r="L13" i="12"/>
  <c r="L2" i="12"/>
  <c r="I2" i="12"/>
  <c r="F2" i="12"/>
  <c r="K18" i="12" l="1"/>
  <c r="G18" i="12"/>
  <c r="H18" i="12" s="1"/>
  <c r="C18" i="12"/>
  <c r="D18" i="12" s="1"/>
  <c r="E18" i="12" s="1"/>
  <c r="H17" i="12"/>
  <c r="H15" i="12"/>
  <c r="C17" i="12"/>
  <c r="D17" i="12" s="1"/>
  <c r="E17" i="12" s="1"/>
  <c r="G16" i="12"/>
  <c r="H16" i="12" s="1"/>
  <c r="C15" i="12"/>
  <c r="D15" i="12" s="1"/>
  <c r="E15" i="12" s="1"/>
  <c r="C16" i="12"/>
  <c r="D16" i="12" s="1"/>
  <c r="E16" i="12" s="1"/>
  <c r="K16" i="12"/>
  <c r="J17" i="12"/>
  <c r="K17" i="12" s="1"/>
  <c r="J15" i="12"/>
  <c r="K15" i="12" s="1"/>
  <c r="C14" i="12"/>
  <c r="D14" i="12" s="1"/>
  <c r="E14" i="12" s="1"/>
  <c r="K14" i="12"/>
  <c r="G14" i="12"/>
  <c r="H14" i="12" s="1"/>
  <c r="G13" i="12"/>
  <c r="H13" i="12" s="1"/>
  <c r="J13" i="12"/>
  <c r="K13" i="12" s="1"/>
  <c r="K10" i="12"/>
  <c r="J5" i="12"/>
  <c r="K5" i="12" s="1"/>
  <c r="J9" i="12"/>
  <c r="K9" i="12" s="1"/>
  <c r="C5" i="12"/>
  <c r="D5" i="12" s="1"/>
  <c r="E5" i="12" s="1"/>
  <c r="C9" i="12"/>
  <c r="D9" i="12" s="1"/>
  <c r="E9" i="12" s="1"/>
  <c r="C3" i="12"/>
  <c r="D3" i="12" s="1"/>
  <c r="E3" i="12" s="1"/>
  <c r="K6" i="12"/>
  <c r="J12" i="12"/>
  <c r="K12" i="12" s="1"/>
  <c r="J8" i="12"/>
  <c r="K8" i="12" s="1"/>
  <c r="J4" i="12"/>
  <c r="K4" i="12" s="1"/>
  <c r="C2" i="12"/>
  <c r="D2" i="12" s="1"/>
  <c r="E2" i="12" s="1"/>
  <c r="G10" i="12"/>
  <c r="H10" i="12" s="1"/>
  <c r="G6" i="12"/>
  <c r="H6" i="12" s="1"/>
  <c r="C10" i="12"/>
  <c r="D10" i="12" s="1"/>
  <c r="E10" i="12" s="1"/>
  <c r="H9" i="12"/>
  <c r="C6" i="12"/>
  <c r="D6" i="12" s="1"/>
  <c r="E6" i="12" s="1"/>
  <c r="H5" i="12"/>
  <c r="J11" i="12"/>
  <c r="K11" i="12" s="1"/>
  <c r="J7" i="12"/>
  <c r="K7" i="12" s="1"/>
  <c r="J3" i="12"/>
  <c r="K3" i="12" s="1"/>
  <c r="G11" i="12"/>
  <c r="H11" i="12" s="1"/>
  <c r="G7" i="12"/>
  <c r="H7" i="12" s="1"/>
  <c r="G3" i="12"/>
  <c r="H3" i="12" s="1"/>
  <c r="G12" i="12"/>
  <c r="H12" i="12" s="1"/>
  <c r="M12" i="12" s="1"/>
  <c r="G8" i="12"/>
  <c r="H8" i="12" s="1"/>
  <c r="M8" i="12" s="1"/>
  <c r="G4" i="12"/>
  <c r="H4" i="12" s="1"/>
  <c r="M4" i="12" s="1"/>
  <c r="J2" i="12"/>
  <c r="K2" i="12" s="1"/>
  <c r="G2" i="12"/>
  <c r="H2" i="12" s="1"/>
  <c r="E11" i="29"/>
  <c r="E12" i="29"/>
  <c r="E13" i="29"/>
  <c r="E10" i="29"/>
  <c r="M18" i="12" l="1"/>
  <c r="M15" i="12"/>
  <c r="M16" i="12"/>
  <c r="M17" i="12"/>
  <c r="M14" i="12"/>
  <c r="M13" i="12"/>
  <c r="M10" i="12"/>
  <c r="M3" i="12"/>
  <c r="M9" i="12"/>
  <c r="M11" i="12"/>
  <c r="M5" i="12"/>
  <c r="M6" i="12"/>
  <c r="M7" i="12"/>
  <c r="M2" i="12"/>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F5" i="29"/>
  <c r="E5" i="29"/>
  <c r="D5" i="29"/>
  <c r="C5" i="29"/>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3" i="2"/>
  <c r="G5" i="29" l="1"/>
  <c r="D3" i="1"/>
  <c r="D4" i="1"/>
  <c r="D5" i="1"/>
  <c r="A5" i="11" s="1"/>
  <c r="D6" i="1"/>
  <c r="D7" i="1"/>
  <c r="D8" i="1"/>
  <c r="D9" i="1"/>
  <c r="A9" i="13" s="1"/>
  <c r="D10" i="1"/>
  <c r="D11" i="1"/>
  <c r="D12" i="1"/>
  <c r="A12" i="13" s="1"/>
  <c r="D13" i="1"/>
  <c r="A13" i="13" s="1"/>
  <c r="D14" i="1"/>
  <c r="D15" i="1"/>
  <c r="D16" i="1"/>
  <c r="D17" i="1"/>
  <c r="A17" i="11" s="1"/>
  <c r="D18" i="1"/>
  <c r="A18" i="13" s="1"/>
  <c r="D19" i="1"/>
  <c r="D20" i="1"/>
  <c r="D21" i="1"/>
  <c r="A21" i="13" s="1"/>
  <c r="D22" i="1"/>
  <c r="A22" i="13" s="1"/>
  <c r="D23" i="1"/>
  <c r="A23" i="11" s="1"/>
  <c r="D24" i="1"/>
  <c r="D25" i="1"/>
  <c r="A25" i="13" s="1"/>
  <c r="D26" i="1"/>
  <c r="D27" i="1"/>
  <c r="D28" i="1"/>
  <c r="D29" i="1"/>
  <c r="A29" i="13" s="1"/>
  <c r="D30" i="1"/>
  <c r="D31" i="1"/>
  <c r="D32" i="1"/>
  <c r="A32" i="13" s="1"/>
  <c r="D33" i="1"/>
  <c r="A33" i="13" s="1"/>
  <c r="D34" i="1"/>
  <c r="D35" i="1"/>
  <c r="D36" i="1"/>
  <c r="D37" i="1"/>
  <c r="A37" i="13" s="1"/>
  <c r="D38" i="1"/>
  <c r="D39" i="1"/>
  <c r="D40" i="1"/>
  <c r="D41" i="1"/>
  <c r="A41" i="13" s="1"/>
  <c r="D42" i="1"/>
  <c r="D43" i="1"/>
  <c r="D44" i="1"/>
  <c r="D45" i="1"/>
  <c r="A45" i="13" s="1"/>
  <c r="D46" i="1"/>
  <c r="D47" i="1"/>
  <c r="D48" i="1"/>
  <c r="A48" i="13" s="1"/>
  <c r="D49" i="1"/>
  <c r="A49" i="13" s="1"/>
  <c r="D50" i="1"/>
  <c r="D51" i="1"/>
  <c r="D52" i="1"/>
  <c r="D53" i="1"/>
  <c r="A53" i="13" s="1"/>
  <c r="D54" i="1"/>
  <c r="D55" i="1"/>
  <c r="D56" i="1"/>
  <c r="D57" i="1"/>
  <c r="A57" i="13" s="1"/>
  <c r="D58" i="1"/>
  <c r="D59" i="1"/>
  <c r="D60" i="1"/>
  <c r="D61" i="1"/>
  <c r="A61" i="13" s="1"/>
  <c r="D62" i="1"/>
  <c r="D63" i="1"/>
  <c r="D64" i="1"/>
  <c r="A64" i="13" s="1"/>
  <c r="D65" i="1"/>
  <c r="A65" i="13" s="1"/>
  <c r="D66" i="1"/>
  <c r="D67" i="1"/>
  <c r="D68" i="1"/>
  <c r="D69" i="1"/>
  <c r="A69" i="13" s="1"/>
  <c r="D70" i="1"/>
  <c r="D71" i="1"/>
  <c r="D72" i="1"/>
  <c r="D73" i="1"/>
  <c r="A73" i="13" s="1"/>
  <c r="D74" i="1"/>
  <c r="D75" i="1"/>
  <c r="D76" i="1"/>
  <c r="D77" i="1"/>
  <c r="A77" i="13" s="1"/>
  <c r="D78" i="1"/>
  <c r="D79" i="1"/>
  <c r="D80" i="1"/>
  <c r="A80" i="13" s="1"/>
  <c r="D81" i="1"/>
  <c r="A81" i="13" s="1"/>
  <c r="D82" i="1"/>
  <c r="D83" i="1"/>
  <c r="D84" i="1"/>
  <c r="D85" i="1"/>
  <c r="A85" i="13" s="1"/>
  <c r="D86" i="1"/>
  <c r="D87" i="1"/>
  <c r="D88" i="1"/>
  <c r="D89" i="1"/>
  <c r="A89" i="13" s="1"/>
  <c r="D90" i="1"/>
  <c r="D91" i="1"/>
  <c r="D92" i="1"/>
  <c r="D93" i="1"/>
  <c r="A93" i="13" s="1"/>
  <c r="D94" i="1"/>
  <c r="D95" i="1"/>
  <c r="D96" i="1"/>
  <c r="A96" i="13" s="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N2" i="2"/>
  <c r="O2" i="2" s="1"/>
  <c r="D3" i="21"/>
  <c r="B503" i="28"/>
  <c r="F15" i="21"/>
  <c r="E2" i="27" s="1"/>
  <c r="D2" i="27"/>
  <c r="A2" i="26" s="1"/>
  <c r="I24" i="24"/>
  <c r="H24" i="24"/>
  <c r="G24" i="24"/>
  <c r="F24" i="24"/>
  <c r="E24" i="24"/>
  <c r="B70" i="23"/>
  <c r="B69" i="23"/>
  <c r="B68" i="23"/>
  <c r="O67" i="23"/>
  <c r="N67" i="23"/>
  <c r="M67" i="23"/>
  <c r="L67" i="23"/>
  <c r="K67" i="23"/>
  <c r="J67" i="23"/>
  <c r="I67" i="23"/>
  <c r="H67" i="23"/>
  <c r="G67" i="23"/>
  <c r="F67" i="23"/>
  <c r="E67" i="23"/>
  <c r="D67" i="23"/>
  <c r="C67" i="23"/>
  <c r="H35" i="21"/>
  <c r="F32" i="21"/>
  <c r="D32" i="21"/>
  <c r="D20" i="21"/>
  <c r="L3" i="21"/>
  <c r="S9"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F15" i="1"/>
  <c r="F16" i="1"/>
  <c r="F17" i="1"/>
  <c r="F18" i="1"/>
  <c r="F19" i="1"/>
  <c r="F21" i="1"/>
  <c r="B3" i="10"/>
  <c r="B4" i="10"/>
  <c r="B5" i="10"/>
  <c r="B6" i="10"/>
  <c r="B7" i="10"/>
  <c r="B8" i="10"/>
  <c r="B9" i="10"/>
  <c r="B10" i="10"/>
  <c r="B11" i="10"/>
  <c r="B12" i="10"/>
  <c r="B13" i="10"/>
  <c r="B14" i="10"/>
  <c r="B15" i="10"/>
  <c r="B16" i="10"/>
  <c r="B17" i="10"/>
  <c r="B18" i="10"/>
  <c r="B19" i="10"/>
  <c r="B20" i="10"/>
  <c r="B21" i="10"/>
  <c r="B22" i="10"/>
  <c r="B23" i="10"/>
  <c r="B24" i="10"/>
  <c r="B25" i="10"/>
  <c r="B26" i="10"/>
  <c r="B27" i="10"/>
  <c r="H4" i="1"/>
  <c r="M4" i="11" s="1"/>
  <c r="N4" i="11" s="1"/>
  <c r="H5" i="1"/>
  <c r="M5" i="11" s="1"/>
  <c r="N5" i="11" s="1"/>
  <c r="H6" i="1"/>
  <c r="M6" i="11" s="1"/>
  <c r="N6" i="11" s="1"/>
  <c r="H10" i="1"/>
  <c r="M10" i="11" s="1"/>
  <c r="N10" i="11" s="1"/>
  <c r="H11" i="1"/>
  <c r="M11" i="11" s="1"/>
  <c r="N11" i="11" s="1"/>
  <c r="C4" i="10"/>
  <c r="E4" i="10"/>
  <c r="D11" i="14"/>
  <c r="E11" i="14" s="1"/>
  <c r="F11" i="14"/>
  <c r="G11" i="14" s="1"/>
  <c r="H11" i="14"/>
  <c r="I11" i="14" s="1"/>
  <c r="J11" i="14"/>
  <c r="K11" i="14" s="1"/>
  <c r="L11" i="14"/>
  <c r="M11" i="14" s="1"/>
  <c r="D12" i="14"/>
  <c r="E12" i="14" s="1"/>
  <c r="F12" i="14"/>
  <c r="G12" i="14" s="1"/>
  <c r="H12" i="14"/>
  <c r="I12" i="14" s="1"/>
  <c r="J12" i="14"/>
  <c r="K12" i="14" s="1"/>
  <c r="L12" i="14"/>
  <c r="M12" i="14" s="1"/>
  <c r="D13" i="14"/>
  <c r="E13" i="14" s="1"/>
  <c r="F13" i="14"/>
  <c r="G13" i="14" s="1"/>
  <c r="H13" i="14"/>
  <c r="I13" i="14" s="1"/>
  <c r="J13" i="14"/>
  <c r="K13" i="14" s="1"/>
  <c r="L13" i="14"/>
  <c r="M13" i="14" s="1"/>
  <c r="D14" i="14"/>
  <c r="E14" i="14" s="1"/>
  <c r="F14" i="14"/>
  <c r="G14" i="14" s="1"/>
  <c r="H14" i="14"/>
  <c r="I14" i="14" s="1"/>
  <c r="J14" i="14"/>
  <c r="K14" i="14" s="1"/>
  <c r="L14" i="14"/>
  <c r="M14" i="14" s="1"/>
  <c r="D15" i="14"/>
  <c r="E15" i="14" s="1"/>
  <c r="F15" i="14"/>
  <c r="G15" i="14" s="1"/>
  <c r="H15" i="14"/>
  <c r="I15" i="14" s="1"/>
  <c r="J15" i="14"/>
  <c r="K15" i="14" s="1"/>
  <c r="L15" i="14"/>
  <c r="M15" i="14" s="1"/>
  <c r="D16" i="14"/>
  <c r="E16" i="14" s="1"/>
  <c r="F16" i="14"/>
  <c r="G16" i="14" s="1"/>
  <c r="H16" i="14"/>
  <c r="I16" i="14" s="1"/>
  <c r="J16" i="14"/>
  <c r="K16" i="14" s="1"/>
  <c r="L16" i="14"/>
  <c r="M16" i="14" s="1"/>
  <c r="D17" i="14"/>
  <c r="E17" i="14" s="1"/>
  <c r="F17" i="14"/>
  <c r="G17" i="14" s="1"/>
  <c r="H17" i="14"/>
  <c r="I17" i="14" s="1"/>
  <c r="J17" i="14"/>
  <c r="K17" i="14" s="1"/>
  <c r="L17" i="14"/>
  <c r="M17" i="14" s="1"/>
  <c r="D18" i="14"/>
  <c r="E18" i="14" s="1"/>
  <c r="F18" i="14"/>
  <c r="G18" i="14" s="1"/>
  <c r="H18" i="14"/>
  <c r="I18" i="14" s="1"/>
  <c r="J18" i="14"/>
  <c r="K18" i="14" s="1"/>
  <c r="L18" i="14"/>
  <c r="M18" i="14" s="1"/>
  <c r="D19" i="14"/>
  <c r="E19" i="14" s="1"/>
  <c r="F19" i="14"/>
  <c r="G19" i="14" s="1"/>
  <c r="H19" i="14"/>
  <c r="I19" i="14" s="1"/>
  <c r="J19" i="14"/>
  <c r="K19" i="14" s="1"/>
  <c r="L19" i="14"/>
  <c r="M19" i="14" s="1"/>
  <c r="D20" i="14"/>
  <c r="E20" i="14" s="1"/>
  <c r="F20" i="14"/>
  <c r="G20" i="14" s="1"/>
  <c r="H20" i="14"/>
  <c r="I20" i="14" s="1"/>
  <c r="J20" i="14"/>
  <c r="K20" i="14" s="1"/>
  <c r="L20" i="14"/>
  <c r="M20" i="14" s="1"/>
  <c r="D21" i="14"/>
  <c r="E21" i="14" s="1"/>
  <c r="F21" i="14"/>
  <c r="G21" i="14" s="1"/>
  <c r="H21" i="14"/>
  <c r="I21" i="14" s="1"/>
  <c r="J21" i="14"/>
  <c r="K21" i="14" s="1"/>
  <c r="L21" i="14"/>
  <c r="M21" i="14" s="1"/>
  <c r="D22" i="14"/>
  <c r="E22" i="14" s="1"/>
  <c r="F22" i="14"/>
  <c r="G22" i="14" s="1"/>
  <c r="H22" i="14"/>
  <c r="I22" i="14" s="1"/>
  <c r="J22" i="14"/>
  <c r="K22" i="14" s="1"/>
  <c r="L22" i="14"/>
  <c r="M22" i="14" s="1"/>
  <c r="D23" i="14"/>
  <c r="E23" i="14" s="1"/>
  <c r="F23" i="14"/>
  <c r="G23" i="14" s="1"/>
  <c r="H23" i="14"/>
  <c r="I23" i="14" s="1"/>
  <c r="J23" i="14"/>
  <c r="K23" i="14" s="1"/>
  <c r="L23" i="14"/>
  <c r="M23" i="14" s="1"/>
  <c r="D24" i="14"/>
  <c r="E24" i="14" s="1"/>
  <c r="F24" i="14"/>
  <c r="G24" i="14" s="1"/>
  <c r="H24" i="14"/>
  <c r="I24" i="14" s="1"/>
  <c r="J24" i="14"/>
  <c r="K24" i="14" s="1"/>
  <c r="L24" i="14"/>
  <c r="M24" i="14" s="1"/>
  <c r="D25" i="14"/>
  <c r="E25" i="14" s="1"/>
  <c r="F25" i="14"/>
  <c r="G25" i="14" s="1"/>
  <c r="H25" i="14"/>
  <c r="I25" i="14" s="1"/>
  <c r="J25" i="14"/>
  <c r="K25" i="14" s="1"/>
  <c r="L25" i="14"/>
  <c r="M25" i="14" s="1"/>
  <c r="D26" i="14"/>
  <c r="E26" i="14" s="1"/>
  <c r="F26" i="14"/>
  <c r="G26" i="14" s="1"/>
  <c r="H26" i="14"/>
  <c r="I26" i="14" s="1"/>
  <c r="J26" i="14"/>
  <c r="K26" i="14" s="1"/>
  <c r="L26" i="14"/>
  <c r="M26" i="14" s="1"/>
  <c r="D27" i="14"/>
  <c r="E27" i="14" s="1"/>
  <c r="F27" i="14"/>
  <c r="G27" i="14" s="1"/>
  <c r="H27" i="14"/>
  <c r="I27" i="14" s="1"/>
  <c r="J27" i="14"/>
  <c r="K27" i="14" s="1"/>
  <c r="L27" i="14"/>
  <c r="M27" i="14" s="1"/>
  <c r="D28" i="14"/>
  <c r="E28" i="14" s="1"/>
  <c r="F28" i="14"/>
  <c r="G28" i="14" s="1"/>
  <c r="H28" i="14"/>
  <c r="I28" i="14" s="1"/>
  <c r="J28" i="14"/>
  <c r="K28" i="14" s="1"/>
  <c r="L28" i="14"/>
  <c r="M28" i="14" s="1"/>
  <c r="D29" i="14"/>
  <c r="E29" i="14" s="1"/>
  <c r="F29" i="14"/>
  <c r="G29" i="14" s="1"/>
  <c r="H29" i="14"/>
  <c r="I29" i="14" s="1"/>
  <c r="J29" i="14"/>
  <c r="K29" i="14" s="1"/>
  <c r="L29" i="14"/>
  <c r="M29" i="14" s="1"/>
  <c r="D30" i="14"/>
  <c r="E30" i="14" s="1"/>
  <c r="F30" i="14"/>
  <c r="G30" i="14" s="1"/>
  <c r="H30" i="14"/>
  <c r="I30" i="14" s="1"/>
  <c r="J30" i="14"/>
  <c r="K30" i="14" s="1"/>
  <c r="L30" i="14"/>
  <c r="M30" i="14" s="1"/>
  <c r="D31" i="14"/>
  <c r="E31" i="14" s="1"/>
  <c r="F31" i="14"/>
  <c r="G31" i="14" s="1"/>
  <c r="H31" i="14"/>
  <c r="I31" i="14" s="1"/>
  <c r="J31" i="14"/>
  <c r="K31" i="14" s="1"/>
  <c r="L31" i="14"/>
  <c r="M31" i="14" s="1"/>
  <c r="D32" i="14"/>
  <c r="E32" i="14" s="1"/>
  <c r="F32" i="14"/>
  <c r="G32" i="14" s="1"/>
  <c r="H32" i="14"/>
  <c r="I32" i="14" s="1"/>
  <c r="J32" i="14"/>
  <c r="K32" i="14" s="1"/>
  <c r="L32" i="14"/>
  <c r="M32" i="14" s="1"/>
  <c r="D33" i="14"/>
  <c r="E33" i="14" s="1"/>
  <c r="F33" i="14"/>
  <c r="G33" i="14" s="1"/>
  <c r="H33" i="14"/>
  <c r="I33" i="14" s="1"/>
  <c r="J33" i="14"/>
  <c r="K33" i="14" s="1"/>
  <c r="L33" i="14"/>
  <c r="M33" i="14" s="1"/>
  <c r="D34" i="14"/>
  <c r="E34" i="14" s="1"/>
  <c r="F34" i="14"/>
  <c r="G34" i="14" s="1"/>
  <c r="H34" i="14"/>
  <c r="I34" i="14" s="1"/>
  <c r="J34" i="14"/>
  <c r="K34" i="14" s="1"/>
  <c r="L34" i="14"/>
  <c r="M34" i="14" s="1"/>
  <c r="D35" i="14"/>
  <c r="E35" i="14" s="1"/>
  <c r="F35" i="14"/>
  <c r="G35" i="14" s="1"/>
  <c r="H35" i="14"/>
  <c r="I35" i="14" s="1"/>
  <c r="J35" i="14"/>
  <c r="K35" i="14" s="1"/>
  <c r="L35" i="14"/>
  <c r="M35" i="14" s="1"/>
  <c r="D36" i="14"/>
  <c r="E36" i="14" s="1"/>
  <c r="F36" i="14"/>
  <c r="G36" i="14" s="1"/>
  <c r="H36" i="14"/>
  <c r="I36" i="14" s="1"/>
  <c r="J36" i="14"/>
  <c r="K36" i="14" s="1"/>
  <c r="L36" i="14"/>
  <c r="M36" i="14" s="1"/>
  <c r="D37" i="14"/>
  <c r="E37" i="14" s="1"/>
  <c r="F37" i="14"/>
  <c r="G37" i="14" s="1"/>
  <c r="H37" i="14"/>
  <c r="I37" i="14" s="1"/>
  <c r="J37" i="14"/>
  <c r="K37" i="14" s="1"/>
  <c r="L37" i="14"/>
  <c r="M37" i="14" s="1"/>
  <c r="D38" i="14"/>
  <c r="E38" i="14" s="1"/>
  <c r="F38" i="14"/>
  <c r="G38" i="14" s="1"/>
  <c r="H38" i="14"/>
  <c r="I38" i="14" s="1"/>
  <c r="J38" i="14"/>
  <c r="K38" i="14" s="1"/>
  <c r="L38" i="14"/>
  <c r="M38" i="14" s="1"/>
  <c r="D39" i="14"/>
  <c r="E39" i="14" s="1"/>
  <c r="F39" i="14"/>
  <c r="G39" i="14" s="1"/>
  <c r="H39" i="14"/>
  <c r="I39" i="14" s="1"/>
  <c r="J39" i="14"/>
  <c r="K39" i="14" s="1"/>
  <c r="L39" i="14"/>
  <c r="M39" i="14" s="1"/>
  <c r="D40" i="14"/>
  <c r="E40" i="14" s="1"/>
  <c r="F40" i="14"/>
  <c r="G40" i="14" s="1"/>
  <c r="H40" i="14"/>
  <c r="I40" i="14" s="1"/>
  <c r="J40" i="14"/>
  <c r="K40" i="14" s="1"/>
  <c r="L40" i="14"/>
  <c r="M40" i="14" s="1"/>
  <c r="D41" i="14"/>
  <c r="E41" i="14" s="1"/>
  <c r="F41" i="14"/>
  <c r="G41" i="14" s="1"/>
  <c r="H41" i="14"/>
  <c r="I41" i="14" s="1"/>
  <c r="J41" i="14"/>
  <c r="K41" i="14" s="1"/>
  <c r="L41" i="14"/>
  <c r="M41" i="14" s="1"/>
  <c r="D42" i="14"/>
  <c r="E42" i="14" s="1"/>
  <c r="F42" i="14"/>
  <c r="G42" i="14" s="1"/>
  <c r="H42" i="14"/>
  <c r="I42" i="14" s="1"/>
  <c r="J42" i="14"/>
  <c r="K42" i="14" s="1"/>
  <c r="L42" i="14"/>
  <c r="M42" i="14" s="1"/>
  <c r="D43" i="14"/>
  <c r="E43" i="14" s="1"/>
  <c r="F43" i="14"/>
  <c r="G43" i="14" s="1"/>
  <c r="H43" i="14"/>
  <c r="I43" i="14" s="1"/>
  <c r="J43" i="14"/>
  <c r="K43" i="14" s="1"/>
  <c r="L43" i="14"/>
  <c r="M43" i="14" s="1"/>
  <c r="D44" i="14"/>
  <c r="E44" i="14" s="1"/>
  <c r="F44" i="14"/>
  <c r="G44" i="14" s="1"/>
  <c r="H44" i="14"/>
  <c r="I44" i="14" s="1"/>
  <c r="J44" i="14"/>
  <c r="K44" i="14" s="1"/>
  <c r="L44" i="14"/>
  <c r="M44" i="14" s="1"/>
  <c r="D45" i="14"/>
  <c r="E45" i="14" s="1"/>
  <c r="F45" i="14"/>
  <c r="G45" i="14" s="1"/>
  <c r="H45" i="14"/>
  <c r="I45" i="14" s="1"/>
  <c r="J45" i="14"/>
  <c r="K45" i="14" s="1"/>
  <c r="L45" i="14"/>
  <c r="M45" i="14" s="1"/>
  <c r="D46" i="14"/>
  <c r="E46" i="14" s="1"/>
  <c r="F46" i="14"/>
  <c r="G46" i="14" s="1"/>
  <c r="H46" i="14"/>
  <c r="I46" i="14" s="1"/>
  <c r="J46" i="14"/>
  <c r="K46" i="14" s="1"/>
  <c r="L46" i="14"/>
  <c r="M46" i="14" s="1"/>
  <c r="D47" i="14"/>
  <c r="E47" i="14" s="1"/>
  <c r="F47" i="14"/>
  <c r="G47" i="14" s="1"/>
  <c r="H47" i="14"/>
  <c r="I47" i="14" s="1"/>
  <c r="J47" i="14"/>
  <c r="K47" i="14" s="1"/>
  <c r="L47" i="14"/>
  <c r="M47" i="14" s="1"/>
  <c r="D48" i="14"/>
  <c r="E48" i="14" s="1"/>
  <c r="F48" i="14"/>
  <c r="G48" i="14" s="1"/>
  <c r="H48" i="14"/>
  <c r="I48" i="14" s="1"/>
  <c r="J48" i="14"/>
  <c r="K48" i="14" s="1"/>
  <c r="L48" i="14"/>
  <c r="M48" i="14" s="1"/>
  <c r="D49" i="14"/>
  <c r="E49" i="14" s="1"/>
  <c r="F49" i="14"/>
  <c r="G49" i="14" s="1"/>
  <c r="H49" i="14"/>
  <c r="I49" i="14" s="1"/>
  <c r="J49" i="14"/>
  <c r="K49" i="14" s="1"/>
  <c r="L49" i="14"/>
  <c r="M49" i="14" s="1"/>
  <c r="D50" i="14"/>
  <c r="E50" i="14" s="1"/>
  <c r="F50" i="14"/>
  <c r="G50" i="14" s="1"/>
  <c r="H50" i="14"/>
  <c r="I50" i="14" s="1"/>
  <c r="J50" i="14"/>
  <c r="K50" i="14" s="1"/>
  <c r="L50" i="14"/>
  <c r="M50" i="14" s="1"/>
  <c r="D51" i="14"/>
  <c r="E51" i="14" s="1"/>
  <c r="F51" i="14"/>
  <c r="G51" i="14" s="1"/>
  <c r="H51" i="14"/>
  <c r="I51" i="14" s="1"/>
  <c r="J51" i="14"/>
  <c r="K51" i="14" s="1"/>
  <c r="L51" i="14"/>
  <c r="M51" i="14" s="1"/>
  <c r="D52" i="14"/>
  <c r="E52" i="14" s="1"/>
  <c r="F52" i="14"/>
  <c r="G52" i="14" s="1"/>
  <c r="H52" i="14"/>
  <c r="I52" i="14" s="1"/>
  <c r="J52" i="14"/>
  <c r="K52" i="14" s="1"/>
  <c r="L52" i="14"/>
  <c r="M52" i="14" s="1"/>
  <c r="D53" i="14"/>
  <c r="E53" i="14" s="1"/>
  <c r="F53" i="14"/>
  <c r="G53" i="14" s="1"/>
  <c r="H53" i="14"/>
  <c r="I53" i="14" s="1"/>
  <c r="J53" i="14"/>
  <c r="K53" i="14" s="1"/>
  <c r="L53" i="14"/>
  <c r="M53" i="14" s="1"/>
  <c r="D54" i="14"/>
  <c r="E54" i="14" s="1"/>
  <c r="F54" i="14"/>
  <c r="G54" i="14" s="1"/>
  <c r="H54" i="14"/>
  <c r="I54" i="14" s="1"/>
  <c r="J54" i="14"/>
  <c r="K54" i="14" s="1"/>
  <c r="L54" i="14"/>
  <c r="M54" i="14" s="1"/>
  <c r="D55" i="14"/>
  <c r="E55" i="14" s="1"/>
  <c r="F55" i="14"/>
  <c r="G55" i="14" s="1"/>
  <c r="H55" i="14"/>
  <c r="I55" i="14" s="1"/>
  <c r="J55" i="14"/>
  <c r="K55" i="14" s="1"/>
  <c r="L55" i="14"/>
  <c r="M55" i="14" s="1"/>
  <c r="D56" i="14"/>
  <c r="E56" i="14" s="1"/>
  <c r="F56" i="14"/>
  <c r="G56" i="14" s="1"/>
  <c r="H56" i="14"/>
  <c r="I56" i="14" s="1"/>
  <c r="J56" i="14"/>
  <c r="K56" i="14" s="1"/>
  <c r="L56" i="14"/>
  <c r="M56" i="14" s="1"/>
  <c r="D57" i="14"/>
  <c r="E57" i="14" s="1"/>
  <c r="F57" i="14"/>
  <c r="G57" i="14" s="1"/>
  <c r="H57" i="14"/>
  <c r="I57" i="14" s="1"/>
  <c r="J57" i="14"/>
  <c r="K57" i="14" s="1"/>
  <c r="L57" i="14"/>
  <c r="M57" i="14" s="1"/>
  <c r="D58" i="14"/>
  <c r="E58" i="14" s="1"/>
  <c r="F58" i="14"/>
  <c r="G58" i="14" s="1"/>
  <c r="H58" i="14"/>
  <c r="I58" i="14" s="1"/>
  <c r="J58" i="14"/>
  <c r="K58" i="14" s="1"/>
  <c r="L58" i="14"/>
  <c r="M58" i="14" s="1"/>
  <c r="D59" i="14"/>
  <c r="E59" i="14" s="1"/>
  <c r="F59" i="14"/>
  <c r="G59" i="14" s="1"/>
  <c r="H59" i="14"/>
  <c r="I59" i="14" s="1"/>
  <c r="J59" i="14"/>
  <c r="K59" i="14" s="1"/>
  <c r="L59" i="14"/>
  <c r="M59" i="14" s="1"/>
  <c r="D60" i="14"/>
  <c r="E60" i="14" s="1"/>
  <c r="F60" i="14"/>
  <c r="G60" i="14" s="1"/>
  <c r="H60" i="14"/>
  <c r="I60" i="14" s="1"/>
  <c r="J60" i="14"/>
  <c r="K60" i="14" s="1"/>
  <c r="L60" i="14"/>
  <c r="M60" i="14" s="1"/>
  <c r="D61" i="14"/>
  <c r="E61" i="14" s="1"/>
  <c r="F61" i="14"/>
  <c r="G61" i="14" s="1"/>
  <c r="H61" i="14"/>
  <c r="I61" i="14" s="1"/>
  <c r="J61" i="14"/>
  <c r="K61" i="14" s="1"/>
  <c r="L61" i="14"/>
  <c r="M61" i="14" s="1"/>
  <c r="D62" i="14"/>
  <c r="E62" i="14" s="1"/>
  <c r="F62" i="14"/>
  <c r="G62" i="14" s="1"/>
  <c r="H62" i="14"/>
  <c r="I62" i="14" s="1"/>
  <c r="J62" i="14"/>
  <c r="K62" i="14" s="1"/>
  <c r="L62" i="14"/>
  <c r="M62" i="14" s="1"/>
  <c r="D63" i="14"/>
  <c r="E63" i="14" s="1"/>
  <c r="F63" i="14"/>
  <c r="G63" i="14" s="1"/>
  <c r="H63" i="14"/>
  <c r="I63" i="14" s="1"/>
  <c r="J63" i="14"/>
  <c r="K63" i="14" s="1"/>
  <c r="L63" i="14"/>
  <c r="M63" i="14" s="1"/>
  <c r="D64" i="14"/>
  <c r="E64" i="14" s="1"/>
  <c r="F64" i="14"/>
  <c r="G64" i="14" s="1"/>
  <c r="H64" i="14"/>
  <c r="I64" i="14" s="1"/>
  <c r="J64" i="14"/>
  <c r="K64" i="14" s="1"/>
  <c r="L64" i="14"/>
  <c r="M64" i="14" s="1"/>
  <c r="D65" i="14"/>
  <c r="E65" i="14" s="1"/>
  <c r="F65" i="14"/>
  <c r="G65" i="14" s="1"/>
  <c r="H65" i="14"/>
  <c r="I65" i="14" s="1"/>
  <c r="J65" i="14"/>
  <c r="K65" i="14" s="1"/>
  <c r="L65" i="14"/>
  <c r="M65" i="14" s="1"/>
  <c r="D66" i="14"/>
  <c r="E66" i="14" s="1"/>
  <c r="F66" i="14"/>
  <c r="G66" i="14" s="1"/>
  <c r="H66" i="14"/>
  <c r="I66" i="14" s="1"/>
  <c r="J66" i="14"/>
  <c r="K66" i="14" s="1"/>
  <c r="L66" i="14"/>
  <c r="M66" i="14" s="1"/>
  <c r="D67" i="14"/>
  <c r="E67" i="14" s="1"/>
  <c r="F67" i="14"/>
  <c r="G67" i="14" s="1"/>
  <c r="H67" i="14"/>
  <c r="I67" i="14" s="1"/>
  <c r="J67" i="14"/>
  <c r="K67" i="14" s="1"/>
  <c r="L67" i="14"/>
  <c r="M67" i="14" s="1"/>
  <c r="D68" i="14"/>
  <c r="E68" i="14" s="1"/>
  <c r="F68" i="14"/>
  <c r="G68" i="14" s="1"/>
  <c r="H68" i="14"/>
  <c r="I68" i="14" s="1"/>
  <c r="J68" i="14"/>
  <c r="K68" i="14" s="1"/>
  <c r="L68" i="14"/>
  <c r="M68" i="14" s="1"/>
  <c r="D69" i="14"/>
  <c r="E69" i="14" s="1"/>
  <c r="F69" i="14"/>
  <c r="G69" i="14" s="1"/>
  <c r="H69" i="14"/>
  <c r="I69" i="14" s="1"/>
  <c r="J69" i="14"/>
  <c r="K69" i="14" s="1"/>
  <c r="L69" i="14"/>
  <c r="M69" i="14" s="1"/>
  <c r="D70" i="14"/>
  <c r="E70" i="14" s="1"/>
  <c r="F70" i="14"/>
  <c r="G70" i="14" s="1"/>
  <c r="H70" i="14"/>
  <c r="I70" i="14" s="1"/>
  <c r="J70" i="14"/>
  <c r="K70" i="14" s="1"/>
  <c r="L70" i="14"/>
  <c r="M70" i="14" s="1"/>
  <c r="D71" i="14"/>
  <c r="E71" i="14" s="1"/>
  <c r="F71" i="14"/>
  <c r="G71" i="14" s="1"/>
  <c r="H71" i="14"/>
  <c r="I71" i="14" s="1"/>
  <c r="J71" i="14"/>
  <c r="K71" i="14" s="1"/>
  <c r="L71" i="14"/>
  <c r="M71" i="14" s="1"/>
  <c r="D72" i="14"/>
  <c r="E72" i="14" s="1"/>
  <c r="F72" i="14"/>
  <c r="G72" i="14" s="1"/>
  <c r="H72" i="14"/>
  <c r="I72" i="14" s="1"/>
  <c r="J72" i="14"/>
  <c r="K72" i="14" s="1"/>
  <c r="L72" i="14"/>
  <c r="M72" i="14" s="1"/>
  <c r="D73" i="14"/>
  <c r="E73" i="14" s="1"/>
  <c r="F73" i="14"/>
  <c r="G73" i="14" s="1"/>
  <c r="H73" i="14"/>
  <c r="I73" i="14" s="1"/>
  <c r="J73" i="14"/>
  <c r="K73" i="14" s="1"/>
  <c r="L73" i="14"/>
  <c r="M73" i="14" s="1"/>
  <c r="D74" i="14"/>
  <c r="E74" i="14" s="1"/>
  <c r="F74" i="14"/>
  <c r="G74" i="14" s="1"/>
  <c r="H74" i="14"/>
  <c r="I74" i="14" s="1"/>
  <c r="J74" i="14"/>
  <c r="K74" i="14" s="1"/>
  <c r="L74" i="14"/>
  <c r="M74" i="14" s="1"/>
  <c r="D75" i="14"/>
  <c r="E75" i="14" s="1"/>
  <c r="F75" i="14"/>
  <c r="G75" i="14" s="1"/>
  <c r="H75" i="14"/>
  <c r="I75" i="14" s="1"/>
  <c r="J75" i="14"/>
  <c r="K75" i="14" s="1"/>
  <c r="L75" i="14"/>
  <c r="M75" i="14" s="1"/>
  <c r="D76" i="14"/>
  <c r="E76" i="14" s="1"/>
  <c r="F76" i="14"/>
  <c r="G76" i="14" s="1"/>
  <c r="H76" i="14"/>
  <c r="I76" i="14" s="1"/>
  <c r="J76" i="14"/>
  <c r="K76" i="14" s="1"/>
  <c r="L76" i="14"/>
  <c r="M76" i="14" s="1"/>
  <c r="D77" i="14"/>
  <c r="E77" i="14" s="1"/>
  <c r="F77" i="14"/>
  <c r="G77" i="14" s="1"/>
  <c r="H77" i="14"/>
  <c r="I77" i="14" s="1"/>
  <c r="J77" i="14"/>
  <c r="K77" i="14" s="1"/>
  <c r="L77" i="14"/>
  <c r="M77" i="14" s="1"/>
  <c r="D78" i="14"/>
  <c r="E78" i="14" s="1"/>
  <c r="F78" i="14"/>
  <c r="G78" i="14" s="1"/>
  <c r="H78" i="14"/>
  <c r="I78" i="14" s="1"/>
  <c r="J78" i="14"/>
  <c r="K78" i="14" s="1"/>
  <c r="L78" i="14"/>
  <c r="M78" i="14" s="1"/>
  <c r="D79" i="14"/>
  <c r="E79" i="14" s="1"/>
  <c r="F79" i="14"/>
  <c r="G79" i="14" s="1"/>
  <c r="H79" i="14"/>
  <c r="I79" i="14" s="1"/>
  <c r="J79" i="14"/>
  <c r="K79" i="14" s="1"/>
  <c r="L79" i="14"/>
  <c r="M79" i="14" s="1"/>
  <c r="D80" i="14"/>
  <c r="E80" i="14" s="1"/>
  <c r="F80" i="14"/>
  <c r="G80" i="14" s="1"/>
  <c r="H80" i="14"/>
  <c r="I80" i="14" s="1"/>
  <c r="J80" i="14"/>
  <c r="K80" i="14" s="1"/>
  <c r="L80" i="14"/>
  <c r="M80" i="14" s="1"/>
  <c r="D81" i="14"/>
  <c r="E81" i="14" s="1"/>
  <c r="F81" i="14"/>
  <c r="G81" i="14" s="1"/>
  <c r="H81" i="14"/>
  <c r="I81" i="14" s="1"/>
  <c r="J81" i="14"/>
  <c r="K81" i="14" s="1"/>
  <c r="L81" i="14"/>
  <c r="M81" i="14" s="1"/>
  <c r="D82" i="14"/>
  <c r="E82" i="14" s="1"/>
  <c r="F82" i="14"/>
  <c r="G82" i="14" s="1"/>
  <c r="H82" i="14"/>
  <c r="I82" i="14" s="1"/>
  <c r="J82" i="14"/>
  <c r="K82" i="14" s="1"/>
  <c r="L82" i="14"/>
  <c r="M82" i="14" s="1"/>
  <c r="D83" i="14"/>
  <c r="E83" i="14" s="1"/>
  <c r="F83" i="14"/>
  <c r="G83" i="14" s="1"/>
  <c r="H83" i="14"/>
  <c r="I83" i="14" s="1"/>
  <c r="J83" i="14"/>
  <c r="K83" i="14" s="1"/>
  <c r="L83" i="14"/>
  <c r="M83" i="14" s="1"/>
  <c r="D84" i="14"/>
  <c r="E84" i="14" s="1"/>
  <c r="F84" i="14"/>
  <c r="G84" i="14" s="1"/>
  <c r="H84" i="14"/>
  <c r="I84" i="14" s="1"/>
  <c r="J84" i="14"/>
  <c r="K84" i="14" s="1"/>
  <c r="L84" i="14"/>
  <c r="M84" i="14" s="1"/>
  <c r="D85" i="14"/>
  <c r="E85" i="14" s="1"/>
  <c r="F85" i="14"/>
  <c r="G85" i="14" s="1"/>
  <c r="H85" i="14"/>
  <c r="I85" i="14" s="1"/>
  <c r="J85" i="14"/>
  <c r="K85" i="14" s="1"/>
  <c r="L85" i="14"/>
  <c r="M85" i="14" s="1"/>
  <c r="D86" i="14"/>
  <c r="E86" i="14" s="1"/>
  <c r="F86" i="14"/>
  <c r="G86" i="14" s="1"/>
  <c r="H86" i="14"/>
  <c r="I86" i="14" s="1"/>
  <c r="J86" i="14"/>
  <c r="K86" i="14" s="1"/>
  <c r="L86" i="14"/>
  <c r="M86" i="14" s="1"/>
  <c r="D87" i="14"/>
  <c r="E87" i="14" s="1"/>
  <c r="F87" i="14"/>
  <c r="G87" i="14" s="1"/>
  <c r="H87" i="14"/>
  <c r="I87" i="14" s="1"/>
  <c r="J87" i="14"/>
  <c r="K87" i="14" s="1"/>
  <c r="L87" i="14"/>
  <c r="M87" i="14" s="1"/>
  <c r="D88" i="14"/>
  <c r="E88" i="14" s="1"/>
  <c r="F88" i="14"/>
  <c r="G88" i="14" s="1"/>
  <c r="H88" i="14"/>
  <c r="I88" i="14" s="1"/>
  <c r="J88" i="14"/>
  <c r="K88" i="14" s="1"/>
  <c r="L88" i="14"/>
  <c r="M88" i="14" s="1"/>
  <c r="D89" i="14"/>
  <c r="E89" i="14" s="1"/>
  <c r="F89" i="14"/>
  <c r="G89" i="14" s="1"/>
  <c r="H89" i="14"/>
  <c r="I89" i="14" s="1"/>
  <c r="J89" i="14"/>
  <c r="K89" i="14" s="1"/>
  <c r="L89" i="14"/>
  <c r="M89" i="14" s="1"/>
  <c r="D90" i="14"/>
  <c r="E90" i="14" s="1"/>
  <c r="F90" i="14"/>
  <c r="G90" i="14" s="1"/>
  <c r="H90" i="14"/>
  <c r="I90" i="14" s="1"/>
  <c r="J90" i="14"/>
  <c r="K90" i="14" s="1"/>
  <c r="L90" i="14"/>
  <c r="M90" i="14" s="1"/>
  <c r="D91" i="14"/>
  <c r="E91" i="14" s="1"/>
  <c r="F91" i="14"/>
  <c r="G91" i="14" s="1"/>
  <c r="H91" i="14"/>
  <c r="I91" i="14" s="1"/>
  <c r="J91" i="14"/>
  <c r="K91" i="14" s="1"/>
  <c r="L91" i="14"/>
  <c r="M91" i="14" s="1"/>
  <c r="D92" i="14"/>
  <c r="E92" i="14" s="1"/>
  <c r="F92" i="14"/>
  <c r="G92" i="14" s="1"/>
  <c r="H92" i="14"/>
  <c r="I92" i="14" s="1"/>
  <c r="J92" i="14"/>
  <c r="K92" i="14" s="1"/>
  <c r="L92" i="14"/>
  <c r="M92" i="14" s="1"/>
  <c r="D93" i="14"/>
  <c r="E93" i="14" s="1"/>
  <c r="F93" i="14"/>
  <c r="G93" i="14" s="1"/>
  <c r="H93" i="14"/>
  <c r="I93" i="14" s="1"/>
  <c r="J93" i="14"/>
  <c r="K93" i="14" s="1"/>
  <c r="L93" i="14"/>
  <c r="M93" i="14" s="1"/>
  <c r="D94" i="14"/>
  <c r="E94" i="14" s="1"/>
  <c r="F94" i="14"/>
  <c r="G94" i="14" s="1"/>
  <c r="H94" i="14"/>
  <c r="I94" i="14" s="1"/>
  <c r="J94" i="14"/>
  <c r="K94" i="14" s="1"/>
  <c r="L94" i="14"/>
  <c r="M94" i="14" s="1"/>
  <c r="D95" i="14"/>
  <c r="E95" i="14" s="1"/>
  <c r="F95" i="14"/>
  <c r="G95" i="14" s="1"/>
  <c r="H95" i="14"/>
  <c r="I95" i="14" s="1"/>
  <c r="J95" i="14"/>
  <c r="K95" i="14" s="1"/>
  <c r="L95" i="14"/>
  <c r="M95" i="14" s="1"/>
  <c r="D96" i="14"/>
  <c r="E96" i="14" s="1"/>
  <c r="F96" i="14"/>
  <c r="G96" i="14" s="1"/>
  <c r="H96" i="14"/>
  <c r="I96" i="14" s="1"/>
  <c r="J96" i="14"/>
  <c r="K96" i="14" s="1"/>
  <c r="L96" i="14"/>
  <c r="M96" i="14" s="1"/>
  <c r="D97" i="14"/>
  <c r="E97" i="14" s="1"/>
  <c r="F97" i="14"/>
  <c r="G97" i="14" s="1"/>
  <c r="H97" i="14"/>
  <c r="I97" i="14" s="1"/>
  <c r="J97" i="14"/>
  <c r="K97" i="14" s="1"/>
  <c r="L97" i="14"/>
  <c r="M97" i="14" s="1"/>
  <c r="D98" i="14"/>
  <c r="E98" i="14" s="1"/>
  <c r="F98" i="14"/>
  <c r="G98" i="14" s="1"/>
  <c r="H98" i="14"/>
  <c r="I98" i="14" s="1"/>
  <c r="J98" i="14"/>
  <c r="K98" i="14" s="1"/>
  <c r="L98" i="14"/>
  <c r="M98" i="14" s="1"/>
  <c r="D99" i="14"/>
  <c r="E99" i="14" s="1"/>
  <c r="F99" i="14"/>
  <c r="G99" i="14" s="1"/>
  <c r="H99" i="14"/>
  <c r="I99" i="14" s="1"/>
  <c r="J99" i="14"/>
  <c r="K99" i="14" s="1"/>
  <c r="L99" i="14"/>
  <c r="M99" i="14" s="1"/>
  <c r="D100" i="14"/>
  <c r="E100" i="14" s="1"/>
  <c r="F100" i="14"/>
  <c r="G100" i="14" s="1"/>
  <c r="H100" i="14"/>
  <c r="I100" i="14" s="1"/>
  <c r="J100" i="14"/>
  <c r="K100" i="14" s="1"/>
  <c r="L100" i="14"/>
  <c r="M100" i="14" s="1"/>
  <c r="D101" i="14"/>
  <c r="E101" i="14" s="1"/>
  <c r="F101" i="14"/>
  <c r="G101" i="14" s="1"/>
  <c r="H101" i="14"/>
  <c r="I101" i="14" s="1"/>
  <c r="J101" i="14"/>
  <c r="K101" i="14" s="1"/>
  <c r="L101" i="14"/>
  <c r="M101" i="14" s="1"/>
  <c r="D102" i="14"/>
  <c r="E102" i="14" s="1"/>
  <c r="F102" i="14"/>
  <c r="G102" i="14" s="1"/>
  <c r="H102" i="14"/>
  <c r="I102" i="14" s="1"/>
  <c r="J102" i="14"/>
  <c r="K102" i="14" s="1"/>
  <c r="L102" i="14"/>
  <c r="M102" i="14" s="1"/>
  <c r="D103" i="14"/>
  <c r="E103" i="14" s="1"/>
  <c r="F103" i="14"/>
  <c r="G103" i="14" s="1"/>
  <c r="H103" i="14"/>
  <c r="I103" i="14" s="1"/>
  <c r="J103" i="14"/>
  <c r="K103" i="14" s="1"/>
  <c r="L103" i="14"/>
  <c r="M103" i="14" s="1"/>
  <c r="D104" i="14"/>
  <c r="E104" i="14" s="1"/>
  <c r="F104" i="14"/>
  <c r="G104" i="14" s="1"/>
  <c r="H104" i="14"/>
  <c r="I104" i="14" s="1"/>
  <c r="J104" i="14"/>
  <c r="K104" i="14" s="1"/>
  <c r="L104" i="14"/>
  <c r="M104" i="14" s="1"/>
  <c r="D105" i="14"/>
  <c r="E105" i="14" s="1"/>
  <c r="F105" i="14"/>
  <c r="G105" i="14" s="1"/>
  <c r="H105" i="14"/>
  <c r="I105" i="14" s="1"/>
  <c r="J105" i="14"/>
  <c r="K105" i="14" s="1"/>
  <c r="L105" i="14"/>
  <c r="M105" i="14" s="1"/>
  <c r="D106" i="14"/>
  <c r="E106" i="14" s="1"/>
  <c r="F106" i="14"/>
  <c r="G106" i="14" s="1"/>
  <c r="H106" i="14"/>
  <c r="I106" i="14" s="1"/>
  <c r="J106" i="14"/>
  <c r="K106" i="14" s="1"/>
  <c r="L106" i="14"/>
  <c r="M106" i="14" s="1"/>
  <c r="D107" i="14"/>
  <c r="E107" i="14" s="1"/>
  <c r="F107" i="14"/>
  <c r="G107" i="14" s="1"/>
  <c r="H107" i="14"/>
  <c r="I107" i="14" s="1"/>
  <c r="J107" i="14"/>
  <c r="K107" i="14" s="1"/>
  <c r="L107" i="14"/>
  <c r="M107" i="14" s="1"/>
  <c r="D108" i="14"/>
  <c r="E108" i="14" s="1"/>
  <c r="F108" i="14"/>
  <c r="G108" i="14" s="1"/>
  <c r="H108" i="14"/>
  <c r="I108" i="14" s="1"/>
  <c r="J108" i="14"/>
  <c r="K108" i="14" s="1"/>
  <c r="L108" i="14"/>
  <c r="M108" i="14" s="1"/>
  <c r="D109" i="14"/>
  <c r="E109" i="14" s="1"/>
  <c r="F109" i="14"/>
  <c r="G109" i="14" s="1"/>
  <c r="H109" i="14"/>
  <c r="I109" i="14" s="1"/>
  <c r="J109" i="14"/>
  <c r="K109" i="14" s="1"/>
  <c r="L109" i="14"/>
  <c r="M109" i="14" s="1"/>
  <c r="D110" i="14"/>
  <c r="E110" i="14" s="1"/>
  <c r="F110" i="14"/>
  <c r="G110" i="14" s="1"/>
  <c r="H110" i="14"/>
  <c r="I110" i="14" s="1"/>
  <c r="J110" i="14"/>
  <c r="K110" i="14" s="1"/>
  <c r="L110" i="14"/>
  <c r="M110" i="14" s="1"/>
  <c r="D111" i="14"/>
  <c r="E111" i="14" s="1"/>
  <c r="F111" i="14"/>
  <c r="G111" i="14" s="1"/>
  <c r="H111" i="14"/>
  <c r="I111" i="14" s="1"/>
  <c r="J111" i="14"/>
  <c r="K111" i="14" s="1"/>
  <c r="L111" i="14"/>
  <c r="M111" i="14" s="1"/>
  <c r="D112" i="14"/>
  <c r="E112" i="14" s="1"/>
  <c r="F112" i="14"/>
  <c r="G112" i="14" s="1"/>
  <c r="H112" i="14"/>
  <c r="I112" i="14" s="1"/>
  <c r="J112" i="14"/>
  <c r="K112" i="14" s="1"/>
  <c r="L112" i="14"/>
  <c r="M112" i="14" s="1"/>
  <c r="D113" i="14"/>
  <c r="E113" i="14" s="1"/>
  <c r="F113" i="14"/>
  <c r="G113" i="14" s="1"/>
  <c r="H113" i="14"/>
  <c r="I113" i="14" s="1"/>
  <c r="J113" i="14"/>
  <c r="K113" i="14" s="1"/>
  <c r="L113" i="14"/>
  <c r="M113" i="14" s="1"/>
  <c r="D114" i="14"/>
  <c r="E114" i="14" s="1"/>
  <c r="F114" i="14"/>
  <c r="G114" i="14" s="1"/>
  <c r="H114" i="14"/>
  <c r="I114" i="14" s="1"/>
  <c r="J114" i="14"/>
  <c r="K114" i="14" s="1"/>
  <c r="L114" i="14"/>
  <c r="M114" i="14" s="1"/>
  <c r="D115" i="14"/>
  <c r="E115" i="14" s="1"/>
  <c r="F115" i="14"/>
  <c r="G115" i="14" s="1"/>
  <c r="H115" i="14"/>
  <c r="I115" i="14" s="1"/>
  <c r="J115" i="14"/>
  <c r="K115" i="14" s="1"/>
  <c r="L115" i="14"/>
  <c r="M115" i="14" s="1"/>
  <c r="D116" i="14"/>
  <c r="E116" i="14" s="1"/>
  <c r="F116" i="14"/>
  <c r="G116" i="14" s="1"/>
  <c r="H116" i="14"/>
  <c r="I116" i="14" s="1"/>
  <c r="J116" i="14"/>
  <c r="K116" i="14" s="1"/>
  <c r="L116" i="14"/>
  <c r="M116" i="14" s="1"/>
  <c r="D117" i="14"/>
  <c r="E117" i="14" s="1"/>
  <c r="F117" i="14"/>
  <c r="G117" i="14" s="1"/>
  <c r="H117" i="14"/>
  <c r="I117" i="14" s="1"/>
  <c r="J117" i="14"/>
  <c r="K117" i="14" s="1"/>
  <c r="L117" i="14"/>
  <c r="M117" i="14" s="1"/>
  <c r="D118" i="14"/>
  <c r="E118" i="14" s="1"/>
  <c r="F118" i="14"/>
  <c r="G118" i="14" s="1"/>
  <c r="H118" i="14"/>
  <c r="I118" i="14" s="1"/>
  <c r="J118" i="14"/>
  <c r="K118" i="14" s="1"/>
  <c r="L118" i="14"/>
  <c r="M118" i="14" s="1"/>
  <c r="D119" i="14"/>
  <c r="E119" i="14" s="1"/>
  <c r="F119" i="14"/>
  <c r="G119" i="14" s="1"/>
  <c r="H119" i="14"/>
  <c r="I119" i="14" s="1"/>
  <c r="J119" i="14"/>
  <c r="K119" i="14" s="1"/>
  <c r="L119" i="14"/>
  <c r="M119" i="14" s="1"/>
  <c r="D120" i="14"/>
  <c r="E120" i="14" s="1"/>
  <c r="F120" i="14"/>
  <c r="G120" i="14" s="1"/>
  <c r="H120" i="14"/>
  <c r="I120" i="14" s="1"/>
  <c r="J120" i="14"/>
  <c r="K120" i="14" s="1"/>
  <c r="L120" i="14"/>
  <c r="M120" i="14" s="1"/>
  <c r="D121" i="14"/>
  <c r="E121" i="14" s="1"/>
  <c r="F121" i="14"/>
  <c r="G121" i="14" s="1"/>
  <c r="H121" i="14"/>
  <c r="I121" i="14" s="1"/>
  <c r="J121" i="14"/>
  <c r="K121" i="14" s="1"/>
  <c r="L121" i="14"/>
  <c r="M121" i="14" s="1"/>
  <c r="D122" i="14"/>
  <c r="E122" i="14" s="1"/>
  <c r="F122" i="14"/>
  <c r="G122" i="14" s="1"/>
  <c r="H122" i="14"/>
  <c r="I122" i="14" s="1"/>
  <c r="J122" i="14"/>
  <c r="K122" i="14" s="1"/>
  <c r="L122" i="14"/>
  <c r="M122" i="14" s="1"/>
  <c r="D123" i="14"/>
  <c r="E123" i="14" s="1"/>
  <c r="F123" i="14"/>
  <c r="G123" i="14" s="1"/>
  <c r="H123" i="14"/>
  <c r="I123" i="14" s="1"/>
  <c r="J123" i="14"/>
  <c r="K123" i="14" s="1"/>
  <c r="L123" i="14"/>
  <c r="M123" i="14" s="1"/>
  <c r="D124" i="14"/>
  <c r="E124" i="14" s="1"/>
  <c r="F124" i="14"/>
  <c r="G124" i="14" s="1"/>
  <c r="H124" i="14"/>
  <c r="I124" i="14" s="1"/>
  <c r="J124" i="14"/>
  <c r="K124" i="14" s="1"/>
  <c r="L124" i="14"/>
  <c r="M124" i="14" s="1"/>
  <c r="D125" i="14"/>
  <c r="E125" i="14" s="1"/>
  <c r="F125" i="14"/>
  <c r="G125" i="14" s="1"/>
  <c r="H125" i="14"/>
  <c r="I125" i="14" s="1"/>
  <c r="J125" i="14"/>
  <c r="K125" i="14" s="1"/>
  <c r="L125" i="14"/>
  <c r="M125" i="14" s="1"/>
  <c r="D126" i="14"/>
  <c r="E126" i="14" s="1"/>
  <c r="F126" i="14"/>
  <c r="G126" i="14" s="1"/>
  <c r="H126" i="14"/>
  <c r="I126" i="14" s="1"/>
  <c r="J126" i="14"/>
  <c r="K126" i="14" s="1"/>
  <c r="L126" i="14"/>
  <c r="M126" i="14" s="1"/>
  <c r="D127" i="14"/>
  <c r="E127" i="14" s="1"/>
  <c r="F127" i="14"/>
  <c r="G127" i="14" s="1"/>
  <c r="H127" i="14"/>
  <c r="I127" i="14" s="1"/>
  <c r="J127" i="14"/>
  <c r="K127" i="14" s="1"/>
  <c r="L127" i="14"/>
  <c r="M127" i="14" s="1"/>
  <c r="D128" i="14"/>
  <c r="E128" i="14" s="1"/>
  <c r="F128" i="14"/>
  <c r="G128" i="14" s="1"/>
  <c r="H128" i="14"/>
  <c r="I128" i="14" s="1"/>
  <c r="J128" i="14"/>
  <c r="K128" i="14" s="1"/>
  <c r="L128" i="14"/>
  <c r="M128" i="14" s="1"/>
  <c r="D129" i="14"/>
  <c r="E129" i="14" s="1"/>
  <c r="F129" i="14"/>
  <c r="G129" i="14" s="1"/>
  <c r="H129" i="14"/>
  <c r="I129" i="14" s="1"/>
  <c r="J129" i="14"/>
  <c r="K129" i="14" s="1"/>
  <c r="L129" i="14"/>
  <c r="M129" i="14" s="1"/>
  <c r="D130" i="14"/>
  <c r="E130" i="14" s="1"/>
  <c r="F130" i="14"/>
  <c r="G130" i="14" s="1"/>
  <c r="H130" i="14"/>
  <c r="I130" i="14" s="1"/>
  <c r="J130" i="14"/>
  <c r="K130" i="14" s="1"/>
  <c r="L130" i="14"/>
  <c r="M130" i="14" s="1"/>
  <c r="D131" i="14"/>
  <c r="E131" i="14" s="1"/>
  <c r="F131" i="14"/>
  <c r="G131" i="14" s="1"/>
  <c r="H131" i="14"/>
  <c r="I131" i="14" s="1"/>
  <c r="J131" i="14"/>
  <c r="K131" i="14" s="1"/>
  <c r="L131" i="14"/>
  <c r="M131" i="14" s="1"/>
  <c r="D132" i="14"/>
  <c r="E132" i="14" s="1"/>
  <c r="F132" i="14"/>
  <c r="G132" i="14" s="1"/>
  <c r="H132" i="14"/>
  <c r="I132" i="14" s="1"/>
  <c r="J132" i="14"/>
  <c r="K132" i="14" s="1"/>
  <c r="L132" i="14"/>
  <c r="M132" i="14" s="1"/>
  <c r="D133" i="14"/>
  <c r="E133" i="14" s="1"/>
  <c r="F133" i="14"/>
  <c r="G133" i="14" s="1"/>
  <c r="H133" i="14"/>
  <c r="I133" i="14" s="1"/>
  <c r="J133" i="14"/>
  <c r="K133" i="14" s="1"/>
  <c r="L133" i="14"/>
  <c r="M133" i="14" s="1"/>
  <c r="D134" i="14"/>
  <c r="E134" i="14" s="1"/>
  <c r="F134" i="14"/>
  <c r="G134" i="14" s="1"/>
  <c r="H134" i="14"/>
  <c r="I134" i="14" s="1"/>
  <c r="J134" i="14"/>
  <c r="K134" i="14" s="1"/>
  <c r="L134" i="14"/>
  <c r="M134" i="14" s="1"/>
  <c r="D135" i="14"/>
  <c r="E135" i="14" s="1"/>
  <c r="F135" i="14"/>
  <c r="G135" i="14" s="1"/>
  <c r="H135" i="14"/>
  <c r="I135" i="14" s="1"/>
  <c r="J135" i="14"/>
  <c r="K135" i="14" s="1"/>
  <c r="L135" i="14"/>
  <c r="M135" i="14" s="1"/>
  <c r="D136" i="14"/>
  <c r="E136" i="14" s="1"/>
  <c r="F136" i="14"/>
  <c r="G136" i="14" s="1"/>
  <c r="H136" i="14"/>
  <c r="I136" i="14" s="1"/>
  <c r="J136" i="14"/>
  <c r="K136" i="14" s="1"/>
  <c r="L136" i="14"/>
  <c r="M136" i="14" s="1"/>
  <c r="D137" i="14"/>
  <c r="E137" i="14" s="1"/>
  <c r="F137" i="14"/>
  <c r="G137" i="14" s="1"/>
  <c r="H137" i="14"/>
  <c r="I137" i="14" s="1"/>
  <c r="J137" i="14"/>
  <c r="K137" i="14" s="1"/>
  <c r="L137" i="14"/>
  <c r="M137" i="14" s="1"/>
  <c r="D138" i="14"/>
  <c r="E138" i="14" s="1"/>
  <c r="F138" i="14"/>
  <c r="G138" i="14" s="1"/>
  <c r="H138" i="14"/>
  <c r="I138" i="14" s="1"/>
  <c r="J138" i="14"/>
  <c r="K138" i="14" s="1"/>
  <c r="L138" i="14"/>
  <c r="M138" i="14" s="1"/>
  <c r="D139" i="14"/>
  <c r="E139" i="14" s="1"/>
  <c r="F139" i="14"/>
  <c r="G139" i="14" s="1"/>
  <c r="H139" i="14"/>
  <c r="I139" i="14" s="1"/>
  <c r="J139" i="14"/>
  <c r="K139" i="14" s="1"/>
  <c r="L139" i="14"/>
  <c r="M139" i="14" s="1"/>
  <c r="D140" i="14"/>
  <c r="E140" i="14" s="1"/>
  <c r="F140" i="14"/>
  <c r="G140" i="14" s="1"/>
  <c r="H140" i="14"/>
  <c r="I140" i="14" s="1"/>
  <c r="J140" i="14"/>
  <c r="K140" i="14" s="1"/>
  <c r="L140" i="14"/>
  <c r="M140" i="14" s="1"/>
  <c r="D141" i="14"/>
  <c r="E141" i="14" s="1"/>
  <c r="F141" i="14"/>
  <c r="G141" i="14" s="1"/>
  <c r="H141" i="14"/>
  <c r="I141" i="14" s="1"/>
  <c r="J141" i="14"/>
  <c r="K141" i="14" s="1"/>
  <c r="L141" i="14"/>
  <c r="M141" i="14" s="1"/>
  <c r="D142" i="14"/>
  <c r="E142" i="14" s="1"/>
  <c r="F142" i="14"/>
  <c r="G142" i="14" s="1"/>
  <c r="H142" i="14"/>
  <c r="I142" i="14" s="1"/>
  <c r="J142" i="14"/>
  <c r="K142" i="14" s="1"/>
  <c r="L142" i="14"/>
  <c r="M142" i="14" s="1"/>
  <c r="D143" i="14"/>
  <c r="E143" i="14" s="1"/>
  <c r="F143" i="14"/>
  <c r="G143" i="14" s="1"/>
  <c r="H143" i="14"/>
  <c r="I143" i="14" s="1"/>
  <c r="J143" i="14"/>
  <c r="K143" i="14" s="1"/>
  <c r="L143" i="14"/>
  <c r="M143" i="14" s="1"/>
  <c r="D144" i="14"/>
  <c r="E144" i="14" s="1"/>
  <c r="F144" i="14"/>
  <c r="G144" i="14" s="1"/>
  <c r="H144" i="14"/>
  <c r="I144" i="14" s="1"/>
  <c r="J144" i="14"/>
  <c r="K144" i="14" s="1"/>
  <c r="L144" i="14"/>
  <c r="M144" i="14" s="1"/>
  <c r="D145" i="14"/>
  <c r="E145" i="14" s="1"/>
  <c r="F145" i="14"/>
  <c r="G145" i="14" s="1"/>
  <c r="H145" i="14"/>
  <c r="I145" i="14" s="1"/>
  <c r="J145" i="14"/>
  <c r="K145" i="14" s="1"/>
  <c r="L145" i="14"/>
  <c r="M145" i="14" s="1"/>
  <c r="D146" i="14"/>
  <c r="E146" i="14" s="1"/>
  <c r="F146" i="14"/>
  <c r="G146" i="14" s="1"/>
  <c r="H146" i="14"/>
  <c r="I146" i="14" s="1"/>
  <c r="J146" i="14"/>
  <c r="K146" i="14" s="1"/>
  <c r="L146" i="14"/>
  <c r="M146" i="14" s="1"/>
  <c r="D147" i="14"/>
  <c r="E147" i="14" s="1"/>
  <c r="F147" i="14"/>
  <c r="G147" i="14" s="1"/>
  <c r="H147" i="14"/>
  <c r="I147" i="14" s="1"/>
  <c r="J147" i="14"/>
  <c r="K147" i="14" s="1"/>
  <c r="L147" i="14"/>
  <c r="M147" i="14" s="1"/>
  <c r="D148" i="14"/>
  <c r="E148" i="14" s="1"/>
  <c r="F148" i="14"/>
  <c r="G148" i="14" s="1"/>
  <c r="H148" i="14"/>
  <c r="I148" i="14" s="1"/>
  <c r="J148" i="14"/>
  <c r="K148" i="14" s="1"/>
  <c r="L148" i="14"/>
  <c r="M148" i="14" s="1"/>
  <c r="D149" i="14"/>
  <c r="E149" i="14" s="1"/>
  <c r="F149" i="14"/>
  <c r="G149" i="14" s="1"/>
  <c r="H149" i="14"/>
  <c r="I149" i="14" s="1"/>
  <c r="J149" i="14"/>
  <c r="K149" i="14" s="1"/>
  <c r="L149" i="14"/>
  <c r="M149" i="14" s="1"/>
  <c r="D150" i="14"/>
  <c r="E150" i="14" s="1"/>
  <c r="F150" i="14"/>
  <c r="G150" i="14" s="1"/>
  <c r="H150" i="14"/>
  <c r="I150" i="14" s="1"/>
  <c r="J150" i="14"/>
  <c r="K150" i="14" s="1"/>
  <c r="L150" i="14"/>
  <c r="M150" i="14" s="1"/>
  <c r="D151" i="14"/>
  <c r="E151" i="14" s="1"/>
  <c r="F151" i="14"/>
  <c r="G151" i="14" s="1"/>
  <c r="H151" i="14"/>
  <c r="I151" i="14" s="1"/>
  <c r="J151" i="14"/>
  <c r="K151" i="14" s="1"/>
  <c r="L151" i="14"/>
  <c r="M151" i="14" s="1"/>
  <c r="D152" i="14"/>
  <c r="E152" i="14" s="1"/>
  <c r="F152" i="14"/>
  <c r="G152" i="14" s="1"/>
  <c r="H152" i="14"/>
  <c r="I152" i="14" s="1"/>
  <c r="J152" i="14"/>
  <c r="K152" i="14" s="1"/>
  <c r="L152" i="14"/>
  <c r="M152" i="14" s="1"/>
  <c r="D153" i="14"/>
  <c r="E153" i="14" s="1"/>
  <c r="F153" i="14"/>
  <c r="G153" i="14" s="1"/>
  <c r="H153" i="14"/>
  <c r="I153" i="14" s="1"/>
  <c r="J153" i="14"/>
  <c r="K153" i="14" s="1"/>
  <c r="L153" i="14"/>
  <c r="M153" i="14" s="1"/>
  <c r="D154" i="14"/>
  <c r="E154" i="14" s="1"/>
  <c r="F154" i="14"/>
  <c r="G154" i="14" s="1"/>
  <c r="H154" i="14"/>
  <c r="I154" i="14" s="1"/>
  <c r="J154" i="14"/>
  <c r="K154" i="14" s="1"/>
  <c r="L154" i="14"/>
  <c r="M154" i="14" s="1"/>
  <c r="D155" i="14"/>
  <c r="E155" i="14" s="1"/>
  <c r="F155" i="14"/>
  <c r="G155" i="14" s="1"/>
  <c r="H155" i="14"/>
  <c r="I155" i="14" s="1"/>
  <c r="J155" i="14"/>
  <c r="K155" i="14" s="1"/>
  <c r="L155" i="14"/>
  <c r="M155" i="14" s="1"/>
  <c r="D156" i="14"/>
  <c r="E156" i="14" s="1"/>
  <c r="F156" i="14"/>
  <c r="G156" i="14" s="1"/>
  <c r="H156" i="14"/>
  <c r="I156" i="14" s="1"/>
  <c r="J156" i="14"/>
  <c r="K156" i="14" s="1"/>
  <c r="L156" i="14"/>
  <c r="M156" i="14" s="1"/>
  <c r="D157" i="14"/>
  <c r="E157" i="14" s="1"/>
  <c r="F157" i="14"/>
  <c r="G157" i="14" s="1"/>
  <c r="H157" i="14"/>
  <c r="I157" i="14" s="1"/>
  <c r="J157" i="14"/>
  <c r="K157" i="14" s="1"/>
  <c r="L157" i="14"/>
  <c r="M157" i="14" s="1"/>
  <c r="D158" i="14"/>
  <c r="E158" i="14" s="1"/>
  <c r="F158" i="14"/>
  <c r="G158" i="14" s="1"/>
  <c r="H158" i="14"/>
  <c r="I158" i="14" s="1"/>
  <c r="J158" i="14"/>
  <c r="K158" i="14" s="1"/>
  <c r="L158" i="14"/>
  <c r="M158" i="14" s="1"/>
  <c r="D159" i="14"/>
  <c r="E159" i="14" s="1"/>
  <c r="F159" i="14"/>
  <c r="G159" i="14" s="1"/>
  <c r="H159" i="14"/>
  <c r="I159" i="14" s="1"/>
  <c r="J159" i="14"/>
  <c r="K159" i="14" s="1"/>
  <c r="L159" i="14"/>
  <c r="M159" i="14" s="1"/>
  <c r="D160" i="14"/>
  <c r="E160" i="14" s="1"/>
  <c r="F160" i="14"/>
  <c r="G160" i="14" s="1"/>
  <c r="H160" i="14"/>
  <c r="I160" i="14" s="1"/>
  <c r="J160" i="14"/>
  <c r="K160" i="14" s="1"/>
  <c r="L160" i="14"/>
  <c r="M160" i="14" s="1"/>
  <c r="D161" i="14"/>
  <c r="E161" i="14" s="1"/>
  <c r="F161" i="14"/>
  <c r="G161" i="14" s="1"/>
  <c r="H161" i="14"/>
  <c r="I161" i="14" s="1"/>
  <c r="J161" i="14"/>
  <c r="K161" i="14" s="1"/>
  <c r="L161" i="14"/>
  <c r="M161" i="14" s="1"/>
  <c r="D162" i="14"/>
  <c r="E162" i="14" s="1"/>
  <c r="F162" i="14"/>
  <c r="G162" i="14" s="1"/>
  <c r="H162" i="14"/>
  <c r="I162" i="14" s="1"/>
  <c r="J162" i="14"/>
  <c r="K162" i="14" s="1"/>
  <c r="L162" i="14"/>
  <c r="M162" i="14" s="1"/>
  <c r="D163" i="14"/>
  <c r="E163" i="14" s="1"/>
  <c r="F163" i="14"/>
  <c r="G163" i="14" s="1"/>
  <c r="H163" i="14"/>
  <c r="I163" i="14" s="1"/>
  <c r="J163" i="14"/>
  <c r="K163" i="14" s="1"/>
  <c r="L163" i="14"/>
  <c r="M163" i="14" s="1"/>
  <c r="D164" i="14"/>
  <c r="E164" i="14" s="1"/>
  <c r="F164" i="14"/>
  <c r="G164" i="14" s="1"/>
  <c r="H164" i="14"/>
  <c r="I164" i="14" s="1"/>
  <c r="J164" i="14"/>
  <c r="K164" i="14" s="1"/>
  <c r="L164" i="14"/>
  <c r="M164" i="14" s="1"/>
  <c r="D165" i="14"/>
  <c r="E165" i="14" s="1"/>
  <c r="F165" i="14"/>
  <c r="G165" i="14" s="1"/>
  <c r="H165" i="14"/>
  <c r="I165" i="14" s="1"/>
  <c r="J165" i="14"/>
  <c r="K165" i="14" s="1"/>
  <c r="L165" i="14"/>
  <c r="M165" i="14" s="1"/>
  <c r="D166" i="14"/>
  <c r="E166" i="14" s="1"/>
  <c r="F166" i="14"/>
  <c r="G166" i="14" s="1"/>
  <c r="H166" i="14"/>
  <c r="I166" i="14" s="1"/>
  <c r="J166" i="14"/>
  <c r="K166" i="14" s="1"/>
  <c r="L166" i="14"/>
  <c r="M166" i="14" s="1"/>
  <c r="D167" i="14"/>
  <c r="E167" i="14" s="1"/>
  <c r="F167" i="14"/>
  <c r="G167" i="14" s="1"/>
  <c r="H167" i="14"/>
  <c r="I167" i="14" s="1"/>
  <c r="J167" i="14"/>
  <c r="K167" i="14" s="1"/>
  <c r="L167" i="14"/>
  <c r="M167" i="14" s="1"/>
  <c r="D168" i="14"/>
  <c r="E168" i="14" s="1"/>
  <c r="F168" i="14"/>
  <c r="G168" i="14" s="1"/>
  <c r="H168" i="14"/>
  <c r="I168" i="14" s="1"/>
  <c r="J168" i="14"/>
  <c r="K168" i="14" s="1"/>
  <c r="L168" i="14"/>
  <c r="M168" i="14" s="1"/>
  <c r="D169" i="14"/>
  <c r="E169" i="14" s="1"/>
  <c r="F169" i="14"/>
  <c r="G169" i="14" s="1"/>
  <c r="H169" i="14"/>
  <c r="I169" i="14" s="1"/>
  <c r="J169" i="14"/>
  <c r="K169" i="14" s="1"/>
  <c r="L169" i="14"/>
  <c r="M169" i="14" s="1"/>
  <c r="D170" i="14"/>
  <c r="E170" i="14" s="1"/>
  <c r="F170" i="14"/>
  <c r="G170" i="14" s="1"/>
  <c r="H170" i="14"/>
  <c r="I170" i="14" s="1"/>
  <c r="J170" i="14"/>
  <c r="K170" i="14" s="1"/>
  <c r="L170" i="14"/>
  <c r="M170" i="14" s="1"/>
  <c r="D171" i="14"/>
  <c r="E171" i="14" s="1"/>
  <c r="F171" i="14"/>
  <c r="G171" i="14" s="1"/>
  <c r="H171" i="14"/>
  <c r="I171" i="14" s="1"/>
  <c r="J171" i="14"/>
  <c r="K171" i="14" s="1"/>
  <c r="L171" i="14"/>
  <c r="M171" i="14" s="1"/>
  <c r="D172" i="14"/>
  <c r="E172" i="14" s="1"/>
  <c r="F172" i="14"/>
  <c r="G172" i="14" s="1"/>
  <c r="H172" i="14"/>
  <c r="I172" i="14" s="1"/>
  <c r="J172" i="14"/>
  <c r="K172" i="14" s="1"/>
  <c r="L172" i="14"/>
  <c r="M172" i="14" s="1"/>
  <c r="D173" i="14"/>
  <c r="E173" i="14" s="1"/>
  <c r="F173" i="14"/>
  <c r="G173" i="14" s="1"/>
  <c r="H173" i="14"/>
  <c r="I173" i="14" s="1"/>
  <c r="J173" i="14"/>
  <c r="K173" i="14" s="1"/>
  <c r="L173" i="14"/>
  <c r="M173" i="14" s="1"/>
  <c r="D174" i="14"/>
  <c r="E174" i="14" s="1"/>
  <c r="F174" i="14"/>
  <c r="G174" i="14" s="1"/>
  <c r="H174" i="14"/>
  <c r="I174" i="14" s="1"/>
  <c r="J174" i="14"/>
  <c r="K174" i="14" s="1"/>
  <c r="L174" i="14"/>
  <c r="M174" i="14" s="1"/>
  <c r="D175" i="14"/>
  <c r="E175" i="14" s="1"/>
  <c r="F175" i="14"/>
  <c r="G175" i="14" s="1"/>
  <c r="H175" i="14"/>
  <c r="I175" i="14" s="1"/>
  <c r="J175" i="14"/>
  <c r="K175" i="14" s="1"/>
  <c r="L175" i="14"/>
  <c r="M175" i="14" s="1"/>
  <c r="D176" i="14"/>
  <c r="E176" i="14" s="1"/>
  <c r="F176" i="14"/>
  <c r="G176" i="14" s="1"/>
  <c r="H176" i="14"/>
  <c r="I176" i="14" s="1"/>
  <c r="J176" i="14"/>
  <c r="K176" i="14" s="1"/>
  <c r="L176" i="14"/>
  <c r="M176" i="14" s="1"/>
  <c r="D177" i="14"/>
  <c r="E177" i="14" s="1"/>
  <c r="F177" i="14"/>
  <c r="G177" i="14" s="1"/>
  <c r="H177" i="14"/>
  <c r="I177" i="14" s="1"/>
  <c r="J177" i="14"/>
  <c r="K177" i="14" s="1"/>
  <c r="L177" i="14"/>
  <c r="M177" i="14" s="1"/>
  <c r="D178" i="14"/>
  <c r="E178" i="14" s="1"/>
  <c r="F178" i="14"/>
  <c r="G178" i="14" s="1"/>
  <c r="H178" i="14"/>
  <c r="I178" i="14" s="1"/>
  <c r="J178" i="14"/>
  <c r="K178" i="14" s="1"/>
  <c r="L178" i="14"/>
  <c r="M178" i="14" s="1"/>
  <c r="D179" i="14"/>
  <c r="E179" i="14" s="1"/>
  <c r="F179" i="14"/>
  <c r="G179" i="14" s="1"/>
  <c r="H179" i="14"/>
  <c r="I179" i="14" s="1"/>
  <c r="J179" i="14"/>
  <c r="K179" i="14" s="1"/>
  <c r="L179" i="14"/>
  <c r="M179" i="14" s="1"/>
  <c r="D180" i="14"/>
  <c r="E180" i="14" s="1"/>
  <c r="F180" i="14"/>
  <c r="G180" i="14" s="1"/>
  <c r="H180" i="14"/>
  <c r="I180" i="14" s="1"/>
  <c r="J180" i="14"/>
  <c r="K180" i="14" s="1"/>
  <c r="L180" i="14"/>
  <c r="M180" i="14" s="1"/>
  <c r="D181" i="14"/>
  <c r="E181" i="14" s="1"/>
  <c r="F181" i="14"/>
  <c r="G181" i="14" s="1"/>
  <c r="H181" i="14"/>
  <c r="I181" i="14" s="1"/>
  <c r="J181" i="14"/>
  <c r="K181" i="14" s="1"/>
  <c r="L181" i="14"/>
  <c r="M181" i="14" s="1"/>
  <c r="D182" i="14"/>
  <c r="E182" i="14" s="1"/>
  <c r="F182" i="14"/>
  <c r="G182" i="14" s="1"/>
  <c r="H182" i="14"/>
  <c r="I182" i="14" s="1"/>
  <c r="J182" i="14"/>
  <c r="K182" i="14" s="1"/>
  <c r="L182" i="14"/>
  <c r="M182" i="14" s="1"/>
  <c r="D183" i="14"/>
  <c r="E183" i="14" s="1"/>
  <c r="F183" i="14"/>
  <c r="G183" i="14" s="1"/>
  <c r="H183" i="14"/>
  <c r="I183" i="14" s="1"/>
  <c r="J183" i="14"/>
  <c r="K183" i="14" s="1"/>
  <c r="L183" i="14"/>
  <c r="M183" i="14" s="1"/>
  <c r="D184" i="14"/>
  <c r="E184" i="14" s="1"/>
  <c r="F184" i="14"/>
  <c r="G184" i="14" s="1"/>
  <c r="H184" i="14"/>
  <c r="I184" i="14" s="1"/>
  <c r="J184" i="14"/>
  <c r="K184" i="14" s="1"/>
  <c r="L184" i="14"/>
  <c r="M184" i="14" s="1"/>
  <c r="D185" i="14"/>
  <c r="E185" i="14" s="1"/>
  <c r="F185" i="14"/>
  <c r="G185" i="14" s="1"/>
  <c r="H185" i="14"/>
  <c r="I185" i="14" s="1"/>
  <c r="J185" i="14"/>
  <c r="K185" i="14" s="1"/>
  <c r="L185" i="14"/>
  <c r="M185" i="14" s="1"/>
  <c r="D186" i="14"/>
  <c r="E186" i="14" s="1"/>
  <c r="F186" i="14"/>
  <c r="G186" i="14" s="1"/>
  <c r="H186" i="14"/>
  <c r="I186" i="14" s="1"/>
  <c r="J186" i="14"/>
  <c r="K186" i="14" s="1"/>
  <c r="L186" i="14"/>
  <c r="M186" i="14" s="1"/>
  <c r="D187" i="14"/>
  <c r="E187" i="14" s="1"/>
  <c r="F187" i="14"/>
  <c r="G187" i="14" s="1"/>
  <c r="H187" i="14"/>
  <c r="I187" i="14" s="1"/>
  <c r="J187" i="14"/>
  <c r="K187" i="14" s="1"/>
  <c r="L187" i="14"/>
  <c r="M187" i="14" s="1"/>
  <c r="D188" i="14"/>
  <c r="E188" i="14" s="1"/>
  <c r="F188" i="14"/>
  <c r="G188" i="14" s="1"/>
  <c r="H188" i="14"/>
  <c r="I188" i="14" s="1"/>
  <c r="J188" i="14"/>
  <c r="K188" i="14" s="1"/>
  <c r="L188" i="14"/>
  <c r="M188" i="14" s="1"/>
  <c r="D189" i="14"/>
  <c r="E189" i="14" s="1"/>
  <c r="F189" i="14"/>
  <c r="G189" i="14" s="1"/>
  <c r="H189" i="14"/>
  <c r="I189" i="14" s="1"/>
  <c r="J189" i="14"/>
  <c r="K189" i="14" s="1"/>
  <c r="L189" i="14"/>
  <c r="M189" i="14" s="1"/>
  <c r="D190" i="14"/>
  <c r="E190" i="14" s="1"/>
  <c r="F190" i="14"/>
  <c r="G190" i="14" s="1"/>
  <c r="H190" i="14"/>
  <c r="I190" i="14" s="1"/>
  <c r="J190" i="14"/>
  <c r="K190" i="14" s="1"/>
  <c r="L190" i="14"/>
  <c r="M190" i="14" s="1"/>
  <c r="D191" i="14"/>
  <c r="E191" i="14" s="1"/>
  <c r="F191" i="14"/>
  <c r="G191" i="14" s="1"/>
  <c r="H191" i="14"/>
  <c r="I191" i="14" s="1"/>
  <c r="J191" i="14"/>
  <c r="K191" i="14" s="1"/>
  <c r="L191" i="14"/>
  <c r="M191" i="14" s="1"/>
  <c r="D192" i="14"/>
  <c r="E192" i="14" s="1"/>
  <c r="F192" i="14"/>
  <c r="G192" i="14" s="1"/>
  <c r="H192" i="14"/>
  <c r="I192" i="14" s="1"/>
  <c r="J192" i="14"/>
  <c r="K192" i="14" s="1"/>
  <c r="L192" i="14"/>
  <c r="M192" i="14" s="1"/>
  <c r="D193" i="14"/>
  <c r="E193" i="14" s="1"/>
  <c r="F193" i="14"/>
  <c r="G193" i="14" s="1"/>
  <c r="H193" i="14"/>
  <c r="I193" i="14" s="1"/>
  <c r="J193" i="14"/>
  <c r="K193" i="14" s="1"/>
  <c r="L193" i="14"/>
  <c r="M193" i="14" s="1"/>
  <c r="D194" i="14"/>
  <c r="E194" i="14" s="1"/>
  <c r="F194" i="14"/>
  <c r="G194" i="14" s="1"/>
  <c r="H194" i="14"/>
  <c r="I194" i="14" s="1"/>
  <c r="J194" i="14"/>
  <c r="K194" i="14" s="1"/>
  <c r="L194" i="14"/>
  <c r="M194" i="14" s="1"/>
  <c r="D195" i="14"/>
  <c r="E195" i="14" s="1"/>
  <c r="F195" i="14"/>
  <c r="G195" i="14" s="1"/>
  <c r="H195" i="14"/>
  <c r="I195" i="14" s="1"/>
  <c r="J195" i="14"/>
  <c r="K195" i="14" s="1"/>
  <c r="L195" i="14"/>
  <c r="M195" i="14" s="1"/>
  <c r="D196" i="14"/>
  <c r="E196" i="14" s="1"/>
  <c r="F196" i="14"/>
  <c r="G196" i="14" s="1"/>
  <c r="H196" i="14"/>
  <c r="I196" i="14" s="1"/>
  <c r="J196" i="14"/>
  <c r="K196" i="14" s="1"/>
  <c r="L196" i="14"/>
  <c r="M196" i="14" s="1"/>
  <c r="D197" i="14"/>
  <c r="E197" i="14" s="1"/>
  <c r="F197" i="14"/>
  <c r="G197" i="14" s="1"/>
  <c r="H197" i="14"/>
  <c r="I197" i="14" s="1"/>
  <c r="J197" i="14"/>
  <c r="K197" i="14" s="1"/>
  <c r="L197" i="14"/>
  <c r="M197" i="14" s="1"/>
  <c r="D198" i="14"/>
  <c r="E198" i="14" s="1"/>
  <c r="F198" i="14"/>
  <c r="G198" i="14" s="1"/>
  <c r="H198" i="14"/>
  <c r="I198" i="14" s="1"/>
  <c r="J198" i="14"/>
  <c r="K198" i="14" s="1"/>
  <c r="L198" i="14"/>
  <c r="M198" i="14" s="1"/>
  <c r="D199" i="14"/>
  <c r="E199" i="14" s="1"/>
  <c r="F199" i="14"/>
  <c r="G199" i="14" s="1"/>
  <c r="H199" i="14"/>
  <c r="I199" i="14" s="1"/>
  <c r="J199" i="14"/>
  <c r="K199" i="14" s="1"/>
  <c r="L199" i="14"/>
  <c r="M199" i="14" s="1"/>
  <c r="D200" i="14"/>
  <c r="E200" i="14" s="1"/>
  <c r="F200" i="14"/>
  <c r="G200" i="14" s="1"/>
  <c r="H200" i="14"/>
  <c r="I200" i="14" s="1"/>
  <c r="J200" i="14"/>
  <c r="K200" i="14" s="1"/>
  <c r="L200" i="14"/>
  <c r="M200" i="14" s="1"/>
  <c r="D201" i="14"/>
  <c r="E201" i="14" s="1"/>
  <c r="F201" i="14"/>
  <c r="G201" i="14" s="1"/>
  <c r="H201" i="14"/>
  <c r="I201" i="14" s="1"/>
  <c r="J201" i="14"/>
  <c r="K201" i="14" s="1"/>
  <c r="L201" i="14"/>
  <c r="M201" i="14" s="1"/>
  <c r="D202" i="14"/>
  <c r="E202" i="14" s="1"/>
  <c r="F202" i="14"/>
  <c r="G202" i="14" s="1"/>
  <c r="H202" i="14"/>
  <c r="I202" i="14" s="1"/>
  <c r="J202" i="14"/>
  <c r="K202" i="14" s="1"/>
  <c r="L202" i="14"/>
  <c r="M202" i="14" s="1"/>
  <c r="D203" i="14"/>
  <c r="E203" i="14" s="1"/>
  <c r="F203" i="14"/>
  <c r="G203" i="14" s="1"/>
  <c r="H203" i="14"/>
  <c r="I203" i="14" s="1"/>
  <c r="J203" i="14"/>
  <c r="K203" i="14" s="1"/>
  <c r="L203" i="14"/>
  <c r="M203" i="14" s="1"/>
  <c r="D204" i="14"/>
  <c r="E204" i="14" s="1"/>
  <c r="F204" i="14"/>
  <c r="G204" i="14" s="1"/>
  <c r="H204" i="14"/>
  <c r="I204" i="14" s="1"/>
  <c r="J204" i="14"/>
  <c r="K204" i="14" s="1"/>
  <c r="L204" i="14"/>
  <c r="M204" i="14" s="1"/>
  <c r="D205" i="14"/>
  <c r="E205" i="14" s="1"/>
  <c r="F205" i="14"/>
  <c r="G205" i="14" s="1"/>
  <c r="H205" i="14"/>
  <c r="I205" i="14" s="1"/>
  <c r="J205" i="14"/>
  <c r="K205" i="14" s="1"/>
  <c r="L205" i="14"/>
  <c r="M205" i="14" s="1"/>
  <c r="D206" i="14"/>
  <c r="E206" i="14" s="1"/>
  <c r="F206" i="14"/>
  <c r="G206" i="14" s="1"/>
  <c r="H206" i="14"/>
  <c r="I206" i="14" s="1"/>
  <c r="J206" i="14"/>
  <c r="K206" i="14" s="1"/>
  <c r="L206" i="14"/>
  <c r="M206" i="14" s="1"/>
  <c r="D207" i="14"/>
  <c r="E207" i="14" s="1"/>
  <c r="F207" i="14"/>
  <c r="G207" i="14" s="1"/>
  <c r="H207" i="14"/>
  <c r="I207" i="14" s="1"/>
  <c r="J207" i="14"/>
  <c r="K207" i="14" s="1"/>
  <c r="L207" i="14"/>
  <c r="M207" i="14" s="1"/>
  <c r="D208" i="14"/>
  <c r="E208" i="14" s="1"/>
  <c r="F208" i="14"/>
  <c r="G208" i="14" s="1"/>
  <c r="H208" i="14"/>
  <c r="I208" i="14" s="1"/>
  <c r="J208" i="14"/>
  <c r="K208" i="14" s="1"/>
  <c r="L208" i="14"/>
  <c r="M208" i="14" s="1"/>
  <c r="H3" i="1"/>
  <c r="D3" i="13" s="1"/>
  <c r="F3" i="13" s="1"/>
  <c r="D5" i="13"/>
  <c r="F5" i="13" s="1"/>
  <c r="E5" i="13"/>
  <c r="H5" i="13" s="1"/>
  <c r="I5" i="13" s="1"/>
  <c r="E3" i="13"/>
  <c r="H3" i="13" s="1"/>
  <c r="I3" i="13" s="1"/>
  <c r="E4" i="13"/>
  <c r="H4" i="13" s="1"/>
  <c r="I4" i="13" s="1"/>
  <c r="E6" i="13"/>
  <c r="H6" i="13" s="1"/>
  <c r="I6" i="13" s="1"/>
  <c r="E7" i="13"/>
  <c r="H7" i="13" s="1"/>
  <c r="I7" i="13" s="1"/>
  <c r="E8" i="13"/>
  <c r="H8" i="13" s="1"/>
  <c r="I8" i="13" s="1"/>
  <c r="E9" i="13"/>
  <c r="H9" i="13" s="1"/>
  <c r="I9" i="13" s="1"/>
  <c r="E10" i="13"/>
  <c r="H10" i="13" s="1"/>
  <c r="I10" i="13" s="1"/>
  <c r="E11" i="13"/>
  <c r="H11" i="13" s="1"/>
  <c r="I11" i="13" s="1"/>
  <c r="E12" i="13"/>
  <c r="H12" i="13" s="1"/>
  <c r="I12" i="13" s="1"/>
  <c r="E13" i="13"/>
  <c r="E14" i="13"/>
  <c r="H14" i="13" s="1"/>
  <c r="I14" i="13" s="1"/>
  <c r="E15" i="13"/>
  <c r="H15" i="13" s="1"/>
  <c r="I15" i="13" s="1"/>
  <c r="E16" i="13"/>
  <c r="H16" i="13" s="1"/>
  <c r="I16" i="13" s="1"/>
  <c r="E17" i="13"/>
  <c r="H17" i="13" s="1"/>
  <c r="I17" i="13" s="1"/>
  <c r="E18" i="13"/>
  <c r="H18" i="13" s="1"/>
  <c r="I18" i="13" s="1"/>
  <c r="E19" i="13"/>
  <c r="H19" i="13" s="1"/>
  <c r="I19" i="13" s="1"/>
  <c r="E20" i="13"/>
  <c r="H20" i="13" s="1"/>
  <c r="I20" i="13" s="1"/>
  <c r="E21" i="13"/>
  <c r="H21" i="13" s="1"/>
  <c r="I21" i="13" s="1"/>
  <c r="E22" i="13"/>
  <c r="H22" i="13" s="1"/>
  <c r="I22" i="13" s="1"/>
  <c r="E23" i="13"/>
  <c r="H23" i="13" s="1"/>
  <c r="I23" i="13" s="1"/>
  <c r="E24" i="13"/>
  <c r="H24" i="13" s="1"/>
  <c r="I24" i="13" s="1"/>
  <c r="E25" i="13"/>
  <c r="H25" i="13" s="1"/>
  <c r="I25" i="13" s="1"/>
  <c r="E26" i="13"/>
  <c r="H26" i="13" s="1"/>
  <c r="I26" i="13" s="1"/>
  <c r="E27" i="13"/>
  <c r="H27" i="13" s="1"/>
  <c r="I27" i="13" s="1"/>
  <c r="E28" i="13"/>
  <c r="H28" i="13" s="1"/>
  <c r="I28" i="13" s="1"/>
  <c r="E29" i="13"/>
  <c r="H29" i="13" s="1"/>
  <c r="I29" i="13" s="1"/>
  <c r="E30" i="13"/>
  <c r="H30" i="13" s="1"/>
  <c r="I30" i="13" s="1"/>
  <c r="E31" i="13"/>
  <c r="H31" i="13" s="1"/>
  <c r="I31" i="13" s="1"/>
  <c r="E32" i="13"/>
  <c r="H32" i="13" s="1"/>
  <c r="I32" i="13" s="1"/>
  <c r="E33" i="13"/>
  <c r="H33" i="13" s="1"/>
  <c r="I33" i="13" s="1"/>
  <c r="E34" i="13"/>
  <c r="H34" i="13" s="1"/>
  <c r="I34" i="13" s="1"/>
  <c r="E35" i="13"/>
  <c r="H35" i="13" s="1"/>
  <c r="I35" i="13" s="1"/>
  <c r="E36" i="13"/>
  <c r="H36" i="13" s="1"/>
  <c r="I36" i="13" s="1"/>
  <c r="E37" i="13"/>
  <c r="H37" i="13" s="1"/>
  <c r="I37" i="13" s="1"/>
  <c r="E38" i="13"/>
  <c r="H38" i="13" s="1"/>
  <c r="I38" i="13" s="1"/>
  <c r="E39" i="13"/>
  <c r="H39" i="13" s="1"/>
  <c r="I39" i="13" s="1"/>
  <c r="E40" i="13"/>
  <c r="H40" i="13" s="1"/>
  <c r="I40" i="13" s="1"/>
  <c r="E41" i="13"/>
  <c r="H41" i="13" s="1"/>
  <c r="I41" i="13" s="1"/>
  <c r="E42" i="13"/>
  <c r="H42" i="13" s="1"/>
  <c r="I42" i="13" s="1"/>
  <c r="E43" i="13"/>
  <c r="H43" i="13" s="1"/>
  <c r="I43" i="13" s="1"/>
  <c r="E44" i="13"/>
  <c r="H44" i="13" s="1"/>
  <c r="I44" i="13" s="1"/>
  <c r="E45" i="13"/>
  <c r="H45" i="13" s="1"/>
  <c r="I45" i="13" s="1"/>
  <c r="E46" i="13"/>
  <c r="H46" i="13" s="1"/>
  <c r="I46" i="13" s="1"/>
  <c r="E47" i="13"/>
  <c r="H47" i="13" s="1"/>
  <c r="I47" i="13" s="1"/>
  <c r="E48" i="13"/>
  <c r="H48" i="13" s="1"/>
  <c r="I48" i="13" s="1"/>
  <c r="E49" i="13"/>
  <c r="H49" i="13" s="1"/>
  <c r="I49" i="13" s="1"/>
  <c r="E50" i="13"/>
  <c r="H50" i="13" s="1"/>
  <c r="I50" i="13" s="1"/>
  <c r="E51" i="13"/>
  <c r="H51" i="13" s="1"/>
  <c r="I51" i="13" s="1"/>
  <c r="E52" i="13"/>
  <c r="H52" i="13" s="1"/>
  <c r="I52" i="13" s="1"/>
  <c r="E53" i="13"/>
  <c r="H53" i="13" s="1"/>
  <c r="I53" i="13" s="1"/>
  <c r="E54" i="13"/>
  <c r="H54" i="13" s="1"/>
  <c r="I54" i="13" s="1"/>
  <c r="E55" i="13"/>
  <c r="H55" i="13" s="1"/>
  <c r="I55" i="13" s="1"/>
  <c r="E56" i="13"/>
  <c r="H56" i="13" s="1"/>
  <c r="I56" i="13" s="1"/>
  <c r="E57" i="13"/>
  <c r="H57" i="13" s="1"/>
  <c r="I57" i="13" s="1"/>
  <c r="E58" i="13"/>
  <c r="H58" i="13" s="1"/>
  <c r="I58" i="13" s="1"/>
  <c r="E59" i="13"/>
  <c r="H59" i="13" s="1"/>
  <c r="I59" i="13" s="1"/>
  <c r="E60" i="13"/>
  <c r="H60" i="13" s="1"/>
  <c r="I60" i="13" s="1"/>
  <c r="E61" i="13"/>
  <c r="H61" i="13" s="1"/>
  <c r="I61" i="13" s="1"/>
  <c r="E62" i="13"/>
  <c r="H62" i="13" s="1"/>
  <c r="I62" i="13" s="1"/>
  <c r="E63" i="13"/>
  <c r="H63" i="13" s="1"/>
  <c r="I63" i="13" s="1"/>
  <c r="E64" i="13"/>
  <c r="H64" i="13" s="1"/>
  <c r="I64" i="13" s="1"/>
  <c r="E65" i="13"/>
  <c r="H65" i="13" s="1"/>
  <c r="I65" i="13" s="1"/>
  <c r="E66" i="13"/>
  <c r="H66" i="13" s="1"/>
  <c r="I66" i="13" s="1"/>
  <c r="E67" i="13"/>
  <c r="H67" i="13" s="1"/>
  <c r="I67" i="13" s="1"/>
  <c r="E68" i="13"/>
  <c r="H68" i="13" s="1"/>
  <c r="I68" i="13" s="1"/>
  <c r="E69" i="13"/>
  <c r="H69" i="13" s="1"/>
  <c r="I69" i="13" s="1"/>
  <c r="E70" i="13"/>
  <c r="H70" i="13" s="1"/>
  <c r="I70" i="13" s="1"/>
  <c r="E71" i="13"/>
  <c r="H71" i="13" s="1"/>
  <c r="I71" i="13" s="1"/>
  <c r="E72" i="13"/>
  <c r="H72" i="13" s="1"/>
  <c r="I72" i="13" s="1"/>
  <c r="E73" i="13"/>
  <c r="H73" i="13" s="1"/>
  <c r="I73" i="13" s="1"/>
  <c r="E74" i="13"/>
  <c r="H74" i="13" s="1"/>
  <c r="I74" i="13" s="1"/>
  <c r="E75" i="13"/>
  <c r="H75" i="13" s="1"/>
  <c r="I75" i="13" s="1"/>
  <c r="E76" i="13"/>
  <c r="H76" i="13" s="1"/>
  <c r="I76" i="13" s="1"/>
  <c r="E77" i="13"/>
  <c r="H77" i="13" s="1"/>
  <c r="I77" i="13" s="1"/>
  <c r="E78" i="13"/>
  <c r="H78" i="13" s="1"/>
  <c r="I78" i="13" s="1"/>
  <c r="E79" i="13"/>
  <c r="H79" i="13" s="1"/>
  <c r="I79" i="13" s="1"/>
  <c r="E80" i="13"/>
  <c r="H80" i="13" s="1"/>
  <c r="I80" i="13" s="1"/>
  <c r="E81" i="13"/>
  <c r="H81" i="13" s="1"/>
  <c r="I81" i="13" s="1"/>
  <c r="E82" i="13"/>
  <c r="H82" i="13" s="1"/>
  <c r="I82" i="13" s="1"/>
  <c r="E83" i="13"/>
  <c r="H83" i="13" s="1"/>
  <c r="I83" i="13" s="1"/>
  <c r="E84" i="13"/>
  <c r="H84" i="13" s="1"/>
  <c r="I84" i="13" s="1"/>
  <c r="E85" i="13"/>
  <c r="H85" i="13" s="1"/>
  <c r="I85" i="13" s="1"/>
  <c r="E86" i="13"/>
  <c r="H86" i="13" s="1"/>
  <c r="I86" i="13" s="1"/>
  <c r="E87" i="13"/>
  <c r="H87" i="13" s="1"/>
  <c r="I87" i="13" s="1"/>
  <c r="E88" i="13"/>
  <c r="H88" i="13" s="1"/>
  <c r="I88" i="13" s="1"/>
  <c r="E89" i="13"/>
  <c r="H89" i="13" s="1"/>
  <c r="I89" i="13" s="1"/>
  <c r="E90" i="13"/>
  <c r="H90" i="13" s="1"/>
  <c r="I90" i="13" s="1"/>
  <c r="E91" i="13"/>
  <c r="H91" i="13" s="1"/>
  <c r="I91" i="13" s="1"/>
  <c r="E92" i="13"/>
  <c r="H92" i="13" s="1"/>
  <c r="I92" i="13" s="1"/>
  <c r="E93" i="13"/>
  <c r="H93" i="13" s="1"/>
  <c r="I93" i="13" s="1"/>
  <c r="E94" i="13"/>
  <c r="H94" i="13" s="1"/>
  <c r="I94" i="13" s="1"/>
  <c r="E95" i="13"/>
  <c r="H95" i="13" s="1"/>
  <c r="I95" i="13" s="1"/>
  <c r="E96" i="13"/>
  <c r="H96" i="13" s="1"/>
  <c r="I96" i="13" s="1"/>
  <c r="H7" i="1"/>
  <c r="D7" i="13" s="1"/>
  <c r="F7" i="13" s="1"/>
  <c r="H8" i="1"/>
  <c r="D8" i="13" s="1"/>
  <c r="F8" i="13" s="1"/>
  <c r="H9" i="1"/>
  <c r="D9" i="13" s="1"/>
  <c r="F9" i="13" s="1"/>
  <c r="H12" i="1"/>
  <c r="D12" i="13" s="1"/>
  <c r="F12" i="13" s="1"/>
  <c r="H13" i="1"/>
  <c r="D13" i="13" s="1"/>
  <c r="F13" i="13" s="1"/>
  <c r="H14" i="1"/>
  <c r="D14" i="13" s="1"/>
  <c r="F14" i="13" s="1"/>
  <c r="H15" i="1"/>
  <c r="D15" i="13" s="1"/>
  <c r="H16" i="1"/>
  <c r="D16" i="13" s="1"/>
  <c r="H17" i="1"/>
  <c r="D17" i="13" s="1"/>
  <c r="H18" i="1"/>
  <c r="D18" i="13" s="1"/>
  <c r="H19" i="1"/>
  <c r="D19" i="13" s="1"/>
  <c r="H20" i="1"/>
  <c r="D20" i="13" s="1"/>
  <c r="H21" i="1"/>
  <c r="D21" i="13" s="1"/>
  <c r="H22" i="1"/>
  <c r="D22" i="13" s="1"/>
  <c r="H23" i="1"/>
  <c r="D23" i="13" s="1"/>
  <c r="H24" i="1"/>
  <c r="D24" i="13" s="1"/>
  <c r="H25" i="1"/>
  <c r="D25" i="13" s="1"/>
  <c r="H26" i="1"/>
  <c r="D26" i="13" s="1"/>
  <c r="H27" i="1"/>
  <c r="D27" i="13" s="1"/>
  <c r="H28" i="1"/>
  <c r="D28" i="13" s="1"/>
  <c r="H29" i="1"/>
  <c r="M29" i="11" s="1"/>
  <c r="N29" i="11" s="1"/>
  <c r="H30" i="1"/>
  <c r="D30" i="13" s="1"/>
  <c r="H31" i="1"/>
  <c r="D31" i="13" s="1"/>
  <c r="H32" i="1"/>
  <c r="D32" i="13" s="1"/>
  <c r="H33" i="1"/>
  <c r="D33" i="13" s="1"/>
  <c r="H34" i="1"/>
  <c r="D34" i="13" s="1"/>
  <c r="H35" i="1"/>
  <c r="D35" i="13" s="1"/>
  <c r="H36" i="1"/>
  <c r="D36" i="13" s="1"/>
  <c r="H37" i="1"/>
  <c r="D37" i="13" s="1"/>
  <c r="H38" i="1"/>
  <c r="D38" i="13" s="1"/>
  <c r="H39" i="1"/>
  <c r="D39" i="13" s="1"/>
  <c r="H40" i="1"/>
  <c r="D40" i="13" s="1"/>
  <c r="H41" i="1"/>
  <c r="D41" i="13" s="1"/>
  <c r="H42" i="1"/>
  <c r="D42" i="13" s="1"/>
  <c r="H43" i="1"/>
  <c r="D43" i="13" s="1"/>
  <c r="H44" i="1"/>
  <c r="D44" i="13" s="1"/>
  <c r="H45" i="1"/>
  <c r="D45" i="13" s="1"/>
  <c r="H46" i="1"/>
  <c r="D46" i="13" s="1"/>
  <c r="H47" i="1"/>
  <c r="D47" i="13" s="1"/>
  <c r="H48" i="1"/>
  <c r="D48" i="13" s="1"/>
  <c r="H49" i="1"/>
  <c r="D49" i="13" s="1"/>
  <c r="H50" i="1"/>
  <c r="D50" i="13" s="1"/>
  <c r="H51" i="1"/>
  <c r="D51" i="13" s="1"/>
  <c r="H52" i="1"/>
  <c r="D52" i="13" s="1"/>
  <c r="H53" i="1"/>
  <c r="D53" i="13" s="1"/>
  <c r="H54" i="1"/>
  <c r="D54" i="13" s="1"/>
  <c r="H55" i="1"/>
  <c r="D55" i="13" s="1"/>
  <c r="H56" i="1"/>
  <c r="D56" i="13" s="1"/>
  <c r="H57" i="1"/>
  <c r="D57" i="13" s="1"/>
  <c r="H58" i="1"/>
  <c r="D58" i="13" s="1"/>
  <c r="H59" i="1"/>
  <c r="D59" i="13" s="1"/>
  <c r="H60" i="1"/>
  <c r="D60" i="13" s="1"/>
  <c r="H61" i="1"/>
  <c r="D61" i="13" s="1"/>
  <c r="H62" i="1"/>
  <c r="D62" i="13" s="1"/>
  <c r="H63" i="1"/>
  <c r="D63" i="13" s="1"/>
  <c r="H64" i="1"/>
  <c r="D64" i="13" s="1"/>
  <c r="H65" i="1"/>
  <c r="D65" i="13" s="1"/>
  <c r="H66" i="1"/>
  <c r="D66" i="13" s="1"/>
  <c r="H67" i="1"/>
  <c r="D67" i="13" s="1"/>
  <c r="H68" i="1"/>
  <c r="D68" i="13" s="1"/>
  <c r="H69" i="1"/>
  <c r="D69" i="13" s="1"/>
  <c r="H70" i="1"/>
  <c r="D70" i="13" s="1"/>
  <c r="H71" i="1"/>
  <c r="D71" i="13" s="1"/>
  <c r="H72" i="1"/>
  <c r="D72" i="13" s="1"/>
  <c r="H73" i="1"/>
  <c r="D73" i="13" s="1"/>
  <c r="H74" i="1"/>
  <c r="D74" i="13" s="1"/>
  <c r="H75" i="1"/>
  <c r="D75" i="13" s="1"/>
  <c r="H76" i="1"/>
  <c r="D76" i="13" s="1"/>
  <c r="H77" i="1"/>
  <c r="D77" i="13" s="1"/>
  <c r="H78" i="1"/>
  <c r="D78" i="13" s="1"/>
  <c r="H79" i="1"/>
  <c r="D79" i="13" s="1"/>
  <c r="H80" i="1"/>
  <c r="D80" i="13" s="1"/>
  <c r="H81" i="1"/>
  <c r="D81" i="13" s="1"/>
  <c r="H82" i="1"/>
  <c r="D82" i="13" s="1"/>
  <c r="H83" i="1"/>
  <c r="D83" i="13" s="1"/>
  <c r="H84" i="1"/>
  <c r="D84" i="13" s="1"/>
  <c r="H85" i="1"/>
  <c r="D85" i="13" s="1"/>
  <c r="H86" i="1"/>
  <c r="D86" i="13" s="1"/>
  <c r="H87" i="1"/>
  <c r="D87" i="13" s="1"/>
  <c r="H88" i="1"/>
  <c r="D88" i="13" s="1"/>
  <c r="H89" i="1"/>
  <c r="D89" i="13" s="1"/>
  <c r="H90" i="1"/>
  <c r="D90" i="13" s="1"/>
  <c r="H91" i="1"/>
  <c r="D91" i="13" s="1"/>
  <c r="H92" i="1"/>
  <c r="D92" i="13" s="1"/>
  <c r="H93" i="1"/>
  <c r="D93" i="13" s="1"/>
  <c r="H94" i="1"/>
  <c r="D94" i="13" s="1"/>
  <c r="H95" i="1"/>
  <c r="D95" i="13" s="1"/>
  <c r="H96" i="1"/>
  <c r="D96" i="13" s="1"/>
  <c r="D5" i="14"/>
  <c r="E5" i="14" s="1"/>
  <c r="F5" i="14"/>
  <c r="G5" i="14" s="1"/>
  <c r="H5" i="14"/>
  <c r="I5" i="14" s="1"/>
  <c r="J5" i="14"/>
  <c r="K5" i="14" s="1"/>
  <c r="L5" i="14"/>
  <c r="M5" i="14" s="1"/>
  <c r="D6" i="14"/>
  <c r="E6" i="14" s="1"/>
  <c r="F6" i="14"/>
  <c r="G6" i="14" s="1"/>
  <c r="H6" i="14"/>
  <c r="I6" i="14" s="1"/>
  <c r="J6" i="14"/>
  <c r="K6" i="14" s="1"/>
  <c r="L6" i="14"/>
  <c r="M6" i="14" s="1"/>
  <c r="D7" i="14"/>
  <c r="E7" i="14" s="1"/>
  <c r="F7" i="14"/>
  <c r="G7" i="14" s="1"/>
  <c r="H7" i="14"/>
  <c r="I7" i="14" s="1"/>
  <c r="J7" i="14"/>
  <c r="K7" i="14" s="1"/>
  <c r="L7" i="14"/>
  <c r="M7" i="14" s="1"/>
  <c r="D8" i="14"/>
  <c r="E8" i="14" s="1"/>
  <c r="F8" i="14"/>
  <c r="G8" i="14" s="1"/>
  <c r="H8" i="14"/>
  <c r="I8" i="14" s="1"/>
  <c r="J8" i="14"/>
  <c r="K8" i="14" s="1"/>
  <c r="L8" i="14"/>
  <c r="M8" i="14" s="1"/>
  <c r="D9" i="14"/>
  <c r="E9" i="14" s="1"/>
  <c r="F9" i="14"/>
  <c r="G9" i="14" s="1"/>
  <c r="H9" i="14"/>
  <c r="I9" i="14" s="1"/>
  <c r="J9" i="14"/>
  <c r="K9" i="14" s="1"/>
  <c r="L9" i="14"/>
  <c r="M9" i="14" s="1"/>
  <c r="D10" i="14"/>
  <c r="E10" i="14" s="1"/>
  <c r="F10" i="14"/>
  <c r="G10" i="14" s="1"/>
  <c r="H10" i="14"/>
  <c r="I10" i="14" s="1"/>
  <c r="J10" i="14"/>
  <c r="K10" i="14" s="1"/>
  <c r="L10" i="14"/>
  <c r="M10" i="14" s="1"/>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2" i="14"/>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C96" i="13"/>
  <c r="B96" i="13"/>
  <c r="C95" i="13"/>
  <c r="B95" i="13"/>
  <c r="A95" i="13"/>
  <c r="C94" i="13"/>
  <c r="B94" i="13"/>
  <c r="A94" i="13"/>
  <c r="C93" i="13"/>
  <c r="B93" i="13"/>
  <c r="C92" i="13"/>
  <c r="B92" i="13"/>
  <c r="A92" i="13"/>
  <c r="C91" i="13"/>
  <c r="B91" i="13"/>
  <c r="A91" i="13"/>
  <c r="C90" i="13"/>
  <c r="B90" i="13"/>
  <c r="A90" i="13"/>
  <c r="C89" i="13"/>
  <c r="B89" i="13"/>
  <c r="C88" i="13"/>
  <c r="B88" i="13"/>
  <c r="A88" i="13"/>
  <c r="C87" i="13"/>
  <c r="B87" i="13"/>
  <c r="A87" i="13"/>
  <c r="C86" i="13"/>
  <c r="B86" i="13"/>
  <c r="A86" i="13"/>
  <c r="C85" i="13"/>
  <c r="B85" i="13"/>
  <c r="C84" i="13"/>
  <c r="B84" i="13"/>
  <c r="A84" i="13"/>
  <c r="C83" i="13"/>
  <c r="B83" i="13"/>
  <c r="A83" i="13"/>
  <c r="C82" i="13"/>
  <c r="B82" i="13"/>
  <c r="A82" i="13"/>
  <c r="C81" i="13"/>
  <c r="B81" i="13"/>
  <c r="C80" i="13"/>
  <c r="B80" i="13"/>
  <c r="C79" i="13"/>
  <c r="B79" i="13"/>
  <c r="A79" i="13"/>
  <c r="C78" i="13"/>
  <c r="B78" i="13"/>
  <c r="A78" i="13"/>
  <c r="C77" i="13"/>
  <c r="B77" i="13"/>
  <c r="C76" i="13"/>
  <c r="B76" i="13"/>
  <c r="A76" i="13"/>
  <c r="C75" i="13"/>
  <c r="B75" i="13"/>
  <c r="A75" i="13"/>
  <c r="C74" i="13"/>
  <c r="B74" i="13"/>
  <c r="A74" i="13"/>
  <c r="C73" i="13"/>
  <c r="B73" i="13"/>
  <c r="C72" i="13"/>
  <c r="B72" i="13"/>
  <c r="A72" i="13"/>
  <c r="C71" i="13"/>
  <c r="B71" i="13"/>
  <c r="A71" i="13"/>
  <c r="C70" i="13"/>
  <c r="B70" i="13"/>
  <c r="A70" i="13"/>
  <c r="C69" i="13"/>
  <c r="B69" i="13"/>
  <c r="C68" i="13"/>
  <c r="B68" i="13"/>
  <c r="A68" i="13"/>
  <c r="C67" i="13"/>
  <c r="B67" i="13"/>
  <c r="A67" i="13"/>
  <c r="C66" i="13"/>
  <c r="B66" i="13"/>
  <c r="A66" i="13"/>
  <c r="C65" i="13"/>
  <c r="B65" i="13"/>
  <c r="C64" i="13"/>
  <c r="B64" i="13"/>
  <c r="C63" i="13"/>
  <c r="B63" i="13"/>
  <c r="A63" i="13"/>
  <c r="C62" i="13"/>
  <c r="B62" i="13"/>
  <c r="A62" i="13"/>
  <c r="C61" i="13"/>
  <c r="B61" i="13"/>
  <c r="C60" i="13"/>
  <c r="B60" i="13"/>
  <c r="A60" i="13"/>
  <c r="C59" i="13"/>
  <c r="B59" i="13"/>
  <c r="A59" i="13"/>
  <c r="C58" i="13"/>
  <c r="B58" i="13"/>
  <c r="A58" i="13"/>
  <c r="C57" i="13"/>
  <c r="B57" i="13"/>
  <c r="C56" i="13"/>
  <c r="B56" i="13"/>
  <c r="A56" i="13"/>
  <c r="C55" i="13"/>
  <c r="B55" i="13"/>
  <c r="A55" i="13"/>
  <c r="C54" i="13"/>
  <c r="B54" i="13"/>
  <c r="A54" i="13"/>
  <c r="C53" i="13"/>
  <c r="B53" i="13"/>
  <c r="C52" i="13"/>
  <c r="B52" i="13"/>
  <c r="A52" i="13"/>
  <c r="C51" i="13"/>
  <c r="B51" i="13"/>
  <c r="A51" i="13"/>
  <c r="C50" i="13"/>
  <c r="B50" i="13"/>
  <c r="A50" i="13"/>
  <c r="C49" i="13"/>
  <c r="B49" i="13"/>
  <c r="C48" i="13"/>
  <c r="B48" i="13"/>
  <c r="C47" i="13"/>
  <c r="B47" i="13"/>
  <c r="A47" i="13"/>
  <c r="C46" i="13"/>
  <c r="B46" i="13"/>
  <c r="A46" i="13"/>
  <c r="C45" i="13"/>
  <c r="B45" i="13"/>
  <c r="C44" i="13"/>
  <c r="B44" i="13"/>
  <c r="A44" i="13"/>
  <c r="C43" i="13"/>
  <c r="B43" i="13"/>
  <c r="A43" i="13"/>
  <c r="C42" i="13"/>
  <c r="B42" i="13"/>
  <c r="A42" i="13"/>
  <c r="C41" i="13"/>
  <c r="B41" i="13"/>
  <c r="C40" i="13"/>
  <c r="B40" i="13"/>
  <c r="A40" i="13"/>
  <c r="C39" i="13"/>
  <c r="B39" i="13"/>
  <c r="A39" i="13"/>
  <c r="C38" i="13"/>
  <c r="B38" i="13"/>
  <c r="A38" i="13"/>
  <c r="C37" i="13"/>
  <c r="B37" i="13"/>
  <c r="C36" i="13"/>
  <c r="B36" i="13"/>
  <c r="A36" i="13"/>
  <c r="C35" i="13"/>
  <c r="B35" i="13"/>
  <c r="A35" i="13"/>
  <c r="C34" i="13"/>
  <c r="B34" i="13"/>
  <c r="A34" i="13"/>
  <c r="C33" i="13"/>
  <c r="B33" i="13"/>
  <c r="C32" i="13"/>
  <c r="B32" i="13"/>
  <c r="C31" i="13"/>
  <c r="B31" i="13"/>
  <c r="A31" i="13"/>
  <c r="C30" i="13"/>
  <c r="B30" i="13"/>
  <c r="A30" i="13"/>
  <c r="C29" i="13"/>
  <c r="B29" i="13"/>
  <c r="C28" i="13"/>
  <c r="B28" i="13"/>
  <c r="A28" i="13"/>
  <c r="C27" i="13"/>
  <c r="B27" i="13"/>
  <c r="A27" i="13"/>
  <c r="C26" i="13"/>
  <c r="B26" i="13"/>
  <c r="A26" i="13"/>
  <c r="C25" i="13"/>
  <c r="B25" i="13"/>
  <c r="C24" i="13"/>
  <c r="B24" i="13"/>
  <c r="A24" i="13"/>
  <c r="C23" i="13"/>
  <c r="B23" i="13"/>
  <c r="C22" i="13"/>
  <c r="B22" i="13"/>
  <c r="C21" i="13"/>
  <c r="B21" i="13"/>
  <c r="C20" i="13"/>
  <c r="B20" i="13"/>
  <c r="A20" i="13"/>
  <c r="C19" i="13"/>
  <c r="B19" i="13"/>
  <c r="A19" i="13"/>
  <c r="C18" i="13"/>
  <c r="B18" i="13"/>
  <c r="C17" i="13"/>
  <c r="B17" i="13"/>
  <c r="C16" i="13"/>
  <c r="B16" i="13"/>
  <c r="A16" i="13"/>
  <c r="C15" i="13"/>
  <c r="B15" i="13"/>
  <c r="A15" i="13"/>
  <c r="C14" i="13"/>
  <c r="B14" i="13"/>
  <c r="A14" i="13"/>
  <c r="C13" i="13"/>
  <c r="B13" i="13"/>
  <c r="C12" i="13"/>
  <c r="B12" i="13"/>
  <c r="C11" i="13"/>
  <c r="B11" i="13"/>
  <c r="A11" i="13"/>
  <c r="C10" i="13"/>
  <c r="B10" i="13"/>
  <c r="A10" i="13"/>
  <c r="C9" i="13"/>
  <c r="B9" i="13"/>
  <c r="C8" i="13"/>
  <c r="B8" i="13"/>
  <c r="A8" i="13"/>
  <c r="C7" i="13"/>
  <c r="B7" i="13"/>
  <c r="A7" i="13"/>
  <c r="C6" i="13"/>
  <c r="B6" i="13"/>
  <c r="A6" i="13"/>
  <c r="C5" i="13"/>
  <c r="B5" i="13"/>
  <c r="C4" i="13"/>
  <c r="B4" i="13"/>
  <c r="A4" i="13"/>
  <c r="C3" i="13"/>
  <c r="B3" i="13"/>
  <c r="A3" i="13"/>
  <c r="A20" i="2"/>
  <c r="L20" i="2" s="1"/>
  <c r="M20" i="2" s="1"/>
  <c r="N20" i="2" s="1"/>
  <c r="A20" i="24" s="1"/>
  <c r="A21" i="2"/>
  <c r="A22" i="2"/>
  <c r="H22" i="2" s="1"/>
  <c r="A23" i="2"/>
  <c r="K23" i="2" s="1"/>
  <c r="A24" i="2"/>
  <c r="L24" i="2" s="1"/>
  <c r="M24" i="2" s="1"/>
  <c r="N24" i="2" s="1"/>
  <c r="A24" i="24" s="1"/>
  <c r="A25" i="2"/>
  <c r="K25" i="2" s="1"/>
  <c r="A26" i="2"/>
  <c r="K26" i="2" s="1"/>
  <c r="A27" i="2"/>
  <c r="D27" i="2" s="1"/>
  <c r="A28" i="2"/>
  <c r="L28" i="2" s="1"/>
  <c r="M28" i="2" s="1"/>
  <c r="N28" i="2" s="1"/>
  <c r="O28" i="2" s="1"/>
  <c r="A29" i="2"/>
  <c r="H29" i="2" s="1"/>
  <c r="A30" i="2"/>
  <c r="K30" i="2" s="1"/>
  <c r="A31" i="2"/>
  <c r="F31" i="2" s="1"/>
  <c r="G31" i="2" s="1"/>
  <c r="A32" i="2"/>
  <c r="L32" i="2" s="1"/>
  <c r="M32" i="2" s="1"/>
  <c r="N32" i="2" s="1"/>
  <c r="O32" i="2" s="1"/>
  <c r="A33" i="2"/>
  <c r="A34" i="2"/>
  <c r="I34" i="2" s="1"/>
  <c r="J34" i="2" s="1"/>
  <c r="A35" i="2"/>
  <c r="H35" i="2" s="1"/>
  <c r="A36" i="2"/>
  <c r="L36" i="2" s="1"/>
  <c r="M36" i="2" s="1"/>
  <c r="N36" i="2" s="1"/>
  <c r="O36" i="2" s="1"/>
  <c r="A37" i="2"/>
  <c r="A38" i="2"/>
  <c r="D38" i="2" s="1"/>
  <c r="A39" i="2"/>
  <c r="A40" i="2"/>
  <c r="L40" i="2" s="1"/>
  <c r="M40" i="2" s="1"/>
  <c r="N40" i="2" s="1"/>
  <c r="O40" i="2" s="1"/>
  <c r="A41" i="2"/>
  <c r="K41" i="2" s="1"/>
  <c r="A42" i="2"/>
  <c r="A43" i="2"/>
  <c r="E43" i="2" s="1"/>
  <c r="A44" i="2"/>
  <c r="L44" i="2" s="1"/>
  <c r="M44" i="2" s="1"/>
  <c r="N44" i="2" s="1"/>
  <c r="O44" i="2" s="1"/>
  <c r="A45" i="2"/>
  <c r="D45" i="2" s="1"/>
  <c r="A46" i="2"/>
  <c r="H46" i="2" s="1"/>
  <c r="A47" i="2"/>
  <c r="H47" i="2" s="1"/>
  <c r="A48" i="2"/>
  <c r="L48" i="2" s="1"/>
  <c r="M48" i="2" s="1"/>
  <c r="N48" i="2" s="1"/>
  <c r="O48" i="2" s="1"/>
  <c r="A49" i="2"/>
  <c r="A50" i="2"/>
  <c r="E50" i="2" s="1"/>
  <c r="A51" i="2"/>
  <c r="A52" i="2"/>
  <c r="L52" i="2" s="1"/>
  <c r="M52" i="2" s="1"/>
  <c r="N52" i="2" s="1"/>
  <c r="O52" i="2" s="1"/>
  <c r="A53" i="2"/>
  <c r="K53" i="2" s="1"/>
  <c r="A54" i="2"/>
  <c r="K54" i="2" s="1"/>
  <c r="A55" i="2"/>
  <c r="D55" i="2" s="1"/>
  <c r="A56" i="2"/>
  <c r="L56" i="2" s="1"/>
  <c r="M56" i="2" s="1"/>
  <c r="N56" i="2" s="1"/>
  <c r="O56" i="2" s="1"/>
  <c r="A57" i="2"/>
  <c r="F57" i="2" s="1"/>
  <c r="G57" i="2" s="1"/>
  <c r="A58" i="2"/>
  <c r="K58" i="2" s="1"/>
  <c r="A59" i="2"/>
  <c r="E59" i="2" s="1"/>
  <c r="A60" i="2"/>
  <c r="L60" i="2" s="1"/>
  <c r="M60" i="2" s="1"/>
  <c r="N60" i="2" s="1"/>
  <c r="O60" i="2" s="1"/>
  <c r="A61" i="2"/>
  <c r="A62" i="2"/>
  <c r="L62" i="2" s="1"/>
  <c r="M62" i="2" s="1"/>
  <c r="N62" i="2" s="1"/>
  <c r="O62" i="2" s="1"/>
  <c r="A63" i="2"/>
  <c r="F63" i="2" s="1"/>
  <c r="G63" i="2" s="1"/>
  <c r="A64" i="2"/>
  <c r="L64" i="2" s="1"/>
  <c r="M64" i="2" s="1"/>
  <c r="N64" i="2" s="1"/>
  <c r="O64" i="2" s="1"/>
  <c r="A65" i="2"/>
  <c r="A66" i="2"/>
  <c r="H66" i="2" s="1"/>
  <c r="A67" i="2"/>
  <c r="I67" i="2" s="1"/>
  <c r="J67" i="2" s="1"/>
  <c r="A68" i="2"/>
  <c r="L68" i="2" s="1"/>
  <c r="M68" i="2" s="1"/>
  <c r="N68" i="2" s="1"/>
  <c r="O68" i="2" s="1"/>
  <c r="A69" i="2"/>
  <c r="A70" i="2"/>
  <c r="D70" i="2" s="1"/>
  <c r="A71" i="2"/>
  <c r="H71" i="2" s="1"/>
  <c r="A72" i="2"/>
  <c r="L72" i="2" s="1"/>
  <c r="M72" i="2" s="1"/>
  <c r="N72" i="2" s="1"/>
  <c r="O72" i="2" s="1"/>
  <c r="A73" i="2"/>
  <c r="D73" i="2" s="1"/>
  <c r="A74" i="2"/>
  <c r="F74" i="2" s="1"/>
  <c r="G74" i="2" s="1"/>
  <c r="A75" i="2"/>
  <c r="H75" i="2" s="1"/>
  <c r="A76" i="2"/>
  <c r="L76" i="2" s="1"/>
  <c r="M76" i="2" s="1"/>
  <c r="N76" i="2" s="1"/>
  <c r="O76" i="2" s="1"/>
  <c r="A77" i="2"/>
  <c r="A78" i="2"/>
  <c r="A79" i="2"/>
  <c r="K79" i="2" s="1"/>
  <c r="A80" i="2"/>
  <c r="L80" i="2" s="1"/>
  <c r="M80" i="2" s="1"/>
  <c r="N80" i="2" s="1"/>
  <c r="O80" i="2" s="1"/>
  <c r="A81" i="2"/>
  <c r="A82" i="2"/>
  <c r="H82" i="2" s="1"/>
  <c r="A83" i="2"/>
  <c r="E83" i="2" s="1"/>
  <c r="A84" i="2"/>
  <c r="L84" i="2" s="1"/>
  <c r="M84" i="2" s="1"/>
  <c r="N84" i="2" s="1"/>
  <c r="O84" i="2" s="1"/>
  <c r="A85" i="2"/>
  <c r="H85" i="2" s="1"/>
  <c r="A86" i="2"/>
  <c r="H86" i="2" s="1"/>
  <c r="A87" i="2"/>
  <c r="A88" i="2"/>
  <c r="L88" i="2" s="1"/>
  <c r="M88" i="2" s="1"/>
  <c r="N88" i="2" s="1"/>
  <c r="O88" i="2" s="1"/>
  <c r="A89" i="2"/>
  <c r="A90" i="2"/>
  <c r="F90" i="2" s="1"/>
  <c r="G90" i="2" s="1"/>
  <c r="A91" i="2"/>
  <c r="L91" i="2" s="1"/>
  <c r="M91" i="2" s="1"/>
  <c r="N91" i="2" s="1"/>
  <c r="O91" i="2" s="1"/>
  <c r="A92" i="2"/>
  <c r="L92" i="2" s="1"/>
  <c r="M92" i="2" s="1"/>
  <c r="N92" i="2" s="1"/>
  <c r="O92" i="2" s="1"/>
  <c r="A93" i="2"/>
  <c r="F93" i="2" s="1"/>
  <c r="G93" i="2" s="1"/>
  <c r="A94" i="2"/>
  <c r="I94" i="2" s="1"/>
  <c r="J94" i="2" s="1"/>
  <c r="A95" i="2"/>
  <c r="L95" i="2" s="1"/>
  <c r="M95" i="2" s="1"/>
  <c r="N95" i="2" s="1"/>
  <c r="O95" i="2" s="1"/>
  <c r="A96" i="2"/>
  <c r="L96" i="2" s="1"/>
  <c r="M96" i="2" s="1"/>
  <c r="N96" i="2" s="1"/>
  <c r="O96" i="2" s="1"/>
  <c r="A97" i="2"/>
  <c r="E97" i="2" s="1"/>
  <c r="A98" i="2"/>
  <c r="F98" i="2" s="1"/>
  <c r="G98" i="2" s="1"/>
  <c r="A99" i="2"/>
  <c r="A100" i="2"/>
  <c r="L100" i="2" s="1"/>
  <c r="M100" i="2" s="1"/>
  <c r="N100" i="2" s="1"/>
  <c r="O100" i="2" s="1"/>
  <c r="A101" i="2"/>
  <c r="D101" i="2" s="1"/>
  <c r="A102" i="2"/>
  <c r="I102" i="2" s="1"/>
  <c r="J102" i="2" s="1"/>
  <c r="A103" i="2"/>
  <c r="A104" i="2"/>
  <c r="L104" i="2" s="1"/>
  <c r="M104" i="2" s="1"/>
  <c r="N104" i="2" s="1"/>
  <c r="O104" i="2" s="1"/>
  <c r="A105" i="2"/>
  <c r="K105" i="2" s="1"/>
  <c r="A106" i="2"/>
  <c r="L106" i="2" s="1"/>
  <c r="M106" i="2" s="1"/>
  <c r="N106" i="2" s="1"/>
  <c r="O106" i="2" s="1"/>
  <c r="A107" i="2"/>
  <c r="A108" i="2"/>
  <c r="L108" i="2" s="1"/>
  <c r="M108" i="2" s="1"/>
  <c r="N108" i="2" s="1"/>
  <c r="O108" i="2" s="1"/>
  <c r="A109" i="2"/>
  <c r="A110" i="2"/>
  <c r="L110" i="2" s="1"/>
  <c r="M110" i="2" s="1"/>
  <c r="N110" i="2" s="1"/>
  <c r="O110" i="2" s="1"/>
  <c r="A111" i="2"/>
  <c r="A112" i="2"/>
  <c r="L112" i="2" s="1"/>
  <c r="M112" i="2" s="1"/>
  <c r="N112" i="2" s="1"/>
  <c r="O112" i="2" s="1"/>
  <c r="A113" i="2"/>
  <c r="I113" i="2" s="1"/>
  <c r="J113" i="2" s="1"/>
  <c r="A114" i="2"/>
  <c r="A115" i="2"/>
  <c r="A116" i="2"/>
  <c r="L116" i="2" s="1"/>
  <c r="M116" i="2" s="1"/>
  <c r="N116" i="2" s="1"/>
  <c r="O116" i="2" s="1"/>
  <c r="A117" i="2"/>
  <c r="A118" i="2"/>
  <c r="L118" i="2" s="1"/>
  <c r="M118" i="2" s="1"/>
  <c r="N118" i="2" s="1"/>
  <c r="O118" i="2" s="1"/>
  <c r="A119" i="2"/>
  <c r="A120" i="2"/>
  <c r="L120" i="2" s="1"/>
  <c r="M120" i="2" s="1"/>
  <c r="N120" i="2" s="1"/>
  <c r="O120" i="2" s="1"/>
  <c r="A121" i="2"/>
  <c r="I121" i="2" s="1"/>
  <c r="J121" i="2" s="1"/>
  <c r="A122" i="2"/>
  <c r="L122" i="2" s="1"/>
  <c r="M122" i="2" s="1"/>
  <c r="N122" i="2" s="1"/>
  <c r="O122" i="2" s="1"/>
  <c r="A123" i="2"/>
  <c r="A124" i="2"/>
  <c r="L124" i="2" s="1"/>
  <c r="M124" i="2" s="1"/>
  <c r="N124" i="2" s="1"/>
  <c r="O124" i="2" s="1"/>
  <c r="A125" i="2"/>
  <c r="F125" i="2" s="1"/>
  <c r="G125" i="2" s="1"/>
  <c r="A126" i="2"/>
  <c r="L126" i="2" s="1"/>
  <c r="M126" i="2" s="1"/>
  <c r="N126" i="2" s="1"/>
  <c r="O126" i="2" s="1"/>
  <c r="A127" i="2"/>
  <c r="A128" i="2"/>
  <c r="A129" i="2"/>
  <c r="F129" i="2" s="1"/>
  <c r="G129" i="2" s="1"/>
  <c r="A130" i="2"/>
  <c r="L130" i="2" s="1"/>
  <c r="M130" i="2" s="1"/>
  <c r="N130" i="2" s="1"/>
  <c r="O130" i="2" s="1"/>
  <c r="A131" i="2"/>
  <c r="A132" i="2"/>
  <c r="L132" i="2" s="1"/>
  <c r="M132" i="2" s="1"/>
  <c r="N132" i="2" s="1"/>
  <c r="O132" i="2" s="1"/>
  <c r="A133" i="2"/>
  <c r="A134" i="2"/>
  <c r="L134" i="2" s="1"/>
  <c r="M134" i="2" s="1"/>
  <c r="N134" i="2" s="1"/>
  <c r="O134" i="2" s="1"/>
  <c r="A135" i="2"/>
  <c r="A136" i="2"/>
  <c r="L136" i="2" s="1"/>
  <c r="M136" i="2" s="1"/>
  <c r="N136" i="2" s="1"/>
  <c r="O136" i="2" s="1"/>
  <c r="A137" i="2"/>
  <c r="F137" i="2" s="1"/>
  <c r="G137" i="2" s="1"/>
  <c r="A138" i="2"/>
  <c r="L138" i="2" s="1"/>
  <c r="M138" i="2" s="1"/>
  <c r="N138" i="2" s="1"/>
  <c r="O138" i="2" s="1"/>
  <c r="A139" i="2"/>
  <c r="A140" i="2"/>
  <c r="A141" i="2"/>
  <c r="E141" i="2" s="1"/>
  <c r="A142" i="2"/>
  <c r="L142" i="2" s="1"/>
  <c r="M142" i="2" s="1"/>
  <c r="N142" i="2" s="1"/>
  <c r="O142" i="2" s="1"/>
  <c r="A143" i="2"/>
  <c r="A144" i="2"/>
  <c r="L144" i="2" s="1"/>
  <c r="M144" i="2" s="1"/>
  <c r="N144" i="2" s="1"/>
  <c r="O144" i="2" s="1"/>
  <c r="A145" i="2"/>
  <c r="A146" i="2"/>
  <c r="L146" i="2" s="1"/>
  <c r="M146" i="2" s="1"/>
  <c r="N146" i="2" s="1"/>
  <c r="O146" i="2" s="1"/>
  <c r="A147" i="2"/>
  <c r="L147" i="2" s="1"/>
  <c r="M147" i="2" s="1"/>
  <c r="N147" i="2" s="1"/>
  <c r="O147" i="2" s="1"/>
  <c r="A148" i="2"/>
  <c r="A149" i="2"/>
  <c r="K149" i="2" s="1"/>
  <c r="A150" i="2"/>
  <c r="A151" i="2"/>
  <c r="L151" i="2" s="1"/>
  <c r="M151" i="2" s="1"/>
  <c r="N151" i="2" s="1"/>
  <c r="O151" i="2" s="1"/>
  <c r="A152" i="2"/>
  <c r="I152" i="2" s="1"/>
  <c r="J152" i="2" s="1"/>
  <c r="A153" i="2"/>
  <c r="A154" i="2"/>
  <c r="L154" i="2" s="1"/>
  <c r="M154" i="2" s="1"/>
  <c r="N154" i="2" s="1"/>
  <c r="O154" i="2" s="1"/>
  <c r="A155" i="2"/>
  <c r="L155" i="2" s="1"/>
  <c r="M155" i="2" s="1"/>
  <c r="N155" i="2" s="1"/>
  <c r="O155" i="2" s="1"/>
  <c r="A156" i="2"/>
  <c r="L156" i="2" s="1"/>
  <c r="M156" i="2" s="1"/>
  <c r="N156" i="2" s="1"/>
  <c r="O156" i="2" s="1"/>
  <c r="A157" i="2"/>
  <c r="A158" i="2"/>
  <c r="L158" i="2" s="1"/>
  <c r="M158" i="2" s="1"/>
  <c r="N158" i="2" s="1"/>
  <c r="O158" i="2" s="1"/>
  <c r="A159" i="2"/>
  <c r="L159" i="2" s="1"/>
  <c r="M159" i="2" s="1"/>
  <c r="N159" i="2" s="1"/>
  <c r="O159" i="2" s="1"/>
  <c r="A160" i="2"/>
  <c r="A161" i="2"/>
  <c r="H161" i="2" s="1"/>
  <c r="A162" i="2"/>
  <c r="L162" i="2" s="1"/>
  <c r="M162" i="2" s="1"/>
  <c r="N162" i="2" s="1"/>
  <c r="O162" i="2" s="1"/>
  <c r="A163" i="2"/>
  <c r="L163" i="2" s="1"/>
  <c r="M163" i="2" s="1"/>
  <c r="N163" i="2" s="1"/>
  <c r="O163" i="2" s="1"/>
  <c r="A164" i="2"/>
  <c r="D164" i="2" s="1"/>
  <c r="A165" i="2"/>
  <c r="A166" i="2"/>
  <c r="A167" i="2"/>
  <c r="A168" i="2"/>
  <c r="A169" i="2"/>
  <c r="F169" i="2" s="1"/>
  <c r="G169" i="2" s="1"/>
  <c r="A170" i="2"/>
  <c r="A171" i="2"/>
  <c r="A172" i="2"/>
  <c r="L172" i="2" s="1"/>
  <c r="M172" i="2" s="1"/>
  <c r="N172" i="2" s="1"/>
  <c r="O172" i="2" s="1"/>
  <c r="A173" i="2"/>
  <c r="K173" i="2" s="1"/>
  <c r="A174" i="2"/>
  <c r="A175" i="2"/>
  <c r="L175" i="2" s="1"/>
  <c r="M175" i="2" s="1"/>
  <c r="N175" i="2" s="1"/>
  <c r="O175" i="2" s="1"/>
  <c r="A176" i="2"/>
  <c r="D176" i="2" s="1"/>
  <c r="A177" i="2"/>
  <c r="I177" i="2" s="1"/>
  <c r="J177" i="2" s="1"/>
  <c r="A178" i="2"/>
  <c r="A179" i="2"/>
  <c r="L179" i="2" s="1"/>
  <c r="M179" i="2" s="1"/>
  <c r="N179" i="2" s="1"/>
  <c r="O179" i="2" s="1"/>
  <c r="A180" i="2"/>
  <c r="H180" i="2"/>
  <c r="A181" i="2"/>
  <c r="A182" i="2"/>
  <c r="L182" i="2" s="1"/>
  <c r="M182" i="2" s="1"/>
  <c r="N182" i="2" s="1"/>
  <c r="O182" i="2" s="1"/>
  <c r="A183" i="2"/>
  <c r="H183" i="2" s="1"/>
  <c r="A184" i="2"/>
  <c r="A185" i="2"/>
  <c r="A186" i="2"/>
  <c r="A187" i="2"/>
  <c r="E187" i="2" s="1"/>
  <c r="A188" i="2"/>
  <c r="D188" i="2" s="1"/>
  <c r="A189" i="2"/>
  <c r="A190" i="2"/>
  <c r="L190" i="2" s="1"/>
  <c r="M190" i="2" s="1"/>
  <c r="N190" i="2" s="1"/>
  <c r="O190" i="2" s="1"/>
  <c r="H190" i="2"/>
  <c r="A191" i="2"/>
  <c r="A192" i="2"/>
  <c r="L192" i="2" s="1"/>
  <c r="M192" i="2" s="1"/>
  <c r="N192" i="2" s="1"/>
  <c r="O192" i="2" s="1"/>
  <c r="A193" i="2"/>
  <c r="A194" i="2"/>
  <c r="L194" i="2" s="1"/>
  <c r="M194" i="2" s="1"/>
  <c r="N194" i="2" s="1"/>
  <c r="O194" i="2" s="1"/>
  <c r="A195" i="2"/>
  <c r="K195" i="2" s="1"/>
  <c r="A196" i="2"/>
  <c r="A197" i="2"/>
  <c r="L197" i="2" s="1"/>
  <c r="M197" i="2" s="1"/>
  <c r="N197" i="2" s="1"/>
  <c r="O197" i="2" s="1"/>
  <c r="A198" i="2"/>
  <c r="A199" i="2"/>
  <c r="D199" i="2" s="1"/>
  <c r="A200" i="2"/>
  <c r="L200" i="2" s="1"/>
  <c r="M200" i="2" s="1"/>
  <c r="N200" i="2" s="1"/>
  <c r="O200" i="2" s="1"/>
  <c r="A201" i="2"/>
  <c r="A202" i="2"/>
  <c r="L202" i="2" s="1"/>
  <c r="M202" i="2" s="1"/>
  <c r="N202" i="2" s="1"/>
  <c r="O202" i="2" s="1"/>
  <c r="A203" i="2"/>
  <c r="I203" i="2" s="1"/>
  <c r="J203" i="2" s="1"/>
  <c r="A204" i="2"/>
  <c r="A205" i="2"/>
  <c r="L205" i="2" s="1"/>
  <c r="M205" i="2" s="1"/>
  <c r="N205" i="2" s="1"/>
  <c r="O205" i="2" s="1"/>
  <c r="A206" i="2"/>
  <c r="A207" i="2"/>
  <c r="I207" i="2" s="1"/>
  <c r="J207" i="2" s="1"/>
  <c r="A208" i="2"/>
  <c r="E208" i="2" s="1"/>
  <c r="A209" i="2"/>
  <c r="L209" i="2" s="1"/>
  <c r="M209" i="2" s="1"/>
  <c r="N209" i="2" s="1"/>
  <c r="O209" i="2" s="1"/>
  <c r="A210" i="2"/>
  <c r="A211" i="2"/>
  <c r="F211" i="2" s="1"/>
  <c r="G211" i="2" s="1"/>
  <c r="A212" i="2"/>
  <c r="A213" i="2"/>
  <c r="L213" i="2" s="1"/>
  <c r="M213" i="2" s="1"/>
  <c r="N213" i="2" s="1"/>
  <c r="O213" i="2" s="1"/>
  <c r="A214" i="2"/>
  <c r="K214" i="2" s="1"/>
  <c r="A215" i="2"/>
  <c r="A216" i="2"/>
  <c r="A217" i="2"/>
  <c r="A218" i="2"/>
  <c r="L218" i="2" s="1"/>
  <c r="M218" i="2" s="1"/>
  <c r="N218" i="2" s="1"/>
  <c r="O218" i="2" s="1"/>
  <c r="A219" i="2"/>
  <c r="A220" i="2"/>
  <c r="A221" i="2"/>
  <c r="L221" i="2" s="1"/>
  <c r="M221" i="2" s="1"/>
  <c r="N221" i="2" s="1"/>
  <c r="O221" i="2" s="1"/>
  <c r="A222" i="2"/>
  <c r="I222" i="2" s="1"/>
  <c r="J222" i="2" s="1"/>
  <c r="A223" i="2"/>
  <c r="I223" i="2" s="1"/>
  <c r="J223" i="2" s="1"/>
  <c r="A224" i="2"/>
  <c r="E224" i="2" s="1"/>
  <c r="A225" i="2"/>
  <c r="L225" i="2" s="1"/>
  <c r="M225" i="2" s="1"/>
  <c r="N225" i="2" s="1"/>
  <c r="O225" i="2" s="1"/>
  <c r="A226" i="2"/>
  <c r="A227" i="2"/>
  <c r="F227" i="2" s="1"/>
  <c r="G227" i="2" s="1"/>
  <c r="A228" i="2"/>
  <c r="L228" i="2" s="1"/>
  <c r="M228" i="2" s="1"/>
  <c r="N228" i="2" s="1"/>
  <c r="O228" i="2" s="1"/>
  <c r="A229" i="2"/>
  <c r="L229" i="2" s="1"/>
  <c r="M229" i="2" s="1"/>
  <c r="N229" i="2" s="1"/>
  <c r="O229" i="2" s="1"/>
  <c r="A230" i="2"/>
  <c r="K230" i="2" s="1"/>
  <c r="A231" i="2"/>
  <c r="H231" i="2" s="1"/>
  <c r="A232" i="2"/>
  <c r="A233" i="2"/>
  <c r="K233" i="2" s="1"/>
  <c r="A234" i="2"/>
  <c r="L234" i="2" s="1"/>
  <c r="M234" i="2" s="1"/>
  <c r="N234" i="2" s="1"/>
  <c r="O234" i="2" s="1"/>
  <c r="A235" i="2"/>
  <c r="K235" i="2" s="1"/>
  <c r="A236" i="2"/>
  <c r="L236" i="2" s="1"/>
  <c r="M236" i="2" s="1"/>
  <c r="N236" i="2" s="1"/>
  <c r="O236" i="2" s="1"/>
  <c r="A237" i="2"/>
  <c r="L237" i="2" s="1"/>
  <c r="M237" i="2" s="1"/>
  <c r="N237" i="2" s="1"/>
  <c r="O237" i="2" s="1"/>
  <c r="A238" i="2"/>
  <c r="L238" i="2" s="1"/>
  <c r="M238" i="2" s="1"/>
  <c r="N238" i="2" s="1"/>
  <c r="O238" i="2" s="1"/>
  <c r="A239" i="2"/>
  <c r="H239" i="2" s="1"/>
  <c r="A240" i="2"/>
  <c r="A241" i="2"/>
  <c r="L241" i="2" s="1"/>
  <c r="M241" i="2" s="1"/>
  <c r="N241" i="2" s="1"/>
  <c r="O241" i="2" s="1"/>
  <c r="A242" i="2"/>
  <c r="A243" i="2"/>
  <c r="A244" i="2"/>
  <c r="A245" i="2"/>
  <c r="L245" i="2" s="1"/>
  <c r="M245" i="2" s="1"/>
  <c r="N245" i="2" s="1"/>
  <c r="O245" i="2" s="1"/>
  <c r="A246" i="2"/>
  <c r="A247" i="2"/>
  <c r="D247" i="2" s="1"/>
  <c r="A248" i="2"/>
  <c r="F248" i="2" s="1"/>
  <c r="G248" i="2" s="1"/>
  <c r="A249" i="2"/>
  <c r="A250" i="2"/>
  <c r="L250" i="2" s="1"/>
  <c r="M250" i="2" s="1"/>
  <c r="N250" i="2" s="1"/>
  <c r="O250" i="2" s="1"/>
  <c r="A251" i="2"/>
  <c r="A252" i="2"/>
  <c r="L252" i="2" s="1"/>
  <c r="M252" i="2" s="1"/>
  <c r="N252" i="2" s="1"/>
  <c r="O252" i="2" s="1"/>
  <c r="A253" i="2"/>
  <c r="L253" i="2" s="1"/>
  <c r="M253" i="2" s="1"/>
  <c r="N253" i="2" s="1"/>
  <c r="O253" i="2" s="1"/>
  <c r="A254" i="2"/>
  <c r="A255" i="2"/>
  <c r="H255" i="2" s="1"/>
  <c r="A256" i="2"/>
  <c r="L256" i="2" s="1"/>
  <c r="M256" i="2" s="1"/>
  <c r="N256" i="2" s="1"/>
  <c r="O256" i="2" s="1"/>
  <c r="A257" i="2"/>
  <c r="L257" i="2" s="1"/>
  <c r="M257" i="2" s="1"/>
  <c r="N257" i="2" s="1"/>
  <c r="O257" i="2" s="1"/>
  <c r="A258" i="2"/>
  <c r="L258" i="2" s="1"/>
  <c r="M258" i="2" s="1"/>
  <c r="N258" i="2" s="1"/>
  <c r="O258" i="2" s="1"/>
  <c r="A259" i="2"/>
  <c r="H259" i="2" s="1"/>
  <c r="A260" i="2"/>
  <c r="D260" i="2" s="1"/>
  <c r="A261" i="2"/>
  <c r="L261" i="2" s="1"/>
  <c r="M261" i="2" s="1"/>
  <c r="N261" i="2" s="1"/>
  <c r="O261" i="2" s="1"/>
  <c r="A262" i="2"/>
  <c r="K262" i="2" s="1"/>
  <c r="A263" i="2"/>
  <c r="F263" i="2" s="1"/>
  <c r="G263" i="2" s="1"/>
  <c r="A264" i="2"/>
  <c r="A265" i="2"/>
  <c r="L265" i="2" s="1"/>
  <c r="M265" i="2" s="1"/>
  <c r="N265" i="2" s="1"/>
  <c r="O265" i="2" s="1"/>
  <c r="A266" i="2"/>
  <c r="L266" i="2" s="1"/>
  <c r="M266" i="2" s="1"/>
  <c r="N266" i="2" s="1"/>
  <c r="O266" i="2" s="1"/>
  <c r="A267" i="2"/>
  <c r="A268" i="2"/>
  <c r="L268" i="2" s="1"/>
  <c r="M268" i="2" s="1"/>
  <c r="N268" i="2" s="1"/>
  <c r="O268" i="2" s="1"/>
  <c r="A4" i="2"/>
  <c r="K4" i="2" s="1"/>
  <c r="A5" i="2"/>
  <c r="L5" i="2" s="1"/>
  <c r="M5" i="2" s="1"/>
  <c r="N5" i="2" s="1"/>
  <c r="A5" i="24" s="1"/>
  <c r="A6" i="2"/>
  <c r="A7" i="2"/>
  <c r="L7" i="2" s="1"/>
  <c r="M7" i="2" s="1"/>
  <c r="N7" i="2" s="1"/>
  <c r="A7" i="24" s="1"/>
  <c r="D7" i="2"/>
  <c r="H7" i="2"/>
  <c r="I7" i="2"/>
  <c r="J7" i="2" s="1"/>
  <c r="A8" i="2"/>
  <c r="K8" i="2"/>
  <c r="A9" i="2"/>
  <c r="H9" i="2"/>
  <c r="A10" i="2"/>
  <c r="K10" i="2"/>
  <c r="A11" i="2"/>
  <c r="E11" i="2"/>
  <c r="A12" i="2"/>
  <c r="K12" i="2" s="1"/>
  <c r="A13" i="2"/>
  <c r="L13" i="2" s="1"/>
  <c r="M13" i="2" s="1"/>
  <c r="N13" i="2" s="1"/>
  <c r="K13" i="2"/>
  <c r="A14" i="2"/>
  <c r="A15" i="2"/>
  <c r="A16" i="2"/>
  <c r="K16" i="2" s="1"/>
  <c r="A17" i="2"/>
  <c r="L17" i="2" s="1"/>
  <c r="M17" i="2" s="1"/>
  <c r="N17" i="2" s="1"/>
  <c r="A17" i="24" s="1"/>
  <c r="D17" i="2"/>
  <c r="F17" i="2"/>
  <c r="G17" i="2" s="1"/>
  <c r="H17" i="2"/>
  <c r="I17" i="2"/>
  <c r="J17" i="2" s="1"/>
  <c r="A18" i="2"/>
  <c r="K18" i="2" s="1"/>
  <c r="A19" i="2"/>
  <c r="D19" i="2"/>
  <c r="D21" i="2"/>
  <c r="E21" i="2"/>
  <c r="K21" i="2"/>
  <c r="D23" i="2"/>
  <c r="F23" i="2"/>
  <c r="G23" i="2" s="1"/>
  <c r="E25" i="2"/>
  <c r="F25" i="2"/>
  <c r="G25" i="2" s="1"/>
  <c r="E27" i="2"/>
  <c r="H27" i="2"/>
  <c r="I27" i="2"/>
  <c r="J27" i="2" s="1"/>
  <c r="I29" i="2"/>
  <c r="J29" i="2" s="1"/>
  <c r="K29" i="2"/>
  <c r="H31" i="2"/>
  <c r="K31" i="2"/>
  <c r="F33" i="2"/>
  <c r="G33" i="2" s="1"/>
  <c r="K33" i="2"/>
  <c r="E35" i="2"/>
  <c r="F35" i="2"/>
  <c r="G35" i="2" s="1"/>
  <c r="D37" i="2"/>
  <c r="E37" i="2"/>
  <c r="H37" i="2"/>
  <c r="D39" i="2"/>
  <c r="F39" i="2"/>
  <c r="G39" i="2" s="1"/>
  <c r="K39" i="2"/>
  <c r="F41" i="2"/>
  <c r="G41" i="2" s="1"/>
  <c r="D43" i="2"/>
  <c r="H43" i="2"/>
  <c r="I43" i="2"/>
  <c r="J43" i="2" s="1"/>
  <c r="I45" i="2"/>
  <c r="J45" i="2" s="1"/>
  <c r="K45" i="2"/>
  <c r="F47" i="2"/>
  <c r="G47" i="2" s="1"/>
  <c r="K47" i="2"/>
  <c r="F49" i="2"/>
  <c r="G49" i="2" s="1"/>
  <c r="I49" i="2"/>
  <c r="J49" i="2" s="1"/>
  <c r="E51" i="2"/>
  <c r="F51" i="2"/>
  <c r="G51" i="2" s="1"/>
  <c r="H51" i="2"/>
  <c r="E53" i="2"/>
  <c r="H53" i="2"/>
  <c r="F55" i="2"/>
  <c r="G55" i="2" s="1"/>
  <c r="K55" i="2"/>
  <c r="K56" i="2"/>
  <c r="H57" i="2"/>
  <c r="I57" i="2"/>
  <c r="J57" i="2" s="1"/>
  <c r="F59" i="2"/>
  <c r="G59" i="2" s="1"/>
  <c r="H59" i="2"/>
  <c r="K59" i="2"/>
  <c r="K60" i="2"/>
  <c r="F61" i="2"/>
  <c r="G61" i="2" s="1"/>
  <c r="D63" i="2"/>
  <c r="E63" i="2"/>
  <c r="I63" i="2"/>
  <c r="J63" i="2" s="1"/>
  <c r="K63" i="2"/>
  <c r="K64" i="2"/>
  <c r="D67" i="2"/>
  <c r="E67" i="2"/>
  <c r="H67" i="2"/>
  <c r="K67" i="2"/>
  <c r="K68" i="2"/>
  <c r="D69" i="2"/>
  <c r="K69" i="2"/>
  <c r="E71" i="2"/>
  <c r="F71" i="2"/>
  <c r="G71" i="2" s="1"/>
  <c r="K71" i="2"/>
  <c r="K72" i="2"/>
  <c r="I73" i="2"/>
  <c r="J73" i="2" s="1"/>
  <c r="D75" i="2"/>
  <c r="F75" i="2"/>
  <c r="G75" i="2" s="1"/>
  <c r="I75" i="2"/>
  <c r="J75" i="2" s="1"/>
  <c r="E77" i="2"/>
  <c r="F77" i="2"/>
  <c r="G77" i="2" s="1"/>
  <c r="E79" i="2"/>
  <c r="F79" i="2"/>
  <c r="G79" i="2" s="1"/>
  <c r="H79" i="2"/>
  <c r="K80" i="2"/>
  <c r="F81" i="2"/>
  <c r="G81" i="2" s="1"/>
  <c r="D83" i="2"/>
  <c r="F83" i="2"/>
  <c r="G83" i="2" s="1"/>
  <c r="I83" i="2"/>
  <c r="J83" i="2" s="1"/>
  <c r="K84" i="2"/>
  <c r="K85" i="2"/>
  <c r="F87" i="2"/>
  <c r="G87" i="2" s="1"/>
  <c r="D88" i="2"/>
  <c r="K88" i="2"/>
  <c r="D89" i="2"/>
  <c r="F89" i="2"/>
  <c r="G89" i="2" s="1"/>
  <c r="I89" i="2"/>
  <c r="J89" i="2" s="1"/>
  <c r="F91" i="2"/>
  <c r="G91" i="2" s="1"/>
  <c r="K91" i="2"/>
  <c r="I92" i="2"/>
  <c r="J92" i="2" s="1"/>
  <c r="E93" i="2"/>
  <c r="H93" i="2"/>
  <c r="F95" i="2"/>
  <c r="G95" i="2" s="1"/>
  <c r="K95" i="2"/>
  <c r="H97" i="2"/>
  <c r="K97" i="2"/>
  <c r="D99" i="2"/>
  <c r="E101" i="2"/>
  <c r="F101" i="2"/>
  <c r="G101" i="2" s="1"/>
  <c r="K101" i="2"/>
  <c r="E103" i="2"/>
  <c r="I103" i="2"/>
  <c r="J103" i="2" s="1"/>
  <c r="F104" i="2"/>
  <c r="G104" i="2" s="1"/>
  <c r="D107" i="2"/>
  <c r="K107" i="2"/>
  <c r="F108" i="2"/>
  <c r="G108" i="2" s="1"/>
  <c r="F109" i="2"/>
  <c r="G109" i="2" s="1"/>
  <c r="F111" i="2"/>
  <c r="G111" i="2" s="1"/>
  <c r="H111" i="2"/>
  <c r="K111" i="2"/>
  <c r="F112" i="2"/>
  <c r="G112" i="2" s="1"/>
  <c r="D115" i="2"/>
  <c r="E115" i="2"/>
  <c r="I115" i="2"/>
  <c r="J115" i="2" s="1"/>
  <c r="K115" i="2"/>
  <c r="K117" i="2"/>
  <c r="I119" i="2"/>
  <c r="J119" i="2" s="1"/>
  <c r="K119" i="2"/>
  <c r="F120" i="2"/>
  <c r="G120" i="2" s="1"/>
  <c r="I122" i="2"/>
  <c r="J122" i="2" s="1"/>
  <c r="D123" i="2"/>
  <c r="H123" i="2"/>
  <c r="F127" i="2"/>
  <c r="G127" i="2" s="1"/>
  <c r="I127" i="2"/>
  <c r="J127" i="2" s="1"/>
  <c r="E129" i="2"/>
  <c r="H129" i="2"/>
  <c r="I130" i="2"/>
  <c r="J130" i="2" s="1"/>
  <c r="D131" i="2"/>
  <c r="H131" i="2"/>
  <c r="D133" i="2"/>
  <c r="F133" i="2"/>
  <c r="G133" i="2" s="1"/>
  <c r="H133" i="2"/>
  <c r="K135" i="2"/>
  <c r="F136" i="2"/>
  <c r="G136" i="2" s="1"/>
  <c r="I136" i="2"/>
  <c r="J136" i="2" s="1"/>
  <c r="I138" i="2"/>
  <c r="J138" i="2" s="1"/>
  <c r="H139" i="2"/>
  <c r="D140" i="2"/>
  <c r="F141" i="2"/>
  <c r="G141" i="2" s="1"/>
  <c r="F142" i="2"/>
  <c r="G142" i="2" s="1"/>
  <c r="H143" i="2"/>
  <c r="I145" i="2"/>
  <c r="J145" i="2" s="1"/>
  <c r="K145" i="2"/>
  <c r="D147" i="2"/>
  <c r="E147" i="2"/>
  <c r="H147" i="2"/>
  <c r="I147" i="2"/>
  <c r="J147" i="2" s="1"/>
  <c r="K147" i="2"/>
  <c r="E149" i="2"/>
  <c r="H149" i="2"/>
  <c r="E151" i="2"/>
  <c r="F151" i="2"/>
  <c r="G151" i="2" s="1"/>
  <c r="I151" i="2"/>
  <c r="J151" i="2" s="1"/>
  <c r="K151" i="2"/>
  <c r="F153" i="2"/>
  <c r="G153" i="2" s="1"/>
  <c r="D155" i="2"/>
  <c r="E155" i="2"/>
  <c r="F155" i="2"/>
  <c r="G155" i="2" s="1"/>
  <c r="H155" i="2"/>
  <c r="I155" i="2"/>
  <c r="J155" i="2" s="1"/>
  <c r="K155" i="2"/>
  <c r="H157" i="2"/>
  <c r="D159" i="2"/>
  <c r="F159" i="2"/>
  <c r="G159" i="2" s="1"/>
  <c r="H159" i="2"/>
  <c r="K159" i="2"/>
  <c r="F162" i="2"/>
  <c r="G162" i="2" s="1"/>
  <c r="D163" i="2"/>
  <c r="E163" i="2"/>
  <c r="F163" i="2"/>
  <c r="G163" i="2" s="1"/>
  <c r="H163" i="2"/>
  <c r="I163" i="2"/>
  <c r="J163" i="2" s="1"/>
  <c r="K163" i="2"/>
  <c r="I165" i="2"/>
  <c r="J165" i="2" s="1"/>
  <c r="K165" i="2"/>
  <c r="D167" i="2"/>
  <c r="K167" i="2"/>
  <c r="D168" i="2"/>
  <c r="D169" i="2"/>
  <c r="E171" i="2"/>
  <c r="E172" i="2"/>
  <c r="I172" i="2"/>
  <c r="J172" i="2" s="1"/>
  <c r="D175" i="2"/>
  <c r="E175" i="2"/>
  <c r="F175" i="2"/>
  <c r="G175" i="2" s="1"/>
  <c r="H175" i="2"/>
  <c r="I175" i="2"/>
  <c r="J175" i="2" s="1"/>
  <c r="D177" i="2"/>
  <c r="F177" i="2"/>
  <c r="G177" i="2" s="1"/>
  <c r="D179" i="2"/>
  <c r="E179" i="2"/>
  <c r="F179" i="2"/>
  <c r="G179" i="2" s="1"/>
  <c r="H179" i="2"/>
  <c r="I179" i="2"/>
  <c r="J179" i="2" s="1"/>
  <c r="D180" i="2"/>
  <c r="F181" i="2"/>
  <c r="G181" i="2" s="1"/>
  <c r="D182" i="2"/>
  <c r="I184" i="2"/>
  <c r="J184" i="2" s="1"/>
  <c r="F185" i="2"/>
  <c r="G185" i="2" s="1"/>
  <c r="I186" i="2"/>
  <c r="J186" i="2" s="1"/>
  <c r="F187" i="2"/>
  <c r="G187" i="2" s="1"/>
  <c r="I187" i="2"/>
  <c r="J187" i="2" s="1"/>
  <c r="D189" i="2"/>
  <c r="F189" i="2"/>
  <c r="G189" i="2" s="1"/>
  <c r="E190" i="2"/>
  <c r="E192" i="2"/>
  <c r="H192" i="2"/>
  <c r="E193" i="2"/>
  <c r="I193" i="2"/>
  <c r="J193" i="2" s="1"/>
  <c r="E194" i="2"/>
  <c r="F196" i="2"/>
  <c r="G196" i="2" s="1"/>
  <c r="D197" i="2"/>
  <c r="E197" i="2"/>
  <c r="F197" i="2"/>
  <c r="G197" i="2" s="1"/>
  <c r="H197" i="2"/>
  <c r="I197" i="2"/>
  <c r="J197" i="2" s="1"/>
  <c r="K197" i="2"/>
  <c r="F199" i="2"/>
  <c r="G199" i="2" s="1"/>
  <c r="H199" i="2"/>
  <c r="E200" i="2"/>
  <c r="H200" i="2"/>
  <c r="K200" i="2"/>
  <c r="K201" i="2"/>
  <c r="K202" i="2"/>
  <c r="E203" i="2"/>
  <c r="H203" i="2"/>
  <c r="K204" i="2"/>
  <c r="D205" i="2"/>
  <c r="E205" i="2"/>
  <c r="H205" i="2"/>
  <c r="I205" i="2"/>
  <c r="J205" i="2" s="1"/>
  <c r="K205" i="2"/>
  <c r="E206" i="2"/>
  <c r="E207" i="2"/>
  <c r="F207" i="2"/>
  <c r="G207" i="2" s="1"/>
  <c r="D209" i="2"/>
  <c r="E209" i="2"/>
  <c r="F209" i="2"/>
  <c r="G209" i="2" s="1"/>
  <c r="H209" i="2"/>
  <c r="I209" i="2"/>
  <c r="J209" i="2" s="1"/>
  <c r="K209" i="2"/>
  <c r="K210" i="2"/>
  <c r="E212" i="2"/>
  <c r="E213" i="2"/>
  <c r="F213" i="2"/>
  <c r="G213" i="2" s="1"/>
  <c r="I213" i="2"/>
  <c r="J213" i="2" s="1"/>
  <c r="K213" i="2"/>
  <c r="D215" i="2"/>
  <c r="F215" i="2"/>
  <c r="G215" i="2" s="1"/>
  <c r="H215" i="2"/>
  <c r="E216" i="2"/>
  <c r="K217" i="2"/>
  <c r="K218" i="2"/>
  <c r="K220" i="2"/>
  <c r="D221" i="2"/>
  <c r="E221" i="2"/>
  <c r="H221" i="2"/>
  <c r="I221" i="2"/>
  <c r="J221" i="2" s="1"/>
  <c r="K221" i="2"/>
  <c r="D223" i="2"/>
  <c r="F223" i="2"/>
  <c r="G223" i="2" s="1"/>
  <c r="H223" i="2"/>
  <c r="D225" i="2"/>
  <c r="E225" i="2"/>
  <c r="F225" i="2"/>
  <c r="G225" i="2" s="1"/>
  <c r="H225" i="2"/>
  <c r="I225" i="2"/>
  <c r="J225" i="2" s="1"/>
  <c r="K225" i="2"/>
  <c r="E226" i="2"/>
  <c r="E228" i="2"/>
  <c r="H228" i="2"/>
  <c r="K228" i="2"/>
  <c r="E229" i="2"/>
  <c r="F229" i="2"/>
  <c r="G229" i="2" s="1"/>
  <c r="I229" i="2"/>
  <c r="J229" i="2" s="1"/>
  <c r="K229" i="2"/>
  <c r="F231" i="2"/>
  <c r="G231" i="2" s="1"/>
  <c r="K231" i="2"/>
  <c r="H232" i="2"/>
  <c r="K232" i="2"/>
  <c r="E235" i="2"/>
  <c r="F235" i="2"/>
  <c r="G235" i="2" s="1"/>
  <c r="H235" i="2"/>
  <c r="E236" i="2"/>
  <c r="K236" i="2"/>
  <c r="D237" i="2"/>
  <c r="E237" i="2"/>
  <c r="H237" i="2"/>
  <c r="I237" i="2"/>
  <c r="J237" i="2" s="1"/>
  <c r="K237" i="2"/>
  <c r="K238" i="2"/>
  <c r="D239" i="2"/>
  <c r="F239" i="2"/>
  <c r="G239" i="2" s="1"/>
  <c r="I239" i="2"/>
  <c r="J239" i="2" s="1"/>
  <c r="E240" i="2"/>
  <c r="D241" i="2"/>
  <c r="E241" i="2"/>
  <c r="F241" i="2"/>
  <c r="G241" i="2" s="1"/>
  <c r="H241" i="2"/>
  <c r="I241" i="2"/>
  <c r="J241" i="2" s="1"/>
  <c r="K241" i="2"/>
  <c r="E242" i="2"/>
  <c r="F243" i="2"/>
  <c r="G243" i="2" s="1"/>
  <c r="E245" i="2"/>
  <c r="F245" i="2"/>
  <c r="G245" i="2" s="1"/>
  <c r="I245" i="2"/>
  <c r="J245" i="2" s="1"/>
  <c r="K245" i="2"/>
  <c r="K246" i="2"/>
  <c r="H247" i="2"/>
  <c r="K247" i="2"/>
  <c r="K248" i="2"/>
  <c r="K249" i="2"/>
  <c r="K250" i="2"/>
  <c r="E251" i="2"/>
  <c r="K251" i="2"/>
  <c r="D252" i="2"/>
  <c r="E252" i="2"/>
  <c r="I252" i="2"/>
  <c r="J252" i="2" s="1"/>
  <c r="K252" i="2"/>
  <c r="D253" i="2"/>
  <c r="E253" i="2"/>
  <c r="F253" i="2"/>
  <c r="G253" i="2" s="1"/>
  <c r="H253" i="2"/>
  <c r="I253" i="2"/>
  <c r="J253" i="2" s="1"/>
  <c r="K253" i="2"/>
  <c r="K254" i="2"/>
  <c r="D255" i="2"/>
  <c r="K255" i="2"/>
  <c r="D256" i="2"/>
  <c r="E256" i="2"/>
  <c r="H256" i="2"/>
  <c r="I256" i="2"/>
  <c r="J256" i="2" s="1"/>
  <c r="K256" i="2"/>
  <c r="D257" i="2"/>
  <c r="E257" i="2"/>
  <c r="H257" i="2"/>
  <c r="I257" i="2"/>
  <c r="J257" i="2" s="1"/>
  <c r="K257" i="2"/>
  <c r="K258" i="2"/>
  <c r="D259" i="2"/>
  <c r="F259" i="2"/>
  <c r="G259" i="2" s="1"/>
  <c r="I259" i="2"/>
  <c r="J259" i="2" s="1"/>
  <c r="E261" i="2"/>
  <c r="F261" i="2"/>
  <c r="G261" i="2" s="1"/>
  <c r="I261" i="2"/>
  <c r="J261" i="2" s="1"/>
  <c r="K261" i="2"/>
  <c r="D263" i="2"/>
  <c r="E263" i="2"/>
  <c r="I263" i="2"/>
  <c r="J263" i="2" s="1"/>
  <c r="K263" i="2"/>
  <c r="I264" i="2"/>
  <c r="J264" i="2" s="1"/>
  <c r="D265" i="2"/>
  <c r="E265" i="2"/>
  <c r="F265" i="2"/>
  <c r="G265" i="2" s="1"/>
  <c r="H265" i="2"/>
  <c r="I265" i="2"/>
  <c r="J265" i="2" s="1"/>
  <c r="K265" i="2"/>
  <c r="E266" i="2"/>
  <c r="D268" i="2"/>
  <c r="E268" i="2"/>
  <c r="I268" i="2"/>
  <c r="J268" i="2" s="1"/>
  <c r="K268" i="2"/>
  <c r="A3" i="2"/>
  <c r="D3" i="2" s="1"/>
  <c r="L2" i="2"/>
  <c r="K2" i="2"/>
  <c r="I2" i="2"/>
  <c r="C2" i="4"/>
  <c r="I2" i="4" s="1"/>
  <c r="D2" i="4"/>
  <c r="K190" i="2"/>
  <c r="I182" i="2"/>
  <c r="J182" i="2" s="1"/>
  <c r="I158" i="2"/>
  <c r="J158" i="2" s="1"/>
  <c r="I154" i="2"/>
  <c r="J154" i="2" s="1"/>
  <c r="I134" i="2"/>
  <c r="J134" i="2" s="1"/>
  <c r="I126" i="2"/>
  <c r="J126" i="2" s="1"/>
  <c r="I118" i="2"/>
  <c r="J118" i="2" s="1"/>
  <c r="I110" i="2"/>
  <c r="J110" i="2" s="1"/>
  <c r="F266" i="2"/>
  <c r="G266" i="2" s="1"/>
  <c r="D266" i="2"/>
  <c r="I266" i="2"/>
  <c r="J266" i="2" s="1"/>
  <c r="F258" i="2"/>
  <c r="G258" i="2" s="1"/>
  <c r="D258" i="2"/>
  <c r="I258" i="2"/>
  <c r="J258" i="2" s="1"/>
  <c r="F254" i="2"/>
  <c r="G254" i="2" s="1"/>
  <c r="I254" i="2"/>
  <c r="J254" i="2" s="1"/>
  <c r="F250" i="2"/>
  <c r="G250" i="2" s="1"/>
  <c r="D250" i="2"/>
  <c r="I250" i="2"/>
  <c r="J250" i="2" s="1"/>
  <c r="F242" i="2"/>
  <c r="G242" i="2" s="1"/>
  <c r="D242" i="2"/>
  <c r="I242" i="2"/>
  <c r="J242" i="2" s="1"/>
  <c r="F238" i="2"/>
  <c r="G238" i="2" s="1"/>
  <c r="D238" i="2"/>
  <c r="I238" i="2"/>
  <c r="J238" i="2" s="1"/>
  <c r="F234" i="2"/>
  <c r="G234" i="2" s="1"/>
  <c r="D234" i="2"/>
  <c r="I234" i="2"/>
  <c r="J234" i="2" s="1"/>
  <c r="I226" i="2"/>
  <c r="J226" i="2" s="1"/>
  <c r="F222" i="2"/>
  <c r="G222" i="2" s="1"/>
  <c r="F218" i="2"/>
  <c r="G218" i="2" s="1"/>
  <c r="D218" i="2"/>
  <c r="I218" i="2"/>
  <c r="J218" i="2" s="1"/>
  <c r="F210" i="2"/>
  <c r="G210" i="2" s="1"/>
  <c r="D210" i="2"/>
  <c r="I210" i="2"/>
  <c r="J210" i="2" s="1"/>
  <c r="F206" i="2"/>
  <c r="G206" i="2" s="1"/>
  <c r="D206" i="2"/>
  <c r="I206" i="2"/>
  <c r="J206" i="2" s="1"/>
  <c r="F202" i="2"/>
  <c r="G202" i="2" s="1"/>
  <c r="D202" i="2"/>
  <c r="I202" i="2"/>
  <c r="J202" i="2" s="1"/>
  <c r="E198" i="2"/>
  <c r="I198" i="2"/>
  <c r="J198" i="2" s="1"/>
  <c r="D194" i="2"/>
  <c r="I194" i="2"/>
  <c r="J194" i="2" s="1"/>
  <c r="D190" i="2"/>
  <c r="I190" i="2"/>
  <c r="J190" i="2" s="1"/>
  <c r="F190" i="2"/>
  <c r="G190" i="2" s="1"/>
  <c r="K186" i="2"/>
  <c r="K182" i="2"/>
  <c r="H182" i="2"/>
  <c r="H178" i="2"/>
  <c r="E174" i="2"/>
  <c r="K174" i="2"/>
  <c r="D170" i="2"/>
  <c r="E166" i="2"/>
  <c r="K166" i="2"/>
  <c r="F166" i="2"/>
  <c r="G166" i="2" s="1"/>
  <c r="I166" i="2"/>
  <c r="J166" i="2" s="1"/>
  <c r="E162" i="2"/>
  <c r="H162" i="2"/>
  <c r="D162" i="2"/>
  <c r="D158" i="2"/>
  <c r="H158" i="2"/>
  <c r="H154" i="2"/>
  <c r="F154" i="2"/>
  <c r="G154" i="2" s="1"/>
  <c r="D154" i="2"/>
  <c r="K154" i="2"/>
  <c r="H150" i="2"/>
  <c r="H146" i="2"/>
  <c r="D146" i="2"/>
  <c r="K146" i="2"/>
  <c r="F146" i="2"/>
  <c r="G146" i="2" s="1"/>
  <c r="H142" i="2"/>
  <c r="E142" i="2"/>
  <c r="H138" i="2"/>
  <c r="F138" i="2"/>
  <c r="G138" i="2" s="1"/>
  <c r="D138" i="2"/>
  <c r="K138" i="2"/>
  <c r="E134" i="2"/>
  <c r="H134" i="2"/>
  <c r="F134" i="2"/>
  <c r="G134" i="2" s="1"/>
  <c r="E130" i="2"/>
  <c r="K130" i="2"/>
  <c r="H130" i="2"/>
  <c r="F130" i="2"/>
  <c r="G130" i="2" s="1"/>
  <c r="E126" i="2"/>
  <c r="K126" i="2"/>
  <c r="H126" i="2"/>
  <c r="F126" i="2"/>
  <c r="G126" i="2" s="1"/>
  <c r="E122" i="2"/>
  <c r="K122" i="2"/>
  <c r="H122" i="2"/>
  <c r="F122" i="2"/>
  <c r="G122" i="2" s="1"/>
  <c r="E118" i="2"/>
  <c r="K118" i="2"/>
  <c r="F118" i="2"/>
  <c r="G118" i="2" s="1"/>
  <c r="K114" i="2"/>
  <c r="H114" i="2"/>
  <c r="E110" i="2"/>
  <c r="K110" i="2"/>
  <c r="F110" i="2"/>
  <c r="G110" i="2" s="1"/>
  <c r="K106" i="2"/>
  <c r="H106" i="2"/>
  <c r="D98" i="2"/>
  <c r="H98" i="2"/>
  <c r="K94" i="2"/>
  <c r="F94" i="2"/>
  <c r="G94" i="2" s="1"/>
  <c r="K90" i="2"/>
  <c r="D90" i="2"/>
  <c r="K86" i="2"/>
  <c r="F86" i="2"/>
  <c r="G86" i="2" s="1"/>
  <c r="D82" i="2"/>
  <c r="K82" i="2"/>
  <c r="K78" i="2"/>
  <c r="H78" i="2"/>
  <c r="K74" i="2"/>
  <c r="F70" i="2"/>
  <c r="G70" i="2" s="1"/>
  <c r="E70" i="2"/>
  <c r="D66" i="2"/>
  <c r="H62" i="2"/>
  <c r="I62" i="2"/>
  <c r="J62" i="2" s="1"/>
  <c r="I58" i="2"/>
  <c r="J58" i="2" s="1"/>
  <c r="I54" i="2"/>
  <c r="J54" i="2" s="1"/>
  <c r="I50" i="2"/>
  <c r="J50" i="2" s="1"/>
  <c r="F50" i="2"/>
  <c r="G50" i="2" s="1"/>
  <c r="F46" i="2"/>
  <c r="G46" i="2" s="1"/>
  <c r="K46" i="2"/>
  <c r="F42" i="2"/>
  <c r="G42" i="2" s="1"/>
  <c r="E42" i="2"/>
  <c r="H38" i="2"/>
  <c r="D34" i="2"/>
  <c r="H34" i="2"/>
  <c r="D30" i="2"/>
  <c r="H30" i="2"/>
  <c r="F26" i="2"/>
  <c r="G26" i="2" s="1"/>
  <c r="I22" i="2"/>
  <c r="J22" i="2" s="1"/>
  <c r="K22" i="2"/>
  <c r="H266" i="2"/>
  <c r="H258" i="2"/>
  <c r="H242" i="2"/>
  <c r="H238" i="2"/>
  <c r="H210" i="2"/>
  <c r="H206" i="2"/>
  <c r="H198" i="2"/>
  <c r="F186" i="2"/>
  <c r="G186" i="2" s="1"/>
  <c r="F178" i="2"/>
  <c r="G178" i="2" s="1"/>
  <c r="H174" i="2"/>
  <c r="D166" i="2"/>
  <c r="I146" i="2"/>
  <c r="J146" i="2" s="1"/>
  <c r="E138" i="2"/>
  <c r="D130" i="2"/>
  <c r="D122" i="2"/>
  <c r="D106" i="2"/>
  <c r="E74" i="2"/>
  <c r="E156" i="2"/>
  <c r="E152" i="2"/>
  <c r="K152" i="2"/>
  <c r="E148" i="2"/>
  <c r="E144" i="2"/>
  <c r="K144" i="2"/>
  <c r="E140" i="2"/>
  <c r="E136" i="2"/>
  <c r="K136" i="2"/>
  <c r="H132" i="2"/>
  <c r="K132" i="2"/>
  <c r="H128" i="2"/>
  <c r="E128" i="2"/>
  <c r="H124" i="2"/>
  <c r="E124" i="2"/>
  <c r="K124" i="2"/>
  <c r="E120" i="2"/>
  <c r="K120" i="2"/>
  <c r="H116" i="2"/>
  <c r="K116" i="2"/>
  <c r="H112" i="2"/>
  <c r="E112" i="2"/>
  <c r="H108" i="2"/>
  <c r="E108" i="2"/>
  <c r="K108" i="2"/>
  <c r="H104" i="2"/>
  <c r="E104" i="2"/>
  <c r="K104" i="2"/>
  <c r="H100" i="2"/>
  <c r="K100" i="2"/>
  <c r="H96" i="2"/>
  <c r="E96" i="2"/>
  <c r="I96" i="2"/>
  <c r="J96" i="2" s="1"/>
  <c r="H92" i="2"/>
  <c r="D92" i="2"/>
  <c r="K92" i="2"/>
  <c r="I88" i="2"/>
  <c r="J88" i="2" s="1"/>
  <c r="E88" i="2"/>
  <c r="D84" i="2"/>
  <c r="I84" i="2"/>
  <c r="J84" i="2" s="1"/>
  <c r="H84" i="2"/>
  <c r="D80" i="2"/>
  <c r="E80" i="2"/>
  <c r="D76" i="2"/>
  <c r="I76" i="2"/>
  <c r="J76" i="2" s="1"/>
  <c r="H76" i="2"/>
  <c r="D72" i="2"/>
  <c r="E72" i="2"/>
  <c r="D68" i="2"/>
  <c r="I68" i="2"/>
  <c r="J68" i="2" s="1"/>
  <c r="H68" i="2"/>
  <c r="D64" i="2"/>
  <c r="E64" i="2"/>
  <c r="D60" i="2"/>
  <c r="I60" i="2"/>
  <c r="J60" i="2" s="1"/>
  <c r="H60" i="2"/>
  <c r="D56" i="2"/>
  <c r="I56" i="2"/>
  <c r="J56" i="2" s="1"/>
  <c r="E56" i="2"/>
  <c r="H56" i="2"/>
  <c r="F52" i="2"/>
  <c r="G52" i="2" s="1"/>
  <c r="D52" i="2"/>
  <c r="I52" i="2"/>
  <c r="J52" i="2" s="1"/>
  <c r="E52" i="2"/>
  <c r="K52" i="2"/>
  <c r="F48" i="2"/>
  <c r="G48" i="2" s="1"/>
  <c r="D48" i="2"/>
  <c r="I48" i="2"/>
  <c r="J48" i="2" s="1"/>
  <c r="E48" i="2"/>
  <c r="K48" i="2"/>
  <c r="F44" i="2"/>
  <c r="G44" i="2" s="1"/>
  <c r="D44" i="2"/>
  <c r="I44" i="2"/>
  <c r="J44" i="2" s="1"/>
  <c r="E44" i="2"/>
  <c r="K44" i="2"/>
  <c r="F40" i="2"/>
  <c r="G40" i="2" s="1"/>
  <c r="D40" i="2"/>
  <c r="I40" i="2"/>
  <c r="J40" i="2" s="1"/>
  <c r="E40" i="2"/>
  <c r="K40" i="2"/>
  <c r="F36" i="2"/>
  <c r="G36" i="2" s="1"/>
  <c r="D36" i="2"/>
  <c r="I36" i="2"/>
  <c r="J36" i="2" s="1"/>
  <c r="E36" i="2"/>
  <c r="K36" i="2"/>
  <c r="F32" i="2"/>
  <c r="G32" i="2" s="1"/>
  <c r="D32" i="2"/>
  <c r="I32" i="2"/>
  <c r="J32" i="2" s="1"/>
  <c r="E32" i="2"/>
  <c r="K32" i="2"/>
  <c r="F28" i="2"/>
  <c r="G28" i="2" s="1"/>
  <c r="D28" i="2"/>
  <c r="I28" i="2"/>
  <c r="J28" i="2" s="1"/>
  <c r="E28" i="2"/>
  <c r="K28" i="2"/>
  <c r="F24" i="2"/>
  <c r="G24" i="2" s="1"/>
  <c r="D24" i="2"/>
  <c r="I24" i="2"/>
  <c r="J24" i="2" s="1"/>
  <c r="E24" i="2"/>
  <c r="K24" i="2"/>
  <c r="F20" i="2"/>
  <c r="G20" i="2" s="1"/>
  <c r="D20" i="2"/>
  <c r="I20" i="2"/>
  <c r="J20" i="2" s="1"/>
  <c r="E20" i="2"/>
  <c r="K20" i="2"/>
  <c r="F232" i="2"/>
  <c r="G232" i="2" s="1"/>
  <c r="F228" i="2"/>
  <c r="G228" i="2" s="1"/>
  <c r="F216" i="2"/>
  <c r="G216" i="2" s="1"/>
  <c r="F212" i="2"/>
  <c r="G212" i="2" s="1"/>
  <c r="F200" i="2"/>
  <c r="G200" i="2" s="1"/>
  <c r="I192" i="2"/>
  <c r="J192" i="2" s="1"/>
  <c r="K188" i="2"/>
  <c r="E188" i="2"/>
  <c r="K184" i="2"/>
  <c r="K180" i="2"/>
  <c r="E180" i="2"/>
  <c r="F172" i="2"/>
  <c r="G172" i="2" s="1"/>
  <c r="I168" i="2"/>
  <c r="J168" i="2" s="1"/>
  <c r="K164" i="2"/>
  <c r="I156" i="2"/>
  <c r="J156" i="2" s="1"/>
  <c r="D152" i="2"/>
  <c r="F148" i="2"/>
  <c r="G148" i="2" s="1"/>
  <c r="H144" i="2"/>
  <c r="D136" i="2"/>
  <c r="D128" i="2"/>
  <c r="I124" i="2"/>
  <c r="J124" i="2" s="1"/>
  <c r="D120" i="2"/>
  <c r="I116" i="2"/>
  <c r="J116" i="2" s="1"/>
  <c r="I108" i="2"/>
  <c r="J108" i="2" s="1"/>
  <c r="D104" i="2"/>
  <c r="K96" i="2"/>
  <c r="F84" i="2"/>
  <c r="G84" i="2" s="1"/>
  <c r="F76" i="2"/>
  <c r="G76" i="2" s="1"/>
  <c r="F68" i="2"/>
  <c r="G68" i="2" s="1"/>
  <c r="F60" i="2"/>
  <c r="G60" i="2" s="1"/>
  <c r="I240" i="2"/>
  <c r="J240" i="2" s="1"/>
  <c r="I232" i="2"/>
  <c r="J232" i="2" s="1"/>
  <c r="I224" i="2"/>
  <c r="J224" i="2" s="1"/>
  <c r="I216" i="2"/>
  <c r="J216" i="2" s="1"/>
  <c r="I208" i="2"/>
  <c r="J208" i="2" s="1"/>
  <c r="I200" i="2"/>
  <c r="J200" i="2" s="1"/>
  <c r="I176" i="2"/>
  <c r="J176" i="2" s="1"/>
  <c r="K172" i="2"/>
  <c r="D172" i="2"/>
  <c r="E168" i="2"/>
  <c r="I160" i="2"/>
  <c r="J160" i="2" s="1"/>
  <c r="H152" i="2"/>
  <c r="I148" i="2"/>
  <c r="J148" i="2" s="1"/>
  <c r="D144" i="2"/>
  <c r="F140" i="2"/>
  <c r="G140" i="2" s="1"/>
  <c r="H136" i="2"/>
  <c r="D132" i="2"/>
  <c r="I128" i="2"/>
  <c r="J128" i="2" s="1"/>
  <c r="D124" i="2"/>
  <c r="I120" i="2"/>
  <c r="J120" i="2" s="1"/>
  <c r="I112" i="2"/>
  <c r="J112" i="2" s="1"/>
  <c r="D108" i="2"/>
  <c r="I104" i="2"/>
  <c r="J104" i="2" s="1"/>
  <c r="D100" i="2"/>
  <c r="D96" i="2"/>
  <c r="E92" i="2"/>
  <c r="F80" i="2"/>
  <c r="G80" i="2" s="1"/>
  <c r="F72" i="2"/>
  <c r="G72" i="2" s="1"/>
  <c r="F64" i="2"/>
  <c r="G64" i="2" s="1"/>
  <c r="F56" i="2"/>
  <c r="G56" i="2" s="1"/>
  <c r="H52" i="2"/>
  <c r="H48" i="2"/>
  <c r="H44" i="2"/>
  <c r="H40" i="2"/>
  <c r="H36" i="2"/>
  <c r="H32" i="2"/>
  <c r="H28" i="2"/>
  <c r="H24" i="2"/>
  <c r="H20" i="2"/>
  <c r="M8" i="11"/>
  <c r="N8" i="11" s="1"/>
  <c r="M3" i="11"/>
  <c r="N3" i="11" s="1"/>
  <c r="M38" i="11"/>
  <c r="N38" i="11" s="1"/>
  <c r="L38" i="11"/>
  <c r="M30" i="11"/>
  <c r="N30" i="11" s="1"/>
  <c r="M31" i="11"/>
  <c r="N31" i="11" s="1"/>
  <c r="M32" i="11"/>
  <c r="N32" i="11" s="1"/>
  <c r="L37" i="11"/>
  <c r="M39" i="11"/>
  <c r="N39" i="11" s="1"/>
  <c r="L39" i="11"/>
  <c r="L41" i="11"/>
  <c r="M42" i="11"/>
  <c r="N42" i="11" s="1"/>
  <c r="M43" i="11"/>
  <c r="N43" i="11" s="1"/>
  <c r="L43" i="11"/>
  <c r="L45" i="11"/>
  <c r="M46" i="11"/>
  <c r="N46" i="11" s="1"/>
  <c r="L46" i="11"/>
  <c r="L48" i="11"/>
  <c r="M50" i="11"/>
  <c r="N50" i="11" s="1"/>
  <c r="L50" i="11"/>
  <c r="L52" i="11"/>
  <c r="M54" i="11"/>
  <c r="N54" i="11" s="1"/>
  <c r="L54" i="11"/>
  <c r="L56" i="11"/>
  <c r="L58" i="11"/>
  <c r="L60" i="11"/>
  <c r="L61" i="11"/>
  <c r="M62" i="11"/>
  <c r="N62" i="11" s="1"/>
  <c r="L63" i="11"/>
  <c r="L65" i="11"/>
  <c r="L69" i="11"/>
  <c r="M74" i="11"/>
  <c r="N74" i="11" s="1"/>
  <c r="L74" i="11"/>
  <c r="L78" i="11"/>
  <c r="M79" i="11"/>
  <c r="N79" i="11" s="1"/>
  <c r="L80" i="11"/>
  <c r="L82" i="11"/>
  <c r="L86" i="11"/>
  <c r="L18" i="11"/>
  <c r="M23" i="11"/>
  <c r="N23" i="11" s="1"/>
  <c r="F23" i="1" s="1"/>
  <c r="M24" i="11"/>
  <c r="N24" i="11" s="1"/>
  <c r="L27" i="11"/>
  <c r="L29" i="11"/>
  <c r="A4" i="11"/>
  <c r="B4" i="11"/>
  <c r="C4" i="11"/>
  <c r="D4" i="11"/>
  <c r="B5" i="11"/>
  <c r="C5" i="11"/>
  <c r="D5" i="11"/>
  <c r="A6" i="11"/>
  <c r="B6" i="11"/>
  <c r="C6" i="11"/>
  <c r="D6" i="11"/>
  <c r="A7" i="11"/>
  <c r="B7" i="11"/>
  <c r="C7" i="11"/>
  <c r="D7" i="11"/>
  <c r="A8" i="11"/>
  <c r="B8" i="11"/>
  <c r="C8" i="11"/>
  <c r="D8" i="11"/>
  <c r="B9" i="11"/>
  <c r="C9" i="11"/>
  <c r="D9" i="11"/>
  <c r="A10" i="11"/>
  <c r="B10" i="11"/>
  <c r="C10" i="11"/>
  <c r="D10" i="11"/>
  <c r="A11" i="11"/>
  <c r="B11" i="11"/>
  <c r="C11" i="11"/>
  <c r="D11" i="11"/>
  <c r="A12" i="11"/>
  <c r="B12" i="11"/>
  <c r="C12" i="11"/>
  <c r="D12" i="11"/>
  <c r="B13" i="11"/>
  <c r="C13" i="11"/>
  <c r="D13" i="11"/>
  <c r="B14" i="11"/>
  <c r="C14" i="11"/>
  <c r="D14" i="11"/>
  <c r="A15" i="11"/>
  <c r="B15" i="11"/>
  <c r="C15" i="11"/>
  <c r="D15" i="11"/>
  <c r="A16" i="11"/>
  <c r="B16" i="11"/>
  <c r="C16" i="11"/>
  <c r="D16" i="11"/>
  <c r="B17" i="11"/>
  <c r="C17" i="11"/>
  <c r="D17" i="11"/>
  <c r="B18" i="11"/>
  <c r="C18" i="11"/>
  <c r="D18" i="11"/>
  <c r="A19" i="11"/>
  <c r="B19" i="11"/>
  <c r="C19" i="11"/>
  <c r="D19" i="11"/>
  <c r="A20" i="11"/>
  <c r="B20" i="11"/>
  <c r="C20" i="11"/>
  <c r="D20" i="11"/>
  <c r="A21" i="11"/>
  <c r="B21" i="11"/>
  <c r="C21" i="11"/>
  <c r="D21" i="11"/>
  <c r="A22" i="11"/>
  <c r="B22" i="11"/>
  <c r="C22" i="11"/>
  <c r="D22" i="11"/>
  <c r="B23" i="11"/>
  <c r="C23" i="11"/>
  <c r="D23" i="11"/>
  <c r="A24" i="11"/>
  <c r="B24" i="11"/>
  <c r="C24" i="11"/>
  <c r="D24" i="11"/>
  <c r="B25" i="11"/>
  <c r="C25" i="11"/>
  <c r="D25" i="11"/>
  <c r="A26" i="11"/>
  <c r="B26" i="11"/>
  <c r="C26" i="11"/>
  <c r="D26" i="11"/>
  <c r="A27" i="11"/>
  <c r="B27" i="11"/>
  <c r="C27" i="11"/>
  <c r="D27" i="11"/>
  <c r="A28" i="11"/>
  <c r="B28" i="11"/>
  <c r="C28" i="11"/>
  <c r="D28" i="11"/>
  <c r="B29" i="11"/>
  <c r="C29" i="11"/>
  <c r="D29" i="11"/>
  <c r="A30" i="11"/>
  <c r="B30" i="11"/>
  <c r="C30" i="11"/>
  <c r="D30" i="11"/>
  <c r="A31" i="11"/>
  <c r="B31" i="11"/>
  <c r="C31" i="11"/>
  <c r="D31" i="11"/>
  <c r="A32" i="11"/>
  <c r="B32" i="11"/>
  <c r="C32" i="11"/>
  <c r="D32" i="11"/>
  <c r="B33" i="11"/>
  <c r="C33" i="11"/>
  <c r="D33" i="11"/>
  <c r="A34" i="11"/>
  <c r="B34" i="11"/>
  <c r="C34" i="11"/>
  <c r="D34" i="11"/>
  <c r="A35" i="11"/>
  <c r="B35" i="11"/>
  <c r="C35" i="11"/>
  <c r="D35" i="11"/>
  <c r="A36" i="11"/>
  <c r="B36" i="11"/>
  <c r="C36" i="11"/>
  <c r="D36" i="11"/>
  <c r="B37" i="11"/>
  <c r="C37" i="11"/>
  <c r="D37" i="11"/>
  <c r="A38" i="11"/>
  <c r="B38" i="11"/>
  <c r="C38" i="11"/>
  <c r="D38" i="11"/>
  <c r="A39" i="11"/>
  <c r="B39" i="11"/>
  <c r="C39" i="11"/>
  <c r="D39" i="11"/>
  <c r="A40" i="11"/>
  <c r="B40" i="11"/>
  <c r="C40" i="11"/>
  <c r="D40" i="11"/>
  <c r="B41" i="11"/>
  <c r="C41" i="11"/>
  <c r="D41" i="11"/>
  <c r="A42" i="11"/>
  <c r="B42" i="11"/>
  <c r="C42" i="11"/>
  <c r="D42" i="11"/>
  <c r="A43" i="11"/>
  <c r="B43" i="11"/>
  <c r="C43" i="11"/>
  <c r="D43" i="11"/>
  <c r="A44" i="11"/>
  <c r="B44" i="11"/>
  <c r="C44" i="11"/>
  <c r="D44" i="11"/>
  <c r="B45" i="11"/>
  <c r="C45" i="11"/>
  <c r="D45" i="11"/>
  <c r="A46" i="11"/>
  <c r="B46" i="11"/>
  <c r="C46" i="11"/>
  <c r="D46" i="11"/>
  <c r="A47" i="11"/>
  <c r="B47" i="11"/>
  <c r="C47" i="11"/>
  <c r="D47" i="11"/>
  <c r="A48" i="11"/>
  <c r="B48" i="11"/>
  <c r="C48" i="11"/>
  <c r="D48" i="11"/>
  <c r="B49" i="11"/>
  <c r="C49" i="11"/>
  <c r="D49" i="11"/>
  <c r="A50" i="11"/>
  <c r="B50" i="11"/>
  <c r="C50" i="11"/>
  <c r="D50" i="11"/>
  <c r="A51" i="11"/>
  <c r="B51" i="11"/>
  <c r="C51" i="11"/>
  <c r="D51" i="11"/>
  <c r="A52" i="11"/>
  <c r="B52" i="11"/>
  <c r="C52" i="11"/>
  <c r="D52" i="11"/>
  <c r="B53" i="11"/>
  <c r="C53" i="11"/>
  <c r="D53" i="11"/>
  <c r="A54" i="11"/>
  <c r="B54" i="11"/>
  <c r="C54" i="11"/>
  <c r="D54" i="11"/>
  <c r="A55" i="11"/>
  <c r="B55" i="11"/>
  <c r="C55" i="11"/>
  <c r="D55" i="11"/>
  <c r="A56" i="11"/>
  <c r="B56" i="11"/>
  <c r="C56" i="11"/>
  <c r="D56" i="11"/>
  <c r="B57" i="11"/>
  <c r="C57" i="11"/>
  <c r="D57" i="11"/>
  <c r="A58" i="11"/>
  <c r="B58" i="11"/>
  <c r="C58" i="11"/>
  <c r="D58" i="11"/>
  <c r="A59" i="11"/>
  <c r="B59" i="11"/>
  <c r="C59" i="11"/>
  <c r="D59" i="11"/>
  <c r="A60" i="11"/>
  <c r="B60" i="11"/>
  <c r="C60" i="11"/>
  <c r="D60" i="11"/>
  <c r="B61" i="11"/>
  <c r="C61" i="11"/>
  <c r="D61" i="11"/>
  <c r="A62" i="11"/>
  <c r="B62" i="11"/>
  <c r="C62" i="11"/>
  <c r="D62" i="11"/>
  <c r="A63" i="11"/>
  <c r="B63" i="11"/>
  <c r="C63" i="11"/>
  <c r="D63" i="11"/>
  <c r="A64" i="11"/>
  <c r="B64" i="11"/>
  <c r="C64" i="11"/>
  <c r="D64" i="11"/>
  <c r="B65" i="11"/>
  <c r="C65" i="11"/>
  <c r="D65" i="11"/>
  <c r="A66" i="11"/>
  <c r="B66" i="11"/>
  <c r="C66" i="11"/>
  <c r="D66" i="11"/>
  <c r="A67" i="11"/>
  <c r="B67" i="11"/>
  <c r="C67" i="11"/>
  <c r="D67" i="11"/>
  <c r="A68" i="11"/>
  <c r="B68" i="11"/>
  <c r="C68" i="11"/>
  <c r="D68" i="11"/>
  <c r="B69" i="11"/>
  <c r="C69" i="11"/>
  <c r="D69" i="11"/>
  <c r="A70" i="11"/>
  <c r="B70" i="11"/>
  <c r="C70" i="11"/>
  <c r="D70" i="11"/>
  <c r="A71" i="11"/>
  <c r="B71" i="11"/>
  <c r="C71" i="11"/>
  <c r="D71" i="11"/>
  <c r="A72" i="11"/>
  <c r="B72" i="11"/>
  <c r="C72" i="11"/>
  <c r="D72" i="11"/>
  <c r="B73" i="11"/>
  <c r="C73" i="11"/>
  <c r="D73" i="11"/>
  <c r="A74" i="11"/>
  <c r="B74" i="11"/>
  <c r="C74" i="11"/>
  <c r="D74" i="11"/>
  <c r="A75" i="11"/>
  <c r="B75" i="11"/>
  <c r="C75" i="11"/>
  <c r="D75" i="11"/>
  <c r="A76" i="11"/>
  <c r="B76" i="11"/>
  <c r="C76" i="11"/>
  <c r="D76" i="11"/>
  <c r="B77" i="11"/>
  <c r="C77" i="11"/>
  <c r="D77" i="11"/>
  <c r="A78" i="11"/>
  <c r="B78" i="11"/>
  <c r="C78" i="11"/>
  <c r="D78" i="11"/>
  <c r="A79" i="11"/>
  <c r="B79" i="11"/>
  <c r="C79" i="11"/>
  <c r="D79" i="11"/>
  <c r="A80" i="11"/>
  <c r="B80" i="11"/>
  <c r="C80" i="11"/>
  <c r="D80" i="11"/>
  <c r="B81" i="11"/>
  <c r="C81" i="11"/>
  <c r="D81" i="11"/>
  <c r="A82" i="11"/>
  <c r="B82" i="11"/>
  <c r="C82" i="11"/>
  <c r="D82" i="11"/>
  <c r="A83" i="11"/>
  <c r="B83" i="11"/>
  <c r="C83" i="11"/>
  <c r="D83" i="11"/>
  <c r="A84" i="11"/>
  <c r="B84" i="11"/>
  <c r="C84" i="11"/>
  <c r="D84" i="11"/>
  <c r="B85" i="11"/>
  <c r="C85" i="11"/>
  <c r="D85" i="11"/>
  <c r="A86" i="11"/>
  <c r="B86" i="11"/>
  <c r="C86" i="11"/>
  <c r="D86" i="11"/>
  <c r="A87" i="11"/>
  <c r="B87" i="11"/>
  <c r="C87" i="11"/>
  <c r="D87" i="11"/>
  <c r="A88" i="11"/>
  <c r="B88" i="11"/>
  <c r="C88" i="11"/>
  <c r="D88" i="11"/>
  <c r="B89" i="11"/>
  <c r="C89" i="11"/>
  <c r="D89" i="11"/>
  <c r="A90" i="11"/>
  <c r="B90" i="11"/>
  <c r="C90" i="11"/>
  <c r="D90" i="11"/>
  <c r="A91" i="11"/>
  <c r="B91" i="11"/>
  <c r="C91" i="11"/>
  <c r="D91" i="11"/>
  <c r="A92" i="11"/>
  <c r="B92" i="11"/>
  <c r="C92" i="11"/>
  <c r="D92" i="11"/>
  <c r="B93" i="11"/>
  <c r="C93" i="11"/>
  <c r="D93" i="11"/>
  <c r="A94" i="11"/>
  <c r="B94" i="11"/>
  <c r="C94" i="11"/>
  <c r="D94" i="11"/>
  <c r="A95" i="11"/>
  <c r="B95" i="11"/>
  <c r="C95" i="11"/>
  <c r="D95" i="11"/>
  <c r="A96" i="11"/>
  <c r="B96" i="11"/>
  <c r="C96" i="11"/>
  <c r="D96" i="11"/>
  <c r="A3" i="11"/>
  <c r="B3" i="11"/>
  <c r="C3" i="11"/>
  <c r="D3" i="11"/>
  <c r="L5" i="11"/>
  <c r="L6" i="11"/>
  <c r="O6" i="11" s="1"/>
  <c r="L7" i="11"/>
  <c r="O7" i="11" s="1"/>
  <c r="L8" i="11"/>
  <c r="O8" i="11" s="1"/>
  <c r="L9" i="11"/>
  <c r="O9" i="11" s="1"/>
  <c r="L10" i="11"/>
  <c r="L11" i="11"/>
  <c r="L12" i="11"/>
  <c r="L13" i="11"/>
  <c r="L14" i="11"/>
  <c r="L15" i="11"/>
  <c r="L16" i="11"/>
  <c r="L17" i="11"/>
  <c r="L19" i="11"/>
  <c r="L20" i="11"/>
  <c r="L21" i="11"/>
  <c r="L22" i="11"/>
  <c r="L23" i="11"/>
  <c r="L24" i="11"/>
  <c r="L25" i="11"/>
  <c r="L26" i="11"/>
  <c r="L28" i="11"/>
  <c r="L30" i="11"/>
  <c r="L31" i="11"/>
  <c r="L32" i="11"/>
  <c r="L33" i="11"/>
  <c r="L34" i="11"/>
  <c r="L35" i="11"/>
  <c r="L36" i="11"/>
  <c r="L40" i="11"/>
  <c r="L42" i="11"/>
  <c r="L44" i="11"/>
  <c r="L47" i="11"/>
  <c r="L49" i="11"/>
  <c r="L51" i="11"/>
  <c r="L53" i="11"/>
  <c r="L55" i="11"/>
  <c r="L57" i="11"/>
  <c r="L59" i="11"/>
  <c r="L62" i="11"/>
  <c r="L64" i="11"/>
  <c r="L66" i="11"/>
  <c r="L67" i="11"/>
  <c r="L68" i="11"/>
  <c r="L70" i="11"/>
  <c r="L71" i="11"/>
  <c r="L72" i="11"/>
  <c r="L73" i="11"/>
  <c r="L75" i="11"/>
  <c r="L76" i="11"/>
  <c r="L77" i="11"/>
  <c r="L79" i="11"/>
  <c r="L81" i="11"/>
  <c r="L83" i="11"/>
  <c r="L84" i="11"/>
  <c r="L85" i="11"/>
  <c r="L4" i="11"/>
  <c r="L3" i="11"/>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O26" i="10"/>
  <c r="E26" i="10"/>
  <c r="O25" i="10"/>
  <c r="E25" i="10"/>
  <c r="N24" i="10"/>
  <c r="O24" i="10" s="1"/>
  <c r="E24" i="10"/>
  <c r="N23" i="10"/>
  <c r="O23" i="10" s="1"/>
  <c r="E23" i="10"/>
  <c r="N22" i="10"/>
  <c r="O22" i="10" s="1"/>
  <c r="E22" i="10"/>
  <c r="N21" i="10"/>
  <c r="O21" i="10" s="1"/>
  <c r="E21" i="10"/>
  <c r="N20" i="10"/>
  <c r="O20" i="10" s="1"/>
  <c r="E20" i="10"/>
  <c r="N19" i="10"/>
  <c r="O19" i="10" s="1"/>
  <c r="E19" i="10"/>
  <c r="N18" i="10"/>
  <c r="O18" i="10" s="1"/>
  <c r="E18" i="10"/>
  <c r="N17" i="10"/>
  <c r="O17" i="10" s="1"/>
  <c r="E17" i="10"/>
  <c r="N16" i="10"/>
  <c r="O16" i="10" s="1"/>
  <c r="E16" i="10"/>
  <c r="N15" i="10"/>
  <c r="O15" i="10" s="1"/>
  <c r="E15" i="10"/>
  <c r="N14" i="10"/>
  <c r="O14" i="10" s="1"/>
  <c r="E14" i="10"/>
  <c r="N13" i="10"/>
  <c r="O13" i="10"/>
  <c r="E13" i="10"/>
  <c r="N12" i="10"/>
  <c r="O12" i="10" s="1"/>
  <c r="E12" i="10"/>
  <c r="N11" i="10"/>
  <c r="O11" i="10" s="1"/>
  <c r="E11" i="10"/>
  <c r="N10" i="10"/>
  <c r="O10" i="10" s="1"/>
  <c r="E10" i="10"/>
  <c r="N9" i="10"/>
  <c r="O9" i="10" s="1"/>
  <c r="E9" i="10"/>
  <c r="N8" i="10"/>
  <c r="O8" i="10" s="1"/>
  <c r="E8" i="10"/>
  <c r="N7" i="10"/>
  <c r="O7" i="10" s="1"/>
  <c r="E7" i="10"/>
  <c r="N6" i="10"/>
  <c r="O6" i="10" s="1"/>
  <c r="E6" i="10"/>
  <c r="N5" i="10"/>
  <c r="O5" i="10" s="1"/>
  <c r="E5" i="10"/>
  <c r="N4" i="10"/>
  <c r="O4" i="10" s="1"/>
  <c r="N3" i="10"/>
  <c r="O3" i="10" s="1"/>
  <c r="E3" i="10"/>
  <c r="C3" i="10"/>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 i="9"/>
  <c r="B4" i="9"/>
  <c r="C4" i="9" s="1"/>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B27" i="9"/>
  <c r="O26" i="9"/>
  <c r="B26" i="9"/>
  <c r="O25" i="9"/>
  <c r="B25" i="9"/>
  <c r="N24" i="9"/>
  <c r="O24" i="9" s="1"/>
  <c r="B24" i="9"/>
  <c r="N23" i="9"/>
  <c r="O23" i="9" s="1"/>
  <c r="B23" i="9"/>
  <c r="N22" i="9"/>
  <c r="O22" i="9" s="1"/>
  <c r="B22" i="9"/>
  <c r="N21" i="9"/>
  <c r="O21" i="9" s="1"/>
  <c r="B21" i="9"/>
  <c r="N20" i="9"/>
  <c r="O20" i="9" s="1"/>
  <c r="B20" i="9"/>
  <c r="N19" i="9"/>
  <c r="O19" i="9" s="1"/>
  <c r="B19" i="9"/>
  <c r="N18" i="9"/>
  <c r="O18" i="9" s="1"/>
  <c r="B18" i="9"/>
  <c r="N17" i="9"/>
  <c r="O17" i="9" s="1"/>
  <c r="B17" i="9"/>
  <c r="N16" i="9"/>
  <c r="O16" i="9" s="1"/>
  <c r="B16" i="9"/>
  <c r="N15" i="9"/>
  <c r="O15" i="9" s="1"/>
  <c r="B15" i="9"/>
  <c r="N14" i="9"/>
  <c r="O14" i="9" s="1"/>
  <c r="B14" i="9"/>
  <c r="N13" i="9"/>
  <c r="O13" i="9" s="1"/>
  <c r="B13" i="9"/>
  <c r="N12" i="9"/>
  <c r="O12" i="9" s="1"/>
  <c r="B12" i="9"/>
  <c r="N11" i="9"/>
  <c r="O11" i="9" s="1"/>
  <c r="B11" i="9"/>
  <c r="N10" i="9"/>
  <c r="O10" i="9" s="1"/>
  <c r="B10" i="9"/>
  <c r="N9" i="9"/>
  <c r="O9" i="9"/>
  <c r="B9" i="9"/>
  <c r="N8" i="9"/>
  <c r="O8" i="9" s="1"/>
  <c r="B8" i="9"/>
  <c r="N7" i="9"/>
  <c r="O7" i="9" s="1"/>
  <c r="B7" i="9"/>
  <c r="N6" i="9"/>
  <c r="O6" i="9" s="1"/>
  <c r="B6" i="9"/>
  <c r="N5" i="9"/>
  <c r="O5" i="9" s="1"/>
  <c r="B5" i="9"/>
  <c r="N4" i="9"/>
  <c r="O4" i="9" s="1"/>
  <c r="N3" i="9"/>
  <c r="O3" i="9" s="1"/>
  <c r="B3" i="9"/>
  <c r="C3" i="9" s="1"/>
  <c r="C3" i="4"/>
  <c r="E3" i="4"/>
  <c r="I3" i="4"/>
  <c r="L3" i="4"/>
  <c r="N3" i="4"/>
  <c r="O3" i="4" s="1"/>
  <c r="C4" i="4"/>
  <c r="E4" i="4" s="1"/>
  <c r="C5" i="4"/>
  <c r="P5" i="4" s="1"/>
  <c r="H5" i="4"/>
  <c r="C6" i="4"/>
  <c r="C7" i="4"/>
  <c r="P7" i="4" s="1"/>
  <c r="E7" i="4"/>
  <c r="C8" i="4"/>
  <c r="K8" i="4"/>
  <c r="C9" i="4"/>
  <c r="L9" i="4"/>
  <c r="C10" i="4"/>
  <c r="K10" i="4" s="1"/>
  <c r="E10" i="4"/>
  <c r="N10" i="4"/>
  <c r="O10" i="4" s="1"/>
  <c r="C11" i="4"/>
  <c r="E11" i="4" s="1"/>
  <c r="C12" i="4"/>
  <c r="K12" i="4" s="1"/>
  <c r="C13" i="4"/>
  <c r="P13" i="4" s="1"/>
  <c r="D13" i="4"/>
  <c r="H13" i="4"/>
  <c r="I13" i="4"/>
  <c r="N13" i="4"/>
  <c r="O13" i="4" s="1"/>
  <c r="C14" i="4"/>
  <c r="E14" i="4" s="1"/>
  <c r="C15" i="4"/>
  <c r="K15" i="4" s="1"/>
  <c r="I15" i="4"/>
  <c r="C16" i="4"/>
  <c r="I16" i="4" s="1"/>
  <c r="E16" i="4"/>
  <c r="N16" i="4"/>
  <c r="O16" i="4" s="1"/>
  <c r="C17" i="4"/>
  <c r="E17" i="4" s="1"/>
  <c r="C18" i="4"/>
  <c r="C19" i="4"/>
  <c r="K19" i="4" s="1"/>
  <c r="I19" i="4"/>
  <c r="C20" i="4"/>
  <c r="I20" i="4" s="1"/>
  <c r="F20" i="4"/>
  <c r="H20" i="4"/>
  <c r="N20" i="4"/>
  <c r="O20" i="4" s="1"/>
  <c r="C21" i="4"/>
  <c r="P21" i="4" s="1"/>
  <c r="E21" i="4"/>
  <c r="K21" i="4"/>
  <c r="L21" i="4"/>
  <c r="C22" i="4"/>
  <c r="P22" i="4" s="1"/>
  <c r="F22" i="4"/>
  <c r="H22" i="4"/>
  <c r="L22" i="4"/>
  <c r="N22" i="4"/>
  <c r="O22" i="4" s="1"/>
  <c r="C23" i="4"/>
  <c r="P23" i="4" s="1"/>
  <c r="D23" i="4"/>
  <c r="E23" i="4"/>
  <c r="I23" i="4"/>
  <c r="K23" i="4"/>
  <c r="N23" i="4"/>
  <c r="O23" i="4" s="1"/>
  <c r="C24" i="4"/>
  <c r="C25" i="4"/>
  <c r="F25" i="4" s="1"/>
  <c r="D25" i="4"/>
  <c r="K25" i="4"/>
  <c r="C26" i="4"/>
  <c r="I26" i="4" s="1"/>
  <c r="F26" i="4"/>
  <c r="H26" i="4"/>
  <c r="C27" i="4"/>
  <c r="H27" i="4" s="1"/>
  <c r="F27" i="4"/>
  <c r="C28" i="4"/>
  <c r="D28" i="4" s="1"/>
  <c r="C29" i="4"/>
  <c r="P29" i="4" s="1"/>
  <c r="H29" i="4"/>
  <c r="N29" i="4"/>
  <c r="O29" i="4" s="1"/>
  <c r="C30" i="4"/>
  <c r="C31" i="4"/>
  <c r="P31" i="4" s="1"/>
  <c r="H31" i="4"/>
  <c r="N31" i="4"/>
  <c r="O31" i="4" s="1"/>
  <c r="C32" i="4"/>
  <c r="L32" i="4"/>
  <c r="C33" i="4"/>
  <c r="C34" i="4"/>
  <c r="L34" i="4" s="1"/>
  <c r="C35" i="4"/>
  <c r="K35" i="4"/>
  <c r="C36" i="4"/>
  <c r="K36" i="4" s="1"/>
  <c r="C37" i="4"/>
  <c r="P37" i="4" s="1"/>
  <c r="L37" i="4"/>
  <c r="C38" i="4"/>
  <c r="C39" i="4"/>
  <c r="I39" i="4" s="1"/>
  <c r="D39" i="4"/>
  <c r="H39" i="4"/>
  <c r="N39" i="4"/>
  <c r="O39" i="4" s="1"/>
  <c r="C40" i="4"/>
  <c r="P40" i="4" s="1"/>
  <c r="E40" i="4"/>
  <c r="K40" i="4"/>
  <c r="L40" i="4"/>
  <c r="C41" i="4"/>
  <c r="N41" i="4" s="1"/>
  <c r="O41" i="4" s="1"/>
  <c r="C42" i="4"/>
  <c r="P42" i="4" s="1"/>
  <c r="E42" i="4"/>
  <c r="L42" i="4"/>
  <c r="C43" i="4"/>
  <c r="D44" i="4"/>
  <c r="E44" i="4"/>
  <c r="F44" i="4"/>
  <c r="H44" i="4"/>
  <c r="I44" i="4"/>
  <c r="K44" i="4"/>
  <c r="L44" i="4"/>
  <c r="N44" i="4"/>
  <c r="O44" i="4" s="1"/>
  <c r="N2" i="4"/>
  <c r="O2" i="4" s="1"/>
  <c r="A2" i="2"/>
  <c r="A14" i="11"/>
  <c r="J4" i="14" l="1"/>
  <c r="K4" i="14" s="1"/>
  <c r="F4" i="14"/>
  <c r="G4" i="14" s="1"/>
  <c r="L4" i="14"/>
  <c r="M4" i="14" s="1"/>
  <c r="D4" i="14"/>
  <c r="E4" i="14" s="1"/>
  <c r="A13" i="11"/>
  <c r="A9" i="11"/>
  <c r="H40" i="4"/>
  <c r="L16" i="4"/>
  <c r="N15" i="4"/>
  <c r="O15" i="4" s="1"/>
  <c r="N14" i="4"/>
  <c r="O14" i="4" s="1"/>
  <c r="L13" i="4"/>
  <c r="F13" i="4"/>
  <c r="L7" i="4"/>
  <c r="F42" i="4"/>
  <c r="N40" i="4"/>
  <c r="O40" i="4" s="1"/>
  <c r="F40" i="4"/>
  <c r="E37" i="4"/>
  <c r="I28" i="4"/>
  <c r="L26" i="4"/>
  <c r="L25" i="4"/>
  <c r="H23" i="4"/>
  <c r="N17" i="4"/>
  <c r="O17" i="4" s="1"/>
  <c r="L14" i="4"/>
  <c r="K13" i="4"/>
  <c r="E13" i="4"/>
  <c r="N11" i="4"/>
  <c r="O11" i="4" s="1"/>
  <c r="I10" i="4"/>
  <c r="K7" i="4"/>
  <c r="N5" i="4"/>
  <c r="O5" i="4" s="1"/>
  <c r="E258" i="2"/>
  <c r="E238" i="2"/>
  <c r="K234" i="2"/>
  <c r="D207" i="2"/>
  <c r="R207" i="2" s="1"/>
  <c r="K203" i="2"/>
  <c r="D203" i="2"/>
  <c r="R203" i="2" s="1"/>
  <c r="K194" i="2"/>
  <c r="D183" i="2"/>
  <c r="R183" i="2" s="1"/>
  <c r="D156" i="2"/>
  <c r="R156" i="2" s="1"/>
  <c r="D149" i="2"/>
  <c r="Q149" i="2" s="1"/>
  <c r="I144" i="2"/>
  <c r="J144" i="2" s="1"/>
  <c r="H137" i="2"/>
  <c r="F3" i="2"/>
  <c r="I3" i="2"/>
  <c r="I106" i="2"/>
  <c r="J106" i="2" s="1"/>
  <c r="L15" i="2"/>
  <c r="M15" i="2" s="1"/>
  <c r="N15" i="2" s="1"/>
  <c r="A15" i="24" s="1"/>
  <c r="H15" i="2"/>
  <c r="L232" i="2"/>
  <c r="M232" i="2" s="1"/>
  <c r="N232" i="2" s="1"/>
  <c r="O232" i="2" s="1"/>
  <c r="D232" i="2"/>
  <c r="R232" i="2" s="1"/>
  <c r="E232" i="2"/>
  <c r="L220" i="2"/>
  <c r="M220" i="2" s="1"/>
  <c r="N220" i="2" s="1"/>
  <c r="O220" i="2" s="1"/>
  <c r="E220" i="2"/>
  <c r="L204" i="2"/>
  <c r="M204" i="2" s="1"/>
  <c r="N204" i="2" s="1"/>
  <c r="O204" i="2" s="1"/>
  <c r="E204" i="2"/>
  <c r="L189" i="2"/>
  <c r="M189" i="2" s="1"/>
  <c r="N189" i="2" s="1"/>
  <c r="O189" i="2" s="1"/>
  <c r="K189" i="2"/>
  <c r="H189" i="2"/>
  <c r="L166" i="2"/>
  <c r="M166" i="2" s="1"/>
  <c r="N166" i="2" s="1"/>
  <c r="O166" i="2" s="1"/>
  <c r="H166" i="2"/>
  <c r="D134" i="2"/>
  <c r="R134" i="2" s="1"/>
  <c r="L131" i="2"/>
  <c r="M131" i="2" s="1"/>
  <c r="N131" i="2" s="1"/>
  <c r="O131" i="2" s="1"/>
  <c r="F131" i="2"/>
  <c r="G131" i="2" s="1"/>
  <c r="K131" i="2"/>
  <c r="L127" i="2"/>
  <c r="M127" i="2" s="1"/>
  <c r="N127" i="2" s="1"/>
  <c r="O127" i="2" s="1"/>
  <c r="E127" i="2"/>
  <c r="K127" i="2"/>
  <c r="L123" i="2"/>
  <c r="M123" i="2" s="1"/>
  <c r="N123" i="2" s="1"/>
  <c r="O123" i="2" s="1"/>
  <c r="F123" i="2"/>
  <c r="G123" i="2" s="1"/>
  <c r="K123" i="2"/>
  <c r="L119" i="2"/>
  <c r="M119" i="2" s="1"/>
  <c r="N119" i="2" s="1"/>
  <c r="O119" i="2" s="1"/>
  <c r="E119" i="2"/>
  <c r="F119" i="2"/>
  <c r="G119" i="2" s="1"/>
  <c r="L115" i="2"/>
  <c r="M115" i="2" s="1"/>
  <c r="N115" i="2" s="1"/>
  <c r="O115" i="2" s="1"/>
  <c r="H115" i="2"/>
  <c r="F115" i="2"/>
  <c r="G115" i="2" s="1"/>
  <c r="L111" i="2"/>
  <c r="M111" i="2" s="1"/>
  <c r="N111" i="2" s="1"/>
  <c r="O111" i="2" s="1"/>
  <c r="D111" i="2"/>
  <c r="R111" i="2" s="1"/>
  <c r="I111" i="2"/>
  <c r="J111" i="2" s="1"/>
  <c r="E111" i="2"/>
  <c r="L107" i="2"/>
  <c r="M107" i="2" s="1"/>
  <c r="N107" i="2" s="1"/>
  <c r="O107" i="2" s="1"/>
  <c r="H107" i="2"/>
  <c r="F107" i="2"/>
  <c r="G107" i="2" s="1"/>
  <c r="L103" i="2"/>
  <c r="M103" i="2" s="1"/>
  <c r="N103" i="2" s="1"/>
  <c r="O103" i="2" s="1"/>
  <c r="F103" i="2"/>
  <c r="G103" i="2" s="1"/>
  <c r="K103" i="2"/>
  <c r="L99" i="2"/>
  <c r="M99" i="2" s="1"/>
  <c r="N99" i="2" s="1"/>
  <c r="O99" i="2" s="1"/>
  <c r="K99" i="2"/>
  <c r="H99" i="2"/>
  <c r="K37" i="4"/>
  <c r="L263" i="2"/>
  <c r="M263" i="2" s="1"/>
  <c r="N263" i="2" s="1"/>
  <c r="O263" i="2" s="1"/>
  <c r="H263" i="2"/>
  <c r="L259" i="2"/>
  <c r="M259" i="2" s="1"/>
  <c r="N259" i="2" s="1"/>
  <c r="O259" i="2" s="1"/>
  <c r="E259" i="2"/>
  <c r="L255" i="2"/>
  <c r="M255" i="2" s="1"/>
  <c r="N255" i="2" s="1"/>
  <c r="O255" i="2" s="1"/>
  <c r="F255" i="2"/>
  <c r="G255" i="2" s="1"/>
  <c r="L247" i="2"/>
  <c r="M247" i="2" s="1"/>
  <c r="N247" i="2" s="1"/>
  <c r="O247" i="2" s="1"/>
  <c r="F247" i="2"/>
  <c r="G247" i="2" s="1"/>
  <c r="L239" i="2"/>
  <c r="M239" i="2" s="1"/>
  <c r="N239" i="2" s="1"/>
  <c r="O239" i="2" s="1"/>
  <c r="E239" i="2"/>
  <c r="L235" i="2"/>
  <c r="M235" i="2" s="1"/>
  <c r="N235" i="2" s="1"/>
  <c r="O235" i="2" s="1"/>
  <c r="D235" i="2"/>
  <c r="R235" i="2" s="1"/>
  <c r="I235" i="2"/>
  <c r="J235" i="2" s="1"/>
  <c r="L231" i="2"/>
  <c r="M231" i="2" s="1"/>
  <c r="N231" i="2" s="1"/>
  <c r="O231" i="2" s="1"/>
  <c r="D231" i="2"/>
  <c r="R231" i="2" s="1"/>
  <c r="L223" i="2"/>
  <c r="M223" i="2" s="1"/>
  <c r="N223" i="2" s="1"/>
  <c r="O223" i="2" s="1"/>
  <c r="E223" i="2"/>
  <c r="L215" i="2"/>
  <c r="M215" i="2" s="1"/>
  <c r="N215" i="2" s="1"/>
  <c r="O215" i="2" s="1"/>
  <c r="K215" i="2"/>
  <c r="L207" i="2"/>
  <c r="M207" i="2" s="1"/>
  <c r="N207" i="2" s="1"/>
  <c r="O207" i="2" s="1"/>
  <c r="H207" i="2"/>
  <c r="L203" i="2"/>
  <c r="M203" i="2" s="1"/>
  <c r="N203" i="2" s="1"/>
  <c r="O203" i="2" s="1"/>
  <c r="F203" i="2"/>
  <c r="G203" i="2" s="1"/>
  <c r="L199" i="2"/>
  <c r="M199" i="2" s="1"/>
  <c r="N199" i="2" s="1"/>
  <c r="O199" i="2" s="1"/>
  <c r="K199" i="2"/>
  <c r="L188" i="2"/>
  <c r="M188" i="2" s="1"/>
  <c r="N188" i="2" s="1"/>
  <c r="O188" i="2" s="1"/>
  <c r="F188" i="2"/>
  <c r="G188" i="2" s="1"/>
  <c r="L184" i="2"/>
  <c r="M184" i="2" s="1"/>
  <c r="N184" i="2" s="1"/>
  <c r="O184" i="2" s="1"/>
  <c r="D184" i="2"/>
  <c r="Q184" i="2" s="1"/>
  <c r="L177" i="2"/>
  <c r="M177" i="2" s="1"/>
  <c r="N177" i="2" s="1"/>
  <c r="O177" i="2" s="1"/>
  <c r="E177" i="2"/>
  <c r="K177" i="2"/>
  <c r="H177" i="2"/>
  <c r="L169" i="2"/>
  <c r="M169" i="2" s="1"/>
  <c r="N169" i="2" s="1"/>
  <c r="O169" i="2" s="1"/>
  <c r="K169" i="2"/>
  <c r="H169" i="2"/>
  <c r="L165" i="2"/>
  <c r="M165" i="2" s="1"/>
  <c r="N165" i="2" s="1"/>
  <c r="O165" i="2" s="1"/>
  <c r="E165" i="2"/>
  <c r="F165" i="2"/>
  <c r="G165" i="2" s="1"/>
  <c r="L149" i="2"/>
  <c r="M149" i="2" s="1"/>
  <c r="N149" i="2" s="1"/>
  <c r="O149" i="2" s="1"/>
  <c r="F149" i="2"/>
  <c r="G149" i="2" s="1"/>
  <c r="I149" i="2"/>
  <c r="J149" i="2" s="1"/>
  <c r="L145" i="2"/>
  <c r="M145" i="2" s="1"/>
  <c r="N145" i="2" s="1"/>
  <c r="O145" i="2" s="1"/>
  <c r="E145" i="2"/>
  <c r="F145" i="2"/>
  <c r="G145" i="2" s="1"/>
  <c r="L141" i="2"/>
  <c r="M141" i="2" s="1"/>
  <c r="N141" i="2" s="1"/>
  <c r="O141" i="2" s="1"/>
  <c r="K141" i="2"/>
  <c r="I141" i="2"/>
  <c r="J141" i="2" s="1"/>
  <c r="L137" i="2"/>
  <c r="M137" i="2" s="1"/>
  <c r="N137" i="2" s="1"/>
  <c r="O137" i="2" s="1"/>
  <c r="D137" i="2"/>
  <c r="Q137" i="2" s="1"/>
  <c r="I137" i="2"/>
  <c r="J137" i="2" s="1"/>
  <c r="E137" i="2"/>
  <c r="L114" i="2"/>
  <c r="M114" i="2" s="1"/>
  <c r="N114" i="2" s="1"/>
  <c r="O114" i="2" s="1"/>
  <c r="I114" i="2"/>
  <c r="J114" i="2" s="1"/>
  <c r="K42" i="4"/>
  <c r="F37" i="4"/>
  <c r="L11" i="2"/>
  <c r="M11" i="2" s="1"/>
  <c r="N11" i="2" s="1"/>
  <c r="A11" i="24" s="1"/>
  <c r="K11" i="2"/>
  <c r="L242" i="2"/>
  <c r="M242" i="2" s="1"/>
  <c r="N242" i="2" s="1"/>
  <c r="O242" i="2" s="1"/>
  <c r="K242" i="2"/>
  <c r="L210" i="2"/>
  <c r="M210" i="2" s="1"/>
  <c r="N210" i="2" s="1"/>
  <c r="O210" i="2" s="1"/>
  <c r="E210" i="2"/>
  <c r="L206" i="2"/>
  <c r="M206" i="2" s="1"/>
  <c r="N206" i="2" s="1"/>
  <c r="O206" i="2" s="1"/>
  <c r="K206" i="2"/>
  <c r="L198" i="2"/>
  <c r="M198" i="2" s="1"/>
  <c r="N198" i="2" s="1"/>
  <c r="O198" i="2" s="1"/>
  <c r="K198" i="2"/>
  <c r="L187" i="2"/>
  <c r="M187" i="2" s="1"/>
  <c r="N187" i="2" s="1"/>
  <c r="O187" i="2" s="1"/>
  <c r="H187" i="2"/>
  <c r="D187" i="2"/>
  <c r="R187" i="2" s="1"/>
  <c r="K187" i="2"/>
  <c r="L180" i="2"/>
  <c r="M180" i="2" s="1"/>
  <c r="N180" i="2" s="1"/>
  <c r="O180" i="2" s="1"/>
  <c r="I180" i="2"/>
  <c r="J180" i="2" s="1"/>
  <c r="F180" i="2"/>
  <c r="G180" i="2" s="1"/>
  <c r="L168" i="2"/>
  <c r="M168" i="2" s="1"/>
  <c r="N168" i="2" s="1"/>
  <c r="O168" i="2" s="1"/>
  <c r="K168" i="2"/>
  <c r="L160" i="2"/>
  <c r="M160" i="2" s="1"/>
  <c r="N160" i="2" s="1"/>
  <c r="O160" i="2" s="1"/>
  <c r="K160" i="2"/>
  <c r="F160" i="2"/>
  <c r="G160" i="2" s="1"/>
  <c r="L152" i="2"/>
  <c r="M152" i="2" s="1"/>
  <c r="N152" i="2" s="1"/>
  <c r="O152" i="2" s="1"/>
  <c r="F152" i="2"/>
  <c r="G152" i="2" s="1"/>
  <c r="L148" i="2"/>
  <c r="M148" i="2" s="1"/>
  <c r="N148" i="2" s="1"/>
  <c r="O148" i="2" s="1"/>
  <c r="D148" i="2"/>
  <c r="Q148" i="2" s="1"/>
  <c r="L140" i="2"/>
  <c r="M140" i="2" s="1"/>
  <c r="N140" i="2" s="1"/>
  <c r="O140" i="2" s="1"/>
  <c r="H140" i="2"/>
  <c r="L133" i="2"/>
  <c r="M133" i="2" s="1"/>
  <c r="N133" i="2" s="1"/>
  <c r="O133" i="2" s="1"/>
  <c r="E133" i="2"/>
  <c r="K133" i="2"/>
  <c r="I133" i="2"/>
  <c r="J133" i="2" s="1"/>
  <c r="L129" i="2"/>
  <c r="M129" i="2" s="1"/>
  <c r="N129" i="2" s="1"/>
  <c r="O129" i="2" s="1"/>
  <c r="D129" i="2"/>
  <c r="R129" i="2" s="1"/>
  <c r="I129" i="2"/>
  <c r="J129" i="2" s="1"/>
  <c r="K129" i="2"/>
  <c r="L101" i="2"/>
  <c r="M101" i="2" s="1"/>
  <c r="N101" i="2" s="1"/>
  <c r="O101" i="2" s="1"/>
  <c r="H101" i="2"/>
  <c r="I101" i="2"/>
  <c r="J101" i="2" s="1"/>
  <c r="L97" i="2"/>
  <c r="M97" i="2" s="1"/>
  <c r="N97" i="2" s="1"/>
  <c r="O97" i="2" s="1"/>
  <c r="D97" i="2"/>
  <c r="Q97" i="2" s="1"/>
  <c r="I97" i="2"/>
  <c r="J97" i="2" s="1"/>
  <c r="F97" i="2"/>
  <c r="G97" i="2" s="1"/>
  <c r="L93" i="2"/>
  <c r="M93" i="2" s="1"/>
  <c r="N93" i="2" s="1"/>
  <c r="O93" i="2" s="1"/>
  <c r="D93" i="2"/>
  <c r="R93" i="2" s="1"/>
  <c r="I93" i="2"/>
  <c r="J93" i="2" s="1"/>
  <c r="K93" i="2"/>
  <c r="L89" i="2"/>
  <c r="M89" i="2" s="1"/>
  <c r="N89" i="2" s="1"/>
  <c r="O89" i="2" s="1"/>
  <c r="E89" i="2"/>
  <c r="K89" i="2"/>
  <c r="H89" i="2"/>
  <c r="L85" i="2"/>
  <c r="M85" i="2" s="1"/>
  <c r="N85" i="2" s="1"/>
  <c r="O85" i="2" s="1"/>
  <c r="F85" i="2"/>
  <c r="G85" i="2" s="1"/>
  <c r="D85" i="2"/>
  <c r="Q85" i="2" s="1"/>
  <c r="L81" i="2"/>
  <c r="M81" i="2" s="1"/>
  <c r="N81" i="2" s="1"/>
  <c r="O81" i="2" s="1"/>
  <c r="K81" i="2"/>
  <c r="L77" i="2"/>
  <c r="M77" i="2" s="1"/>
  <c r="N77" i="2" s="1"/>
  <c r="O77" i="2" s="1"/>
  <c r="I77" i="2"/>
  <c r="J77" i="2" s="1"/>
  <c r="L73" i="2"/>
  <c r="M73" i="2" s="1"/>
  <c r="N73" i="2" s="1"/>
  <c r="O73" i="2" s="1"/>
  <c r="E73" i="2"/>
  <c r="H73" i="2"/>
  <c r="L69" i="2"/>
  <c r="M69" i="2" s="1"/>
  <c r="N69" i="2" s="1"/>
  <c r="O69" i="2" s="1"/>
  <c r="H69" i="2"/>
  <c r="L65" i="2"/>
  <c r="M65" i="2" s="1"/>
  <c r="N65" i="2" s="1"/>
  <c r="O65" i="2" s="1"/>
  <c r="H65" i="2"/>
  <c r="K65" i="2"/>
  <c r="L61" i="2"/>
  <c r="M61" i="2" s="1"/>
  <c r="N61" i="2" s="1"/>
  <c r="O61" i="2" s="1"/>
  <c r="K61" i="2"/>
  <c r="L57" i="2"/>
  <c r="M57" i="2" s="1"/>
  <c r="N57" i="2" s="1"/>
  <c r="O57" i="2" s="1"/>
  <c r="E57" i="2"/>
  <c r="D57" i="2"/>
  <c r="Q57" i="2" s="1"/>
  <c r="L53" i="2"/>
  <c r="M53" i="2" s="1"/>
  <c r="N53" i="2" s="1"/>
  <c r="O53" i="2" s="1"/>
  <c r="I53" i="2"/>
  <c r="J53" i="2" s="1"/>
  <c r="D53" i="2"/>
  <c r="Q53" i="2" s="1"/>
  <c r="L49" i="2"/>
  <c r="M49" i="2" s="1"/>
  <c r="N49" i="2" s="1"/>
  <c r="O49" i="2" s="1"/>
  <c r="E49" i="2"/>
  <c r="K49" i="2"/>
  <c r="L45" i="2"/>
  <c r="M45" i="2" s="1"/>
  <c r="N45" i="2" s="1"/>
  <c r="O45" i="2" s="1"/>
  <c r="E45" i="2"/>
  <c r="H45" i="2"/>
  <c r="L41" i="2"/>
  <c r="M41" i="2" s="1"/>
  <c r="N41" i="2" s="1"/>
  <c r="O41" i="2" s="1"/>
  <c r="I41" i="2"/>
  <c r="J41" i="2" s="1"/>
  <c r="E41" i="2"/>
  <c r="L37" i="2"/>
  <c r="M37" i="2" s="1"/>
  <c r="N37" i="2" s="1"/>
  <c r="O37" i="2" s="1"/>
  <c r="I37" i="2"/>
  <c r="J37" i="2" s="1"/>
  <c r="K37" i="2"/>
  <c r="L33" i="2"/>
  <c r="M33" i="2" s="1"/>
  <c r="N33" i="2" s="1"/>
  <c r="O33" i="2" s="1"/>
  <c r="E33" i="2"/>
  <c r="I33" i="2"/>
  <c r="J33" i="2" s="1"/>
  <c r="L29" i="2"/>
  <c r="M29" i="2" s="1"/>
  <c r="N29" i="2" s="1"/>
  <c r="O29" i="2" s="1"/>
  <c r="E29" i="2"/>
  <c r="D29" i="2"/>
  <c r="Q29" i="2" s="1"/>
  <c r="L25" i="2"/>
  <c r="M25" i="2" s="1"/>
  <c r="N25" i="2" s="1"/>
  <c r="A25" i="24" s="1"/>
  <c r="I25" i="2"/>
  <c r="J25" i="2" s="1"/>
  <c r="L21" i="2"/>
  <c r="M21" i="2" s="1"/>
  <c r="N21" i="2" s="1"/>
  <c r="A21" i="24" s="1"/>
  <c r="I21" i="2"/>
  <c r="J21" i="2" s="1"/>
  <c r="H21" i="2"/>
  <c r="L19" i="2"/>
  <c r="M19" i="2" s="1"/>
  <c r="N19" i="2" s="1"/>
  <c r="A19" i="24" s="1"/>
  <c r="I19" i="2"/>
  <c r="J19" i="2" s="1"/>
  <c r="L87" i="2"/>
  <c r="M87" i="2" s="1"/>
  <c r="N87" i="2" s="1"/>
  <c r="O87" i="2" s="1"/>
  <c r="K87" i="2"/>
  <c r="L83" i="2"/>
  <c r="M83" i="2" s="1"/>
  <c r="N83" i="2" s="1"/>
  <c r="O83" i="2" s="1"/>
  <c r="H83" i="2"/>
  <c r="L79" i="2"/>
  <c r="M79" i="2" s="1"/>
  <c r="N79" i="2" s="1"/>
  <c r="O79" i="2" s="1"/>
  <c r="D79" i="2"/>
  <c r="R79" i="2" s="1"/>
  <c r="I79" i="2"/>
  <c r="J79" i="2" s="1"/>
  <c r="L75" i="2"/>
  <c r="M75" i="2" s="1"/>
  <c r="N75" i="2" s="1"/>
  <c r="O75" i="2" s="1"/>
  <c r="E75" i="2"/>
  <c r="K75" i="2"/>
  <c r="L71" i="2"/>
  <c r="M71" i="2" s="1"/>
  <c r="N71" i="2" s="1"/>
  <c r="O71" i="2" s="1"/>
  <c r="D71" i="2"/>
  <c r="R71" i="2" s="1"/>
  <c r="I71" i="2"/>
  <c r="J71" i="2" s="1"/>
  <c r="L67" i="2"/>
  <c r="M67" i="2" s="1"/>
  <c r="N67" i="2" s="1"/>
  <c r="O67" i="2" s="1"/>
  <c r="F67" i="2"/>
  <c r="G67" i="2" s="1"/>
  <c r="L63" i="2"/>
  <c r="M63" i="2" s="1"/>
  <c r="N63" i="2" s="1"/>
  <c r="O63" i="2" s="1"/>
  <c r="H63" i="2"/>
  <c r="L59" i="2"/>
  <c r="M59" i="2" s="1"/>
  <c r="N59" i="2" s="1"/>
  <c r="O59" i="2" s="1"/>
  <c r="D59" i="2"/>
  <c r="Q59" i="2" s="1"/>
  <c r="I59" i="2"/>
  <c r="J59" i="2" s="1"/>
  <c r="L55" i="2"/>
  <c r="M55" i="2" s="1"/>
  <c r="N55" i="2" s="1"/>
  <c r="O55" i="2" s="1"/>
  <c r="H55" i="2"/>
  <c r="L51" i="2"/>
  <c r="M51" i="2" s="1"/>
  <c r="N51" i="2" s="1"/>
  <c r="O51" i="2" s="1"/>
  <c r="D51" i="2"/>
  <c r="Q51" i="2" s="1"/>
  <c r="I51" i="2"/>
  <c r="J51" i="2" s="1"/>
  <c r="L47" i="2"/>
  <c r="M47" i="2" s="1"/>
  <c r="N47" i="2" s="1"/>
  <c r="O47" i="2" s="1"/>
  <c r="D47" i="2"/>
  <c r="Q47" i="2" s="1"/>
  <c r="L43" i="2"/>
  <c r="M43" i="2" s="1"/>
  <c r="N43" i="2" s="1"/>
  <c r="O43" i="2" s="1"/>
  <c r="F43" i="2"/>
  <c r="G43" i="2" s="1"/>
  <c r="L39" i="2"/>
  <c r="M39" i="2" s="1"/>
  <c r="N39" i="2" s="1"/>
  <c r="O39" i="2" s="1"/>
  <c r="H39" i="2"/>
  <c r="L35" i="2"/>
  <c r="M35" i="2" s="1"/>
  <c r="N35" i="2" s="1"/>
  <c r="O35" i="2" s="1"/>
  <c r="D35" i="2"/>
  <c r="R35" i="2" s="1"/>
  <c r="I35" i="2"/>
  <c r="J35" i="2" s="1"/>
  <c r="L31" i="2"/>
  <c r="M31" i="2" s="1"/>
  <c r="N31" i="2" s="1"/>
  <c r="O31" i="2" s="1"/>
  <c r="D31" i="2"/>
  <c r="Q31" i="2" s="1"/>
  <c r="L27" i="2"/>
  <c r="M27" i="2" s="1"/>
  <c r="N27" i="2" s="1"/>
  <c r="O27" i="2" s="1"/>
  <c r="F27" i="2"/>
  <c r="G27" i="2" s="1"/>
  <c r="L23" i="2"/>
  <c r="M23" i="2" s="1"/>
  <c r="N23" i="2" s="1"/>
  <c r="A23" i="24" s="1"/>
  <c r="H23" i="2"/>
  <c r="M57" i="11"/>
  <c r="N57" i="11" s="1"/>
  <c r="M28" i="11"/>
  <c r="N28" i="11" s="1"/>
  <c r="M77" i="11"/>
  <c r="N77" i="11" s="1"/>
  <c r="O77" i="11" s="1"/>
  <c r="M73" i="11"/>
  <c r="N73" i="11" s="1"/>
  <c r="M65" i="11"/>
  <c r="N65" i="11" s="1"/>
  <c r="M61" i="11"/>
  <c r="N61" i="11" s="1"/>
  <c r="M13" i="11"/>
  <c r="N13" i="11" s="1"/>
  <c r="M85" i="11"/>
  <c r="N85" i="11" s="1"/>
  <c r="M53" i="11"/>
  <c r="N53" i="11" s="1"/>
  <c r="O5" i="11"/>
  <c r="M17" i="11"/>
  <c r="N17" i="11" s="1"/>
  <c r="M76" i="11"/>
  <c r="N76" i="11" s="1"/>
  <c r="M72" i="11"/>
  <c r="N72" i="11" s="1"/>
  <c r="M20" i="11"/>
  <c r="N20" i="11" s="1"/>
  <c r="F20" i="1" s="1"/>
  <c r="E11" i="31" s="1" a="1"/>
  <c r="E11" i="31" s="1"/>
  <c r="M16" i="11"/>
  <c r="N16" i="11" s="1"/>
  <c r="O16" i="11" s="1"/>
  <c r="M83" i="11"/>
  <c r="N83" i="11" s="1"/>
  <c r="O83" i="11" s="1"/>
  <c r="M69" i="11"/>
  <c r="N69" i="11" s="1"/>
  <c r="O69" i="11" s="1"/>
  <c r="M63" i="11"/>
  <c r="N63" i="11" s="1"/>
  <c r="M56" i="11"/>
  <c r="N56" i="11" s="1"/>
  <c r="O56" i="11" s="1"/>
  <c r="M49" i="11"/>
  <c r="N49" i="11" s="1"/>
  <c r="O49" i="11" s="1"/>
  <c r="M35" i="11"/>
  <c r="N35" i="11" s="1"/>
  <c r="M12" i="11"/>
  <c r="N12" i="11" s="1"/>
  <c r="M2" i="2"/>
  <c r="M27" i="11"/>
  <c r="N27" i="11" s="1"/>
  <c r="M19" i="11"/>
  <c r="N19" i="11" s="1"/>
  <c r="O19" i="11" s="1"/>
  <c r="M15" i="11"/>
  <c r="N15" i="11" s="1"/>
  <c r="M51" i="11"/>
  <c r="N51" i="11" s="1"/>
  <c r="M86" i="11"/>
  <c r="N86" i="11" s="1"/>
  <c r="G9" i="13"/>
  <c r="M84" i="11"/>
  <c r="N84" i="11" s="1"/>
  <c r="O84" i="11" s="1"/>
  <c r="M80" i="11"/>
  <c r="N80" i="11" s="1"/>
  <c r="O80" i="11" s="1"/>
  <c r="M68" i="11"/>
  <c r="N68" i="11" s="1"/>
  <c r="O68" i="11" s="1"/>
  <c r="M64" i="11"/>
  <c r="N64" i="11" s="1"/>
  <c r="O64" i="11" s="1"/>
  <c r="M58" i="11"/>
  <c r="N58" i="11" s="1"/>
  <c r="M34" i="11"/>
  <c r="N34" i="11" s="1"/>
  <c r="O34" i="11" s="1"/>
  <c r="M70" i="11"/>
  <c r="N70" i="11" s="1"/>
  <c r="M14" i="11"/>
  <c r="N14" i="11" s="1"/>
  <c r="F14" i="1" s="1"/>
  <c r="M7" i="11"/>
  <c r="N7" i="11" s="1"/>
  <c r="D10" i="13"/>
  <c r="F10" i="13" s="1"/>
  <c r="G10" i="13" s="1"/>
  <c r="O86" i="11"/>
  <c r="M55" i="11"/>
  <c r="N55" i="11" s="1"/>
  <c r="O55" i="11" s="1"/>
  <c r="D29" i="13"/>
  <c r="D4" i="13"/>
  <c r="F4" i="13" s="1"/>
  <c r="G4" i="13" s="1"/>
  <c r="O20" i="11"/>
  <c r="M81" i="11"/>
  <c r="N81" i="11" s="1"/>
  <c r="O81" i="11" s="1"/>
  <c r="M66" i="11"/>
  <c r="N66" i="11" s="1"/>
  <c r="O66" i="11" s="1"/>
  <c r="M59" i="11"/>
  <c r="N59" i="11" s="1"/>
  <c r="O59" i="11" s="1"/>
  <c r="M47" i="11"/>
  <c r="N47" i="11" s="1"/>
  <c r="O47" i="11" s="1"/>
  <c r="M45" i="11"/>
  <c r="N45" i="11" s="1"/>
  <c r="O45" i="11" s="1"/>
  <c r="M40" i="11"/>
  <c r="N40" i="11" s="1"/>
  <c r="O40" i="11" s="1"/>
  <c r="M37" i="11"/>
  <c r="N37" i="11" s="1"/>
  <c r="O37" i="11" s="1"/>
  <c r="M33" i="11"/>
  <c r="N33" i="11" s="1"/>
  <c r="O33" i="11" s="1"/>
  <c r="D6" i="13"/>
  <c r="F6" i="13" s="1"/>
  <c r="G6" i="13" s="1"/>
  <c r="S3" i="1"/>
  <c r="M82" i="11"/>
  <c r="N82" i="11" s="1"/>
  <c r="O82" i="11" s="1"/>
  <c r="M71" i="11"/>
  <c r="N71" i="11" s="1"/>
  <c r="O71" i="11" s="1"/>
  <c r="M67" i="11"/>
  <c r="N67" i="11" s="1"/>
  <c r="O67" i="11" s="1"/>
  <c r="M60" i="11"/>
  <c r="N60" i="11" s="1"/>
  <c r="O60" i="11" s="1"/>
  <c r="M48" i="11"/>
  <c r="N48" i="11" s="1"/>
  <c r="O48" i="11" s="1"/>
  <c r="M41" i="11"/>
  <c r="N41" i="11" s="1"/>
  <c r="O41" i="11" s="1"/>
  <c r="O57" i="11"/>
  <c r="M26" i="11"/>
  <c r="N26" i="11" s="1"/>
  <c r="O26" i="11" s="1"/>
  <c r="M22" i="11"/>
  <c r="N22" i="11" s="1"/>
  <c r="O22" i="11" s="1"/>
  <c r="M18" i="11"/>
  <c r="N18" i="11" s="1"/>
  <c r="O18" i="11" s="1"/>
  <c r="M78" i="11"/>
  <c r="N78" i="11" s="1"/>
  <c r="O78" i="11" s="1"/>
  <c r="M75" i="11"/>
  <c r="N75" i="11" s="1"/>
  <c r="O75" i="11" s="1"/>
  <c r="M52" i="11"/>
  <c r="N52" i="11" s="1"/>
  <c r="O52" i="11" s="1"/>
  <c r="M44" i="11"/>
  <c r="N44" i="11" s="1"/>
  <c r="O44" i="11" s="1"/>
  <c r="M36" i="11"/>
  <c r="N36" i="11" s="1"/>
  <c r="O36" i="11" s="1"/>
  <c r="M25" i="11"/>
  <c r="N25" i="11" s="1"/>
  <c r="O25" i="11" s="1"/>
  <c r="M9" i="11"/>
  <c r="N9" i="11" s="1"/>
  <c r="J13" i="4"/>
  <c r="A93" i="11"/>
  <c r="A89" i="11"/>
  <c r="A85" i="11"/>
  <c r="A81" i="11"/>
  <c r="A77" i="11"/>
  <c r="A73" i="11"/>
  <c r="A69" i="11"/>
  <c r="A65" i="11"/>
  <c r="A61" i="11"/>
  <c r="A57" i="11"/>
  <c r="A53" i="11"/>
  <c r="A49" i="11"/>
  <c r="A45" i="11"/>
  <c r="A41" i="11"/>
  <c r="A37" i="11"/>
  <c r="A33" i="11"/>
  <c r="A29" i="11"/>
  <c r="A25" i="11"/>
  <c r="O61" i="11"/>
  <c r="A5" i="13"/>
  <c r="G14" i="13"/>
  <c r="O43" i="11"/>
  <c r="O39" i="11"/>
  <c r="O35" i="11"/>
  <c r="M21" i="11"/>
  <c r="N21" i="11" s="1"/>
  <c r="O21" i="11" s="1"/>
  <c r="P30" i="4"/>
  <c r="D30" i="4"/>
  <c r="I30" i="4"/>
  <c r="E30" i="4"/>
  <c r="K30" i="4"/>
  <c r="F30" i="4"/>
  <c r="L30" i="4"/>
  <c r="P24" i="4"/>
  <c r="H24" i="4"/>
  <c r="N24" i="4"/>
  <c r="O24" i="4" s="1"/>
  <c r="I6" i="4"/>
  <c r="L6" i="4"/>
  <c r="P43" i="4"/>
  <c r="H43" i="4"/>
  <c r="L43" i="4"/>
  <c r="E18" i="4"/>
  <c r="K18" i="4"/>
  <c r="N18" i="4"/>
  <c r="O18" i="4" s="1"/>
  <c r="P39" i="4"/>
  <c r="E39" i="4"/>
  <c r="K39" i="4"/>
  <c r="F39" i="4"/>
  <c r="L39" i="4"/>
  <c r="J26" i="4"/>
  <c r="M25" i="4"/>
  <c r="P9" i="4"/>
  <c r="F9" i="4"/>
  <c r="H9" i="4"/>
  <c r="K9" i="4"/>
  <c r="M9" i="4" s="1"/>
  <c r="P38" i="4"/>
  <c r="H38" i="4"/>
  <c r="N38" i="4"/>
  <c r="O38" i="4" s="1"/>
  <c r="N30" i="4"/>
  <c r="O30" i="4" s="1"/>
  <c r="P41" i="4"/>
  <c r="D41" i="4"/>
  <c r="H41" i="4"/>
  <c r="I41" i="4"/>
  <c r="J39" i="4"/>
  <c r="H30" i="4"/>
  <c r="J2" i="2"/>
  <c r="E15" i="2"/>
  <c r="H13" i="2"/>
  <c r="D200" i="2"/>
  <c r="Q200" i="2" s="1"/>
  <c r="O85" i="11"/>
  <c r="O58" i="11"/>
  <c r="O50" i="11"/>
  <c r="O46" i="11"/>
  <c r="O38" i="11"/>
  <c r="O12" i="11"/>
  <c r="Q2" i="2"/>
  <c r="R2" i="2"/>
  <c r="F13" i="2"/>
  <c r="G13" i="2" s="1"/>
  <c r="M7" i="4"/>
  <c r="O74" i="11"/>
  <c r="O65" i="11"/>
  <c r="O63" i="11"/>
  <c r="J44" i="4"/>
  <c r="M37" i="4"/>
  <c r="K27" i="4"/>
  <c r="H25" i="4"/>
  <c r="J23" i="4"/>
  <c r="H21" i="4"/>
  <c r="H7" i="4"/>
  <c r="L5" i="4"/>
  <c r="O27" i="11"/>
  <c r="H42" i="4"/>
  <c r="H37" i="4"/>
  <c r="L23" i="4"/>
  <c r="M23" i="4" s="1"/>
  <c r="F23" i="4"/>
  <c r="G23" i="4" s="1"/>
  <c r="F21" i="4"/>
  <c r="G21" i="4" s="1"/>
  <c r="N7" i="4"/>
  <c r="O7" i="4" s="1"/>
  <c r="F7" i="4"/>
  <c r="G7" i="4" s="1"/>
  <c r="I5" i="4"/>
  <c r="J5" i="4" s="1"/>
  <c r="O79" i="11"/>
  <c r="H19" i="2"/>
  <c r="K17" i="2"/>
  <c r="E17" i="2"/>
  <c r="K15" i="2"/>
  <c r="E13" i="2"/>
  <c r="H11" i="2"/>
  <c r="F256" i="2"/>
  <c r="G256" i="2" s="1"/>
  <c r="H188" i="2"/>
  <c r="E146" i="2"/>
  <c r="R100" i="2"/>
  <c r="Q100" i="2"/>
  <c r="Q120" i="2"/>
  <c r="R120" i="2"/>
  <c r="Q32" i="2"/>
  <c r="R32" i="2"/>
  <c r="R84" i="2"/>
  <c r="Q84" i="2"/>
  <c r="Q263" i="2"/>
  <c r="R263" i="2"/>
  <c r="Q241" i="2"/>
  <c r="R241" i="2"/>
  <c r="Q215" i="2"/>
  <c r="R215" i="2"/>
  <c r="Q175" i="2"/>
  <c r="R175" i="2"/>
  <c r="R169" i="2"/>
  <c r="Q169" i="2"/>
  <c r="R115" i="2"/>
  <c r="Q115" i="2"/>
  <c r="Q88" i="2"/>
  <c r="R88" i="2"/>
  <c r="R83" i="2"/>
  <c r="Q83" i="2"/>
  <c r="R63" i="2"/>
  <c r="Q63" i="2"/>
  <c r="R21" i="2"/>
  <c r="Q21" i="2"/>
  <c r="R164" i="2"/>
  <c r="Q164" i="2"/>
  <c r="R20" i="2"/>
  <c r="Q20" i="2"/>
  <c r="R36" i="2"/>
  <c r="Q36" i="2"/>
  <c r="R52" i="2"/>
  <c r="Q52" i="2"/>
  <c r="R60" i="2"/>
  <c r="Q60" i="2"/>
  <c r="Q80" i="2"/>
  <c r="R80" i="2"/>
  <c r="Q122" i="2"/>
  <c r="R122" i="2"/>
  <c r="Q166" i="2"/>
  <c r="R166" i="2"/>
  <c r="Q82" i="2"/>
  <c r="R82" i="2"/>
  <c r="Q98" i="2"/>
  <c r="R98" i="2"/>
  <c r="Q206" i="2"/>
  <c r="R206" i="2"/>
  <c r="R250" i="2"/>
  <c r="Q250" i="2"/>
  <c r="R266" i="2"/>
  <c r="Q266" i="2"/>
  <c r="R265" i="2"/>
  <c r="Q265" i="2"/>
  <c r="Q257" i="2"/>
  <c r="R257" i="2"/>
  <c r="R252" i="2"/>
  <c r="Q252" i="2"/>
  <c r="R108" i="2"/>
  <c r="Q108" i="2"/>
  <c r="Q144" i="2"/>
  <c r="R144" i="2"/>
  <c r="Q128" i="2"/>
  <c r="R128" i="2"/>
  <c r="Q152" i="2"/>
  <c r="R152" i="2"/>
  <c r="Q24" i="2"/>
  <c r="R24" i="2"/>
  <c r="R40" i="2"/>
  <c r="Q40" i="2"/>
  <c r="Q56" i="2"/>
  <c r="R56" i="2"/>
  <c r="R68" i="2"/>
  <c r="Q68" i="2"/>
  <c r="Q130" i="2"/>
  <c r="R130" i="2"/>
  <c r="R34" i="2"/>
  <c r="Q34" i="2"/>
  <c r="Q66" i="2"/>
  <c r="R66" i="2"/>
  <c r="Q194" i="2"/>
  <c r="R194" i="2"/>
  <c r="Q202" i="2"/>
  <c r="R202" i="2"/>
  <c r="R242" i="2"/>
  <c r="Q242" i="2"/>
  <c r="R258" i="2"/>
  <c r="Q258" i="2"/>
  <c r="R268" i="2"/>
  <c r="Q268" i="2"/>
  <c r="Q259" i="2"/>
  <c r="R259" i="2"/>
  <c r="R256" i="2"/>
  <c r="Q256" i="2"/>
  <c r="Q255" i="2"/>
  <c r="R255" i="2"/>
  <c r="Q247" i="2"/>
  <c r="R247" i="2"/>
  <c r="Q239" i="2"/>
  <c r="R239" i="2"/>
  <c r="Q223" i="2"/>
  <c r="R223" i="2"/>
  <c r="R188" i="2"/>
  <c r="Q188" i="2"/>
  <c r="Q177" i="2"/>
  <c r="R177" i="2"/>
  <c r="R168" i="2"/>
  <c r="Q168" i="2"/>
  <c r="R159" i="2"/>
  <c r="Q159" i="2"/>
  <c r="R155" i="2"/>
  <c r="Q155" i="2"/>
  <c r="R140" i="2"/>
  <c r="Q140" i="2"/>
  <c r="R133" i="2"/>
  <c r="Q133" i="2"/>
  <c r="R131" i="2"/>
  <c r="Q131" i="2"/>
  <c r="R123" i="2"/>
  <c r="Q123" i="2"/>
  <c r="R89" i="2"/>
  <c r="Q89" i="2"/>
  <c r="R75" i="2"/>
  <c r="Q75" i="2"/>
  <c r="R73" i="2"/>
  <c r="Q73" i="2"/>
  <c r="R45" i="2"/>
  <c r="Q45" i="2"/>
  <c r="R260" i="2"/>
  <c r="Q260" i="2"/>
  <c r="Q48" i="2"/>
  <c r="R48" i="2"/>
  <c r="R72" i="2"/>
  <c r="Q72" i="2"/>
  <c r="R92" i="2"/>
  <c r="Q92" i="2"/>
  <c r="Q106" i="2"/>
  <c r="R106" i="2"/>
  <c r="Q30" i="2"/>
  <c r="R30" i="2"/>
  <c r="Q90" i="2"/>
  <c r="R90" i="2"/>
  <c r="Q138" i="2"/>
  <c r="R138" i="2"/>
  <c r="Q162" i="2"/>
  <c r="R162" i="2"/>
  <c r="Q190" i="2"/>
  <c r="R190" i="2"/>
  <c r="Q210" i="2"/>
  <c r="R210" i="2"/>
  <c r="R234" i="2"/>
  <c r="Q234" i="2"/>
  <c r="Q225" i="2"/>
  <c r="R225" i="2"/>
  <c r="Q199" i="2"/>
  <c r="R199" i="2"/>
  <c r="Q189" i="2"/>
  <c r="R189" i="2"/>
  <c r="Q179" i="2"/>
  <c r="R179" i="2"/>
  <c r="R167" i="2"/>
  <c r="Q167" i="2"/>
  <c r="R101" i="2"/>
  <c r="Q101" i="2"/>
  <c r="R69" i="2"/>
  <c r="Q69" i="2"/>
  <c r="R37" i="2"/>
  <c r="Q37" i="2"/>
  <c r="Q70" i="2"/>
  <c r="R70" i="2"/>
  <c r="Q38" i="2"/>
  <c r="R38" i="2"/>
  <c r="R124" i="2"/>
  <c r="Q124" i="2"/>
  <c r="R104" i="2"/>
  <c r="Q104" i="2"/>
  <c r="Q253" i="2"/>
  <c r="R253" i="2"/>
  <c r="Q237" i="2"/>
  <c r="R237" i="2"/>
  <c r="R147" i="2"/>
  <c r="Q147" i="2"/>
  <c r="R7" i="2"/>
  <c r="Q7" i="2"/>
  <c r="Q96" i="2"/>
  <c r="R96" i="2"/>
  <c r="R132" i="2"/>
  <c r="Q132" i="2"/>
  <c r="R172" i="2"/>
  <c r="Q172" i="2"/>
  <c r="R136" i="2"/>
  <c r="Q136" i="2"/>
  <c r="R28" i="2"/>
  <c r="Q28" i="2"/>
  <c r="R44" i="2"/>
  <c r="Q44" i="2"/>
  <c r="Q64" i="2"/>
  <c r="R64" i="2"/>
  <c r="R76" i="2"/>
  <c r="Q76" i="2"/>
  <c r="Q146" i="2"/>
  <c r="R146" i="2"/>
  <c r="Q154" i="2"/>
  <c r="R154" i="2"/>
  <c r="Q158" i="2"/>
  <c r="R158" i="2"/>
  <c r="Q170" i="2"/>
  <c r="R170" i="2"/>
  <c r="R218" i="2"/>
  <c r="Q218" i="2"/>
  <c r="R238" i="2"/>
  <c r="Q238" i="2"/>
  <c r="Q221" i="2"/>
  <c r="R221" i="2"/>
  <c r="Q209" i="2"/>
  <c r="R209" i="2"/>
  <c r="Q205" i="2"/>
  <c r="R205" i="2"/>
  <c r="Q197" i="2"/>
  <c r="R197" i="2"/>
  <c r="Q182" i="2"/>
  <c r="R182" i="2"/>
  <c r="R180" i="2"/>
  <c r="Q180" i="2"/>
  <c r="Q176" i="2"/>
  <c r="R176" i="2"/>
  <c r="R163" i="2"/>
  <c r="Q163" i="2"/>
  <c r="R107" i="2"/>
  <c r="Q107" i="2"/>
  <c r="R99" i="2"/>
  <c r="Q99" i="2"/>
  <c r="R67" i="2"/>
  <c r="Q67" i="2"/>
  <c r="R55" i="2"/>
  <c r="Q55" i="2"/>
  <c r="R43" i="2"/>
  <c r="Q43" i="2"/>
  <c r="R39" i="2"/>
  <c r="Q39" i="2"/>
  <c r="R27" i="2"/>
  <c r="Q27" i="2"/>
  <c r="R23" i="2"/>
  <c r="Q23" i="2"/>
  <c r="R19" i="2"/>
  <c r="Q19" i="2"/>
  <c r="R17" i="2"/>
  <c r="Q17" i="2"/>
  <c r="R3" i="2"/>
  <c r="Q3" i="2"/>
  <c r="G13" i="4"/>
  <c r="A23" i="13"/>
  <c r="O53" i="11"/>
  <c r="E35" i="4"/>
  <c r="P35" i="4"/>
  <c r="F33" i="4"/>
  <c r="P33" i="4"/>
  <c r="G42" i="4"/>
  <c r="M40" i="4"/>
  <c r="M44" i="4"/>
  <c r="N43" i="4"/>
  <c r="O43" i="4" s="1"/>
  <c r="I43" i="4"/>
  <c r="D43" i="4"/>
  <c r="M42" i="4"/>
  <c r="K41" i="4"/>
  <c r="E41" i="4"/>
  <c r="I38" i="4"/>
  <c r="J38" i="4" s="1"/>
  <c r="D38" i="4"/>
  <c r="L35" i="4"/>
  <c r="M35" i="4" s="1"/>
  <c r="D35" i="4"/>
  <c r="K33" i="4"/>
  <c r="F32" i="4"/>
  <c r="C12" i="29"/>
  <c r="P32" i="4"/>
  <c r="I31" i="4"/>
  <c r="J31" i="4" s="1"/>
  <c r="D31" i="4"/>
  <c r="I29" i="4"/>
  <c r="J29" i="4" s="1"/>
  <c r="D29" i="4"/>
  <c r="L28" i="4"/>
  <c r="E27" i="4"/>
  <c r="G27" i="4" s="1"/>
  <c r="P27" i="4"/>
  <c r="E26" i="4"/>
  <c r="G26" i="4" s="1"/>
  <c r="P26" i="4"/>
  <c r="I24" i="4"/>
  <c r="D24" i="4"/>
  <c r="I22" i="4"/>
  <c r="J22" i="4" s="1"/>
  <c r="D22" i="4"/>
  <c r="M21" i="4"/>
  <c r="J20" i="4"/>
  <c r="E20" i="4"/>
  <c r="G20" i="4" s="1"/>
  <c r="P20" i="4"/>
  <c r="D19" i="4"/>
  <c r="P19" i="4"/>
  <c r="H17" i="4"/>
  <c r="D15" i="4"/>
  <c r="P15" i="4"/>
  <c r="H11" i="4"/>
  <c r="N9" i="4"/>
  <c r="O9" i="4" s="1"/>
  <c r="I9" i="4"/>
  <c r="J9" i="4" s="1"/>
  <c r="D9" i="4"/>
  <c r="D6" i="4"/>
  <c r="P6" i="4"/>
  <c r="E5" i="4"/>
  <c r="H4" i="4"/>
  <c r="F2" i="4"/>
  <c r="H3" i="2"/>
  <c r="F15" i="2"/>
  <c r="G15" i="2" s="1"/>
  <c r="F11" i="2"/>
  <c r="G11" i="2" s="1"/>
  <c r="D5" i="2"/>
  <c r="D236" i="2"/>
  <c r="G13" i="13"/>
  <c r="E28" i="4"/>
  <c r="P28" i="4"/>
  <c r="D18" i="4"/>
  <c r="P18" i="4"/>
  <c r="D14" i="4"/>
  <c r="P14" i="4"/>
  <c r="F12" i="4"/>
  <c r="P12" i="4"/>
  <c r="D5" i="4"/>
  <c r="O28" i="11"/>
  <c r="O24" i="11"/>
  <c r="G44" i="4"/>
  <c r="K43" i="4"/>
  <c r="F43" i="4"/>
  <c r="L38" i="4"/>
  <c r="F38" i="4"/>
  <c r="L24" i="4"/>
  <c r="F24" i="4"/>
  <c r="D17" i="4"/>
  <c r="P17" i="4"/>
  <c r="D11" i="4"/>
  <c r="P11" i="4"/>
  <c r="D4" i="4"/>
  <c r="P4" i="4"/>
  <c r="O3" i="11"/>
  <c r="O72" i="11"/>
  <c r="O23" i="11"/>
  <c r="O76" i="11"/>
  <c r="O73" i="11"/>
  <c r="O32" i="11"/>
  <c r="O30" i="11"/>
  <c r="H2" i="4"/>
  <c r="J2" i="4" s="1"/>
  <c r="I5" i="2"/>
  <c r="J5" i="2" s="1"/>
  <c r="D204" i="2"/>
  <c r="D198" i="2"/>
  <c r="O11" i="11"/>
  <c r="G37" i="4"/>
  <c r="F36" i="4"/>
  <c r="P36" i="4"/>
  <c r="H35" i="4"/>
  <c r="L31" i="4"/>
  <c r="F31" i="4"/>
  <c r="L29" i="4"/>
  <c r="F29" i="4"/>
  <c r="H28" i="4"/>
  <c r="J28" i="4" s="1"/>
  <c r="E43" i="4"/>
  <c r="N42" i="4"/>
  <c r="O42" i="4" s="1"/>
  <c r="I42" i="4"/>
  <c r="D42" i="4"/>
  <c r="L41" i="4"/>
  <c r="F41" i="4"/>
  <c r="I40" i="4"/>
  <c r="J40" i="4" s="1"/>
  <c r="D40" i="4"/>
  <c r="K38" i="4"/>
  <c r="E38" i="4"/>
  <c r="N37" i="4"/>
  <c r="O37" i="4" s="1"/>
  <c r="I37" i="4"/>
  <c r="D37" i="4"/>
  <c r="N35" i="4"/>
  <c r="O35" i="4" s="1"/>
  <c r="F35" i="4"/>
  <c r="F34" i="4"/>
  <c r="P34" i="4"/>
  <c r="H32" i="4"/>
  <c r="K31" i="4"/>
  <c r="E31" i="4"/>
  <c r="K29" i="4"/>
  <c r="E29" i="4"/>
  <c r="N28" i="4"/>
  <c r="O28" i="4" s="1"/>
  <c r="F28" i="4"/>
  <c r="L27" i="4"/>
  <c r="D27" i="4"/>
  <c r="K26" i="4"/>
  <c r="M26" i="4" s="1"/>
  <c r="D26" i="4"/>
  <c r="E25" i="4"/>
  <c r="G25" i="4" s="1"/>
  <c r="P25" i="4"/>
  <c r="K24" i="4"/>
  <c r="E24" i="4"/>
  <c r="K22" i="4"/>
  <c r="M22" i="4" s="1"/>
  <c r="E22" i="4"/>
  <c r="G22" i="4" s="1"/>
  <c r="N21" i="4"/>
  <c r="O21" i="4" s="1"/>
  <c r="I21" i="4"/>
  <c r="D21" i="4"/>
  <c r="L20" i="4"/>
  <c r="D20" i="4"/>
  <c r="E19" i="4"/>
  <c r="I18" i="4"/>
  <c r="L17" i="4"/>
  <c r="D16" i="4"/>
  <c r="P16" i="4"/>
  <c r="E15" i="4"/>
  <c r="I14" i="4"/>
  <c r="M13" i="4"/>
  <c r="K11" i="4"/>
  <c r="D10" i="4"/>
  <c r="P10" i="4"/>
  <c r="E9" i="4"/>
  <c r="F8" i="4"/>
  <c r="P8" i="4"/>
  <c r="I7" i="4"/>
  <c r="D7" i="4"/>
  <c r="E6" i="4"/>
  <c r="K5" i="4"/>
  <c r="F5" i="4"/>
  <c r="L4" i="4"/>
  <c r="D3" i="4"/>
  <c r="P3" i="4"/>
  <c r="O31" i="11"/>
  <c r="O29" i="11"/>
  <c r="O54" i="11"/>
  <c r="O42" i="11"/>
  <c r="E2" i="4"/>
  <c r="E3" i="2"/>
  <c r="H5" i="2"/>
  <c r="O10" i="11"/>
  <c r="K102" i="2"/>
  <c r="L9" i="2"/>
  <c r="M9" i="2" s="1"/>
  <c r="N9" i="2" s="1"/>
  <c r="A9" i="24" s="1"/>
  <c r="F9" i="2"/>
  <c r="G9" i="2" s="1"/>
  <c r="D9" i="2"/>
  <c r="I9" i="2"/>
  <c r="J9" i="2" s="1"/>
  <c r="E9" i="2"/>
  <c r="K9" i="2"/>
  <c r="L254" i="2"/>
  <c r="M254" i="2" s="1"/>
  <c r="N254" i="2" s="1"/>
  <c r="O254" i="2" s="1"/>
  <c r="E254" i="2"/>
  <c r="H254" i="2"/>
  <c r="L216" i="2"/>
  <c r="M216" i="2" s="1"/>
  <c r="N216" i="2" s="1"/>
  <c r="O216" i="2" s="1"/>
  <c r="D216" i="2"/>
  <c r="H216" i="2"/>
  <c r="K216" i="2"/>
  <c r="L212" i="2"/>
  <c r="M212" i="2" s="1"/>
  <c r="N212" i="2" s="1"/>
  <c r="O212" i="2" s="1"/>
  <c r="H212" i="2"/>
  <c r="K212" i="2"/>
  <c r="L195" i="2"/>
  <c r="M195" i="2" s="1"/>
  <c r="N195" i="2" s="1"/>
  <c r="O195" i="2" s="1"/>
  <c r="I195" i="2"/>
  <c r="J195" i="2" s="1"/>
  <c r="E195" i="2"/>
  <c r="F195" i="2"/>
  <c r="G195" i="2" s="1"/>
  <c r="E191" i="2"/>
  <c r="I191" i="2"/>
  <c r="J191" i="2" s="1"/>
  <c r="L185" i="2"/>
  <c r="M185" i="2" s="1"/>
  <c r="N185" i="2" s="1"/>
  <c r="O185" i="2" s="1"/>
  <c r="E185" i="2"/>
  <c r="H185" i="2"/>
  <c r="D185" i="2"/>
  <c r="I185" i="2"/>
  <c r="J185" i="2" s="1"/>
  <c r="L178" i="2"/>
  <c r="M178" i="2" s="1"/>
  <c r="N178" i="2" s="1"/>
  <c r="O178" i="2" s="1"/>
  <c r="I178" i="2"/>
  <c r="J178" i="2" s="1"/>
  <c r="E178" i="2"/>
  <c r="L174" i="2"/>
  <c r="M174" i="2" s="1"/>
  <c r="N174" i="2" s="1"/>
  <c r="O174" i="2" s="1"/>
  <c r="F174" i="2"/>
  <c r="G174" i="2" s="1"/>
  <c r="L150" i="2"/>
  <c r="M150" i="2" s="1"/>
  <c r="N150" i="2" s="1"/>
  <c r="O150" i="2" s="1"/>
  <c r="K150" i="2"/>
  <c r="D150" i="2"/>
  <c r="E150" i="2"/>
  <c r="L143" i="2"/>
  <c r="M143" i="2" s="1"/>
  <c r="N143" i="2" s="1"/>
  <c r="O143" i="2" s="1"/>
  <c r="F143" i="2"/>
  <c r="G143" i="2" s="1"/>
  <c r="K143" i="2"/>
  <c r="D143" i="2"/>
  <c r="L139" i="2"/>
  <c r="M139" i="2" s="1"/>
  <c r="N139" i="2" s="1"/>
  <c r="O139" i="2" s="1"/>
  <c r="F139" i="2"/>
  <c r="G139" i="2" s="1"/>
  <c r="D139" i="2"/>
  <c r="I139" i="2"/>
  <c r="J139" i="2" s="1"/>
  <c r="E139" i="2"/>
  <c r="K139" i="2"/>
  <c r="L135" i="2"/>
  <c r="M135" i="2" s="1"/>
  <c r="N135" i="2" s="1"/>
  <c r="O135" i="2" s="1"/>
  <c r="I135" i="2"/>
  <c r="J135" i="2" s="1"/>
  <c r="E135" i="2"/>
  <c r="F135" i="2"/>
  <c r="G135" i="2" s="1"/>
  <c r="L128" i="2"/>
  <c r="M128" i="2" s="1"/>
  <c r="N128" i="2" s="1"/>
  <c r="O128" i="2" s="1"/>
  <c r="F128" i="2"/>
  <c r="G128" i="2" s="1"/>
  <c r="L264" i="2"/>
  <c r="M264" i="2" s="1"/>
  <c r="N264" i="2" s="1"/>
  <c r="O264" i="2" s="1"/>
  <c r="H264" i="2"/>
  <c r="F264" i="2"/>
  <c r="G264" i="2" s="1"/>
  <c r="K264" i="2"/>
  <c r="E264" i="2"/>
  <c r="L153" i="2"/>
  <c r="M153" i="2" s="1"/>
  <c r="N153" i="2" s="1"/>
  <c r="O153" i="2" s="1"/>
  <c r="E153" i="2"/>
  <c r="H153" i="2"/>
  <c r="D153" i="2"/>
  <c r="I153" i="2"/>
  <c r="J153" i="2" s="1"/>
  <c r="E267" i="2"/>
  <c r="I267" i="2"/>
  <c r="J267" i="2" s="1"/>
  <c r="L248" i="2"/>
  <c r="M248" i="2" s="1"/>
  <c r="N248" i="2" s="1"/>
  <c r="O248" i="2" s="1"/>
  <c r="H248" i="2"/>
  <c r="D248" i="2"/>
  <c r="E248" i="2"/>
  <c r="L226" i="2"/>
  <c r="M226" i="2" s="1"/>
  <c r="N226" i="2" s="1"/>
  <c r="O226" i="2" s="1"/>
  <c r="K226" i="2"/>
  <c r="F226" i="2"/>
  <c r="G226" i="2" s="1"/>
  <c r="H226" i="2"/>
  <c r="L54" i="2"/>
  <c r="M54" i="2" s="1"/>
  <c r="N54" i="2" s="1"/>
  <c r="O54" i="2" s="1"/>
  <c r="D54" i="2"/>
  <c r="L46" i="2"/>
  <c r="M46" i="2" s="1"/>
  <c r="N46" i="2" s="1"/>
  <c r="O46" i="2" s="1"/>
  <c r="E46" i="2"/>
  <c r="L38" i="2"/>
  <c r="M38" i="2" s="1"/>
  <c r="N38" i="2" s="1"/>
  <c r="O38" i="2" s="1"/>
  <c r="K38" i="2"/>
  <c r="L22" i="2"/>
  <c r="M22" i="2" s="1"/>
  <c r="N22" i="2" s="1"/>
  <c r="A22" i="24" s="1"/>
  <c r="D22" i="2"/>
  <c r="L219" i="2"/>
  <c r="M219" i="2" s="1"/>
  <c r="N219" i="2" s="1"/>
  <c r="O219" i="2" s="1"/>
  <c r="F219" i="2"/>
  <c r="G219" i="2" s="1"/>
  <c r="D219" i="2"/>
  <c r="I219" i="2"/>
  <c r="J219" i="2" s="1"/>
  <c r="E219" i="2"/>
  <c r="K219" i="2"/>
  <c r="L161" i="2"/>
  <c r="M161" i="2" s="1"/>
  <c r="N161" i="2" s="1"/>
  <c r="O161" i="2" s="1"/>
  <c r="F161" i="2"/>
  <c r="G161" i="2" s="1"/>
  <c r="D161" i="2"/>
  <c r="I161" i="2"/>
  <c r="J161" i="2" s="1"/>
  <c r="E161" i="2"/>
  <c r="K161" i="2"/>
  <c r="L157" i="2"/>
  <c r="M157" i="2" s="1"/>
  <c r="N157" i="2" s="1"/>
  <c r="O157" i="2" s="1"/>
  <c r="E157" i="2"/>
  <c r="I157" i="2"/>
  <c r="J157" i="2" s="1"/>
  <c r="D157" i="2"/>
  <c r="K157" i="2"/>
  <c r="H219" i="2"/>
  <c r="L244" i="2"/>
  <c r="M244" i="2" s="1"/>
  <c r="N244" i="2" s="1"/>
  <c r="O244" i="2" s="1"/>
  <c r="H244" i="2"/>
  <c r="E244" i="2"/>
  <c r="L222" i="2"/>
  <c r="M222" i="2" s="1"/>
  <c r="N222" i="2" s="1"/>
  <c r="O222" i="2" s="1"/>
  <c r="K222" i="2"/>
  <c r="E222" i="2"/>
  <c r="D222" i="2"/>
  <c r="L164" i="2"/>
  <c r="M164" i="2" s="1"/>
  <c r="N164" i="2" s="1"/>
  <c r="O164" i="2" s="1"/>
  <c r="H164" i="2"/>
  <c r="I164" i="2"/>
  <c r="J164" i="2" s="1"/>
  <c r="L102" i="2"/>
  <c r="M102" i="2" s="1"/>
  <c r="N102" i="2" s="1"/>
  <c r="O102" i="2" s="1"/>
  <c r="D102" i="2"/>
  <c r="E102" i="2"/>
  <c r="L98" i="2"/>
  <c r="M98" i="2" s="1"/>
  <c r="N98" i="2" s="1"/>
  <c r="O98" i="2" s="1"/>
  <c r="K98" i="2"/>
  <c r="L94" i="2"/>
  <c r="M94" i="2" s="1"/>
  <c r="N94" i="2" s="1"/>
  <c r="O94" i="2" s="1"/>
  <c r="E94" i="2"/>
  <c r="H94" i="2"/>
  <c r="L90" i="2"/>
  <c r="M90" i="2" s="1"/>
  <c r="N90" i="2" s="1"/>
  <c r="O90" i="2" s="1"/>
  <c r="I90" i="2"/>
  <c r="J90" i="2" s="1"/>
  <c r="L86" i="2"/>
  <c r="M86" i="2" s="1"/>
  <c r="N86" i="2" s="1"/>
  <c r="O86" i="2" s="1"/>
  <c r="I86" i="2"/>
  <c r="J86" i="2" s="1"/>
  <c r="L82" i="2"/>
  <c r="M82" i="2" s="1"/>
  <c r="N82" i="2" s="1"/>
  <c r="O82" i="2" s="1"/>
  <c r="F82" i="2"/>
  <c r="G82" i="2" s="1"/>
  <c r="L78" i="2"/>
  <c r="M78" i="2" s="1"/>
  <c r="N78" i="2" s="1"/>
  <c r="O78" i="2" s="1"/>
  <c r="F78" i="2"/>
  <c r="G78" i="2" s="1"/>
  <c r="E78" i="2"/>
  <c r="L74" i="2"/>
  <c r="M74" i="2" s="1"/>
  <c r="N74" i="2" s="1"/>
  <c r="O74" i="2" s="1"/>
  <c r="I74" i="2"/>
  <c r="J74" i="2" s="1"/>
  <c r="L70" i="2"/>
  <c r="M70" i="2" s="1"/>
  <c r="N70" i="2" s="1"/>
  <c r="O70" i="2" s="1"/>
  <c r="I70" i="2"/>
  <c r="J70" i="2" s="1"/>
  <c r="L66" i="2"/>
  <c r="M66" i="2" s="1"/>
  <c r="N66" i="2" s="1"/>
  <c r="O66" i="2" s="1"/>
  <c r="I66" i="2"/>
  <c r="J66" i="2" s="1"/>
  <c r="L58" i="2"/>
  <c r="M58" i="2" s="1"/>
  <c r="N58" i="2" s="1"/>
  <c r="O58" i="2" s="1"/>
  <c r="F58" i="2"/>
  <c r="G58" i="2" s="1"/>
  <c r="L50" i="2"/>
  <c r="M50" i="2" s="1"/>
  <c r="N50" i="2" s="1"/>
  <c r="O50" i="2" s="1"/>
  <c r="D50" i="2"/>
  <c r="H50" i="2"/>
  <c r="L42" i="2"/>
  <c r="M42" i="2" s="1"/>
  <c r="N42" i="2" s="1"/>
  <c r="O42" i="2" s="1"/>
  <c r="K42" i="2"/>
  <c r="L34" i="2"/>
  <c r="M34" i="2" s="1"/>
  <c r="N34" i="2" s="1"/>
  <c r="O34" i="2" s="1"/>
  <c r="F34" i="2"/>
  <c r="G34" i="2" s="1"/>
  <c r="L30" i="2"/>
  <c r="M30" i="2" s="1"/>
  <c r="N30" i="2" s="1"/>
  <c r="O30" i="2" s="1"/>
  <c r="F30" i="2"/>
  <c r="G30" i="2" s="1"/>
  <c r="L26" i="2"/>
  <c r="M26" i="2" s="1"/>
  <c r="N26" i="2" s="1"/>
  <c r="O26" i="2" s="1"/>
  <c r="I26" i="2"/>
  <c r="J26" i="2" s="1"/>
  <c r="I248" i="2"/>
  <c r="J248" i="2" s="1"/>
  <c r="F244" i="2"/>
  <c r="G244" i="2" s="1"/>
  <c r="H222" i="2"/>
  <c r="E26" i="2"/>
  <c r="E30" i="2"/>
  <c r="E34" i="2"/>
  <c r="I38" i="2"/>
  <c r="J38" i="2" s="1"/>
  <c r="I42" i="2"/>
  <c r="J42" i="2" s="1"/>
  <c r="D46" i="2"/>
  <c r="H54" i="2"/>
  <c r="H58" i="2"/>
  <c r="D62" i="2"/>
  <c r="K70" i="2"/>
  <c r="D74" i="2"/>
  <c r="D78" i="2"/>
  <c r="D86" i="2"/>
  <c r="E86" i="2"/>
  <c r="E90" i="2"/>
  <c r="I98" i="2"/>
  <c r="J98" i="2" s="1"/>
  <c r="F102" i="2"/>
  <c r="G102" i="2" s="1"/>
  <c r="D226" i="2"/>
  <c r="K244" i="2"/>
  <c r="L251" i="2"/>
  <c r="M251" i="2" s="1"/>
  <c r="N251" i="2" s="1"/>
  <c r="O251" i="2" s="1"/>
  <c r="D251" i="2"/>
  <c r="I251" i="2"/>
  <c r="J251" i="2" s="1"/>
  <c r="F251" i="2"/>
  <c r="G251" i="2" s="1"/>
  <c r="H251" i="2"/>
  <c r="L171" i="2"/>
  <c r="M171" i="2" s="1"/>
  <c r="N171" i="2" s="1"/>
  <c r="O171" i="2" s="1"/>
  <c r="D171" i="2"/>
  <c r="K171" i="2"/>
  <c r="H171" i="2"/>
  <c r="I171" i="2"/>
  <c r="J171" i="2" s="1"/>
  <c r="L167" i="2"/>
  <c r="M167" i="2" s="1"/>
  <c r="N167" i="2" s="1"/>
  <c r="O167" i="2" s="1"/>
  <c r="I167" i="2"/>
  <c r="J167" i="2" s="1"/>
  <c r="E167" i="2"/>
  <c r="H167" i="2"/>
  <c r="L125" i="2"/>
  <c r="M125" i="2" s="1"/>
  <c r="N125" i="2" s="1"/>
  <c r="O125" i="2" s="1"/>
  <c r="D125" i="2"/>
  <c r="H125" i="2"/>
  <c r="K125" i="2"/>
  <c r="L121" i="2"/>
  <c r="M121" i="2" s="1"/>
  <c r="N121" i="2" s="1"/>
  <c r="O121" i="2" s="1"/>
  <c r="F121" i="2"/>
  <c r="G121" i="2" s="1"/>
  <c r="K121" i="2"/>
  <c r="E121" i="2"/>
  <c r="L117" i="2"/>
  <c r="M117" i="2" s="1"/>
  <c r="N117" i="2" s="1"/>
  <c r="O117" i="2" s="1"/>
  <c r="H117" i="2"/>
  <c r="D117" i="2"/>
  <c r="F117" i="2"/>
  <c r="G117" i="2" s="1"/>
  <c r="L113" i="2"/>
  <c r="M113" i="2" s="1"/>
  <c r="N113" i="2" s="1"/>
  <c r="O113" i="2" s="1"/>
  <c r="F113" i="2"/>
  <c r="G113" i="2" s="1"/>
  <c r="K113" i="2"/>
  <c r="E113" i="2"/>
  <c r="L109" i="2"/>
  <c r="M109" i="2" s="1"/>
  <c r="N109" i="2" s="1"/>
  <c r="O109" i="2" s="1"/>
  <c r="D109" i="2"/>
  <c r="H109" i="2"/>
  <c r="K109" i="2"/>
  <c r="L105" i="2"/>
  <c r="M105" i="2" s="1"/>
  <c r="N105" i="2" s="1"/>
  <c r="O105" i="2" s="1"/>
  <c r="I105" i="2"/>
  <c r="J105" i="2" s="1"/>
  <c r="E105" i="2"/>
  <c r="F105" i="2"/>
  <c r="G105" i="2" s="1"/>
  <c r="G2" i="2"/>
  <c r="F19" i="2"/>
  <c r="G19" i="2" s="1"/>
  <c r="I15" i="2"/>
  <c r="J15" i="2" s="1"/>
  <c r="D15" i="2"/>
  <c r="I13" i="2"/>
  <c r="J13" i="2" s="1"/>
  <c r="D13" i="2"/>
  <c r="I11" i="2"/>
  <c r="J11" i="2" s="1"/>
  <c r="D11" i="2"/>
  <c r="F7" i="2"/>
  <c r="G7" i="2" s="1"/>
  <c r="F5" i="2"/>
  <c r="G5" i="2" s="1"/>
  <c r="F252" i="2"/>
  <c r="G252" i="2" s="1"/>
  <c r="D220" i="2"/>
  <c r="H172" i="2"/>
  <c r="I162" i="2"/>
  <c r="J162" i="2" s="1"/>
  <c r="D126" i="2"/>
  <c r="K19" i="2"/>
  <c r="E19" i="2"/>
  <c r="K7" i="2"/>
  <c r="E7" i="2"/>
  <c r="K5" i="2"/>
  <c r="E5" i="2"/>
  <c r="O17" i="11"/>
  <c r="O15" i="11"/>
  <c r="O4" i="11"/>
  <c r="G8" i="13"/>
  <c r="G5" i="13"/>
  <c r="O70" i="11"/>
  <c r="O51" i="11"/>
  <c r="O62" i="11"/>
  <c r="A18" i="11"/>
  <c r="A17" i="13"/>
  <c r="B2" i="26"/>
  <c r="O14" i="11"/>
  <c r="O13" i="11"/>
  <c r="H13" i="13"/>
  <c r="I13" i="13" s="1"/>
  <c r="D11" i="13"/>
  <c r="O24" i="2"/>
  <c r="O20" i="2"/>
  <c r="O5" i="2"/>
  <c r="G40" i="4"/>
  <c r="A13" i="24"/>
  <c r="O13" i="2"/>
  <c r="O17" i="2"/>
  <c r="O7" i="2"/>
  <c r="I36" i="4"/>
  <c r="E36" i="4"/>
  <c r="I34" i="4"/>
  <c r="E34" i="4"/>
  <c r="N33" i="4"/>
  <c r="O33" i="4" s="1"/>
  <c r="I33" i="4"/>
  <c r="E33" i="4"/>
  <c r="N32" i="4"/>
  <c r="O32" i="4" s="1"/>
  <c r="E32" i="4"/>
  <c r="L14" i="2"/>
  <c r="M14" i="2" s="1"/>
  <c r="N14" i="2" s="1"/>
  <c r="D14" i="2"/>
  <c r="H14" i="2"/>
  <c r="E14" i="2"/>
  <c r="I14" i="2"/>
  <c r="J14" i="2" s="1"/>
  <c r="F14" i="2"/>
  <c r="G14" i="2" s="1"/>
  <c r="L6" i="2"/>
  <c r="M6" i="2" s="1"/>
  <c r="N6" i="2" s="1"/>
  <c r="D6" i="2"/>
  <c r="H6" i="2"/>
  <c r="E6" i="2"/>
  <c r="I6" i="2"/>
  <c r="J6" i="2" s="1"/>
  <c r="F6" i="2"/>
  <c r="G6" i="2" s="1"/>
  <c r="L249" i="2"/>
  <c r="M249" i="2" s="1"/>
  <c r="N249" i="2" s="1"/>
  <c r="O249" i="2" s="1"/>
  <c r="D249" i="2"/>
  <c r="H249" i="2"/>
  <c r="E249" i="2"/>
  <c r="I249" i="2"/>
  <c r="J249" i="2" s="1"/>
  <c r="F249" i="2"/>
  <c r="G249" i="2" s="1"/>
  <c r="L246" i="2"/>
  <c r="M246" i="2" s="1"/>
  <c r="N246" i="2" s="1"/>
  <c r="O246" i="2" s="1"/>
  <c r="D246" i="2"/>
  <c r="E246" i="2"/>
  <c r="F246" i="2"/>
  <c r="G246" i="2" s="1"/>
  <c r="I246" i="2"/>
  <c r="J246" i="2" s="1"/>
  <c r="H246" i="2"/>
  <c r="L224" i="2"/>
  <c r="M224" i="2" s="1"/>
  <c r="N224" i="2" s="1"/>
  <c r="O224" i="2" s="1"/>
  <c r="D224" i="2"/>
  <c r="H224" i="2"/>
  <c r="K224" i="2"/>
  <c r="F224" i="2"/>
  <c r="G224" i="2" s="1"/>
  <c r="L217" i="2"/>
  <c r="M217" i="2" s="1"/>
  <c r="N217" i="2" s="1"/>
  <c r="O217" i="2" s="1"/>
  <c r="D217" i="2"/>
  <c r="H217" i="2"/>
  <c r="E217" i="2"/>
  <c r="I217" i="2"/>
  <c r="J217" i="2" s="1"/>
  <c r="F217" i="2"/>
  <c r="G217" i="2" s="1"/>
  <c r="L214" i="2"/>
  <c r="M214" i="2" s="1"/>
  <c r="N214" i="2" s="1"/>
  <c r="O214" i="2" s="1"/>
  <c r="D214" i="2"/>
  <c r="E214" i="2"/>
  <c r="F214" i="2"/>
  <c r="G214" i="2" s="1"/>
  <c r="I214" i="2"/>
  <c r="J214" i="2" s="1"/>
  <c r="H214" i="2"/>
  <c r="L193" i="2"/>
  <c r="M193" i="2" s="1"/>
  <c r="N193" i="2" s="1"/>
  <c r="O193" i="2" s="1"/>
  <c r="F193" i="2"/>
  <c r="G193" i="2" s="1"/>
  <c r="K193" i="2"/>
  <c r="D193" i="2"/>
  <c r="H193" i="2"/>
  <c r="L183" i="2"/>
  <c r="M183" i="2" s="1"/>
  <c r="N183" i="2" s="1"/>
  <c r="O183" i="2" s="1"/>
  <c r="E183" i="2"/>
  <c r="I183" i="2"/>
  <c r="J183" i="2" s="1"/>
  <c r="F183" i="2"/>
  <c r="G183" i="2" s="1"/>
  <c r="K183" i="2"/>
  <c r="L173" i="2"/>
  <c r="M173" i="2" s="1"/>
  <c r="N173" i="2" s="1"/>
  <c r="O173" i="2" s="1"/>
  <c r="D173" i="2"/>
  <c r="H173" i="2"/>
  <c r="E173" i="2"/>
  <c r="I173" i="2"/>
  <c r="J173" i="2" s="1"/>
  <c r="F173" i="2"/>
  <c r="G173" i="2" s="1"/>
  <c r="L170" i="2"/>
  <c r="M170" i="2" s="1"/>
  <c r="N170" i="2" s="1"/>
  <c r="O170" i="2" s="1"/>
  <c r="I170" i="2"/>
  <c r="J170" i="2" s="1"/>
  <c r="E170" i="2"/>
  <c r="H170" i="2"/>
  <c r="F170" i="2"/>
  <c r="G170" i="2" s="1"/>
  <c r="K170" i="2"/>
  <c r="I12" i="4"/>
  <c r="E12" i="4"/>
  <c r="I8" i="4"/>
  <c r="E8" i="4"/>
  <c r="L36" i="4"/>
  <c r="M36" i="4" s="1"/>
  <c r="H36" i="4"/>
  <c r="D36" i="4"/>
  <c r="I35" i="4"/>
  <c r="N34" i="4"/>
  <c r="O34" i="4" s="1"/>
  <c r="H34" i="4"/>
  <c r="D34" i="4"/>
  <c r="L33" i="4"/>
  <c r="H33" i="4"/>
  <c r="D33" i="4"/>
  <c r="I32" i="4"/>
  <c r="D32" i="4"/>
  <c r="K28" i="4"/>
  <c r="N27" i="4"/>
  <c r="O27" i="4" s="1"/>
  <c r="I27" i="4"/>
  <c r="J27" i="4" s="1"/>
  <c r="N26" i="4"/>
  <c r="O26" i="4" s="1"/>
  <c r="N25" i="4"/>
  <c r="O25" i="4" s="1"/>
  <c r="I25" i="4"/>
  <c r="K20" i="4"/>
  <c r="N19" i="4"/>
  <c r="O19" i="4" s="1"/>
  <c r="F19" i="4"/>
  <c r="F18" i="4"/>
  <c r="G18" i="4" s="1"/>
  <c r="K17" i="4"/>
  <c r="F17" i="4"/>
  <c r="G17" i="4" s="1"/>
  <c r="K16" i="4"/>
  <c r="M16" i="4" s="1"/>
  <c r="F16" i="4"/>
  <c r="G16" i="4" s="1"/>
  <c r="F15" i="4"/>
  <c r="K14" i="4"/>
  <c r="M14" i="4" s="1"/>
  <c r="F14" i="4"/>
  <c r="G14" i="4" s="1"/>
  <c r="L12" i="4"/>
  <c r="M12" i="4" s="1"/>
  <c r="H12" i="4"/>
  <c r="D12" i="4"/>
  <c r="L11" i="4"/>
  <c r="F11" i="4"/>
  <c r="G11" i="4" s="1"/>
  <c r="F10" i="4"/>
  <c r="G10" i="4" s="1"/>
  <c r="L8" i="4"/>
  <c r="M8" i="4" s="1"/>
  <c r="H8" i="4"/>
  <c r="D8" i="4"/>
  <c r="K6" i="4"/>
  <c r="F6" i="4"/>
  <c r="K4" i="4"/>
  <c r="M4" i="4" s="1"/>
  <c r="F4" i="4"/>
  <c r="G4" i="4" s="1"/>
  <c r="K3" i="4"/>
  <c r="M3" i="4" s="1"/>
  <c r="F3" i="4"/>
  <c r="G3" i="4" s="1"/>
  <c r="L16" i="2"/>
  <c r="M16" i="2" s="1"/>
  <c r="N16" i="2" s="1"/>
  <c r="D16" i="2"/>
  <c r="H16" i="2"/>
  <c r="E16" i="2"/>
  <c r="I16" i="2"/>
  <c r="J16" i="2" s="1"/>
  <c r="F16" i="2"/>
  <c r="G16" i="2" s="1"/>
  <c r="L8" i="2"/>
  <c r="M8" i="2" s="1"/>
  <c r="N8" i="2" s="1"/>
  <c r="D8" i="2"/>
  <c r="H8" i="2"/>
  <c r="E8" i="2"/>
  <c r="I8" i="2"/>
  <c r="J8" i="2" s="1"/>
  <c r="F8" i="2"/>
  <c r="G8" i="2" s="1"/>
  <c r="L267" i="2"/>
  <c r="M267" i="2" s="1"/>
  <c r="N267" i="2" s="1"/>
  <c r="O267" i="2" s="1"/>
  <c r="F267" i="2"/>
  <c r="G267" i="2" s="1"/>
  <c r="K267" i="2"/>
  <c r="D267" i="2"/>
  <c r="H267" i="2"/>
  <c r="L260" i="2"/>
  <c r="M260" i="2" s="1"/>
  <c r="N260" i="2" s="1"/>
  <c r="O260" i="2" s="1"/>
  <c r="F260" i="2"/>
  <c r="G260" i="2" s="1"/>
  <c r="E260" i="2"/>
  <c r="K260" i="2"/>
  <c r="H260" i="2"/>
  <c r="I260" i="2"/>
  <c r="J260" i="2" s="1"/>
  <c r="L227" i="2"/>
  <c r="M227" i="2" s="1"/>
  <c r="N227" i="2" s="1"/>
  <c r="O227" i="2" s="1"/>
  <c r="K227" i="2"/>
  <c r="D227" i="2"/>
  <c r="H227" i="2"/>
  <c r="E227" i="2"/>
  <c r="I227" i="2"/>
  <c r="J227" i="2" s="1"/>
  <c r="L196" i="2"/>
  <c r="M196" i="2" s="1"/>
  <c r="N196" i="2" s="1"/>
  <c r="O196" i="2" s="1"/>
  <c r="E196" i="2"/>
  <c r="I196" i="2"/>
  <c r="J196" i="2" s="1"/>
  <c r="K196" i="2"/>
  <c r="D196" i="2"/>
  <c r="H196" i="2"/>
  <c r="L186" i="2"/>
  <c r="M186" i="2" s="1"/>
  <c r="N186" i="2" s="1"/>
  <c r="O186" i="2" s="1"/>
  <c r="H186" i="2"/>
  <c r="D186" i="2"/>
  <c r="E186" i="2"/>
  <c r="L176" i="2"/>
  <c r="M176" i="2" s="1"/>
  <c r="N176" i="2" s="1"/>
  <c r="O176" i="2" s="1"/>
  <c r="H176" i="2"/>
  <c r="F176" i="2"/>
  <c r="G176" i="2" s="1"/>
  <c r="E176" i="2"/>
  <c r="K176" i="2"/>
  <c r="L18" i="2"/>
  <c r="M18" i="2" s="1"/>
  <c r="N18" i="2" s="1"/>
  <c r="D18" i="2"/>
  <c r="H18" i="2"/>
  <c r="E18" i="2"/>
  <c r="I18" i="2"/>
  <c r="J18" i="2" s="1"/>
  <c r="F18" i="2"/>
  <c r="G18" i="2" s="1"/>
  <c r="K14" i="2"/>
  <c r="L10" i="2"/>
  <c r="M10" i="2" s="1"/>
  <c r="N10" i="2" s="1"/>
  <c r="D10" i="2"/>
  <c r="H10" i="2"/>
  <c r="E10" i="2"/>
  <c r="I10" i="2"/>
  <c r="J10" i="2" s="1"/>
  <c r="F10" i="2"/>
  <c r="G10" i="2" s="1"/>
  <c r="K6" i="2"/>
  <c r="L240" i="2"/>
  <c r="M240" i="2" s="1"/>
  <c r="N240" i="2" s="1"/>
  <c r="O240" i="2" s="1"/>
  <c r="D240" i="2"/>
  <c r="H240" i="2"/>
  <c r="K240" i="2"/>
  <c r="F240" i="2"/>
  <c r="G240" i="2" s="1"/>
  <c r="L233" i="2"/>
  <c r="M233" i="2" s="1"/>
  <c r="N233" i="2" s="1"/>
  <c r="O233" i="2" s="1"/>
  <c r="D233" i="2"/>
  <c r="H233" i="2"/>
  <c r="E233" i="2"/>
  <c r="I233" i="2"/>
  <c r="J233" i="2" s="1"/>
  <c r="F233" i="2"/>
  <c r="G233" i="2" s="1"/>
  <c r="L230" i="2"/>
  <c r="M230" i="2" s="1"/>
  <c r="N230" i="2" s="1"/>
  <c r="O230" i="2" s="1"/>
  <c r="D230" i="2"/>
  <c r="E230" i="2"/>
  <c r="F230" i="2"/>
  <c r="G230" i="2" s="1"/>
  <c r="I230" i="2"/>
  <c r="J230" i="2" s="1"/>
  <c r="H230" i="2"/>
  <c r="L208" i="2"/>
  <c r="M208" i="2" s="1"/>
  <c r="N208" i="2" s="1"/>
  <c r="O208" i="2" s="1"/>
  <c r="D208" i="2"/>
  <c r="H208" i="2"/>
  <c r="K208" i="2"/>
  <c r="F208" i="2"/>
  <c r="G208" i="2" s="1"/>
  <c r="L201" i="2"/>
  <c r="M201" i="2" s="1"/>
  <c r="N201" i="2" s="1"/>
  <c r="O201" i="2" s="1"/>
  <c r="D201" i="2"/>
  <c r="H201" i="2"/>
  <c r="E201" i="2"/>
  <c r="I201" i="2"/>
  <c r="J201" i="2" s="1"/>
  <c r="F201" i="2"/>
  <c r="G201" i="2" s="1"/>
  <c r="L191" i="2"/>
  <c r="M191" i="2" s="1"/>
  <c r="N191" i="2" s="1"/>
  <c r="O191" i="2" s="1"/>
  <c r="F191" i="2"/>
  <c r="G191" i="2" s="1"/>
  <c r="K191" i="2"/>
  <c r="D191" i="2"/>
  <c r="H191" i="2"/>
  <c r="L181" i="2"/>
  <c r="M181" i="2" s="1"/>
  <c r="N181" i="2" s="1"/>
  <c r="O181" i="2" s="1"/>
  <c r="K181" i="2"/>
  <c r="D181" i="2"/>
  <c r="H181" i="2"/>
  <c r="E181" i="2"/>
  <c r="I181" i="2"/>
  <c r="J181" i="2" s="1"/>
  <c r="G7" i="13"/>
  <c r="N36" i="4"/>
  <c r="O36" i="4" s="1"/>
  <c r="K34" i="4"/>
  <c r="M34" i="4" s="1"/>
  <c r="K32" i="4"/>
  <c r="M32" i="4" s="1"/>
  <c r="L19" i="4"/>
  <c r="M19" i="4" s="1"/>
  <c r="H19" i="4"/>
  <c r="J19" i="4" s="1"/>
  <c r="L18" i="4"/>
  <c r="H18" i="4"/>
  <c r="I17" i="4"/>
  <c r="H16" i="4"/>
  <c r="J16" i="4" s="1"/>
  <c r="L15" i="4"/>
  <c r="M15" i="4" s="1"/>
  <c r="H15" i="4"/>
  <c r="J15" i="4" s="1"/>
  <c r="H14" i="4"/>
  <c r="N12" i="4"/>
  <c r="O12" i="4" s="1"/>
  <c r="I11" i="4"/>
  <c r="L10" i="4"/>
  <c r="M10" i="4" s="1"/>
  <c r="H10" i="4"/>
  <c r="J10" i="4" s="1"/>
  <c r="N8" i="4"/>
  <c r="O8" i="4" s="1"/>
  <c r="N6" i="4"/>
  <c r="O6" i="4" s="1"/>
  <c r="H6" i="4"/>
  <c r="N4" i="4"/>
  <c r="O4" i="4" s="1"/>
  <c r="I4" i="4"/>
  <c r="H3" i="4"/>
  <c r="J3" i="4" s="1"/>
  <c r="L12" i="2"/>
  <c r="M12" i="2" s="1"/>
  <c r="N12" i="2" s="1"/>
  <c r="D12" i="2"/>
  <c r="H12" i="2"/>
  <c r="E12" i="2"/>
  <c r="I12" i="2"/>
  <c r="J12" i="2" s="1"/>
  <c r="F12" i="2"/>
  <c r="G12" i="2" s="1"/>
  <c r="L4" i="2"/>
  <c r="M4" i="2" s="1"/>
  <c r="N4" i="2" s="1"/>
  <c r="D4" i="2"/>
  <c r="H4" i="2"/>
  <c r="E4" i="2"/>
  <c r="I4" i="2"/>
  <c r="F4" i="2"/>
  <c r="L262" i="2"/>
  <c r="M262" i="2" s="1"/>
  <c r="N262" i="2" s="1"/>
  <c r="O262" i="2" s="1"/>
  <c r="H262" i="2"/>
  <c r="D262" i="2"/>
  <c r="E262" i="2"/>
  <c r="F262" i="2"/>
  <c r="G262" i="2" s="1"/>
  <c r="I262" i="2"/>
  <c r="J262" i="2" s="1"/>
  <c r="L243" i="2"/>
  <c r="M243" i="2" s="1"/>
  <c r="N243" i="2" s="1"/>
  <c r="O243" i="2" s="1"/>
  <c r="K243" i="2"/>
  <c r="D243" i="2"/>
  <c r="H243" i="2"/>
  <c r="E243" i="2"/>
  <c r="I243" i="2"/>
  <c r="J243" i="2" s="1"/>
  <c r="L211" i="2"/>
  <c r="M211" i="2" s="1"/>
  <c r="N211" i="2" s="1"/>
  <c r="O211" i="2" s="1"/>
  <c r="K211" i="2"/>
  <c r="D211" i="2"/>
  <c r="H211" i="2"/>
  <c r="E211" i="2"/>
  <c r="I211" i="2"/>
  <c r="J211" i="2" s="1"/>
  <c r="F99" i="2"/>
  <c r="G99" i="2" s="1"/>
  <c r="I95" i="2"/>
  <c r="J95" i="2" s="1"/>
  <c r="E95" i="2"/>
  <c r="I91" i="2"/>
  <c r="J91" i="2" s="1"/>
  <c r="E91" i="2"/>
  <c r="I87" i="2"/>
  <c r="J87" i="2" s="1"/>
  <c r="E87" i="2"/>
  <c r="I81" i="2"/>
  <c r="J81" i="2" s="1"/>
  <c r="E81" i="2"/>
  <c r="H77" i="2"/>
  <c r="D77" i="2"/>
  <c r="K73" i="2"/>
  <c r="F69" i="2"/>
  <c r="G69" i="2" s="1"/>
  <c r="F65" i="2"/>
  <c r="G65" i="2" s="1"/>
  <c r="I61" i="2"/>
  <c r="J61" i="2" s="1"/>
  <c r="E61" i="2"/>
  <c r="F3" i="1"/>
  <c r="D9" i="31" s="1" a="1"/>
  <c r="D9" i="31" s="1"/>
  <c r="F9" i="1"/>
  <c r="D116" i="2"/>
  <c r="F156" i="2"/>
  <c r="G156" i="2" s="1"/>
  <c r="F164" i="2"/>
  <c r="G164" i="2" s="1"/>
  <c r="I204" i="2"/>
  <c r="J204" i="2" s="1"/>
  <c r="I212" i="2"/>
  <c r="J212" i="2" s="1"/>
  <c r="I220" i="2"/>
  <c r="J220" i="2" s="1"/>
  <c r="I228" i="2"/>
  <c r="J228" i="2" s="1"/>
  <c r="I236" i="2"/>
  <c r="J236" i="2" s="1"/>
  <c r="I244" i="2"/>
  <c r="J244" i="2" s="1"/>
  <c r="F88" i="2"/>
  <c r="G88" i="2" s="1"/>
  <c r="I100" i="2"/>
  <c r="J100" i="2" s="1"/>
  <c r="D112" i="2"/>
  <c r="I132" i="2"/>
  <c r="J132" i="2" s="1"/>
  <c r="I140" i="2"/>
  <c r="J140" i="2" s="1"/>
  <c r="E160" i="2"/>
  <c r="E184" i="2"/>
  <c r="D192" i="2"/>
  <c r="F204" i="2"/>
  <c r="G204" i="2" s="1"/>
  <c r="F220" i="2"/>
  <c r="G220" i="2" s="1"/>
  <c r="F236" i="2"/>
  <c r="G236" i="2" s="1"/>
  <c r="E60" i="2"/>
  <c r="H64" i="2"/>
  <c r="I64" i="2"/>
  <c r="J64" i="2" s="1"/>
  <c r="E68" i="2"/>
  <c r="H72" i="2"/>
  <c r="I72" i="2"/>
  <c r="J72" i="2" s="1"/>
  <c r="E76" i="2"/>
  <c r="H80" i="2"/>
  <c r="I80" i="2"/>
  <c r="J80" i="2" s="1"/>
  <c r="E84" i="2"/>
  <c r="H88" i="2"/>
  <c r="F92" i="2"/>
  <c r="G92" i="2" s="1"/>
  <c r="E100" i="2"/>
  <c r="K112" i="2"/>
  <c r="E116" i="2"/>
  <c r="H120" i="2"/>
  <c r="K128" i="2"/>
  <c r="E132" i="2"/>
  <c r="K140" i="2"/>
  <c r="K148" i="2"/>
  <c r="K156" i="2"/>
  <c r="D114" i="2"/>
  <c r="D142" i="2"/>
  <c r="F150" i="2"/>
  <c r="G150" i="2" s="1"/>
  <c r="H202" i="2"/>
  <c r="H218" i="2"/>
  <c r="H234" i="2"/>
  <c r="H250" i="2"/>
  <c r="E22" i="2"/>
  <c r="F22" i="2"/>
  <c r="G22" i="2" s="1"/>
  <c r="H26" i="2"/>
  <c r="D26" i="2"/>
  <c r="I30" i="2"/>
  <c r="J30" i="2" s="1"/>
  <c r="K34" i="2"/>
  <c r="E38" i="2"/>
  <c r="F38" i="2"/>
  <c r="G38" i="2" s="1"/>
  <c r="H42" i="2"/>
  <c r="D42" i="2"/>
  <c r="I46" i="2"/>
  <c r="J46" i="2" s="1"/>
  <c r="K50" i="2"/>
  <c r="E54" i="2"/>
  <c r="F54" i="2"/>
  <c r="G54" i="2" s="1"/>
  <c r="D58" i="2"/>
  <c r="E62" i="2"/>
  <c r="K62" i="2"/>
  <c r="F62" i="2"/>
  <c r="G62" i="2" s="1"/>
  <c r="K66" i="2"/>
  <c r="F66" i="2"/>
  <c r="G66" i="2" s="1"/>
  <c r="H70" i="2"/>
  <c r="H74" i="2"/>
  <c r="I78" i="2"/>
  <c r="J78" i="2" s="1"/>
  <c r="I82" i="2"/>
  <c r="J82" i="2" s="1"/>
  <c r="H90" i="2"/>
  <c r="D94" i="2"/>
  <c r="E98" i="2"/>
  <c r="H102" i="2"/>
  <c r="F106" i="2"/>
  <c r="G106" i="2" s="1"/>
  <c r="E106" i="2"/>
  <c r="H110" i="2"/>
  <c r="F114" i="2"/>
  <c r="G114" i="2" s="1"/>
  <c r="E114" i="2"/>
  <c r="H118" i="2"/>
  <c r="K134" i="2"/>
  <c r="I142" i="2"/>
  <c r="J142" i="2" s="1"/>
  <c r="I150" i="2"/>
  <c r="J150" i="2" s="1"/>
  <c r="K158" i="2"/>
  <c r="F158" i="2"/>
  <c r="G158" i="2" s="1"/>
  <c r="K162" i="2"/>
  <c r="I174" i="2"/>
  <c r="J174" i="2" s="1"/>
  <c r="K178" i="2"/>
  <c r="E182" i="2"/>
  <c r="F194" i="2"/>
  <c r="G194" i="2" s="1"/>
  <c r="D254" i="2"/>
  <c r="D178" i="2"/>
  <c r="L3" i="2"/>
  <c r="K3" i="2"/>
  <c r="H268" i="2"/>
  <c r="K266" i="2"/>
  <c r="D264" i="2"/>
  <c r="H261" i="2"/>
  <c r="D261" i="2"/>
  <c r="K259" i="2"/>
  <c r="F257" i="2"/>
  <c r="G257" i="2" s="1"/>
  <c r="I255" i="2"/>
  <c r="J255" i="2" s="1"/>
  <c r="E255" i="2"/>
  <c r="H252" i="2"/>
  <c r="E250" i="2"/>
  <c r="I247" i="2"/>
  <c r="J247" i="2" s="1"/>
  <c r="E247" i="2"/>
  <c r="H245" i="2"/>
  <c r="D245" i="2"/>
  <c r="K239" i="2"/>
  <c r="F237" i="2"/>
  <c r="G237" i="2" s="1"/>
  <c r="H236" i="2"/>
  <c r="E234" i="2"/>
  <c r="I231" i="2"/>
  <c r="J231" i="2" s="1"/>
  <c r="E231" i="2"/>
  <c r="H229" i="2"/>
  <c r="D229" i="2"/>
  <c r="K223" i="2"/>
  <c r="F221" i="2"/>
  <c r="G221" i="2" s="1"/>
  <c r="H220" i="2"/>
  <c r="E218" i="2"/>
  <c r="I215" i="2"/>
  <c r="J215" i="2" s="1"/>
  <c r="E215" i="2"/>
  <c r="H213" i="2"/>
  <c r="D213" i="2"/>
  <c r="K207" i="2"/>
  <c r="F205" i="2"/>
  <c r="G205" i="2" s="1"/>
  <c r="H204" i="2"/>
  <c r="E202" i="2"/>
  <c r="I199" i="2"/>
  <c r="J199" i="2" s="1"/>
  <c r="E199" i="2"/>
  <c r="F198" i="2"/>
  <c r="G198" i="2" s="1"/>
  <c r="H195" i="2"/>
  <c r="D195" i="2"/>
  <c r="K192" i="2"/>
  <c r="I189" i="2"/>
  <c r="J189" i="2" s="1"/>
  <c r="E189" i="2"/>
  <c r="I188" i="2"/>
  <c r="J188" i="2" s="1"/>
  <c r="K185" i="2"/>
  <c r="F184" i="2"/>
  <c r="G184" i="2" s="1"/>
  <c r="K179" i="2"/>
  <c r="K175" i="2"/>
  <c r="F171" i="2"/>
  <c r="G171" i="2" s="1"/>
  <c r="I169" i="2"/>
  <c r="J169" i="2" s="1"/>
  <c r="E169" i="2"/>
  <c r="F168" i="2"/>
  <c r="G168" i="2" s="1"/>
  <c r="F167" i="2"/>
  <c r="G167" i="2" s="1"/>
  <c r="H165" i="2"/>
  <c r="D165" i="2"/>
  <c r="E164" i="2"/>
  <c r="D160" i="2"/>
  <c r="I159" i="2"/>
  <c r="J159" i="2" s="1"/>
  <c r="E159" i="2"/>
  <c r="F157" i="2"/>
  <c r="G157" i="2" s="1"/>
  <c r="H156" i="2"/>
  <c r="K153" i="2"/>
  <c r="H151" i="2"/>
  <c r="D151" i="2"/>
  <c r="H148" i="2"/>
  <c r="F147" i="2"/>
  <c r="G147" i="2" s="1"/>
  <c r="H145" i="2"/>
  <c r="D145" i="2"/>
  <c r="F144" i="2"/>
  <c r="G144" i="2" s="1"/>
  <c r="I143" i="2"/>
  <c r="J143" i="2" s="1"/>
  <c r="E143" i="2"/>
  <c r="H141" i="2"/>
  <c r="D141" i="2"/>
  <c r="K137" i="2"/>
  <c r="H135" i="2"/>
  <c r="D135" i="2"/>
  <c r="F132" i="2"/>
  <c r="G132" i="2" s="1"/>
  <c r="I131" i="2"/>
  <c r="J131" i="2" s="1"/>
  <c r="E131" i="2"/>
  <c r="H127" i="2"/>
  <c r="D127" i="2"/>
  <c r="I125" i="2"/>
  <c r="J125" i="2" s="1"/>
  <c r="E125" i="2"/>
  <c r="F124" i="2"/>
  <c r="G124" i="2" s="1"/>
  <c r="I123" i="2"/>
  <c r="J123" i="2" s="1"/>
  <c r="E123" i="2"/>
  <c r="H121" i="2"/>
  <c r="D121" i="2"/>
  <c r="H119" i="2"/>
  <c r="D119" i="2"/>
  <c r="I117" i="2"/>
  <c r="J117" i="2" s="1"/>
  <c r="E117" i="2"/>
  <c r="F116" i="2"/>
  <c r="G116" i="2" s="1"/>
  <c r="H113" i="2"/>
  <c r="D113" i="2"/>
  <c r="I109" i="2"/>
  <c r="J109" i="2" s="1"/>
  <c r="E109" i="2"/>
  <c r="I107" i="2"/>
  <c r="J107" i="2" s="1"/>
  <c r="E107" i="2"/>
  <c r="H105" i="2"/>
  <c r="D105" i="2"/>
  <c r="H103" i="2"/>
  <c r="D103" i="2"/>
  <c r="F100" i="2"/>
  <c r="G100" i="2" s="1"/>
  <c r="I99" i="2"/>
  <c r="J99" i="2" s="1"/>
  <c r="E99" i="2"/>
  <c r="F96" i="2"/>
  <c r="G96" i="2" s="1"/>
  <c r="H95" i="2"/>
  <c r="D95" i="2"/>
  <c r="H91" i="2"/>
  <c r="D91" i="2"/>
  <c r="H87" i="2"/>
  <c r="D87" i="2"/>
  <c r="I85" i="2"/>
  <c r="J85" i="2" s="1"/>
  <c r="E85" i="2"/>
  <c r="K83" i="2"/>
  <c r="H81" i="2"/>
  <c r="D81" i="2"/>
  <c r="K77" i="2"/>
  <c r="K76" i="2"/>
  <c r="F73" i="2"/>
  <c r="G73" i="2" s="1"/>
  <c r="I69" i="2"/>
  <c r="J69" i="2" s="1"/>
  <c r="E69" i="2"/>
  <c r="E66" i="2"/>
  <c r="I65" i="2"/>
  <c r="J65" i="2" s="1"/>
  <c r="E65" i="2"/>
  <c r="H61" i="2"/>
  <c r="D61" i="2"/>
  <c r="K57" i="2"/>
  <c r="I55" i="2"/>
  <c r="J55" i="2" s="1"/>
  <c r="E55" i="2"/>
  <c r="F53" i="2"/>
  <c r="G53" i="2" s="1"/>
  <c r="K51" i="2"/>
  <c r="H49" i="2"/>
  <c r="D49" i="2"/>
  <c r="I47" i="2"/>
  <c r="J47" i="2" s="1"/>
  <c r="E47" i="2"/>
  <c r="F45" i="2"/>
  <c r="G45" i="2" s="1"/>
  <c r="K43" i="2"/>
  <c r="H41" i="2"/>
  <c r="D41" i="2"/>
  <c r="I39" i="2"/>
  <c r="J39" i="2" s="1"/>
  <c r="E39" i="2"/>
  <c r="F37" i="2"/>
  <c r="G37" i="2" s="1"/>
  <c r="K35" i="2"/>
  <c r="H33" i="2"/>
  <c r="D33" i="2"/>
  <c r="I31" i="2"/>
  <c r="J31" i="2" s="1"/>
  <c r="E31" i="2"/>
  <c r="F29" i="2"/>
  <c r="G29" i="2" s="1"/>
  <c r="K27" i="2"/>
  <c r="H25" i="2"/>
  <c r="D25" i="2"/>
  <c r="I23" i="2"/>
  <c r="J23" i="2" s="1"/>
  <c r="E23" i="2"/>
  <c r="F21" i="2"/>
  <c r="G21" i="2" s="1"/>
  <c r="F268" i="2"/>
  <c r="G268" i="2" s="1"/>
  <c r="D244" i="2"/>
  <c r="D228" i="2"/>
  <c r="D212" i="2"/>
  <c r="H194" i="2"/>
  <c r="F192" i="2"/>
  <c r="G192" i="2" s="1"/>
  <c r="H184" i="2"/>
  <c r="F182" i="2"/>
  <c r="G182" i="2" s="1"/>
  <c r="D174" i="2"/>
  <c r="H168" i="2"/>
  <c r="E158" i="2"/>
  <c r="K142" i="2"/>
  <c r="D118" i="2"/>
  <c r="E82" i="2"/>
  <c r="G3" i="13"/>
  <c r="D65" i="2"/>
  <c r="H160" i="2"/>
  <c r="E154" i="2"/>
  <c r="D110" i="2"/>
  <c r="E58" i="2"/>
  <c r="G12" i="13"/>
  <c r="A3" i="26"/>
  <c r="B3" i="26" s="1"/>
  <c r="F2" i="27"/>
  <c r="G4" i="2" l="1"/>
  <c r="J4" i="2"/>
  <c r="H4" i="14"/>
  <c r="I4" i="14" s="1"/>
  <c r="R149" i="2"/>
  <c r="R51" i="2"/>
  <c r="Q71" i="2"/>
  <c r="J3" i="2"/>
  <c r="R57" i="2"/>
  <c r="O21" i="2"/>
  <c r="Q134" i="2"/>
  <c r="Q203" i="2"/>
  <c r="Q231" i="2"/>
  <c r="R31" i="2"/>
  <c r="Q35" i="2"/>
  <c r="Q235" i="2"/>
  <c r="Q207" i="2"/>
  <c r="Q111" i="2"/>
  <c r="Q232" i="2"/>
  <c r="R137" i="2"/>
  <c r="O19" i="2"/>
  <c r="R47" i="2"/>
  <c r="R29" i="2"/>
  <c r="R148" i="2"/>
  <c r="O25" i="2"/>
  <c r="Q183" i="2"/>
  <c r="R184" i="2"/>
  <c r="O15" i="2"/>
  <c r="O11" i="2"/>
  <c r="Q79" i="2"/>
  <c r="Q93" i="2"/>
  <c r="O23" i="2"/>
  <c r="Q156" i="2"/>
  <c r="G3" i="2"/>
  <c r="R59" i="2"/>
  <c r="R85" i="2"/>
  <c r="Q129" i="2"/>
  <c r="R53" i="2"/>
  <c r="R97" i="2"/>
  <c r="Q187" i="2"/>
  <c r="G39" i="4"/>
  <c r="G30" i="4"/>
  <c r="M27" i="4"/>
  <c r="J35" i="4"/>
  <c r="M5" i="4"/>
  <c r="J17" i="4"/>
  <c r="M11" i="4"/>
  <c r="G19" i="4"/>
  <c r="J3" i="14"/>
  <c r="K3" i="14" s="1"/>
  <c r="D76" i="27"/>
  <c r="G43" i="4"/>
  <c r="J11" i="4"/>
  <c r="J21" i="4"/>
  <c r="J24" i="4"/>
  <c r="M17" i="4"/>
  <c r="J6" i="4"/>
  <c r="M28" i="4"/>
  <c r="G9" i="4"/>
  <c r="J42" i="4"/>
  <c r="M20" i="4"/>
  <c r="J32" i="4"/>
  <c r="J14" i="4"/>
  <c r="J25" i="4"/>
  <c r="G12" i="4"/>
  <c r="G36" i="4"/>
  <c r="D3" i="14"/>
  <c r="E3" i="14" s="1"/>
  <c r="G24" i="4"/>
  <c r="M43" i="4"/>
  <c r="J43" i="4"/>
  <c r="J41" i="4"/>
  <c r="M18" i="4"/>
  <c r="G6" i="4"/>
  <c r="M33" i="4"/>
  <c r="G8" i="4"/>
  <c r="G34" i="4"/>
  <c r="M24" i="4"/>
  <c r="M31" i="4"/>
  <c r="J18" i="4"/>
  <c r="G32" i="4"/>
  <c r="J4" i="4"/>
  <c r="M6" i="4"/>
  <c r="J12" i="4"/>
  <c r="G15" i="4"/>
  <c r="G33" i="4"/>
  <c r="J7" i="4"/>
  <c r="R200" i="2"/>
  <c r="J37" i="4"/>
  <c r="J30" i="4"/>
  <c r="J8" i="4"/>
  <c r="J33" i="4"/>
  <c r="F3" i="14"/>
  <c r="G3" i="14" s="1"/>
  <c r="D2" i="14"/>
  <c r="E2" i="14" s="1"/>
  <c r="J2" i="14"/>
  <c r="K2" i="14" s="1"/>
  <c r="M29" i="4"/>
  <c r="M38" i="4"/>
  <c r="M39" i="4"/>
  <c r="M30" i="4"/>
  <c r="R212" i="2"/>
  <c r="Q212" i="2"/>
  <c r="R95" i="2"/>
  <c r="Q95" i="2"/>
  <c r="R105" i="2"/>
  <c r="Q105" i="2"/>
  <c r="R127" i="2"/>
  <c r="Q127" i="2"/>
  <c r="Q261" i="2"/>
  <c r="R261" i="2"/>
  <c r="R254" i="2"/>
  <c r="Q254" i="2"/>
  <c r="Q192" i="2"/>
  <c r="R192" i="2"/>
  <c r="R116" i="2"/>
  <c r="Q116" i="2"/>
  <c r="R240" i="2"/>
  <c r="Q240" i="2"/>
  <c r="R267" i="2"/>
  <c r="Q267" i="2"/>
  <c r="Q8" i="2"/>
  <c r="R8" i="2"/>
  <c r="Q217" i="2"/>
  <c r="R217" i="2"/>
  <c r="R171" i="2"/>
  <c r="Q171" i="2"/>
  <c r="R226" i="2"/>
  <c r="Q226" i="2"/>
  <c r="R161" i="2"/>
  <c r="Q161" i="2"/>
  <c r="R204" i="2"/>
  <c r="Q204" i="2"/>
  <c r="R228" i="2"/>
  <c r="Q228" i="2"/>
  <c r="Q211" i="2"/>
  <c r="R211" i="2"/>
  <c r="R262" i="2"/>
  <c r="Q262" i="2"/>
  <c r="R230" i="2"/>
  <c r="Q230" i="2"/>
  <c r="R224" i="2"/>
  <c r="Q224" i="2"/>
  <c r="Q249" i="2"/>
  <c r="R249" i="2"/>
  <c r="Q14" i="2"/>
  <c r="R14" i="2"/>
  <c r="R220" i="2"/>
  <c r="Q220" i="2"/>
  <c r="R11" i="2"/>
  <c r="Q11" i="2"/>
  <c r="R15" i="2"/>
  <c r="Q15" i="2"/>
  <c r="Q251" i="2"/>
  <c r="R251" i="2"/>
  <c r="R86" i="2"/>
  <c r="Q86" i="2"/>
  <c r="Q62" i="2"/>
  <c r="R62" i="2"/>
  <c r="R157" i="2"/>
  <c r="Q157" i="2"/>
  <c r="Q22" i="2"/>
  <c r="R22" i="2"/>
  <c r="R143" i="2"/>
  <c r="Q143" i="2"/>
  <c r="R244" i="2"/>
  <c r="Q244" i="2"/>
  <c r="R33" i="2"/>
  <c r="Q33" i="2"/>
  <c r="R49" i="2"/>
  <c r="Q49" i="2"/>
  <c r="R91" i="2"/>
  <c r="Q91" i="2"/>
  <c r="R103" i="2"/>
  <c r="Q103" i="2"/>
  <c r="R113" i="2"/>
  <c r="Q113" i="2"/>
  <c r="R165" i="2"/>
  <c r="Q165" i="2"/>
  <c r="Q213" i="2"/>
  <c r="R213" i="2"/>
  <c r="Q229" i="2"/>
  <c r="R229" i="2"/>
  <c r="Q245" i="2"/>
  <c r="R245" i="2"/>
  <c r="R264" i="2"/>
  <c r="Q264" i="2"/>
  <c r="Q58" i="2"/>
  <c r="R58" i="2"/>
  <c r="Q142" i="2"/>
  <c r="R142" i="2"/>
  <c r="R12" i="2"/>
  <c r="Q12" i="2"/>
  <c r="Q181" i="2"/>
  <c r="R181" i="2"/>
  <c r="Q191" i="2"/>
  <c r="R191" i="2"/>
  <c r="Q201" i="2"/>
  <c r="R201" i="2"/>
  <c r="R18" i="2"/>
  <c r="Q18" i="2"/>
  <c r="R65" i="2"/>
  <c r="Q65" i="2"/>
  <c r="R118" i="2"/>
  <c r="Q118" i="2"/>
  <c r="Q174" i="2"/>
  <c r="R174" i="2"/>
  <c r="R25" i="2"/>
  <c r="Q25" i="2"/>
  <c r="R81" i="2"/>
  <c r="Q81" i="2"/>
  <c r="R119" i="2"/>
  <c r="Q119" i="2"/>
  <c r="Q178" i="2"/>
  <c r="R178" i="2"/>
  <c r="Q94" i="2"/>
  <c r="R94" i="2"/>
  <c r="Q42" i="2"/>
  <c r="R42" i="2"/>
  <c r="Q114" i="2"/>
  <c r="R114" i="2"/>
  <c r="R77" i="2"/>
  <c r="Q77" i="2"/>
  <c r="Q243" i="2"/>
  <c r="R243" i="2"/>
  <c r="Q208" i="2"/>
  <c r="R208" i="2"/>
  <c r="Q233" i="2"/>
  <c r="R233" i="2"/>
  <c r="R10" i="2"/>
  <c r="Q10" i="2"/>
  <c r="R246" i="2"/>
  <c r="Q246" i="2"/>
  <c r="Q6" i="2"/>
  <c r="R6" i="2"/>
  <c r="R13" i="2"/>
  <c r="Q13" i="2"/>
  <c r="R109" i="2"/>
  <c r="Q109" i="2"/>
  <c r="R125" i="2"/>
  <c r="Q125" i="2"/>
  <c r="Q74" i="2"/>
  <c r="R74" i="2"/>
  <c r="Q102" i="2"/>
  <c r="R102" i="2"/>
  <c r="R54" i="2"/>
  <c r="Q54" i="2"/>
  <c r="Q185" i="2"/>
  <c r="R185" i="2"/>
  <c r="Q198" i="2"/>
  <c r="R198" i="2"/>
  <c r="R236" i="2"/>
  <c r="Q236" i="2"/>
  <c r="Q110" i="2"/>
  <c r="R110" i="2"/>
  <c r="R41" i="2"/>
  <c r="Q41" i="2"/>
  <c r="R87" i="2"/>
  <c r="Q87" i="2"/>
  <c r="R141" i="2"/>
  <c r="Q141" i="2"/>
  <c r="Q160" i="2"/>
  <c r="R160" i="2"/>
  <c r="Q46" i="2"/>
  <c r="R46" i="2"/>
  <c r="R222" i="2"/>
  <c r="Q222" i="2"/>
  <c r="R153" i="2"/>
  <c r="Q153" i="2"/>
  <c r="R5" i="2"/>
  <c r="Q5" i="2"/>
  <c r="R61" i="2"/>
  <c r="Q61" i="2"/>
  <c r="R121" i="2"/>
  <c r="Q121" i="2"/>
  <c r="R135" i="2"/>
  <c r="Q135" i="2"/>
  <c r="R145" i="2"/>
  <c r="Q145" i="2"/>
  <c r="R151" i="2"/>
  <c r="Q151" i="2"/>
  <c r="Q195" i="2"/>
  <c r="R195" i="2"/>
  <c r="R26" i="2"/>
  <c r="Q26" i="2"/>
  <c r="Q112" i="2"/>
  <c r="R112" i="2"/>
  <c r="Q186" i="2"/>
  <c r="R186" i="2"/>
  <c r="R196" i="2"/>
  <c r="Q196" i="2"/>
  <c r="Q227" i="2"/>
  <c r="R227" i="2"/>
  <c r="Q16" i="2"/>
  <c r="R16" i="2"/>
  <c r="R173" i="2"/>
  <c r="Q173" i="2"/>
  <c r="Q193" i="2"/>
  <c r="R193" i="2"/>
  <c r="Q214" i="2"/>
  <c r="R214" i="2"/>
  <c r="Q126" i="2"/>
  <c r="R126" i="2"/>
  <c r="R117" i="2"/>
  <c r="Q117" i="2"/>
  <c r="Q78" i="2"/>
  <c r="R78" i="2"/>
  <c r="Q50" i="2"/>
  <c r="R50" i="2"/>
  <c r="Q219" i="2"/>
  <c r="R219" i="2"/>
  <c r="R248" i="2"/>
  <c r="Q248" i="2"/>
  <c r="R139" i="2"/>
  <c r="Q139" i="2"/>
  <c r="R150" i="2"/>
  <c r="Q150" i="2"/>
  <c r="Q216" i="2"/>
  <c r="R216" i="2"/>
  <c r="R9" i="2"/>
  <c r="Q9" i="2"/>
  <c r="R4" i="2"/>
  <c r="Q4" i="2"/>
  <c r="G2" i="4"/>
  <c r="G31" i="4"/>
  <c r="G29" i="4"/>
  <c r="G38" i="4"/>
  <c r="G28" i="4"/>
  <c r="G5" i="4"/>
  <c r="G41" i="4"/>
  <c r="G35" i="4"/>
  <c r="J34" i="4"/>
  <c r="J36" i="4"/>
  <c r="F2" i="14"/>
  <c r="G2" i="14" s="1"/>
  <c r="M41" i="4"/>
  <c r="O9" i="2"/>
  <c r="O22" i="2"/>
  <c r="D486" i="27"/>
  <c r="D422" i="27"/>
  <c r="D358" i="27"/>
  <c r="D290" i="27"/>
  <c r="D202" i="27"/>
  <c r="D429" i="27"/>
  <c r="D400" i="27"/>
  <c r="D224" i="27"/>
  <c r="D229" i="27"/>
  <c r="D90" i="27"/>
  <c r="D454" i="27"/>
  <c r="D390" i="27"/>
  <c r="D326" i="27"/>
  <c r="D246" i="27"/>
  <c r="D477" i="27"/>
  <c r="D480" i="27"/>
  <c r="D312" i="27"/>
  <c r="D343" i="27"/>
  <c r="D51" i="27"/>
  <c r="D81" i="27"/>
  <c r="D438" i="27"/>
  <c r="D374" i="27"/>
  <c r="D310" i="27"/>
  <c r="D226" i="27"/>
  <c r="D453" i="27"/>
  <c r="D440" i="27"/>
  <c r="D272" i="27"/>
  <c r="D411" i="27"/>
  <c r="D203" i="27"/>
  <c r="D8" i="21"/>
  <c r="D470" i="27"/>
  <c r="D406" i="27"/>
  <c r="D342" i="27"/>
  <c r="D266" i="27"/>
  <c r="D497" i="27"/>
  <c r="D389" i="27"/>
  <c r="D352" i="27"/>
  <c r="D179" i="27"/>
  <c r="D265" i="27"/>
  <c r="D478" i="27"/>
  <c r="D446" i="27"/>
  <c r="D414" i="27"/>
  <c r="D382" i="27"/>
  <c r="D350" i="27"/>
  <c r="D318" i="27"/>
  <c r="D278" i="27"/>
  <c r="D234" i="27"/>
  <c r="D194" i="27"/>
  <c r="D465" i="27"/>
  <c r="D405" i="27"/>
  <c r="D464" i="27"/>
  <c r="D376" i="27"/>
  <c r="D288" i="27"/>
  <c r="D200" i="27"/>
  <c r="D247" i="27"/>
  <c r="D305" i="27"/>
  <c r="D7" i="27"/>
  <c r="D26" i="27"/>
  <c r="D291" i="27"/>
  <c r="D494" i="27"/>
  <c r="D462" i="27"/>
  <c r="D430" i="27"/>
  <c r="D398" i="27"/>
  <c r="D366" i="27"/>
  <c r="D334" i="27"/>
  <c r="D298" i="27"/>
  <c r="D258" i="27"/>
  <c r="D214" i="27"/>
  <c r="D485" i="27"/>
  <c r="D445" i="27"/>
  <c r="D503" i="27"/>
  <c r="D416" i="27"/>
  <c r="D336" i="27"/>
  <c r="D248" i="27"/>
  <c r="D447" i="27"/>
  <c r="D325" i="27"/>
  <c r="D115" i="27"/>
  <c r="D130" i="27"/>
  <c r="D165" i="27"/>
  <c r="D160" i="27"/>
  <c r="D490" i="27"/>
  <c r="D474" i="27"/>
  <c r="D458" i="27"/>
  <c r="D442" i="27"/>
  <c r="D426" i="27"/>
  <c r="D410" i="27"/>
  <c r="D394" i="27"/>
  <c r="D378" i="27"/>
  <c r="D362" i="27"/>
  <c r="D346" i="27"/>
  <c r="D330" i="27"/>
  <c r="D314" i="27"/>
  <c r="D294" i="27"/>
  <c r="D274" i="27"/>
  <c r="D250" i="27"/>
  <c r="D230" i="27"/>
  <c r="D210" i="27"/>
  <c r="D501" i="27"/>
  <c r="D481" i="27"/>
  <c r="D461" i="27"/>
  <c r="D437" i="27"/>
  <c r="D397" i="27"/>
  <c r="D496" i="27"/>
  <c r="D448" i="27"/>
  <c r="D408" i="27"/>
  <c r="D368" i="27"/>
  <c r="D320" i="27"/>
  <c r="D280" i="27"/>
  <c r="D240" i="27"/>
  <c r="D279" i="27"/>
  <c r="D357" i="27"/>
  <c r="D502" i="27"/>
  <c r="D135" i="27"/>
  <c r="D31" i="27"/>
  <c r="D174" i="27"/>
  <c r="D46" i="27"/>
  <c r="D185" i="27"/>
  <c r="D53" i="27"/>
  <c r="D36" i="27"/>
  <c r="D498" i="27"/>
  <c r="D482" i="27"/>
  <c r="D466" i="27"/>
  <c r="D450" i="27"/>
  <c r="D434" i="27"/>
  <c r="D418" i="27"/>
  <c r="D402" i="27"/>
  <c r="D386" i="27"/>
  <c r="D370" i="27"/>
  <c r="D354" i="27"/>
  <c r="D338" i="27"/>
  <c r="D322" i="27"/>
  <c r="D306" i="27"/>
  <c r="D282" i="27"/>
  <c r="D262" i="27"/>
  <c r="D242" i="27"/>
  <c r="D218" i="27"/>
  <c r="D198" i="27"/>
  <c r="D493" i="27"/>
  <c r="D469" i="27"/>
  <c r="D449" i="27"/>
  <c r="D421" i="27"/>
  <c r="D373" i="27"/>
  <c r="D472" i="27"/>
  <c r="D432" i="27"/>
  <c r="D384" i="27"/>
  <c r="D344" i="27"/>
  <c r="D304" i="27"/>
  <c r="D256" i="27"/>
  <c r="D216" i="27"/>
  <c r="D383" i="27"/>
  <c r="D215" i="27"/>
  <c r="D261" i="27"/>
  <c r="D225" i="27"/>
  <c r="D95" i="27"/>
  <c r="D299" i="27"/>
  <c r="D110" i="27"/>
  <c r="D483" i="27"/>
  <c r="D105" i="27"/>
  <c r="D120" i="27"/>
  <c r="D64" i="27"/>
  <c r="H2" i="14"/>
  <c r="I2" i="14" s="1"/>
  <c r="H3" i="14"/>
  <c r="I3" i="14" s="1"/>
  <c r="D302" i="27"/>
  <c r="D286" i="27"/>
  <c r="D270" i="27"/>
  <c r="D254" i="27"/>
  <c r="D238" i="27"/>
  <c r="D222" i="27"/>
  <c r="D206" i="27"/>
  <c r="D190" i="27"/>
  <c r="D489" i="27"/>
  <c r="D473" i="27"/>
  <c r="D457" i="27"/>
  <c r="D441" i="27"/>
  <c r="D413" i="27"/>
  <c r="D381" i="27"/>
  <c r="D488" i="27"/>
  <c r="D456" i="27"/>
  <c r="D424" i="27"/>
  <c r="D392" i="27"/>
  <c r="D360" i="27"/>
  <c r="D328" i="27"/>
  <c r="D296" i="27"/>
  <c r="D264" i="27"/>
  <c r="D232" i="27"/>
  <c r="D311" i="27"/>
  <c r="D475" i="27"/>
  <c r="D293" i="27"/>
  <c r="D371" i="27"/>
  <c r="D159" i="27"/>
  <c r="D71" i="27"/>
  <c r="D391" i="27"/>
  <c r="D154" i="27"/>
  <c r="D66" i="27"/>
  <c r="D345" i="27"/>
  <c r="D137" i="27"/>
  <c r="D21" i="27"/>
  <c r="D148" i="27"/>
  <c r="D189" i="27"/>
  <c r="D433" i="27"/>
  <c r="D417" i="27"/>
  <c r="D401" i="27"/>
  <c r="D385" i="27"/>
  <c r="D369" i="27"/>
  <c r="D492" i="27"/>
  <c r="D476" i="27"/>
  <c r="D460" i="27"/>
  <c r="D444" i="27"/>
  <c r="D428" i="27"/>
  <c r="D412" i="27"/>
  <c r="D396" i="27"/>
  <c r="D380" i="27"/>
  <c r="D364" i="27"/>
  <c r="D348" i="27"/>
  <c r="D332" i="27"/>
  <c r="D316" i="27"/>
  <c r="D300" i="27"/>
  <c r="D284" i="27"/>
  <c r="D268" i="27"/>
  <c r="D252" i="27"/>
  <c r="D236" i="27"/>
  <c r="D220" i="27"/>
  <c r="D192" i="27"/>
  <c r="D415" i="27"/>
  <c r="D327" i="27"/>
  <c r="D263" i="27"/>
  <c r="D199" i="27"/>
  <c r="D379" i="27"/>
  <c r="D309" i="27"/>
  <c r="D245" i="27"/>
  <c r="D435" i="27"/>
  <c r="D273" i="27"/>
  <c r="D167" i="27"/>
  <c r="D127" i="27"/>
  <c r="D83" i="27"/>
  <c r="D39" i="27"/>
  <c r="D487" i="27"/>
  <c r="D251" i="27"/>
  <c r="D162" i="27"/>
  <c r="D122" i="27"/>
  <c r="D78" i="27"/>
  <c r="D34" i="27"/>
  <c r="D419" i="27"/>
  <c r="D217" i="27"/>
  <c r="D149" i="27"/>
  <c r="D97" i="27"/>
  <c r="D37" i="27"/>
  <c r="D152" i="27"/>
  <c r="D275" i="27"/>
  <c r="D323" i="27"/>
  <c r="D375" i="27"/>
  <c r="D425" i="27"/>
  <c r="D409" i="27"/>
  <c r="D393" i="27"/>
  <c r="D377" i="27"/>
  <c r="D500" i="27"/>
  <c r="D484" i="27"/>
  <c r="D468" i="27"/>
  <c r="D452" i="27"/>
  <c r="D436" i="27"/>
  <c r="D420" i="27"/>
  <c r="D404" i="27"/>
  <c r="D388" i="27"/>
  <c r="D372" i="27"/>
  <c r="D356" i="27"/>
  <c r="D340" i="27"/>
  <c r="D324" i="27"/>
  <c r="D308" i="27"/>
  <c r="D292" i="27"/>
  <c r="D276" i="27"/>
  <c r="D260" i="27"/>
  <c r="D244" i="27"/>
  <c r="D228" i="27"/>
  <c r="D208" i="27"/>
  <c r="D479" i="27"/>
  <c r="D359" i="27"/>
  <c r="D295" i="27"/>
  <c r="D231" i="27"/>
  <c r="D443" i="27"/>
  <c r="D341" i="27"/>
  <c r="D277" i="27"/>
  <c r="D213" i="27"/>
  <c r="D337" i="27"/>
  <c r="D195" i="27"/>
  <c r="D147" i="27"/>
  <c r="D103" i="27"/>
  <c r="D63" i="27"/>
  <c r="D19" i="27"/>
  <c r="D331" i="27"/>
  <c r="D186" i="27"/>
  <c r="D142" i="27"/>
  <c r="D98" i="27"/>
  <c r="D58" i="27"/>
  <c r="D14" i="27"/>
  <c r="D297" i="27"/>
  <c r="D177" i="27"/>
  <c r="D121" i="27"/>
  <c r="D65" i="27"/>
  <c r="D9" i="27"/>
  <c r="D56" i="27"/>
  <c r="D84" i="27"/>
  <c r="D128" i="27"/>
  <c r="D124" i="27"/>
  <c r="D204" i="27"/>
  <c r="D188" i="27"/>
  <c r="D463" i="27"/>
  <c r="D399" i="27"/>
  <c r="D351" i="27"/>
  <c r="D319" i="27"/>
  <c r="D287" i="27"/>
  <c r="D255" i="27"/>
  <c r="D223" i="27"/>
  <c r="D491" i="27"/>
  <c r="D427" i="27"/>
  <c r="D365" i="27"/>
  <c r="D333" i="27"/>
  <c r="D301" i="27"/>
  <c r="D269" i="27"/>
  <c r="D237" i="27"/>
  <c r="D205" i="27"/>
  <c r="D403" i="27"/>
  <c r="D321" i="27"/>
  <c r="D257" i="27"/>
  <c r="D183" i="27"/>
  <c r="D163" i="27"/>
  <c r="D143" i="27"/>
  <c r="D119" i="27"/>
  <c r="D99" i="27"/>
  <c r="D79" i="27"/>
  <c r="D55" i="27"/>
  <c r="D35" i="27"/>
  <c r="D15" i="27"/>
  <c r="D423" i="27"/>
  <c r="D315" i="27"/>
  <c r="D235" i="27"/>
  <c r="D178" i="27"/>
  <c r="D158" i="27"/>
  <c r="D138" i="27"/>
  <c r="D114" i="27"/>
  <c r="D94" i="27"/>
  <c r="D74" i="27"/>
  <c r="D50" i="27"/>
  <c r="D30" i="27"/>
  <c r="D10" i="27"/>
  <c r="D361" i="27"/>
  <c r="D281" i="27"/>
  <c r="D201" i="27"/>
  <c r="D169" i="27"/>
  <c r="D145" i="27"/>
  <c r="D117" i="27"/>
  <c r="D85" i="27"/>
  <c r="D57" i="27"/>
  <c r="D33" i="27"/>
  <c r="D471" i="27"/>
  <c r="D136" i="27"/>
  <c r="D24" i="27"/>
  <c r="D164" i="27"/>
  <c r="D68" i="27"/>
  <c r="D259" i="27"/>
  <c r="D80" i="27"/>
  <c r="D243" i="27"/>
  <c r="D108" i="27"/>
  <c r="D499" i="27"/>
  <c r="D212" i="27"/>
  <c r="D196" i="27"/>
  <c r="D495" i="27"/>
  <c r="D431" i="27"/>
  <c r="D367" i="27"/>
  <c r="D335" i="27"/>
  <c r="D303" i="27"/>
  <c r="D271" i="27"/>
  <c r="D239" i="27"/>
  <c r="D207" i="27"/>
  <c r="D459" i="27"/>
  <c r="D395" i="27"/>
  <c r="D349" i="27"/>
  <c r="D317" i="27"/>
  <c r="D285" i="27"/>
  <c r="D253" i="27"/>
  <c r="D221" i="27"/>
  <c r="D467" i="27"/>
  <c r="D353" i="27"/>
  <c r="D289" i="27"/>
  <c r="D209" i="27"/>
  <c r="D175" i="27"/>
  <c r="D151" i="27"/>
  <c r="D131" i="27"/>
  <c r="D111" i="27"/>
  <c r="D87" i="27"/>
  <c r="D67" i="27"/>
  <c r="D47" i="27"/>
  <c r="D23" i="27"/>
  <c r="D3" i="27"/>
  <c r="D363" i="27"/>
  <c r="D267" i="27"/>
  <c r="D193" i="27"/>
  <c r="D170" i="27"/>
  <c r="D146" i="27"/>
  <c r="D126" i="27"/>
  <c r="D106" i="27"/>
  <c r="D82" i="27"/>
  <c r="D62" i="27"/>
  <c r="D42" i="27"/>
  <c r="D18" i="27"/>
  <c r="D451" i="27"/>
  <c r="D329" i="27"/>
  <c r="D233" i="27"/>
  <c r="D181" i="27"/>
  <c r="D161" i="27"/>
  <c r="D129" i="27"/>
  <c r="D101" i="27"/>
  <c r="D73" i="27"/>
  <c r="D41" i="27"/>
  <c r="D17" i="27"/>
  <c r="D227" i="27"/>
  <c r="D72" i="27"/>
  <c r="D339" i="27"/>
  <c r="D132" i="27"/>
  <c r="D4" i="27"/>
  <c r="D144" i="27"/>
  <c r="D32" i="27"/>
  <c r="D140" i="27"/>
  <c r="D60" i="27"/>
  <c r="D241" i="27"/>
  <c r="D187" i="27"/>
  <c r="D171" i="27"/>
  <c r="D155" i="27"/>
  <c r="D139" i="27"/>
  <c r="D123" i="27"/>
  <c r="D107" i="27"/>
  <c r="D91" i="27"/>
  <c r="D75" i="27"/>
  <c r="D59" i="27"/>
  <c r="D43" i="27"/>
  <c r="D27" i="27"/>
  <c r="D11" i="27"/>
  <c r="D455" i="27"/>
  <c r="D347" i="27"/>
  <c r="D283" i="27"/>
  <c r="D219" i="27"/>
  <c r="D182" i="27"/>
  <c r="D166" i="27"/>
  <c r="D150" i="27"/>
  <c r="D134" i="27"/>
  <c r="D118" i="27"/>
  <c r="D102" i="27"/>
  <c r="D86" i="27"/>
  <c r="D70" i="27"/>
  <c r="D54" i="27"/>
  <c r="D38" i="27"/>
  <c r="D22" i="27"/>
  <c r="D6" i="27"/>
  <c r="D387" i="27"/>
  <c r="D313" i="27"/>
  <c r="D249" i="27"/>
  <c r="D191" i="27"/>
  <c r="D173" i="27"/>
  <c r="D153" i="27"/>
  <c r="D133" i="27"/>
  <c r="D113" i="27"/>
  <c r="D89" i="27"/>
  <c r="D69" i="27"/>
  <c r="D49" i="27"/>
  <c r="D25" i="27"/>
  <c r="D5" i="27"/>
  <c r="D184" i="27"/>
  <c r="D88" i="27"/>
  <c r="D8" i="27"/>
  <c r="D211" i="27"/>
  <c r="D100" i="27"/>
  <c r="D20" i="27"/>
  <c r="D197" i="27"/>
  <c r="D96" i="27"/>
  <c r="D16" i="27"/>
  <c r="D172" i="27"/>
  <c r="D28" i="27"/>
  <c r="D12" i="27"/>
  <c r="D157" i="27"/>
  <c r="D141" i="27"/>
  <c r="D125" i="27"/>
  <c r="D109" i="27"/>
  <c r="D93" i="27"/>
  <c r="D77" i="27"/>
  <c r="D61" i="27"/>
  <c r="D45" i="27"/>
  <c r="D29" i="27"/>
  <c r="D13" i="27"/>
  <c r="D355" i="27"/>
  <c r="D168" i="27"/>
  <c r="D104" i="27"/>
  <c r="D40" i="27"/>
  <c r="D439" i="27"/>
  <c r="D180" i="27"/>
  <c r="D116" i="27"/>
  <c r="D52" i="27"/>
  <c r="D407" i="27"/>
  <c r="D176" i="27"/>
  <c r="D112" i="27"/>
  <c r="D48" i="27"/>
  <c r="D307" i="27"/>
  <c r="D156" i="27"/>
  <c r="D92" i="27"/>
  <c r="D44" i="27"/>
  <c r="L3" i="14"/>
  <c r="M3" i="14" s="1"/>
  <c r="F11" i="13"/>
  <c r="G11" i="13" s="1"/>
  <c r="L2" i="14"/>
  <c r="M2" i="14" s="1"/>
  <c r="A10" i="24"/>
  <c r="O10" i="2"/>
  <c r="M3" i="2"/>
  <c r="N3" i="2" s="1"/>
  <c r="A4" i="24"/>
  <c r="A8" i="24"/>
  <c r="O8" i="2"/>
  <c r="A14" i="24"/>
  <c r="O14" i="2"/>
  <c r="A12" i="24"/>
  <c r="O12" i="2"/>
  <c r="A18" i="24"/>
  <c r="O18" i="2"/>
  <c r="A16" i="24"/>
  <c r="O16" i="2"/>
  <c r="A6" i="24"/>
  <c r="O6" i="2"/>
  <c r="A4" i="26"/>
  <c r="B4" i="26" s="1"/>
  <c r="G2" i="27"/>
  <c r="F22" i="1" l="1"/>
  <c r="A3" i="24"/>
  <c r="O3" i="2"/>
  <c r="O4" i="2" s="1"/>
  <c r="P3" i="24"/>
  <c r="P5" i="24" s="1"/>
  <c r="A2" i="24" s="1"/>
  <c r="A5" i="26"/>
  <c r="B5" i="26" s="1"/>
  <c r="H2" i="27"/>
  <c r="E22" i="24" l="1"/>
  <c r="D30" i="24"/>
  <c r="D32" i="24" s="1"/>
  <c r="A6" i="26"/>
  <c r="B6" i="26" s="1"/>
  <c r="I2" i="27"/>
  <c r="A7" i="26" l="1"/>
  <c r="B7" i="26" s="1"/>
  <c r="J2" i="27"/>
  <c r="Q2" i="28"/>
  <c r="S2" i="28"/>
  <c r="W2" i="28"/>
  <c r="AA2" i="28"/>
  <c r="AE2" i="28"/>
  <c r="AI2" i="28"/>
  <c r="AM2" i="28"/>
  <c r="AQ2" i="28"/>
  <c r="AU2" i="28"/>
  <c r="AY2" i="28"/>
  <c r="BC2" i="28"/>
  <c r="BG2" i="28"/>
  <c r="BK2" i="28"/>
  <c r="BO2" i="28"/>
  <c r="R3" i="28"/>
  <c r="V3" i="28"/>
  <c r="Z3" i="28"/>
  <c r="AD3" i="28"/>
  <c r="AH3" i="28"/>
  <c r="AL3" i="28"/>
  <c r="AP3" i="28"/>
  <c r="AT3" i="28"/>
  <c r="AX3" i="28"/>
  <c r="BB3" i="28"/>
  <c r="BF3" i="28"/>
  <c r="BJ3" i="28"/>
  <c r="BN3" i="28"/>
  <c r="Q4" i="28"/>
  <c r="U4" i="28"/>
  <c r="Y4" i="28"/>
  <c r="AC4" i="28"/>
  <c r="AG4" i="28"/>
  <c r="AK4" i="28"/>
  <c r="AO4" i="28"/>
  <c r="AS4" i="28"/>
  <c r="AW4" i="28"/>
  <c r="BA4" i="28"/>
  <c r="BE4" i="28"/>
  <c r="BI4" i="28"/>
  <c r="BM4" i="28"/>
  <c r="P5" i="28"/>
  <c r="T5" i="28"/>
  <c r="X5" i="28"/>
  <c r="AB5" i="28"/>
  <c r="AF5" i="28"/>
  <c r="AJ5" i="28"/>
  <c r="AN5" i="28"/>
  <c r="AR5" i="28"/>
  <c r="AV5" i="28"/>
  <c r="AZ5" i="28"/>
  <c r="BD5" i="28"/>
  <c r="BH5" i="28"/>
  <c r="BL5" i="28"/>
  <c r="S6" i="28"/>
  <c r="W6" i="28"/>
  <c r="AA6" i="28"/>
  <c r="AE6" i="28"/>
  <c r="AI6" i="28"/>
  <c r="AM6" i="28"/>
  <c r="AQ6" i="28"/>
  <c r="AU6" i="28"/>
  <c r="AY6" i="28"/>
  <c r="BC6" i="28"/>
  <c r="BG6" i="28"/>
  <c r="BK6" i="28"/>
  <c r="BO6" i="28"/>
  <c r="R7" i="28"/>
  <c r="V7" i="28"/>
  <c r="Z7" i="28"/>
  <c r="AD7" i="28"/>
  <c r="AH7" i="28"/>
  <c r="AL7" i="28"/>
  <c r="AP7" i="28"/>
  <c r="AT7" i="28"/>
  <c r="AX7" i="28"/>
  <c r="BB7" i="28"/>
  <c r="BF7" i="28"/>
  <c r="BJ7" i="28"/>
  <c r="BN7" i="28"/>
  <c r="Q8" i="28"/>
  <c r="U8" i="28"/>
  <c r="Y8" i="28"/>
  <c r="AC8" i="28"/>
  <c r="AG8" i="28"/>
  <c r="AK8" i="28"/>
  <c r="AO8" i="28"/>
  <c r="T2" i="28"/>
  <c r="X2" i="28"/>
  <c r="AB2" i="28"/>
  <c r="AF2" i="28"/>
  <c r="AJ2" i="28"/>
  <c r="AN2" i="28"/>
  <c r="AR2" i="28"/>
  <c r="AV2" i="28"/>
  <c r="AZ2" i="28"/>
  <c r="BD2" i="28"/>
  <c r="BH2" i="28"/>
  <c r="BL2" i="28"/>
  <c r="S3" i="28"/>
  <c r="W3" i="28"/>
  <c r="AA3" i="28"/>
  <c r="AE3" i="28"/>
  <c r="AI3" i="28"/>
  <c r="AM3" i="28"/>
  <c r="AQ3" i="28"/>
  <c r="AU3" i="28"/>
  <c r="AY3" i="28"/>
  <c r="BC3" i="28"/>
  <c r="BG3" i="28"/>
  <c r="BK3" i="28"/>
  <c r="BO3" i="28"/>
  <c r="R4" i="28"/>
  <c r="V4" i="28"/>
  <c r="Z4" i="28"/>
  <c r="AD4" i="28"/>
  <c r="AH4" i="28"/>
  <c r="AL4" i="28"/>
  <c r="AP4" i="28"/>
  <c r="AT4" i="28"/>
  <c r="AX4" i="28"/>
  <c r="BB4" i="28"/>
  <c r="BF4" i="28"/>
  <c r="BJ4" i="28"/>
  <c r="BN4" i="28"/>
  <c r="Q5" i="28"/>
  <c r="U5" i="28"/>
  <c r="Y5" i="28"/>
  <c r="AC5" i="28"/>
  <c r="AG5" i="28"/>
  <c r="AK5" i="28"/>
  <c r="AO5" i="28"/>
  <c r="AS5" i="28"/>
  <c r="AW5" i="28"/>
  <c r="BA5" i="28"/>
  <c r="BE5" i="28"/>
  <c r="BI5" i="28"/>
  <c r="BM5" i="28"/>
  <c r="P6" i="28"/>
  <c r="T6" i="28"/>
  <c r="X6" i="28"/>
  <c r="AB6" i="28"/>
  <c r="AF6" i="28"/>
  <c r="AJ6" i="28"/>
  <c r="AN6" i="28"/>
  <c r="AR6" i="28"/>
  <c r="AV6" i="28"/>
  <c r="AZ6" i="28"/>
  <c r="BD6" i="28"/>
  <c r="BH6" i="28"/>
  <c r="BL6" i="28"/>
  <c r="S7" i="28"/>
  <c r="W7" i="28"/>
  <c r="AA7" i="28"/>
  <c r="AE7" i="28"/>
  <c r="AI7" i="28"/>
  <c r="AM7" i="28"/>
  <c r="AQ7" i="28"/>
  <c r="AU7" i="28"/>
  <c r="AY7" i="28"/>
  <c r="BC7" i="28"/>
  <c r="BG7" i="28"/>
  <c r="BK7" i="28"/>
  <c r="BO7" i="28"/>
  <c r="R8" i="28"/>
  <c r="V8" i="28"/>
  <c r="Z8" i="28"/>
  <c r="AD8" i="28"/>
  <c r="AH8" i="28"/>
  <c r="AL8" i="28"/>
  <c r="AP8" i="28"/>
  <c r="AT8" i="28"/>
  <c r="AX8" i="28"/>
  <c r="BB8" i="28"/>
  <c r="BF8" i="28"/>
  <c r="BJ8" i="28"/>
  <c r="BN8" i="28"/>
  <c r="Q9" i="28"/>
  <c r="U9" i="28"/>
  <c r="Y9" i="28"/>
  <c r="AC9" i="28"/>
  <c r="AG9" i="28"/>
  <c r="AK9" i="28"/>
  <c r="AO9" i="28"/>
  <c r="AS9" i="28"/>
  <c r="AW9" i="28"/>
  <c r="BA9" i="28"/>
  <c r="BE9" i="28"/>
  <c r="BI9" i="28"/>
  <c r="U2" i="28"/>
  <c r="AC2" i="28"/>
  <c r="AK2" i="28"/>
  <c r="AS2" i="28"/>
  <c r="BA2" i="28"/>
  <c r="BI2" i="28"/>
  <c r="P3" i="28"/>
  <c r="X3" i="28"/>
  <c r="AF3" i="28"/>
  <c r="AN3" i="28"/>
  <c r="AV3" i="28"/>
  <c r="BD3" i="28"/>
  <c r="BL3" i="28"/>
  <c r="S4" i="28"/>
  <c r="AA4" i="28"/>
  <c r="AI4" i="28"/>
  <c r="AQ4" i="28"/>
  <c r="AY4" i="28"/>
  <c r="BG4" i="28"/>
  <c r="BO4" i="28"/>
  <c r="V5" i="28"/>
  <c r="AD5" i="28"/>
  <c r="AL5" i="28"/>
  <c r="AT5" i="28"/>
  <c r="BB5" i="28"/>
  <c r="BJ5" i="28"/>
  <c r="Q6" i="28"/>
  <c r="Y6" i="28"/>
  <c r="AG6" i="28"/>
  <c r="AO6" i="28"/>
  <c r="AW6" i="28"/>
  <c r="BE6" i="28"/>
  <c r="BM6" i="28"/>
  <c r="T7" i="28"/>
  <c r="AB7" i="28"/>
  <c r="AJ7" i="28"/>
  <c r="AR7" i="28"/>
  <c r="AZ7" i="28"/>
  <c r="BH7" i="28"/>
  <c r="W8" i="28"/>
  <c r="AE8" i="28"/>
  <c r="AM8" i="28"/>
  <c r="AS8" i="28"/>
  <c r="AY8" i="28"/>
  <c r="BD8" i="28"/>
  <c r="BI8" i="28"/>
  <c r="BO8" i="28"/>
  <c r="S9" i="28"/>
  <c r="X9" i="28"/>
  <c r="AD9" i="28"/>
  <c r="AI9" i="28"/>
  <c r="AN9" i="28"/>
  <c r="AT9" i="28"/>
  <c r="AY9" i="28"/>
  <c r="BD9" i="28"/>
  <c r="BJ9" i="28"/>
  <c r="BN9" i="28"/>
  <c r="Q10" i="28"/>
  <c r="U10" i="28"/>
  <c r="Y10" i="28"/>
  <c r="AC10" i="28"/>
  <c r="AG10" i="28"/>
  <c r="AK10" i="28"/>
  <c r="AO10" i="28"/>
  <c r="AS10" i="28"/>
  <c r="AW10" i="28"/>
  <c r="BA10" i="28"/>
  <c r="BE10" i="28"/>
  <c r="BI10" i="28"/>
  <c r="BM10" i="28"/>
  <c r="P11" i="28"/>
  <c r="T11" i="28"/>
  <c r="X11" i="28"/>
  <c r="AB11" i="28"/>
  <c r="AF11" i="28"/>
  <c r="AJ11" i="28"/>
  <c r="AN11" i="28"/>
  <c r="AR11" i="28"/>
  <c r="AV11" i="28"/>
  <c r="AZ11" i="28"/>
  <c r="BD11" i="28"/>
  <c r="BH11" i="28"/>
  <c r="BL11" i="28"/>
  <c r="S12" i="28"/>
  <c r="W12" i="28"/>
  <c r="AA12" i="28"/>
  <c r="AE12" i="28"/>
  <c r="AI12" i="28"/>
  <c r="AM12" i="28"/>
  <c r="AQ12" i="28"/>
  <c r="AU12" i="28"/>
  <c r="AY12" i="28"/>
  <c r="BC12" i="28"/>
  <c r="BG12" i="28"/>
  <c r="BK12" i="28"/>
  <c r="BO12" i="28"/>
  <c r="R13" i="28"/>
  <c r="V13" i="28"/>
  <c r="Z13" i="28"/>
  <c r="AD13" i="28"/>
  <c r="AH13" i="28"/>
  <c r="AL13" i="28"/>
  <c r="AP13" i="28"/>
  <c r="AT13" i="28"/>
  <c r="AX13" i="28"/>
  <c r="BB13" i="28"/>
  <c r="BF13" i="28"/>
  <c r="BJ13" i="28"/>
  <c r="BN13" i="28"/>
  <c r="Q14" i="28"/>
  <c r="U14" i="28"/>
  <c r="Y14" i="28"/>
  <c r="AC14" i="28"/>
  <c r="AG14" i="28"/>
  <c r="AK14" i="28"/>
  <c r="AO14" i="28"/>
  <c r="AS14" i="28"/>
  <c r="AW14" i="28"/>
  <c r="BA14" i="28"/>
  <c r="BE14" i="28"/>
  <c r="BI14" i="28"/>
  <c r="BM14" i="28"/>
  <c r="P15" i="28"/>
  <c r="V2" i="28"/>
  <c r="AD2" i="28"/>
  <c r="AL2" i="28"/>
  <c r="AT2" i="28"/>
  <c r="BB2" i="28"/>
  <c r="BJ2" i="28"/>
  <c r="Q3" i="28"/>
  <c r="Y3" i="28"/>
  <c r="AG3" i="28"/>
  <c r="AO3" i="28"/>
  <c r="AW3" i="28"/>
  <c r="BE3" i="28"/>
  <c r="BM3" i="28"/>
  <c r="T4" i="28"/>
  <c r="AB4" i="28"/>
  <c r="AJ4" i="28"/>
  <c r="AR4" i="28"/>
  <c r="AZ4" i="28"/>
  <c r="BH4" i="28"/>
  <c r="W5" i="28"/>
  <c r="AE5" i="28"/>
  <c r="AM5" i="28"/>
  <c r="AU5" i="28"/>
  <c r="BC5" i="28"/>
  <c r="BK5" i="28"/>
  <c r="R6" i="28"/>
  <c r="Z6" i="28"/>
  <c r="AH6" i="28"/>
  <c r="AP6" i="28"/>
  <c r="AX6" i="28"/>
  <c r="BF6" i="28"/>
  <c r="BN6" i="28"/>
  <c r="U7" i="28"/>
  <c r="AC7" i="28"/>
  <c r="AK7" i="28"/>
  <c r="AS7" i="28"/>
  <c r="BA7" i="28"/>
  <c r="BI7" i="28"/>
  <c r="P8" i="28"/>
  <c r="X8" i="28"/>
  <c r="AF8" i="28"/>
  <c r="AN8" i="28"/>
  <c r="AU8" i="28"/>
  <c r="AZ8" i="28"/>
  <c r="BE8" i="28"/>
  <c r="BK8" i="28"/>
  <c r="T9" i="28"/>
  <c r="Z9" i="28"/>
  <c r="AE9" i="28"/>
  <c r="AJ9" i="28"/>
  <c r="AP9" i="28"/>
  <c r="AU9" i="28"/>
  <c r="AZ9" i="28"/>
  <c r="BF9" i="28"/>
  <c r="BK9" i="28"/>
  <c r="BO9" i="28"/>
  <c r="R10" i="28"/>
  <c r="V10" i="28"/>
  <c r="Z10" i="28"/>
  <c r="AD10" i="28"/>
  <c r="AH10" i="28"/>
  <c r="AL10" i="28"/>
  <c r="AP10" i="28"/>
  <c r="AT10" i="28"/>
  <c r="AX10" i="28"/>
  <c r="BB10" i="28"/>
  <c r="BF10" i="28"/>
  <c r="BJ10" i="28"/>
  <c r="BN10" i="28"/>
  <c r="Q11" i="28"/>
  <c r="U11" i="28"/>
  <c r="Y11" i="28"/>
  <c r="AC11" i="28"/>
  <c r="AG11" i="28"/>
  <c r="AK11" i="28"/>
  <c r="AO11" i="28"/>
  <c r="AS11" i="28"/>
  <c r="AW11" i="28"/>
  <c r="BA11" i="28"/>
  <c r="BE11" i="28"/>
  <c r="BI11" i="28"/>
  <c r="BM11" i="28"/>
  <c r="P12" i="28"/>
  <c r="T12" i="28"/>
  <c r="X12" i="28"/>
  <c r="AB12" i="28"/>
  <c r="AF12" i="28"/>
  <c r="AJ12" i="28"/>
  <c r="AN12" i="28"/>
  <c r="AR12" i="28"/>
  <c r="AV12" i="28"/>
  <c r="AZ12" i="28"/>
  <c r="BD12" i="28"/>
  <c r="BH12" i="28"/>
  <c r="BL12" i="28"/>
  <c r="S13" i="28"/>
  <c r="W13" i="28"/>
  <c r="AA13" i="28"/>
  <c r="AE13" i="28"/>
  <c r="AI13" i="28"/>
  <c r="AM13" i="28"/>
  <c r="AQ13" i="28"/>
  <c r="AU13" i="28"/>
  <c r="AY13" i="28"/>
  <c r="BC13" i="28"/>
  <c r="BG13" i="28"/>
  <c r="BK13" i="28"/>
  <c r="BO13" i="28"/>
  <c r="R14" i="28"/>
  <c r="V14" i="28"/>
  <c r="Z14" i="28"/>
  <c r="AD14" i="28"/>
  <c r="AH14" i="28"/>
  <c r="AL14" i="28"/>
  <c r="AP14" i="28"/>
  <c r="AT14" i="28"/>
  <c r="AX14" i="28"/>
  <c r="BB14" i="28"/>
  <c r="BF14" i="28"/>
  <c r="BJ14" i="28"/>
  <c r="BN14" i="28"/>
  <c r="Q15" i="28"/>
  <c r="U15" i="28"/>
  <c r="Y15" i="28"/>
  <c r="AC15" i="28"/>
  <c r="AG15" i="28"/>
  <c r="AK15" i="28"/>
  <c r="AO15" i="28"/>
  <c r="AS15" i="28"/>
  <c r="AW15" i="28"/>
  <c r="BA15" i="28"/>
  <c r="BE15" i="28"/>
  <c r="BI15" i="28"/>
  <c r="BM15" i="28"/>
  <c r="P16" i="28"/>
  <c r="T16" i="28"/>
  <c r="X16" i="28"/>
  <c r="AB16" i="28"/>
  <c r="AF16" i="28"/>
  <c r="AJ16" i="28"/>
  <c r="AN16" i="28"/>
  <c r="AR16" i="28"/>
  <c r="AV16" i="28"/>
  <c r="AZ16" i="28"/>
  <c r="BD16" i="28"/>
  <c r="BH16" i="28"/>
  <c r="BL16" i="28"/>
  <c r="S17" i="28"/>
  <c r="W17" i="28"/>
  <c r="AA17" i="28"/>
  <c r="AE17" i="28"/>
  <c r="AI17" i="28"/>
  <c r="AM17" i="28"/>
  <c r="AQ17" i="28"/>
  <c r="AU17" i="28"/>
  <c r="AY17" i="28"/>
  <c r="BC17" i="28"/>
  <c r="BG17" i="28"/>
  <c r="BK17" i="28"/>
  <c r="BO17" i="28"/>
  <c r="R18" i="28"/>
  <c r="V18" i="28"/>
  <c r="Z18" i="28"/>
  <c r="AD18" i="28"/>
  <c r="AH18" i="28"/>
  <c r="AL18" i="28"/>
  <c r="P2" i="28"/>
  <c r="Y2" i="28"/>
  <c r="AG2" i="28"/>
  <c r="AO2" i="28"/>
  <c r="AW2" i="28"/>
  <c r="BE2" i="28"/>
  <c r="BM2" i="28"/>
  <c r="T3" i="28"/>
  <c r="AB3" i="28"/>
  <c r="AJ3" i="28"/>
  <c r="AR3" i="28"/>
  <c r="AZ3" i="28"/>
  <c r="BH3" i="28"/>
  <c r="W4" i="28"/>
  <c r="AE4" i="28"/>
  <c r="AM4" i="28"/>
  <c r="AU4" i="28"/>
  <c r="BC4" i="28"/>
  <c r="BK4" i="28"/>
  <c r="R5" i="28"/>
  <c r="Z5" i="28"/>
  <c r="AH5" i="28"/>
  <c r="AP5" i="28"/>
  <c r="AX5" i="28"/>
  <c r="BF5" i="28"/>
  <c r="BN5" i="28"/>
  <c r="U6" i="28"/>
  <c r="AC6" i="28"/>
  <c r="AK6" i="28"/>
  <c r="AS6" i="28"/>
  <c r="BA6" i="28"/>
  <c r="BI6" i="28"/>
  <c r="P7" i="28"/>
  <c r="X7" i="28"/>
  <c r="AF7" i="28"/>
  <c r="AN7" i="28"/>
  <c r="AV7" i="28"/>
  <c r="BD7" i="28"/>
  <c r="BL7" i="28"/>
  <c r="S8" i="28"/>
  <c r="AA8" i="28"/>
  <c r="AI8" i="28"/>
  <c r="AQ8" i="28"/>
  <c r="AV8" i="28"/>
  <c r="BA8" i="28"/>
  <c r="BG8" i="28"/>
  <c r="BL8" i="28"/>
  <c r="P9" i="28"/>
  <c r="V9" i="28"/>
  <c r="AA9" i="28"/>
  <c r="AF9" i="28"/>
  <c r="AL9" i="28"/>
  <c r="AH2" i="28"/>
  <c r="BN2" i="28"/>
  <c r="AS3" i="28"/>
  <c r="X4" i="28"/>
  <c r="BD4" i="28"/>
  <c r="AI5" i="28"/>
  <c r="BO5" i="28"/>
  <c r="AT6" i="28"/>
  <c r="Y7" i="28"/>
  <c r="BE7" i="28"/>
  <c r="AJ8" i="28"/>
  <c r="BH8" i="28"/>
  <c r="AB9" i="28"/>
  <c r="AR9" i="28"/>
  <c r="BC9" i="28"/>
  <c r="BM9" i="28"/>
  <c r="T10" i="28"/>
  <c r="AB10" i="28"/>
  <c r="AJ10" i="28"/>
  <c r="AR10" i="28"/>
  <c r="AZ10" i="28"/>
  <c r="BH10" i="28"/>
  <c r="W11" i="28"/>
  <c r="AE11" i="28"/>
  <c r="AM11" i="28"/>
  <c r="AU11" i="28"/>
  <c r="BC11" i="28"/>
  <c r="BK11" i="28"/>
  <c r="R12" i="28"/>
  <c r="Z12" i="28"/>
  <c r="AH12" i="28"/>
  <c r="AP12" i="28"/>
  <c r="AX12" i="28"/>
  <c r="BF12" i="28"/>
  <c r="BN12" i="28"/>
  <c r="U13" i="28"/>
  <c r="AC13" i="28"/>
  <c r="AK13" i="28"/>
  <c r="AS13" i="28"/>
  <c r="BA13" i="28"/>
  <c r="BI13" i="28"/>
  <c r="P14" i="28"/>
  <c r="X14" i="28"/>
  <c r="AF14" i="28"/>
  <c r="AN14" i="28"/>
  <c r="AV14" i="28"/>
  <c r="BD14" i="28"/>
  <c r="BL14" i="28"/>
  <c r="S15" i="28"/>
  <c r="X15" i="28"/>
  <c r="AD15" i="28"/>
  <c r="AI15" i="28"/>
  <c r="AN15" i="28"/>
  <c r="AT15" i="28"/>
  <c r="AY15" i="28"/>
  <c r="BD15" i="28"/>
  <c r="BJ15" i="28"/>
  <c r="BO15" i="28"/>
  <c r="S16" i="28"/>
  <c r="Y16" i="28"/>
  <c r="AD16" i="28"/>
  <c r="AI16" i="28"/>
  <c r="AO16" i="28"/>
  <c r="AT16" i="28"/>
  <c r="AY16" i="28"/>
  <c r="BE16" i="28"/>
  <c r="BJ16" i="28"/>
  <c r="BO16" i="28"/>
  <c r="T17" i="28"/>
  <c r="Y17" i="28"/>
  <c r="AD17" i="28"/>
  <c r="AJ17" i="28"/>
  <c r="AO17" i="28"/>
  <c r="AT17" i="28"/>
  <c r="AZ17" i="28"/>
  <c r="BE17" i="28"/>
  <c r="BJ17" i="28"/>
  <c r="T18" i="28"/>
  <c r="Y18" i="28"/>
  <c r="AE18" i="28"/>
  <c r="AJ18" i="28"/>
  <c r="AO18" i="28"/>
  <c r="AS18" i="28"/>
  <c r="AW18" i="28"/>
  <c r="BA18" i="28"/>
  <c r="BE18" i="28"/>
  <c r="BI18" i="28"/>
  <c r="BM18" i="28"/>
  <c r="P19" i="28"/>
  <c r="T19" i="28"/>
  <c r="X19" i="28"/>
  <c r="AB19" i="28"/>
  <c r="AF19" i="28"/>
  <c r="AJ19" i="28"/>
  <c r="AN19" i="28"/>
  <c r="AR19" i="28"/>
  <c r="AV19" i="28"/>
  <c r="AZ19" i="28"/>
  <c r="BD19" i="28"/>
  <c r="BH19" i="28"/>
  <c r="BL19" i="28"/>
  <c r="S20" i="28"/>
  <c r="W20" i="28"/>
  <c r="AA20" i="28"/>
  <c r="AE20" i="28"/>
  <c r="AI20" i="28"/>
  <c r="AM20" i="28"/>
  <c r="AQ20" i="28"/>
  <c r="AU20" i="28"/>
  <c r="AY20" i="28"/>
  <c r="BC20" i="28"/>
  <c r="BG20" i="28"/>
  <c r="BK20" i="28"/>
  <c r="BO20" i="28"/>
  <c r="R21" i="28"/>
  <c r="V21" i="28"/>
  <c r="Z21" i="28"/>
  <c r="AD21" i="28"/>
  <c r="AH21" i="28"/>
  <c r="AL21" i="28"/>
  <c r="AP21" i="28"/>
  <c r="AT21" i="28"/>
  <c r="AX21" i="28"/>
  <c r="BB21" i="28"/>
  <c r="BF21" i="28"/>
  <c r="BJ21" i="28"/>
  <c r="BN21" i="28"/>
  <c r="Q22" i="28"/>
  <c r="U22" i="28"/>
  <c r="Y22" i="28"/>
  <c r="AC22" i="28"/>
  <c r="AG22" i="28"/>
  <c r="AK22" i="28"/>
  <c r="AO22" i="28"/>
  <c r="AS22" i="28"/>
  <c r="AW22" i="28"/>
  <c r="BA22" i="28"/>
  <c r="BE22" i="28"/>
  <c r="BI22" i="28"/>
  <c r="BM22" i="28"/>
  <c r="P23" i="28"/>
  <c r="T23" i="28"/>
  <c r="X23" i="28"/>
  <c r="AB23" i="28"/>
  <c r="AF23" i="28"/>
  <c r="AJ23" i="28"/>
  <c r="AN23" i="28"/>
  <c r="AR23" i="28"/>
  <c r="AV23" i="28"/>
  <c r="AZ23" i="28"/>
  <c r="BD23" i="28"/>
  <c r="BH23" i="28"/>
  <c r="BL23" i="28"/>
  <c r="S24" i="28"/>
  <c r="W24" i="28"/>
  <c r="AA24" i="28"/>
  <c r="AE24" i="28"/>
  <c r="AI24" i="28"/>
  <c r="AM24" i="28"/>
  <c r="AQ24" i="28"/>
  <c r="AU24" i="28"/>
  <c r="AY24" i="28"/>
  <c r="BC24" i="28"/>
  <c r="BG24" i="28"/>
  <c r="BK24" i="28"/>
  <c r="BO24" i="28"/>
  <c r="AP2" i="28"/>
  <c r="U3" i="28"/>
  <c r="BA3" i="28"/>
  <c r="AF4" i="28"/>
  <c r="BL4" i="28"/>
  <c r="AQ5" i="28"/>
  <c r="V6" i="28"/>
  <c r="BB6" i="28"/>
  <c r="AG7" i="28"/>
  <c r="BM7" i="28"/>
  <c r="AR8" i="28"/>
  <c r="BM8" i="28"/>
  <c r="AH9" i="28"/>
  <c r="AV9" i="28"/>
  <c r="BG9" i="28"/>
  <c r="W10" i="28"/>
  <c r="AE10" i="28"/>
  <c r="AM10" i="28"/>
  <c r="AU10" i="28"/>
  <c r="BC10" i="28"/>
  <c r="BK10" i="28"/>
  <c r="R11" i="28"/>
  <c r="Z11" i="28"/>
  <c r="AH11" i="28"/>
  <c r="AP11" i="28"/>
  <c r="AX11" i="28"/>
  <c r="BF11" i="28"/>
  <c r="BN11" i="28"/>
  <c r="U12" i="28"/>
  <c r="AC12" i="28"/>
  <c r="AK12" i="28"/>
  <c r="AS12" i="28"/>
  <c r="BA12" i="28"/>
  <c r="BI12" i="28"/>
  <c r="P13" i="28"/>
  <c r="X13" i="28"/>
  <c r="AF13" i="28"/>
  <c r="AN13" i="28"/>
  <c r="AV13" i="28"/>
  <c r="BD13" i="28"/>
  <c r="BL13" i="28"/>
  <c r="S14" i="28"/>
  <c r="AA14" i="28"/>
  <c r="AI14" i="28"/>
  <c r="AQ14" i="28"/>
  <c r="AY14" i="28"/>
  <c r="BG14" i="28"/>
  <c r="BO14" i="28"/>
  <c r="T15" i="28"/>
  <c r="Z15" i="28"/>
  <c r="AE15" i="28"/>
  <c r="AJ15" i="28"/>
  <c r="AP15" i="28"/>
  <c r="AU15" i="28"/>
  <c r="AZ15" i="28"/>
  <c r="BF15" i="28"/>
  <c r="BK15" i="28"/>
  <c r="U16" i="28"/>
  <c r="Z16" i="28"/>
  <c r="AE16" i="28"/>
  <c r="AK16" i="28"/>
  <c r="AP16" i="28"/>
  <c r="AU16" i="28"/>
  <c r="BA16" i="28"/>
  <c r="BF16" i="28"/>
  <c r="BK16" i="28"/>
  <c r="P17" i="28"/>
  <c r="U17" i="28"/>
  <c r="Z17" i="28"/>
  <c r="AF17" i="28"/>
  <c r="AK17" i="28"/>
  <c r="AP17" i="28"/>
  <c r="AV17" i="28"/>
  <c r="BA17" i="28"/>
  <c r="BF17" i="28"/>
  <c r="BL17" i="28"/>
  <c r="P18" i="28"/>
  <c r="U18" i="28"/>
  <c r="AA18" i="28"/>
  <c r="AF18" i="28"/>
  <c r="AK18" i="28"/>
  <c r="AP18" i="28"/>
  <c r="AT18" i="28"/>
  <c r="AX18" i="28"/>
  <c r="BB18" i="28"/>
  <c r="BF18" i="28"/>
  <c r="BJ18" i="28"/>
  <c r="BN18" i="28"/>
  <c r="Q19" i="28"/>
  <c r="U19" i="28"/>
  <c r="Y19" i="28"/>
  <c r="AC19" i="28"/>
  <c r="AG19" i="28"/>
  <c r="AK19" i="28"/>
  <c r="AO19" i="28"/>
  <c r="AS19" i="28"/>
  <c r="AW19" i="28"/>
  <c r="BA19" i="28"/>
  <c r="BE19" i="28"/>
  <c r="BI19" i="28"/>
  <c r="BM19" i="28"/>
  <c r="P20" i="28"/>
  <c r="T20" i="28"/>
  <c r="X20" i="28"/>
  <c r="AB20" i="28"/>
  <c r="AF20" i="28"/>
  <c r="AJ20" i="28"/>
  <c r="AN20" i="28"/>
  <c r="AR20" i="28"/>
  <c r="AV20" i="28"/>
  <c r="AZ20" i="28"/>
  <c r="BD20" i="28"/>
  <c r="BH20" i="28"/>
  <c r="BL20" i="28"/>
  <c r="S21" i="28"/>
  <c r="W21" i="28"/>
  <c r="AA21" i="28"/>
  <c r="AE21" i="28"/>
  <c r="AI21" i="28"/>
  <c r="AM21" i="28"/>
  <c r="AQ21" i="28"/>
  <c r="AU21" i="28"/>
  <c r="AY21" i="28"/>
  <c r="BC21" i="28"/>
  <c r="BG21" i="28"/>
  <c r="BK21" i="28"/>
  <c r="BO21" i="28"/>
  <c r="R22" i="28"/>
  <c r="V22" i="28"/>
  <c r="Z22" i="28"/>
  <c r="AD22" i="28"/>
  <c r="AH22" i="28"/>
  <c r="AL22" i="28"/>
  <c r="AP22" i="28"/>
  <c r="AT22" i="28"/>
  <c r="AX22" i="28"/>
  <c r="BB22" i="28"/>
  <c r="BF22" i="28"/>
  <c r="BJ22" i="28"/>
  <c r="BN22" i="28"/>
  <c r="Q23" i="28"/>
  <c r="U23" i="28"/>
  <c r="Y23" i="28"/>
  <c r="AC23" i="28"/>
  <c r="AG23" i="28"/>
  <c r="AK23" i="28"/>
  <c r="AO23" i="28"/>
  <c r="AS23" i="28"/>
  <c r="AW23" i="28"/>
  <c r="BA23" i="28"/>
  <c r="BE23" i="28"/>
  <c r="BI23" i="28"/>
  <c r="BM23" i="28"/>
  <c r="P24" i="28"/>
  <c r="T24" i="28"/>
  <c r="X24" i="28"/>
  <c r="AB24" i="28"/>
  <c r="AF24" i="28"/>
  <c r="AJ24" i="28"/>
  <c r="AN24" i="28"/>
  <c r="AR24" i="28"/>
  <c r="AV24" i="28"/>
  <c r="AZ24" i="28"/>
  <c r="BD24" i="28"/>
  <c r="BH24" i="28"/>
  <c r="BL24" i="28"/>
  <c r="S25" i="28"/>
  <c r="R2" i="28"/>
  <c r="AX2" i="28"/>
  <c r="AC3" i="28"/>
  <c r="BI3" i="28"/>
  <c r="AN4" i="28"/>
  <c r="S5" i="28"/>
  <c r="AY5" i="28"/>
  <c r="AD6" i="28"/>
  <c r="BJ6" i="28"/>
  <c r="AO7" i="28"/>
  <c r="T8" i="28"/>
  <c r="AW8" i="28"/>
  <c r="R9" i="28"/>
  <c r="AM9" i="28"/>
  <c r="AX9" i="28"/>
  <c r="BH9" i="28"/>
  <c r="P10" i="28"/>
  <c r="X10" i="28"/>
  <c r="AF10" i="28"/>
  <c r="AN10" i="28"/>
  <c r="AV10" i="28"/>
  <c r="BD10" i="28"/>
  <c r="BL10" i="28"/>
  <c r="S11" i="28"/>
  <c r="AA11" i="28"/>
  <c r="AI11" i="28"/>
  <c r="AQ11" i="28"/>
  <c r="AY11" i="28"/>
  <c r="BG11" i="28"/>
  <c r="BO11" i="28"/>
  <c r="V12" i="28"/>
  <c r="AD12" i="28"/>
  <c r="AL12" i="28"/>
  <c r="AT12" i="28"/>
  <c r="BB12" i="28"/>
  <c r="BJ12" i="28"/>
  <c r="Q13" i="28"/>
  <c r="Y13" i="28"/>
  <c r="AG13" i="28"/>
  <c r="AO13" i="28"/>
  <c r="AW13" i="28"/>
  <c r="BE13" i="28"/>
  <c r="BM13" i="28"/>
  <c r="T14" i="28"/>
  <c r="AB14" i="28"/>
  <c r="AJ14" i="28"/>
  <c r="AR14" i="28"/>
  <c r="AZ14" i="28"/>
  <c r="BH14" i="28"/>
  <c r="V15" i="28"/>
  <c r="AA15" i="28"/>
  <c r="AF15" i="28"/>
  <c r="AL15" i="28"/>
  <c r="AQ15" i="28"/>
  <c r="AV15" i="28"/>
  <c r="BB15" i="28"/>
  <c r="BG15" i="28"/>
  <c r="BL15" i="28"/>
  <c r="Q16" i="28"/>
  <c r="V16" i="28"/>
  <c r="AA16" i="28"/>
  <c r="AG16" i="28"/>
  <c r="AL16" i="28"/>
  <c r="AQ16" i="28"/>
  <c r="AW16" i="28"/>
  <c r="BB16" i="28"/>
  <c r="BG16" i="28"/>
  <c r="BM16" i="28"/>
  <c r="Q17" i="28"/>
  <c r="V17" i="28"/>
  <c r="AB17" i="28"/>
  <c r="AG17" i="28"/>
  <c r="AL17" i="28"/>
  <c r="AR17" i="28"/>
  <c r="AW17" i="28"/>
  <c r="BB17" i="28"/>
  <c r="BH17" i="28"/>
  <c r="BM17" i="28"/>
  <c r="Q18" i="28"/>
  <c r="W18" i="28"/>
  <c r="AB18" i="28"/>
  <c r="AG18" i="28"/>
  <c r="AM18" i="28"/>
  <c r="AQ18" i="28"/>
  <c r="AU18" i="28"/>
  <c r="AY18" i="28"/>
  <c r="BC18" i="28"/>
  <c r="BG18" i="28"/>
  <c r="BK18" i="28"/>
  <c r="BO18" i="28"/>
  <c r="R19" i="28"/>
  <c r="V19" i="28"/>
  <c r="Z19" i="28"/>
  <c r="AD19" i="28"/>
  <c r="AH19" i="28"/>
  <c r="AL19" i="28"/>
  <c r="AP19" i="28"/>
  <c r="AT19" i="28"/>
  <c r="AX19" i="28"/>
  <c r="BB19" i="28"/>
  <c r="BF19" i="28"/>
  <c r="BJ19" i="28"/>
  <c r="BN19" i="28"/>
  <c r="Q20" i="28"/>
  <c r="U20" i="28"/>
  <c r="Y20" i="28"/>
  <c r="AC20" i="28"/>
  <c r="AG20" i="28"/>
  <c r="AK20" i="28"/>
  <c r="AO20" i="28"/>
  <c r="AS20" i="28"/>
  <c r="AW20" i="28"/>
  <c r="BA20" i="28"/>
  <c r="BE20" i="28"/>
  <c r="BI20" i="28"/>
  <c r="BM20" i="28"/>
  <c r="P21" i="28"/>
  <c r="T21" i="28"/>
  <c r="X21" i="28"/>
  <c r="AB21" i="28"/>
  <c r="AF21" i="28"/>
  <c r="AJ21" i="28"/>
  <c r="AN21" i="28"/>
  <c r="AR21" i="28"/>
  <c r="AV21" i="28"/>
  <c r="AZ21" i="28"/>
  <c r="BD21" i="28"/>
  <c r="BH21" i="28"/>
  <c r="BL21" i="28"/>
  <c r="S22" i="28"/>
  <c r="W22" i="28"/>
  <c r="AA22" i="28"/>
  <c r="AE22" i="28"/>
  <c r="AI22" i="28"/>
  <c r="AM22" i="28"/>
  <c r="AQ22" i="28"/>
  <c r="AU22" i="28"/>
  <c r="AY22" i="28"/>
  <c r="BC22" i="28"/>
  <c r="BG22" i="28"/>
  <c r="BK22" i="28"/>
  <c r="BO22" i="28"/>
  <c r="R23" i="28"/>
  <c r="V23" i="28"/>
  <c r="Z23" i="28"/>
  <c r="AD23" i="28"/>
  <c r="AH23" i="28"/>
  <c r="AL23" i="28"/>
  <c r="AP23" i="28"/>
  <c r="AT23" i="28"/>
  <c r="AX23" i="28"/>
  <c r="BB23" i="28"/>
  <c r="Z2" i="28"/>
  <c r="BF2" i="28"/>
  <c r="AK3" i="28"/>
  <c r="P4" i="28"/>
  <c r="AV4" i="28"/>
  <c r="AA5" i="28"/>
  <c r="BG5" i="28"/>
  <c r="AL6" i="28"/>
  <c r="Q7" i="28"/>
  <c r="AW7" i="28"/>
  <c r="AB8" i="28"/>
  <c r="BC8" i="28"/>
  <c r="W9" i="28"/>
  <c r="AQ9" i="28"/>
  <c r="BB9" i="28"/>
  <c r="BL9" i="28"/>
  <c r="S10" i="28"/>
  <c r="AA10" i="28"/>
  <c r="AI10" i="28"/>
  <c r="AQ10" i="28"/>
  <c r="AY10" i="28"/>
  <c r="BG10" i="28"/>
  <c r="BO10" i="28"/>
  <c r="V11" i="28"/>
  <c r="AD11" i="28"/>
  <c r="AL11" i="28"/>
  <c r="AT11" i="28"/>
  <c r="BB11" i="28"/>
  <c r="BJ11" i="28"/>
  <c r="Q12" i="28"/>
  <c r="Y12" i="28"/>
  <c r="AG12" i="28"/>
  <c r="AO12" i="28"/>
  <c r="AW12" i="28"/>
  <c r="BE12" i="28"/>
  <c r="BM12" i="28"/>
  <c r="T13" i="28"/>
  <c r="AB13" i="28"/>
  <c r="AJ13" i="28"/>
  <c r="AR13" i="28"/>
  <c r="AZ13" i="28"/>
  <c r="BH13" i="28"/>
  <c r="W14" i="28"/>
  <c r="AE14" i="28"/>
  <c r="AM14" i="28"/>
  <c r="AU14" i="28"/>
  <c r="BC14" i="28"/>
  <c r="BK14" i="28"/>
  <c r="R15" i="28"/>
  <c r="W15" i="28"/>
  <c r="AB15" i="28"/>
  <c r="AH15" i="28"/>
  <c r="AM15" i="28"/>
  <c r="AR15" i="28"/>
  <c r="AX15" i="28"/>
  <c r="BC15" i="28"/>
  <c r="BH15" i="28"/>
  <c r="BN15" i="28"/>
  <c r="R16" i="28"/>
  <c r="W16" i="28"/>
  <c r="AC16" i="28"/>
  <c r="AH16" i="28"/>
  <c r="AM16" i="28"/>
  <c r="AS16" i="28"/>
  <c r="AX16" i="28"/>
  <c r="BC16" i="28"/>
  <c r="BI16" i="28"/>
  <c r="BN16" i="28"/>
  <c r="R17" i="28"/>
  <c r="X17" i="28"/>
  <c r="AC17" i="28"/>
  <c r="AH17" i="28"/>
  <c r="AN17" i="28"/>
  <c r="AS17" i="28"/>
  <c r="AX17" i="28"/>
  <c r="BD17" i="28"/>
  <c r="BI17" i="28"/>
  <c r="BN17" i="28"/>
  <c r="S18" i="28"/>
  <c r="X18" i="28"/>
  <c r="AC18" i="28"/>
  <c r="AI18" i="28"/>
  <c r="AN18" i="28"/>
  <c r="AR18" i="28"/>
  <c r="AV18" i="28"/>
  <c r="AZ18" i="28"/>
  <c r="BD18" i="28"/>
  <c r="BH18" i="28"/>
  <c r="BL18" i="28"/>
  <c r="S19" i="28"/>
  <c r="W19" i="28"/>
  <c r="AA19" i="28"/>
  <c r="AE19" i="28"/>
  <c r="AI19" i="28"/>
  <c r="AM19" i="28"/>
  <c r="AQ19" i="28"/>
  <c r="AU19" i="28"/>
  <c r="AY19" i="28"/>
  <c r="BC19" i="28"/>
  <c r="BG19" i="28"/>
  <c r="BK19" i="28"/>
  <c r="BO19" i="28"/>
  <c r="R20" i="28"/>
  <c r="V20" i="28"/>
  <c r="Z20" i="28"/>
  <c r="AD20" i="28"/>
  <c r="AH20" i="28"/>
  <c r="AL20" i="28"/>
  <c r="AP20" i="28"/>
  <c r="AT20" i="28"/>
  <c r="AX20" i="28"/>
  <c r="BB20" i="28"/>
  <c r="BF20" i="28"/>
  <c r="BJ20" i="28"/>
  <c r="BN20" i="28"/>
  <c r="Q21" i="28"/>
  <c r="U21" i="28"/>
  <c r="Y21" i="28"/>
  <c r="AC21" i="28"/>
  <c r="AO21" i="28"/>
  <c r="BE21" i="28"/>
  <c r="T22" i="28"/>
  <c r="AJ22" i="28"/>
  <c r="AZ22" i="28"/>
  <c r="AE23" i="28"/>
  <c r="AU23" i="28"/>
  <c r="BG23" i="28"/>
  <c r="BO23" i="28"/>
  <c r="V24" i="28"/>
  <c r="AD24" i="28"/>
  <c r="AL24" i="28"/>
  <c r="AT24" i="28"/>
  <c r="BB24" i="28"/>
  <c r="BJ24" i="28"/>
  <c r="Q25" i="28"/>
  <c r="V25" i="28"/>
  <c r="Z25" i="28"/>
  <c r="AD25" i="28"/>
  <c r="AH25" i="28"/>
  <c r="AL25" i="28"/>
  <c r="AP25" i="28"/>
  <c r="AT25" i="28"/>
  <c r="AX25" i="28"/>
  <c r="BB25" i="28"/>
  <c r="BF25" i="28"/>
  <c r="BJ25" i="28"/>
  <c r="BN25" i="28"/>
  <c r="Q26" i="28"/>
  <c r="U26" i="28"/>
  <c r="Y26" i="28"/>
  <c r="AC26" i="28"/>
  <c r="AG26" i="28"/>
  <c r="AK26" i="28"/>
  <c r="AO26" i="28"/>
  <c r="AS26" i="28"/>
  <c r="AW26" i="28"/>
  <c r="BA26" i="28"/>
  <c r="BE26" i="28"/>
  <c r="BI26" i="28"/>
  <c r="BM26" i="28"/>
  <c r="P27" i="28"/>
  <c r="T27" i="28"/>
  <c r="X27" i="28"/>
  <c r="AB27" i="28"/>
  <c r="AF27" i="28"/>
  <c r="AJ27" i="28"/>
  <c r="AN27" i="28"/>
  <c r="AR27" i="28"/>
  <c r="AV27" i="28"/>
  <c r="AZ27" i="28"/>
  <c r="BD27" i="28"/>
  <c r="BH27" i="28"/>
  <c r="BL27" i="28"/>
  <c r="S28" i="28"/>
  <c r="W28" i="28"/>
  <c r="AA28" i="28"/>
  <c r="AE28" i="28"/>
  <c r="AI28" i="28"/>
  <c r="AM28" i="28"/>
  <c r="AQ28" i="28"/>
  <c r="AU28" i="28"/>
  <c r="AY28" i="28"/>
  <c r="BC28" i="28"/>
  <c r="BG28" i="28"/>
  <c r="BK28" i="28"/>
  <c r="BO28" i="28"/>
  <c r="R29" i="28"/>
  <c r="V29" i="28"/>
  <c r="Z29" i="28"/>
  <c r="AD29" i="28"/>
  <c r="AH29" i="28"/>
  <c r="AL29" i="28"/>
  <c r="AP29" i="28"/>
  <c r="AT29" i="28"/>
  <c r="AX29" i="28"/>
  <c r="BB29" i="28"/>
  <c r="BF29" i="28"/>
  <c r="BJ29" i="28"/>
  <c r="BN29" i="28"/>
  <c r="Q30" i="28"/>
  <c r="U30" i="28"/>
  <c r="Y30" i="28"/>
  <c r="AC30" i="28"/>
  <c r="AG30" i="28"/>
  <c r="AK30" i="28"/>
  <c r="AO30" i="28"/>
  <c r="AS30" i="28"/>
  <c r="AW30" i="28"/>
  <c r="BA30" i="28"/>
  <c r="BE30" i="28"/>
  <c r="BI30" i="28"/>
  <c r="BM30" i="28"/>
  <c r="P31" i="28"/>
  <c r="T31" i="28"/>
  <c r="X31" i="28"/>
  <c r="AB31" i="28"/>
  <c r="AF31" i="28"/>
  <c r="AJ31" i="28"/>
  <c r="AN31" i="28"/>
  <c r="AR31" i="28"/>
  <c r="AV31" i="28"/>
  <c r="AZ31" i="28"/>
  <c r="BD31" i="28"/>
  <c r="BH31" i="28"/>
  <c r="BL31" i="28"/>
  <c r="S32" i="28"/>
  <c r="W32" i="28"/>
  <c r="AA32" i="28"/>
  <c r="AE32" i="28"/>
  <c r="AI32" i="28"/>
  <c r="AM32" i="28"/>
  <c r="AQ32" i="28"/>
  <c r="AU32" i="28"/>
  <c r="AY32" i="28"/>
  <c r="BC32" i="28"/>
  <c r="BG32" i="28"/>
  <c r="BK32" i="28"/>
  <c r="BO32" i="28"/>
  <c r="R33" i="28"/>
  <c r="V33" i="28"/>
  <c r="Z33" i="28"/>
  <c r="AD33" i="28"/>
  <c r="AH33" i="28"/>
  <c r="AL33" i="28"/>
  <c r="AP33" i="28"/>
  <c r="AT33" i="28"/>
  <c r="AX33" i="28"/>
  <c r="BB33" i="28"/>
  <c r="BF33" i="28"/>
  <c r="BJ33" i="28"/>
  <c r="BN33" i="28"/>
  <c r="Q34" i="28"/>
  <c r="U34" i="28"/>
  <c r="Y34" i="28"/>
  <c r="AC34" i="28"/>
  <c r="AS21" i="28"/>
  <c r="BI21" i="28"/>
  <c r="X22" i="28"/>
  <c r="AN22" i="28"/>
  <c r="BD22" i="28"/>
  <c r="S23" i="28"/>
  <c r="AI23" i="28"/>
  <c r="AY23" i="28"/>
  <c r="BJ23" i="28"/>
  <c r="Q24" i="28"/>
  <c r="Y24" i="28"/>
  <c r="AG24" i="28"/>
  <c r="AO24" i="28"/>
  <c r="AW24" i="28"/>
  <c r="BE24" i="28"/>
  <c r="BM24" i="28"/>
  <c r="R25" i="28"/>
  <c r="W25" i="28"/>
  <c r="AA25" i="28"/>
  <c r="AE25" i="28"/>
  <c r="AI25" i="28"/>
  <c r="AM25" i="28"/>
  <c r="AQ25" i="28"/>
  <c r="AG21" i="28"/>
  <c r="AW21" i="28"/>
  <c r="BM21" i="28"/>
  <c r="AB22" i="28"/>
  <c r="AR22" i="28"/>
  <c r="BH22" i="28"/>
  <c r="W23" i="28"/>
  <c r="AM23" i="28"/>
  <c r="BC23" i="28"/>
  <c r="BK23" i="28"/>
  <c r="R24" i="28"/>
  <c r="Z24" i="28"/>
  <c r="AH24" i="28"/>
  <c r="AP24" i="28"/>
  <c r="AX24" i="28"/>
  <c r="BF24" i="28"/>
  <c r="BN24" i="28"/>
  <c r="T25" i="28"/>
  <c r="X25" i="28"/>
  <c r="AB25" i="28"/>
  <c r="AF25" i="28"/>
  <c r="AJ25" i="28"/>
  <c r="AN25" i="28"/>
  <c r="AR25" i="28"/>
  <c r="AV25" i="28"/>
  <c r="AZ25" i="28"/>
  <c r="BD25" i="28"/>
  <c r="BH25" i="28"/>
  <c r="BL25" i="28"/>
  <c r="S26" i="28"/>
  <c r="W26" i="28"/>
  <c r="AA26" i="28"/>
  <c r="AE26" i="28"/>
  <c r="AI26" i="28"/>
  <c r="AM26" i="28"/>
  <c r="AQ26" i="28"/>
  <c r="AU26" i="28"/>
  <c r="AY26" i="28"/>
  <c r="BC26" i="28"/>
  <c r="BG26" i="28"/>
  <c r="BK26" i="28"/>
  <c r="BO26" i="28"/>
  <c r="R27" i="28"/>
  <c r="V27" i="28"/>
  <c r="Z27" i="28"/>
  <c r="AD27" i="28"/>
  <c r="AH27" i="28"/>
  <c r="AL27" i="28"/>
  <c r="AP27" i="28"/>
  <c r="AT27" i="28"/>
  <c r="AX27" i="28"/>
  <c r="BB27" i="28"/>
  <c r="BF27" i="28"/>
  <c r="BJ27" i="28"/>
  <c r="BN27" i="28"/>
  <c r="Q28" i="28"/>
  <c r="U28" i="28"/>
  <c r="Y28" i="28"/>
  <c r="AC28" i="28"/>
  <c r="AG28" i="28"/>
  <c r="AK28" i="28"/>
  <c r="AO28" i="28"/>
  <c r="AS28" i="28"/>
  <c r="AW28" i="28"/>
  <c r="BA28" i="28"/>
  <c r="BE28" i="28"/>
  <c r="BI28" i="28"/>
  <c r="BM28" i="28"/>
  <c r="P29" i="28"/>
  <c r="T29" i="28"/>
  <c r="X29" i="28"/>
  <c r="AB29" i="28"/>
  <c r="AF29" i="28"/>
  <c r="AJ29" i="28"/>
  <c r="AN29" i="28"/>
  <c r="AR29" i="28"/>
  <c r="AV29" i="28"/>
  <c r="AZ29" i="28"/>
  <c r="BD29" i="28"/>
  <c r="BH29" i="28"/>
  <c r="BL29" i="28"/>
  <c r="S30" i="28"/>
  <c r="W30" i="28"/>
  <c r="AA30" i="28"/>
  <c r="AE30" i="28"/>
  <c r="AI30" i="28"/>
  <c r="AM30" i="28"/>
  <c r="AQ30" i="28"/>
  <c r="AU30" i="28"/>
  <c r="AY30" i="28"/>
  <c r="BC30" i="28"/>
  <c r="BG30" i="28"/>
  <c r="BK30" i="28"/>
  <c r="BO30" i="28"/>
  <c r="R31" i="28"/>
  <c r="V31" i="28"/>
  <c r="Z31" i="28"/>
  <c r="AD31" i="28"/>
  <c r="AH31" i="28"/>
  <c r="AL31" i="28"/>
  <c r="AP31" i="28"/>
  <c r="AT31" i="28"/>
  <c r="AX31" i="28"/>
  <c r="BB31" i="28"/>
  <c r="BF31" i="28"/>
  <c r="BJ31" i="28"/>
  <c r="BN31" i="28"/>
  <c r="Q32" i="28"/>
  <c r="U32" i="28"/>
  <c r="Y32" i="28"/>
  <c r="AC32" i="28"/>
  <c r="AG32" i="28"/>
  <c r="AK32" i="28"/>
  <c r="AO32" i="28"/>
  <c r="AS32" i="28"/>
  <c r="AW32" i="28"/>
  <c r="BA32" i="28"/>
  <c r="BE32" i="28"/>
  <c r="BI32" i="28"/>
  <c r="BM32" i="28"/>
  <c r="P33" i="28"/>
  <c r="T33" i="28"/>
  <c r="X33" i="28"/>
  <c r="AB33" i="28"/>
  <c r="AF33" i="28"/>
  <c r="AJ33" i="28"/>
  <c r="AN33" i="28"/>
  <c r="AR33" i="28"/>
  <c r="AV33" i="28"/>
  <c r="AZ33" i="28"/>
  <c r="BD33" i="28"/>
  <c r="BH33" i="28"/>
  <c r="BL33" i="28"/>
  <c r="S34" i="28"/>
  <c r="W34" i="28"/>
  <c r="AA34" i="28"/>
  <c r="AE34" i="28"/>
  <c r="AI34" i="28"/>
  <c r="AM34" i="28"/>
  <c r="AQ34" i="28"/>
  <c r="AU34" i="28"/>
  <c r="AY34" i="28"/>
  <c r="BC34" i="28"/>
  <c r="BG34" i="28"/>
  <c r="BK34" i="28"/>
  <c r="BO34" i="28"/>
  <c r="R35" i="28"/>
  <c r="V35" i="28"/>
  <c r="Z35" i="28"/>
  <c r="AD35" i="28"/>
  <c r="AH35" i="28"/>
  <c r="AL35" i="28"/>
  <c r="AP35" i="28"/>
  <c r="AT35" i="28"/>
  <c r="AX35" i="28"/>
  <c r="BB35" i="28"/>
  <c r="BF35" i="28"/>
  <c r="BJ35" i="28"/>
  <c r="BN35" i="28"/>
  <c r="Q36" i="28"/>
  <c r="U36" i="28"/>
  <c r="Y36" i="28"/>
  <c r="AC36" i="28"/>
  <c r="AG36" i="28"/>
  <c r="AK36" i="28"/>
  <c r="AO36" i="28"/>
  <c r="AS36" i="28"/>
  <c r="AK21" i="28"/>
  <c r="BA21" i="28"/>
  <c r="P22" i="28"/>
  <c r="AF22" i="28"/>
  <c r="AV22" i="28"/>
  <c r="BL22" i="28"/>
  <c r="AA23" i="28"/>
  <c r="AQ23" i="28"/>
  <c r="BF23" i="28"/>
  <c r="BN23" i="28"/>
  <c r="U24" i="28"/>
  <c r="AC24" i="28"/>
  <c r="AK24" i="28"/>
  <c r="AS24" i="28"/>
  <c r="BA24" i="28"/>
  <c r="BI24" i="28"/>
  <c r="P25" i="28"/>
  <c r="U25" i="28"/>
  <c r="Y25" i="28"/>
  <c r="AC25" i="28"/>
  <c r="AG25" i="28"/>
  <c r="AK25" i="28"/>
  <c r="AO25" i="28"/>
  <c r="AS25" i="28"/>
  <c r="AW25" i="28"/>
  <c r="BA25" i="28"/>
  <c r="BE25" i="28"/>
  <c r="BI25" i="28"/>
  <c r="BM25" i="28"/>
  <c r="P26" i="28"/>
  <c r="T26" i="28"/>
  <c r="X26" i="28"/>
  <c r="AB26" i="28"/>
  <c r="AF26" i="28"/>
  <c r="AJ26" i="28"/>
  <c r="AN26" i="28"/>
  <c r="AR26" i="28"/>
  <c r="AV26" i="28"/>
  <c r="AZ26" i="28"/>
  <c r="BD26" i="28"/>
  <c r="BH26" i="28"/>
  <c r="BL26" i="28"/>
  <c r="S27" i="28"/>
  <c r="W27" i="28"/>
  <c r="AA27" i="28"/>
  <c r="AE27" i="28"/>
  <c r="AI27" i="28"/>
  <c r="AM27" i="28"/>
  <c r="AQ27" i="28"/>
  <c r="AU27" i="28"/>
  <c r="AY27" i="28"/>
  <c r="BC27" i="28"/>
  <c r="BG27" i="28"/>
  <c r="BK27" i="28"/>
  <c r="BO27" i="28"/>
  <c r="R28" i="28"/>
  <c r="V28" i="28"/>
  <c r="Z28" i="28"/>
  <c r="AD28" i="28"/>
  <c r="AH28" i="28"/>
  <c r="AL28" i="28"/>
  <c r="AP28" i="28"/>
  <c r="AT28" i="28"/>
  <c r="AX28" i="28"/>
  <c r="BB28" i="28"/>
  <c r="BF28" i="28"/>
  <c r="BJ28" i="28"/>
  <c r="BN28" i="28"/>
  <c r="Q29" i="28"/>
  <c r="U29" i="28"/>
  <c r="Y29" i="28"/>
  <c r="AC29" i="28"/>
  <c r="AG29" i="28"/>
  <c r="AK29" i="28"/>
  <c r="AO29" i="28"/>
  <c r="AS29" i="28"/>
  <c r="AW29" i="28"/>
  <c r="BA29" i="28"/>
  <c r="BE29" i="28"/>
  <c r="BI29" i="28"/>
  <c r="BM29" i="28"/>
  <c r="P30" i="28"/>
  <c r="T30" i="28"/>
  <c r="X30" i="28"/>
  <c r="AB30" i="28"/>
  <c r="AF30" i="28"/>
  <c r="AJ30" i="28"/>
  <c r="AN30" i="28"/>
  <c r="AR30" i="28"/>
  <c r="AV30" i="28"/>
  <c r="AZ30" i="28"/>
  <c r="BD30" i="28"/>
  <c r="BH30" i="28"/>
  <c r="BL30" i="28"/>
  <c r="S31" i="28"/>
  <c r="W31" i="28"/>
  <c r="AA31" i="28"/>
  <c r="AE31" i="28"/>
  <c r="AI31" i="28"/>
  <c r="AM31" i="28"/>
  <c r="AQ31" i="28"/>
  <c r="AU31" i="28"/>
  <c r="AY31" i="28"/>
  <c r="BC31" i="28"/>
  <c r="BG31" i="28"/>
  <c r="BK31" i="28"/>
  <c r="BO31" i="28"/>
  <c r="R32" i="28"/>
  <c r="V32" i="28"/>
  <c r="Z32" i="28"/>
  <c r="AD32" i="28"/>
  <c r="AH32" i="28"/>
  <c r="AL32" i="28"/>
  <c r="AP32" i="28"/>
  <c r="AT32" i="28"/>
  <c r="AX32" i="28"/>
  <c r="BB32" i="28"/>
  <c r="BF32" i="28"/>
  <c r="BJ32" i="28"/>
  <c r="BN32" i="28"/>
  <c r="Q33" i="28"/>
  <c r="U33" i="28"/>
  <c r="Y33" i="28"/>
  <c r="AC33" i="28"/>
  <c r="AG33" i="28"/>
  <c r="AK33" i="28"/>
  <c r="AO33" i="28"/>
  <c r="AS33" i="28"/>
  <c r="AW33" i="28"/>
  <c r="BA33" i="28"/>
  <c r="BE33" i="28"/>
  <c r="BI33" i="28"/>
  <c r="BM33" i="28"/>
  <c r="P34" i="28"/>
  <c r="T34" i="28"/>
  <c r="X34" i="28"/>
  <c r="AB34" i="28"/>
  <c r="AF34" i="28"/>
  <c r="AJ34" i="28"/>
  <c r="AN34" i="28"/>
  <c r="AR34" i="28"/>
  <c r="AV34" i="28"/>
  <c r="AZ34" i="28"/>
  <c r="BD34" i="28"/>
  <c r="BH34" i="28"/>
  <c r="BL34" i="28"/>
  <c r="S35" i="28"/>
  <c r="W35" i="28"/>
  <c r="AA35" i="28"/>
  <c r="AE35" i="28"/>
  <c r="AI35" i="28"/>
  <c r="AM35" i="28"/>
  <c r="AQ35" i="28"/>
  <c r="AU35" i="28"/>
  <c r="AY35" i="28"/>
  <c r="BC35" i="28"/>
  <c r="BG35" i="28"/>
  <c r="BK35" i="28"/>
  <c r="BO35" i="28"/>
  <c r="R36" i="28"/>
  <c r="V36" i="28"/>
  <c r="Z36" i="28"/>
  <c r="AD36" i="28"/>
  <c r="AH36" i="28"/>
  <c r="AL36" i="28"/>
  <c r="AP36" i="28"/>
  <c r="AT36" i="28"/>
  <c r="AX36" i="28"/>
  <c r="BC25" i="28"/>
  <c r="R26" i="28"/>
  <c r="AH26" i="28"/>
  <c r="AX26" i="28"/>
  <c r="BN26" i="28"/>
  <c r="AC27" i="28"/>
  <c r="AS27" i="28"/>
  <c r="BI27" i="28"/>
  <c r="X28" i="28"/>
  <c r="AN28" i="28"/>
  <c r="BD28" i="28"/>
  <c r="S29" i="28"/>
  <c r="AI29" i="28"/>
  <c r="AY29" i="28"/>
  <c r="BO29" i="28"/>
  <c r="AD30" i="28"/>
  <c r="AT30" i="28"/>
  <c r="BJ30" i="28"/>
  <c r="Y31" i="28"/>
  <c r="AO31" i="28"/>
  <c r="BE31" i="28"/>
  <c r="T32" i="28"/>
  <c r="AJ32" i="28"/>
  <c r="AZ32" i="28"/>
  <c r="AE33" i="28"/>
  <c r="AU33" i="28"/>
  <c r="BK33" i="28"/>
  <c r="Z34" i="28"/>
  <c r="AK34" i="28"/>
  <c r="AS34" i="28"/>
  <c r="BA34" i="28"/>
  <c r="BI34" i="28"/>
  <c r="P35" i="28"/>
  <c r="X35" i="28"/>
  <c r="AF35" i="28"/>
  <c r="AN35" i="28"/>
  <c r="AV35" i="28"/>
  <c r="BD35" i="28"/>
  <c r="BL35" i="28"/>
  <c r="S36" i="28"/>
  <c r="AA36" i="28"/>
  <c r="AI36" i="28"/>
  <c r="AQ36" i="28"/>
  <c r="AW36" i="28"/>
  <c r="BB36" i="28"/>
  <c r="BF36" i="28"/>
  <c r="BJ36" i="28"/>
  <c r="BN36" i="28"/>
  <c r="Q37" i="28"/>
  <c r="U37" i="28"/>
  <c r="Y37" i="28"/>
  <c r="AC37" i="28"/>
  <c r="AG37" i="28"/>
  <c r="AK37" i="28"/>
  <c r="AO37" i="28"/>
  <c r="AS37" i="28"/>
  <c r="AW37" i="28"/>
  <c r="BA37" i="28"/>
  <c r="BE37" i="28"/>
  <c r="BI37" i="28"/>
  <c r="BM37" i="28"/>
  <c r="P38" i="28"/>
  <c r="T38" i="28"/>
  <c r="X38" i="28"/>
  <c r="AB38" i="28"/>
  <c r="AF38" i="28"/>
  <c r="AJ38" i="28"/>
  <c r="AN38" i="28"/>
  <c r="AR38" i="28"/>
  <c r="AV38" i="28"/>
  <c r="AZ38" i="28"/>
  <c r="BD38" i="28"/>
  <c r="BH38" i="28"/>
  <c r="BL38" i="28"/>
  <c r="S39" i="28"/>
  <c r="W39" i="28"/>
  <c r="AA39" i="28"/>
  <c r="AE39" i="28"/>
  <c r="AI39" i="28"/>
  <c r="AM39" i="28"/>
  <c r="AQ39" i="28"/>
  <c r="AU39" i="28"/>
  <c r="AY39" i="28"/>
  <c r="BC39" i="28"/>
  <c r="BG39" i="28"/>
  <c r="BK39" i="28"/>
  <c r="BO39" i="28"/>
  <c r="R40" i="28"/>
  <c r="V40" i="28"/>
  <c r="Z40" i="28"/>
  <c r="AD40" i="28"/>
  <c r="AH40" i="28"/>
  <c r="AL40" i="28"/>
  <c r="AP40" i="28"/>
  <c r="AT40" i="28"/>
  <c r="AX40" i="28"/>
  <c r="BB40" i="28"/>
  <c r="BF40" i="28"/>
  <c r="BJ40" i="28"/>
  <c r="BN40" i="28"/>
  <c r="Q41" i="28"/>
  <c r="U41" i="28"/>
  <c r="Y41" i="28"/>
  <c r="AC41" i="28"/>
  <c r="AG41" i="28"/>
  <c r="AK41" i="28"/>
  <c r="AO41" i="28"/>
  <c r="AS41" i="28"/>
  <c r="AW41" i="28"/>
  <c r="BA41" i="28"/>
  <c r="BE41" i="28"/>
  <c r="BI41" i="28"/>
  <c r="BM41" i="28"/>
  <c r="P42" i="28"/>
  <c r="T42" i="28"/>
  <c r="X42" i="28"/>
  <c r="AB42" i="28"/>
  <c r="AF42" i="28"/>
  <c r="AJ42" i="28"/>
  <c r="AN42" i="28"/>
  <c r="AR42" i="28"/>
  <c r="AV42" i="28"/>
  <c r="AZ42" i="28"/>
  <c r="BD42" i="28"/>
  <c r="BH42" i="28"/>
  <c r="BL42" i="28"/>
  <c r="S43" i="28"/>
  <c r="W43" i="28"/>
  <c r="AA43" i="28"/>
  <c r="AE43" i="28"/>
  <c r="AI43" i="28"/>
  <c r="AM43" i="28"/>
  <c r="AQ43" i="28"/>
  <c r="AU43" i="28"/>
  <c r="AY43" i="28"/>
  <c r="BC43" i="28"/>
  <c r="BG43" i="28"/>
  <c r="BK43" i="28"/>
  <c r="BO43" i="28"/>
  <c r="R44" i="28"/>
  <c r="V44" i="28"/>
  <c r="Z44" i="28"/>
  <c r="AD44" i="28"/>
  <c r="AH44" i="28"/>
  <c r="AL44" i="28"/>
  <c r="AP44" i="28"/>
  <c r="AT44" i="28"/>
  <c r="AX44" i="28"/>
  <c r="BB44" i="28"/>
  <c r="BF44" i="28"/>
  <c r="BJ44" i="28"/>
  <c r="BN44" i="28"/>
  <c r="Q45" i="28"/>
  <c r="U45" i="28"/>
  <c r="Y45" i="28"/>
  <c r="AC45" i="28"/>
  <c r="AG45" i="28"/>
  <c r="AK45" i="28"/>
  <c r="AO45" i="28"/>
  <c r="AS45" i="28"/>
  <c r="AW45" i="28"/>
  <c r="BA45" i="28"/>
  <c r="BE45" i="28"/>
  <c r="BI45" i="28"/>
  <c r="BM45" i="28"/>
  <c r="P46" i="28"/>
  <c r="T46" i="28"/>
  <c r="X46" i="28"/>
  <c r="AB46" i="28"/>
  <c r="AF46" i="28"/>
  <c r="AJ46" i="28"/>
  <c r="AN46" i="28"/>
  <c r="AR46" i="28"/>
  <c r="AV46" i="28"/>
  <c r="AZ46" i="28"/>
  <c r="BD46" i="28"/>
  <c r="BH46" i="28"/>
  <c r="BL46" i="28"/>
  <c r="S47" i="28"/>
  <c r="W47" i="28"/>
  <c r="AA47" i="28"/>
  <c r="AE47" i="28"/>
  <c r="AI47" i="28"/>
  <c r="AM47" i="28"/>
  <c r="AQ47" i="28"/>
  <c r="AU47" i="28"/>
  <c r="AY47" i="28"/>
  <c r="BC47" i="28"/>
  <c r="BG47" i="28"/>
  <c r="BK47" i="28"/>
  <c r="BO47" i="28"/>
  <c r="R48" i="28"/>
  <c r="V48" i="28"/>
  <c r="Z48" i="28"/>
  <c r="AD48" i="28"/>
  <c r="AH48" i="28"/>
  <c r="AL48" i="28"/>
  <c r="AP48" i="28"/>
  <c r="AT48" i="28"/>
  <c r="AX48" i="28"/>
  <c r="BB48" i="28"/>
  <c r="BF48" i="28"/>
  <c r="BJ48" i="28"/>
  <c r="BN48" i="28"/>
  <c r="Q49" i="28"/>
  <c r="U49" i="28"/>
  <c r="Y49" i="28"/>
  <c r="AC49" i="28"/>
  <c r="AG49" i="28"/>
  <c r="AK49" i="28"/>
  <c r="AO49" i="28"/>
  <c r="AS49" i="28"/>
  <c r="AW49" i="28"/>
  <c r="BA49" i="28"/>
  <c r="BE49" i="28"/>
  <c r="BI49" i="28"/>
  <c r="BM49" i="28"/>
  <c r="P50" i="28"/>
  <c r="T50" i="28"/>
  <c r="X50" i="28"/>
  <c r="AB50" i="28"/>
  <c r="AF50" i="28"/>
  <c r="AJ50" i="28"/>
  <c r="AN50" i="28"/>
  <c r="AR50" i="28"/>
  <c r="AV50" i="28"/>
  <c r="AZ50" i="28"/>
  <c r="BD50" i="28"/>
  <c r="BH50" i="28"/>
  <c r="BL50" i="28"/>
  <c r="S51" i="28"/>
  <c r="W51" i="28"/>
  <c r="AA51" i="28"/>
  <c r="AE51" i="28"/>
  <c r="AI51" i="28"/>
  <c r="AM51" i="28"/>
  <c r="AQ51" i="28"/>
  <c r="AU51" i="28"/>
  <c r="AY51" i="28"/>
  <c r="BC51" i="28"/>
  <c r="BG51" i="28"/>
  <c r="BK51" i="28"/>
  <c r="BO51" i="28"/>
  <c r="R52" i="28"/>
  <c r="V52" i="28"/>
  <c r="Z52" i="28"/>
  <c r="AD52" i="28"/>
  <c r="AH52" i="28"/>
  <c r="AL52" i="28"/>
  <c r="AP52" i="28"/>
  <c r="AT52" i="28"/>
  <c r="AX52" i="28"/>
  <c r="BB52" i="28"/>
  <c r="BF52" i="28"/>
  <c r="BJ52" i="28"/>
  <c r="BN52" i="28"/>
  <c r="Q53" i="28"/>
  <c r="U53" i="28"/>
  <c r="Y53" i="28"/>
  <c r="AC53" i="28"/>
  <c r="AG53" i="28"/>
  <c r="AK53" i="28"/>
  <c r="AO53" i="28"/>
  <c r="AS53" i="28"/>
  <c r="AW53" i="28"/>
  <c r="BA53" i="28"/>
  <c r="BE53" i="28"/>
  <c r="BI53" i="28"/>
  <c r="BM53" i="28"/>
  <c r="P54" i="28"/>
  <c r="T54" i="28"/>
  <c r="X54" i="28"/>
  <c r="AB54" i="28"/>
  <c r="AF54" i="28"/>
  <c r="AJ54" i="28"/>
  <c r="AN54" i="28"/>
  <c r="AR54" i="28"/>
  <c r="AV54" i="28"/>
  <c r="AZ54" i="28"/>
  <c r="BD54" i="28"/>
  <c r="BH54" i="28"/>
  <c r="BL54" i="28"/>
  <c r="S55" i="28"/>
  <c r="W55" i="28"/>
  <c r="AA55" i="28"/>
  <c r="AE55" i="28"/>
  <c r="AI55" i="28"/>
  <c r="AM55" i="28"/>
  <c r="AQ55" i="28"/>
  <c r="AU55" i="28"/>
  <c r="AY55" i="28"/>
  <c r="BC55" i="28"/>
  <c r="BG55" i="28"/>
  <c r="BK55" i="28"/>
  <c r="BO55" i="28"/>
  <c r="R56" i="28"/>
  <c r="V56" i="28"/>
  <c r="Z56" i="28"/>
  <c r="AD56" i="28"/>
  <c r="AH56" i="28"/>
  <c r="AL56" i="28"/>
  <c r="AP56" i="28"/>
  <c r="AT56" i="28"/>
  <c r="AX56" i="28"/>
  <c r="BB56" i="28"/>
  <c r="BF56" i="28"/>
  <c r="BJ56" i="28"/>
  <c r="BN56" i="28"/>
  <c r="Q57" i="28"/>
  <c r="U57" i="28"/>
  <c r="Y57" i="28"/>
  <c r="AC57" i="28"/>
  <c r="AG57" i="28"/>
  <c r="AK57" i="28"/>
  <c r="AO57" i="28"/>
  <c r="AS57" i="28"/>
  <c r="AW57" i="28"/>
  <c r="BA57" i="28"/>
  <c r="BE57" i="28"/>
  <c r="BI57" i="28"/>
  <c r="BM57" i="28"/>
  <c r="P58" i="28"/>
  <c r="T58" i="28"/>
  <c r="X58" i="28"/>
  <c r="AB58" i="28"/>
  <c r="AF58" i="28"/>
  <c r="AJ58" i="28"/>
  <c r="AN58" i="28"/>
  <c r="AR58" i="28"/>
  <c r="AV58" i="28"/>
  <c r="AZ58" i="28"/>
  <c r="BD58" i="28"/>
  <c r="BH58" i="28"/>
  <c r="BL58" i="28"/>
  <c r="BG25" i="28"/>
  <c r="Z26" i="28"/>
  <c r="AT26" i="28"/>
  <c r="Q27" i="28"/>
  <c r="AK27" i="28"/>
  <c r="BE27" i="28"/>
  <c r="AB28" i="28"/>
  <c r="AV28" i="28"/>
  <c r="AM29" i="28"/>
  <c r="BG29" i="28"/>
  <c r="Z30" i="28"/>
  <c r="AX30" i="28"/>
  <c r="Q31" i="28"/>
  <c r="AK31" i="28"/>
  <c r="BI31" i="28"/>
  <c r="AB32" i="28"/>
  <c r="AV32" i="28"/>
  <c r="S33" i="28"/>
  <c r="AM33" i="28"/>
  <c r="BG33" i="28"/>
  <c r="AD34" i="28"/>
  <c r="AO34" i="28"/>
  <c r="AX34" i="28"/>
  <c r="BJ34" i="28"/>
  <c r="T35" i="28"/>
  <c r="AC35" i="28"/>
  <c r="AO35" i="28"/>
  <c r="AZ35" i="28"/>
  <c r="BI35" i="28"/>
  <c r="T36" i="28"/>
  <c r="AE36" i="28"/>
  <c r="AN36" i="28"/>
  <c r="AY36" i="28"/>
  <c r="BD36" i="28"/>
  <c r="BI36" i="28"/>
  <c r="BO36" i="28"/>
  <c r="S37" i="28"/>
  <c r="X37" i="28"/>
  <c r="AD37" i="28"/>
  <c r="AI37" i="28"/>
  <c r="AN37" i="28"/>
  <c r="AT37" i="28"/>
  <c r="AY37" i="28"/>
  <c r="BD37" i="28"/>
  <c r="BJ37" i="28"/>
  <c r="BO37" i="28"/>
  <c r="S38" i="28"/>
  <c r="Y38" i="28"/>
  <c r="AD38" i="28"/>
  <c r="AI38" i="28"/>
  <c r="AO38" i="28"/>
  <c r="AT38" i="28"/>
  <c r="AY38" i="28"/>
  <c r="BE38" i="28"/>
  <c r="BJ38" i="28"/>
  <c r="BO38" i="28"/>
  <c r="T39" i="28"/>
  <c r="Y39" i="28"/>
  <c r="AD39" i="28"/>
  <c r="AJ39" i="28"/>
  <c r="AO39" i="28"/>
  <c r="AT39" i="28"/>
  <c r="AZ39" i="28"/>
  <c r="BE39" i="28"/>
  <c r="BJ39" i="28"/>
  <c r="T40" i="28"/>
  <c r="Y40" i="28"/>
  <c r="AE40" i="28"/>
  <c r="AJ40" i="28"/>
  <c r="AO40" i="28"/>
  <c r="AU40" i="28"/>
  <c r="AZ40" i="28"/>
  <c r="BE40" i="28"/>
  <c r="BK40" i="28"/>
  <c r="T41" i="28"/>
  <c r="Z41" i="28"/>
  <c r="AE41" i="28"/>
  <c r="AJ41" i="28"/>
  <c r="AP41" i="28"/>
  <c r="AU41" i="28"/>
  <c r="AZ41" i="28"/>
  <c r="BF41" i="28"/>
  <c r="BK41" i="28"/>
  <c r="U42" i="28"/>
  <c r="Z42" i="28"/>
  <c r="AE42" i="28"/>
  <c r="AK42" i="28"/>
  <c r="AP42" i="28"/>
  <c r="AU42" i="28"/>
  <c r="BA42" i="28"/>
  <c r="BF42" i="28"/>
  <c r="BK42" i="28"/>
  <c r="P43" i="28"/>
  <c r="U43" i="28"/>
  <c r="Z43" i="28"/>
  <c r="AF43" i="28"/>
  <c r="AK43" i="28"/>
  <c r="AP43" i="28"/>
  <c r="AV43" i="28"/>
  <c r="BA43" i="28"/>
  <c r="BF43" i="28"/>
  <c r="BL43" i="28"/>
  <c r="P44" i="28"/>
  <c r="U44" i="28"/>
  <c r="AA44" i="28"/>
  <c r="AF44" i="28"/>
  <c r="AK44" i="28"/>
  <c r="AQ44" i="28"/>
  <c r="AV44" i="28"/>
  <c r="BA44" i="28"/>
  <c r="BG44" i="28"/>
  <c r="BL44" i="28"/>
  <c r="P45" i="28"/>
  <c r="V45" i="28"/>
  <c r="AA45" i="28"/>
  <c r="AF45" i="28"/>
  <c r="AL45" i="28"/>
  <c r="AQ45" i="28"/>
  <c r="AV45" i="28"/>
  <c r="BB45" i="28"/>
  <c r="BG45" i="28"/>
  <c r="BL45" i="28"/>
  <c r="Q46" i="28"/>
  <c r="V46" i="28"/>
  <c r="AA46" i="28"/>
  <c r="AG46" i="28"/>
  <c r="AL46" i="28"/>
  <c r="AQ46" i="28"/>
  <c r="AW46" i="28"/>
  <c r="BB46" i="28"/>
  <c r="BG46" i="28"/>
  <c r="BM46" i="28"/>
  <c r="Q47" i="28"/>
  <c r="V47" i="28"/>
  <c r="AB47" i="28"/>
  <c r="AG47" i="28"/>
  <c r="AL47" i="28"/>
  <c r="AR47" i="28"/>
  <c r="AW47" i="28"/>
  <c r="BB47" i="28"/>
  <c r="BH47" i="28"/>
  <c r="BM47" i="28"/>
  <c r="Q48" i="28"/>
  <c r="W48" i="28"/>
  <c r="AB48" i="28"/>
  <c r="AG48" i="28"/>
  <c r="AM48" i="28"/>
  <c r="AR48" i="28"/>
  <c r="AW48" i="28"/>
  <c r="BC48" i="28"/>
  <c r="BH48" i="28"/>
  <c r="BM48" i="28"/>
  <c r="R49" i="28"/>
  <c r="W49" i="28"/>
  <c r="AB49" i="28"/>
  <c r="AH49" i="28"/>
  <c r="AM49" i="28"/>
  <c r="AR49" i="28"/>
  <c r="AX49" i="28"/>
  <c r="BC49" i="28"/>
  <c r="BH49" i="28"/>
  <c r="BN49" i="28"/>
  <c r="R50" i="28"/>
  <c r="W50" i="28"/>
  <c r="AC50" i="28"/>
  <c r="AH50" i="28"/>
  <c r="AM50" i="28"/>
  <c r="AS50" i="28"/>
  <c r="AX50" i="28"/>
  <c r="BC50" i="28"/>
  <c r="BI50" i="28"/>
  <c r="BN50" i="28"/>
  <c r="R51" i="28"/>
  <c r="X51" i="28"/>
  <c r="AC51" i="28"/>
  <c r="AH51" i="28"/>
  <c r="AN51" i="28"/>
  <c r="AS51" i="28"/>
  <c r="AX51" i="28"/>
  <c r="BD51" i="28"/>
  <c r="BI51" i="28"/>
  <c r="BN51" i="28"/>
  <c r="S52" i="28"/>
  <c r="X52" i="28"/>
  <c r="AC52" i="28"/>
  <c r="AI52" i="28"/>
  <c r="AN52" i="28"/>
  <c r="AS52" i="28"/>
  <c r="AY52" i="28"/>
  <c r="BD52" i="28"/>
  <c r="BI52" i="28"/>
  <c r="BO52" i="28"/>
  <c r="S53" i="28"/>
  <c r="X53" i="28"/>
  <c r="AD53" i="28"/>
  <c r="AI53" i="28"/>
  <c r="AN53" i="28"/>
  <c r="AT53" i="28"/>
  <c r="AY53" i="28"/>
  <c r="BD53" i="28"/>
  <c r="BJ53" i="28"/>
  <c r="BO53" i="28"/>
  <c r="S54" i="28"/>
  <c r="Y54" i="28"/>
  <c r="AD54" i="28"/>
  <c r="AI54" i="28"/>
  <c r="AO54" i="28"/>
  <c r="AT54" i="28"/>
  <c r="AY54" i="28"/>
  <c r="BE54" i="28"/>
  <c r="BK25" i="28"/>
  <c r="AD26" i="28"/>
  <c r="BB26" i="28"/>
  <c r="U27" i="28"/>
  <c r="AO27" i="28"/>
  <c r="BM27" i="28"/>
  <c r="AF28" i="28"/>
  <c r="AZ28" i="28"/>
  <c r="W29" i="28"/>
  <c r="AQ29" i="28"/>
  <c r="BK29" i="28"/>
  <c r="AH30" i="28"/>
  <c r="BB30" i="28"/>
  <c r="U31" i="28"/>
  <c r="AS31" i="28"/>
  <c r="BM31" i="28"/>
  <c r="AF32" i="28"/>
  <c r="BD32" i="28"/>
  <c r="W33" i="28"/>
  <c r="AQ33" i="28"/>
  <c r="BO33" i="28"/>
  <c r="AG34" i="28"/>
  <c r="AP34" i="28"/>
  <c r="BB34" i="28"/>
  <c r="BM34" i="28"/>
  <c r="U35" i="28"/>
  <c r="AG35" i="28"/>
  <c r="AR35" i="28"/>
  <c r="BA35" i="28"/>
  <c r="BM35" i="28"/>
  <c r="W36" i="28"/>
  <c r="AF36" i="28"/>
  <c r="AR36" i="28"/>
  <c r="AZ36" i="28"/>
  <c r="BE36" i="28"/>
  <c r="BK36" i="28"/>
  <c r="T37" i="28"/>
  <c r="Z37" i="28"/>
  <c r="AE37" i="28"/>
  <c r="AJ37" i="28"/>
  <c r="AP37" i="28"/>
  <c r="AU37" i="28"/>
  <c r="AZ37" i="28"/>
  <c r="BF37" i="28"/>
  <c r="BK37" i="28"/>
  <c r="U38" i="28"/>
  <c r="Z38" i="28"/>
  <c r="AE38" i="28"/>
  <c r="AK38" i="28"/>
  <c r="AP38" i="28"/>
  <c r="AU38" i="28"/>
  <c r="BA38" i="28"/>
  <c r="BF38" i="28"/>
  <c r="BK38" i="28"/>
  <c r="P39" i="28"/>
  <c r="U39" i="28"/>
  <c r="Z39" i="28"/>
  <c r="AF39" i="28"/>
  <c r="AK39" i="28"/>
  <c r="AP39" i="28"/>
  <c r="AV39" i="28"/>
  <c r="BA39" i="28"/>
  <c r="BF39" i="28"/>
  <c r="BL39" i="28"/>
  <c r="P40" i="28"/>
  <c r="U40" i="28"/>
  <c r="AA40" i="28"/>
  <c r="AF40" i="28"/>
  <c r="AK40" i="28"/>
  <c r="AQ40" i="28"/>
  <c r="AV40" i="28"/>
  <c r="BA40" i="28"/>
  <c r="BG40" i="28"/>
  <c r="BL40" i="28"/>
  <c r="P41" i="28"/>
  <c r="V41" i="28"/>
  <c r="AA41" i="28"/>
  <c r="AF41" i="28"/>
  <c r="AL41" i="28"/>
  <c r="AQ41" i="28"/>
  <c r="AV41" i="28"/>
  <c r="BB41" i="28"/>
  <c r="BG41" i="28"/>
  <c r="BL41" i="28"/>
  <c r="Q42" i="28"/>
  <c r="V42" i="28"/>
  <c r="AA42" i="28"/>
  <c r="AG42" i="28"/>
  <c r="AL42" i="28"/>
  <c r="AQ42" i="28"/>
  <c r="AW42" i="28"/>
  <c r="BB42" i="28"/>
  <c r="BG42" i="28"/>
  <c r="BM42" i="28"/>
  <c r="Q43" i="28"/>
  <c r="V43" i="28"/>
  <c r="AB43" i="28"/>
  <c r="AG43" i="28"/>
  <c r="AL43" i="28"/>
  <c r="AR43" i="28"/>
  <c r="AW43" i="28"/>
  <c r="BB43" i="28"/>
  <c r="BH43" i="28"/>
  <c r="BM43" i="28"/>
  <c r="Q44" i="28"/>
  <c r="W44" i="28"/>
  <c r="AB44" i="28"/>
  <c r="AG44" i="28"/>
  <c r="AM44" i="28"/>
  <c r="AR44" i="28"/>
  <c r="AW44" i="28"/>
  <c r="BC44" i="28"/>
  <c r="BH44" i="28"/>
  <c r="BM44" i="28"/>
  <c r="R45" i="28"/>
  <c r="W45" i="28"/>
  <c r="AB45" i="28"/>
  <c r="AH45" i="28"/>
  <c r="AM45" i="28"/>
  <c r="AR45" i="28"/>
  <c r="AX45" i="28"/>
  <c r="BC45" i="28"/>
  <c r="BH45" i="28"/>
  <c r="BN45" i="28"/>
  <c r="R46" i="28"/>
  <c r="W46" i="28"/>
  <c r="AC46" i="28"/>
  <c r="AH46" i="28"/>
  <c r="AM46" i="28"/>
  <c r="AS46" i="28"/>
  <c r="AX46" i="28"/>
  <c r="BC46" i="28"/>
  <c r="BI46" i="28"/>
  <c r="BN46" i="28"/>
  <c r="R47" i="28"/>
  <c r="X47" i="28"/>
  <c r="AC47" i="28"/>
  <c r="AH47" i="28"/>
  <c r="AN47" i="28"/>
  <c r="AS47" i="28"/>
  <c r="AX47" i="28"/>
  <c r="BD47" i="28"/>
  <c r="BI47" i="28"/>
  <c r="BN47" i="28"/>
  <c r="S48" i="28"/>
  <c r="X48" i="28"/>
  <c r="AC48" i="28"/>
  <c r="AI48" i="28"/>
  <c r="AN48" i="28"/>
  <c r="AS48" i="28"/>
  <c r="AY48" i="28"/>
  <c r="BD48" i="28"/>
  <c r="BI48" i="28"/>
  <c r="BO48" i="28"/>
  <c r="S49" i="28"/>
  <c r="X49" i="28"/>
  <c r="AD49" i="28"/>
  <c r="AI49" i="28"/>
  <c r="AN49" i="28"/>
  <c r="AT49" i="28"/>
  <c r="AY49" i="28"/>
  <c r="BD49" i="28"/>
  <c r="BJ49" i="28"/>
  <c r="BO49" i="28"/>
  <c r="S50" i="28"/>
  <c r="Y50" i="28"/>
  <c r="AD50" i="28"/>
  <c r="AI50" i="28"/>
  <c r="AO50" i="28"/>
  <c r="AT50" i="28"/>
  <c r="AY50" i="28"/>
  <c r="BE50" i="28"/>
  <c r="BJ50" i="28"/>
  <c r="BO50" i="28"/>
  <c r="T51" i="28"/>
  <c r="Y51" i="28"/>
  <c r="AD51" i="28"/>
  <c r="AJ51" i="28"/>
  <c r="AO51" i="28"/>
  <c r="AT51" i="28"/>
  <c r="AZ51" i="28"/>
  <c r="BE51" i="28"/>
  <c r="BJ51" i="28"/>
  <c r="T52" i="28"/>
  <c r="Y52" i="28"/>
  <c r="AE52" i="28"/>
  <c r="AJ52" i="28"/>
  <c r="AO52" i="28"/>
  <c r="AU52" i="28"/>
  <c r="AZ52" i="28"/>
  <c r="BE52" i="28"/>
  <c r="BK52" i="28"/>
  <c r="T53" i="28"/>
  <c r="Z53" i="28"/>
  <c r="AE53" i="28"/>
  <c r="AJ53" i="28"/>
  <c r="AP53" i="28"/>
  <c r="AU53" i="28"/>
  <c r="AZ53" i="28"/>
  <c r="BF53" i="28"/>
  <c r="BK53" i="28"/>
  <c r="U54" i="28"/>
  <c r="Z54" i="28"/>
  <c r="AE54" i="28"/>
  <c r="AK54" i="28"/>
  <c r="AP54" i="28"/>
  <c r="AU54" i="28"/>
  <c r="BA54" i="28"/>
  <c r="BF54" i="28"/>
  <c r="BK54" i="28"/>
  <c r="P55" i="28"/>
  <c r="U55" i="28"/>
  <c r="Z55" i="28"/>
  <c r="AF55" i="28"/>
  <c r="AK55" i="28"/>
  <c r="AP55" i="28"/>
  <c r="AV55" i="28"/>
  <c r="BA55" i="28"/>
  <c r="BF55" i="28"/>
  <c r="BL55" i="28"/>
  <c r="P56" i="28"/>
  <c r="U56" i="28"/>
  <c r="AA56" i="28"/>
  <c r="AF56" i="28"/>
  <c r="AK56" i="28"/>
  <c r="AQ56" i="28"/>
  <c r="AV56" i="28"/>
  <c r="BA56" i="28"/>
  <c r="BG56" i="28"/>
  <c r="BL56" i="28"/>
  <c r="P57" i="28"/>
  <c r="V57" i="28"/>
  <c r="AA57" i="28"/>
  <c r="AF57" i="28"/>
  <c r="AL57" i="28"/>
  <c r="AQ57" i="28"/>
  <c r="AV57" i="28"/>
  <c r="BB57" i="28"/>
  <c r="BG57" i="28"/>
  <c r="BL57" i="28"/>
  <c r="Q58" i="28"/>
  <c r="V58" i="28"/>
  <c r="AA58" i="28"/>
  <c r="AG58" i="28"/>
  <c r="AL58" i="28"/>
  <c r="AQ58" i="28"/>
  <c r="AW58" i="28"/>
  <c r="BB58" i="28"/>
  <c r="BG58" i="28"/>
  <c r="BM58" i="28"/>
  <c r="Q59" i="28"/>
  <c r="U59" i="28"/>
  <c r="Y59" i="28"/>
  <c r="AC59" i="28"/>
  <c r="AG59" i="28"/>
  <c r="AK59" i="28"/>
  <c r="AO59" i="28"/>
  <c r="AS59" i="28"/>
  <c r="AW59" i="28"/>
  <c r="BA59" i="28"/>
  <c r="BE59" i="28"/>
  <c r="BI59" i="28"/>
  <c r="BM59" i="28"/>
  <c r="P60" i="28"/>
  <c r="T60" i="28"/>
  <c r="X60" i="28"/>
  <c r="AB60" i="28"/>
  <c r="AF60" i="28"/>
  <c r="AJ60" i="28"/>
  <c r="AN60" i="28"/>
  <c r="AR60" i="28"/>
  <c r="AV60" i="28"/>
  <c r="AZ60" i="28"/>
  <c r="BD60" i="28"/>
  <c r="BH60" i="28"/>
  <c r="BL60" i="28"/>
  <c r="S61" i="28"/>
  <c r="W61" i="28"/>
  <c r="AA61" i="28"/>
  <c r="AE61" i="28"/>
  <c r="AI61" i="28"/>
  <c r="AM61" i="28"/>
  <c r="AQ61" i="28"/>
  <c r="AU61" i="28"/>
  <c r="AY61" i="28"/>
  <c r="BC61" i="28"/>
  <c r="BG61" i="28"/>
  <c r="BK61" i="28"/>
  <c r="BO61" i="28"/>
  <c r="R62" i="28"/>
  <c r="V62" i="28"/>
  <c r="Z62" i="28"/>
  <c r="AD62" i="28"/>
  <c r="AH62" i="28"/>
  <c r="AL62" i="28"/>
  <c r="AP62" i="28"/>
  <c r="AT62" i="28"/>
  <c r="AX62" i="28"/>
  <c r="BB62" i="28"/>
  <c r="BF62" i="28"/>
  <c r="BJ62" i="28"/>
  <c r="BN62" i="28"/>
  <c r="Q63" i="28"/>
  <c r="U63" i="28"/>
  <c r="Y63" i="28"/>
  <c r="AC63" i="28"/>
  <c r="AG63" i="28"/>
  <c r="AK63" i="28"/>
  <c r="AO63" i="28"/>
  <c r="AS63" i="28"/>
  <c r="AW63" i="28"/>
  <c r="BA63" i="28"/>
  <c r="BE63" i="28"/>
  <c r="BI63" i="28"/>
  <c r="BM63" i="28"/>
  <c r="P64" i="28"/>
  <c r="T64" i="28"/>
  <c r="X64" i="28"/>
  <c r="AB64" i="28"/>
  <c r="AF64" i="28"/>
  <c r="AJ64" i="28"/>
  <c r="AN64" i="28"/>
  <c r="AR64" i="28"/>
  <c r="AV64" i="28"/>
  <c r="AZ64" i="28"/>
  <c r="BD64" i="28"/>
  <c r="BH64" i="28"/>
  <c r="BL64" i="28"/>
  <c r="S65" i="28"/>
  <c r="W65" i="28"/>
  <c r="AA65" i="28"/>
  <c r="AE65" i="28"/>
  <c r="AI65" i="28"/>
  <c r="AM65" i="28"/>
  <c r="BO25" i="28"/>
  <c r="BF26" i="28"/>
  <c r="AW27" i="28"/>
  <c r="AJ28" i="28"/>
  <c r="AA29" i="28"/>
  <c r="R30" i="28"/>
  <c r="BF30" i="28"/>
  <c r="AW31" i="28"/>
  <c r="AN32" i="28"/>
  <c r="AA33" i="28"/>
  <c r="R34" i="28"/>
  <c r="AT34" i="28"/>
  <c r="BN34" i="28"/>
  <c r="AJ35" i="28"/>
  <c r="BE35" i="28"/>
  <c r="X36" i="28"/>
  <c r="AU36" i="28"/>
  <c r="BG36" i="28"/>
  <c r="P37" i="28"/>
  <c r="AA37" i="28"/>
  <c r="AL37" i="28"/>
  <c r="AV37" i="28"/>
  <c r="BG37" i="28"/>
  <c r="Q38" i="28"/>
  <c r="AA38" i="28"/>
  <c r="AL38" i="28"/>
  <c r="AW38" i="28"/>
  <c r="BG38" i="28"/>
  <c r="Q39" i="28"/>
  <c r="AB39" i="28"/>
  <c r="AL39" i="28"/>
  <c r="AW39" i="28"/>
  <c r="BH39" i="28"/>
  <c r="Q40" i="28"/>
  <c r="AB40" i="28"/>
  <c r="AM40" i="28"/>
  <c r="AW40" i="28"/>
  <c r="BH40" i="28"/>
  <c r="R41" i="28"/>
  <c r="AB41" i="28"/>
  <c r="AM41" i="28"/>
  <c r="AX41" i="28"/>
  <c r="BH41" i="28"/>
  <c r="R42" i="28"/>
  <c r="AC42" i="28"/>
  <c r="AM42" i="28"/>
  <c r="AX42" i="28"/>
  <c r="BI42" i="28"/>
  <c r="R43" i="28"/>
  <c r="AC43" i="28"/>
  <c r="AN43" i="28"/>
  <c r="AX43" i="28"/>
  <c r="BI43" i="28"/>
  <c r="S44" i="28"/>
  <c r="AC44" i="28"/>
  <c r="AN44" i="28"/>
  <c r="AY44" i="28"/>
  <c r="BI44" i="28"/>
  <c r="S45" i="28"/>
  <c r="AD45" i="28"/>
  <c r="AN45" i="28"/>
  <c r="AY45" i="28"/>
  <c r="BJ45" i="28"/>
  <c r="S46" i="28"/>
  <c r="AD46" i="28"/>
  <c r="AO46" i="28"/>
  <c r="AY46" i="28"/>
  <c r="BJ46" i="28"/>
  <c r="T47" i="28"/>
  <c r="AD47" i="28"/>
  <c r="AO47" i="28"/>
  <c r="AZ47" i="28"/>
  <c r="BJ47" i="28"/>
  <c r="T48" i="28"/>
  <c r="AE48" i="28"/>
  <c r="AO48" i="28"/>
  <c r="AZ48" i="28"/>
  <c r="BK48" i="28"/>
  <c r="T49" i="28"/>
  <c r="AE49" i="28"/>
  <c r="AP49" i="28"/>
  <c r="AZ49" i="28"/>
  <c r="BK49" i="28"/>
  <c r="U50" i="28"/>
  <c r="AE50" i="28"/>
  <c r="AP50" i="28"/>
  <c r="BA50" i="28"/>
  <c r="BK50" i="28"/>
  <c r="U51" i="28"/>
  <c r="AF51" i="28"/>
  <c r="AP51" i="28"/>
  <c r="BA51" i="28"/>
  <c r="BL51" i="28"/>
  <c r="U52" i="28"/>
  <c r="AF52" i="28"/>
  <c r="AQ52" i="28"/>
  <c r="BA52" i="28"/>
  <c r="BL52" i="28"/>
  <c r="V53" i="28"/>
  <c r="AF53" i="28"/>
  <c r="AQ53" i="28"/>
  <c r="BB53" i="28"/>
  <c r="BL53" i="28"/>
  <c r="V54" i="28"/>
  <c r="AG54" i="28"/>
  <c r="AQ54" i="28"/>
  <c r="BB54" i="28"/>
  <c r="BJ54" i="28"/>
  <c r="Q55" i="28"/>
  <c r="X55" i="28"/>
  <c r="AD55" i="28"/>
  <c r="AL55" i="28"/>
  <c r="AS55" i="28"/>
  <c r="AZ55" i="28"/>
  <c r="BH55" i="28"/>
  <c r="BN55" i="28"/>
  <c r="T56" i="28"/>
  <c r="AB56" i="28"/>
  <c r="AI56" i="28"/>
  <c r="AO56" i="28"/>
  <c r="AW56" i="28"/>
  <c r="BD56" i="28"/>
  <c r="BK56" i="28"/>
  <c r="R57" i="28"/>
  <c r="X57" i="28"/>
  <c r="AE57" i="28"/>
  <c r="AM57" i="28"/>
  <c r="AT57" i="28"/>
  <c r="AZ57" i="28"/>
  <c r="BH57" i="28"/>
  <c r="BO57" i="28"/>
  <c r="U58" i="28"/>
  <c r="AC58" i="28"/>
  <c r="AI58" i="28"/>
  <c r="AP58" i="28"/>
  <c r="AX58" i="28"/>
  <c r="BE58" i="28"/>
  <c r="BK58" i="28"/>
  <c r="R59" i="28"/>
  <c r="W59" i="28"/>
  <c r="AB59" i="28"/>
  <c r="AH59" i="28"/>
  <c r="AM59" i="28"/>
  <c r="AR59" i="28"/>
  <c r="AX59" i="28"/>
  <c r="BC59" i="28"/>
  <c r="BH59" i="28"/>
  <c r="BN59" i="28"/>
  <c r="R60" i="28"/>
  <c r="W60" i="28"/>
  <c r="AC60" i="28"/>
  <c r="AH60" i="28"/>
  <c r="AM60" i="28"/>
  <c r="AS60" i="28"/>
  <c r="AX60" i="28"/>
  <c r="BC60" i="28"/>
  <c r="BI60" i="28"/>
  <c r="BN60" i="28"/>
  <c r="R61" i="28"/>
  <c r="X61" i="28"/>
  <c r="AC61" i="28"/>
  <c r="AH61" i="28"/>
  <c r="AN61" i="28"/>
  <c r="AS61" i="28"/>
  <c r="AX61" i="28"/>
  <c r="BD61" i="28"/>
  <c r="BI61" i="28"/>
  <c r="BN61" i="28"/>
  <c r="S62" i="28"/>
  <c r="X62" i="28"/>
  <c r="AC62" i="28"/>
  <c r="AI62" i="28"/>
  <c r="AN62" i="28"/>
  <c r="AS62" i="28"/>
  <c r="AY62" i="28"/>
  <c r="BD62" i="28"/>
  <c r="BI62" i="28"/>
  <c r="BO62" i="28"/>
  <c r="S63" i="28"/>
  <c r="X63" i="28"/>
  <c r="AD63" i="28"/>
  <c r="AI63" i="28"/>
  <c r="AN63" i="28"/>
  <c r="AT63" i="28"/>
  <c r="AY63" i="28"/>
  <c r="BD63" i="28"/>
  <c r="BJ63" i="28"/>
  <c r="BO63" i="28"/>
  <c r="S64" i="28"/>
  <c r="Y64" i="28"/>
  <c r="AD64" i="28"/>
  <c r="AI64" i="28"/>
  <c r="AO64" i="28"/>
  <c r="AT64" i="28"/>
  <c r="AY64" i="28"/>
  <c r="BE64" i="28"/>
  <c r="BJ64" i="28"/>
  <c r="BO64" i="28"/>
  <c r="T65" i="28"/>
  <c r="Y65" i="28"/>
  <c r="AD65" i="28"/>
  <c r="AJ65" i="28"/>
  <c r="AO65" i="28"/>
  <c r="AS65" i="28"/>
  <c r="AW65" i="28"/>
  <c r="BA65" i="28"/>
  <c r="BE65" i="28"/>
  <c r="BI65" i="28"/>
  <c r="BM65" i="28"/>
  <c r="P66" i="28"/>
  <c r="T66" i="28"/>
  <c r="X66" i="28"/>
  <c r="AB66" i="28"/>
  <c r="AF66" i="28"/>
  <c r="AJ66" i="28"/>
  <c r="AN66" i="28"/>
  <c r="AR66" i="28"/>
  <c r="AV66" i="28"/>
  <c r="AZ66" i="28"/>
  <c r="BD66" i="28"/>
  <c r="BH66" i="28"/>
  <c r="BL66" i="28"/>
  <c r="S67" i="28"/>
  <c r="W67" i="28"/>
  <c r="AA67" i="28"/>
  <c r="AE67" i="28"/>
  <c r="AI67" i="28"/>
  <c r="AM67" i="28"/>
  <c r="AQ67" i="28"/>
  <c r="AU67" i="28"/>
  <c r="AY67" i="28"/>
  <c r="BC67" i="28"/>
  <c r="BG67" i="28"/>
  <c r="BK67" i="28"/>
  <c r="BO67" i="28"/>
  <c r="R68" i="28"/>
  <c r="V68" i="28"/>
  <c r="Z68" i="28"/>
  <c r="AD68" i="28"/>
  <c r="AH68" i="28"/>
  <c r="AL68" i="28"/>
  <c r="AP68" i="28"/>
  <c r="AT68" i="28"/>
  <c r="AX68" i="28"/>
  <c r="BB68" i="28"/>
  <c r="BF68" i="28"/>
  <c r="BJ68" i="28"/>
  <c r="BN68" i="28"/>
  <c r="Q69" i="28"/>
  <c r="U69" i="28"/>
  <c r="Y69" i="28"/>
  <c r="AC69" i="28"/>
  <c r="AG69" i="28"/>
  <c r="AK69" i="28"/>
  <c r="AO69" i="28"/>
  <c r="AS69" i="28"/>
  <c r="AW69" i="28"/>
  <c r="BA69" i="28"/>
  <c r="BE69" i="28"/>
  <c r="BI69" i="28"/>
  <c r="BM69" i="28"/>
  <c r="P70" i="28"/>
  <c r="T70" i="28"/>
  <c r="X70" i="28"/>
  <c r="AB70" i="28"/>
  <c r="AF70" i="28"/>
  <c r="AJ70" i="28"/>
  <c r="AN70" i="28"/>
  <c r="AR70" i="28"/>
  <c r="AV70" i="28"/>
  <c r="AZ70" i="28"/>
  <c r="BD70" i="28"/>
  <c r="BH70" i="28"/>
  <c r="BL70" i="28"/>
  <c r="S71" i="28"/>
  <c r="W71" i="28"/>
  <c r="AA71" i="28"/>
  <c r="AE71" i="28"/>
  <c r="AI71" i="28"/>
  <c r="AM71" i="28"/>
  <c r="AQ71" i="28"/>
  <c r="AU71" i="28"/>
  <c r="AY71" i="28"/>
  <c r="BC71" i="28"/>
  <c r="BG71" i="28"/>
  <c r="BK71" i="28"/>
  <c r="BO71" i="28"/>
  <c r="R72" i="28"/>
  <c r="V72" i="28"/>
  <c r="Z72" i="28"/>
  <c r="AD72" i="28"/>
  <c r="AH72" i="28"/>
  <c r="AL72" i="28"/>
  <c r="AP72" i="28"/>
  <c r="AT72" i="28"/>
  <c r="AX72" i="28"/>
  <c r="BB72" i="28"/>
  <c r="BF72" i="28"/>
  <c r="BJ72" i="28"/>
  <c r="BN72" i="28"/>
  <c r="Q73" i="28"/>
  <c r="U73" i="28"/>
  <c r="Y73" i="28"/>
  <c r="AC73" i="28"/>
  <c r="AG73" i="28"/>
  <c r="AK73" i="28"/>
  <c r="AO73" i="28"/>
  <c r="AS73" i="28"/>
  <c r="AW73" i="28"/>
  <c r="BA73" i="28"/>
  <c r="BE73" i="28"/>
  <c r="BI73" i="28"/>
  <c r="BM73" i="28"/>
  <c r="P74" i="28"/>
  <c r="T74" i="28"/>
  <c r="X74" i="28"/>
  <c r="AB74" i="28"/>
  <c r="AF74" i="28"/>
  <c r="AJ74" i="28"/>
  <c r="AN74" i="28"/>
  <c r="AR74" i="28"/>
  <c r="AV74" i="28"/>
  <c r="AZ74" i="28"/>
  <c r="BD74" i="28"/>
  <c r="BH74" i="28"/>
  <c r="BL74" i="28"/>
  <c r="S75" i="28"/>
  <c r="W75" i="28"/>
  <c r="AA75" i="28"/>
  <c r="AE75" i="28"/>
  <c r="AI75" i="28"/>
  <c r="AM75" i="28"/>
  <c r="AQ75" i="28"/>
  <c r="AU75" i="28"/>
  <c r="AY75" i="28"/>
  <c r="BC75" i="28"/>
  <c r="BG75" i="28"/>
  <c r="BK75" i="28"/>
  <c r="BO75" i="28"/>
  <c r="R76" i="28"/>
  <c r="V76" i="28"/>
  <c r="Z76" i="28"/>
  <c r="AD76" i="28"/>
  <c r="AH76" i="28"/>
  <c r="AL76" i="28"/>
  <c r="AP76" i="28"/>
  <c r="AT76" i="28"/>
  <c r="AX76" i="28"/>
  <c r="BB76" i="28"/>
  <c r="BF76" i="28"/>
  <c r="BJ76" i="28"/>
  <c r="BN76" i="28"/>
  <c r="Q77" i="28"/>
  <c r="U77" i="28"/>
  <c r="Y77" i="28"/>
  <c r="AC77" i="28"/>
  <c r="AG77" i="28"/>
  <c r="AK77" i="28"/>
  <c r="AO77" i="28"/>
  <c r="AS77" i="28"/>
  <c r="AW77" i="28"/>
  <c r="BA77" i="28"/>
  <c r="BE77" i="28"/>
  <c r="BI77" i="28"/>
  <c r="BM77" i="28"/>
  <c r="P78" i="28"/>
  <c r="T78" i="28"/>
  <c r="X78" i="28"/>
  <c r="AB78" i="28"/>
  <c r="AF78" i="28"/>
  <c r="AJ78" i="28"/>
  <c r="AN78" i="28"/>
  <c r="AR78" i="28"/>
  <c r="AV78" i="28"/>
  <c r="AZ78" i="28"/>
  <c r="BD78" i="28"/>
  <c r="BH78" i="28"/>
  <c r="BL78" i="28"/>
  <c r="S79" i="28"/>
  <c r="W79" i="28"/>
  <c r="AA79" i="28"/>
  <c r="AE79" i="28"/>
  <c r="AI79" i="28"/>
  <c r="AM79" i="28"/>
  <c r="AQ79" i="28"/>
  <c r="AU79" i="28"/>
  <c r="AY79" i="28"/>
  <c r="BC79" i="28"/>
  <c r="BG79" i="28"/>
  <c r="BK79" i="28"/>
  <c r="BO79" i="28"/>
  <c r="R80" i="28"/>
  <c r="V80" i="28"/>
  <c r="Z80" i="28"/>
  <c r="AD80" i="28"/>
  <c r="AH80" i="28"/>
  <c r="AL80" i="28"/>
  <c r="AP80" i="28"/>
  <c r="AT80" i="28"/>
  <c r="AX80" i="28"/>
  <c r="BB80" i="28"/>
  <c r="BF80" i="28"/>
  <c r="BJ80" i="28"/>
  <c r="BN80" i="28"/>
  <c r="Q81" i="28"/>
  <c r="U81" i="28"/>
  <c r="Y81" i="28"/>
  <c r="AC81" i="28"/>
  <c r="AG81" i="28"/>
  <c r="AK81" i="28"/>
  <c r="AO81" i="28"/>
  <c r="AS81" i="28"/>
  <c r="AW81" i="28"/>
  <c r="BA81" i="28"/>
  <c r="BE81" i="28"/>
  <c r="BI81" i="28"/>
  <c r="BM81" i="28"/>
  <c r="P82" i="28"/>
  <c r="T82" i="28"/>
  <c r="X82" i="28"/>
  <c r="AB82" i="28"/>
  <c r="AF82" i="28"/>
  <c r="AJ82" i="28"/>
  <c r="AN82" i="28"/>
  <c r="AR82" i="28"/>
  <c r="AV82" i="28"/>
  <c r="AZ82" i="28"/>
  <c r="BD82" i="28"/>
  <c r="BH82" i="28"/>
  <c r="BL82" i="28"/>
  <c r="S83" i="28"/>
  <c r="W83" i="28"/>
  <c r="AA83" i="28"/>
  <c r="AE83" i="28"/>
  <c r="AI83" i="28"/>
  <c r="AM83" i="28"/>
  <c r="AQ83" i="28"/>
  <c r="AU83" i="28"/>
  <c r="AY83" i="28"/>
  <c r="BC83" i="28"/>
  <c r="BG83" i="28"/>
  <c r="BK83" i="28"/>
  <c r="BO83" i="28"/>
  <c r="R84" i="28"/>
  <c r="V84" i="28"/>
  <c r="Z84" i="28"/>
  <c r="AD84" i="28"/>
  <c r="AH84" i="28"/>
  <c r="AL84" i="28"/>
  <c r="AP84" i="28"/>
  <c r="AT84" i="28"/>
  <c r="AX84" i="28"/>
  <c r="BB84" i="28"/>
  <c r="BF84" i="28"/>
  <c r="BJ84" i="28"/>
  <c r="BN84" i="28"/>
  <c r="Q85" i="28"/>
  <c r="U85" i="28"/>
  <c r="Y85" i="28"/>
  <c r="AC85" i="28"/>
  <c r="AG85" i="28"/>
  <c r="AK85" i="28"/>
  <c r="AO85" i="28"/>
  <c r="AS85" i="28"/>
  <c r="AW85" i="28"/>
  <c r="BA85" i="28"/>
  <c r="BE85" i="28"/>
  <c r="BI85" i="28"/>
  <c r="BM85" i="28"/>
  <c r="P86" i="28"/>
  <c r="T86" i="28"/>
  <c r="X86" i="28"/>
  <c r="AB86" i="28"/>
  <c r="AF86" i="28"/>
  <c r="AJ86" i="28"/>
  <c r="AN86" i="28"/>
  <c r="AR86" i="28"/>
  <c r="AV86" i="28"/>
  <c r="AZ86" i="28"/>
  <c r="BD86" i="28"/>
  <c r="BH86" i="28"/>
  <c r="BL86" i="28"/>
  <c r="S87" i="28"/>
  <c r="W87" i="28"/>
  <c r="AA87" i="28"/>
  <c r="AE87" i="28"/>
  <c r="AI87" i="28"/>
  <c r="AM87" i="28"/>
  <c r="AQ87" i="28"/>
  <c r="AU87" i="28"/>
  <c r="AY87" i="28"/>
  <c r="BC87" i="28"/>
  <c r="BG87" i="28"/>
  <c r="BK87" i="28"/>
  <c r="BO87" i="28"/>
  <c r="R88" i="28"/>
  <c r="V88" i="28"/>
  <c r="Z88" i="28"/>
  <c r="AD88" i="28"/>
  <c r="AH88" i="28"/>
  <c r="AL88" i="28"/>
  <c r="AP88" i="28"/>
  <c r="AT88" i="28"/>
  <c r="AX88" i="28"/>
  <c r="BB88" i="28"/>
  <c r="BF88" i="28"/>
  <c r="BJ88" i="28"/>
  <c r="BN88" i="28"/>
  <c r="Q89" i="28"/>
  <c r="U89" i="28"/>
  <c r="Y89" i="28"/>
  <c r="AC89" i="28"/>
  <c r="AG89" i="28"/>
  <c r="AK89" i="28"/>
  <c r="AO89" i="28"/>
  <c r="AS89" i="28"/>
  <c r="AW89" i="28"/>
  <c r="BA89" i="28"/>
  <c r="BE89" i="28"/>
  <c r="BI89" i="28"/>
  <c r="BM89" i="28"/>
  <c r="P90" i="28"/>
  <c r="T90" i="28"/>
  <c r="X90" i="28"/>
  <c r="AB90" i="28"/>
  <c r="AF90" i="28"/>
  <c r="AJ90" i="28"/>
  <c r="AN90" i="28"/>
  <c r="AR90" i="28"/>
  <c r="AV90" i="28"/>
  <c r="AZ90" i="28"/>
  <c r="BD90" i="28"/>
  <c r="BH90" i="28"/>
  <c r="BL90" i="28"/>
  <c r="S91" i="28"/>
  <c r="W91" i="28"/>
  <c r="AA91" i="28"/>
  <c r="AE91" i="28"/>
  <c r="AI91" i="28"/>
  <c r="AM91" i="28"/>
  <c r="AQ91" i="28"/>
  <c r="AU91" i="28"/>
  <c r="AY91" i="28"/>
  <c r="BC91" i="28"/>
  <c r="BG91" i="28"/>
  <c r="BK91" i="28"/>
  <c r="BO91" i="28"/>
  <c r="R92" i="28"/>
  <c r="V92" i="28"/>
  <c r="Z92" i="28"/>
  <c r="AD92" i="28"/>
  <c r="AH92" i="28"/>
  <c r="AL92" i="28"/>
  <c r="AP92" i="28"/>
  <c r="AT92" i="28"/>
  <c r="AX92" i="28"/>
  <c r="BB92" i="28"/>
  <c r="BF92" i="28"/>
  <c r="BJ92" i="28"/>
  <c r="BN92" i="28"/>
  <c r="Q93" i="28"/>
  <c r="U93" i="28"/>
  <c r="Y93" i="28"/>
  <c r="AC93" i="28"/>
  <c r="AG93" i="28"/>
  <c r="AK93" i="28"/>
  <c r="AO93" i="28"/>
  <c r="AS93" i="28"/>
  <c r="AW93" i="28"/>
  <c r="BA93" i="28"/>
  <c r="BE93" i="28"/>
  <c r="BI93" i="28"/>
  <c r="BM93" i="28"/>
  <c r="P94" i="28"/>
  <c r="T94" i="28"/>
  <c r="X94" i="28"/>
  <c r="AB94" i="28"/>
  <c r="AF94" i="28"/>
  <c r="AJ94" i="28"/>
  <c r="AN94" i="28"/>
  <c r="AR94" i="28"/>
  <c r="AV94" i="28"/>
  <c r="AZ94" i="28"/>
  <c r="BD94" i="28"/>
  <c r="BH94" i="28"/>
  <c r="BL94" i="28"/>
  <c r="S95" i="28"/>
  <c r="W95" i="28"/>
  <c r="AA95" i="28"/>
  <c r="AE95" i="28"/>
  <c r="AI95" i="28"/>
  <c r="AM95" i="28"/>
  <c r="AQ95" i="28"/>
  <c r="AU95" i="28"/>
  <c r="AY95" i="28"/>
  <c r="BC95" i="28"/>
  <c r="BG95" i="28"/>
  <c r="BK95" i="28"/>
  <c r="BO95" i="28"/>
  <c r="R96" i="28"/>
  <c r="V96" i="28"/>
  <c r="Z96" i="28"/>
  <c r="AD96" i="28"/>
  <c r="AH96" i="28"/>
  <c r="AL96" i="28"/>
  <c r="AP96" i="28"/>
  <c r="AT96" i="28"/>
  <c r="AX96" i="28"/>
  <c r="BB96" i="28"/>
  <c r="BF96" i="28"/>
  <c r="BJ96" i="28"/>
  <c r="BN96" i="28"/>
  <c r="Q97" i="28"/>
  <c r="U97" i="28"/>
  <c r="Y97" i="28"/>
  <c r="AC97" i="28"/>
  <c r="AG97" i="28"/>
  <c r="AK97" i="28"/>
  <c r="AO97" i="28"/>
  <c r="AS97" i="28"/>
  <c r="AW97" i="28"/>
  <c r="BA97" i="28"/>
  <c r="BE97" i="28"/>
  <c r="BI97" i="28"/>
  <c r="BM97" i="28"/>
  <c r="P98" i="28"/>
  <c r="T98" i="28"/>
  <c r="X98" i="28"/>
  <c r="AB98" i="28"/>
  <c r="AF98" i="28"/>
  <c r="AJ98" i="28"/>
  <c r="AN98" i="28"/>
  <c r="AR98" i="28"/>
  <c r="AV98" i="28"/>
  <c r="AZ98" i="28"/>
  <c r="BD98" i="28"/>
  <c r="BH98" i="28"/>
  <c r="BL98" i="28"/>
  <c r="S99" i="28"/>
  <c r="W99" i="28"/>
  <c r="AA99" i="28"/>
  <c r="AE99" i="28"/>
  <c r="AI99" i="28"/>
  <c r="AM99" i="28"/>
  <c r="AQ99" i="28"/>
  <c r="AU99" i="28"/>
  <c r="AY99" i="28"/>
  <c r="BC99" i="28"/>
  <c r="BG99" i="28"/>
  <c r="BK99" i="28"/>
  <c r="BO99" i="28"/>
  <c r="R100" i="28"/>
  <c r="V100" i="28"/>
  <c r="Z100" i="28"/>
  <c r="AD100" i="28"/>
  <c r="AH100" i="28"/>
  <c r="V26" i="28"/>
  <c r="BJ26" i="28"/>
  <c r="BA27" i="28"/>
  <c r="AR28" i="28"/>
  <c r="AE29" i="28"/>
  <c r="V30" i="28"/>
  <c r="BN30" i="28"/>
  <c r="BA31" i="28"/>
  <c r="AR32" i="28"/>
  <c r="AI33" i="28"/>
  <c r="V34" i="28"/>
  <c r="AW34" i="28"/>
  <c r="Q35" i="28"/>
  <c r="AK35" i="28"/>
  <c r="BH35" i="28"/>
  <c r="AB36" i="28"/>
  <c r="AV36" i="28"/>
  <c r="BH36" i="28"/>
  <c r="R37" i="28"/>
  <c r="AB37" i="28"/>
  <c r="AM37" i="28"/>
  <c r="AX37" i="28"/>
  <c r="BH37" i="28"/>
  <c r="R38" i="28"/>
  <c r="AC38" i="28"/>
  <c r="AM38" i="28"/>
  <c r="AX38" i="28"/>
  <c r="BI38" i="28"/>
  <c r="R39" i="28"/>
  <c r="AC39" i="28"/>
  <c r="AN39" i="28"/>
  <c r="AX39" i="28"/>
  <c r="BI39" i="28"/>
  <c r="S40" i="28"/>
  <c r="AC40" i="28"/>
  <c r="AN40" i="28"/>
  <c r="AY40" i="28"/>
  <c r="BI40" i="28"/>
  <c r="S41" i="28"/>
  <c r="AD41" i="28"/>
  <c r="AN41" i="28"/>
  <c r="AY41" i="28"/>
  <c r="BJ41" i="28"/>
  <c r="S42" i="28"/>
  <c r="AD42" i="28"/>
  <c r="AO42" i="28"/>
  <c r="AY42" i="28"/>
  <c r="BJ42" i="28"/>
  <c r="T43" i="28"/>
  <c r="AD43" i="28"/>
  <c r="AO43" i="28"/>
  <c r="AZ43" i="28"/>
  <c r="BJ43" i="28"/>
  <c r="T44" i="28"/>
  <c r="AE44" i="28"/>
  <c r="AO44" i="28"/>
  <c r="AZ44" i="28"/>
  <c r="BK44" i="28"/>
  <c r="T45" i="28"/>
  <c r="AE45" i="28"/>
  <c r="AP45" i="28"/>
  <c r="AZ45" i="28"/>
  <c r="BK45" i="28"/>
  <c r="U46" i="28"/>
  <c r="AE46" i="28"/>
  <c r="AP46" i="28"/>
  <c r="BA46" i="28"/>
  <c r="BK46" i="28"/>
  <c r="U47" i="28"/>
  <c r="AF47" i="28"/>
  <c r="AP47" i="28"/>
  <c r="BA47" i="28"/>
  <c r="BL47" i="28"/>
  <c r="U48" i="28"/>
  <c r="AF48" i="28"/>
  <c r="AQ48" i="28"/>
  <c r="BA48" i="28"/>
  <c r="BL48" i="28"/>
  <c r="V49" i="28"/>
  <c r="AF49" i="28"/>
  <c r="AQ49" i="28"/>
  <c r="BB49" i="28"/>
  <c r="BL49" i="28"/>
  <c r="V50" i="28"/>
  <c r="AG50" i="28"/>
  <c r="AQ50" i="28"/>
  <c r="BB50" i="28"/>
  <c r="BM50" i="28"/>
  <c r="V51" i="28"/>
  <c r="AG51" i="28"/>
  <c r="AR51" i="28"/>
  <c r="BB51" i="28"/>
  <c r="BM51" i="28"/>
  <c r="W52" i="28"/>
  <c r="AG52" i="28"/>
  <c r="AR52" i="28"/>
  <c r="BC52" i="28"/>
  <c r="BM52" i="28"/>
  <c r="W53" i="28"/>
  <c r="AH53" i="28"/>
  <c r="AR53" i="28"/>
  <c r="BC53" i="28"/>
  <c r="BN53" i="28"/>
  <c r="W54" i="28"/>
  <c r="AH54" i="28"/>
  <c r="AS54" i="28"/>
  <c r="BC54" i="28"/>
  <c r="BM54" i="28"/>
  <c r="R55" i="28"/>
  <c r="Y55" i="28"/>
  <c r="AG55" i="28"/>
  <c r="AN55" i="28"/>
  <c r="AT55" i="28"/>
  <c r="BB55" i="28"/>
  <c r="BI55" i="28"/>
  <c r="W56" i="28"/>
  <c r="AC56" i="28"/>
  <c r="AJ56" i="28"/>
  <c r="AR56" i="28"/>
  <c r="AY56" i="28"/>
  <c r="BE56" i="28"/>
  <c r="BM56" i="28"/>
  <c r="S57" i="28"/>
  <c r="Z57" i="28"/>
  <c r="AH57" i="28"/>
  <c r="AN57" i="28"/>
  <c r="AU57" i="28"/>
  <c r="BC57" i="28"/>
  <c r="BJ57" i="28"/>
  <c r="W58" i="28"/>
  <c r="AD58" i="28"/>
  <c r="AK58" i="28"/>
  <c r="AS58" i="28"/>
  <c r="AY58" i="28"/>
  <c r="BF58" i="28"/>
  <c r="BN58" i="28"/>
  <c r="S59" i="28"/>
  <c r="X59" i="28"/>
  <c r="AD59" i="28"/>
  <c r="AI59" i="28"/>
  <c r="AN59" i="28"/>
  <c r="AT59" i="28"/>
  <c r="AY59" i="28"/>
  <c r="BD59" i="28"/>
  <c r="BJ59" i="28"/>
  <c r="BO59" i="28"/>
  <c r="S60" i="28"/>
  <c r="Y60" i="28"/>
  <c r="AD60" i="28"/>
  <c r="AI60" i="28"/>
  <c r="AO60" i="28"/>
  <c r="AT60" i="28"/>
  <c r="AY60" i="28"/>
  <c r="BE60" i="28"/>
  <c r="BJ60" i="28"/>
  <c r="BO60" i="28"/>
  <c r="T61" i="28"/>
  <c r="Y61" i="28"/>
  <c r="AD61" i="28"/>
  <c r="AJ61" i="28"/>
  <c r="AO61" i="28"/>
  <c r="AT61" i="28"/>
  <c r="AZ61" i="28"/>
  <c r="BE61" i="28"/>
  <c r="BJ61" i="28"/>
  <c r="T62" i="28"/>
  <c r="Y62" i="28"/>
  <c r="AE62" i="28"/>
  <c r="AJ62" i="28"/>
  <c r="AO62" i="28"/>
  <c r="AU62" i="28"/>
  <c r="AZ62" i="28"/>
  <c r="BE62" i="28"/>
  <c r="BK62" i="28"/>
  <c r="T63" i="28"/>
  <c r="Z63" i="28"/>
  <c r="AE63" i="28"/>
  <c r="AJ63" i="28"/>
  <c r="AP63" i="28"/>
  <c r="AU63" i="28"/>
  <c r="AZ63" i="28"/>
  <c r="BF63" i="28"/>
  <c r="BK63" i="28"/>
  <c r="U64" i="28"/>
  <c r="Z64" i="28"/>
  <c r="AE64" i="28"/>
  <c r="AK64" i="28"/>
  <c r="AP64" i="28"/>
  <c r="AU64" i="28"/>
  <c r="BA64" i="28"/>
  <c r="BF64" i="28"/>
  <c r="BK64" i="28"/>
  <c r="P65" i="28"/>
  <c r="U65" i="28"/>
  <c r="Z65" i="28"/>
  <c r="AF65" i="28"/>
  <c r="AK65" i="28"/>
  <c r="AP65" i="28"/>
  <c r="AT65" i="28"/>
  <c r="AX65" i="28"/>
  <c r="BB65" i="28"/>
  <c r="BF65" i="28"/>
  <c r="BJ65" i="28"/>
  <c r="BN65" i="28"/>
  <c r="Q66" i="28"/>
  <c r="U66" i="28"/>
  <c r="Y66" i="28"/>
  <c r="AC66" i="28"/>
  <c r="AG66" i="28"/>
  <c r="AK66" i="28"/>
  <c r="AO66" i="28"/>
  <c r="AS66" i="28"/>
  <c r="AW66" i="28"/>
  <c r="BA66" i="28"/>
  <c r="BE66" i="28"/>
  <c r="BI66" i="28"/>
  <c r="BM66" i="28"/>
  <c r="P67" i="28"/>
  <c r="T67" i="28"/>
  <c r="X67" i="28"/>
  <c r="AB67" i="28"/>
  <c r="AF67" i="28"/>
  <c r="AJ67" i="28"/>
  <c r="AN67" i="28"/>
  <c r="AR67" i="28"/>
  <c r="AV67" i="28"/>
  <c r="AZ67" i="28"/>
  <c r="BD67" i="28"/>
  <c r="BH67" i="28"/>
  <c r="BL67" i="28"/>
  <c r="S68" i="28"/>
  <c r="W68" i="28"/>
  <c r="AA68" i="28"/>
  <c r="AE68" i="28"/>
  <c r="AI68" i="28"/>
  <c r="AM68" i="28"/>
  <c r="AQ68" i="28"/>
  <c r="AU68" i="28"/>
  <c r="AY68" i="28"/>
  <c r="BC68" i="28"/>
  <c r="BG68" i="28"/>
  <c r="BK68" i="28"/>
  <c r="BO68" i="28"/>
  <c r="R69" i="28"/>
  <c r="V69" i="28"/>
  <c r="Z69" i="28"/>
  <c r="AD69" i="28"/>
  <c r="AH69" i="28"/>
  <c r="AL69" i="28"/>
  <c r="AP69" i="28"/>
  <c r="AT69" i="28"/>
  <c r="AX69" i="28"/>
  <c r="BB69" i="28"/>
  <c r="BF69" i="28"/>
  <c r="BJ69" i="28"/>
  <c r="BN69" i="28"/>
  <c r="Q70" i="28"/>
  <c r="U70" i="28"/>
  <c r="Y70" i="28"/>
  <c r="AC70" i="28"/>
  <c r="AG70" i="28"/>
  <c r="AK70" i="28"/>
  <c r="AO70" i="28"/>
  <c r="AS70" i="28"/>
  <c r="AW70" i="28"/>
  <c r="BA70" i="28"/>
  <c r="BE70" i="28"/>
  <c r="BI70" i="28"/>
  <c r="BM70" i="28"/>
  <c r="P71" i="28"/>
  <c r="T71" i="28"/>
  <c r="X71" i="28"/>
  <c r="AB71" i="28"/>
  <c r="AF71" i="28"/>
  <c r="AJ71" i="28"/>
  <c r="AN71" i="28"/>
  <c r="AR71" i="28"/>
  <c r="AV71" i="28"/>
  <c r="AZ71" i="28"/>
  <c r="BD71" i="28"/>
  <c r="BH71" i="28"/>
  <c r="BL71" i="28"/>
  <c r="S72" i="28"/>
  <c r="W72" i="28"/>
  <c r="AA72" i="28"/>
  <c r="AE72" i="28"/>
  <c r="AI72" i="28"/>
  <c r="AM72" i="28"/>
  <c r="AQ72" i="28"/>
  <c r="AU72" i="28"/>
  <c r="AY72" i="28"/>
  <c r="BC72" i="28"/>
  <c r="BG72" i="28"/>
  <c r="BK72" i="28"/>
  <c r="BO72" i="28"/>
  <c r="R73" i="28"/>
  <c r="V73" i="28"/>
  <c r="Z73" i="28"/>
  <c r="AD73" i="28"/>
  <c r="AH73" i="28"/>
  <c r="AL73" i="28"/>
  <c r="AP73" i="28"/>
  <c r="AT73" i="28"/>
  <c r="AX73" i="28"/>
  <c r="BB73" i="28"/>
  <c r="BF73" i="28"/>
  <c r="BJ73" i="28"/>
  <c r="BN73" i="28"/>
  <c r="Q74" i="28"/>
  <c r="U74" i="28"/>
  <c r="Y74" i="28"/>
  <c r="AC74" i="28"/>
  <c r="AG74" i="28"/>
  <c r="AK74" i="28"/>
  <c r="AO74" i="28"/>
  <c r="AS74" i="28"/>
  <c r="AW74" i="28"/>
  <c r="BA74" i="28"/>
  <c r="BE74" i="28"/>
  <c r="BI74" i="28"/>
  <c r="BM74" i="28"/>
  <c r="P75" i="28"/>
  <c r="T75" i="28"/>
  <c r="X75" i="28"/>
  <c r="AB75" i="28"/>
  <c r="AF75" i="28"/>
  <c r="AJ75" i="28"/>
  <c r="AN75" i="28"/>
  <c r="AR75" i="28"/>
  <c r="AV75" i="28"/>
  <c r="AZ75" i="28"/>
  <c r="BD75" i="28"/>
  <c r="BH75" i="28"/>
  <c r="BL75" i="28"/>
  <c r="S76" i="28"/>
  <c r="W76" i="28"/>
  <c r="AA76" i="28"/>
  <c r="AE76" i="28"/>
  <c r="AI76" i="28"/>
  <c r="AM76" i="28"/>
  <c r="AQ76" i="28"/>
  <c r="AU76" i="28"/>
  <c r="AY76" i="28"/>
  <c r="BC76" i="28"/>
  <c r="BG76" i="28"/>
  <c r="BK76" i="28"/>
  <c r="BO76" i="28"/>
  <c r="R77" i="28"/>
  <c r="V77" i="28"/>
  <c r="Z77" i="28"/>
  <c r="AD77" i="28"/>
  <c r="AH77" i="28"/>
  <c r="AL77" i="28"/>
  <c r="AP77" i="28"/>
  <c r="AT77" i="28"/>
  <c r="AX77" i="28"/>
  <c r="BB77" i="28"/>
  <c r="BF77" i="28"/>
  <c r="BJ77" i="28"/>
  <c r="BN77" i="28"/>
  <c r="Q78" i="28"/>
  <c r="U78" i="28"/>
  <c r="Y78" i="28"/>
  <c r="AC78" i="28"/>
  <c r="AG78" i="28"/>
  <c r="AK78" i="28"/>
  <c r="AO78" i="28"/>
  <c r="AS78" i="28"/>
  <c r="AW78" i="28"/>
  <c r="BA78" i="28"/>
  <c r="BE78" i="28"/>
  <c r="BI78" i="28"/>
  <c r="BM78" i="28"/>
  <c r="P79" i="28"/>
  <c r="T79" i="28"/>
  <c r="X79" i="28"/>
  <c r="AB79" i="28"/>
  <c r="AF79" i="28"/>
  <c r="AJ79" i="28"/>
  <c r="AN79" i="28"/>
  <c r="AR79" i="28"/>
  <c r="AV79" i="28"/>
  <c r="AZ79" i="28"/>
  <c r="BD79" i="28"/>
  <c r="BH79" i="28"/>
  <c r="BL79" i="28"/>
  <c r="S80" i="28"/>
  <c r="W80" i="28"/>
  <c r="AA80" i="28"/>
  <c r="AE80" i="28"/>
  <c r="AI80" i="28"/>
  <c r="AM80" i="28"/>
  <c r="AQ80" i="28"/>
  <c r="AU80" i="28"/>
  <c r="AY80" i="28"/>
  <c r="BC80" i="28"/>
  <c r="BG80" i="28"/>
  <c r="BK80" i="28"/>
  <c r="BO80" i="28"/>
  <c r="R81" i="28"/>
  <c r="V81" i="28"/>
  <c r="Z81" i="28"/>
  <c r="AD81" i="28"/>
  <c r="AH81" i="28"/>
  <c r="AL81" i="28"/>
  <c r="AP81" i="28"/>
  <c r="AT81" i="28"/>
  <c r="AX81" i="28"/>
  <c r="BB81" i="28"/>
  <c r="BF81" i="28"/>
  <c r="BJ81" i="28"/>
  <c r="BN81" i="28"/>
  <c r="Q82" i="28"/>
  <c r="U82" i="28"/>
  <c r="Y82" i="28"/>
  <c r="AC82" i="28"/>
  <c r="AG82" i="28"/>
  <c r="AK82" i="28"/>
  <c r="AO82" i="28"/>
  <c r="AS82" i="28"/>
  <c r="AW82" i="28"/>
  <c r="BA82" i="28"/>
  <c r="BE82" i="28"/>
  <c r="BI82" i="28"/>
  <c r="BM82" i="28"/>
  <c r="P83" i="28"/>
  <c r="T83" i="28"/>
  <c r="X83" i="28"/>
  <c r="AB83" i="28"/>
  <c r="AF83" i="28"/>
  <c r="AJ83" i="28"/>
  <c r="AN83" i="28"/>
  <c r="AR83" i="28"/>
  <c r="AV83" i="28"/>
  <c r="AZ83" i="28"/>
  <c r="BD83" i="28"/>
  <c r="BH83" i="28"/>
  <c r="BL83" i="28"/>
  <c r="S84" i="28"/>
  <c r="W84" i="28"/>
  <c r="AA84" i="28"/>
  <c r="AE84" i="28"/>
  <c r="AI84" i="28"/>
  <c r="AM84" i="28"/>
  <c r="AQ84" i="28"/>
  <c r="AU84" i="28"/>
  <c r="AY84" i="28"/>
  <c r="BC84" i="28"/>
  <c r="BG84" i="28"/>
  <c r="BK84" i="28"/>
  <c r="BO84" i="28"/>
  <c r="R85" i="28"/>
  <c r="V85" i="28"/>
  <c r="Z85" i="28"/>
  <c r="AD85" i="28"/>
  <c r="AH85" i="28"/>
  <c r="AL85" i="28"/>
  <c r="AP85" i="28"/>
  <c r="AT85" i="28"/>
  <c r="AX85" i="28"/>
  <c r="BB85" i="28"/>
  <c r="BF85" i="28"/>
  <c r="BJ85" i="28"/>
  <c r="BN85" i="28"/>
  <c r="Q86" i="28"/>
  <c r="U86" i="28"/>
  <c r="Y86" i="28"/>
  <c r="AC86" i="28"/>
  <c r="AG86" i="28"/>
  <c r="AK86" i="28"/>
  <c r="AO86" i="28"/>
  <c r="AS86" i="28"/>
  <c r="AW86" i="28"/>
  <c r="BA86" i="28"/>
  <c r="BE86" i="28"/>
  <c r="BI86" i="28"/>
  <c r="BM86" i="28"/>
  <c r="P87" i="28"/>
  <c r="T87" i="28"/>
  <c r="X87" i="28"/>
  <c r="AB87" i="28"/>
  <c r="AF87" i="28"/>
  <c r="AJ87" i="28"/>
  <c r="AN87" i="28"/>
  <c r="AR87" i="28"/>
  <c r="AV87" i="28"/>
  <c r="AZ87" i="28"/>
  <c r="BD87" i="28"/>
  <c r="BH87" i="28"/>
  <c r="BL87" i="28"/>
  <c r="S88" i="28"/>
  <c r="W88" i="28"/>
  <c r="AA88" i="28"/>
  <c r="AE88" i="28"/>
  <c r="AI88" i="28"/>
  <c r="AM88" i="28"/>
  <c r="AQ88" i="28"/>
  <c r="AU88" i="28"/>
  <c r="AY88" i="28"/>
  <c r="BC88" i="28"/>
  <c r="BG88" i="28"/>
  <c r="BK88" i="28"/>
  <c r="BO88" i="28"/>
  <c r="R89" i="28"/>
  <c r="V89" i="28"/>
  <c r="Z89" i="28"/>
  <c r="AD89" i="28"/>
  <c r="AH89" i="28"/>
  <c r="AL89" i="28"/>
  <c r="AP89" i="28"/>
  <c r="AT89" i="28"/>
  <c r="AX89" i="28"/>
  <c r="BB89" i="28"/>
  <c r="BF89" i="28"/>
  <c r="BJ89" i="28"/>
  <c r="BN89" i="28"/>
  <c r="Q90" i="28"/>
  <c r="U90" i="28"/>
  <c r="Y90" i="28"/>
  <c r="AC90" i="28"/>
  <c r="AG90" i="28"/>
  <c r="AK90" i="28"/>
  <c r="AO90" i="28"/>
  <c r="AS90" i="28"/>
  <c r="AW90" i="28"/>
  <c r="BA90" i="28"/>
  <c r="BE90" i="28"/>
  <c r="BI90" i="28"/>
  <c r="BM90" i="28"/>
  <c r="P91" i="28"/>
  <c r="T91" i="28"/>
  <c r="X91" i="28"/>
  <c r="AB91" i="28"/>
  <c r="AF91" i="28"/>
  <c r="AJ91" i="28"/>
  <c r="AN91" i="28"/>
  <c r="AR91" i="28"/>
  <c r="AV91" i="28"/>
  <c r="AZ91" i="28"/>
  <c r="BD91" i="28"/>
  <c r="BH91" i="28"/>
  <c r="BL91" i="28"/>
  <c r="S92" i="28"/>
  <c r="W92" i="28"/>
  <c r="AA92" i="28"/>
  <c r="AE92" i="28"/>
  <c r="AI92" i="28"/>
  <c r="AM92" i="28"/>
  <c r="AQ92" i="28"/>
  <c r="AU92" i="28"/>
  <c r="AY92" i="28"/>
  <c r="BC92" i="28"/>
  <c r="BG92" i="28"/>
  <c r="BK92" i="28"/>
  <c r="BO92" i="28"/>
  <c r="R93" i="28"/>
  <c r="V93" i="28"/>
  <c r="Z93" i="28"/>
  <c r="AD93" i="28"/>
  <c r="AH93" i="28"/>
  <c r="AL93" i="28"/>
  <c r="AP93" i="28"/>
  <c r="AT93" i="28"/>
  <c r="AX93" i="28"/>
  <c r="BB93" i="28"/>
  <c r="BF93" i="28"/>
  <c r="BJ93" i="28"/>
  <c r="BN93" i="28"/>
  <c r="Q94" i="28"/>
  <c r="U94" i="28"/>
  <c r="Y94" i="28"/>
  <c r="AC94" i="28"/>
  <c r="AG94" i="28"/>
  <c r="AK94" i="28"/>
  <c r="AO94" i="28"/>
  <c r="AS94" i="28"/>
  <c r="AW94" i="28"/>
  <c r="BA94" i="28"/>
  <c r="BE94" i="28"/>
  <c r="BI94" i="28"/>
  <c r="BM94" i="28"/>
  <c r="P95" i="28"/>
  <c r="T95" i="28"/>
  <c r="X95" i="28"/>
  <c r="AB95" i="28"/>
  <c r="AF95" i="28"/>
  <c r="AJ95" i="28"/>
  <c r="AN95" i="28"/>
  <c r="AR95" i="28"/>
  <c r="AV95" i="28"/>
  <c r="AZ95" i="28"/>
  <c r="BD95" i="28"/>
  <c r="BH95" i="28"/>
  <c r="BL95" i="28"/>
  <c r="S96" i="28"/>
  <c r="W96" i="28"/>
  <c r="AA96" i="28"/>
  <c r="AE96" i="28"/>
  <c r="AI96" i="28"/>
  <c r="AM96" i="28"/>
  <c r="AQ96" i="28"/>
  <c r="AU96" i="28"/>
  <c r="AY96" i="28"/>
  <c r="BC96" i="28"/>
  <c r="BG96" i="28"/>
  <c r="BK96" i="28"/>
  <c r="BO96" i="28"/>
  <c r="R97" i="28"/>
  <c r="V97" i="28"/>
  <c r="Z97" i="28"/>
  <c r="AD97" i="28"/>
  <c r="AH97" i="28"/>
  <c r="AL97" i="28"/>
  <c r="AP97" i="28"/>
  <c r="AT97" i="28"/>
  <c r="AX97" i="28"/>
  <c r="BB97" i="28"/>
  <c r="BF97" i="28"/>
  <c r="BJ97" i="28"/>
  <c r="BN97" i="28"/>
  <c r="Q98" i="28"/>
  <c r="U98" i="28"/>
  <c r="Y98" i="28"/>
  <c r="AC98" i="28"/>
  <c r="AG98" i="28"/>
  <c r="AK98" i="28"/>
  <c r="AO98" i="28"/>
  <c r="AS98" i="28"/>
  <c r="AW98" i="28"/>
  <c r="BA98" i="28"/>
  <c r="BE98" i="28"/>
  <c r="BI98" i="28"/>
  <c r="BM98" i="28"/>
  <c r="P99" i="28"/>
  <c r="T99" i="28"/>
  <c r="X99" i="28"/>
  <c r="AB99" i="28"/>
  <c r="AF99" i="28"/>
  <c r="AJ99" i="28"/>
  <c r="AN99" i="28"/>
  <c r="AR99" i="28"/>
  <c r="AV99" i="28"/>
  <c r="AZ99" i="28"/>
  <c r="BD99" i="28"/>
  <c r="BH99" i="28"/>
  <c r="BL99" i="28"/>
  <c r="S100" i="28"/>
  <c r="W100" i="28"/>
  <c r="AA100" i="28"/>
  <c r="AE100" i="28"/>
  <c r="AI100" i="28"/>
  <c r="AM100" i="28"/>
  <c r="AQ100" i="28"/>
  <c r="AU100" i="28"/>
  <c r="AY100" i="28"/>
  <c r="BC100" i="28"/>
  <c r="BG100" i="28"/>
  <c r="BK100" i="28"/>
  <c r="BO100" i="28"/>
  <c r="R101" i="28"/>
  <c r="V101" i="28"/>
  <c r="Z101" i="28"/>
  <c r="AD101" i="28"/>
  <c r="AH101" i="28"/>
  <c r="AL101" i="28"/>
  <c r="AP101" i="28"/>
  <c r="AT101" i="28"/>
  <c r="AX101" i="28"/>
  <c r="AU25" i="28"/>
  <c r="AL26" i="28"/>
  <c r="Y27" i="28"/>
  <c r="P28" i="28"/>
  <c r="BH28" i="28"/>
  <c r="AU29" i="28"/>
  <c r="AL30" i="28"/>
  <c r="AC31" i="28"/>
  <c r="P32" i="28"/>
  <c r="BH32" i="28"/>
  <c r="AY33" i="28"/>
  <c r="AH34" i="28"/>
  <c r="BE34" i="28"/>
  <c r="Y35" i="28"/>
  <c r="AS35" i="28"/>
  <c r="AJ36" i="28"/>
  <c r="BA36" i="28"/>
  <c r="BL36" i="28"/>
  <c r="V37" i="28"/>
  <c r="AF37" i="28"/>
  <c r="AQ37" i="28"/>
  <c r="BB37" i="28"/>
  <c r="BL37" i="28"/>
  <c r="V38" i="28"/>
  <c r="AG38" i="28"/>
  <c r="AQ38" i="28"/>
  <c r="BB38" i="28"/>
  <c r="BM38" i="28"/>
  <c r="V39" i="28"/>
  <c r="AG39" i="28"/>
  <c r="AR39" i="28"/>
  <c r="BB39" i="28"/>
  <c r="BM39" i="28"/>
  <c r="W40" i="28"/>
  <c r="AG40" i="28"/>
  <c r="AR40" i="28"/>
  <c r="BC40" i="28"/>
  <c r="BM40" i="28"/>
  <c r="W41" i="28"/>
  <c r="AH41" i="28"/>
  <c r="AR41" i="28"/>
  <c r="BC41" i="28"/>
  <c r="BN41" i="28"/>
  <c r="W42" i="28"/>
  <c r="AH42" i="28"/>
  <c r="AS42" i="28"/>
  <c r="BC42" i="28"/>
  <c r="BN42" i="28"/>
  <c r="X43" i="28"/>
  <c r="AH43" i="28"/>
  <c r="AS43" i="28"/>
  <c r="BD43" i="28"/>
  <c r="BN43" i="28"/>
  <c r="X44" i="28"/>
  <c r="AI44" i="28"/>
  <c r="AS44" i="28"/>
  <c r="BD44" i="28"/>
  <c r="BO44" i="28"/>
  <c r="X45" i="28"/>
  <c r="AI45" i="28"/>
  <c r="AT45" i="28"/>
  <c r="BD45" i="28"/>
  <c r="BO45" i="28"/>
  <c r="Y46" i="28"/>
  <c r="AI46" i="28"/>
  <c r="AT46" i="28"/>
  <c r="BE46" i="28"/>
  <c r="BO46" i="28"/>
  <c r="Y47" i="28"/>
  <c r="AJ47" i="28"/>
  <c r="AT47" i="28"/>
  <c r="BE47" i="28"/>
  <c r="Y48" i="28"/>
  <c r="AJ48" i="28"/>
  <c r="AU48" i="28"/>
  <c r="BE48" i="28"/>
  <c r="Z49" i="28"/>
  <c r="AJ49" i="28"/>
  <c r="AU49" i="28"/>
  <c r="BF49" i="28"/>
  <c r="Z50" i="28"/>
  <c r="AK50" i="28"/>
  <c r="AU50" i="28"/>
  <c r="BF50" i="28"/>
  <c r="P51" i="28"/>
  <c r="Z51" i="28"/>
  <c r="AK51" i="28"/>
  <c r="AV51" i="28"/>
  <c r="BF51" i="28"/>
  <c r="P52" i="28"/>
  <c r="AA52" i="28"/>
  <c r="AK52" i="28"/>
  <c r="AV52" i="28"/>
  <c r="BG52" i="28"/>
  <c r="P53" i="28"/>
  <c r="AA53" i="28"/>
  <c r="AL53" i="28"/>
  <c r="AV53" i="28"/>
  <c r="BG53" i="28"/>
  <c r="Q54" i="28"/>
  <c r="AA54" i="28"/>
  <c r="AL54" i="28"/>
  <c r="AW54" i="28"/>
  <c r="BG54" i="28"/>
  <c r="BN54" i="28"/>
  <c r="T55" i="28"/>
  <c r="AB55" i="28"/>
  <c r="AH55" i="28"/>
  <c r="AO55" i="28"/>
  <c r="AW55" i="28"/>
  <c r="BD55" i="28"/>
  <c r="BJ55" i="28"/>
  <c r="Q56" i="28"/>
  <c r="X56" i="28"/>
  <c r="AE56" i="28"/>
  <c r="AM56" i="28"/>
  <c r="AS56" i="28"/>
  <c r="AZ56" i="28"/>
  <c r="BH56" i="28"/>
  <c r="BO56" i="28"/>
  <c r="T57" i="28"/>
  <c r="AB57" i="28"/>
  <c r="AI57" i="28"/>
  <c r="AP57" i="28"/>
  <c r="AX57" i="28"/>
  <c r="BD57" i="28"/>
  <c r="BK57" i="28"/>
  <c r="R58" i="28"/>
  <c r="Y58" i="28"/>
  <c r="AE58" i="28"/>
  <c r="AM58" i="28"/>
  <c r="AT58" i="28"/>
  <c r="BA58" i="28"/>
  <c r="BI58" i="28"/>
  <c r="BO58" i="28"/>
  <c r="T59" i="28"/>
  <c r="Z59" i="28"/>
  <c r="AE59" i="28"/>
  <c r="AJ59" i="28"/>
  <c r="AP59" i="28"/>
  <c r="AU59" i="28"/>
  <c r="AZ59" i="28"/>
  <c r="BF59" i="28"/>
  <c r="BK59" i="28"/>
  <c r="U60" i="28"/>
  <c r="Z60" i="28"/>
  <c r="AE60" i="28"/>
  <c r="AK60" i="28"/>
  <c r="AP60" i="28"/>
  <c r="AU60" i="28"/>
  <c r="BA60" i="28"/>
  <c r="BF60" i="28"/>
  <c r="BK60" i="28"/>
  <c r="P61" i="28"/>
  <c r="U61" i="28"/>
  <c r="Z61" i="28"/>
  <c r="AF61" i="28"/>
  <c r="AK61" i="28"/>
  <c r="AP61" i="28"/>
  <c r="AV61" i="28"/>
  <c r="BA61" i="28"/>
  <c r="BF61" i="28"/>
  <c r="BL61" i="28"/>
  <c r="P62" i="28"/>
  <c r="U62" i="28"/>
  <c r="AA62" i="28"/>
  <c r="AF62" i="28"/>
  <c r="AK62" i="28"/>
  <c r="AQ62" i="28"/>
  <c r="AV62" i="28"/>
  <c r="BA62" i="28"/>
  <c r="BG62" i="28"/>
  <c r="BL62" i="28"/>
  <c r="P63" i="28"/>
  <c r="V63" i="28"/>
  <c r="AA63" i="28"/>
  <c r="AF63" i="28"/>
  <c r="AL63" i="28"/>
  <c r="AQ63" i="28"/>
  <c r="AV63" i="28"/>
  <c r="BB63" i="28"/>
  <c r="BG63" i="28"/>
  <c r="BL63" i="28"/>
  <c r="Q64" i="28"/>
  <c r="V64" i="28"/>
  <c r="AA64" i="28"/>
  <c r="AG64" i="28"/>
  <c r="AL64" i="28"/>
  <c r="AQ64" i="28"/>
  <c r="AW64" i="28"/>
  <c r="BB64" i="28"/>
  <c r="BG64" i="28"/>
  <c r="BM64" i="28"/>
  <c r="Q65" i="28"/>
  <c r="V65" i="28"/>
  <c r="AB65" i="28"/>
  <c r="AG65" i="28"/>
  <c r="AL65" i="28"/>
  <c r="AQ65" i="28"/>
  <c r="AU65" i="28"/>
  <c r="AY65" i="28"/>
  <c r="BC65" i="28"/>
  <c r="BG65" i="28"/>
  <c r="BK65" i="28"/>
  <c r="BO65" i="28"/>
  <c r="R66" i="28"/>
  <c r="V66" i="28"/>
  <c r="Z66" i="28"/>
  <c r="AD66" i="28"/>
  <c r="AH66" i="28"/>
  <c r="AL66" i="28"/>
  <c r="AP66" i="28"/>
  <c r="AT66" i="28"/>
  <c r="AX66" i="28"/>
  <c r="BB66" i="28"/>
  <c r="BF66" i="28"/>
  <c r="BJ66" i="28"/>
  <c r="BN66" i="28"/>
  <c r="Q67" i="28"/>
  <c r="U67" i="28"/>
  <c r="Y67" i="28"/>
  <c r="AC67" i="28"/>
  <c r="AG67" i="28"/>
  <c r="AK67" i="28"/>
  <c r="AO67" i="28"/>
  <c r="AS67" i="28"/>
  <c r="AW67" i="28"/>
  <c r="BA67" i="28"/>
  <c r="BE67" i="28"/>
  <c r="BI67" i="28"/>
  <c r="BM67" i="28"/>
  <c r="P68" i="28"/>
  <c r="T68" i="28"/>
  <c r="X68" i="28"/>
  <c r="AB68" i="28"/>
  <c r="AF68" i="28"/>
  <c r="AJ68" i="28"/>
  <c r="AN68" i="28"/>
  <c r="AR68" i="28"/>
  <c r="AV68" i="28"/>
  <c r="AZ68" i="28"/>
  <c r="BD68" i="28"/>
  <c r="BH68" i="28"/>
  <c r="BL68" i="28"/>
  <c r="S69" i="28"/>
  <c r="W69" i="28"/>
  <c r="AA69" i="28"/>
  <c r="AE69" i="28"/>
  <c r="AI69" i="28"/>
  <c r="AM69" i="28"/>
  <c r="AQ69" i="28"/>
  <c r="AU69" i="28"/>
  <c r="AY69" i="28"/>
  <c r="BC69" i="28"/>
  <c r="AY25" i="28"/>
  <c r="AP26" i="28"/>
  <c r="AG27" i="28"/>
  <c r="T28" i="28"/>
  <c r="BL28" i="28"/>
  <c r="BC29" i="28"/>
  <c r="AP30" i="28"/>
  <c r="AG31" i="28"/>
  <c r="X32" i="28"/>
  <c r="BL32" i="28"/>
  <c r="BC33" i="28"/>
  <c r="AL34" i="28"/>
  <c r="BF34" i="28"/>
  <c r="AB35" i="28"/>
  <c r="AW35" i="28"/>
  <c r="P36" i="28"/>
  <c r="AM36" i="28"/>
  <c r="BC36" i="28"/>
  <c r="BM36" i="28"/>
  <c r="W37" i="28"/>
  <c r="AH37" i="28"/>
  <c r="AR37" i="28"/>
  <c r="BC37" i="28"/>
  <c r="BN37" i="28"/>
  <c r="W38" i="28"/>
  <c r="AH38" i="28"/>
  <c r="AS38" i="28"/>
  <c r="BC38" i="28"/>
  <c r="BN38" i="28"/>
  <c r="X39" i="28"/>
  <c r="AH39" i="28"/>
  <c r="AS39" i="28"/>
  <c r="BD39" i="28"/>
  <c r="BN39" i="28"/>
  <c r="X40" i="28"/>
  <c r="AI40" i="28"/>
  <c r="AS40" i="28"/>
  <c r="BD40" i="28"/>
  <c r="BO40" i="28"/>
  <c r="X41" i="28"/>
  <c r="AI41" i="28"/>
  <c r="AT41" i="28"/>
  <c r="BD41" i="28"/>
  <c r="BO41" i="28"/>
  <c r="Y42" i="28"/>
  <c r="AI42" i="28"/>
  <c r="AT42" i="28"/>
  <c r="BE42" i="28"/>
  <c r="BO42" i="28"/>
  <c r="Y43" i="28"/>
  <c r="AJ43" i="28"/>
  <c r="AT43" i="28"/>
  <c r="BE43" i="28"/>
  <c r="Y44" i="28"/>
  <c r="AJ44" i="28"/>
  <c r="AU44" i="28"/>
  <c r="BE44" i="28"/>
  <c r="Z45" i="28"/>
  <c r="AJ45" i="28"/>
  <c r="AU45" i="28"/>
  <c r="BF45" i="28"/>
  <c r="Z46" i="28"/>
  <c r="AK46" i="28"/>
  <c r="AU46" i="28"/>
  <c r="BF46" i="28"/>
  <c r="P47" i="28"/>
  <c r="Z47" i="28"/>
  <c r="AK47" i="28"/>
  <c r="AV47" i="28"/>
  <c r="BF47" i="28"/>
  <c r="P48" i="28"/>
  <c r="AA48" i="28"/>
  <c r="AK48" i="28"/>
  <c r="AV48" i="28"/>
  <c r="BG48" i="28"/>
  <c r="P49" i="28"/>
  <c r="AA49" i="28"/>
  <c r="AL49" i="28"/>
  <c r="AV49" i="28"/>
  <c r="BG49" i="28"/>
  <c r="Q50" i="28"/>
  <c r="AA50" i="28"/>
  <c r="AL50" i="28"/>
  <c r="AW50" i="28"/>
  <c r="BG50" i="28"/>
  <c r="Q51" i="28"/>
  <c r="AB51" i="28"/>
  <c r="AL51" i="28"/>
  <c r="AW51" i="28"/>
  <c r="BH51" i="28"/>
  <c r="Q52" i="28"/>
  <c r="AB52" i="28"/>
  <c r="AM52" i="28"/>
  <c r="AW52" i="28"/>
  <c r="BH52" i="28"/>
  <c r="R53" i="28"/>
  <c r="AB53" i="28"/>
  <c r="AM53" i="28"/>
  <c r="AX53" i="28"/>
  <c r="BH53" i="28"/>
  <c r="R54" i="28"/>
  <c r="AC54" i="28"/>
  <c r="AM54" i="28"/>
  <c r="AX54" i="28"/>
  <c r="BI54" i="28"/>
  <c r="BO54" i="28"/>
  <c r="V55" i="28"/>
  <c r="AC55" i="28"/>
  <c r="AJ55" i="28"/>
  <c r="AR55" i="28"/>
  <c r="AX55" i="28"/>
  <c r="BE55" i="28"/>
  <c r="BM55" i="28"/>
  <c r="S56" i="28"/>
  <c r="Y56" i="28"/>
  <c r="AG56" i="28"/>
  <c r="AN56" i="28"/>
  <c r="AU56" i="28"/>
  <c r="BC56" i="28"/>
  <c r="BI56" i="28"/>
  <c r="W57" i="28"/>
  <c r="AD57" i="28"/>
  <c r="AJ57" i="28"/>
  <c r="AR57" i="28"/>
  <c r="AY57" i="28"/>
  <c r="BF57" i="28"/>
  <c r="BN57" i="28"/>
  <c r="S58" i="28"/>
  <c r="Z58" i="28"/>
  <c r="AH58" i="28"/>
  <c r="AO58" i="28"/>
  <c r="AU58" i="28"/>
  <c r="BC58" i="28"/>
  <c r="BJ58" i="28"/>
  <c r="P59" i="28"/>
  <c r="V59" i="28"/>
  <c r="AA59" i="28"/>
  <c r="AF59" i="28"/>
  <c r="AL59" i="28"/>
  <c r="AQ59" i="28"/>
  <c r="AV59" i="28"/>
  <c r="BB59" i="28"/>
  <c r="BG59" i="28"/>
  <c r="BL59" i="28"/>
  <c r="Q60" i="28"/>
  <c r="V60" i="28"/>
  <c r="AA60" i="28"/>
  <c r="AG60" i="28"/>
  <c r="AL60" i="28"/>
  <c r="AQ60" i="28"/>
  <c r="AW60" i="28"/>
  <c r="BB60" i="28"/>
  <c r="BG60" i="28"/>
  <c r="BM60" i="28"/>
  <c r="Q61" i="28"/>
  <c r="V61" i="28"/>
  <c r="AB61" i="28"/>
  <c r="AG61" i="28"/>
  <c r="AL61" i="28"/>
  <c r="AR61" i="28"/>
  <c r="AW61" i="28"/>
  <c r="BB61" i="28"/>
  <c r="BH61" i="28"/>
  <c r="BM61" i="28"/>
  <c r="Q62" i="28"/>
  <c r="W62" i="28"/>
  <c r="AB62" i="28"/>
  <c r="AG62" i="28"/>
  <c r="AM62" i="28"/>
  <c r="AR62" i="28"/>
  <c r="AW62" i="28"/>
  <c r="BC62" i="28"/>
  <c r="BH62" i="28"/>
  <c r="BM62" i="28"/>
  <c r="R63" i="28"/>
  <c r="W63" i="28"/>
  <c r="AB63" i="28"/>
  <c r="AH63" i="28"/>
  <c r="AM63" i="28"/>
  <c r="AR63" i="28"/>
  <c r="AX63" i="28"/>
  <c r="BC63" i="28"/>
  <c r="BH63" i="28"/>
  <c r="BN63" i="28"/>
  <c r="R64" i="28"/>
  <c r="W64" i="28"/>
  <c r="AC64" i="28"/>
  <c r="AH64" i="28"/>
  <c r="AM64" i="28"/>
  <c r="AS64" i="28"/>
  <c r="AX64" i="28"/>
  <c r="BC64" i="28"/>
  <c r="BI64" i="28"/>
  <c r="BN64" i="28"/>
  <c r="R65" i="28"/>
  <c r="X65" i="28"/>
  <c r="AC65" i="28"/>
  <c r="AH65" i="28"/>
  <c r="AN65" i="28"/>
  <c r="AR65" i="28"/>
  <c r="AV65" i="28"/>
  <c r="AZ65" i="28"/>
  <c r="BD65" i="28"/>
  <c r="BH65" i="28"/>
  <c r="BL65" i="28"/>
  <c r="S66" i="28"/>
  <c r="W66" i="28"/>
  <c r="AA66" i="28"/>
  <c r="AE66" i="28"/>
  <c r="AI66" i="28"/>
  <c r="AM66" i="28"/>
  <c r="AQ66" i="28"/>
  <c r="AU66" i="28"/>
  <c r="AY66" i="28"/>
  <c r="BC66" i="28"/>
  <c r="BG66" i="28"/>
  <c r="BK66" i="28"/>
  <c r="BO66" i="28"/>
  <c r="R67" i="28"/>
  <c r="V67" i="28"/>
  <c r="Z67" i="28"/>
  <c r="AD67" i="28"/>
  <c r="AH67" i="28"/>
  <c r="AL67" i="28"/>
  <c r="AP67" i="28"/>
  <c r="AT67" i="28"/>
  <c r="AX67" i="28"/>
  <c r="BB67" i="28"/>
  <c r="BF67" i="28"/>
  <c r="BJ67" i="28"/>
  <c r="BN67" i="28"/>
  <c r="Q68" i="28"/>
  <c r="U68" i="28"/>
  <c r="Y68" i="28"/>
  <c r="AC68" i="28"/>
  <c r="AG68" i="28"/>
  <c r="AK68" i="28"/>
  <c r="AO68" i="28"/>
  <c r="AS68" i="28"/>
  <c r="AW68" i="28"/>
  <c r="BA68" i="28"/>
  <c r="BE68" i="28"/>
  <c r="BI68" i="28"/>
  <c r="BM68" i="28"/>
  <c r="P69" i="28"/>
  <c r="T69" i="28"/>
  <c r="X69" i="28"/>
  <c r="AB69" i="28"/>
  <c r="AF69" i="28"/>
  <c r="AJ69" i="28"/>
  <c r="AN69" i="28"/>
  <c r="AR69" i="28"/>
  <c r="AV69" i="28"/>
  <c r="BG69" i="28"/>
  <c r="BO69" i="28"/>
  <c r="V70" i="28"/>
  <c r="AD70" i="28"/>
  <c r="AL70" i="28"/>
  <c r="AT70" i="28"/>
  <c r="BB70" i="28"/>
  <c r="BJ70" i="28"/>
  <c r="Q71" i="28"/>
  <c r="Y71" i="28"/>
  <c r="AG71" i="28"/>
  <c r="AO71" i="28"/>
  <c r="AW71" i="28"/>
  <c r="BE71" i="28"/>
  <c r="BM71" i="28"/>
  <c r="T72" i="28"/>
  <c r="AB72" i="28"/>
  <c r="AJ72" i="28"/>
  <c r="AR72" i="28"/>
  <c r="AZ72" i="28"/>
  <c r="BH72" i="28"/>
  <c r="W73" i="28"/>
  <c r="AE73" i="28"/>
  <c r="AM73" i="28"/>
  <c r="AU73" i="28"/>
  <c r="BC73" i="28"/>
  <c r="BK73" i="28"/>
  <c r="R74" i="28"/>
  <c r="Z74" i="28"/>
  <c r="AH74" i="28"/>
  <c r="AP74" i="28"/>
  <c r="AX74" i="28"/>
  <c r="BF74" i="28"/>
  <c r="BN74" i="28"/>
  <c r="U75" i="28"/>
  <c r="AC75" i="28"/>
  <c r="AK75" i="28"/>
  <c r="AS75" i="28"/>
  <c r="BA75" i="28"/>
  <c r="BI75" i="28"/>
  <c r="P76" i="28"/>
  <c r="X76" i="28"/>
  <c r="AF76" i="28"/>
  <c r="AN76" i="28"/>
  <c r="AV76" i="28"/>
  <c r="BD76" i="28"/>
  <c r="BL76" i="28"/>
  <c r="S77" i="28"/>
  <c r="AA77" i="28"/>
  <c r="AI77" i="28"/>
  <c r="AQ77" i="28"/>
  <c r="AY77" i="28"/>
  <c r="BG77" i="28"/>
  <c r="BO77" i="28"/>
  <c r="V78" i="28"/>
  <c r="AD78" i="28"/>
  <c r="AL78" i="28"/>
  <c r="AT78" i="28"/>
  <c r="BB78" i="28"/>
  <c r="BJ78" i="28"/>
  <c r="Q79" i="28"/>
  <c r="Y79" i="28"/>
  <c r="AG79" i="28"/>
  <c r="AO79" i="28"/>
  <c r="AW79" i="28"/>
  <c r="BE79" i="28"/>
  <c r="BM79" i="28"/>
  <c r="T80" i="28"/>
  <c r="AB80" i="28"/>
  <c r="AJ80" i="28"/>
  <c r="AR80" i="28"/>
  <c r="AZ80" i="28"/>
  <c r="BH80" i="28"/>
  <c r="W81" i="28"/>
  <c r="AE81" i="28"/>
  <c r="AM81" i="28"/>
  <c r="AU81" i="28"/>
  <c r="BC81" i="28"/>
  <c r="BK81" i="28"/>
  <c r="R82" i="28"/>
  <c r="Z82" i="28"/>
  <c r="AH82" i="28"/>
  <c r="AP82" i="28"/>
  <c r="AX82" i="28"/>
  <c r="BF82" i="28"/>
  <c r="BN82" i="28"/>
  <c r="U83" i="28"/>
  <c r="AC83" i="28"/>
  <c r="AK83" i="28"/>
  <c r="AS83" i="28"/>
  <c r="BA83" i="28"/>
  <c r="BI83" i="28"/>
  <c r="P84" i="28"/>
  <c r="X84" i="28"/>
  <c r="AF84" i="28"/>
  <c r="AN84" i="28"/>
  <c r="AV84" i="28"/>
  <c r="BD84" i="28"/>
  <c r="BL84" i="28"/>
  <c r="S85" i="28"/>
  <c r="AA85" i="28"/>
  <c r="AI85" i="28"/>
  <c r="AQ85" i="28"/>
  <c r="AY85" i="28"/>
  <c r="BG85" i="28"/>
  <c r="BO85" i="28"/>
  <c r="V86" i="28"/>
  <c r="AD86" i="28"/>
  <c r="AL86" i="28"/>
  <c r="AT86" i="28"/>
  <c r="BB86" i="28"/>
  <c r="BJ86" i="28"/>
  <c r="Q87" i="28"/>
  <c r="Y87" i="28"/>
  <c r="AG87" i="28"/>
  <c r="AO87" i="28"/>
  <c r="AW87" i="28"/>
  <c r="BE87" i="28"/>
  <c r="BM87" i="28"/>
  <c r="T88" i="28"/>
  <c r="AB88" i="28"/>
  <c r="AJ88" i="28"/>
  <c r="AR88" i="28"/>
  <c r="AZ88" i="28"/>
  <c r="BH88" i="28"/>
  <c r="W89" i="28"/>
  <c r="AE89" i="28"/>
  <c r="AM89" i="28"/>
  <c r="AU89" i="28"/>
  <c r="BC89" i="28"/>
  <c r="BK89" i="28"/>
  <c r="R90" i="28"/>
  <c r="Z90" i="28"/>
  <c r="AH90" i="28"/>
  <c r="AP90" i="28"/>
  <c r="AX90" i="28"/>
  <c r="BF90" i="28"/>
  <c r="BN90" i="28"/>
  <c r="U91" i="28"/>
  <c r="AC91" i="28"/>
  <c r="AK91" i="28"/>
  <c r="AS91" i="28"/>
  <c r="BA91" i="28"/>
  <c r="BI91" i="28"/>
  <c r="P92" i="28"/>
  <c r="X92" i="28"/>
  <c r="AF92" i="28"/>
  <c r="AN92" i="28"/>
  <c r="AV92" i="28"/>
  <c r="BD92" i="28"/>
  <c r="BL92" i="28"/>
  <c r="S93" i="28"/>
  <c r="AA93" i="28"/>
  <c r="AI93" i="28"/>
  <c r="AQ93" i="28"/>
  <c r="AY93" i="28"/>
  <c r="BG93" i="28"/>
  <c r="BO93" i="28"/>
  <c r="V94" i="28"/>
  <c r="AD94" i="28"/>
  <c r="AL94" i="28"/>
  <c r="AT94" i="28"/>
  <c r="BB94" i="28"/>
  <c r="BJ94" i="28"/>
  <c r="Q95" i="28"/>
  <c r="Y95" i="28"/>
  <c r="AG95" i="28"/>
  <c r="AO95" i="28"/>
  <c r="AW95" i="28"/>
  <c r="BE95" i="28"/>
  <c r="BM95" i="28"/>
  <c r="BH69" i="28"/>
  <c r="W70" i="28"/>
  <c r="AE70" i="28"/>
  <c r="AM70" i="28"/>
  <c r="AU70" i="28"/>
  <c r="BC70" i="28"/>
  <c r="BK70" i="28"/>
  <c r="R71" i="28"/>
  <c r="Z71" i="28"/>
  <c r="AH71" i="28"/>
  <c r="AP71" i="28"/>
  <c r="AX71" i="28"/>
  <c r="BF71" i="28"/>
  <c r="BN71" i="28"/>
  <c r="U72" i="28"/>
  <c r="AC72" i="28"/>
  <c r="AK72" i="28"/>
  <c r="AS72" i="28"/>
  <c r="BA72" i="28"/>
  <c r="BI72" i="28"/>
  <c r="P73" i="28"/>
  <c r="X73" i="28"/>
  <c r="AF73" i="28"/>
  <c r="AN73" i="28"/>
  <c r="AV73" i="28"/>
  <c r="BD73" i="28"/>
  <c r="BL73" i="28"/>
  <c r="S74" i="28"/>
  <c r="AA74" i="28"/>
  <c r="AI74" i="28"/>
  <c r="AQ74" i="28"/>
  <c r="AY74" i="28"/>
  <c r="BG74" i="28"/>
  <c r="BO74" i="28"/>
  <c r="V75" i="28"/>
  <c r="AD75" i="28"/>
  <c r="AL75" i="28"/>
  <c r="AT75" i="28"/>
  <c r="BB75" i="28"/>
  <c r="BJ75" i="28"/>
  <c r="Q76" i="28"/>
  <c r="Y76" i="28"/>
  <c r="AG76" i="28"/>
  <c r="AO76" i="28"/>
  <c r="AW76" i="28"/>
  <c r="BE76" i="28"/>
  <c r="BM76" i="28"/>
  <c r="T77" i="28"/>
  <c r="AB77" i="28"/>
  <c r="AJ77" i="28"/>
  <c r="AR77" i="28"/>
  <c r="AZ77" i="28"/>
  <c r="BH77" i="28"/>
  <c r="W78" i="28"/>
  <c r="AE78" i="28"/>
  <c r="AM78" i="28"/>
  <c r="AU78" i="28"/>
  <c r="BC78" i="28"/>
  <c r="BK78" i="28"/>
  <c r="R79" i="28"/>
  <c r="Z79" i="28"/>
  <c r="AH79" i="28"/>
  <c r="AP79" i="28"/>
  <c r="AX79" i="28"/>
  <c r="BF79" i="28"/>
  <c r="BN79" i="28"/>
  <c r="U80" i="28"/>
  <c r="AC80" i="28"/>
  <c r="AK80" i="28"/>
  <c r="AS80" i="28"/>
  <c r="BA80" i="28"/>
  <c r="BI80" i="28"/>
  <c r="P81" i="28"/>
  <c r="X81" i="28"/>
  <c r="AF81" i="28"/>
  <c r="AN81" i="28"/>
  <c r="AV81" i="28"/>
  <c r="BD81" i="28"/>
  <c r="BL81" i="28"/>
  <c r="S82" i="28"/>
  <c r="AA82" i="28"/>
  <c r="AI82" i="28"/>
  <c r="AQ82" i="28"/>
  <c r="AY82" i="28"/>
  <c r="BG82" i="28"/>
  <c r="BO82" i="28"/>
  <c r="V83" i="28"/>
  <c r="AD83" i="28"/>
  <c r="AL83" i="28"/>
  <c r="AT83" i="28"/>
  <c r="BB83" i="28"/>
  <c r="BJ83" i="28"/>
  <c r="Q84" i="28"/>
  <c r="Y84" i="28"/>
  <c r="AG84" i="28"/>
  <c r="AO84" i="28"/>
  <c r="AW84" i="28"/>
  <c r="BE84" i="28"/>
  <c r="BM84" i="28"/>
  <c r="T85" i="28"/>
  <c r="AB85" i="28"/>
  <c r="AJ85" i="28"/>
  <c r="AR85" i="28"/>
  <c r="AZ85" i="28"/>
  <c r="BH85" i="28"/>
  <c r="W86" i="28"/>
  <c r="AE86" i="28"/>
  <c r="AM86" i="28"/>
  <c r="AU86" i="28"/>
  <c r="BC86" i="28"/>
  <c r="BK86" i="28"/>
  <c r="R87" i="28"/>
  <c r="Z87" i="28"/>
  <c r="AH87" i="28"/>
  <c r="AP87" i="28"/>
  <c r="AX87" i="28"/>
  <c r="BF87" i="28"/>
  <c r="BN87" i="28"/>
  <c r="U88" i="28"/>
  <c r="AC88" i="28"/>
  <c r="AK88" i="28"/>
  <c r="AS88" i="28"/>
  <c r="BA88" i="28"/>
  <c r="BI88" i="28"/>
  <c r="P89" i="28"/>
  <c r="X89" i="28"/>
  <c r="AF89" i="28"/>
  <c r="AN89" i="28"/>
  <c r="AV89" i="28"/>
  <c r="BD89" i="28"/>
  <c r="BL89" i="28"/>
  <c r="S90" i="28"/>
  <c r="AA90" i="28"/>
  <c r="AI90" i="28"/>
  <c r="AQ90" i="28"/>
  <c r="AY90" i="28"/>
  <c r="BG90" i="28"/>
  <c r="BO90" i="28"/>
  <c r="V91" i="28"/>
  <c r="AD91" i="28"/>
  <c r="AL91" i="28"/>
  <c r="AT91" i="28"/>
  <c r="BB91" i="28"/>
  <c r="BJ91" i="28"/>
  <c r="Q92" i="28"/>
  <c r="Y92" i="28"/>
  <c r="AG92" i="28"/>
  <c r="AO92" i="28"/>
  <c r="AW92" i="28"/>
  <c r="BE92" i="28"/>
  <c r="BM92" i="28"/>
  <c r="T93" i="28"/>
  <c r="AB93" i="28"/>
  <c r="AJ93" i="28"/>
  <c r="AR93" i="28"/>
  <c r="AZ93" i="28"/>
  <c r="BH93" i="28"/>
  <c r="W94" i="28"/>
  <c r="AE94" i="28"/>
  <c r="AM94" i="28"/>
  <c r="AU94" i="28"/>
  <c r="BC94" i="28"/>
  <c r="BK94" i="28"/>
  <c r="R95" i="28"/>
  <c r="Z95" i="28"/>
  <c r="AH95" i="28"/>
  <c r="AP95" i="28"/>
  <c r="AX95" i="28"/>
  <c r="BF95" i="28"/>
  <c r="BN95" i="28"/>
  <c r="U96" i="28"/>
  <c r="AC96" i="28"/>
  <c r="AK96" i="28"/>
  <c r="AS96" i="28"/>
  <c r="BA96" i="28"/>
  <c r="BI96" i="28"/>
  <c r="P97" i="28"/>
  <c r="X97" i="28"/>
  <c r="AF97" i="28"/>
  <c r="AN97" i="28"/>
  <c r="AV97" i="28"/>
  <c r="BD97" i="28"/>
  <c r="BL97" i="28"/>
  <c r="S98" i="28"/>
  <c r="AA98" i="28"/>
  <c r="AI98" i="28"/>
  <c r="AQ98" i="28"/>
  <c r="AY98" i="28"/>
  <c r="BG98" i="28"/>
  <c r="BO98" i="28"/>
  <c r="V99" i="28"/>
  <c r="AD99" i="28"/>
  <c r="AL99" i="28"/>
  <c r="AT99" i="28"/>
  <c r="BB99" i="28"/>
  <c r="BJ99" i="28"/>
  <c r="Q100" i="28"/>
  <c r="Y100" i="28"/>
  <c r="AG100" i="28"/>
  <c r="AN100" i="28"/>
  <c r="AS100" i="28"/>
  <c r="AX100" i="28"/>
  <c r="BD100" i="28"/>
  <c r="BI100" i="28"/>
  <c r="BN100" i="28"/>
  <c r="S101" i="28"/>
  <c r="X101" i="28"/>
  <c r="AC101" i="28"/>
  <c r="AI101" i="28"/>
  <c r="AN101" i="28"/>
  <c r="AS101" i="28"/>
  <c r="AY101" i="28"/>
  <c r="BC101" i="28"/>
  <c r="BG101" i="28"/>
  <c r="BK101" i="28"/>
  <c r="BO101" i="28"/>
  <c r="R102" i="28"/>
  <c r="V102" i="28"/>
  <c r="Z102" i="28"/>
  <c r="AD102" i="28"/>
  <c r="AH102" i="28"/>
  <c r="AL102" i="28"/>
  <c r="AP102" i="28"/>
  <c r="AT102" i="28"/>
  <c r="AX102" i="28"/>
  <c r="BB102" i="28"/>
  <c r="BF102" i="28"/>
  <c r="BJ102" i="28"/>
  <c r="BN102" i="28"/>
  <c r="Q103" i="28"/>
  <c r="U103" i="28"/>
  <c r="Y103" i="28"/>
  <c r="AC103" i="28"/>
  <c r="AG103" i="28"/>
  <c r="AK103" i="28"/>
  <c r="AO103" i="28"/>
  <c r="AS103" i="28"/>
  <c r="AW103" i="28"/>
  <c r="BA103" i="28"/>
  <c r="BE103" i="28"/>
  <c r="BI103" i="28"/>
  <c r="BM103" i="28"/>
  <c r="P104" i="28"/>
  <c r="T104" i="28"/>
  <c r="X104" i="28"/>
  <c r="AB104" i="28"/>
  <c r="AF104" i="28"/>
  <c r="AJ104" i="28"/>
  <c r="AN104" i="28"/>
  <c r="AR104" i="28"/>
  <c r="AV104" i="28"/>
  <c r="AZ104" i="28"/>
  <c r="BD104" i="28"/>
  <c r="BH104" i="28"/>
  <c r="BL104" i="28"/>
  <c r="S105" i="28"/>
  <c r="W105" i="28"/>
  <c r="AA105" i="28"/>
  <c r="AE105" i="28"/>
  <c r="AI105" i="28"/>
  <c r="AM105" i="28"/>
  <c r="AQ105" i="28"/>
  <c r="AU105" i="28"/>
  <c r="AY105" i="28"/>
  <c r="BC105" i="28"/>
  <c r="BG105" i="28"/>
  <c r="BK105" i="28"/>
  <c r="BO105" i="28"/>
  <c r="R106" i="28"/>
  <c r="V106" i="28"/>
  <c r="Z106" i="28"/>
  <c r="AD106" i="28"/>
  <c r="AH106" i="28"/>
  <c r="AL106" i="28"/>
  <c r="AP106" i="28"/>
  <c r="AT106" i="28"/>
  <c r="AX106" i="28"/>
  <c r="BB106" i="28"/>
  <c r="BF106" i="28"/>
  <c r="BJ106" i="28"/>
  <c r="BN106" i="28"/>
  <c r="Q107" i="28"/>
  <c r="U107" i="28"/>
  <c r="Y107" i="28"/>
  <c r="AC107" i="28"/>
  <c r="AG107" i="28"/>
  <c r="AK107" i="28"/>
  <c r="AO107" i="28"/>
  <c r="AS107" i="28"/>
  <c r="AW107" i="28"/>
  <c r="BA107" i="28"/>
  <c r="BE107" i="28"/>
  <c r="BI107" i="28"/>
  <c r="BM107" i="28"/>
  <c r="P108" i="28"/>
  <c r="T108" i="28"/>
  <c r="X108" i="28"/>
  <c r="AB108" i="28"/>
  <c r="AF108" i="28"/>
  <c r="AJ108" i="28"/>
  <c r="AN108" i="28"/>
  <c r="AR108" i="28"/>
  <c r="AV108" i="28"/>
  <c r="AZ108" i="28"/>
  <c r="BD108" i="28"/>
  <c r="BH108" i="28"/>
  <c r="BL108" i="28"/>
  <c r="S109" i="28"/>
  <c r="W109" i="28"/>
  <c r="AA109" i="28"/>
  <c r="AE109" i="28"/>
  <c r="AI109" i="28"/>
  <c r="AM109" i="28"/>
  <c r="AQ109" i="28"/>
  <c r="AU109" i="28"/>
  <c r="AY109" i="28"/>
  <c r="BC109" i="28"/>
  <c r="BG109" i="28"/>
  <c r="BK109" i="28"/>
  <c r="BO109" i="28"/>
  <c r="AZ69" i="28"/>
  <c r="BK69" i="28"/>
  <c r="R70" i="28"/>
  <c r="Z70" i="28"/>
  <c r="AH70" i="28"/>
  <c r="AP70" i="28"/>
  <c r="AX70" i="28"/>
  <c r="BF70" i="28"/>
  <c r="BN70" i="28"/>
  <c r="U71" i="28"/>
  <c r="AC71" i="28"/>
  <c r="AK71" i="28"/>
  <c r="AS71" i="28"/>
  <c r="BA71" i="28"/>
  <c r="BI71" i="28"/>
  <c r="P72" i="28"/>
  <c r="X72" i="28"/>
  <c r="AF72" i="28"/>
  <c r="AN72" i="28"/>
  <c r="AV72" i="28"/>
  <c r="BD72" i="28"/>
  <c r="BL72" i="28"/>
  <c r="S73" i="28"/>
  <c r="AA73" i="28"/>
  <c r="AI73" i="28"/>
  <c r="AQ73" i="28"/>
  <c r="AY73" i="28"/>
  <c r="BG73" i="28"/>
  <c r="BO73" i="28"/>
  <c r="V74" i="28"/>
  <c r="AD74" i="28"/>
  <c r="AL74" i="28"/>
  <c r="AT74" i="28"/>
  <c r="BB74" i="28"/>
  <c r="BJ74" i="28"/>
  <c r="Q75" i="28"/>
  <c r="Y75" i="28"/>
  <c r="AG75" i="28"/>
  <c r="AO75" i="28"/>
  <c r="AW75" i="28"/>
  <c r="BE75" i="28"/>
  <c r="BM75" i="28"/>
  <c r="T76" i="28"/>
  <c r="AB76" i="28"/>
  <c r="AJ76" i="28"/>
  <c r="AR76" i="28"/>
  <c r="AZ76" i="28"/>
  <c r="BH76" i="28"/>
  <c r="W77" i="28"/>
  <c r="AE77" i="28"/>
  <c r="AM77" i="28"/>
  <c r="AU77" i="28"/>
  <c r="BC77" i="28"/>
  <c r="BK77" i="28"/>
  <c r="R78" i="28"/>
  <c r="Z78" i="28"/>
  <c r="AH78" i="28"/>
  <c r="AP78" i="28"/>
  <c r="AX78" i="28"/>
  <c r="BF78" i="28"/>
  <c r="BN78" i="28"/>
  <c r="U79" i="28"/>
  <c r="AC79" i="28"/>
  <c r="AK79" i="28"/>
  <c r="AS79" i="28"/>
  <c r="BA79" i="28"/>
  <c r="BI79" i="28"/>
  <c r="P80" i="28"/>
  <c r="X80" i="28"/>
  <c r="AF80" i="28"/>
  <c r="AN80" i="28"/>
  <c r="AV80" i="28"/>
  <c r="BD80" i="28"/>
  <c r="BL80" i="28"/>
  <c r="S81" i="28"/>
  <c r="AA81" i="28"/>
  <c r="AI81" i="28"/>
  <c r="AQ81" i="28"/>
  <c r="AY81" i="28"/>
  <c r="BG81" i="28"/>
  <c r="BO81" i="28"/>
  <c r="V82" i="28"/>
  <c r="AD82" i="28"/>
  <c r="AL82" i="28"/>
  <c r="AT82" i="28"/>
  <c r="BB82" i="28"/>
  <c r="BJ82" i="28"/>
  <c r="Q83" i="28"/>
  <c r="Y83" i="28"/>
  <c r="AG83" i="28"/>
  <c r="AO83" i="28"/>
  <c r="AW83" i="28"/>
  <c r="BE83" i="28"/>
  <c r="BM83" i="28"/>
  <c r="T84" i="28"/>
  <c r="AB84" i="28"/>
  <c r="AJ84" i="28"/>
  <c r="AR84" i="28"/>
  <c r="AZ84" i="28"/>
  <c r="BH84" i="28"/>
  <c r="W85" i="28"/>
  <c r="AE85" i="28"/>
  <c r="AM85" i="28"/>
  <c r="AU85" i="28"/>
  <c r="BC85" i="28"/>
  <c r="BK85" i="28"/>
  <c r="R86" i="28"/>
  <c r="Z86" i="28"/>
  <c r="AH86" i="28"/>
  <c r="AP86" i="28"/>
  <c r="AX86" i="28"/>
  <c r="BF86" i="28"/>
  <c r="BN86" i="28"/>
  <c r="U87" i="28"/>
  <c r="AC87" i="28"/>
  <c r="AK87" i="28"/>
  <c r="AS87" i="28"/>
  <c r="BA87" i="28"/>
  <c r="BI87" i="28"/>
  <c r="P88" i="28"/>
  <c r="X88" i="28"/>
  <c r="AF88" i="28"/>
  <c r="AN88" i="28"/>
  <c r="AV88" i="28"/>
  <c r="BD88" i="28"/>
  <c r="BL88" i="28"/>
  <c r="S89" i="28"/>
  <c r="AA89" i="28"/>
  <c r="AI89" i="28"/>
  <c r="AQ89" i="28"/>
  <c r="AY89" i="28"/>
  <c r="BG89" i="28"/>
  <c r="BO89" i="28"/>
  <c r="V90" i="28"/>
  <c r="AD90" i="28"/>
  <c r="AL90" i="28"/>
  <c r="AT90" i="28"/>
  <c r="BB90" i="28"/>
  <c r="BJ90" i="28"/>
  <c r="Q91" i="28"/>
  <c r="Y91" i="28"/>
  <c r="AG91" i="28"/>
  <c r="AO91" i="28"/>
  <c r="AW91" i="28"/>
  <c r="BE91" i="28"/>
  <c r="BM91" i="28"/>
  <c r="T92" i="28"/>
  <c r="AB92" i="28"/>
  <c r="AJ92" i="28"/>
  <c r="AR92" i="28"/>
  <c r="AZ92" i="28"/>
  <c r="BH92" i="28"/>
  <c r="W93" i="28"/>
  <c r="AE93" i="28"/>
  <c r="AM93" i="28"/>
  <c r="AU93" i="28"/>
  <c r="BC93" i="28"/>
  <c r="BK93" i="28"/>
  <c r="R94" i="28"/>
  <c r="Z94" i="28"/>
  <c r="AH94" i="28"/>
  <c r="AP94" i="28"/>
  <c r="AX94" i="28"/>
  <c r="BF94" i="28"/>
  <c r="BN94" i="28"/>
  <c r="U95" i="28"/>
  <c r="AC95" i="28"/>
  <c r="AK95" i="28"/>
  <c r="AS95" i="28"/>
  <c r="BA95" i="28"/>
  <c r="BI95" i="28"/>
  <c r="P96" i="28"/>
  <c r="X96" i="28"/>
  <c r="AF96" i="28"/>
  <c r="AN96" i="28"/>
  <c r="AV96" i="28"/>
  <c r="BD96" i="28"/>
  <c r="BL96" i="28"/>
  <c r="S97" i="28"/>
  <c r="AA97" i="28"/>
  <c r="AI97" i="28"/>
  <c r="AQ97" i="28"/>
  <c r="AY97" i="28"/>
  <c r="BG97" i="28"/>
  <c r="BO97" i="28"/>
  <c r="V98" i="28"/>
  <c r="AD98" i="28"/>
  <c r="AL98" i="28"/>
  <c r="AT98" i="28"/>
  <c r="BB98" i="28"/>
  <c r="BJ98" i="28"/>
  <c r="Q99" i="28"/>
  <c r="Y99" i="28"/>
  <c r="AG99" i="28"/>
  <c r="AO99" i="28"/>
  <c r="AW99" i="28"/>
  <c r="BE99" i="28"/>
  <c r="BM99" i="28"/>
  <c r="T100" i="28"/>
  <c r="AB100" i="28"/>
  <c r="AJ100" i="28"/>
  <c r="AO100" i="28"/>
  <c r="AT100" i="28"/>
  <c r="AZ100" i="28"/>
  <c r="BE100" i="28"/>
  <c r="BJ100" i="28"/>
  <c r="T101" i="28"/>
  <c r="Y101" i="28"/>
  <c r="AE101" i="28"/>
  <c r="AJ101" i="28"/>
  <c r="AO101" i="28"/>
  <c r="AU101" i="28"/>
  <c r="AZ101" i="28"/>
  <c r="BD101" i="28"/>
  <c r="BH101" i="28"/>
  <c r="BL101" i="28"/>
  <c r="S102" i="28"/>
  <c r="W102" i="28"/>
  <c r="AA102" i="28"/>
  <c r="AE102" i="28"/>
  <c r="AI102" i="28"/>
  <c r="AM102" i="28"/>
  <c r="AQ102" i="28"/>
  <c r="AU102" i="28"/>
  <c r="AY102" i="28"/>
  <c r="BC102" i="28"/>
  <c r="BG102" i="28"/>
  <c r="BK102" i="28"/>
  <c r="BO102" i="28"/>
  <c r="R103" i="28"/>
  <c r="V103" i="28"/>
  <c r="Z103" i="28"/>
  <c r="AD103" i="28"/>
  <c r="AH103" i="28"/>
  <c r="AL103" i="28"/>
  <c r="AP103" i="28"/>
  <c r="AT103" i="28"/>
  <c r="AX103" i="28"/>
  <c r="BB103" i="28"/>
  <c r="BF103" i="28"/>
  <c r="BJ103" i="28"/>
  <c r="BN103" i="28"/>
  <c r="Q104" i="28"/>
  <c r="U104" i="28"/>
  <c r="Y104" i="28"/>
  <c r="AC104" i="28"/>
  <c r="AG104" i="28"/>
  <c r="AK104" i="28"/>
  <c r="AO104" i="28"/>
  <c r="AS104" i="28"/>
  <c r="AW104" i="28"/>
  <c r="BA104" i="28"/>
  <c r="BE104" i="28"/>
  <c r="BI104" i="28"/>
  <c r="BM104" i="28"/>
  <c r="P105" i="28"/>
  <c r="T105" i="28"/>
  <c r="X105" i="28"/>
  <c r="AB105" i="28"/>
  <c r="AF105" i="28"/>
  <c r="AJ105" i="28"/>
  <c r="AN105" i="28"/>
  <c r="AR105" i="28"/>
  <c r="AV105" i="28"/>
  <c r="AZ105" i="28"/>
  <c r="BD105" i="28"/>
  <c r="BH105" i="28"/>
  <c r="BL105" i="28"/>
  <c r="S106" i="28"/>
  <c r="W106" i="28"/>
  <c r="AA106" i="28"/>
  <c r="AE106" i="28"/>
  <c r="AI106" i="28"/>
  <c r="AM106" i="28"/>
  <c r="AQ106" i="28"/>
  <c r="AU106" i="28"/>
  <c r="AY106" i="28"/>
  <c r="BC106" i="28"/>
  <c r="BG106" i="28"/>
  <c r="BK106" i="28"/>
  <c r="BO106" i="28"/>
  <c r="R107" i="28"/>
  <c r="V107" i="28"/>
  <c r="Z107" i="28"/>
  <c r="AD107" i="28"/>
  <c r="AH107" i="28"/>
  <c r="AL107" i="28"/>
  <c r="AP107" i="28"/>
  <c r="AT107" i="28"/>
  <c r="AX107" i="28"/>
  <c r="BB107" i="28"/>
  <c r="BF107" i="28"/>
  <c r="BJ107" i="28"/>
  <c r="BN107" i="28"/>
  <c r="Q108" i="28"/>
  <c r="U108" i="28"/>
  <c r="Y108" i="28"/>
  <c r="AC108" i="28"/>
  <c r="AG108" i="28"/>
  <c r="AK108" i="28"/>
  <c r="AO108" i="28"/>
  <c r="AS108" i="28"/>
  <c r="AW108" i="28"/>
  <c r="BA108" i="28"/>
  <c r="BE108" i="28"/>
  <c r="BI108" i="28"/>
  <c r="BM108" i="28"/>
  <c r="P109" i="28"/>
  <c r="T109" i="28"/>
  <c r="X109" i="28"/>
  <c r="AB109" i="28"/>
  <c r="AF109" i="28"/>
  <c r="AJ109" i="28"/>
  <c r="AN109" i="28"/>
  <c r="AR109" i="28"/>
  <c r="AV109" i="28"/>
  <c r="AZ109" i="28"/>
  <c r="BD109" i="28"/>
  <c r="BH109" i="28"/>
  <c r="BL109" i="28"/>
  <c r="S110" i="28"/>
  <c r="BD69" i="28"/>
  <c r="BL69" i="28"/>
  <c r="S70" i="28"/>
  <c r="AA70" i="28"/>
  <c r="AI70" i="28"/>
  <c r="AQ70" i="28"/>
  <c r="AY70" i="28"/>
  <c r="BG70" i="28"/>
  <c r="BO70" i="28"/>
  <c r="V71" i="28"/>
  <c r="AD71" i="28"/>
  <c r="AL71" i="28"/>
  <c r="AT71" i="28"/>
  <c r="BB71" i="28"/>
  <c r="BJ71" i="28"/>
  <c r="Q72" i="28"/>
  <c r="Y72" i="28"/>
  <c r="AG72" i="28"/>
  <c r="AO72" i="28"/>
  <c r="AW72" i="28"/>
  <c r="BE72" i="28"/>
  <c r="BM72" i="28"/>
  <c r="T73" i="28"/>
  <c r="AB73" i="28"/>
  <c r="AJ73" i="28"/>
  <c r="AR73" i="28"/>
  <c r="AZ73" i="28"/>
  <c r="BH73" i="28"/>
  <c r="W74" i="28"/>
  <c r="AE74" i="28"/>
  <c r="AM74" i="28"/>
  <c r="AU74" i="28"/>
  <c r="BC74" i="28"/>
  <c r="BK74" i="28"/>
  <c r="R75" i="28"/>
  <c r="Z75" i="28"/>
  <c r="AH75" i="28"/>
  <c r="AP75" i="28"/>
  <c r="AX75" i="28"/>
  <c r="BF75" i="28"/>
  <c r="BN75" i="28"/>
  <c r="U76" i="28"/>
  <c r="AC76" i="28"/>
  <c r="AK76" i="28"/>
  <c r="AS76" i="28"/>
  <c r="BA76" i="28"/>
  <c r="BI76" i="28"/>
  <c r="P77" i="28"/>
  <c r="X77" i="28"/>
  <c r="AF77" i="28"/>
  <c r="AN77" i="28"/>
  <c r="AV77" i="28"/>
  <c r="BD77" i="28"/>
  <c r="BL77" i="28"/>
  <c r="S78" i="28"/>
  <c r="AA78" i="28"/>
  <c r="AI78" i="28"/>
  <c r="AQ78" i="28"/>
  <c r="AY78" i="28"/>
  <c r="BG78" i="28"/>
  <c r="BO78" i="28"/>
  <c r="V79" i="28"/>
  <c r="AD79" i="28"/>
  <c r="AL79" i="28"/>
  <c r="AT79" i="28"/>
  <c r="BB79" i="28"/>
  <c r="BJ79" i="28"/>
  <c r="Q80" i="28"/>
  <c r="Y80" i="28"/>
  <c r="AG80" i="28"/>
  <c r="AO80" i="28"/>
  <c r="AW80" i="28"/>
  <c r="BE80" i="28"/>
  <c r="BM80" i="28"/>
  <c r="T81" i="28"/>
  <c r="AB81" i="28"/>
  <c r="AJ81" i="28"/>
  <c r="AR81" i="28"/>
  <c r="AZ81" i="28"/>
  <c r="BH81" i="28"/>
  <c r="W82" i="28"/>
  <c r="AE82" i="28"/>
  <c r="AM82" i="28"/>
  <c r="AU82" i="28"/>
  <c r="BC82" i="28"/>
  <c r="BK82" i="28"/>
  <c r="R83" i="28"/>
  <c r="Z83" i="28"/>
  <c r="AH83" i="28"/>
  <c r="AP83" i="28"/>
  <c r="AX83" i="28"/>
  <c r="BF83" i="28"/>
  <c r="BN83" i="28"/>
  <c r="U84" i="28"/>
  <c r="AC84" i="28"/>
  <c r="AK84" i="28"/>
  <c r="AS84" i="28"/>
  <c r="BA84" i="28"/>
  <c r="BI84" i="28"/>
  <c r="P85" i="28"/>
  <c r="X85" i="28"/>
  <c r="AF85" i="28"/>
  <c r="AN85" i="28"/>
  <c r="AV85" i="28"/>
  <c r="BD85" i="28"/>
  <c r="BL85" i="28"/>
  <c r="S86" i="28"/>
  <c r="AA86" i="28"/>
  <c r="AI86" i="28"/>
  <c r="AQ86" i="28"/>
  <c r="AY86" i="28"/>
  <c r="BG86" i="28"/>
  <c r="BO86" i="28"/>
  <c r="V87" i="28"/>
  <c r="AD87" i="28"/>
  <c r="AL87" i="28"/>
  <c r="AT87" i="28"/>
  <c r="BB87" i="28"/>
  <c r="BJ87" i="28"/>
  <c r="Q88" i="28"/>
  <c r="Y88" i="28"/>
  <c r="AG88" i="28"/>
  <c r="AO88" i="28"/>
  <c r="AW88" i="28"/>
  <c r="BE88" i="28"/>
  <c r="BM88" i="28"/>
  <c r="T89" i="28"/>
  <c r="AB89" i="28"/>
  <c r="AJ89" i="28"/>
  <c r="AR89" i="28"/>
  <c r="AZ89" i="28"/>
  <c r="BH89" i="28"/>
  <c r="W90" i="28"/>
  <c r="AE90" i="28"/>
  <c r="AM90" i="28"/>
  <c r="AU90" i="28"/>
  <c r="BC90" i="28"/>
  <c r="BK90" i="28"/>
  <c r="R91" i="28"/>
  <c r="Z91" i="28"/>
  <c r="AH91" i="28"/>
  <c r="AP91" i="28"/>
  <c r="AX91" i="28"/>
  <c r="BF91" i="28"/>
  <c r="BN91" i="28"/>
  <c r="U92" i="28"/>
  <c r="AC92" i="28"/>
  <c r="AK92" i="28"/>
  <c r="AS92" i="28"/>
  <c r="BA92" i="28"/>
  <c r="BI92" i="28"/>
  <c r="P93" i="28"/>
  <c r="X93" i="28"/>
  <c r="AF93" i="28"/>
  <c r="AN93" i="28"/>
  <c r="AV93" i="28"/>
  <c r="BD93" i="28"/>
  <c r="BL93" i="28"/>
  <c r="S94" i="28"/>
  <c r="AA94" i="28"/>
  <c r="AI94" i="28"/>
  <c r="AQ94" i="28"/>
  <c r="AY94" i="28"/>
  <c r="BG94" i="28"/>
  <c r="BO94" i="28"/>
  <c r="V95" i="28"/>
  <c r="AD95" i="28"/>
  <c r="AL95" i="28"/>
  <c r="AT95" i="28"/>
  <c r="BB95" i="28"/>
  <c r="BJ95" i="28"/>
  <c r="Q96" i="28"/>
  <c r="Y96" i="28"/>
  <c r="AG96" i="28"/>
  <c r="AO96" i="28"/>
  <c r="AW96" i="28"/>
  <c r="BE96" i="28"/>
  <c r="BM96" i="28"/>
  <c r="T97" i="28"/>
  <c r="AB97" i="28"/>
  <c r="AJ97" i="28"/>
  <c r="AR97" i="28"/>
  <c r="AZ97" i="28"/>
  <c r="BH97" i="28"/>
  <c r="W98" i="28"/>
  <c r="AE98" i="28"/>
  <c r="AM98" i="28"/>
  <c r="AU98" i="28"/>
  <c r="BC98" i="28"/>
  <c r="BK98" i="28"/>
  <c r="R99" i="28"/>
  <c r="Z99" i="28"/>
  <c r="AH99" i="28"/>
  <c r="AP99" i="28"/>
  <c r="AX99" i="28"/>
  <c r="BF99" i="28"/>
  <c r="BN99" i="28"/>
  <c r="U100" i="28"/>
  <c r="AC100" i="28"/>
  <c r="AK100" i="28"/>
  <c r="AP100" i="28"/>
  <c r="AV100" i="28"/>
  <c r="BA100" i="28"/>
  <c r="BF100" i="28"/>
  <c r="BL100" i="28"/>
  <c r="P101" i="28"/>
  <c r="U101" i="28"/>
  <c r="AA101" i="28"/>
  <c r="AF101" i="28"/>
  <c r="AK101" i="28"/>
  <c r="AQ101" i="28"/>
  <c r="AV101" i="28"/>
  <c r="BA101" i="28"/>
  <c r="BE101" i="28"/>
  <c r="BI101" i="28"/>
  <c r="BM101" i="28"/>
  <c r="P102" i="28"/>
  <c r="T102" i="28"/>
  <c r="X102" i="28"/>
  <c r="AB102" i="28"/>
  <c r="AF102" i="28"/>
  <c r="AJ102" i="28"/>
  <c r="AN102" i="28"/>
  <c r="AR102" i="28"/>
  <c r="AV102" i="28"/>
  <c r="AZ102" i="28"/>
  <c r="BD102" i="28"/>
  <c r="BH102" i="28"/>
  <c r="BL102" i="28"/>
  <c r="S103" i="28"/>
  <c r="W103" i="28"/>
  <c r="AA103" i="28"/>
  <c r="AE103" i="28"/>
  <c r="AI103" i="28"/>
  <c r="AM103" i="28"/>
  <c r="AQ103" i="28"/>
  <c r="AU103" i="28"/>
  <c r="AY103" i="28"/>
  <c r="BC103" i="28"/>
  <c r="BG103" i="28"/>
  <c r="BK103" i="28"/>
  <c r="BO103" i="28"/>
  <c r="R104" i="28"/>
  <c r="V104" i="28"/>
  <c r="Z104" i="28"/>
  <c r="AD104" i="28"/>
  <c r="AH104" i="28"/>
  <c r="AL104" i="28"/>
  <c r="AP104" i="28"/>
  <c r="AT104" i="28"/>
  <c r="AX104" i="28"/>
  <c r="BB104" i="28"/>
  <c r="BF104" i="28"/>
  <c r="BJ104" i="28"/>
  <c r="BN104" i="28"/>
  <c r="Q105" i="28"/>
  <c r="U105" i="28"/>
  <c r="Y105" i="28"/>
  <c r="AC105" i="28"/>
  <c r="AG105" i="28"/>
  <c r="AK105" i="28"/>
  <c r="AO105" i="28"/>
  <c r="AS105" i="28"/>
  <c r="AW105" i="28"/>
  <c r="BA105" i="28"/>
  <c r="BE105" i="28"/>
  <c r="BI105" i="28"/>
  <c r="BM105" i="28"/>
  <c r="P106" i="28"/>
  <c r="T106" i="28"/>
  <c r="X106" i="28"/>
  <c r="AB106" i="28"/>
  <c r="AF106" i="28"/>
  <c r="AJ106" i="28"/>
  <c r="AN106" i="28"/>
  <c r="AR106" i="28"/>
  <c r="AV106" i="28"/>
  <c r="AZ106" i="28"/>
  <c r="BD106" i="28"/>
  <c r="BH106" i="28"/>
  <c r="BL106" i="28"/>
  <c r="S107" i="28"/>
  <c r="W107" i="28"/>
  <c r="AA107" i="28"/>
  <c r="AE107" i="28"/>
  <c r="AI107" i="28"/>
  <c r="AM107" i="28"/>
  <c r="AQ107" i="28"/>
  <c r="AU107" i="28"/>
  <c r="AY107" i="28"/>
  <c r="BC107" i="28"/>
  <c r="BG107" i="28"/>
  <c r="BK107" i="28"/>
  <c r="BO107" i="28"/>
  <c r="R108" i="28"/>
  <c r="V108" i="28"/>
  <c r="Z108" i="28"/>
  <c r="AD108" i="28"/>
  <c r="AH108" i="28"/>
  <c r="AL108" i="28"/>
  <c r="AP108" i="28"/>
  <c r="AT108" i="28"/>
  <c r="AX108" i="28"/>
  <c r="BB108" i="28"/>
  <c r="BF108" i="28"/>
  <c r="BJ108" i="28"/>
  <c r="BN108" i="28"/>
  <c r="Q109" i="28"/>
  <c r="U109" i="28"/>
  <c r="Y109" i="28"/>
  <c r="AC109" i="28"/>
  <c r="AG109" i="28"/>
  <c r="AK109" i="28"/>
  <c r="AO109" i="28"/>
  <c r="AS109" i="28"/>
  <c r="AW109" i="28"/>
  <c r="BA109" i="28"/>
  <c r="BE109" i="28"/>
  <c r="BI109" i="28"/>
  <c r="BM109" i="28"/>
  <c r="P110" i="28"/>
  <c r="T110" i="28"/>
  <c r="X110" i="28"/>
  <c r="AB110" i="28"/>
  <c r="AF110" i="28"/>
  <c r="AJ110" i="28"/>
  <c r="AN110" i="28"/>
  <c r="AR110" i="28"/>
  <c r="AV110" i="28"/>
  <c r="AZ110" i="28"/>
  <c r="BD110" i="28"/>
  <c r="BH110" i="28"/>
  <c r="BL110" i="28"/>
  <c r="S111" i="28"/>
  <c r="AJ96" i="28"/>
  <c r="AU97" i="28"/>
  <c r="Z98" i="28"/>
  <c r="BF98" i="28"/>
  <c r="AK99" i="28"/>
  <c r="P100" i="28"/>
  <c r="AR100" i="28"/>
  <c r="BM100" i="28"/>
  <c r="AG101" i="28"/>
  <c r="BB101" i="28"/>
  <c r="Q102" i="28"/>
  <c r="AG102" i="28"/>
  <c r="AW102" i="28"/>
  <c r="BM102" i="28"/>
  <c r="AB103" i="28"/>
  <c r="AR103" i="28"/>
  <c r="BH103" i="28"/>
  <c r="W104" i="28"/>
  <c r="AM104" i="28"/>
  <c r="BC104" i="28"/>
  <c r="R105" i="28"/>
  <c r="AH105" i="28"/>
  <c r="AX105" i="28"/>
  <c r="BN105" i="28"/>
  <c r="AC106" i="28"/>
  <c r="AS106" i="28"/>
  <c r="BI106" i="28"/>
  <c r="X107" i="28"/>
  <c r="AN107" i="28"/>
  <c r="BD107" i="28"/>
  <c r="S108" i="28"/>
  <c r="AI108" i="28"/>
  <c r="AY108" i="28"/>
  <c r="BO108" i="28"/>
  <c r="AD109" i="28"/>
  <c r="AT109" i="28"/>
  <c r="BJ109" i="28"/>
  <c r="U110" i="28"/>
  <c r="Z110" i="28"/>
  <c r="AE110" i="28"/>
  <c r="AK110" i="28"/>
  <c r="AP110" i="28"/>
  <c r="AU110" i="28"/>
  <c r="BA110" i="28"/>
  <c r="BF110" i="28"/>
  <c r="BK110" i="28"/>
  <c r="P111" i="28"/>
  <c r="U111" i="28"/>
  <c r="Y111" i="28"/>
  <c r="AC111" i="28"/>
  <c r="AG111" i="28"/>
  <c r="AK111" i="28"/>
  <c r="AO111" i="28"/>
  <c r="AS111" i="28"/>
  <c r="AW111" i="28"/>
  <c r="BA111" i="28"/>
  <c r="BE111" i="28"/>
  <c r="BI111" i="28"/>
  <c r="BM111" i="28"/>
  <c r="P112" i="28"/>
  <c r="T112" i="28"/>
  <c r="X112" i="28"/>
  <c r="AB112" i="28"/>
  <c r="AF112" i="28"/>
  <c r="AJ112" i="28"/>
  <c r="AN112" i="28"/>
  <c r="AR112" i="28"/>
  <c r="AV112" i="28"/>
  <c r="AZ112" i="28"/>
  <c r="BD112" i="28"/>
  <c r="BH112" i="28"/>
  <c r="BL112" i="28"/>
  <c r="S113" i="28"/>
  <c r="W113" i="28"/>
  <c r="AA113" i="28"/>
  <c r="AE113" i="28"/>
  <c r="AI113" i="28"/>
  <c r="AM113" i="28"/>
  <c r="AQ113" i="28"/>
  <c r="AU113" i="28"/>
  <c r="AY113" i="28"/>
  <c r="BC113" i="28"/>
  <c r="BG113" i="28"/>
  <c r="BK113" i="28"/>
  <c r="BO113" i="28"/>
  <c r="R114" i="28"/>
  <c r="V114" i="28"/>
  <c r="Z114" i="28"/>
  <c r="AD114" i="28"/>
  <c r="AH114" i="28"/>
  <c r="AL114" i="28"/>
  <c r="AP114" i="28"/>
  <c r="AT114" i="28"/>
  <c r="AX114" i="28"/>
  <c r="BB114" i="28"/>
  <c r="BF114" i="28"/>
  <c r="BJ114" i="28"/>
  <c r="BN114" i="28"/>
  <c r="Q115" i="28"/>
  <c r="U115" i="28"/>
  <c r="Y115" i="28"/>
  <c r="AC115" i="28"/>
  <c r="AG115" i="28"/>
  <c r="AK115" i="28"/>
  <c r="AO115" i="28"/>
  <c r="AS115" i="28"/>
  <c r="AW115" i="28"/>
  <c r="BA115" i="28"/>
  <c r="BE115" i="28"/>
  <c r="BI115" i="28"/>
  <c r="BM115" i="28"/>
  <c r="P116" i="28"/>
  <c r="T116" i="28"/>
  <c r="X116" i="28"/>
  <c r="AB116" i="28"/>
  <c r="AF116" i="28"/>
  <c r="AJ116" i="28"/>
  <c r="AN116" i="28"/>
  <c r="AR116" i="28"/>
  <c r="AV116" i="28"/>
  <c r="AZ116" i="28"/>
  <c r="BD116" i="28"/>
  <c r="BH116" i="28"/>
  <c r="BL116" i="28"/>
  <c r="S117" i="28"/>
  <c r="W117" i="28"/>
  <c r="AA117" i="28"/>
  <c r="AE117" i="28"/>
  <c r="AI117" i="28"/>
  <c r="AM117" i="28"/>
  <c r="AQ117" i="28"/>
  <c r="AU117" i="28"/>
  <c r="AY117" i="28"/>
  <c r="BC117" i="28"/>
  <c r="BG117" i="28"/>
  <c r="BK117" i="28"/>
  <c r="BO117" i="28"/>
  <c r="R118" i="28"/>
  <c r="V118" i="28"/>
  <c r="Z118" i="28"/>
  <c r="AD118" i="28"/>
  <c r="AH118" i="28"/>
  <c r="AL118" i="28"/>
  <c r="AP118" i="28"/>
  <c r="AT118" i="28"/>
  <c r="AX118" i="28"/>
  <c r="BB118" i="28"/>
  <c r="BF118" i="28"/>
  <c r="BJ118" i="28"/>
  <c r="BN118" i="28"/>
  <c r="Q119" i="28"/>
  <c r="U119" i="28"/>
  <c r="Y119" i="28"/>
  <c r="AC119" i="28"/>
  <c r="AG119" i="28"/>
  <c r="AK119" i="28"/>
  <c r="AO119" i="28"/>
  <c r="AS119" i="28"/>
  <c r="AW119" i="28"/>
  <c r="BA119" i="28"/>
  <c r="BE119" i="28"/>
  <c r="BI119" i="28"/>
  <c r="BM119" i="28"/>
  <c r="P120" i="28"/>
  <c r="T120" i="28"/>
  <c r="X120" i="28"/>
  <c r="AB120" i="28"/>
  <c r="AF120" i="28"/>
  <c r="AJ120" i="28"/>
  <c r="AN120" i="28"/>
  <c r="AR120" i="28"/>
  <c r="AV120" i="28"/>
  <c r="AZ120" i="28"/>
  <c r="BD120" i="28"/>
  <c r="BH120" i="28"/>
  <c r="BL120" i="28"/>
  <c r="S121" i="28"/>
  <c r="W121" i="28"/>
  <c r="AA121" i="28"/>
  <c r="AE121" i="28"/>
  <c r="AI121" i="28"/>
  <c r="AM121" i="28"/>
  <c r="AQ121" i="28"/>
  <c r="AU121" i="28"/>
  <c r="AY121" i="28"/>
  <c r="BC121" i="28"/>
  <c r="BG121" i="28"/>
  <c r="BK121" i="28"/>
  <c r="BO121" i="28"/>
  <c r="R122" i="28"/>
  <c r="V122" i="28"/>
  <c r="Z122" i="28"/>
  <c r="AD122" i="28"/>
  <c r="AH122" i="28"/>
  <c r="AL122" i="28"/>
  <c r="AP122" i="28"/>
  <c r="AT122" i="28"/>
  <c r="AX122" i="28"/>
  <c r="BB122" i="28"/>
  <c r="BF122" i="28"/>
  <c r="BJ122" i="28"/>
  <c r="BN122" i="28"/>
  <c r="Q123" i="28"/>
  <c r="U123" i="28"/>
  <c r="Y123" i="28"/>
  <c r="AC123" i="28"/>
  <c r="AG123" i="28"/>
  <c r="AK123" i="28"/>
  <c r="AO123" i="28"/>
  <c r="AS123" i="28"/>
  <c r="AW123" i="28"/>
  <c r="BA123" i="28"/>
  <c r="BE123" i="28"/>
  <c r="BI123" i="28"/>
  <c r="BM123" i="28"/>
  <c r="P124" i="28"/>
  <c r="T124" i="28"/>
  <c r="X124" i="28"/>
  <c r="AB124" i="28"/>
  <c r="AF124" i="28"/>
  <c r="AJ124" i="28"/>
  <c r="AN124" i="28"/>
  <c r="AR124" i="28"/>
  <c r="AV124" i="28"/>
  <c r="AZ124" i="28"/>
  <c r="BD124" i="28"/>
  <c r="BH124" i="28"/>
  <c r="BL124" i="28"/>
  <c r="S125" i="28"/>
  <c r="W125" i="28"/>
  <c r="AA125" i="28"/>
  <c r="AE125" i="28"/>
  <c r="AI125" i="28"/>
  <c r="AM125" i="28"/>
  <c r="AQ125" i="28"/>
  <c r="AU125" i="28"/>
  <c r="AY125" i="28"/>
  <c r="BC125" i="28"/>
  <c r="BG125" i="28"/>
  <c r="BK125" i="28"/>
  <c r="BO125" i="28"/>
  <c r="R126" i="28"/>
  <c r="V126" i="28"/>
  <c r="Z126" i="28"/>
  <c r="AD126" i="28"/>
  <c r="AH126" i="28"/>
  <c r="AL126" i="28"/>
  <c r="AP126" i="28"/>
  <c r="AT126" i="28"/>
  <c r="AX126" i="28"/>
  <c r="BB126" i="28"/>
  <c r="BF126" i="28"/>
  <c r="BJ126" i="28"/>
  <c r="BN126" i="28"/>
  <c r="Q127" i="28"/>
  <c r="U127" i="28"/>
  <c r="Y127" i="28"/>
  <c r="AC127" i="28"/>
  <c r="AG127" i="28"/>
  <c r="AK127" i="28"/>
  <c r="AO127" i="28"/>
  <c r="AS127" i="28"/>
  <c r="AW127" i="28"/>
  <c r="BA127" i="28"/>
  <c r="BE127" i="28"/>
  <c r="BI127" i="28"/>
  <c r="BM127" i="28"/>
  <c r="P128" i="28"/>
  <c r="T128" i="28"/>
  <c r="X128" i="28"/>
  <c r="AB128" i="28"/>
  <c r="AF128" i="28"/>
  <c r="AJ128" i="28"/>
  <c r="AN128" i="28"/>
  <c r="AR128" i="28"/>
  <c r="AV128" i="28"/>
  <c r="AZ128" i="28"/>
  <c r="BD128" i="28"/>
  <c r="BH128" i="28"/>
  <c r="BL128" i="28"/>
  <c r="S129" i="28"/>
  <c r="W129" i="28"/>
  <c r="AA129" i="28"/>
  <c r="AE129" i="28"/>
  <c r="AI129" i="28"/>
  <c r="AM129" i="28"/>
  <c r="AQ129" i="28"/>
  <c r="AU129" i="28"/>
  <c r="AY129" i="28"/>
  <c r="BC129" i="28"/>
  <c r="BG129" i="28"/>
  <c r="BK129" i="28"/>
  <c r="BO129" i="28"/>
  <c r="R130" i="28"/>
  <c r="V130" i="28"/>
  <c r="Z130" i="28"/>
  <c r="AD130" i="28"/>
  <c r="AH130" i="28"/>
  <c r="AL130" i="28"/>
  <c r="AP130" i="28"/>
  <c r="AT130" i="28"/>
  <c r="AX130" i="28"/>
  <c r="BB130" i="28"/>
  <c r="BF130" i="28"/>
  <c r="BJ130" i="28"/>
  <c r="BN130" i="28"/>
  <c r="Q131" i="28"/>
  <c r="U131" i="28"/>
  <c r="Y131" i="28"/>
  <c r="AC131" i="28"/>
  <c r="AG131" i="28"/>
  <c r="AK131" i="28"/>
  <c r="AO131" i="28"/>
  <c r="AS131" i="28"/>
  <c r="AW131" i="28"/>
  <c r="BA131" i="28"/>
  <c r="BE131" i="28"/>
  <c r="BI131" i="28"/>
  <c r="BM131" i="28"/>
  <c r="P132" i="28"/>
  <c r="T132" i="28"/>
  <c r="X132" i="28"/>
  <c r="AB132" i="28"/>
  <c r="AF132" i="28"/>
  <c r="AJ132" i="28"/>
  <c r="AN132" i="28"/>
  <c r="AR132" i="28"/>
  <c r="AV132" i="28"/>
  <c r="AR96" i="28"/>
  <c r="W97" i="28"/>
  <c r="BC97" i="28"/>
  <c r="AH98" i="28"/>
  <c r="BN98" i="28"/>
  <c r="AS99" i="28"/>
  <c r="X100" i="28"/>
  <c r="AW100" i="28"/>
  <c r="Q101" i="28"/>
  <c r="AM101" i="28"/>
  <c r="BF101" i="28"/>
  <c r="U102" i="28"/>
  <c r="AK102" i="28"/>
  <c r="BA102" i="28"/>
  <c r="P103" i="28"/>
  <c r="AF103" i="28"/>
  <c r="AV103" i="28"/>
  <c r="BL103" i="28"/>
  <c r="AA104" i="28"/>
  <c r="AQ104" i="28"/>
  <c r="BG104" i="28"/>
  <c r="V105" i="28"/>
  <c r="AL105" i="28"/>
  <c r="BB105" i="28"/>
  <c r="Q106" i="28"/>
  <c r="AG106" i="28"/>
  <c r="AW106" i="28"/>
  <c r="BM106" i="28"/>
  <c r="AB107" i="28"/>
  <c r="AR107" i="28"/>
  <c r="BH107" i="28"/>
  <c r="W108" i="28"/>
  <c r="AM108" i="28"/>
  <c r="BC108" i="28"/>
  <c r="R109" i="28"/>
  <c r="AH109" i="28"/>
  <c r="AX109" i="28"/>
  <c r="BN109" i="28"/>
  <c r="V110" i="28"/>
  <c r="AA110" i="28"/>
  <c r="AG110" i="28"/>
  <c r="AL110" i="28"/>
  <c r="AQ110" i="28"/>
  <c r="AW110" i="28"/>
  <c r="BB110" i="28"/>
  <c r="BG110" i="28"/>
  <c r="BM110" i="28"/>
  <c r="Q111" i="28"/>
  <c r="V111" i="28"/>
  <c r="Z111" i="28"/>
  <c r="AD111" i="28"/>
  <c r="AH111" i="28"/>
  <c r="AL111" i="28"/>
  <c r="AP111" i="28"/>
  <c r="AT111" i="28"/>
  <c r="AX111" i="28"/>
  <c r="BB111" i="28"/>
  <c r="BF111" i="28"/>
  <c r="BJ111" i="28"/>
  <c r="BN111" i="28"/>
  <c r="Q112" i="28"/>
  <c r="U112" i="28"/>
  <c r="Y112" i="28"/>
  <c r="AC112" i="28"/>
  <c r="AG112" i="28"/>
  <c r="AK112" i="28"/>
  <c r="AO112" i="28"/>
  <c r="AS112" i="28"/>
  <c r="AW112" i="28"/>
  <c r="BA112" i="28"/>
  <c r="BE112" i="28"/>
  <c r="BI112" i="28"/>
  <c r="BM112" i="28"/>
  <c r="P113" i="28"/>
  <c r="T113" i="28"/>
  <c r="X113" i="28"/>
  <c r="AB113" i="28"/>
  <c r="AF113" i="28"/>
  <c r="AJ113" i="28"/>
  <c r="AN113" i="28"/>
  <c r="AR113" i="28"/>
  <c r="AV113" i="28"/>
  <c r="AZ113" i="28"/>
  <c r="BD113" i="28"/>
  <c r="BH113" i="28"/>
  <c r="BL113" i="28"/>
  <c r="S114" i="28"/>
  <c r="W114" i="28"/>
  <c r="AA114" i="28"/>
  <c r="AE114" i="28"/>
  <c r="AI114" i="28"/>
  <c r="AM114" i="28"/>
  <c r="AQ114" i="28"/>
  <c r="AU114" i="28"/>
  <c r="AY114" i="28"/>
  <c r="BC114" i="28"/>
  <c r="BG114" i="28"/>
  <c r="BK114" i="28"/>
  <c r="BO114" i="28"/>
  <c r="R115" i="28"/>
  <c r="V115" i="28"/>
  <c r="Z115" i="28"/>
  <c r="AD115" i="28"/>
  <c r="AH115" i="28"/>
  <c r="AL115" i="28"/>
  <c r="AP115" i="28"/>
  <c r="AT115" i="28"/>
  <c r="AX115" i="28"/>
  <c r="BB115" i="28"/>
  <c r="BF115" i="28"/>
  <c r="BJ115" i="28"/>
  <c r="BN115" i="28"/>
  <c r="Q116" i="28"/>
  <c r="U116" i="28"/>
  <c r="Y116" i="28"/>
  <c r="AC116" i="28"/>
  <c r="AG116" i="28"/>
  <c r="AK116" i="28"/>
  <c r="AO116" i="28"/>
  <c r="AS116" i="28"/>
  <c r="AW116" i="28"/>
  <c r="BA116" i="28"/>
  <c r="BE116" i="28"/>
  <c r="BI116" i="28"/>
  <c r="BM116" i="28"/>
  <c r="P117" i="28"/>
  <c r="T117" i="28"/>
  <c r="X117" i="28"/>
  <c r="AB117" i="28"/>
  <c r="AF117" i="28"/>
  <c r="AJ117" i="28"/>
  <c r="AN117" i="28"/>
  <c r="AR117" i="28"/>
  <c r="AV117" i="28"/>
  <c r="AZ117" i="28"/>
  <c r="BD117" i="28"/>
  <c r="BH117" i="28"/>
  <c r="BL117" i="28"/>
  <c r="S118" i="28"/>
  <c r="W118" i="28"/>
  <c r="AA118" i="28"/>
  <c r="AE118" i="28"/>
  <c r="AI118" i="28"/>
  <c r="AM118" i="28"/>
  <c r="AQ118" i="28"/>
  <c r="AU118" i="28"/>
  <c r="AY118" i="28"/>
  <c r="BC118" i="28"/>
  <c r="BG118" i="28"/>
  <c r="BK118" i="28"/>
  <c r="BO118" i="28"/>
  <c r="R119" i="28"/>
  <c r="V119" i="28"/>
  <c r="Z119" i="28"/>
  <c r="AD119" i="28"/>
  <c r="AH119" i="28"/>
  <c r="AL119" i="28"/>
  <c r="AP119" i="28"/>
  <c r="AT119" i="28"/>
  <c r="AX119" i="28"/>
  <c r="BB119" i="28"/>
  <c r="BF119" i="28"/>
  <c r="BJ119" i="28"/>
  <c r="BN119" i="28"/>
  <c r="Q120" i="28"/>
  <c r="U120" i="28"/>
  <c r="Y120" i="28"/>
  <c r="AC120" i="28"/>
  <c r="AG120" i="28"/>
  <c r="AK120" i="28"/>
  <c r="AO120" i="28"/>
  <c r="AS120" i="28"/>
  <c r="AW120" i="28"/>
  <c r="BA120" i="28"/>
  <c r="BE120" i="28"/>
  <c r="BI120" i="28"/>
  <c r="BM120" i="28"/>
  <c r="P121" i="28"/>
  <c r="T121" i="28"/>
  <c r="X121" i="28"/>
  <c r="AB121" i="28"/>
  <c r="AF121" i="28"/>
  <c r="AJ121" i="28"/>
  <c r="AN121" i="28"/>
  <c r="AR121" i="28"/>
  <c r="AV121" i="28"/>
  <c r="AZ121" i="28"/>
  <c r="BD121" i="28"/>
  <c r="BH121" i="28"/>
  <c r="BL121" i="28"/>
  <c r="S122" i="28"/>
  <c r="W122" i="28"/>
  <c r="AA122" i="28"/>
  <c r="AE122" i="28"/>
  <c r="AI122" i="28"/>
  <c r="AM122" i="28"/>
  <c r="AQ122" i="28"/>
  <c r="AU122" i="28"/>
  <c r="AY122" i="28"/>
  <c r="BC122" i="28"/>
  <c r="BG122" i="28"/>
  <c r="BK122" i="28"/>
  <c r="BO122" i="28"/>
  <c r="R123" i="28"/>
  <c r="V123" i="28"/>
  <c r="Z123" i="28"/>
  <c r="AD123" i="28"/>
  <c r="AH123" i="28"/>
  <c r="AL123" i="28"/>
  <c r="AP123" i="28"/>
  <c r="AT123" i="28"/>
  <c r="AX123" i="28"/>
  <c r="BB123" i="28"/>
  <c r="BF123" i="28"/>
  <c r="BJ123" i="28"/>
  <c r="BN123" i="28"/>
  <c r="Q124" i="28"/>
  <c r="U124" i="28"/>
  <c r="Y124" i="28"/>
  <c r="AC124" i="28"/>
  <c r="AG124" i="28"/>
  <c r="AK124" i="28"/>
  <c r="AO124" i="28"/>
  <c r="AS124" i="28"/>
  <c r="AW124" i="28"/>
  <c r="BA124" i="28"/>
  <c r="BE124" i="28"/>
  <c r="BI124" i="28"/>
  <c r="BM124" i="28"/>
  <c r="P125" i="28"/>
  <c r="T125" i="28"/>
  <c r="X125" i="28"/>
  <c r="T96" i="28"/>
  <c r="AZ96" i="28"/>
  <c r="AE97" i="28"/>
  <c r="BK97" i="28"/>
  <c r="AP98" i="28"/>
  <c r="U99" i="28"/>
  <c r="BA99" i="28"/>
  <c r="AF100" i="28"/>
  <c r="BB100" i="28"/>
  <c r="W101" i="28"/>
  <c r="AR101" i="28"/>
  <c r="BJ101" i="28"/>
  <c r="Y102" i="28"/>
  <c r="AO102" i="28"/>
  <c r="BE102" i="28"/>
  <c r="T103" i="28"/>
  <c r="AJ103" i="28"/>
  <c r="AZ103" i="28"/>
  <c r="AE104" i="28"/>
  <c r="AU104" i="28"/>
  <c r="BK104" i="28"/>
  <c r="Z105" i="28"/>
  <c r="AP105" i="28"/>
  <c r="BF105" i="28"/>
  <c r="U106" i="28"/>
  <c r="AK106" i="28"/>
  <c r="BA106" i="28"/>
  <c r="P107" i="28"/>
  <c r="AF107" i="28"/>
  <c r="AV107" i="28"/>
  <c r="BL107" i="28"/>
  <c r="AA108" i="28"/>
  <c r="AQ108" i="28"/>
  <c r="BG108" i="28"/>
  <c r="V109" i="28"/>
  <c r="AL109" i="28"/>
  <c r="BB109" i="28"/>
  <c r="Q110" i="28"/>
  <c r="W110" i="28"/>
  <c r="AC110" i="28"/>
  <c r="AH110" i="28"/>
  <c r="AM110" i="28"/>
  <c r="AS110" i="28"/>
  <c r="AX110" i="28"/>
  <c r="BC110" i="28"/>
  <c r="BI110" i="28"/>
  <c r="BN110" i="28"/>
  <c r="R111" i="28"/>
  <c r="W111" i="28"/>
  <c r="AA111" i="28"/>
  <c r="AE111" i="28"/>
  <c r="AI111" i="28"/>
  <c r="AM111" i="28"/>
  <c r="AQ111" i="28"/>
  <c r="AU111" i="28"/>
  <c r="AY111" i="28"/>
  <c r="BC111" i="28"/>
  <c r="BG111" i="28"/>
  <c r="BK111" i="28"/>
  <c r="BO111" i="28"/>
  <c r="R112" i="28"/>
  <c r="V112" i="28"/>
  <c r="Z112" i="28"/>
  <c r="AD112" i="28"/>
  <c r="AH112" i="28"/>
  <c r="AL112" i="28"/>
  <c r="AP112" i="28"/>
  <c r="AT112" i="28"/>
  <c r="AX112" i="28"/>
  <c r="BB112" i="28"/>
  <c r="BF112" i="28"/>
  <c r="BJ112" i="28"/>
  <c r="BN112" i="28"/>
  <c r="Q113" i="28"/>
  <c r="U113" i="28"/>
  <c r="Y113" i="28"/>
  <c r="AC113" i="28"/>
  <c r="AG113" i="28"/>
  <c r="AK113" i="28"/>
  <c r="AO113" i="28"/>
  <c r="AS113" i="28"/>
  <c r="AW113" i="28"/>
  <c r="BA113" i="28"/>
  <c r="BE113" i="28"/>
  <c r="BI113" i="28"/>
  <c r="BM113" i="28"/>
  <c r="P114" i="28"/>
  <c r="T114" i="28"/>
  <c r="X114" i="28"/>
  <c r="AB114" i="28"/>
  <c r="AF114" i="28"/>
  <c r="AJ114" i="28"/>
  <c r="AN114" i="28"/>
  <c r="AR114" i="28"/>
  <c r="AV114" i="28"/>
  <c r="AZ114" i="28"/>
  <c r="BD114" i="28"/>
  <c r="BH114" i="28"/>
  <c r="BL114" i="28"/>
  <c r="S115" i="28"/>
  <c r="W115" i="28"/>
  <c r="AA115" i="28"/>
  <c r="AE115" i="28"/>
  <c r="AI115" i="28"/>
  <c r="AM115" i="28"/>
  <c r="AQ115" i="28"/>
  <c r="AU115" i="28"/>
  <c r="AY115" i="28"/>
  <c r="BC115" i="28"/>
  <c r="BG115" i="28"/>
  <c r="BK115" i="28"/>
  <c r="BO115" i="28"/>
  <c r="R116" i="28"/>
  <c r="V116" i="28"/>
  <c r="Z116" i="28"/>
  <c r="AD116" i="28"/>
  <c r="AH116" i="28"/>
  <c r="AL116" i="28"/>
  <c r="AP116" i="28"/>
  <c r="AT116" i="28"/>
  <c r="AX116" i="28"/>
  <c r="BB116" i="28"/>
  <c r="BF116" i="28"/>
  <c r="BJ116" i="28"/>
  <c r="BN116" i="28"/>
  <c r="Q117" i="28"/>
  <c r="U117" i="28"/>
  <c r="Y117" i="28"/>
  <c r="AC117" i="28"/>
  <c r="AG117" i="28"/>
  <c r="AK117" i="28"/>
  <c r="AO117" i="28"/>
  <c r="AS117" i="28"/>
  <c r="AW117" i="28"/>
  <c r="BA117" i="28"/>
  <c r="BE117" i="28"/>
  <c r="BI117" i="28"/>
  <c r="BM117" i="28"/>
  <c r="P118" i="28"/>
  <c r="T118" i="28"/>
  <c r="X118" i="28"/>
  <c r="AB118" i="28"/>
  <c r="AF118" i="28"/>
  <c r="AJ118" i="28"/>
  <c r="AN118" i="28"/>
  <c r="AR118" i="28"/>
  <c r="AV118" i="28"/>
  <c r="AZ118" i="28"/>
  <c r="BD118" i="28"/>
  <c r="BH118" i="28"/>
  <c r="BL118" i="28"/>
  <c r="S119" i="28"/>
  <c r="W119" i="28"/>
  <c r="AA119" i="28"/>
  <c r="AE119" i="28"/>
  <c r="AI119" i="28"/>
  <c r="AM119" i="28"/>
  <c r="AQ119" i="28"/>
  <c r="AU119" i="28"/>
  <c r="AY119" i="28"/>
  <c r="BC119" i="28"/>
  <c r="BG119" i="28"/>
  <c r="BK119" i="28"/>
  <c r="BO119" i="28"/>
  <c r="R120" i="28"/>
  <c r="V120" i="28"/>
  <c r="Z120" i="28"/>
  <c r="AD120" i="28"/>
  <c r="AH120" i="28"/>
  <c r="AL120" i="28"/>
  <c r="AP120" i="28"/>
  <c r="AT120" i="28"/>
  <c r="AX120" i="28"/>
  <c r="BB120" i="28"/>
  <c r="BF120" i="28"/>
  <c r="BJ120" i="28"/>
  <c r="BN120" i="28"/>
  <c r="Q121" i="28"/>
  <c r="U121" i="28"/>
  <c r="Y121" i="28"/>
  <c r="AC121" i="28"/>
  <c r="AG121" i="28"/>
  <c r="AK121" i="28"/>
  <c r="AO121" i="28"/>
  <c r="AS121" i="28"/>
  <c r="AW121" i="28"/>
  <c r="BA121" i="28"/>
  <c r="BE121" i="28"/>
  <c r="BI121" i="28"/>
  <c r="BM121" i="28"/>
  <c r="P122" i="28"/>
  <c r="T122" i="28"/>
  <c r="X122" i="28"/>
  <c r="AB122" i="28"/>
  <c r="AF122" i="28"/>
  <c r="AJ122" i="28"/>
  <c r="AN122" i="28"/>
  <c r="AR122" i="28"/>
  <c r="AV122" i="28"/>
  <c r="AZ122" i="28"/>
  <c r="BD122" i="28"/>
  <c r="BH122" i="28"/>
  <c r="BL122" i="28"/>
  <c r="S123" i="28"/>
  <c r="W123" i="28"/>
  <c r="AA123" i="28"/>
  <c r="AE123" i="28"/>
  <c r="AI123" i="28"/>
  <c r="AM123" i="28"/>
  <c r="AQ123" i="28"/>
  <c r="AU123" i="28"/>
  <c r="AY123" i="28"/>
  <c r="BC123" i="28"/>
  <c r="BG123" i="28"/>
  <c r="BK123" i="28"/>
  <c r="BO123" i="28"/>
  <c r="R124" i="28"/>
  <c r="V124" i="28"/>
  <c r="Z124" i="28"/>
  <c r="AD124" i="28"/>
  <c r="AH124" i="28"/>
  <c r="AL124" i="28"/>
  <c r="AP124" i="28"/>
  <c r="AT124" i="28"/>
  <c r="AX124" i="28"/>
  <c r="BB124" i="28"/>
  <c r="BF124" i="28"/>
  <c r="BJ124" i="28"/>
  <c r="BN124" i="28"/>
  <c r="Q125" i="28"/>
  <c r="U125" i="28"/>
  <c r="Y125" i="28"/>
  <c r="AC125" i="28"/>
  <c r="AG125" i="28"/>
  <c r="AK125" i="28"/>
  <c r="AO125" i="28"/>
  <c r="AS125" i="28"/>
  <c r="AW125" i="28"/>
  <c r="BA125" i="28"/>
  <c r="BE125" i="28"/>
  <c r="BI125" i="28"/>
  <c r="BM125" i="28"/>
  <c r="P126" i="28"/>
  <c r="T126" i="28"/>
  <c r="X126" i="28"/>
  <c r="AB126" i="28"/>
  <c r="AF126" i="28"/>
  <c r="AJ126" i="28"/>
  <c r="AN126" i="28"/>
  <c r="AR126" i="28"/>
  <c r="AV126" i="28"/>
  <c r="AZ126" i="28"/>
  <c r="BD126" i="28"/>
  <c r="BH126" i="28"/>
  <c r="BL126" i="28"/>
  <c r="S127" i="28"/>
  <c r="W127" i="28"/>
  <c r="AA127" i="28"/>
  <c r="AE127" i="28"/>
  <c r="AI127" i="28"/>
  <c r="AM127" i="28"/>
  <c r="AQ127" i="28"/>
  <c r="AU127" i="28"/>
  <c r="AY127" i="28"/>
  <c r="BC127" i="28"/>
  <c r="BG127" i="28"/>
  <c r="BK127" i="28"/>
  <c r="BO127" i="28"/>
  <c r="R128" i="28"/>
  <c r="V128" i="28"/>
  <c r="Z128" i="28"/>
  <c r="AD128" i="28"/>
  <c r="AH128" i="28"/>
  <c r="AL128" i="28"/>
  <c r="AP128" i="28"/>
  <c r="AT128" i="28"/>
  <c r="AX128" i="28"/>
  <c r="BB128" i="28"/>
  <c r="BF128" i="28"/>
  <c r="BJ128" i="28"/>
  <c r="BN128" i="28"/>
  <c r="Q129" i="28"/>
  <c r="U129" i="28"/>
  <c r="Y129" i="28"/>
  <c r="AC129" i="28"/>
  <c r="AG129" i="28"/>
  <c r="AK129" i="28"/>
  <c r="AO129" i="28"/>
  <c r="AS129" i="28"/>
  <c r="AW129" i="28"/>
  <c r="BA129" i="28"/>
  <c r="BE129" i="28"/>
  <c r="BI129" i="28"/>
  <c r="BM129" i="28"/>
  <c r="P130" i="28"/>
  <c r="T130" i="28"/>
  <c r="X130" i="28"/>
  <c r="AB130" i="28"/>
  <c r="AF130" i="28"/>
  <c r="AJ130" i="28"/>
  <c r="AN130" i="28"/>
  <c r="AR130" i="28"/>
  <c r="AV130" i="28"/>
  <c r="AZ130" i="28"/>
  <c r="BD130" i="28"/>
  <c r="BH130" i="28"/>
  <c r="BL130" i="28"/>
  <c r="S131" i="28"/>
  <c r="W131" i="28"/>
  <c r="AA131" i="28"/>
  <c r="AE131" i="28"/>
  <c r="AI131" i="28"/>
  <c r="AM131" i="28"/>
  <c r="AQ131" i="28"/>
  <c r="AU131" i="28"/>
  <c r="AY131" i="28"/>
  <c r="BC131" i="28"/>
  <c r="BG131" i="28"/>
  <c r="BK131" i="28"/>
  <c r="BO131" i="28"/>
  <c r="R132" i="28"/>
  <c r="V132" i="28"/>
  <c r="Z132" i="28"/>
  <c r="AD132" i="28"/>
  <c r="AH132" i="28"/>
  <c r="AL132" i="28"/>
  <c r="AP132" i="28"/>
  <c r="AT132" i="28"/>
  <c r="AX132" i="28"/>
  <c r="BB132" i="28"/>
  <c r="BF132" i="28"/>
  <c r="BJ132" i="28"/>
  <c r="BN132" i="28"/>
  <c r="Q133" i="28"/>
  <c r="U133" i="28"/>
  <c r="AM97" i="28"/>
  <c r="BI99" i="28"/>
  <c r="AW101" i="28"/>
  <c r="BI102" i="28"/>
  <c r="S104" i="28"/>
  <c r="AD105" i="28"/>
  <c r="AO106" i="28"/>
  <c r="AZ107" i="28"/>
  <c r="BK108" i="28"/>
  <c r="R110" i="28"/>
  <c r="AO110" i="28"/>
  <c r="BJ110" i="28"/>
  <c r="AB111" i="28"/>
  <c r="AR111" i="28"/>
  <c r="BH111" i="28"/>
  <c r="W112" i="28"/>
  <c r="AM112" i="28"/>
  <c r="BC112" i="28"/>
  <c r="R113" i="28"/>
  <c r="AH113" i="28"/>
  <c r="AX113" i="28"/>
  <c r="BN113" i="28"/>
  <c r="AC114" i="28"/>
  <c r="AS114" i="28"/>
  <c r="BI114" i="28"/>
  <c r="X115" i="28"/>
  <c r="AN115" i="28"/>
  <c r="BD115" i="28"/>
  <c r="S116" i="28"/>
  <c r="AI116" i="28"/>
  <c r="AY116" i="28"/>
  <c r="BO116" i="28"/>
  <c r="AD117" i="28"/>
  <c r="AT117" i="28"/>
  <c r="BJ117" i="28"/>
  <c r="Y118" i="28"/>
  <c r="AO118" i="28"/>
  <c r="BE118" i="28"/>
  <c r="T119" i="28"/>
  <c r="AJ119" i="28"/>
  <c r="AZ119" i="28"/>
  <c r="AE120" i="28"/>
  <c r="AU120" i="28"/>
  <c r="BK120" i="28"/>
  <c r="Z121" i="28"/>
  <c r="AP121" i="28"/>
  <c r="BF121" i="28"/>
  <c r="U122" i="28"/>
  <c r="AK122" i="28"/>
  <c r="BA122" i="28"/>
  <c r="P123" i="28"/>
  <c r="AF123" i="28"/>
  <c r="AV123" i="28"/>
  <c r="BL123" i="28"/>
  <c r="AA124" i="28"/>
  <c r="AQ124" i="28"/>
  <c r="BG124" i="28"/>
  <c r="V125" i="28"/>
  <c r="AF125" i="28"/>
  <c r="AN125" i="28"/>
  <c r="AV125" i="28"/>
  <c r="BD125" i="28"/>
  <c r="BL125" i="28"/>
  <c r="S126" i="28"/>
  <c r="AA126" i="28"/>
  <c r="AI126" i="28"/>
  <c r="AQ126" i="28"/>
  <c r="AY126" i="28"/>
  <c r="BG126" i="28"/>
  <c r="BO126" i="28"/>
  <c r="V127" i="28"/>
  <c r="AD127" i="28"/>
  <c r="AL127" i="28"/>
  <c r="AT127" i="28"/>
  <c r="BB127" i="28"/>
  <c r="BJ127" i="28"/>
  <c r="Q128" i="28"/>
  <c r="Y128" i="28"/>
  <c r="AG128" i="28"/>
  <c r="AO128" i="28"/>
  <c r="AW128" i="28"/>
  <c r="BE128" i="28"/>
  <c r="BM128" i="28"/>
  <c r="T129" i="28"/>
  <c r="AB129" i="28"/>
  <c r="AJ129" i="28"/>
  <c r="AR129" i="28"/>
  <c r="AZ129" i="28"/>
  <c r="BH129" i="28"/>
  <c r="W130" i="28"/>
  <c r="AE130" i="28"/>
  <c r="AM130" i="28"/>
  <c r="AU130" i="28"/>
  <c r="BC130" i="28"/>
  <c r="BK130" i="28"/>
  <c r="R131" i="28"/>
  <c r="Z131" i="28"/>
  <c r="AH131" i="28"/>
  <c r="AP131" i="28"/>
  <c r="AX131" i="28"/>
  <c r="BF131" i="28"/>
  <c r="BN131" i="28"/>
  <c r="U132" i="28"/>
  <c r="AC132" i="28"/>
  <c r="AK132" i="28"/>
  <c r="AS132" i="28"/>
  <c r="AZ132" i="28"/>
  <c r="BE132" i="28"/>
  <c r="BK132" i="28"/>
  <c r="T133" i="28"/>
  <c r="Y133" i="28"/>
  <c r="AC133" i="28"/>
  <c r="AG133" i="28"/>
  <c r="AK133" i="28"/>
  <c r="AO133" i="28"/>
  <c r="AS133" i="28"/>
  <c r="AW133" i="28"/>
  <c r="BA133" i="28"/>
  <c r="BE133" i="28"/>
  <c r="BI133" i="28"/>
  <c r="BM133" i="28"/>
  <c r="P134" i="28"/>
  <c r="T134" i="28"/>
  <c r="X134" i="28"/>
  <c r="AB134" i="28"/>
  <c r="AF134" i="28"/>
  <c r="AJ134" i="28"/>
  <c r="AN134" i="28"/>
  <c r="AR134" i="28"/>
  <c r="AV134" i="28"/>
  <c r="AZ134" i="28"/>
  <c r="BD134" i="28"/>
  <c r="BH134" i="28"/>
  <c r="BL134" i="28"/>
  <c r="S135" i="28"/>
  <c r="W135" i="28"/>
  <c r="AA135" i="28"/>
  <c r="AE135" i="28"/>
  <c r="AI135" i="28"/>
  <c r="AM135" i="28"/>
  <c r="AQ135" i="28"/>
  <c r="AU135" i="28"/>
  <c r="AY135" i="28"/>
  <c r="BC135" i="28"/>
  <c r="BG135" i="28"/>
  <c r="BK135" i="28"/>
  <c r="BO135" i="28"/>
  <c r="R136" i="28"/>
  <c r="V136" i="28"/>
  <c r="Z136" i="28"/>
  <c r="AD136" i="28"/>
  <c r="AH136" i="28"/>
  <c r="AL136" i="28"/>
  <c r="AP136" i="28"/>
  <c r="AT136" i="28"/>
  <c r="AX136" i="28"/>
  <c r="BB136" i="28"/>
  <c r="BF136" i="28"/>
  <c r="BJ136" i="28"/>
  <c r="BN136" i="28"/>
  <c r="Q137" i="28"/>
  <c r="U137" i="28"/>
  <c r="Y137" i="28"/>
  <c r="AC137" i="28"/>
  <c r="AG137" i="28"/>
  <c r="AK137" i="28"/>
  <c r="AO137" i="28"/>
  <c r="AS137" i="28"/>
  <c r="AW137" i="28"/>
  <c r="BA137" i="28"/>
  <c r="BE137" i="28"/>
  <c r="BI137" i="28"/>
  <c r="BM137" i="28"/>
  <c r="P138" i="28"/>
  <c r="T138" i="28"/>
  <c r="X138" i="28"/>
  <c r="AB138" i="28"/>
  <c r="AF138" i="28"/>
  <c r="AJ138" i="28"/>
  <c r="AN138" i="28"/>
  <c r="AR138" i="28"/>
  <c r="AV138" i="28"/>
  <c r="AZ138" i="28"/>
  <c r="BD138" i="28"/>
  <c r="BH138" i="28"/>
  <c r="BL138" i="28"/>
  <c r="S139" i="28"/>
  <c r="W139" i="28"/>
  <c r="AA139" i="28"/>
  <c r="AE139" i="28"/>
  <c r="AI139" i="28"/>
  <c r="AM139" i="28"/>
  <c r="AQ139" i="28"/>
  <c r="AU139" i="28"/>
  <c r="AY139" i="28"/>
  <c r="BC139" i="28"/>
  <c r="BG139" i="28"/>
  <c r="BK139" i="28"/>
  <c r="BO139" i="28"/>
  <c r="R140" i="28"/>
  <c r="V140" i="28"/>
  <c r="Z140" i="28"/>
  <c r="AD140" i="28"/>
  <c r="AH140" i="28"/>
  <c r="AL140" i="28"/>
  <c r="AP140" i="28"/>
  <c r="AT140" i="28"/>
  <c r="AX140" i="28"/>
  <c r="BB140" i="28"/>
  <c r="BF140" i="28"/>
  <c r="BJ140" i="28"/>
  <c r="BN140" i="28"/>
  <c r="Q141" i="28"/>
  <c r="U141" i="28"/>
  <c r="Y141" i="28"/>
  <c r="AC141" i="28"/>
  <c r="AG141" i="28"/>
  <c r="AK141" i="28"/>
  <c r="AO141" i="28"/>
  <c r="AS141" i="28"/>
  <c r="AW141" i="28"/>
  <c r="BA141" i="28"/>
  <c r="BE141" i="28"/>
  <c r="BI141" i="28"/>
  <c r="BM141" i="28"/>
  <c r="P142" i="28"/>
  <c r="T142" i="28"/>
  <c r="X142" i="28"/>
  <c r="AB142" i="28"/>
  <c r="AF142" i="28"/>
  <c r="AJ142" i="28"/>
  <c r="AN142" i="28"/>
  <c r="AR142" i="28"/>
  <c r="AV142" i="28"/>
  <c r="AZ142" i="28"/>
  <c r="BD142" i="28"/>
  <c r="BH142" i="28"/>
  <c r="BL142" i="28"/>
  <c r="S143" i="28"/>
  <c r="W143" i="28"/>
  <c r="AA143" i="28"/>
  <c r="AE143" i="28"/>
  <c r="AI143" i="28"/>
  <c r="AM143" i="28"/>
  <c r="AQ143" i="28"/>
  <c r="AU143" i="28"/>
  <c r="AY143" i="28"/>
  <c r="BC143" i="28"/>
  <c r="BG143" i="28"/>
  <c r="BK143" i="28"/>
  <c r="BO143" i="28"/>
  <c r="R144" i="28"/>
  <c r="V144" i="28"/>
  <c r="Z144" i="28"/>
  <c r="AD144" i="28"/>
  <c r="AH144" i="28"/>
  <c r="AL144" i="28"/>
  <c r="AP144" i="28"/>
  <c r="AT144" i="28"/>
  <c r="AX144" i="28"/>
  <c r="BB144" i="28"/>
  <c r="BF144" i="28"/>
  <c r="BJ144" i="28"/>
  <c r="BN144" i="28"/>
  <c r="Q145" i="28"/>
  <c r="U145" i="28"/>
  <c r="Y145" i="28"/>
  <c r="AC145" i="28"/>
  <c r="AG145" i="28"/>
  <c r="AK145" i="28"/>
  <c r="AO145" i="28"/>
  <c r="AS145" i="28"/>
  <c r="AW145" i="28"/>
  <c r="BA145" i="28"/>
  <c r="BE145" i="28"/>
  <c r="BI145" i="28"/>
  <c r="BM145" i="28"/>
  <c r="P146" i="28"/>
  <c r="T146" i="28"/>
  <c r="X146" i="28"/>
  <c r="AB146" i="28"/>
  <c r="AF146" i="28"/>
  <c r="AJ146" i="28"/>
  <c r="AN146" i="28"/>
  <c r="AR146" i="28"/>
  <c r="AV146" i="28"/>
  <c r="AZ146" i="28"/>
  <c r="BD146" i="28"/>
  <c r="BH146" i="28"/>
  <c r="BL146" i="28"/>
  <c r="S147" i="28"/>
  <c r="W147" i="28"/>
  <c r="AA147" i="28"/>
  <c r="AE147" i="28"/>
  <c r="AI147" i="28"/>
  <c r="AM147" i="28"/>
  <c r="AQ147" i="28"/>
  <c r="AU147" i="28"/>
  <c r="AY147" i="28"/>
  <c r="BC147" i="28"/>
  <c r="BG147" i="28"/>
  <c r="BK147" i="28"/>
  <c r="BO147" i="28"/>
  <c r="R148" i="28"/>
  <c r="V148" i="28"/>
  <c r="Z148" i="28"/>
  <c r="AD148" i="28"/>
  <c r="AH148" i="28"/>
  <c r="AL148" i="28"/>
  <c r="AP148" i="28"/>
  <c r="AT148" i="28"/>
  <c r="AX148" i="28"/>
  <c r="BB148" i="28"/>
  <c r="BF148" i="28"/>
  <c r="BJ148" i="28"/>
  <c r="BN148" i="28"/>
  <c r="Q149" i="28"/>
  <c r="U149" i="28"/>
  <c r="Y149" i="28"/>
  <c r="AC149" i="28"/>
  <c r="AG149" i="28"/>
  <c r="AK149" i="28"/>
  <c r="AO149" i="28"/>
  <c r="AS149" i="28"/>
  <c r="AW149" i="28"/>
  <c r="BA149" i="28"/>
  <c r="BE149" i="28"/>
  <c r="BI149" i="28"/>
  <c r="BM149" i="28"/>
  <c r="P150" i="28"/>
  <c r="T150" i="28"/>
  <c r="X150" i="28"/>
  <c r="AB150" i="28"/>
  <c r="AF150" i="28"/>
  <c r="AJ150" i="28"/>
  <c r="AN150" i="28"/>
  <c r="AR150" i="28"/>
  <c r="AV150" i="28"/>
  <c r="AZ150" i="28"/>
  <c r="BD150" i="28"/>
  <c r="BH150" i="28"/>
  <c r="BL150" i="28"/>
  <c r="S151" i="28"/>
  <c r="W151" i="28"/>
  <c r="AA151" i="28"/>
  <c r="AE151" i="28"/>
  <c r="AI151" i="28"/>
  <c r="AM151" i="28"/>
  <c r="AQ151" i="28"/>
  <c r="AU151" i="28"/>
  <c r="AY151" i="28"/>
  <c r="BC151" i="28"/>
  <c r="BG151" i="28"/>
  <c r="BK151" i="28"/>
  <c r="BO151" i="28"/>
  <c r="R152" i="28"/>
  <c r="V152" i="28"/>
  <c r="Z152" i="28"/>
  <c r="AD152" i="28"/>
  <c r="AH152" i="28"/>
  <c r="AL152" i="28"/>
  <c r="AP152" i="28"/>
  <c r="AT152" i="28"/>
  <c r="AX152" i="28"/>
  <c r="BB152" i="28"/>
  <c r="BF152" i="28"/>
  <c r="BJ152" i="28"/>
  <c r="BN152" i="28"/>
  <c r="Q153" i="28"/>
  <c r="U153" i="28"/>
  <c r="Y153" i="28"/>
  <c r="AC153" i="28"/>
  <c r="AG153" i="28"/>
  <c r="AK153" i="28"/>
  <c r="AO153" i="28"/>
  <c r="AS153" i="28"/>
  <c r="AW153" i="28"/>
  <c r="BA153" i="28"/>
  <c r="BE153" i="28"/>
  <c r="BI153" i="28"/>
  <c r="BM153" i="28"/>
  <c r="P154" i="28"/>
  <c r="T154" i="28"/>
  <c r="X154" i="28"/>
  <c r="AB154" i="28"/>
  <c r="AF154" i="28"/>
  <c r="AJ154" i="28"/>
  <c r="AN154" i="28"/>
  <c r="AR154" i="28"/>
  <c r="AV154" i="28"/>
  <c r="AZ154" i="28"/>
  <c r="BD154" i="28"/>
  <c r="BH154" i="28"/>
  <c r="BL154" i="28"/>
  <c r="S155" i="28"/>
  <c r="W155" i="28"/>
  <c r="AA155" i="28"/>
  <c r="AE155" i="28"/>
  <c r="AI155" i="28"/>
  <c r="AM155" i="28"/>
  <c r="AQ155" i="28"/>
  <c r="AU155" i="28"/>
  <c r="AY155" i="28"/>
  <c r="BC155" i="28"/>
  <c r="BG155" i="28"/>
  <c r="BK155" i="28"/>
  <c r="BO155" i="28"/>
  <c r="R156" i="28"/>
  <c r="V156" i="28"/>
  <c r="Z156" i="28"/>
  <c r="AD156" i="28"/>
  <c r="AH156" i="28"/>
  <c r="AL156" i="28"/>
  <c r="AP156" i="28"/>
  <c r="AT156" i="28"/>
  <c r="AX156" i="28"/>
  <c r="BB156" i="28"/>
  <c r="BF156" i="28"/>
  <c r="BJ156" i="28"/>
  <c r="BN156" i="28"/>
  <c r="Q157" i="28"/>
  <c r="U157" i="28"/>
  <c r="Y157" i="28"/>
  <c r="AC157" i="28"/>
  <c r="AG157" i="28"/>
  <c r="AK157" i="28"/>
  <c r="AO157" i="28"/>
  <c r="AS157" i="28"/>
  <c r="AW157" i="28"/>
  <c r="BA157" i="28"/>
  <c r="BE157" i="28"/>
  <c r="BI157" i="28"/>
  <c r="BM157" i="28"/>
  <c r="P158" i="28"/>
  <c r="T158" i="28"/>
  <c r="X158" i="28"/>
  <c r="AB158" i="28"/>
  <c r="AF158" i="28"/>
  <c r="AJ158" i="28"/>
  <c r="AN158" i="28"/>
  <c r="AR158" i="28"/>
  <c r="AV158" i="28"/>
  <c r="AZ158" i="28"/>
  <c r="BD158" i="28"/>
  <c r="BH158" i="28"/>
  <c r="BL158" i="28"/>
  <c r="S159" i="28"/>
  <c r="W159" i="28"/>
  <c r="AA159" i="28"/>
  <c r="AE159" i="28"/>
  <c r="AI159" i="28"/>
  <c r="AM159" i="28"/>
  <c r="AQ159" i="28"/>
  <c r="AU159" i="28"/>
  <c r="AY159" i="28"/>
  <c r="BC159" i="28"/>
  <c r="BG159" i="28"/>
  <c r="BK159" i="28"/>
  <c r="BO159" i="28"/>
  <c r="R160" i="28"/>
  <c r="V160" i="28"/>
  <c r="Z160" i="28"/>
  <c r="AD160" i="28"/>
  <c r="AH160" i="28"/>
  <c r="AL160" i="28"/>
  <c r="AP160" i="28"/>
  <c r="AT160" i="28"/>
  <c r="AX160" i="28"/>
  <c r="BB160" i="28"/>
  <c r="BF160" i="28"/>
  <c r="BJ160" i="28"/>
  <c r="BN160" i="28"/>
  <c r="Q161" i="28"/>
  <c r="U161" i="28"/>
  <c r="Y161" i="28"/>
  <c r="AC161" i="28"/>
  <c r="AG161" i="28"/>
  <c r="AK161" i="28"/>
  <c r="AO161" i="28"/>
  <c r="AS161" i="28"/>
  <c r="AW161" i="28"/>
  <c r="BA161" i="28"/>
  <c r="BE161" i="28"/>
  <c r="BI161" i="28"/>
  <c r="BM161" i="28"/>
  <c r="P162" i="28"/>
  <c r="T162" i="28"/>
  <c r="X162" i="28"/>
  <c r="AB162" i="28"/>
  <c r="AF162" i="28"/>
  <c r="AJ162" i="28"/>
  <c r="AN162" i="28"/>
  <c r="AR162" i="28"/>
  <c r="AV162" i="28"/>
  <c r="AZ162" i="28"/>
  <c r="BD162" i="28"/>
  <c r="BH162" i="28"/>
  <c r="BL162" i="28"/>
  <c r="S163" i="28"/>
  <c r="W163" i="28"/>
  <c r="AA163" i="28"/>
  <c r="AE163" i="28"/>
  <c r="AI163" i="28"/>
  <c r="AM163" i="28"/>
  <c r="AQ163" i="28"/>
  <c r="AU163" i="28"/>
  <c r="AY163" i="28"/>
  <c r="BC163" i="28"/>
  <c r="BG163" i="28"/>
  <c r="BK163" i="28"/>
  <c r="BO163" i="28"/>
  <c r="R164" i="28"/>
  <c r="V164" i="28"/>
  <c r="Z164" i="28"/>
  <c r="AD164" i="28"/>
  <c r="AH164" i="28"/>
  <c r="AL164" i="28"/>
  <c r="AP164" i="28"/>
  <c r="AT164" i="28"/>
  <c r="AX164" i="28"/>
  <c r="BB164" i="28"/>
  <c r="BF164" i="28"/>
  <c r="BJ164" i="28"/>
  <c r="BN164" i="28"/>
  <c r="Q165" i="28"/>
  <c r="U165" i="28"/>
  <c r="Y165" i="28"/>
  <c r="AC165" i="28"/>
  <c r="AG165" i="28"/>
  <c r="AK165" i="28"/>
  <c r="AO165" i="28"/>
  <c r="AS165" i="28"/>
  <c r="AW165" i="28"/>
  <c r="BA165" i="28"/>
  <c r="BE165" i="28"/>
  <c r="BI165" i="28"/>
  <c r="BM165" i="28"/>
  <c r="P166" i="28"/>
  <c r="T166" i="28"/>
  <c r="X166" i="28"/>
  <c r="AB166" i="28"/>
  <c r="AF166" i="28"/>
  <c r="AJ166" i="28"/>
  <c r="AN166" i="28"/>
  <c r="AR166" i="28"/>
  <c r="AV166" i="28"/>
  <c r="AZ166" i="28"/>
  <c r="BD166" i="28"/>
  <c r="BH166" i="28"/>
  <c r="BL166" i="28"/>
  <c r="S167" i="28"/>
  <c r="W167" i="28"/>
  <c r="AA167" i="28"/>
  <c r="AE167" i="28"/>
  <c r="AI167" i="28"/>
  <c r="AM167" i="28"/>
  <c r="AQ167" i="28"/>
  <c r="AU167" i="28"/>
  <c r="AY167" i="28"/>
  <c r="BC167" i="28"/>
  <c r="BG167" i="28"/>
  <c r="BK167" i="28"/>
  <c r="BO167" i="28"/>
  <c r="R168" i="28"/>
  <c r="V168" i="28"/>
  <c r="Z168" i="28"/>
  <c r="AD168" i="28"/>
  <c r="AH168" i="28"/>
  <c r="AL168" i="28"/>
  <c r="AP168" i="28"/>
  <c r="AT168" i="28"/>
  <c r="AX168" i="28"/>
  <c r="BB168" i="28"/>
  <c r="BF168" i="28"/>
  <c r="BJ168" i="28"/>
  <c r="BN168" i="28"/>
  <c r="Q169" i="28"/>
  <c r="U169" i="28"/>
  <c r="Y169" i="28"/>
  <c r="AC169" i="28"/>
  <c r="AG169" i="28"/>
  <c r="AK169" i="28"/>
  <c r="AO169" i="28"/>
  <c r="AS169" i="28"/>
  <c r="AW169" i="28"/>
  <c r="BA169" i="28"/>
  <c r="BE169" i="28"/>
  <c r="BI169" i="28"/>
  <c r="BM169" i="28"/>
  <c r="P170" i="28"/>
  <c r="T170" i="28"/>
  <c r="X170" i="28"/>
  <c r="AB170" i="28"/>
  <c r="AF170" i="28"/>
  <c r="AJ170" i="28"/>
  <c r="AN170" i="28"/>
  <c r="AR170" i="28"/>
  <c r="AV170" i="28"/>
  <c r="AZ170" i="28"/>
  <c r="BD170" i="28"/>
  <c r="BH170" i="28"/>
  <c r="BL170" i="28"/>
  <c r="S171" i="28"/>
  <c r="W171" i="28"/>
  <c r="AA171" i="28"/>
  <c r="AE171" i="28"/>
  <c r="AI171" i="28"/>
  <c r="AM171" i="28"/>
  <c r="AQ171" i="28"/>
  <c r="AU171" i="28"/>
  <c r="AY171" i="28"/>
  <c r="BC171" i="28"/>
  <c r="BG171" i="28"/>
  <c r="BK171" i="28"/>
  <c r="BO171" i="28"/>
  <c r="R172" i="28"/>
  <c r="V172" i="28"/>
  <c r="Z172" i="28"/>
  <c r="AD172" i="28"/>
  <c r="AH172" i="28"/>
  <c r="AL172" i="28"/>
  <c r="AP172" i="28"/>
  <c r="AT172" i="28"/>
  <c r="AX172" i="28"/>
  <c r="BB172" i="28"/>
  <c r="BF172" i="28"/>
  <c r="BJ172" i="28"/>
  <c r="BN172" i="28"/>
  <c r="Q173" i="28"/>
  <c r="U173" i="28"/>
  <c r="Y173" i="28"/>
  <c r="AC173" i="28"/>
  <c r="AG173" i="28"/>
  <c r="AK173" i="28"/>
  <c r="AO173" i="28"/>
  <c r="AS173" i="28"/>
  <c r="AW173" i="28"/>
  <c r="BA173" i="28"/>
  <c r="BE173" i="28"/>
  <c r="BI173" i="28"/>
  <c r="BM173" i="28"/>
  <c r="P174" i="28"/>
  <c r="T174" i="28"/>
  <c r="X174" i="28"/>
  <c r="AB174" i="28"/>
  <c r="AF174" i="28"/>
  <c r="AJ174" i="28"/>
  <c r="AN174" i="28"/>
  <c r="AR174" i="28"/>
  <c r="AV174" i="28"/>
  <c r="AZ174" i="28"/>
  <c r="BD174" i="28"/>
  <c r="BH174" i="28"/>
  <c r="BL174" i="28"/>
  <c r="S175" i="28"/>
  <c r="W175" i="28"/>
  <c r="AA175" i="28"/>
  <c r="AE175" i="28"/>
  <c r="AI175" i="28"/>
  <c r="AM175" i="28"/>
  <c r="AQ175" i="28"/>
  <c r="AU175" i="28"/>
  <c r="AY175" i="28"/>
  <c r="BC175" i="28"/>
  <c r="BG175" i="28"/>
  <c r="BK175" i="28"/>
  <c r="BO175" i="28"/>
  <c r="R98" i="28"/>
  <c r="AL100" i="28"/>
  <c r="BN101" i="28"/>
  <c r="X103" i="28"/>
  <c r="AI104" i="28"/>
  <c r="AT105" i="28"/>
  <c r="BE106" i="28"/>
  <c r="Z109" i="28"/>
  <c r="Y110" i="28"/>
  <c r="AT110" i="28"/>
  <c r="BO110" i="28"/>
  <c r="AF111" i="28"/>
  <c r="AV111" i="28"/>
  <c r="BL111" i="28"/>
  <c r="AA112" i="28"/>
  <c r="AQ112" i="28"/>
  <c r="BG112" i="28"/>
  <c r="V113" i="28"/>
  <c r="AL113" i="28"/>
  <c r="BB113" i="28"/>
  <c r="Q114" i="28"/>
  <c r="AG114" i="28"/>
  <c r="AW114" i="28"/>
  <c r="BM114" i="28"/>
  <c r="AB115" i="28"/>
  <c r="AR115" i="28"/>
  <c r="BH115" i="28"/>
  <c r="W116" i="28"/>
  <c r="AM116" i="28"/>
  <c r="BC116" i="28"/>
  <c r="R117" i="28"/>
  <c r="AH117" i="28"/>
  <c r="AX117" i="28"/>
  <c r="BN117" i="28"/>
  <c r="AC118" i="28"/>
  <c r="AS118" i="28"/>
  <c r="BI118" i="28"/>
  <c r="X119" i="28"/>
  <c r="AN119" i="28"/>
  <c r="BD119" i="28"/>
  <c r="S120" i="28"/>
  <c r="AI120" i="28"/>
  <c r="AY120" i="28"/>
  <c r="BO120" i="28"/>
  <c r="AD121" i="28"/>
  <c r="AT121" i="28"/>
  <c r="BJ121" i="28"/>
  <c r="Y122" i="28"/>
  <c r="AO122" i="28"/>
  <c r="BE122" i="28"/>
  <c r="T123" i="28"/>
  <c r="AJ123" i="28"/>
  <c r="AZ123" i="28"/>
  <c r="AE124" i="28"/>
  <c r="AU124" i="28"/>
  <c r="BK124" i="28"/>
  <c r="Z125" i="28"/>
  <c r="AH125" i="28"/>
  <c r="AP125" i="28"/>
  <c r="AX125" i="28"/>
  <c r="BF125" i="28"/>
  <c r="BN125" i="28"/>
  <c r="U126" i="28"/>
  <c r="AC126" i="28"/>
  <c r="AK126" i="28"/>
  <c r="AS126" i="28"/>
  <c r="BA126" i="28"/>
  <c r="BI126" i="28"/>
  <c r="P127" i="28"/>
  <c r="X127" i="28"/>
  <c r="AF127" i="28"/>
  <c r="AN127" i="28"/>
  <c r="AV127" i="28"/>
  <c r="BD127" i="28"/>
  <c r="BL127" i="28"/>
  <c r="S128" i="28"/>
  <c r="AA128" i="28"/>
  <c r="AI128" i="28"/>
  <c r="AQ128" i="28"/>
  <c r="AY128" i="28"/>
  <c r="BG128" i="28"/>
  <c r="BO128" i="28"/>
  <c r="V129" i="28"/>
  <c r="AD129" i="28"/>
  <c r="AL129" i="28"/>
  <c r="AT129" i="28"/>
  <c r="BB129" i="28"/>
  <c r="BJ129" i="28"/>
  <c r="Q130" i="28"/>
  <c r="Y130" i="28"/>
  <c r="AG130" i="28"/>
  <c r="AO130" i="28"/>
  <c r="AW130" i="28"/>
  <c r="BE130" i="28"/>
  <c r="BM130" i="28"/>
  <c r="T131" i="28"/>
  <c r="AB131" i="28"/>
  <c r="AJ131" i="28"/>
  <c r="AR131" i="28"/>
  <c r="AZ131" i="28"/>
  <c r="BH131" i="28"/>
  <c r="W132" i="28"/>
  <c r="AE132" i="28"/>
  <c r="AM132" i="28"/>
  <c r="AU132" i="28"/>
  <c r="BA132" i="28"/>
  <c r="BG132" i="28"/>
  <c r="BL132" i="28"/>
  <c r="P133" i="28"/>
  <c r="V133" i="28"/>
  <c r="Z133" i="28"/>
  <c r="AD133" i="28"/>
  <c r="AH133" i="28"/>
  <c r="AL133" i="28"/>
  <c r="AP133" i="28"/>
  <c r="AT133" i="28"/>
  <c r="AX133" i="28"/>
  <c r="BB133" i="28"/>
  <c r="BF133" i="28"/>
  <c r="BJ133" i="28"/>
  <c r="BN133" i="28"/>
  <c r="Q134" i="28"/>
  <c r="U134" i="28"/>
  <c r="Y134" i="28"/>
  <c r="AC134" i="28"/>
  <c r="AG134" i="28"/>
  <c r="AK134" i="28"/>
  <c r="AO134" i="28"/>
  <c r="AS134" i="28"/>
  <c r="AW134" i="28"/>
  <c r="BA134" i="28"/>
  <c r="BE134" i="28"/>
  <c r="BI134" i="28"/>
  <c r="BM134" i="28"/>
  <c r="P135" i="28"/>
  <c r="T135" i="28"/>
  <c r="X135" i="28"/>
  <c r="AB135" i="28"/>
  <c r="AF135" i="28"/>
  <c r="AJ135" i="28"/>
  <c r="AN135" i="28"/>
  <c r="AR135" i="28"/>
  <c r="AV135" i="28"/>
  <c r="AZ135" i="28"/>
  <c r="BD135" i="28"/>
  <c r="BH135" i="28"/>
  <c r="BL135" i="28"/>
  <c r="S136" i="28"/>
  <c r="W136" i="28"/>
  <c r="AA136" i="28"/>
  <c r="AE136" i="28"/>
  <c r="AI136" i="28"/>
  <c r="AM136" i="28"/>
  <c r="AQ136" i="28"/>
  <c r="AU136" i="28"/>
  <c r="AY136" i="28"/>
  <c r="BC136" i="28"/>
  <c r="BG136" i="28"/>
  <c r="BK136" i="28"/>
  <c r="BO136" i="28"/>
  <c r="R137" i="28"/>
  <c r="V137" i="28"/>
  <c r="Z137" i="28"/>
  <c r="AD137" i="28"/>
  <c r="AH137" i="28"/>
  <c r="AL137" i="28"/>
  <c r="AP137" i="28"/>
  <c r="AT137" i="28"/>
  <c r="AX137" i="28"/>
  <c r="BB137" i="28"/>
  <c r="BF137" i="28"/>
  <c r="BJ137" i="28"/>
  <c r="BN137" i="28"/>
  <c r="Q138" i="28"/>
  <c r="U138" i="28"/>
  <c r="Y138" i="28"/>
  <c r="AC138" i="28"/>
  <c r="AG138" i="28"/>
  <c r="AK138" i="28"/>
  <c r="AO138" i="28"/>
  <c r="AS138" i="28"/>
  <c r="AW138" i="28"/>
  <c r="BA138" i="28"/>
  <c r="BE138" i="28"/>
  <c r="BI138" i="28"/>
  <c r="BM138" i="28"/>
  <c r="P139" i="28"/>
  <c r="T139" i="28"/>
  <c r="X139" i="28"/>
  <c r="AB139" i="28"/>
  <c r="AF139" i="28"/>
  <c r="AJ139" i="28"/>
  <c r="AN139" i="28"/>
  <c r="AR139" i="28"/>
  <c r="AV139" i="28"/>
  <c r="AZ139" i="28"/>
  <c r="BD139" i="28"/>
  <c r="BH139" i="28"/>
  <c r="BL139" i="28"/>
  <c r="S140" i="28"/>
  <c r="W140" i="28"/>
  <c r="AA140" i="28"/>
  <c r="AE140" i="28"/>
  <c r="AI140" i="28"/>
  <c r="AM140" i="28"/>
  <c r="AQ140" i="28"/>
  <c r="AU140" i="28"/>
  <c r="AY140" i="28"/>
  <c r="BC140" i="28"/>
  <c r="BG140" i="28"/>
  <c r="BK140" i="28"/>
  <c r="BO140" i="28"/>
  <c r="R141" i="28"/>
  <c r="V141" i="28"/>
  <c r="Z141" i="28"/>
  <c r="AD141" i="28"/>
  <c r="AH141" i="28"/>
  <c r="AL141" i="28"/>
  <c r="AP141" i="28"/>
  <c r="AT141" i="28"/>
  <c r="AX141" i="28"/>
  <c r="BB141" i="28"/>
  <c r="BF141" i="28"/>
  <c r="BJ141" i="28"/>
  <c r="BN141" i="28"/>
  <c r="Q142" i="28"/>
  <c r="U142" i="28"/>
  <c r="Y142" i="28"/>
  <c r="AC142" i="28"/>
  <c r="AG142" i="28"/>
  <c r="AK142" i="28"/>
  <c r="AO142" i="28"/>
  <c r="AS142" i="28"/>
  <c r="AW142" i="28"/>
  <c r="BA142" i="28"/>
  <c r="BE142" i="28"/>
  <c r="BI142" i="28"/>
  <c r="BM142" i="28"/>
  <c r="P143" i="28"/>
  <c r="T143" i="28"/>
  <c r="X143" i="28"/>
  <c r="AB143" i="28"/>
  <c r="AF143" i="28"/>
  <c r="AJ143" i="28"/>
  <c r="AN143" i="28"/>
  <c r="AR143" i="28"/>
  <c r="AV143" i="28"/>
  <c r="AZ143" i="28"/>
  <c r="BD143" i="28"/>
  <c r="BH143" i="28"/>
  <c r="BL143" i="28"/>
  <c r="S144" i="28"/>
  <c r="W144" i="28"/>
  <c r="AA144" i="28"/>
  <c r="AE144" i="28"/>
  <c r="AI144" i="28"/>
  <c r="AM144" i="28"/>
  <c r="AQ144" i="28"/>
  <c r="AU144" i="28"/>
  <c r="AY144" i="28"/>
  <c r="BC144" i="28"/>
  <c r="BG144" i="28"/>
  <c r="BK144" i="28"/>
  <c r="BO144" i="28"/>
  <c r="R145" i="28"/>
  <c r="V145" i="28"/>
  <c r="Z145" i="28"/>
  <c r="AD145" i="28"/>
  <c r="AH145" i="28"/>
  <c r="AL145" i="28"/>
  <c r="AP145" i="28"/>
  <c r="AT145" i="28"/>
  <c r="AX145" i="28"/>
  <c r="BB145" i="28"/>
  <c r="BF145" i="28"/>
  <c r="BJ145" i="28"/>
  <c r="BN145" i="28"/>
  <c r="Q146" i="28"/>
  <c r="U146" i="28"/>
  <c r="Y146" i="28"/>
  <c r="AC146" i="28"/>
  <c r="AG146" i="28"/>
  <c r="AK146" i="28"/>
  <c r="AO146" i="28"/>
  <c r="AS146" i="28"/>
  <c r="AW146" i="28"/>
  <c r="BA146" i="28"/>
  <c r="BE146" i="28"/>
  <c r="BI146" i="28"/>
  <c r="BM146" i="28"/>
  <c r="P147" i="28"/>
  <c r="T147" i="28"/>
  <c r="X147" i="28"/>
  <c r="AB147" i="28"/>
  <c r="AF147" i="28"/>
  <c r="AJ147" i="28"/>
  <c r="AN147" i="28"/>
  <c r="AR147" i="28"/>
  <c r="AV147" i="28"/>
  <c r="AZ147" i="28"/>
  <c r="BD147" i="28"/>
  <c r="BH147" i="28"/>
  <c r="BL147" i="28"/>
  <c r="S148" i="28"/>
  <c r="W148" i="28"/>
  <c r="AA148" i="28"/>
  <c r="AE148" i="28"/>
  <c r="AI148" i="28"/>
  <c r="AM148" i="28"/>
  <c r="AQ148" i="28"/>
  <c r="AU148" i="28"/>
  <c r="AY148" i="28"/>
  <c r="BC148" i="28"/>
  <c r="BG148" i="28"/>
  <c r="BK148" i="28"/>
  <c r="BO148" i="28"/>
  <c r="R149" i="28"/>
  <c r="V149" i="28"/>
  <c r="Z149" i="28"/>
  <c r="AD149" i="28"/>
  <c r="AH149" i="28"/>
  <c r="AL149" i="28"/>
  <c r="AP149" i="28"/>
  <c r="AT149" i="28"/>
  <c r="AX149" i="28"/>
  <c r="BB149" i="28"/>
  <c r="BF149" i="28"/>
  <c r="BJ149" i="28"/>
  <c r="BN149" i="28"/>
  <c r="Q150" i="28"/>
  <c r="U150" i="28"/>
  <c r="Y150" i="28"/>
  <c r="AC150" i="28"/>
  <c r="AG150" i="28"/>
  <c r="AK150" i="28"/>
  <c r="AO150" i="28"/>
  <c r="AS150" i="28"/>
  <c r="AW150" i="28"/>
  <c r="BA150" i="28"/>
  <c r="BE150" i="28"/>
  <c r="BI150" i="28"/>
  <c r="BM150" i="28"/>
  <c r="P151" i="28"/>
  <c r="T151" i="28"/>
  <c r="X151" i="28"/>
  <c r="AB151" i="28"/>
  <c r="AF151" i="28"/>
  <c r="AJ151" i="28"/>
  <c r="AN151" i="28"/>
  <c r="AR151" i="28"/>
  <c r="AV151" i="28"/>
  <c r="AZ151" i="28"/>
  <c r="BD151" i="28"/>
  <c r="BH151" i="28"/>
  <c r="BL151" i="28"/>
  <c r="S152" i="28"/>
  <c r="W152" i="28"/>
  <c r="AA152" i="28"/>
  <c r="AE152" i="28"/>
  <c r="AI152" i="28"/>
  <c r="AM152" i="28"/>
  <c r="AQ152" i="28"/>
  <c r="AU152" i="28"/>
  <c r="AY152" i="28"/>
  <c r="BC152" i="28"/>
  <c r="BG152" i="28"/>
  <c r="BK152" i="28"/>
  <c r="BO152" i="28"/>
  <c r="R153" i="28"/>
  <c r="V153" i="28"/>
  <c r="Z153" i="28"/>
  <c r="AD153" i="28"/>
  <c r="AH153" i="28"/>
  <c r="AL153" i="28"/>
  <c r="AP153" i="28"/>
  <c r="AT153" i="28"/>
  <c r="AX153" i="28"/>
  <c r="BB153" i="28"/>
  <c r="BF153" i="28"/>
  <c r="BJ153" i="28"/>
  <c r="BN153" i="28"/>
  <c r="Q154" i="28"/>
  <c r="U154" i="28"/>
  <c r="Y154" i="28"/>
  <c r="AC154" i="28"/>
  <c r="AG154" i="28"/>
  <c r="AK154" i="28"/>
  <c r="AO154" i="28"/>
  <c r="AS154" i="28"/>
  <c r="AW154" i="28"/>
  <c r="BA154" i="28"/>
  <c r="BE154" i="28"/>
  <c r="BI154" i="28"/>
  <c r="BM154" i="28"/>
  <c r="P155" i="28"/>
  <c r="T155" i="28"/>
  <c r="X155" i="28"/>
  <c r="AB155" i="28"/>
  <c r="AF155" i="28"/>
  <c r="AJ155" i="28"/>
  <c r="AN155" i="28"/>
  <c r="AR155" i="28"/>
  <c r="AV155" i="28"/>
  <c r="AZ155" i="28"/>
  <c r="BD155" i="28"/>
  <c r="BH155" i="28"/>
  <c r="BL155" i="28"/>
  <c r="S156" i="28"/>
  <c r="W156" i="28"/>
  <c r="AA156" i="28"/>
  <c r="AE156" i="28"/>
  <c r="AI156" i="28"/>
  <c r="AM156" i="28"/>
  <c r="AQ156" i="28"/>
  <c r="AU156" i="28"/>
  <c r="AY156" i="28"/>
  <c r="BC156" i="28"/>
  <c r="BG156" i="28"/>
  <c r="BK156" i="28"/>
  <c r="BO156" i="28"/>
  <c r="R157" i="28"/>
  <c r="V157" i="28"/>
  <c r="Z157" i="28"/>
  <c r="AD157" i="28"/>
  <c r="AH157" i="28"/>
  <c r="AL157" i="28"/>
  <c r="AP157" i="28"/>
  <c r="AT157" i="28"/>
  <c r="AX157" i="28"/>
  <c r="BB157" i="28"/>
  <c r="BF157" i="28"/>
  <c r="BJ157" i="28"/>
  <c r="BN157" i="28"/>
  <c r="Q158" i="28"/>
  <c r="U158" i="28"/>
  <c r="Y158" i="28"/>
  <c r="AC158" i="28"/>
  <c r="AG158" i="28"/>
  <c r="AK158" i="28"/>
  <c r="AO158" i="28"/>
  <c r="AS158" i="28"/>
  <c r="AW158" i="28"/>
  <c r="BA158" i="28"/>
  <c r="BE158" i="28"/>
  <c r="BI158" i="28"/>
  <c r="BM158" i="28"/>
  <c r="P159" i="28"/>
  <c r="T159" i="28"/>
  <c r="X159" i="28"/>
  <c r="AB159" i="28"/>
  <c r="AF159" i="28"/>
  <c r="AJ159" i="28"/>
  <c r="AN159" i="28"/>
  <c r="AR159" i="28"/>
  <c r="AV159" i="28"/>
  <c r="AZ159" i="28"/>
  <c r="BD159" i="28"/>
  <c r="BH159" i="28"/>
  <c r="BL159" i="28"/>
  <c r="S160" i="28"/>
  <c r="W160" i="28"/>
  <c r="AA160" i="28"/>
  <c r="AE160" i="28"/>
  <c r="AI160" i="28"/>
  <c r="AM160" i="28"/>
  <c r="AQ160" i="28"/>
  <c r="AU160" i="28"/>
  <c r="AY160" i="28"/>
  <c r="BC160" i="28"/>
  <c r="BG160" i="28"/>
  <c r="BK160" i="28"/>
  <c r="BO160" i="28"/>
  <c r="R161" i="28"/>
  <c r="V161" i="28"/>
  <c r="Z161" i="28"/>
  <c r="AD161" i="28"/>
  <c r="AH161" i="28"/>
  <c r="AL161" i="28"/>
  <c r="AP161" i="28"/>
  <c r="AT161" i="28"/>
  <c r="AX161" i="28"/>
  <c r="BB161" i="28"/>
  <c r="BF161" i="28"/>
  <c r="BJ161" i="28"/>
  <c r="BN161" i="28"/>
  <c r="Q162" i="28"/>
  <c r="U162" i="28"/>
  <c r="Y162" i="28"/>
  <c r="AC162" i="28"/>
  <c r="AG162" i="28"/>
  <c r="AK162" i="28"/>
  <c r="AO162" i="28"/>
  <c r="AS162" i="28"/>
  <c r="AW162" i="28"/>
  <c r="BA162" i="28"/>
  <c r="BE162" i="28"/>
  <c r="BI162" i="28"/>
  <c r="BM162" i="28"/>
  <c r="P163" i="28"/>
  <c r="T163" i="28"/>
  <c r="X163" i="28"/>
  <c r="AB163" i="28"/>
  <c r="AF163" i="28"/>
  <c r="AJ163" i="28"/>
  <c r="AN163" i="28"/>
  <c r="AR163" i="28"/>
  <c r="AV163" i="28"/>
  <c r="AZ163" i="28"/>
  <c r="BD163" i="28"/>
  <c r="BH163" i="28"/>
  <c r="BL163" i="28"/>
  <c r="S164" i="28"/>
  <c r="W164" i="28"/>
  <c r="AA164" i="28"/>
  <c r="AE164" i="28"/>
  <c r="AI164" i="28"/>
  <c r="AM164" i="28"/>
  <c r="AQ164" i="28"/>
  <c r="AU164" i="28"/>
  <c r="AY164" i="28"/>
  <c r="BC164" i="28"/>
  <c r="BG164" i="28"/>
  <c r="BK164" i="28"/>
  <c r="BO164" i="28"/>
  <c r="R165" i="28"/>
  <c r="V165" i="28"/>
  <c r="Z165" i="28"/>
  <c r="AD165" i="28"/>
  <c r="AH165" i="28"/>
  <c r="AL165" i="28"/>
  <c r="AP165" i="28"/>
  <c r="AT165" i="28"/>
  <c r="AX165" i="28"/>
  <c r="BB165" i="28"/>
  <c r="BF165" i="28"/>
  <c r="BJ165" i="28"/>
  <c r="BN165" i="28"/>
  <c r="Q166" i="28"/>
  <c r="U166" i="28"/>
  <c r="Y166" i="28"/>
  <c r="AC166" i="28"/>
  <c r="AG166" i="28"/>
  <c r="AK166" i="28"/>
  <c r="AO166" i="28"/>
  <c r="AS166" i="28"/>
  <c r="AW166" i="28"/>
  <c r="BA166" i="28"/>
  <c r="BE166" i="28"/>
  <c r="BI166" i="28"/>
  <c r="BM166" i="28"/>
  <c r="P167" i="28"/>
  <c r="T167" i="28"/>
  <c r="X167" i="28"/>
  <c r="AB167" i="28"/>
  <c r="AF167" i="28"/>
  <c r="AJ167" i="28"/>
  <c r="AN167" i="28"/>
  <c r="AR167" i="28"/>
  <c r="AV167" i="28"/>
  <c r="AZ167" i="28"/>
  <c r="BD167" i="28"/>
  <c r="BH167" i="28"/>
  <c r="BL167" i="28"/>
  <c r="S168" i="28"/>
  <c r="W168" i="28"/>
  <c r="AA168" i="28"/>
  <c r="AE168" i="28"/>
  <c r="AI168" i="28"/>
  <c r="AM168" i="28"/>
  <c r="AQ168" i="28"/>
  <c r="AU168" i="28"/>
  <c r="AY168" i="28"/>
  <c r="BC168" i="28"/>
  <c r="BG168" i="28"/>
  <c r="BK168" i="28"/>
  <c r="BO168" i="28"/>
  <c r="R169" i="28"/>
  <c r="V169" i="28"/>
  <c r="Z169" i="28"/>
  <c r="AD169" i="28"/>
  <c r="AH169" i="28"/>
  <c r="AL169" i="28"/>
  <c r="AP169" i="28"/>
  <c r="AT169" i="28"/>
  <c r="AX169" i="28"/>
  <c r="BB169" i="28"/>
  <c r="BF169" i="28"/>
  <c r="BJ169" i="28"/>
  <c r="BN169" i="28"/>
  <c r="Q170" i="28"/>
  <c r="U170" i="28"/>
  <c r="Y170" i="28"/>
  <c r="AC170" i="28"/>
  <c r="AG170" i="28"/>
  <c r="AK170" i="28"/>
  <c r="AO170" i="28"/>
  <c r="AS170" i="28"/>
  <c r="AW170" i="28"/>
  <c r="BA170" i="28"/>
  <c r="BE170" i="28"/>
  <c r="BI170" i="28"/>
  <c r="BM170" i="28"/>
  <c r="P171" i="28"/>
  <c r="T171" i="28"/>
  <c r="X171" i="28"/>
  <c r="AB171" i="28"/>
  <c r="AF171" i="28"/>
  <c r="AJ171" i="28"/>
  <c r="AN171" i="28"/>
  <c r="AR171" i="28"/>
  <c r="AV171" i="28"/>
  <c r="AZ171" i="28"/>
  <c r="BD171" i="28"/>
  <c r="BH171" i="28"/>
  <c r="BL171" i="28"/>
  <c r="S172" i="28"/>
  <c r="W172" i="28"/>
  <c r="AA172" i="28"/>
  <c r="AE172" i="28"/>
  <c r="AI172" i="28"/>
  <c r="AM172" i="28"/>
  <c r="AQ172" i="28"/>
  <c r="AU172" i="28"/>
  <c r="AY172" i="28"/>
  <c r="BC172" i="28"/>
  <c r="BG172" i="28"/>
  <c r="BK172" i="28"/>
  <c r="BO172" i="28"/>
  <c r="R173" i="28"/>
  <c r="V173" i="28"/>
  <c r="Z173" i="28"/>
  <c r="AD173" i="28"/>
  <c r="AH173" i="28"/>
  <c r="AL173" i="28"/>
  <c r="AP173" i="28"/>
  <c r="AT173" i="28"/>
  <c r="AX173" i="28"/>
  <c r="BB173" i="28"/>
  <c r="BF173" i="28"/>
  <c r="BJ173" i="28"/>
  <c r="BN173" i="28"/>
  <c r="Q174" i="28"/>
  <c r="U174" i="28"/>
  <c r="Y174" i="28"/>
  <c r="AC174" i="28"/>
  <c r="AG174" i="28"/>
  <c r="AK174" i="28"/>
  <c r="AO174" i="28"/>
  <c r="AS174" i="28"/>
  <c r="AW174" i="28"/>
  <c r="BA174" i="28"/>
  <c r="AB96" i="28"/>
  <c r="AX98" i="28"/>
  <c r="BH100" i="28"/>
  <c r="AC102" i="28"/>
  <c r="AN103" i="28"/>
  <c r="AY104" i="28"/>
  <c r="BJ105" i="28"/>
  <c r="T107" i="28"/>
  <c r="AE108" i="28"/>
  <c r="AP109" i="28"/>
  <c r="AD110" i="28"/>
  <c r="AY110" i="28"/>
  <c r="T111" i="28"/>
  <c r="AJ111" i="28"/>
  <c r="AZ111" i="28"/>
  <c r="AE112" i="28"/>
  <c r="AU112" i="28"/>
  <c r="BK112" i="28"/>
  <c r="Z113" i="28"/>
  <c r="AP113" i="28"/>
  <c r="BF113" i="28"/>
  <c r="U114" i="28"/>
  <c r="AK114" i="28"/>
  <c r="BA114" i="28"/>
  <c r="P115" i="28"/>
  <c r="AF115" i="28"/>
  <c r="AV115" i="28"/>
  <c r="BL115" i="28"/>
  <c r="AA116" i="28"/>
  <c r="AQ116" i="28"/>
  <c r="BG116" i="28"/>
  <c r="V117" i="28"/>
  <c r="AL117" i="28"/>
  <c r="BB117" i="28"/>
  <c r="Q118" i="28"/>
  <c r="AG118" i="28"/>
  <c r="AW118" i="28"/>
  <c r="BM118" i="28"/>
  <c r="AB119" i="28"/>
  <c r="AR119" i="28"/>
  <c r="BH119" i="28"/>
  <c r="W120" i="28"/>
  <c r="AM120" i="28"/>
  <c r="BC120" i="28"/>
  <c r="R121" i="28"/>
  <c r="AH121" i="28"/>
  <c r="AX121" i="28"/>
  <c r="BN121" i="28"/>
  <c r="AC122" i="28"/>
  <c r="AS122" i="28"/>
  <c r="BI122" i="28"/>
  <c r="X123" i="28"/>
  <c r="AN123" i="28"/>
  <c r="BD123" i="28"/>
  <c r="S124" i="28"/>
  <c r="AI124" i="28"/>
  <c r="AY124" i="28"/>
  <c r="BO124" i="28"/>
  <c r="AB125" i="28"/>
  <c r="AJ125" i="28"/>
  <c r="AR125" i="28"/>
  <c r="AZ125" i="28"/>
  <c r="BH125" i="28"/>
  <c r="W126" i="28"/>
  <c r="AE126" i="28"/>
  <c r="AM126" i="28"/>
  <c r="AU126" i="28"/>
  <c r="BC126" i="28"/>
  <c r="BK126" i="28"/>
  <c r="R127" i="28"/>
  <c r="Z127" i="28"/>
  <c r="AH127" i="28"/>
  <c r="AP127" i="28"/>
  <c r="AX127" i="28"/>
  <c r="BF127" i="28"/>
  <c r="BN127" i="28"/>
  <c r="U128" i="28"/>
  <c r="AC128" i="28"/>
  <c r="AK128" i="28"/>
  <c r="AS128" i="28"/>
  <c r="BA128" i="28"/>
  <c r="BI128" i="28"/>
  <c r="P129" i="28"/>
  <c r="X129" i="28"/>
  <c r="AF129" i="28"/>
  <c r="AN129" i="28"/>
  <c r="AV129" i="28"/>
  <c r="BD129" i="28"/>
  <c r="BL129" i="28"/>
  <c r="S130" i="28"/>
  <c r="AA130" i="28"/>
  <c r="AI130" i="28"/>
  <c r="AQ130" i="28"/>
  <c r="AY130" i="28"/>
  <c r="BG130" i="28"/>
  <c r="BO130" i="28"/>
  <c r="V131" i="28"/>
  <c r="AD131" i="28"/>
  <c r="AL131" i="28"/>
  <c r="AT131" i="28"/>
  <c r="BB131" i="28"/>
  <c r="BJ131" i="28"/>
  <c r="Q132" i="28"/>
  <c r="Y132" i="28"/>
  <c r="AG132" i="28"/>
  <c r="AO132" i="28"/>
  <c r="AW132" i="28"/>
  <c r="BC132" i="28"/>
  <c r="BH132" i="28"/>
  <c r="BM132" i="28"/>
  <c r="R133" i="28"/>
  <c r="W133" i="28"/>
  <c r="AA133" i="28"/>
  <c r="AE133" i="28"/>
  <c r="AI133" i="28"/>
  <c r="AM133" i="28"/>
  <c r="AQ133" i="28"/>
  <c r="AU133" i="28"/>
  <c r="AY133" i="28"/>
  <c r="BC133" i="28"/>
  <c r="BG133" i="28"/>
  <c r="BK133" i="28"/>
  <c r="BO133" i="28"/>
  <c r="R134" i="28"/>
  <c r="V134" i="28"/>
  <c r="Z134" i="28"/>
  <c r="AD134" i="28"/>
  <c r="AH134" i="28"/>
  <c r="AL134" i="28"/>
  <c r="AP134" i="28"/>
  <c r="AT134" i="28"/>
  <c r="AX134" i="28"/>
  <c r="BB134" i="28"/>
  <c r="BF134" i="28"/>
  <c r="BJ134" i="28"/>
  <c r="BN134" i="28"/>
  <c r="Q135" i="28"/>
  <c r="U135" i="28"/>
  <c r="Y135" i="28"/>
  <c r="AC135" i="28"/>
  <c r="AG135" i="28"/>
  <c r="AK135" i="28"/>
  <c r="AO135" i="28"/>
  <c r="AS135" i="28"/>
  <c r="AW135" i="28"/>
  <c r="BA135" i="28"/>
  <c r="BE135" i="28"/>
  <c r="BI135" i="28"/>
  <c r="BM135" i="28"/>
  <c r="P136" i="28"/>
  <c r="T136" i="28"/>
  <c r="X136" i="28"/>
  <c r="AB136" i="28"/>
  <c r="AF136" i="28"/>
  <c r="AJ136" i="28"/>
  <c r="AN136" i="28"/>
  <c r="AR136" i="28"/>
  <c r="AV136" i="28"/>
  <c r="AZ136" i="28"/>
  <c r="BD136" i="28"/>
  <c r="BH136" i="28"/>
  <c r="BL136" i="28"/>
  <c r="S137" i="28"/>
  <c r="W137" i="28"/>
  <c r="AA137" i="28"/>
  <c r="AE137" i="28"/>
  <c r="AI137" i="28"/>
  <c r="AM137" i="28"/>
  <c r="AQ137" i="28"/>
  <c r="AU137" i="28"/>
  <c r="AY137" i="28"/>
  <c r="BC137" i="28"/>
  <c r="BG137" i="28"/>
  <c r="BK137" i="28"/>
  <c r="BO137" i="28"/>
  <c r="R138" i="28"/>
  <c r="V138" i="28"/>
  <c r="Z138" i="28"/>
  <c r="AD138" i="28"/>
  <c r="AH138" i="28"/>
  <c r="AL138" i="28"/>
  <c r="AP138" i="28"/>
  <c r="AT138" i="28"/>
  <c r="AX138" i="28"/>
  <c r="BB138" i="28"/>
  <c r="BF138" i="28"/>
  <c r="BJ138" i="28"/>
  <c r="BN138" i="28"/>
  <c r="Q139" i="28"/>
  <c r="U139" i="28"/>
  <c r="Y139" i="28"/>
  <c r="AC139" i="28"/>
  <c r="AG139" i="28"/>
  <c r="AK139" i="28"/>
  <c r="AO139" i="28"/>
  <c r="AS139" i="28"/>
  <c r="AW139" i="28"/>
  <c r="BA139" i="28"/>
  <c r="BE139" i="28"/>
  <c r="BI139" i="28"/>
  <c r="BM139" i="28"/>
  <c r="P140" i="28"/>
  <c r="T140" i="28"/>
  <c r="X140" i="28"/>
  <c r="AB140" i="28"/>
  <c r="AF140" i="28"/>
  <c r="AJ140" i="28"/>
  <c r="AN140" i="28"/>
  <c r="AR140" i="28"/>
  <c r="AV140" i="28"/>
  <c r="AZ140" i="28"/>
  <c r="BD140" i="28"/>
  <c r="BH140" i="28"/>
  <c r="BL140" i="28"/>
  <c r="S141" i="28"/>
  <c r="W141" i="28"/>
  <c r="AA141" i="28"/>
  <c r="AE141" i="28"/>
  <c r="AI141" i="28"/>
  <c r="AM141" i="28"/>
  <c r="AQ141" i="28"/>
  <c r="AU141" i="28"/>
  <c r="AY141" i="28"/>
  <c r="BC141" i="28"/>
  <c r="BG141" i="28"/>
  <c r="BK141" i="28"/>
  <c r="BO141" i="28"/>
  <c r="R142" i="28"/>
  <c r="V142" i="28"/>
  <c r="Z142" i="28"/>
  <c r="AD142" i="28"/>
  <c r="AH142" i="28"/>
  <c r="AL142" i="28"/>
  <c r="AP142" i="28"/>
  <c r="AT142" i="28"/>
  <c r="AX142" i="28"/>
  <c r="BB142" i="28"/>
  <c r="BF142" i="28"/>
  <c r="BJ142" i="28"/>
  <c r="BN142" i="28"/>
  <c r="Q143" i="28"/>
  <c r="U143" i="28"/>
  <c r="Y143" i="28"/>
  <c r="AC143" i="28"/>
  <c r="AG143" i="28"/>
  <c r="AK143" i="28"/>
  <c r="AO143" i="28"/>
  <c r="AS143" i="28"/>
  <c r="AW143" i="28"/>
  <c r="BA143" i="28"/>
  <c r="BE143" i="28"/>
  <c r="BI143" i="28"/>
  <c r="BM143" i="28"/>
  <c r="P144" i="28"/>
  <c r="T144" i="28"/>
  <c r="X144" i="28"/>
  <c r="AB144" i="28"/>
  <c r="AF144" i="28"/>
  <c r="AJ144" i="28"/>
  <c r="AN144" i="28"/>
  <c r="AR144" i="28"/>
  <c r="AV144" i="28"/>
  <c r="AZ144" i="28"/>
  <c r="BD144" i="28"/>
  <c r="BH144" i="28"/>
  <c r="BL144" i="28"/>
  <c r="S145" i="28"/>
  <c r="W145" i="28"/>
  <c r="AA145" i="28"/>
  <c r="AE145" i="28"/>
  <c r="AI145" i="28"/>
  <c r="AM145" i="28"/>
  <c r="AQ145" i="28"/>
  <c r="AU145" i="28"/>
  <c r="AY145" i="28"/>
  <c r="BC145" i="28"/>
  <c r="BG145" i="28"/>
  <c r="BK145" i="28"/>
  <c r="BO145" i="28"/>
  <c r="R146" i="28"/>
  <c r="V146" i="28"/>
  <c r="Z146" i="28"/>
  <c r="AD146" i="28"/>
  <c r="AH146" i="28"/>
  <c r="AL146" i="28"/>
  <c r="AP146" i="28"/>
  <c r="AT146" i="28"/>
  <c r="AX146" i="28"/>
  <c r="BB146" i="28"/>
  <c r="BF146" i="28"/>
  <c r="BJ146" i="28"/>
  <c r="BN146" i="28"/>
  <c r="Q147" i="28"/>
  <c r="U147" i="28"/>
  <c r="Y147" i="28"/>
  <c r="AC147" i="28"/>
  <c r="AG147" i="28"/>
  <c r="AK147" i="28"/>
  <c r="AO147" i="28"/>
  <c r="AS147" i="28"/>
  <c r="AW147" i="28"/>
  <c r="BA147" i="28"/>
  <c r="BE147" i="28"/>
  <c r="BI147" i="28"/>
  <c r="BM147" i="28"/>
  <c r="P148" i="28"/>
  <c r="T148" i="28"/>
  <c r="X148" i="28"/>
  <c r="AB148" i="28"/>
  <c r="AF148" i="28"/>
  <c r="AJ148" i="28"/>
  <c r="AN148" i="28"/>
  <c r="AR148" i="28"/>
  <c r="AV148" i="28"/>
  <c r="AZ148" i="28"/>
  <c r="BD148" i="28"/>
  <c r="BH148" i="28"/>
  <c r="BL148" i="28"/>
  <c r="S149" i="28"/>
  <c r="W149" i="28"/>
  <c r="AA149" i="28"/>
  <c r="AE149" i="28"/>
  <c r="AI149" i="28"/>
  <c r="AM149" i="28"/>
  <c r="AQ149" i="28"/>
  <c r="AU149" i="28"/>
  <c r="AY149" i="28"/>
  <c r="BC149" i="28"/>
  <c r="BG149" i="28"/>
  <c r="BK149" i="28"/>
  <c r="BO149" i="28"/>
  <c r="R150" i="28"/>
  <c r="V150" i="28"/>
  <c r="Z150" i="28"/>
  <c r="AD150" i="28"/>
  <c r="AH150" i="28"/>
  <c r="AL150" i="28"/>
  <c r="AP150" i="28"/>
  <c r="AT150" i="28"/>
  <c r="AX150" i="28"/>
  <c r="BB150" i="28"/>
  <c r="BF150" i="28"/>
  <c r="BJ150" i="28"/>
  <c r="BN150" i="28"/>
  <c r="Q151" i="28"/>
  <c r="U151" i="28"/>
  <c r="Y151" i="28"/>
  <c r="AC151" i="28"/>
  <c r="AG151" i="28"/>
  <c r="AK151" i="28"/>
  <c r="AO151" i="28"/>
  <c r="AS151" i="28"/>
  <c r="AW151" i="28"/>
  <c r="BA151" i="28"/>
  <c r="BE151" i="28"/>
  <c r="BI151" i="28"/>
  <c r="BM151" i="28"/>
  <c r="P152" i="28"/>
  <c r="T152" i="28"/>
  <c r="X152" i="28"/>
  <c r="AB152" i="28"/>
  <c r="AF152" i="28"/>
  <c r="AJ152" i="28"/>
  <c r="AN152" i="28"/>
  <c r="AR152" i="28"/>
  <c r="AV152" i="28"/>
  <c r="AZ152" i="28"/>
  <c r="BD152" i="28"/>
  <c r="BH152" i="28"/>
  <c r="BL152" i="28"/>
  <c r="S153" i="28"/>
  <c r="W153" i="28"/>
  <c r="AA153" i="28"/>
  <c r="AE153" i="28"/>
  <c r="AI153" i="28"/>
  <c r="AM153" i="28"/>
  <c r="AQ153" i="28"/>
  <c r="AU153" i="28"/>
  <c r="AY153" i="28"/>
  <c r="BC153" i="28"/>
  <c r="BG153" i="28"/>
  <c r="BK153" i="28"/>
  <c r="BO153" i="28"/>
  <c r="R154" i="28"/>
  <c r="V154" i="28"/>
  <c r="Z154" i="28"/>
  <c r="AD154" i="28"/>
  <c r="AH154" i="28"/>
  <c r="AL154" i="28"/>
  <c r="AP154" i="28"/>
  <c r="AT154" i="28"/>
  <c r="AX154" i="28"/>
  <c r="BB154" i="28"/>
  <c r="BF154" i="28"/>
  <c r="BJ154" i="28"/>
  <c r="BN154" i="28"/>
  <c r="Q155" i="28"/>
  <c r="U155" i="28"/>
  <c r="Y155" i="28"/>
  <c r="AC155" i="28"/>
  <c r="AG155" i="28"/>
  <c r="AK155" i="28"/>
  <c r="AO155" i="28"/>
  <c r="AS155" i="28"/>
  <c r="AW155" i="28"/>
  <c r="BA155" i="28"/>
  <c r="BE155" i="28"/>
  <c r="BI155" i="28"/>
  <c r="BM155" i="28"/>
  <c r="P156" i="28"/>
  <c r="T156" i="28"/>
  <c r="X156" i="28"/>
  <c r="AB156" i="28"/>
  <c r="AF156" i="28"/>
  <c r="AJ156" i="28"/>
  <c r="AN156" i="28"/>
  <c r="AR156" i="28"/>
  <c r="AV156" i="28"/>
  <c r="AZ156" i="28"/>
  <c r="BD156" i="28"/>
  <c r="BH156" i="28"/>
  <c r="BL156" i="28"/>
  <c r="S157" i="28"/>
  <c r="W157" i="28"/>
  <c r="AA157" i="28"/>
  <c r="AE157" i="28"/>
  <c r="AI157" i="28"/>
  <c r="AM157" i="28"/>
  <c r="AQ157" i="28"/>
  <c r="AU157" i="28"/>
  <c r="AY157" i="28"/>
  <c r="BC157" i="28"/>
  <c r="BG157" i="28"/>
  <c r="BK157" i="28"/>
  <c r="BO157" i="28"/>
  <c r="R158" i="28"/>
  <c r="V158" i="28"/>
  <c r="Z158" i="28"/>
  <c r="AD158" i="28"/>
  <c r="AH158" i="28"/>
  <c r="AL158" i="28"/>
  <c r="AP158" i="28"/>
  <c r="AT158" i="28"/>
  <c r="AX158" i="28"/>
  <c r="BB158" i="28"/>
  <c r="BF158" i="28"/>
  <c r="BJ158" i="28"/>
  <c r="BN158" i="28"/>
  <c r="Q159" i="28"/>
  <c r="U159" i="28"/>
  <c r="Y159" i="28"/>
  <c r="AC159" i="28"/>
  <c r="AG159" i="28"/>
  <c r="AK159" i="28"/>
  <c r="AO159" i="28"/>
  <c r="AS159" i="28"/>
  <c r="AW159" i="28"/>
  <c r="BA159" i="28"/>
  <c r="BE159" i="28"/>
  <c r="BI159" i="28"/>
  <c r="BM159" i="28"/>
  <c r="P160" i="28"/>
  <c r="T160" i="28"/>
  <c r="X160" i="28"/>
  <c r="AB160" i="28"/>
  <c r="AF160" i="28"/>
  <c r="AJ160" i="28"/>
  <c r="AN160" i="28"/>
  <c r="AR160" i="28"/>
  <c r="AV160" i="28"/>
  <c r="AZ160" i="28"/>
  <c r="BD160" i="28"/>
  <c r="BH160" i="28"/>
  <c r="BL160" i="28"/>
  <c r="S161" i="28"/>
  <c r="W161" i="28"/>
  <c r="AA161" i="28"/>
  <c r="AE161" i="28"/>
  <c r="AI161" i="28"/>
  <c r="AM161" i="28"/>
  <c r="AQ161" i="28"/>
  <c r="AU161" i="28"/>
  <c r="AY161" i="28"/>
  <c r="BC161" i="28"/>
  <c r="BG161" i="28"/>
  <c r="BK161" i="28"/>
  <c r="BO161" i="28"/>
  <c r="R162" i="28"/>
  <c r="V162" i="28"/>
  <c r="Z162" i="28"/>
  <c r="AD162" i="28"/>
  <c r="AH162" i="28"/>
  <c r="AL162" i="28"/>
  <c r="AP162" i="28"/>
  <c r="AT162" i="28"/>
  <c r="AX162" i="28"/>
  <c r="BB162" i="28"/>
  <c r="BF162" i="28"/>
  <c r="BJ162" i="28"/>
  <c r="BN162" i="28"/>
  <c r="Q163" i="28"/>
  <c r="U163" i="28"/>
  <c r="Y163" i="28"/>
  <c r="AC163" i="28"/>
  <c r="AG163" i="28"/>
  <c r="AK163" i="28"/>
  <c r="AO163" i="28"/>
  <c r="AS163" i="28"/>
  <c r="AW163" i="28"/>
  <c r="BA163" i="28"/>
  <c r="BE163" i="28"/>
  <c r="BI163" i="28"/>
  <c r="BM163" i="28"/>
  <c r="P164" i="28"/>
  <c r="T164" i="28"/>
  <c r="X164" i="28"/>
  <c r="AB164" i="28"/>
  <c r="AF164" i="28"/>
  <c r="AJ164" i="28"/>
  <c r="AN164" i="28"/>
  <c r="AR164" i="28"/>
  <c r="AV164" i="28"/>
  <c r="AZ164" i="28"/>
  <c r="BD164" i="28"/>
  <c r="BH164" i="28"/>
  <c r="BL164" i="28"/>
  <c r="S165" i="28"/>
  <c r="W165" i="28"/>
  <c r="AA165" i="28"/>
  <c r="AE165" i="28"/>
  <c r="AI165" i="28"/>
  <c r="AM165" i="28"/>
  <c r="AQ165" i="28"/>
  <c r="AU165" i="28"/>
  <c r="AY165" i="28"/>
  <c r="BC165" i="28"/>
  <c r="BG165" i="28"/>
  <c r="BK165" i="28"/>
  <c r="BO165" i="28"/>
  <c r="R166" i="28"/>
  <c r="V166" i="28"/>
  <c r="Z166" i="28"/>
  <c r="AD166" i="28"/>
  <c r="AH166" i="28"/>
  <c r="AL166" i="28"/>
  <c r="AP166" i="28"/>
  <c r="AT166" i="28"/>
  <c r="AX166" i="28"/>
  <c r="BB166" i="28"/>
  <c r="BF166" i="28"/>
  <c r="BJ166" i="28"/>
  <c r="BN166" i="28"/>
  <c r="Q167" i="28"/>
  <c r="U167" i="28"/>
  <c r="Y167" i="28"/>
  <c r="AC167" i="28"/>
  <c r="AG167" i="28"/>
  <c r="AK167" i="28"/>
  <c r="AO167" i="28"/>
  <c r="AS167" i="28"/>
  <c r="AW167" i="28"/>
  <c r="BA167" i="28"/>
  <c r="BE167" i="28"/>
  <c r="BI167" i="28"/>
  <c r="BM167" i="28"/>
  <c r="P168" i="28"/>
  <c r="T168" i="28"/>
  <c r="X168" i="28"/>
  <c r="AB168" i="28"/>
  <c r="AF168" i="28"/>
  <c r="AJ168" i="28"/>
  <c r="AN168" i="28"/>
  <c r="AR168" i="28"/>
  <c r="AV168" i="28"/>
  <c r="AZ168" i="28"/>
  <c r="BD168" i="28"/>
  <c r="BH168" i="28"/>
  <c r="BL168" i="28"/>
  <c r="S169" i="28"/>
  <c r="W169" i="28"/>
  <c r="AA169" i="28"/>
  <c r="AE169" i="28"/>
  <c r="AI169" i="28"/>
  <c r="AM169" i="28"/>
  <c r="AQ169" i="28"/>
  <c r="AU169" i="28"/>
  <c r="AY169" i="28"/>
  <c r="BC169" i="28"/>
  <c r="BG169" i="28"/>
  <c r="BK169" i="28"/>
  <c r="BO169" i="28"/>
  <c r="R170" i="28"/>
  <c r="V170" i="28"/>
  <c r="Z170" i="28"/>
  <c r="AD170" i="28"/>
  <c r="AH170" i="28"/>
  <c r="AL170" i="28"/>
  <c r="AP170" i="28"/>
  <c r="AT170" i="28"/>
  <c r="AX170" i="28"/>
  <c r="BB170" i="28"/>
  <c r="BF170" i="28"/>
  <c r="BJ170" i="28"/>
  <c r="BN170" i="28"/>
  <c r="Q171" i="28"/>
  <c r="U171" i="28"/>
  <c r="Y171" i="28"/>
  <c r="AC171" i="28"/>
  <c r="AG171" i="28"/>
  <c r="AK171" i="28"/>
  <c r="AO171" i="28"/>
  <c r="AS171" i="28"/>
  <c r="AW171" i="28"/>
  <c r="BA171" i="28"/>
  <c r="BE171" i="28"/>
  <c r="BI171" i="28"/>
  <c r="BM171" i="28"/>
  <c r="P172" i="28"/>
  <c r="T172" i="28"/>
  <c r="X172" i="28"/>
  <c r="AB172" i="28"/>
  <c r="AF172" i="28"/>
  <c r="AJ172" i="28"/>
  <c r="AN172" i="28"/>
  <c r="AR172" i="28"/>
  <c r="AV172" i="28"/>
  <c r="AZ172" i="28"/>
  <c r="BD172" i="28"/>
  <c r="BH172" i="28"/>
  <c r="BL172" i="28"/>
  <c r="S173" i="28"/>
  <c r="W173" i="28"/>
  <c r="AA173" i="28"/>
  <c r="AE173" i="28"/>
  <c r="AI173" i="28"/>
  <c r="AM173" i="28"/>
  <c r="AQ173" i="28"/>
  <c r="AU173" i="28"/>
  <c r="AY173" i="28"/>
  <c r="BC173" i="28"/>
  <c r="BG173" i="28"/>
  <c r="BK173" i="28"/>
  <c r="BO173" i="28"/>
  <c r="R174" i="28"/>
  <c r="V174" i="28"/>
  <c r="Z174" i="28"/>
  <c r="AD174" i="28"/>
  <c r="AH174" i="28"/>
  <c r="AL174" i="28"/>
  <c r="AP174" i="28"/>
  <c r="AT174" i="28"/>
  <c r="AX174" i="28"/>
  <c r="BB174" i="28"/>
  <c r="BF174" i="28"/>
  <c r="BJ174" i="28"/>
  <c r="BN174" i="28"/>
  <c r="Q175" i="28"/>
  <c r="U175" i="28"/>
  <c r="Y175" i="28"/>
  <c r="AC175" i="28"/>
  <c r="AG175" i="28"/>
  <c r="AK175" i="28"/>
  <c r="AO175" i="28"/>
  <c r="AS175" i="28"/>
  <c r="AW175" i="28"/>
  <c r="BA175" i="28"/>
  <c r="BE175" i="28"/>
  <c r="BI175" i="28"/>
  <c r="BM175" i="28"/>
  <c r="P176" i="28"/>
  <c r="BH96" i="28"/>
  <c r="AC99" i="28"/>
  <c r="AB101" i="28"/>
  <c r="AS102" i="28"/>
  <c r="BD103" i="28"/>
  <c r="BO104" i="28"/>
  <c r="Y106" i="28"/>
  <c r="AJ107" i="28"/>
  <c r="AU108" i="28"/>
  <c r="BF109" i="28"/>
  <c r="AI110" i="28"/>
  <c r="BE110" i="28"/>
  <c r="X111" i="28"/>
  <c r="AN111" i="28"/>
  <c r="BD111" i="28"/>
  <c r="S112" i="28"/>
  <c r="AI112" i="28"/>
  <c r="AY112" i="28"/>
  <c r="BO112" i="28"/>
  <c r="AD113" i="28"/>
  <c r="AT113" i="28"/>
  <c r="BJ113" i="28"/>
  <c r="Y114" i="28"/>
  <c r="AO114" i="28"/>
  <c r="BE114" i="28"/>
  <c r="T115" i="28"/>
  <c r="AJ115" i="28"/>
  <c r="AZ115" i="28"/>
  <c r="AE116" i="28"/>
  <c r="AU116" i="28"/>
  <c r="BK116" i="28"/>
  <c r="Z117" i="28"/>
  <c r="AP117" i="28"/>
  <c r="BF117" i="28"/>
  <c r="U118" i="28"/>
  <c r="AK118" i="28"/>
  <c r="BA118" i="28"/>
  <c r="P119" i="28"/>
  <c r="AF119" i="28"/>
  <c r="AV119" i="28"/>
  <c r="BL119" i="28"/>
  <c r="AA120" i="28"/>
  <c r="AQ120" i="28"/>
  <c r="BG120" i="28"/>
  <c r="V121" i="28"/>
  <c r="AL121" i="28"/>
  <c r="BB121" i="28"/>
  <c r="Q122" i="28"/>
  <c r="AG122" i="28"/>
  <c r="AW122" i="28"/>
  <c r="BM122" i="28"/>
  <c r="AB123" i="28"/>
  <c r="AR123" i="28"/>
  <c r="BH123" i="28"/>
  <c r="W124" i="28"/>
  <c r="AM124" i="28"/>
  <c r="BC124" i="28"/>
  <c r="R125" i="28"/>
  <c r="AD125" i="28"/>
  <c r="AL125" i="28"/>
  <c r="AT125" i="28"/>
  <c r="BB125" i="28"/>
  <c r="BJ125" i="28"/>
  <c r="Q126" i="28"/>
  <c r="Y126" i="28"/>
  <c r="AG126" i="28"/>
  <c r="AO126" i="28"/>
  <c r="AW126" i="28"/>
  <c r="BE126" i="28"/>
  <c r="BM126" i="28"/>
  <c r="T127" i="28"/>
  <c r="AB127" i="28"/>
  <c r="AJ127" i="28"/>
  <c r="AR127" i="28"/>
  <c r="AZ127" i="28"/>
  <c r="BH127" i="28"/>
  <c r="W128" i="28"/>
  <c r="AE128" i="28"/>
  <c r="AM128" i="28"/>
  <c r="AU128" i="28"/>
  <c r="BC128" i="28"/>
  <c r="BK128" i="28"/>
  <c r="R129" i="28"/>
  <c r="Z129" i="28"/>
  <c r="AH129" i="28"/>
  <c r="AP129" i="28"/>
  <c r="AX129" i="28"/>
  <c r="BF129" i="28"/>
  <c r="BN129" i="28"/>
  <c r="U130" i="28"/>
  <c r="AC130" i="28"/>
  <c r="AK130" i="28"/>
  <c r="AS130" i="28"/>
  <c r="BA130" i="28"/>
  <c r="BI130" i="28"/>
  <c r="P131" i="28"/>
  <c r="X131" i="28"/>
  <c r="AF131" i="28"/>
  <c r="AN131" i="28"/>
  <c r="AV131" i="28"/>
  <c r="BD131" i="28"/>
  <c r="BL131" i="28"/>
  <c r="S132" i="28"/>
  <c r="AA132" i="28"/>
  <c r="AI132" i="28"/>
  <c r="AQ132" i="28"/>
  <c r="AY132" i="28"/>
  <c r="BD132" i="28"/>
  <c r="BI132" i="28"/>
  <c r="BO132" i="28"/>
  <c r="S133" i="28"/>
  <c r="X133" i="28"/>
  <c r="AB133" i="28"/>
  <c r="AF133" i="28"/>
  <c r="AJ133" i="28"/>
  <c r="AN133" i="28"/>
  <c r="AR133" i="28"/>
  <c r="AV133" i="28"/>
  <c r="AZ133" i="28"/>
  <c r="BD133" i="28"/>
  <c r="BH133" i="28"/>
  <c r="BL133" i="28"/>
  <c r="S134" i="28"/>
  <c r="W134" i="28"/>
  <c r="AA134" i="28"/>
  <c r="AE134" i="28"/>
  <c r="AI134" i="28"/>
  <c r="AM134" i="28"/>
  <c r="AQ134" i="28"/>
  <c r="AU134" i="28"/>
  <c r="AY134" i="28"/>
  <c r="BC134" i="28"/>
  <c r="BG134" i="28"/>
  <c r="BK134" i="28"/>
  <c r="BO134" i="28"/>
  <c r="R135" i="28"/>
  <c r="V135" i="28"/>
  <c r="Z135" i="28"/>
  <c r="AD135" i="28"/>
  <c r="AH135" i="28"/>
  <c r="AL135" i="28"/>
  <c r="AP135" i="28"/>
  <c r="AT135" i="28"/>
  <c r="AX135" i="28"/>
  <c r="BB135" i="28"/>
  <c r="BF135" i="28"/>
  <c r="BJ135" i="28"/>
  <c r="BN135" i="28"/>
  <c r="Q136" i="28"/>
  <c r="U136" i="28"/>
  <c r="Y136" i="28"/>
  <c r="AC136" i="28"/>
  <c r="AG136" i="28"/>
  <c r="AK136" i="28"/>
  <c r="AO136" i="28"/>
  <c r="AS136" i="28"/>
  <c r="AW136" i="28"/>
  <c r="BA136" i="28"/>
  <c r="BE136" i="28"/>
  <c r="BI136" i="28"/>
  <c r="BM136" i="28"/>
  <c r="P137" i="28"/>
  <c r="T137" i="28"/>
  <c r="X137" i="28"/>
  <c r="AB137" i="28"/>
  <c r="AF137" i="28"/>
  <c r="AJ137" i="28"/>
  <c r="AN137" i="28"/>
  <c r="AR137" i="28"/>
  <c r="AV137" i="28"/>
  <c r="AZ137" i="28"/>
  <c r="BD137" i="28"/>
  <c r="BH137" i="28"/>
  <c r="BL137" i="28"/>
  <c r="S138" i="28"/>
  <c r="W138" i="28"/>
  <c r="AA138" i="28"/>
  <c r="AE138" i="28"/>
  <c r="AI138" i="28"/>
  <c r="AM138" i="28"/>
  <c r="AQ138" i="28"/>
  <c r="AU138" i="28"/>
  <c r="AY138" i="28"/>
  <c r="BC138" i="28"/>
  <c r="BG138" i="28"/>
  <c r="BK138" i="28"/>
  <c r="BO138" i="28"/>
  <c r="R139" i="28"/>
  <c r="V139" i="28"/>
  <c r="Z139" i="28"/>
  <c r="AD139" i="28"/>
  <c r="AH139" i="28"/>
  <c r="AL139" i="28"/>
  <c r="AP139" i="28"/>
  <c r="AT139" i="28"/>
  <c r="AX139" i="28"/>
  <c r="BB139" i="28"/>
  <c r="BF139" i="28"/>
  <c r="BJ139" i="28"/>
  <c r="BN139" i="28"/>
  <c r="Q140" i="28"/>
  <c r="U140" i="28"/>
  <c r="Y140" i="28"/>
  <c r="AC140" i="28"/>
  <c r="AG140" i="28"/>
  <c r="AK140" i="28"/>
  <c r="AO140" i="28"/>
  <c r="AS140" i="28"/>
  <c r="AW140" i="28"/>
  <c r="BA140" i="28"/>
  <c r="BE140" i="28"/>
  <c r="BI140" i="28"/>
  <c r="BM140" i="28"/>
  <c r="P141" i="28"/>
  <c r="T141" i="28"/>
  <c r="X141" i="28"/>
  <c r="AB141" i="28"/>
  <c r="AF141" i="28"/>
  <c r="AJ141" i="28"/>
  <c r="AN141" i="28"/>
  <c r="AR141" i="28"/>
  <c r="AV141" i="28"/>
  <c r="AZ141" i="28"/>
  <c r="BD141" i="28"/>
  <c r="BH141" i="28"/>
  <c r="BL141" i="28"/>
  <c r="S142" i="28"/>
  <c r="W142" i="28"/>
  <c r="AA142" i="28"/>
  <c r="AE142" i="28"/>
  <c r="AI142" i="28"/>
  <c r="AM142" i="28"/>
  <c r="AQ142" i="28"/>
  <c r="AU142" i="28"/>
  <c r="AY142" i="28"/>
  <c r="BC142" i="28"/>
  <c r="BG142" i="28"/>
  <c r="BK142" i="28"/>
  <c r="BO142" i="28"/>
  <c r="R143" i="28"/>
  <c r="V143" i="28"/>
  <c r="Z143" i="28"/>
  <c r="AD143" i="28"/>
  <c r="AH143" i="28"/>
  <c r="AL143" i="28"/>
  <c r="AP143" i="28"/>
  <c r="AT143" i="28"/>
  <c r="AX143" i="28"/>
  <c r="BB143" i="28"/>
  <c r="BF143" i="28"/>
  <c r="BJ143" i="28"/>
  <c r="BN143" i="28"/>
  <c r="Q144" i="28"/>
  <c r="U144" i="28"/>
  <c r="Y144" i="28"/>
  <c r="AC144" i="28"/>
  <c r="AG144" i="28"/>
  <c r="AK144" i="28"/>
  <c r="AO144" i="28"/>
  <c r="AS144" i="28"/>
  <c r="AW144" i="28"/>
  <c r="BA144" i="28"/>
  <c r="BE144" i="28"/>
  <c r="BI144" i="28"/>
  <c r="BM144" i="28"/>
  <c r="P145" i="28"/>
  <c r="T145" i="28"/>
  <c r="X145" i="28"/>
  <c r="AB145" i="28"/>
  <c r="AF145" i="28"/>
  <c r="AJ145" i="28"/>
  <c r="AN145" i="28"/>
  <c r="AR145" i="28"/>
  <c r="AV145" i="28"/>
  <c r="AZ145" i="28"/>
  <c r="BD145" i="28"/>
  <c r="BH145" i="28"/>
  <c r="BL145" i="28"/>
  <c r="S146" i="28"/>
  <c r="W146" i="28"/>
  <c r="AA146" i="28"/>
  <c r="AE146" i="28"/>
  <c r="AI146" i="28"/>
  <c r="AM146" i="28"/>
  <c r="AQ146" i="28"/>
  <c r="AU146" i="28"/>
  <c r="AY146" i="28"/>
  <c r="BC146" i="28"/>
  <c r="BG146" i="28"/>
  <c r="BK146" i="28"/>
  <c r="BO146" i="28"/>
  <c r="R147" i="28"/>
  <c r="V147" i="28"/>
  <c r="Z147" i="28"/>
  <c r="AD147" i="28"/>
  <c r="AH147" i="28"/>
  <c r="AL147" i="28"/>
  <c r="AP147" i="28"/>
  <c r="AT147" i="28"/>
  <c r="AX147" i="28"/>
  <c r="BB147" i="28"/>
  <c r="BF147" i="28"/>
  <c r="BJ147" i="28"/>
  <c r="BN147" i="28"/>
  <c r="Q148" i="28"/>
  <c r="U148" i="28"/>
  <c r="Y148" i="28"/>
  <c r="AC148" i="28"/>
  <c r="AG148" i="28"/>
  <c r="AK148" i="28"/>
  <c r="AO148" i="28"/>
  <c r="AS148" i="28"/>
  <c r="AW148" i="28"/>
  <c r="BA148" i="28"/>
  <c r="BE148" i="28"/>
  <c r="BI148" i="28"/>
  <c r="BM148" i="28"/>
  <c r="P149" i="28"/>
  <c r="T149" i="28"/>
  <c r="X149" i="28"/>
  <c r="AB149" i="28"/>
  <c r="AF149" i="28"/>
  <c r="AJ149" i="28"/>
  <c r="AN149" i="28"/>
  <c r="AR149" i="28"/>
  <c r="AV149" i="28"/>
  <c r="AZ149" i="28"/>
  <c r="BD149" i="28"/>
  <c r="BH149" i="28"/>
  <c r="BL149" i="28"/>
  <c r="S150" i="28"/>
  <c r="W150" i="28"/>
  <c r="AA150" i="28"/>
  <c r="AE150" i="28"/>
  <c r="AI150" i="28"/>
  <c r="AM150" i="28"/>
  <c r="AQ150" i="28"/>
  <c r="AU150" i="28"/>
  <c r="AY150" i="28"/>
  <c r="BC150" i="28"/>
  <c r="BG150" i="28"/>
  <c r="BK150" i="28"/>
  <c r="BO150" i="28"/>
  <c r="R151" i="28"/>
  <c r="V151" i="28"/>
  <c r="Z151" i="28"/>
  <c r="AD151" i="28"/>
  <c r="AH151" i="28"/>
  <c r="AL151" i="28"/>
  <c r="AP151" i="28"/>
  <c r="AT151" i="28"/>
  <c r="AX151" i="28"/>
  <c r="BB151" i="28"/>
  <c r="BF151" i="28"/>
  <c r="BJ151" i="28"/>
  <c r="BN151" i="28"/>
  <c r="Q152" i="28"/>
  <c r="U152" i="28"/>
  <c r="Y152" i="28"/>
  <c r="AC152" i="28"/>
  <c r="AG152" i="28"/>
  <c r="AK152" i="28"/>
  <c r="AO152" i="28"/>
  <c r="AS152" i="28"/>
  <c r="AW152" i="28"/>
  <c r="BA152" i="28"/>
  <c r="BE152" i="28"/>
  <c r="BI152" i="28"/>
  <c r="BM152" i="28"/>
  <c r="P153" i="28"/>
  <c r="T153" i="28"/>
  <c r="X153" i="28"/>
  <c r="AB153" i="28"/>
  <c r="AF153" i="28"/>
  <c r="AJ153" i="28"/>
  <c r="AN153" i="28"/>
  <c r="AR153" i="28"/>
  <c r="AV153" i="28"/>
  <c r="AZ153" i="28"/>
  <c r="BD153" i="28"/>
  <c r="BH153" i="28"/>
  <c r="BL153" i="28"/>
  <c r="S154" i="28"/>
  <c r="W154" i="28"/>
  <c r="AA154" i="28"/>
  <c r="AE154" i="28"/>
  <c r="AI154" i="28"/>
  <c r="AM154" i="28"/>
  <c r="AQ154" i="28"/>
  <c r="AU154" i="28"/>
  <c r="AY154" i="28"/>
  <c r="BC154" i="28"/>
  <c r="BG154" i="28"/>
  <c r="BK154" i="28"/>
  <c r="BO154" i="28"/>
  <c r="R155" i="28"/>
  <c r="V155" i="28"/>
  <c r="Z155" i="28"/>
  <c r="AD155" i="28"/>
  <c r="AH155" i="28"/>
  <c r="AL155" i="28"/>
  <c r="AP155" i="28"/>
  <c r="AT155" i="28"/>
  <c r="AX155" i="28"/>
  <c r="BB155" i="28"/>
  <c r="BF155" i="28"/>
  <c r="BJ155" i="28"/>
  <c r="BN155" i="28"/>
  <c r="Q156" i="28"/>
  <c r="U156" i="28"/>
  <c r="Y156" i="28"/>
  <c r="AC156" i="28"/>
  <c r="AG156" i="28"/>
  <c r="AK156" i="28"/>
  <c r="AO156" i="28"/>
  <c r="AS156" i="28"/>
  <c r="AW156" i="28"/>
  <c r="BA156" i="28"/>
  <c r="BE156" i="28"/>
  <c r="BI156" i="28"/>
  <c r="BM156" i="28"/>
  <c r="P157" i="28"/>
  <c r="T157" i="28"/>
  <c r="X157" i="28"/>
  <c r="AB157" i="28"/>
  <c r="AF157" i="28"/>
  <c r="AJ157" i="28"/>
  <c r="AN157" i="28"/>
  <c r="AR157" i="28"/>
  <c r="AV157" i="28"/>
  <c r="AZ157" i="28"/>
  <c r="BD157" i="28"/>
  <c r="BH157" i="28"/>
  <c r="BL157" i="28"/>
  <c r="S158" i="28"/>
  <c r="W158" i="28"/>
  <c r="AA158" i="28"/>
  <c r="AE158" i="28"/>
  <c r="AI158" i="28"/>
  <c r="AM158" i="28"/>
  <c r="AQ158" i="28"/>
  <c r="AU158" i="28"/>
  <c r="AY158" i="28"/>
  <c r="BC158" i="28"/>
  <c r="BG158" i="28"/>
  <c r="BK158" i="28"/>
  <c r="BO158" i="28"/>
  <c r="R159" i="28"/>
  <c r="V159" i="28"/>
  <c r="Z159" i="28"/>
  <c r="AD159" i="28"/>
  <c r="AP159" i="28"/>
  <c r="BF159" i="28"/>
  <c r="U160" i="28"/>
  <c r="AK160" i="28"/>
  <c r="BA160" i="28"/>
  <c r="P161" i="28"/>
  <c r="AF161" i="28"/>
  <c r="AV161" i="28"/>
  <c r="BL161" i="28"/>
  <c r="AA162" i="28"/>
  <c r="AQ162" i="28"/>
  <c r="BG162" i="28"/>
  <c r="V163" i="28"/>
  <c r="AL163" i="28"/>
  <c r="BB163" i="28"/>
  <c r="Q164" i="28"/>
  <c r="AG164" i="28"/>
  <c r="AW164" i="28"/>
  <c r="BM164" i="28"/>
  <c r="AB165" i="28"/>
  <c r="AR165" i="28"/>
  <c r="BH165" i="28"/>
  <c r="W166" i="28"/>
  <c r="AM166" i="28"/>
  <c r="BC166" i="28"/>
  <c r="R167" i="28"/>
  <c r="AH167" i="28"/>
  <c r="AX167" i="28"/>
  <c r="BN167" i="28"/>
  <c r="AC168" i="28"/>
  <c r="AS168" i="28"/>
  <c r="BI168" i="28"/>
  <c r="X169" i="28"/>
  <c r="AN169" i="28"/>
  <c r="BD169" i="28"/>
  <c r="S170" i="28"/>
  <c r="AI170" i="28"/>
  <c r="AY170" i="28"/>
  <c r="BO170" i="28"/>
  <c r="AD171" i="28"/>
  <c r="AT171" i="28"/>
  <c r="BJ171" i="28"/>
  <c r="Y172" i="28"/>
  <c r="AO172" i="28"/>
  <c r="BE172" i="28"/>
  <c r="T173" i="28"/>
  <c r="AJ173" i="28"/>
  <c r="AZ173" i="28"/>
  <c r="AE174" i="28"/>
  <c r="AU174" i="28"/>
  <c r="BG174" i="28"/>
  <c r="BO174" i="28"/>
  <c r="V175" i="28"/>
  <c r="AD175" i="28"/>
  <c r="AL175" i="28"/>
  <c r="AT175" i="28"/>
  <c r="BB175" i="28"/>
  <c r="BJ175" i="28"/>
  <c r="Q176" i="28"/>
  <c r="U176" i="28"/>
  <c r="Y176" i="28"/>
  <c r="AC176" i="28"/>
  <c r="AG176" i="28"/>
  <c r="AK176" i="28"/>
  <c r="AO176" i="28"/>
  <c r="AS176" i="28"/>
  <c r="AW176" i="28"/>
  <c r="BA176" i="28"/>
  <c r="BE176" i="28"/>
  <c r="BI176" i="28"/>
  <c r="BM176" i="28"/>
  <c r="P177" i="28"/>
  <c r="T177" i="28"/>
  <c r="X177" i="28"/>
  <c r="AB177" i="28"/>
  <c r="AF177" i="28"/>
  <c r="AJ177" i="28"/>
  <c r="AN177" i="28"/>
  <c r="AR177" i="28"/>
  <c r="AV177" i="28"/>
  <c r="AZ177" i="28"/>
  <c r="BD177" i="28"/>
  <c r="BH177" i="28"/>
  <c r="BL177" i="28"/>
  <c r="S178" i="28"/>
  <c r="W178" i="28"/>
  <c r="AA178" i="28"/>
  <c r="AE178" i="28"/>
  <c r="AI178" i="28"/>
  <c r="AM178" i="28"/>
  <c r="AQ178" i="28"/>
  <c r="AU178" i="28"/>
  <c r="AY178" i="28"/>
  <c r="BC178" i="28"/>
  <c r="BG178" i="28"/>
  <c r="BK178" i="28"/>
  <c r="BO178" i="28"/>
  <c r="R179" i="28"/>
  <c r="V179" i="28"/>
  <c r="Z179" i="28"/>
  <c r="AD179" i="28"/>
  <c r="AH179" i="28"/>
  <c r="AL179" i="28"/>
  <c r="AP179" i="28"/>
  <c r="AT179" i="28"/>
  <c r="AX179" i="28"/>
  <c r="BB179" i="28"/>
  <c r="BF179" i="28"/>
  <c r="BJ179" i="28"/>
  <c r="BN179" i="28"/>
  <c r="Q180" i="28"/>
  <c r="U180" i="28"/>
  <c r="Y180" i="28"/>
  <c r="AC180" i="28"/>
  <c r="AG180" i="28"/>
  <c r="AK180" i="28"/>
  <c r="AO180" i="28"/>
  <c r="AS180" i="28"/>
  <c r="AW180" i="28"/>
  <c r="BA180" i="28"/>
  <c r="BE180" i="28"/>
  <c r="BI180" i="28"/>
  <c r="BM180" i="28"/>
  <c r="P181" i="28"/>
  <c r="T181" i="28"/>
  <c r="X181" i="28"/>
  <c r="AB181" i="28"/>
  <c r="AF181" i="28"/>
  <c r="AJ181" i="28"/>
  <c r="AN181" i="28"/>
  <c r="AR181" i="28"/>
  <c r="AV181" i="28"/>
  <c r="AZ181" i="28"/>
  <c r="BD181" i="28"/>
  <c r="BH181" i="28"/>
  <c r="BL181" i="28"/>
  <c r="S182" i="28"/>
  <c r="W182" i="28"/>
  <c r="AA182" i="28"/>
  <c r="AE182" i="28"/>
  <c r="AI182" i="28"/>
  <c r="AM182" i="28"/>
  <c r="AQ182" i="28"/>
  <c r="AU182" i="28"/>
  <c r="AY182" i="28"/>
  <c r="BC182" i="28"/>
  <c r="BG182" i="28"/>
  <c r="BK182" i="28"/>
  <c r="BO182" i="28"/>
  <c r="R183" i="28"/>
  <c r="V183" i="28"/>
  <c r="Z183" i="28"/>
  <c r="AD183" i="28"/>
  <c r="AH183" i="28"/>
  <c r="AL183" i="28"/>
  <c r="AP183" i="28"/>
  <c r="AT183" i="28"/>
  <c r="AX183" i="28"/>
  <c r="BB183" i="28"/>
  <c r="BF183" i="28"/>
  <c r="BJ183" i="28"/>
  <c r="BN183" i="28"/>
  <c r="Q184" i="28"/>
  <c r="U184" i="28"/>
  <c r="Y184" i="28"/>
  <c r="AC184" i="28"/>
  <c r="AG184" i="28"/>
  <c r="AK184" i="28"/>
  <c r="AO184" i="28"/>
  <c r="AS184" i="28"/>
  <c r="AW184" i="28"/>
  <c r="BA184" i="28"/>
  <c r="BE184" i="28"/>
  <c r="BI184" i="28"/>
  <c r="BM184" i="28"/>
  <c r="P185" i="28"/>
  <c r="T185" i="28"/>
  <c r="X185" i="28"/>
  <c r="AB185" i="28"/>
  <c r="AF185" i="28"/>
  <c r="AJ185" i="28"/>
  <c r="AN185" i="28"/>
  <c r="AR185" i="28"/>
  <c r="AV185" i="28"/>
  <c r="AZ185" i="28"/>
  <c r="BD185" i="28"/>
  <c r="BH185" i="28"/>
  <c r="BL185" i="28"/>
  <c r="S186" i="28"/>
  <c r="W186" i="28"/>
  <c r="AA186" i="28"/>
  <c r="AE186" i="28"/>
  <c r="AI186" i="28"/>
  <c r="AM186" i="28"/>
  <c r="AQ186" i="28"/>
  <c r="AU186" i="28"/>
  <c r="AY186" i="28"/>
  <c r="BC186" i="28"/>
  <c r="BG186" i="28"/>
  <c r="BK186" i="28"/>
  <c r="BO186" i="28"/>
  <c r="R187" i="28"/>
  <c r="V187" i="28"/>
  <c r="Z187" i="28"/>
  <c r="AD187" i="28"/>
  <c r="AH187" i="28"/>
  <c r="AL187" i="28"/>
  <c r="AP187" i="28"/>
  <c r="AT187" i="28"/>
  <c r="AX187" i="28"/>
  <c r="BB187" i="28"/>
  <c r="BF187" i="28"/>
  <c r="BJ187" i="28"/>
  <c r="BN187" i="28"/>
  <c r="Q188" i="28"/>
  <c r="U188" i="28"/>
  <c r="Y188" i="28"/>
  <c r="AC188" i="28"/>
  <c r="AG188" i="28"/>
  <c r="AK188" i="28"/>
  <c r="AO188" i="28"/>
  <c r="AS188" i="28"/>
  <c r="AW188" i="28"/>
  <c r="BA188" i="28"/>
  <c r="BE188" i="28"/>
  <c r="BI188" i="28"/>
  <c r="BM188" i="28"/>
  <c r="P189" i="28"/>
  <c r="T189" i="28"/>
  <c r="X189" i="28"/>
  <c r="AB189" i="28"/>
  <c r="AF189" i="28"/>
  <c r="AJ189" i="28"/>
  <c r="AN189" i="28"/>
  <c r="AR189" i="28"/>
  <c r="AV189" i="28"/>
  <c r="AZ189" i="28"/>
  <c r="BD189" i="28"/>
  <c r="BH189" i="28"/>
  <c r="BL189" i="28"/>
  <c r="S190" i="28"/>
  <c r="W190" i="28"/>
  <c r="AA190" i="28"/>
  <c r="AE190" i="28"/>
  <c r="AI190" i="28"/>
  <c r="AM190" i="28"/>
  <c r="AQ190" i="28"/>
  <c r="AU190" i="28"/>
  <c r="AY190" i="28"/>
  <c r="BC190" i="28"/>
  <c r="BG190" i="28"/>
  <c r="BK190" i="28"/>
  <c r="BO190" i="28"/>
  <c r="R191" i="28"/>
  <c r="V191" i="28"/>
  <c r="Z191" i="28"/>
  <c r="AD191" i="28"/>
  <c r="AH191" i="28"/>
  <c r="AL191" i="28"/>
  <c r="AP191" i="28"/>
  <c r="AT191" i="28"/>
  <c r="AX191" i="28"/>
  <c r="BB191" i="28"/>
  <c r="BF191" i="28"/>
  <c r="BJ191" i="28"/>
  <c r="BN191" i="28"/>
  <c r="Q192" i="28"/>
  <c r="U192" i="28"/>
  <c r="Y192" i="28"/>
  <c r="AC192" i="28"/>
  <c r="AG192" i="28"/>
  <c r="AK192" i="28"/>
  <c r="AO192" i="28"/>
  <c r="AS192" i="28"/>
  <c r="AW192" i="28"/>
  <c r="BA192" i="28"/>
  <c r="BE192" i="28"/>
  <c r="BI192" i="28"/>
  <c r="BM192" i="28"/>
  <c r="P193" i="28"/>
  <c r="T193" i="28"/>
  <c r="X193" i="28"/>
  <c r="AB193" i="28"/>
  <c r="AF193" i="28"/>
  <c r="AJ193" i="28"/>
  <c r="AN193" i="28"/>
  <c r="AR193" i="28"/>
  <c r="AV193" i="28"/>
  <c r="AZ193" i="28"/>
  <c r="BD193" i="28"/>
  <c r="BH193" i="28"/>
  <c r="BL193" i="28"/>
  <c r="S194" i="28"/>
  <c r="W194" i="28"/>
  <c r="AA194" i="28"/>
  <c r="AE194" i="28"/>
  <c r="AI194" i="28"/>
  <c r="AM194" i="28"/>
  <c r="AQ194" i="28"/>
  <c r="AU194" i="28"/>
  <c r="AY194" i="28"/>
  <c r="BC194" i="28"/>
  <c r="BG194" i="28"/>
  <c r="BK194" i="28"/>
  <c r="BO194" i="28"/>
  <c r="R195" i="28"/>
  <c r="V195" i="28"/>
  <c r="Z195" i="28"/>
  <c r="AD195" i="28"/>
  <c r="AH195" i="28"/>
  <c r="AL195" i="28"/>
  <c r="AP195" i="28"/>
  <c r="AT195" i="28"/>
  <c r="AX195" i="28"/>
  <c r="BB195" i="28"/>
  <c r="BF195" i="28"/>
  <c r="BJ195" i="28"/>
  <c r="BN195" i="28"/>
  <c r="Q196" i="28"/>
  <c r="U196" i="28"/>
  <c r="Y196" i="28"/>
  <c r="AC196" i="28"/>
  <c r="AG196" i="28"/>
  <c r="AK196" i="28"/>
  <c r="AO196" i="28"/>
  <c r="AS196" i="28"/>
  <c r="AW196" i="28"/>
  <c r="BA196" i="28"/>
  <c r="BE196" i="28"/>
  <c r="BI196" i="28"/>
  <c r="BM196" i="28"/>
  <c r="P197" i="28"/>
  <c r="T197" i="28"/>
  <c r="X197" i="28"/>
  <c r="AB197" i="28"/>
  <c r="AF197" i="28"/>
  <c r="AJ197" i="28"/>
  <c r="AN197" i="28"/>
  <c r="AR197" i="28"/>
  <c r="AV197" i="28"/>
  <c r="AZ197" i="28"/>
  <c r="BD197" i="28"/>
  <c r="BH197" i="28"/>
  <c r="BL197" i="28"/>
  <c r="S198" i="28"/>
  <c r="W198" i="28"/>
  <c r="AA198" i="28"/>
  <c r="AE198" i="28"/>
  <c r="AI198" i="28"/>
  <c r="AM198" i="28"/>
  <c r="AQ198" i="28"/>
  <c r="AU198" i="28"/>
  <c r="AY198" i="28"/>
  <c r="BC198" i="28"/>
  <c r="BG198" i="28"/>
  <c r="BK198" i="28"/>
  <c r="BO198" i="28"/>
  <c r="R199" i="28"/>
  <c r="V199" i="28"/>
  <c r="Z199" i="28"/>
  <c r="AD199" i="28"/>
  <c r="AH199" i="28"/>
  <c r="AL199" i="28"/>
  <c r="AP199" i="28"/>
  <c r="AT199" i="28"/>
  <c r="AX199" i="28"/>
  <c r="BB199" i="28"/>
  <c r="BF199" i="28"/>
  <c r="BJ199" i="28"/>
  <c r="BN199" i="28"/>
  <c r="Q200" i="28"/>
  <c r="U200" i="28"/>
  <c r="Y200" i="28"/>
  <c r="AC200" i="28"/>
  <c r="AG200" i="28"/>
  <c r="AK200" i="28"/>
  <c r="AO200" i="28"/>
  <c r="AS200" i="28"/>
  <c r="AW200" i="28"/>
  <c r="BA200" i="28"/>
  <c r="BE200" i="28"/>
  <c r="BI200" i="28"/>
  <c r="BM200" i="28"/>
  <c r="P201" i="28"/>
  <c r="T201" i="28"/>
  <c r="X201" i="28"/>
  <c r="AB201" i="28"/>
  <c r="AF201" i="28"/>
  <c r="AJ201" i="28"/>
  <c r="AN201" i="28"/>
  <c r="AR201" i="28"/>
  <c r="AV201" i="28"/>
  <c r="AZ201" i="28"/>
  <c r="BD201" i="28"/>
  <c r="BH201" i="28"/>
  <c r="BL201" i="28"/>
  <c r="S202" i="28"/>
  <c r="W202" i="28"/>
  <c r="AA202" i="28"/>
  <c r="AE202" i="28"/>
  <c r="AI202" i="28"/>
  <c r="AM202" i="28"/>
  <c r="AQ202" i="28"/>
  <c r="AU202" i="28"/>
  <c r="AY202" i="28"/>
  <c r="BC202" i="28"/>
  <c r="BG202" i="28"/>
  <c r="BK202" i="28"/>
  <c r="BO202" i="28"/>
  <c r="R203" i="28"/>
  <c r="V203" i="28"/>
  <c r="Z203" i="28"/>
  <c r="AD203" i="28"/>
  <c r="AH203" i="28"/>
  <c r="AL203" i="28"/>
  <c r="AP203" i="28"/>
  <c r="AT203" i="28"/>
  <c r="AX203" i="28"/>
  <c r="BB203" i="28"/>
  <c r="BF203" i="28"/>
  <c r="BJ203" i="28"/>
  <c r="BN203" i="28"/>
  <c r="Q204" i="28"/>
  <c r="U204" i="28"/>
  <c r="Y204" i="28"/>
  <c r="AC204" i="28"/>
  <c r="AG204" i="28"/>
  <c r="AK204" i="28"/>
  <c r="AO204" i="28"/>
  <c r="AS204" i="28"/>
  <c r="AW204" i="28"/>
  <c r="BA204" i="28"/>
  <c r="BE204" i="28"/>
  <c r="BI204" i="28"/>
  <c r="BM204" i="28"/>
  <c r="P205" i="28"/>
  <c r="T205" i="28"/>
  <c r="X205" i="28"/>
  <c r="AB205" i="28"/>
  <c r="AF205" i="28"/>
  <c r="AJ205" i="28"/>
  <c r="AN205" i="28"/>
  <c r="AR205" i="28"/>
  <c r="AV205" i="28"/>
  <c r="AZ205" i="28"/>
  <c r="BD205" i="28"/>
  <c r="BH205" i="28"/>
  <c r="BL205" i="28"/>
  <c r="S206" i="28"/>
  <c r="W206" i="28"/>
  <c r="AA206" i="28"/>
  <c r="AE206" i="28"/>
  <c r="AI206" i="28"/>
  <c r="AM206" i="28"/>
  <c r="AQ206" i="28"/>
  <c r="AU206" i="28"/>
  <c r="AY206" i="28"/>
  <c r="BC206" i="28"/>
  <c r="BG206" i="28"/>
  <c r="BK206" i="28"/>
  <c r="BO206" i="28"/>
  <c r="R207" i="28"/>
  <c r="V207" i="28"/>
  <c r="Z207" i="28"/>
  <c r="AD207" i="28"/>
  <c r="AH207" i="28"/>
  <c r="AL207" i="28"/>
  <c r="AP207" i="28"/>
  <c r="AT207" i="28"/>
  <c r="AX207" i="28"/>
  <c r="BB207" i="28"/>
  <c r="BF207" i="28"/>
  <c r="BJ207" i="28"/>
  <c r="BN207" i="28"/>
  <c r="Q208" i="28"/>
  <c r="U208" i="28"/>
  <c r="Y208" i="28"/>
  <c r="AC208" i="28"/>
  <c r="AG208" i="28"/>
  <c r="AK208" i="28"/>
  <c r="AO208" i="28"/>
  <c r="AS208" i="28"/>
  <c r="AW208" i="28"/>
  <c r="BA208" i="28"/>
  <c r="BE208" i="28"/>
  <c r="BI208" i="28"/>
  <c r="BM208" i="28"/>
  <c r="P209" i="28"/>
  <c r="T209" i="28"/>
  <c r="X209" i="28"/>
  <c r="AB209" i="28"/>
  <c r="AF209" i="28"/>
  <c r="AJ209" i="28"/>
  <c r="AN209" i="28"/>
  <c r="AR209" i="28"/>
  <c r="AV209" i="28"/>
  <c r="AZ209" i="28"/>
  <c r="BD209" i="28"/>
  <c r="BH209" i="28"/>
  <c r="BL209" i="28"/>
  <c r="S210" i="28"/>
  <c r="W210" i="28"/>
  <c r="AA210" i="28"/>
  <c r="AE210" i="28"/>
  <c r="AI210" i="28"/>
  <c r="AM210" i="28"/>
  <c r="AQ210" i="28"/>
  <c r="AU210" i="28"/>
  <c r="AY210" i="28"/>
  <c r="BC210" i="28"/>
  <c r="BG210" i="28"/>
  <c r="BK210" i="28"/>
  <c r="BO210" i="28"/>
  <c r="R211" i="28"/>
  <c r="V211" i="28"/>
  <c r="Z211" i="28"/>
  <c r="AD211" i="28"/>
  <c r="AH211" i="28"/>
  <c r="AL211" i="28"/>
  <c r="AP211" i="28"/>
  <c r="AT211" i="28"/>
  <c r="AX211" i="28"/>
  <c r="BB211" i="28"/>
  <c r="BF211" i="28"/>
  <c r="BJ211" i="28"/>
  <c r="BN211" i="28"/>
  <c r="Q212" i="28"/>
  <c r="U212" i="28"/>
  <c r="Y212" i="28"/>
  <c r="AC212" i="28"/>
  <c r="AG212" i="28"/>
  <c r="AK212" i="28"/>
  <c r="AO212" i="28"/>
  <c r="AS212" i="28"/>
  <c r="AW212" i="28"/>
  <c r="BA212" i="28"/>
  <c r="BE212" i="28"/>
  <c r="BI212" i="28"/>
  <c r="BM212" i="28"/>
  <c r="P213" i="28"/>
  <c r="T213" i="28"/>
  <c r="X213" i="28"/>
  <c r="AB213" i="28"/>
  <c r="AF213" i="28"/>
  <c r="AJ213" i="28"/>
  <c r="AN213" i="28"/>
  <c r="AR213" i="28"/>
  <c r="AV213" i="28"/>
  <c r="AZ213" i="28"/>
  <c r="BD213" i="28"/>
  <c r="BH213" i="28"/>
  <c r="BL213" i="28"/>
  <c r="S214" i="28"/>
  <c r="W214" i="28"/>
  <c r="AA214" i="28"/>
  <c r="AE214" i="28"/>
  <c r="AI214" i="28"/>
  <c r="AM214" i="28"/>
  <c r="AQ214" i="28"/>
  <c r="AU214" i="28"/>
  <c r="AY214" i="28"/>
  <c r="BC214" i="28"/>
  <c r="BG214" i="28"/>
  <c r="BK214" i="28"/>
  <c r="BO214" i="28"/>
  <c r="R215" i="28"/>
  <c r="V215" i="28"/>
  <c r="Z215" i="28"/>
  <c r="AD215" i="28"/>
  <c r="AH215" i="28"/>
  <c r="AL215" i="28"/>
  <c r="AP215" i="28"/>
  <c r="AT215" i="28"/>
  <c r="AX215" i="28"/>
  <c r="BB215" i="28"/>
  <c r="BF215" i="28"/>
  <c r="BJ215" i="28"/>
  <c r="BN215" i="28"/>
  <c r="Q216" i="28"/>
  <c r="U216" i="28"/>
  <c r="Y216" i="28"/>
  <c r="AC216" i="28"/>
  <c r="AG216" i="28"/>
  <c r="AK216" i="28"/>
  <c r="AO216" i="28"/>
  <c r="AS216" i="28"/>
  <c r="AW216" i="28"/>
  <c r="BA216" i="28"/>
  <c r="BE216" i="28"/>
  <c r="BI216" i="28"/>
  <c r="BM216" i="28"/>
  <c r="P217" i="28"/>
  <c r="T217" i="28"/>
  <c r="X217" i="28"/>
  <c r="AB217" i="28"/>
  <c r="AF217" i="28"/>
  <c r="AJ217" i="28"/>
  <c r="AN217" i="28"/>
  <c r="AR217" i="28"/>
  <c r="AV217" i="28"/>
  <c r="AZ217" i="28"/>
  <c r="BD217" i="28"/>
  <c r="BH217" i="28"/>
  <c r="BL217" i="28"/>
  <c r="S218" i="28"/>
  <c r="W218" i="28"/>
  <c r="AA218" i="28"/>
  <c r="AE218" i="28"/>
  <c r="AI218" i="28"/>
  <c r="AM218" i="28"/>
  <c r="AQ218" i="28"/>
  <c r="AU218" i="28"/>
  <c r="AY218" i="28"/>
  <c r="BC218" i="28"/>
  <c r="BG218" i="28"/>
  <c r="BK218" i="28"/>
  <c r="BO218" i="28"/>
  <c r="R219" i="28"/>
  <c r="V219" i="28"/>
  <c r="Z219" i="28"/>
  <c r="AD219" i="28"/>
  <c r="AH219" i="28"/>
  <c r="AL219" i="28"/>
  <c r="AP219" i="28"/>
  <c r="AT219" i="28"/>
  <c r="AX219" i="28"/>
  <c r="BB219" i="28"/>
  <c r="BF219" i="28"/>
  <c r="BJ219" i="28"/>
  <c r="BN219" i="28"/>
  <c r="Q220" i="28"/>
  <c r="U220" i="28"/>
  <c r="Y220" i="28"/>
  <c r="AC220" i="28"/>
  <c r="AG220" i="28"/>
  <c r="AK220" i="28"/>
  <c r="AO220" i="28"/>
  <c r="AS220" i="28"/>
  <c r="AW220" i="28"/>
  <c r="BA220" i="28"/>
  <c r="BE220" i="28"/>
  <c r="BI220" i="28"/>
  <c r="BM220" i="28"/>
  <c r="P221" i="28"/>
  <c r="T221" i="28"/>
  <c r="X221" i="28"/>
  <c r="AB221" i="28"/>
  <c r="AF221" i="28"/>
  <c r="AJ221" i="28"/>
  <c r="AN221" i="28"/>
  <c r="AR221" i="28"/>
  <c r="AV221" i="28"/>
  <c r="AZ221" i="28"/>
  <c r="BD221" i="28"/>
  <c r="BH221" i="28"/>
  <c r="BL221" i="28"/>
  <c r="S222" i="28"/>
  <c r="W222" i="28"/>
  <c r="AA222" i="28"/>
  <c r="AE222" i="28"/>
  <c r="AI222" i="28"/>
  <c r="AM222" i="28"/>
  <c r="AQ222" i="28"/>
  <c r="AU222" i="28"/>
  <c r="AY222" i="28"/>
  <c r="BC222" i="28"/>
  <c r="BG222" i="28"/>
  <c r="BK222" i="28"/>
  <c r="BO222" i="28"/>
  <c r="AT159" i="28"/>
  <c r="BJ159" i="28"/>
  <c r="Y160" i="28"/>
  <c r="AO160" i="28"/>
  <c r="BE160" i="28"/>
  <c r="T161" i="28"/>
  <c r="AJ161" i="28"/>
  <c r="AZ161" i="28"/>
  <c r="AE162" i="28"/>
  <c r="AU162" i="28"/>
  <c r="BK162" i="28"/>
  <c r="Z163" i="28"/>
  <c r="AP163" i="28"/>
  <c r="BF163" i="28"/>
  <c r="U164" i="28"/>
  <c r="AK164" i="28"/>
  <c r="BA164" i="28"/>
  <c r="P165" i="28"/>
  <c r="AF165" i="28"/>
  <c r="AV165" i="28"/>
  <c r="BL165" i="28"/>
  <c r="AA166" i="28"/>
  <c r="AQ166" i="28"/>
  <c r="BG166" i="28"/>
  <c r="V167" i="28"/>
  <c r="AL167" i="28"/>
  <c r="BB167" i="28"/>
  <c r="Q168" i="28"/>
  <c r="AG168" i="28"/>
  <c r="AW168" i="28"/>
  <c r="BM168" i="28"/>
  <c r="AB169" i="28"/>
  <c r="AR169" i="28"/>
  <c r="BH169" i="28"/>
  <c r="W170" i="28"/>
  <c r="AM170" i="28"/>
  <c r="BC170" i="28"/>
  <c r="R171" i="28"/>
  <c r="AH171" i="28"/>
  <c r="AX171" i="28"/>
  <c r="BN171" i="28"/>
  <c r="AC172" i="28"/>
  <c r="AS172" i="28"/>
  <c r="BI172" i="28"/>
  <c r="X173" i="28"/>
  <c r="AN173" i="28"/>
  <c r="BD173" i="28"/>
  <c r="S174" i="28"/>
  <c r="AI174" i="28"/>
  <c r="AY174" i="28"/>
  <c r="BI174" i="28"/>
  <c r="P175" i="28"/>
  <c r="X175" i="28"/>
  <c r="AF175" i="28"/>
  <c r="AN175" i="28"/>
  <c r="AV175" i="28"/>
  <c r="BD175" i="28"/>
  <c r="BL175" i="28"/>
  <c r="R176" i="28"/>
  <c r="V176" i="28"/>
  <c r="Z176" i="28"/>
  <c r="AD176" i="28"/>
  <c r="AH176" i="28"/>
  <c r="AL176" i="28"/>
  <c r="AP176" i="28"/>
  <c r="AT176" i="28"/>
  <c r="AX176" i="28"/>
  <c r="BB176" i="28"/>
  <c r="BF176" i="28"/>
  <c r="BJ176" i="28"/>
  <c r="BN176" i="28"/>
  <c r="Q177" i="28"/>
  <c r="U177" i="28"/>
  <c r="Y177" i="28"/>
  <c r="AC177" i="28"/>
  <c r="AG177" i="28"/>
  <c r="AK177" i="28"/>
  <c r="AO177" i="28"/>
  <c r="AS177" i="28"/>
  <c r="AW177" i="28"/>
  <c r="BA177" i="28"/>
  <c r="BE177" i="28"/>
  <c r="BI177" i="28"/>
  <c r="BM177" i="28"/>
  <c r="P178" i="28"/>
  <c r="T178" i="28"/>
  <c r="X178" i="28"/>
  <c r="AB178" i="28"/>
  <c r="AF178" i="28"/>
  <c r="AJ178" i="28"/>
  <c r="AN178" i="28"/>
  <c r="AR178" i="28"/>
  <c r="AV178" i="28"/>
  <c r="AZ178" i="28"/>
  <c r="BD178" i="28"/>
  <c r="BH178" i="28"/>
  <c r="BL178" i="28"/>
  <c r="S179" i="28"/>
  <c r="W179" i="28"/>
  <c r="AA179" i="28"/>
  <c r="AE179" i="28"/>
  <c r="AI179" i="28"/>
  <c r="AM179" i="28"/>
  <c r="AQ179" i="28"/>
  <c r="AU179" i="28"/>
  <c r="AY179" i="28"/>
  <c r="BC179" i="28"/>
  <c r="BG179" i="28"/>
  <c r="BK179" i="28"/>
  <c r="BO179" i="28"/>
  <c r="R180" i="28"/>
  <c r="V180" i="28"/>
  <c r="Z180" i="28"/>
  <c r="AD180" i="28"/>
  <c r="AH180" i="28"/>
  <c r="AL180" i="28"/>
  <c r="AP180" i="28"/>
  <c r="AT180" i="28"/>
  <c r="AX180" i="28"/>
  <c r="BB180" i="28"/>
  <c r="BF180" i="28"/>
  <c r="BJ180" i="28"/>
  <c r="BN180" i="28"/>
  <c r="Q181" i="28"/>
  <c r="U181" i="28"/>
  <c r="Y181" i="28"/>
  <c r="AC181" i="28"/>
  <c r="AG181" i="28"/>
  <c r="AK181" i="28"/>
  <c r="AO181" i="28"/>
  <c r="AS181" i="28"/>
  <c r="AW181" i="28"/>
  <c r="BA181" i="28"/>
  <c r="BE181" i="28"/>
  <c r="BI181" i="28"/>
  <c r="BM181" i="28"/>
  <c r="P182" i="28"/>
  <c r="T182" i="28"/>
  <c r="X182" i="28"/>
  <c r="AB182" i="28"/>
  <c r="AF182" i="28"/>
  <c r="AJ182" i="28"/>
  <c r="AN182" i="28"/>
  <c r="AR182" i="28"/>
  <c r="AV182" i="28"/>
  <c r="AZ182" i="28"/>
  <c r="BD182" i="28"/>
  <c r="BH182" i="28"/>
  <c r="BL182" i="28"/>
  <c r="S183" i="28"/>
  <c r="W183" i="28"/>
  <c r="AA183" i="28"/>
  <c r="AE183" i="28"/>
  <c r="AI183" i="28"/>
  <c r="AM183" i="28"/>
  <c r="AQ183" i="28"/>
  <c r="AU183" i="28"/>
  <c r="AY183" i="28"/>
  <c r="BC183" i="28"/>
  <c r="BG183" i="28"/>
  <c r="BK183" i="28"/>
  <c r="BO183" i="28"/>
  <c r="R184" i="28"/>
  <c r="V184" i="28"/>
  <c r="Z184" i="28"/>
  <c r="AD184" i="28"/>
  <c r="AH184" i="28"/>
  <c r="AL184" i="28"/>
  <c r="AP184" i="28"/>
  <c r="AT184" i="28"/>
  <c r="AX184" i="28"/>
  <c r="BB184" i="28"/>
  <c r="BF184" i="28"/>
  <c r="BJ184" i="28"/>
  <c r="BN184" i="28"/>
  <c r="Q185" i="28"/>
  <c r="U185" i="28"/>
  <c r="Y185" i="28"/>
  <c r="AC185" i="28"/>
  <c r="AG185" i="28"/>
  <c r="AK185" i="28"/>
  <c r="AO185" i="28"/>
  <c r="AS185" i="28"/>
  <c r="AW185" i="28"/>
  <c r="BA185" i="28"/>
  <c r="BE185" i="28"/>
  <c r="BI185" i="28"/>
  <c r="BM185" i="28"/>
  <c r="P186" i="28"/>
  <c r="T186" i="28"/>
  <c r="X186" i="28"/>
  <c r="AB186" i="28"/>
  <c r="AF186" i="28"/>
  <c r="AJ186" i="28"/>
  <c r="AN186" i="28"/>
  <c r="AR186" i="28"/>
  <c r="AV186" i="28"/>
  <c r="AZ186" i="28"/>
  <c r="BD186" i="28"/>
  <c r="BH186" i="28"/>
  <c r="BL186" i="28"/>
  <c r="S187" i="28"/>
  <c r="W187" i="28"/>
  <c r="AA187" i="28"/>
  <c r="AE187" i="28"/>
  <c r="AI187" i="28"/>
  <c r="AM187" i="28"/>
  <c r="AQ187" i="28"/>
  <c r="AU187" i="28"/>
  <c r="AY187" i="28"/>
  <c r="BC187" i="28"/>
  <c r="BG187" i="28"/>
  <c r="BK187" i="28"/>
  <c r="BO187" i="28"/>
  <c r="R188" i="28"/>
  <c r="V188" i="28"/>
  <c r="Z188" i="28"/>
  <c r="AD188" i="28"/>
  <c r="AH188" i="28"/>
  <c r="AL188" i="28"/>
  <c r="AP188" i="28"/>
  <c r="AT188" i="28"/>
  <c r="AX188" i="28"/>
  <c r="BB188" i="28"/>
  <c r="BF188" i="28"/>
  <c r="BJ188" i="28"/>
  <c r="BN188" i="28"/>
  <c r="Q189" i="28"/>
  <c r="U189" i="28"/>
  <c r="Y189" i="28"/>
  <c r="AC189" i="28"/>
  <c r="AG189" i="28"/>
  <c r="AK189" i="28"/>
  <c r="AO189" i="28"/>
  <c r="AS189" i="28"/>
  <c r="AW189" i="28"/>
  <c r="BA189" i="28"/>
  <c r="BE189" i="28"/>
  <c r="BI189" i="28"/>
  <c r="BM189" i="28"/>
  <c r="P190" i="28"/>
  <c r="T190" i="28"/>
  <c r="X190" i="28"/>
  <c r="AB190" i="28"/>
  <c r="AF190" i="28"/>
  <c r="AJ190" i="28"/>
  <c r="AN190" i="28"/>
  <c r="AR190" i="28"/>
  <c r="AV190" i="28"/>
  <c r="AZ190" i="28"/>
  <c r="BD190" i="28"/>
  <c r="BH190" i="28"/>
  <c r="BL190" i="28"/>
  <c r="S191" i="28"/>
  <c r="W191" i="28"/>
  <c r="AA191" i="28"/>
  <c r="AE191" i="28"/>
  <c r="AI191" i="28"/>
  <c r="AM191" i="28"/>
  <c r="AQ191" i="28"/>
  <c r="AU191" i="28"/>
  <c r="AY191" i="28"/>
  <c r="BC191" i="28"/>
  <c r="BG191" i="28"/>
  <c r="BK191" i="28"/>
  <c r="BO191" i="28"/>
  <c r="R192" i="28"/>
  <c r="V192" i="28"/>
  <c r="Z192" i="28"/>
  <c r="AD192" i="28"/>
  <c r="AH192" i="28"/>
  <c r="AL192" i="28"/>
  <c r="AP192" i="28"/>
  <c r="AT192" i="28"/>
  <c r="AX192" i="28"/>
  <c r="BB192" i="28"/>
  <c r="BF192" i="28"/>
  <c r="BJ192" i="28"/>
  <c r="BN192" i="28"/>
  <c r="Q193" i="28"/>
  <c r="U193" i="28"/>
  <c r="Y193" i="28"/>
  <c r="AC193" i="28"/>
  <c r="AG193" i="28"/>
  <c r="AK193" i="28"/>
  <c r="AO193" i="28"/>
  <c r="AS193" i="28"/>
  <c r="AW193" i="28"/>
  <c r="BA193" i="28"/>
  <c r="BE193" i="28"/>
  <c r="BI193" i="28"/>
  <c r="BM193" i="28"/>
  <c r="P194" i="28"/>
  <c r="T194" i="28"/>
  <c r="X194" i="28"/>
  <c r="AB194" i="28"/>
  <c r="AF194" i="28"/>
  <c r="AJ194" i="28"/>
  <c r="AN194" i="28"/>
  <c r="AR194" i="28"/>
  <c r="AV194" i="28"/>
  <c r="AZ194" i="28"/>
  <c r="BD194" i="28"/>
  <c r="BH194" i="28"/>
  <c r="BL194" i="28"/>
  <c r="S195" i="28"/>
  <c r="W195" i="28"/>
  <c r="AA195" i="28"/>
  <c r="AE195" i="28"/>
  <c r="AI195" i="28"/>
  <c r="AM195" i="28"/>
  <c r="AQ195" i="28"/>
  <c r="AU195" i="28"/>
  <c r="AY195" i="28"/>
  <c r="BC195" i="28"/>
  <c r="BG195" i="28"/>
  <c r="BK195" i="28"/>
  <c r="BO195" i="28"/>
  <c r="R196" i="28"/>
  <c r="V196" i="28"/>
  <c r="Z196" i="28"/>
  <c r="AD196" i="28"/>
  <c r="AH196" i="28"/>
  <c r="AL196" i="28"/>
  <c r="AP196" i="28"/>
  <c r="AT196" i="28"/>
  <c r="AX196" i="28"/>
  <c r="BB196" i="28"/>
  <c r="BF196" i="28"/>
  <c r="BJ196" i="28"/>
  <c r="BN196" i="28"/>
  <c r="Q197" i="28"/>
  <c r="U197" i="28"/>
  <c r="Y197" i="28"/>
  <c r="AC197" i="28"/>
  <c r="AG197" i="28"/>
  <c r="AK197" i="28"/>
  <c r="AO197" i="28"/>
  <c r="AS197" i="28"/>
  <c r="AW197" i="28"/>
  <c r="BA197" i="28"/>
  <c r="BE197" i="28"/>
  <c r="BI197" i="28"/>
  <c r="BM197" i="28"/>
  <c r="P198" i="28"/>
  <c r="T198" i="28"/>
  <c r="X198" i="28"/>
  <c r="AB198" i="28"/>
  <c r="AF198" i="28"/>
  <c r="AJ198" i="28"/>
  <c r="AN198" i="28"/>
  <c r="AR198" i="28"/>
  <c r="AV198" i="28"/>
  <c r="AZ198" i="28"/>
  <c r="BD198" i="28"/>
  <c r="BH198" i="28"/>
  <c r="BL198" i="28"/>
  <c r="S199" i="28"/>
  <c r="W199" i="28"/>
  <c r="AA199" i="28"/>
  <c r="AE199" i="28"/>
  <c r="AI199" i="28"/>
  <c r="AM199" i="28"/>
  <c r="AQ199" i="28"/>
  <c r="AU199" i="28"/>
  <c r="AY199" i="28"/>
  <c r="BC199" i="28"/>
  <c r="BG199" i="28"/>
  <c r="BK199" i="28"/>
  <c r="BO199" i="28"/>
  <c r="R200" i="28"/>
  <c r="V200" i="28"/>
  <c r="Z200" i="28"/>
  <c r="AD200" i="28"/>
  <c r="AH200" i="28"/>
  <c r="AL200" i="28"/>
  <c r="AP200" i="28"/>
  <c r="AT200" i="28"/>
  <c r="AX200" i="28"/>
  <c r="BB200" i="28"/>
  <c r="BF200" i="28"/>
  <c r="BJ200" i="28"/>
  <c r="BN200" i="28"/>
  <c r="Q201" i="28"/>
  <c r="U201" i="28"/>
  <c r="Y201" i="28"/>
  <c r="AC201" i="28"/>
  <c r="AG201" i="28"/>
  <c r="AK201" i="28"/>
  <c r="AO201" i="28"/>
  <c r="AS201" i="28"/>
  <c r="AW201" i="28"/>
  <c r="BA201" i="28"/>
  <c r="BE201" i="28"/>
  <c r="BI201" i="28"/>
  <c r="BM201" i="28"/>
  <c r="P202" i="28"/>
  <c r="T202" i="28"/>
  <c r="X202" i="28"/>
  <c r="AB202" i="28"/>
  <c r="AF202" i="28"/>
  <c r="AJ202" i="28"/>
  <c r="AN202" i="28"/>
  <c r="AR202" i="28"/>
  <c r="AV202" i="28"/>
  <c r="AZ202" i="28"/>
  <c r="BD202" i="28"/>
  <c r="BH202" i="28"/>
  <c r="BL202" i="28"/>
  <c r="S203" i="28"/>
  <c r="W203" i="28"/>
  <c r="AA203" i="28"/>
  <c r="AE203" i="28"/>
  <c r="AI203" i="28"/>
  <c r="AM203" i="28"/>
  <c r="AQ203" i="28"/>
  <c r="AU203" i="28"/>
  <c r="AY203" i="28"/>
  <c r="BC203" i="28"/>
  <c r="BG203" i="28"/>
  <c r="BK203" i="28"/>
  <c r="BO203" i="28"/>
  <c r="R204" i="28"/>
  <c r="V204" i="28"/>
  <c r="Z204" i="28"/>
  <c r="AD204" i="28"/>
  <c r="AH204" i="28"/>
  <c r="AL204" i="28"/>
  <c r="AP204" i="28"/>
  <c r="AT204" i="28"/>
  <c r="AX204" i="28"/>
  <c r="BB204" i="28"/>
  <c r="BF204" i="28"/>
  <c r="BJ204" i="28"/>
  <c r="BN204" i="28"/>
  <c r="Q205" i="28"/>
  <c r="U205" i="28"/>
  <c r="Y205" i="28"/>
  <c r="AC205" i="28"/>
  <c r="AG205" i="28"/>
  <c r="AK205" i="28"/>
  <c r="AO205" i="28"/>
  <c r="AS205" i="28"/>
  <c r="AW205" i="28"/>
  <c r="BA205" i="28"/>
  <c r="BE205" i="28"/>
  <c r="BI205" i="28"/>
  <c r="BM205" i="28"/>
  <c r="P206" i="28"/>
  <c r="T206" i="28"/>
  <c r="X206" i="28"/>
  <c r="AB206" i="28"/>
  <c r="AF206" i="28"/>
  <c r="AJ206" i="28"/>
  <c r="AN206" i="28"/>
  <c r="AR206" i="28"/>
  <c r="AV206" i="28"/>
  <c r="AZ206" i="28"/>
  <c r="BD206" i="28"/>
  <c r="BH206" i="28"/>
  <c r="BL206" i="28"/>
  <c r="S207" i="28"/>
  <c r="W207" i="28"/>
  <c r="AA207" i="28"/>
  <c r="AE207" i="28"/>
  <c r="AI207" i="28"/>
  <c r="AM207" i="28"/>
  <c r="AQ207" i="28"/>
  <c r="AU207" i="28"/>
  <c r="AY207" i="28"/>
  <c r="BC207" i="28"/>
  <c r="BG207" i="28"/>
  <c r="BK207" i="28"/>
  <c r="BO207" i="28"/>
  <c r="R208" i="28"/>
  <c r="V208" i="28"/>
  <c r="Z208" i="28"/>
  <c r="AD208" i="28"/>
  <c r="AH208" i="28"/>
  <c r="AL208" i="28"/>
  <c r="AP208" i="28"/>
  <c r="AT208" i="28"/>
  <c r="AX208" i="28"/>
  <c r="BB208" i="28"/>
  <c r="BF208" i="28"/>
  <c r="BJ208" i="28"/>
  <c r="BN208" i="28"/>
  <c r="Q209" i="28"/>
  <c r="U209" i="28"/>
  <c r="Y209" i="28"/>
  <c r="AC209" i="28"/>
  <c r="AG209" i="28"/>
  <c r="AK209" i="28"/>
  <c r="AO209" i="28"/>
  <c r="AS209" i="28"/>
  <c r="AW209" i="28"/>
  <c r="BA209" i="28"/>
  <c r="BE209" i="28"/>
  <c r="BI209" i="28"/>
  <c r="BM209" i="28"/>
  <c r="P210" i="28"/>
  <c r="T210" i="28"/>
  <c r="X210" i="28"/>
  <c r="AB210" i="28"/>
  <c r="AF210" i="28"/>
  <c r="AJ210" i="28"/>
  <c r="AN210" i="28"/>
  <c r="AR210" i="28"/>
  <c r="AV210" i="28"/>
  <c r="AZ210" i="28"/>
  <c r="BD210" i="28"/>
  <c r="BH210" i="28"/>
  <c r="BL210" i="28"/>
  <c r="S211" i="28"/>
  <c r="W211" i="28"/>
  <c r="AA211" i="28"/>
  <c r="AE211" i="28"/>
  <c r="AI211" i="28"/>
  <c r="AM211" i="28"/>
  <c r="AQ211" i="28"/>
  <c r="AU211" i="28"/>
  <c r="AY211" i="28"/>
  <c r="BC211" i="28"/>
  <c r="BG211" i="28"/>
  <c r="BK211" i="28"/>
  <c r="BO211" i="28"/>
  <c r="R212" i="28"/>
  <c r="V212" i="28"/>
  <c r="Z212" i="28"/>
  <c r="AD212" i="28"/>
  <c r="AH212" i="28"/>
  <c r="AL212" i="28"/>
  <c r="AP212" i="28"/>
  <c r="AT212" i="28"/>
  <c r="AX212" i="28"/>
  <c r="BB212" i="28"/>
  <c r="BF212" i="28"/>
  <c r="BJ212" i="28"/>
  <c r="BN212" i="28"/>
  <c r="Q213" i="28"/>
  <c r="U213" i="28"/>
  <c r="Y213" i="28"/>
  <c r="AC213" i="28"/>
  <c r="AG213" i="28"/>
  <c r="AK213" i="28"/>
  <c r="AO213" i="28"/>
  <c r="AS213" i="28"/>
  <c r="AW213" i="28"/>
  <c r="BA213" i="28"/>
  <c r="BE213" i="28"/>
  <c r="BI213" i="28"/>
  <c r="BM213" i="28"/>
  <c r="P214" i="28"/>
  <c r="T214" i="28"/>
  <c r="X214" i="28"/>
  <c r="AB214" i="28"/>
  <c r="AF214" i="28"/>
  <c r="AJ214" i="28"/>
  <c r="AN214" i="28"/>
  <c r="AR214" i="28"/>
  <c r="AV214" i="28"/>
  <c r="AZ214" i="28"/>
  <c r="BD214" i="28"/>
  <c r="BH214" i="28"/>
  <c r="BL214" i="28"/>
  <c r="S215" i="28"/>
  <c r="W215" i="28"/>
  <c r="AA215" i="28"/>
  <c r="AE215" i="28"/>
  <c r="AI215" i="28"/>
  <c r="AM215" i="28"/>
  <c r="AQ215" i="28"/>
  <c r="AU215" i="28"/>
  <c r="AY215" i="28"/>
  <c r="BC215" i="28"/>
  <c r="BG215" i="28"/>
  <c r="BK215" i="28"/>
  <c r="BO215" i="28"/>
  <c r="R216" i="28"/>
  <c r="V216" i="28"/>
  <c r="Z216" i="28"/>
  <c r="AD216" i="28"/>
  <c r="AH216" i="28"/>
  <c r="AL216" i="28"/>
  <c r="AP216" i="28"/>
  <c r="AT216" i="28"/>
  <c r="AX216" i="28"/>
  <c r="BB216" i="28"/>
  <c r="BF216" i="28"/>
  <c r="BJ216" i="28"/>
  <c r="BN216" i="28"/>
  <c r="Q217" i="28"/>
  <c r="U217" i="28"/>
  <c r="Y217" i="28"/>
  <c r="AC217" i="28"/>
  <c r="AG217" i="28"/>
  <c r="AK217" i="28"/>
  <c r="AO217" i="28"/>
  <c r="AS217" i="28"/>
  <c r="AW217" i="28"/>
  <c r="BA217" i="28"/>
  <c r="BE217" i="28"/>
  <c r="BI217" i="28"/>
  <c r="BM217" i="28"/>
  <c r="P218" i="28"/>
  <c r="T218" i="28"/>
  <c r="X218" i="28"/>
  <c r="AB218" i="28"/>
  <c r="AF218" i="28"/>
  <c r="AJ218" i="28"/>
  <c r="AN218" i="28"/>
  <c r="AR218" i="28"/>
  <c r="AV218" i="28"/>
  <c r="AZ218" i="28"/>
  <c r="BD218" i="28"/>
  <c r="BH218" i="28"/>
  <c r="BL218" i="28"/>
  <c r="S219" i="28"/>
  <c r="W219" i="28"/>
  <c r="AA219" i="28"/>
  <c r="AE219" i="28"/>
  <c r="AI219" i="28"/>
  <c r="AM219" i="28"/>
  <c r="AQ219" i="28"/>
  <c r="AU219" i="28"/>
  <c r="AY219" i="28"/>
  <c r="BC219" i="28"/>
  <c r="BG219" i="28"/>
  <c r="BK219" i="28"/>
  <c r="BO219" i="28"/>
  <c r="R220" i="28"/>
  <c r="V220" i="28"/>
  <c r="Z220" i="28"/>
  <c r="AD220" i="28"/>
  <c r="AH220" i="28"/>
  <c r="AL220" i="28"/>
  <c r="AP220" i="28"/>
  <c r="AT220" i="28"/>
  <c r="AX220" i="28"/>
  <c r="BB220" i="28"/>
  <c r="BF220" i="28"/>
  <c r="AH159" i="28"/>
  <c r="AX159" i="28"/>
  <c r="BN159" i="28"/>
  <c r="AC160" i="28"/>
  <c r="AS160" i="28"/>
  <c r="BI160" i="28"/>
  <c r="X161" i="28"/>
  <c r="AN161" i="28"/>
  <c r="BD161" i="28"/>
  <c r="S162" i="28"/>
  <c r="AI162" i="28"/>
  <c r="AY162" i="28"/>
  <c r="BO162" i="28"/>
  <c r="AD163" i="28"/>
  <c r="AT163" i="28"/>
  <c r="BJ163" i="28"/>
  <c r="Y164" i="28"/>
  <c r="AO164" i="28"/>
  <c r="BE164" i="28"/>
  <c r="T165" i="28"/>
  <c r="AJ165" i="28"/>
  <c r="AZ165" i="28"/>
  <c r="AE166" i="28"/>
  <c r="AU166" i="28"/>
  <c r="BK166" i="28"/>
  <c r="Z167" i="28"/>
  <c r="AP167" i="28"/>
  <c r="BF167" i="28"/>
  <c r="U168" i="28"/>
  <c r="AK168" i="28"/>
  <c r="BA168" i="28"/>
  <c r="P169" i="28"/>
  <c r="AF169" i="28"/>
  <c r="AV169" i="28"/>
  <c r="BL169" i="28"/>
  <c r="AA170" i="28"/>
  <c r="AQ170" i="28"/>
  <c r="BG170" i="28"/>
  <c r="V171" i="28"/>
  <c r="AL171" i="28"/>
  <c r="BB171" i="28"/>
  <c r="Q172" i="28"/>
  <c r="AG172" i="28"/>
  <c r="AW172" i="28"/>
  <c r="BM172" i="28"/>
  <c r="AB173" i="28"/>
  <c r="AR173" i="28"/>
  <c r="BH173" i="28"/>
  <c r="W174" i="28"/>
  <c r="AM174" i="28"/>
  <c r="BC174" i="28"/>
  <c r="BK174" i="28"/>
  <c r="R175" i="28"/>
  <c r="Z175" i="28"/>
  <c r="AH175" i="28"/>
  <c r="AP175" i="28"/>
  <c r="AX175" i="28"/>
  <c r="BF175" i="28"/>
  <c r="BN175" i="28"/>
  <c r="S176" i="28"/>
  <c r="W176" i="28"/>
  <c r="AA176" i="28"/>
  <c r="AE176" i="28"/>
  <c r="AI176" i="28"/>
  <c r="AM176" i="28"/>
  <c r="AQ176" i="28"/>
  <c r="AU176" i="28"/>
  <c r="AY176" i="28"/>
  <c r="BC176" i="28"/>
  <c r="BG176" i="28"/>
  <c r="BK176" i="28"/>
  <c r="BO176" i="28"/>
  <c r="R177" i="28"/>
  <c r="V177" i="28"/>
  <c r="Z177" i="28"/>
  <c r="AD177" i="28"/>
  <c r="AH177" i="28"/>
  <c r="AL177" i="28"/>
  <c r="AP177" i="28"/>
  <c r="AT177" i="28"/>
  <c r="AX177" i="28"/>
  <c r="BB177" i="28"/>
  <c r="BF177" i="28"/>
  <c r="BJ177" i="28"/>
  <c r="BN177" i="28"/>
  <c r="Q178" i="28"/>
  <c r="U178" i="28"/>
  <c r="Y178" i="28"/>
  <c r="AC178" i="28"/>
  <c r="AG178" i="28"/>
  <c r="AK178" i="28"/>
  <c r="AO178" i="28"/>
  <c r="AS178" i="28"/>
  <c r="AW178" i="28"/>
  <c r="BA178" i="28"/>
  <c r="BE178" i="28"/>
  <c r="BI178" i="28"/>
  <c r="BM178" i="28"/>
  <c r="P179" i="28"/>
  <c r="T179" i="28"/>
  <c r="X179" i="28"/>
  <c r="AB179" i="28"/>
  <c r="AF179" i="28"/>
  <c r="AJ179" i="28"/>
  <c r="AN179" i="28"/>
  <c r="AR179" i="28"/>
  <c r="AV179" i="28"/>
  <c r="AZ179" i="28"/>
  <c r="BD179" i="28"/>
  <c r="BH179" i="28"/>
  <c r="BL179" i="28"/>
  <c r="S180" i="28"/>
  <c r="W180" i="28"/>
  <c r="AA180" i="28"/>
  <c r="AE180" i="28"/>
  <c r="AI180" i="28"/>
  <c r="AM180" i="28"/>
  <c r="AQ180" i="28"/>
  <c r="AU180" i="28"/>
  <c r="AY180" i="28"/>
  <c r="BC180" i="28"/>
  <c r="BG180" i="28"/>
  <c r="BK180" i="28"/>
  <c r="BO180" i="28"/>
  <c r="R181" i="28"/>
  <c r="V181" i="28"/>
  <c r="Z181" i="28"/>
  <c r="AD181" i="28"/>
  <c r="AH181" i="28"/>
  <c r="AL181" i="28"/>
  <c r="AP181" i="28"/>
  <c r="AT181" i="28"/>
  <c r="AX181" i="28"/>
  <c r="BB181" i="28"/>
  <c r="BF181" i="28"/>
  <c r="BJ181" i="28"/>
  <c r="BN181" i="28"/>
  <c r="Q182" i="28"/>
  <c r="U182" i="28"/>
  <c r="Y182" i="28"/>
  <c r="AC182" i="28"/>
  <c r="AG182" i="28"/>
  <c r="AK182" i="28"/>
  <c r="AO182" i="28"/>
  <c r="AS182" i="28"/>
  <c r="AW182" i="28"/>
  <c r="BA182" i="28"/>
  <c r="BE182" i="28"/>
  <c r="BI182" i="28"/>
  <c r="BM182" i="28"/>
  <c r="P183" i="28"/>
  <c r="T183" i="28"/>
  <c r="X183" i="28"/>
  <c r="AB183" i="28"/>
  <c r="AF183" i="28"/>
  <c r="AJ183" i="28"/>
  <c r="AN183" i="28"/>
  <c r="AR183" i="28"/>
  <c r="AV183" i="28"/>
  <c r="AZ183" i="28"/>
  <c r="BD183" i="28"/>
  <c r="BH183" i="28"/>
  <c r="BL183" i="28"/>
  <c r="S184" i="28"/>
  <c r="W184" i="28"/>
  <c r="AA184" i="28"/>
  <c r="AE184" i="28"/>
  <c r="AI184" i="28"/>
  <c r="AM184" i="28"/>
  <c r="AQ184" i="28"/>
  <c r="AU184" i="28"/>
  <c r="AY184" i="28"/>
  <c r="BC184" i="28"/>
  <c r="BG184" i="28"/>
  <c r="BK184" i="28"/>
  <c r="BO184" i="28"/>
  <c r="R185" i="28"/>
  <c r="V185" i="28"/>
  <c r="Z185" i="28"/>
  <c r="AD185" i="28"/>
  <c r="AH185" i="28"/>
  <c r="AL185" i="28"/>
  <c r="AP185" i="28"/>
  <c r="AT185" i="28"/>
  <c r="AX185" i="28"/>
  <c r="BB185" i="28"/>
  <c r="BF185" i="28"/>
  <c r="BJ185" i="28"/>
  <c r="BN185" i="28"/>
  <c r="Q186" i="28"/>
  <c r="U186" i="28"/>
  <c r="Y186" i="28"/>
  <c r="AC186" i="28"/>
  <c r="AG186" i="28"/>
  <c r="AK186" i="28"/>
  <c r="AO186" i="28"/>
  <c r="AS186" i="28"/>
  <c r="AW186" i="28"/>
  <c r="BA186" i="28"/>
  <c r="BE186" i="28"/>
  <c r="BI186" i="28"/>
  <c r="BM186" i="28"/>
  <c r="P187" i="28"/>
  <c r="T187" i="28"/>
  <c r="X187" i="28"/>
  <c r="AB187" i="28"/>
  <c r="AF187" i="28"/>
  <c r="AJ187" i="28"/>
  <c r="AN187" i="28"/>
  <c r="AR187" i="28"/>
  <c r="AV187" i="28"/>
  <c r="AZ187" i="28"/>
  <c r="BD187" i="28"/>
  <c r="BH187" i="28"/>
  <c r="BL187" i="28"/>
  <c r="S188" i="28"/>
  <c r="W188" i="28"/>
  <c r="AA188" i="28"/>
  <c r="AE188" i="28"/>
  <c r="AI188" i="28"/>
  <c r="AM188" i="28"/>
  <c r="AQ188" i="28"/>
  <c r="AU188" i="28"/>
  <c r="AY188" i="28"/>
  <c r="BC188" i="28"/>
  <c r="BG188" i="28"/>
  <c r="BK188" i="28"/>
  <c r="BO188" i="28"/>
  <c r="R189" i="28"/>
  <c r="V189" i="28"/>
  <c r="Z189" i="28"/>
  <c r="AD189" i="28"/>
  <c r="AH189" i="28"/>
  <c r="AL189" i="28"/>
  <c r="AP189" i="28"/>
  <c r="AT189" i="28"/>
  <c r="AX189" i="28"/>
  <c r="BB189" i="28"/>
  <c r="BF189" i="28"/>
  <c r="BJ189" i="28"/>
  <c r="BN189" i="28"/>
  <c r="Q190" i="28"/>
  <c r="U190" i="28"/>
  <c r="Y190" i="28"/>
  <c r="AC190" i="28"/>
  <c r="AG190" i="28"/>
  <c r="AK190" i="28"/>
  <c r="AO190" i="28"/>
  <c r="AS190" i="28"/>
  <c r="AW190" i="28"/>
  <c r="BA190" i="28"/>
  <c r="BE190" i="28"/>
  <c r="BI190" i="28"/>
  <c r="BM190" i="28"/>
  <c r="P191" i="28"/>
  <c r="T191" i="28"/>
  <c r="X191" i="28"/>
  <c r="AB191" i="28"/>
  <c r="AF191" i="28"/>
  <c r="AJ191" i="28"/>
  <c r="AN191" i="28"/>
  <c r="AR191" i="28"/>
  <c r="AV191" i="28"/>
  <c r="AZ191" i="28"/>
  <c r="BD191" i="28"/>
  <c r="BH191" i="28"/>
  <c r="BL191" i="28"/>
  <c r="S192" i="28"/>
  <c r="W192" i="28"/>
  <c r="AA192" i="28"/>
  <c r="AE192" i="28"/>
  <c r="AI192" i="28"/>
  <c r="AM192" i="28"/>
  <c r="AQ192" i="28"/>
  <c r="AU192" i="28"/>
  <c r="AY192" i="28"/>
  <c r="BC192" i="28"/>
  <c r="BG192" i="28"/>
  <c r="BK192" i="28"/>
  <c r="BO192" i="28"/>
  <c r="R193" i="28"/>
  <c r="V193" i="28"/>
  <c r="Z193" i="28"/>
  <c r="AD193" i="28"/>
  <c r="AH193" i="28"/>
  <c r="AL193" i="28"/>
  <c r="AP193" i="28"/>
  <c r="AT193" i="28"/>
  <c r="AX193" i="28"/>
  <c r="BB193" i="28"/>
  <c r="BF193" i="28"/>
  <c r="BJ193" i="28"/>
  <c r="BN193" i="28"/>
  <c r="Q194" i="28"/>
  <c r="U194" i="28"/>
  <c r="Y194" i="28"/>
  <c r="AC194" i="28"/>
  <c r="AG194" i="28"/>
  <c r="AK194" i="28"/>
  <c r="AO194" i="28"/>
  <c r="AS194" i="28"/>
  <c r="AW194" i="28"/>
  <c r="BA194" i="28"/>
  <c r="BE194" i="28"/>
  <c r="BI194" i="28"/>
  <c r="BM194" i="28"/>
  <c r="P195" i="28"/>
  <c r="T195" i="28"/>
  <c r="X195" i="28"/>
  <c r="AB195" i="28"/>
  <c r="AF195" i="28"/>
  <c r="AJ195" i="28"/>
  <c r="AN195" i="28"/>
  <c r="AR195" i="28"/>
  <c r="AV195" i="28"/>
  <c r="AZ195" i="28"/>
  <c r="BD195" i="28"/>
  <c r="BH195" i="28"/>
  <c r="BL195" i="28"/>
  <c r="S196" i="28"/>
  <c r="W196" i="28"/>
  <c r="AA196" i="28"/>
  <c r="AE196" i="28"/>
  <c r="AI196" i="28"/>
  <c r="AM196" i="28"/>
  <c r="AQ196" i="28"/>
  <c r="AU196" i="28"/>
  <c r="AY196" i="28"/>
  <c r="BC196" i="28"/>
  <c r="BG196" i="28"/>
  <c r="BK196" i="28"/>
  <c r="BO196" i="28"/>
  <c r="R197" i="28"/>
  <c r="V197" i="28"/>
  <c r="Z197" i="28"/>
  <c r="AD197" i="28"/>
  <c r="AH197" i="28"/>
  <c r="AL197" i="28"/>
  <c r="AP197" i="28"/>
  <c r="AT197" i="28"/>
  <c r="AX197" i="28"/>
  <c r="BB197" i="28"/>
  <c r="BF197" i="28"/>
  <c r="BJ197" i="28"/>
  <c r="BN197" i="28"/>
  <c r="Q198" i="28"/>
  <c r="U198" i="28"/>
  <c r="Y198" i="28"/>
  <c r="AC198" i="28"/>
  <c r="AG198" i="28"/>
  <c r="AK198" i="28"/>
  <c r="AO198" i="28"/>
  <c r="AS198" i="28"/>
  <c r="AW198" i="28"/>
  <c r="BA198" i="28"/>
  <c r="BE198" i="28"/>
  <c r="BI198" i="28"/>
  <c r="BM198" i="28"/>
  <c r="P199" i="28"/>
  <c r="T199" i="28"/>
  <c r="X199" i="28"/>
  <c r="AB199" i="28"/>
  <c r="AF199" i="28"/>
  <c r="AJ199" i="28"/>
  <c r="AN199" i="28"/>
  <c r="AR199" i="28"/>
  <c r="AV199" i="28"/>
  <c r="AZ199" i="28"/>
  <c r="BD199" i="28"/>
  <c r="BH199" i="28"/>
  <c r="BL199" i="28"/>
  <c r="S200" i="28"/>
  <c r="W200" i="28"/>
  <c r="AA200" i="28"/>
  <c r="AE200" i="28"/>
  <c r="AI200" i="28"/>
  <c r="AM200" i="28"/>
  <c r="AQ200" i="28"/>
  <c r="AU200" i="28"/>
  <c r="AY200" i="28"/>
  <c r="BC200" i="28"/>
  <c r="BG200" i="28"/>
  <c r="BK200" i="28"/>
  <c r="BO200" i="28"/>
  <c r="R201" i="28"/>
  <c r="V201" i="28"/>
  <c r="Z201" i="28"/>
  <c r="AD201" i="28"/>
  <c r="AH201" i="28"/>
  <c r="AL201" i="28"/>
  <c r="AP201" i="28"/>
  <c r="AT201" i="28"/>
  <c r="AX201" i="28"/>
  <c r="BB201" i="28"/>
  <c r="BF201" i="28"/>
  <c r="BJ201" i="28"/>
  <c r="BN201" i="28"/>
  <c r="Q202" i="28"/>
  <c r="U202" i="28"/>
  <c r="Y202" i="28"/>
  <c r="AC202" i="28"/>
  <c r="AG202" i="28"/>
  <c r="AK202" i="28"/>
  <c r="AO202" i="28"/>
  <c r="AS202" i="28"/>
  <c r="AW202" i="28"/>
  <c r="BA202" i="28"/>
  <c r="BE202" i="28"/>
  <c r="BI202" i="28"/>
  <c r="BM202" i="28"/>
  <c r="P203" i="28"/>
  <c r="T203" i="28"/>
  <c r="X203" i="28"/>
  <c r="AB203" i="28"/>
  <c r="AF203" i="28"/>
  <c r="AJ203" i="28"/>
  <c r="AN203" i="28"/>
  <c r="AR203" i="28"/>
  <c r="AV203" i="28"/>
  <c r="AZ203" i="28"/>
  <c r="BD203" i="28"/>
  <c r="BH203" i="28"/>
  <c r="BL203" i="28"/>
  <c r="S204" i="28"/>
  <c r="W204" i="28"/>
  <c r="AA204" i="28"/>
  <c r="AE204" i="28"/>
  <c r="AI204" i="28"/>
  <c r="AM204" i="28"/>
  <c r="AQ204" i="28"/>
  <c r="AU204" i="28"/>
  <c r="AY204" i="28"/>
  <c r="BC204" i="28"/>
  <c r="BG204" i="28"/>
  <c r="BK204" i="28"/>
  <c r="BO204" i="28"/>
  <c r="R205" i="28"/>
  <c r="V205" i="28"/>
  <c r="Z205" i="28"/>
  <c r="AD205" i="28"/>
  <c r="AH205" i="28"/>
  <c r="AL205" i="28"/>
  <c r="AP205" i="28"/>
  <c r="AT205" i="28"/>
  <c r="AX205" i="28"/>
  <c r="BB205" i="28"/>
  <c r="BF205" i="28"/>
  <c r="BJ205" i="28"/>
  <c r="BN205" i="28"/>
  <c r="Q206" i="28"/>
  <c r="U206" i="28"/>
  <c r="Y206" i="28"/>
  <c r="AC206" i="28"/>
  <c r="AG206" i="28"/>
  <c r="AK206" i="28"/>
  <c r="AO206" i="28"/>
  <c r="AS206" i="28"/>
  <c r="AW206" i="28"/>
  <c r="BA206" i="28"/>
  <c r="BE206" i="28"/>
  <c r="BI206" i="28"/>
  <c r="BM206" i="28"/>
  <c r="P207" i="28"/>
  <c r="T207" i="28"/>
  <c r="X207" i="28"/>
  <c r="AB207" i="28"/>
  <c r="AF207" i="28"/>
  <c r="AJ207" i="28"/>
  <c r="AN207" i="28"/>
  <c r="AR207" i="28"/>
  <c r="AV207" i="28"/>
  <c r="AZ207" i="28"/>
  <c r="BD207" i="28"/>
  <c r="BH207" i="28"/>
  <c r="BL207" i="28"/>
  <c r="S208" i="28"/>
  <c r="W208" i="28"/>
  <c r="AA208" i="28"/>
  <c r="AE208" i="28"/>
  <c r="AI208" i="28"/>
  <c r="AM208" i="28"/>
  <c r="AQ208" i="28"/>
  <c r="AU208" i="28"/>
  <c r="AY208" i="28"/>
  <c r="BC208" i="28"/>
  <c r="BG208" i="28"/>
  <c r="BK208" i="28"/>
  <c r="BO208" i="28"/>
  <c r="R209" i="28"/>
  <c r="V209" i="28"/>
  <c r="Z209" i="28"/>
  <c r="AD209" i="28"/>
  <c r="AH209" i="28"/>
  <c r="AL209" i="28"/>
  <c r="AP209" i="28"/>
  <c r="AT209" i="28"/>
  <c r="AX209" i="28"/>
  <c r="BB209" i="28"/>
  <c r="BF209" i="28"/>
  <c r="BJ209" i="28"/>
  <c r="BN209" i="28"/>
  <c r="Q210" i="28"/>
  <c r="U210" i="28"/>
  <c r="Y210" i="28"/>
  <c r="AC210" i="28"/>
  <c r="AG210" i="28"/>
  <c r="AK210" i="28"/>
  <c r="AO210" i="28"/>
  <c r="AS210" i="28"/>
  <c r="AW210" i="28"/>
  <c r="BA210" i="28"/>
  <c r="BE210" i="28"/>
  <c r="BI210" i="28"/>
  <c r="BM210" i="28"/>
  <c r="P211" i="28"/>
  <c r="T211" i="28"/>
  <c r="X211" i="28"/>
  <c r="AB211" i="28"/>
  <c r="AF211" i="28"/>
  <c r="AJ211" i="28"/>
  <c r="AN211" i="28"/>
  <c r="AR211" i="28"/>
  <c r="AV211" i="28"/>
  <c r="AZ211" i="28"/>
  <c r="BD211" i="28"/>
  <c r="BH211" i="28"/>
  <c r="BL211" i="28"/>
  <c r="S212" i="28"/>
  <c r="W212" i="28"/>
  <c r="AA212" i="28"/>
  <c r="AE212" i="28"/>
  <c r="AI212" i="28"/>
  <c r="AM212" i="28"/>
  <c r="AQ212" i="28"/>
  <c r="AU212" i="28"/>
  <c r="AY212" i="28"/>
  <c r="BC212" i="28"/>
  <c r="BG212" i="28"/>
  <c r="BK212" i="28"/>
  <c r="BO212" i="28"/>
  <c r="R213" i="28"/>
  <c r="V213" i="28"/>
  <c r="Z213" i="28"/>
  <c r="AD213" i="28"/>
  <c r="AH213" i="28"/>
  <c r="AL213" i="28"/>
  <c r="AP213" i="28"/>
  <c r="AT213" i="28"/>
  <c r="AX213" i="28"/>
  <c r="BB213" i="28"/>
  <c r="BF213" i="28"/>
  <c r="BJ213" i="28"/>
  <c r="BN213" i="28"/>
  <c r="Q214" i="28"/>
  <c r="U214" i="28"/>
  <c r="Y214" i="28"/>
  <c r="AC214" i="28"/>
  <c r="AG214" i="28"/>
  <c r="AK214" i="28"/>
  <c r="AO214" i="28"/>
  <c r="AS214" i="28"/>
  <c r="AW214" i="28"/>
  <c r="BA214" i="28"/>
  <c r="BE214" i="28"/>
  <c r="BI214" i="28"/>
  <c r="BM214" i="28"/>
  <c r="P215" i="28"/>
  <c r="T215" i="28"/>
  <c r="X215" i="28"/>
  <c r="AB215" i="28"/>
  <c r="AF215" i="28"/>
  <c r="AJ215" i="28"/>
  <c r="AN215" i="28"/>
  <c r="AR215" i="28"/>
  <c r="AV215" i="28"/>
  <c r="AZ215" i="28"/>
  <c r="BD215" i="28"/>
  <c r="BH215" i="28"/>
  <c r="BL215" i="28"/>
  <c r="S216" i="28"/>
  <c r="W216" i="28"/>
  <c r="AA216" i="28"/>
  <c r="AE216" i="28"/>
  <c r="AI216" i="28"/>
  <c r="AM216" i="28"/>
  <c r="AQ216" i="28"/>
  <c r="AU216" i="28"/>
  <c r="AY216" i="28"/>
  <c r="BC216" i="28"/>
  <c r="BG216" i="28"/>
  <c r="BK216" i="28"/>
  <c r="BO216" i="28"/>
  <c r="R217" i="28"/>
  <c r="V217" i="28"/>
  <c r="Z217" i="28"/>
  <c r="AD217" i="28"/>
  <c r="AH217" i="28"/>
  <c r="AL217" i="28"/>
  <c r="AP217" i="28"/>
  <c r="AT217" i="28"/>
  <c r="AX217" i="28"/>
  <c r="BB217" i="28"/>
  <c r="BF217" i="28"/>
  <c r="BJ217" i="28"/>
  <c r="BN217" i="28"/>
  <c r="Q218" i="28"/>
  <c r="U218" i="28"/>
  <c r="Y218" i="28"/>
  <c r="AC218" i="28"/>
  <c r="AG218" i="28"/>
  <c r="AK218" i="28"/>
  <c r="AO218" i="28"/>
  <c r="AS218" i="28"/>
  <c r="AW218" i="28"/>
  <c r="BA218" i="28"/>
  <c r="BE218" i="28"/>
  <c r="BI218" i="28"/>
  <c r="BM218" i="28"/>
  <c r="P219" i="28"/>
  <c r="T219" i="28"/>
  <c r="X219" i="28"/>
  <c r="AB219" i="28"/>
  <c r="AF219" i="28"/>
  <c r="AJ219" i="28"/>
  <c r="AN219" i="28"/>
  <c r="AR219" i="28"/>
  <c r="AV219" i="28"/>
  <c r="AZ219" i="28"/>
  <c r="BD219" i="28"/>
  <c r="BH219" i="28"/>
  <c r="BL219" i="28"/>
  <c r="S220" i="28"/>
  <c r="W220" i="28"/>
  <c r="AA220" i="28"/>
  <c r="AE220" i="28"/>
  <c r="AI220" i="28"/>
  <c r="AM220" i="28"/>
  <c r="AQ220" i="28"/>
  <c r="AU220" i="28"/>
  <c r="AY220" i="28"/>
  <c r="BC220" i="28"/>
  <c r="BG220" i="28"/>
  <c r="BK220" i="28"/>
  <c r="BO220" i="28"/>
  <c r="R221" i="28"/>
  <c r="V221" i="28"/>
  <c r="Z221" i="28"/>
  <c r="AD221" i="28"/>
  <c r="AH221" i="28"/>
  <c r="AL221" i="28"/>
  <c r="AP221" i="28"/>
  <c r="AT221" i="28"/>
  <c r="AX221" i="28"/>
  <c r="BB221" i="28"/>
  <c r="BF221" i="28"/>
  <c r="BJ221" i="28"/>
  <c r="BN221" i="28"/>
  <c r="Q222" i="28"/>
  <c r="U222" i="28"/>
  <c r="Y222" i="28"/>
  <c r="AC222" i="28"/>
  <c r="AG222" i="28"/>
  <c r="AK222" i="28"/>
  <c r="AO222" i="28"/>
  <c r="AS222" i="28"/>
  <c r="AL159" i="28"/>
  <c r="BB159" i="28"/>
  <c r="Q160" i="28"/>
  <c r="AG160" i="28"/>
  <c r="AW160" i="28"/>
  <c r="BM160" i="28"/>
  <c r="AB161" i="28"/>
  <c r="AR161" i="28"/>
  <c r="BH161" i="28"/>
  <c r="W162" i="28"/>
  <c r="AM162" i="28"/>
  <c r="BC162" i="28"/>
  <c r="R163" i="28"/>
  <c r="AH163" i="28"/>
  <c r="AX163" i="28"/>
  <c r="BN163" i="28"/>
  <c r="AC164" i="28"/>
  <c r="AS164" i="28"/>
  <c r="BI164" i="28"/>
  <c r="X165" i="28"/>
  <c r="AN165" i="28"/>
  <c r="BD165" i="28"/>
  <c r="S166" i="28"/>
  <c r="AI166" i="28"/>
  <c r="AY166" i="28"/>
  <c r="BO166" i="28"/>
  <c r="AD167" i="28"/>
  <c r="AT167" i="28"/>
  <c r="BJ167" i="28"/>
  <c r="Y168" i="28"/>
  <c r="AO168" i="28"/>
  <c r="BE168" i="28"/>
  <c r="T169" i="28"/>
  <c r="AJ169" i="28"/>
  <c r="AZ169" i="28"/>
  <c r="AE170" i="28"/>
  <c r="AU170" i="28"/>
  <c r="BK170" i="28"/>
  <c r="Z171" i="28"/>
  <c r="AP171" i="28"/>
  <c r="BF171" i="28"/>
  <c r="U172" i="28"/>
  <c r="AK172" i="28"/>
  <c r="BA172" i="28"/>
  <c r="P173" i="28"/>
  <c r="AF173" i="28"/>
  <c r="AV173" i="28"/>
  <c r="BL173" i="28"/>
  <c r="AA174" i="28"/>
  <c r="AQ174" i="28"/>
  <c r="BE174" i="28"/>
  <c r="BM174" i="28"/>
  <c r="T175" i="28"/>
  <c r="AB175" i="28"/>
  <c r="AJ175" i="28"/>
  <c r="AR175" i="28"/>
  <c r="AZ175" i="28"/>
  <c r="BH175" i="28"/>
  <c r="T176" i="28"/>
  <c r="X176" i="28"/>
  <c r="AB176" i="28"/>
  <c r="AF176" i="28"/>
  <c r="AJ176" i="28"/>
  <c r="AN176" i="28"/>
  <c r="AR176" i="28"/>
  <c r="AV176" i="28"/>
  <c r="AZ176" i="28"/>
  <c r="BD176" i="28"/>
  <c r="BH176" i="28"/>
  <c r="BL176" i="28"/>
  <c r="S177" i="28"/>
  <c r="W177" i="28"/>
  <c r="AA177" i="28"/>
  <c r="AE177" i="28"/>
  <c r="AI177" i="28"/>
  <c r="AM177" i="28"/>
  <c r="AQ177" i="28"/>
  <c r="AU177" i="28"/>
  <c r="AY177" i="28"/>
  <c r="BC177" i="28"/>
  <c r="BG177" i="28"/>
  <c r="BK177" i="28"/>
  <c r="BO177" i="28"/>
  <c r="R178" i="28"/>
  <c r="V178" i="28"/>
  <c r="Z178" i="28"/>
  <c r="AD178" i="28"/>
  <c r="AH178" i="28"/>
  <c r="AL178" i="28"/>
  <c r="AP178" i="28"/>
  <c r="AT178" i="28"/>
  <c r="AX178" i="28"/>
  <c r="BB178" i="28"/>
  <c r="BF178" i="28"/>
  <c r="BJ178" i="28"/>
  <c r="BN178" i="28"/>
  <c r="Q179" i="28"/>
  <c r="U179" i="28"/>
  <c r="Y179" i="28"/>
  <c r="AC179" i="28"/>
  <c r="AG179" i="28"/>
  <c r="AK179" i="28"/>
  <c r="AO179" i="28"/>
  <c r="AS179" i="28"/>
  <c r="AW179" i="28"/>
  <c r="BA179" i="28"/>
  <c r="BE179" i="28"/>
  <c r="BI179" i="28"/>
  <c r="BM179" i="28"/>
  <c r="P180" i="28"/>
  <c r="T180" i="28"/>
  <c r="X180" i="28"/>
  <c r="AB180" i="28"/>
  <c r="AF180" i="28"/>
  <c r="AJ180" i="28"/>
  <c r="AN180" i="28"/>
  <c r="AR180" i="28"/>
  <c r="AV180" i="28"/>
  <c r="AZ180" i="28"/>
  <c r="BD180" i="28"/>
  <c r="BH180" i="28"/>
  <c r="BL180" i="28"/>
  <c r="S181" i="28"/>
  <c r="W181" i="28"/>
  <c r="AA181" i="28"/>
  <c r="AE181" i="28"/>
  <c r="AI181" i="28"/>
  <c r="AM181" i="28"/>
  <c r="AQ181" i="28"/>
  <c r="AU181" i="28"/>
  <c r="AY181" i="28"/>
  <c r="BC181" i="28"/>
  <c r="BG181" i="28"/>
  <c r="BK181" i="28"/>
  <c r="BO181" i="28"/>
  <c r="R182" i="28"/>
  <c r="V182" i="28"/>
  <c r="Z182" i="28"/>
  <c r="AD182" i="28"/>
  <c r="AH182" i="28"/>
  <c r="AL182" i="28"/>
  <c r="AP182" i="28"/>
  <c r="AT182" i="28"/>
  <c r="AX182" i="28"/>
  <c r="BB182" i="28"/>
  <c r="BF182" i="28"/>
  <c r="BJ182" i="28"/>
  <c r="BN182" i="28"/>
  <c r="Q183" i="28"/>
  <c r="U183" i="28"/>
  <c r="Y183" i="28"/>
  <c r="AC183" i="28"/>
  <c r="AG183" i="28"/>
  <c r="AK183" i="28"/>
  <c r="AO183" i="28"/>
  <c r="AS183" i="28"/>
  <c r="AW183" i="28"/>
  <c r="BA183" i="28"/>
  <c r="BE183" i="28"/>
  <c r="BI183" i="28"/>
  <c r="BM183" i="28"/>
  <c r="P184" i="28"/>
  <c r="T184" i="28"/>
  <c r="X184" i="28"/>
  <c r="AB184" i="28"/>
  <c r="AF184" i="28"/>
  <c r="AJ184" i="28"/>
  <c r="AN184" i="28"/>
  <c r="AR184" i="28"/>
  <c r="AV184" i="28"/>
  <c r="AZ184" i="28"/>
  <c r="BD184" i="28"/>
  <c r="BH184" i="28"/>
  <c r="BL184" i="28"/>
  <c r="S185" i="28"/>
  <c r="W185" i="28"/>
  <c r="AA185" i="28"/>
  <c r="AE185" i="28"/>
  <c r="AI185" i="28"/>
  <c r="AM185" i="28"/>
  <c r="AQ185" i="28"/>
  <c r="AU185" i="28"/>
  <c r="AY185" i="28"/>
  <c r="BC185" i="28"/>
  <c r="BG185" i="28"/>
  <c r="BK185" i="28"/>
  <c r="BO185" i="28"/>
  <c r="R186" i="28"/>
  <c r="V186" i="28"/>
  <c r="Z186" i="28"/>
  <c r="AD186" i="28"/>
  <c r="AH186" i="28"/>
  <c r="AL186" i="28"/>
  <c r="AP186" i="28"/>
  <c r="AT186" i="28"/>
  <c r="AX186" i="28"/>
  <c r="BB186" i="28"/>
  <c r="BF186" i="28"/>
  <c r="BJ186" i="28"/>
  <c r="BN186" i="28"/>
  <c r="Q187" i="28"/>
  <c r="U187" i="28"/>
  <c r="Y187" i="28"/>
  <c r="AC187" i="28"/>
  <c r="AG187" i="28"/>
  <c r="AK187" i="28"/>
  <c r="AO187" i="28"/>
  <c r="AS187" i="28"/>
  <c r="AW187" i="28"/>
  <c r="BA187" i="28"/>
  <c r="BE187" i="28"/>
  <c r="BI187" i="28"/>
  <c r="BM187" i="28"/>
  <c r="P188" i="28"/>
  <c r="T188" i="28"/>
  <c r="X188" i="28"/>
  <c r="AB188" i="28"/>
  <c r="AF188" i="28"/>
  <c r="AJ188" i="28"/>
  <c r="AN188" i="28"/>
  <c r="AR188" i="28"/>
  <c r="AV188" i="28"/>
  <c r="AZ188" i="28"/>
  <c r="BD188" i="28"/>
  <c r="BH188" i="28"/>
  <c r="BL188" i="28"/>
  <c r="S189" i="28"/>
  <c r="W189" i="28"/>
  <c r="AA189" i="28"/>
  <c r="AE189" i="28"/>
  <c r="AI189" i="28"/>
  <c r="AM189" i="28"/>
  <c r="AQ189" i="28"/>
  <c r="AU189" i="28"/>
  <c r="AY189" i="28"/>
  <c r="BC189" i="28"/>
  <c r="BG189" i="28"/>
  <c r="BK189" i="28"/>
  <c r="BO189" i="28"/>
  <c r="R190" i="28"/>
  <c r="V190" i="28"/>
  <c r="Z190" i="28"/>
  <c r="AD190" i="28"/>
  <c r="AH190" i="28"/>
  <c r="AL190" i="28"/>
  <c r="AP190" i="28"/>
  <c r="AT190" i="28"/>
  <c r="AX190" i="28"/>
  <c r="BB190" i="28"/>
  <c r="BF190" i="28"/>
  <c r="BJ190" i="28"/>
  <c r="BN190" i="28"/>
  <c r="Q191" i="28"/>
  <c r="U191" i="28"/>
  <c r="Y191" i="28"/>
  <c r="AC191" i="28"/>
  <c r="AG191" i="28"/>
  <c r="AK191" i="28"/>
  <c r="AO191" i="28"/>
  <c r="AS191" i="28"/>
  <c r="AW191" i="28"/>
  <c r="BA191" i="28"/>
  <c r="BE191" i="28"/>
  <c r="BI191" i="28"/>
  <c r="BM191" i="28"/>
  <c r="P192" i="28"/>
  <c r="T192" i="28"/>
  <c r="X192" i="28"/>
  <c r="AB192" i="28"/>
  <c r="AF192" i="28"/>
  <c r="AJ192" i="28"/>
  <c r="AN192" i="28"/>
  <c r="AR192" i="28"/>
  <c r="AV192" i="28"/>
  <c r="AZ192" i="28"/>
  <c r="BD192" i="28"/>
  <c r="BH192" i="28"/>
  <c r="BL192" i="28"/>
  <c r="S193" i="28"/>
  <c r="W193" i="28"/>
  <c r="AA193" i="28"/>
  <c r="AE193" i="28"/>
  <c r="AI193" i="28"/>
  <c r="AM193" i="28"/>
  <c r="AQ193" i="28"/>
  <c r="AU193" i="28"/>
  <c r="AY193" i="28"/>
  <c r="BC193" i="28"/>
  <c r="BG193" i="28"/>
  <c r="BK193" i="28"/>
  <c r="BO193" i="28"/>
  <c r="R194" i="28"/>
  <c r="V194" i="28"/>
  <c r="Z194" i="28"/>
  <c r="AD194" i="28"/>
  <c r="AH194" i="28"/>
  <c r="AL194" i="28"/>
  <c r="AP194" i="28"/>
  <c r="AT194" i="28"/>
  <c r="AX194" i="28"/>
  <c r="BB194" i="28"/>
  <c r="BF194" i="28"/>
  <c r="BJ194" i="28"/>
  <c r="BN194" i="28"/>
  <c r="Q195" i="28"/>
  <c r="U195" i="28"/>
  <c r="Y195" i="28"/>
  <c r="AC195" i="28"/>
  <c r="AG195" i="28"/>
  <c r="AK195" i="28"/>
  <c r="AO195" i="28"/>
  <c r="AS195" i="28"/>
  <c r="AW195" i="28"/>
  <c r="BA195" i="28"/>
  <c r="BE195" i="28"/>
  <c r="BI195" i="28"/>
  <c r="BM195" i="28"/>
  <c r="P196" i="28"/>
  <c r="T196" i="28"/>
  <c r="X196" i="28"/>
  <c r="AB196" i="28"/>
  <c r="AF196" i="28"/>
  <c r="AJ196" i="28"/>
  <c r="AN196" i="28"/>
  <c r="AR196" i="28"/>
  <c r="AV196" i="28"/>
  <c r="AZ196" i="28"/>
  <c r="BD196" i="28"/>
  <c r="BH196" i="28"/>
  <c r="BL196" i="28"/>
  <c r="S197" i="28"/>
  <c r="W197" i="28"/>
  <c r="AA197" i="28"/>
  <c r="AE197" i="28"/>
  <c r="AI197" i="28"/>
  <c r="AM197" i="28"/>
  <c r="AQ197" i="28"/>
  <c r="AU197" i="28"/>
  <c r="AY197" i="28"/>
  <c r="BC197" i="28"/>
  <c r="BG197" i="28"/>
  <c r="BK197" i="28"/>
  <c r="BO197" i="28"/>
  <c r="R198" i="28"/>
  <c r="V198" i="28"/>
  <c r="Z198" i="28"/>
  <c r="AD198" i="28"/>
  <c r="AH198" i="28"/>
  <c r="AL198" i="28"/>
  <c r="AP198" i="28"/>
  <c r="AT198" i="28"/>
  <c r="AX198" i="28"/>
  <c r="BB198" i="28"/>
  <c r="BF198" i="28"/>
  <c r="BJ198" i="28"/>
  <c r="BN198" i="28"/>
  <c r="Q199" i="28"/>
  <c r="U199" i="28"/>
  <c r="Y199" i="28"/>
  <c r="AC199" i="28"/>
  <c r="AG199" i="28"/>
  <c r="AK199" i="28"/>
  <c r="AO199" i="28"/>
  <c r="AS199" i="28"/>
  <c r="AW199" i="28"/>
  <c r="BA199" i="28"/>
  <c r="BE199" i="28"/>
  <c r="BI199" i="28"/>
  <c r="BM199" i="28"/>
  <c r="P200" i="28"/>
  <c r="T200" i="28"/>
  <c r="X200" i="28"/>
  <c r="AB200" i="28"/>
  <c r="AF200" i="28"/>
  <c r="AJ200" i="28"/>
  <c r="AN200" i="28"/>
  <c r="AR200" i="28"/>
  <c r="AV200" i="28"/>
  <c r="AZ200" i="28"/>
  <c r="BD200" i="28"/>
  <c r="BH200" i="28"/>
  <c r="BL200" i="28"/>
  <c r="S201" i="28"/>
  <c r="W201" i="28"/>
  <c r="AA201" i="28"/>
  <c r="AE201" i="28"/>
  <c r="AI201" i="28"/>
  <c r="AM201" i="28"/>
  <c r="AQ201" i="28"/>
  <c r="AU201" i="28"/>
  <c r="AY201" i="28"/>
  <c r="BC201" i="28"/>
  <c r="BG201" i="28"/>
  <c r="BK201" i="28"/>
  <c r="BO201" i="28"/>
  <c r="R202" i="28"/>
  <c r="V202" i="28"/>
  <c r="Z202" i="28"/>
  <c r="AD202" i="28"/>
  <c r="AH202" i="28"/>
  <c r="AL202" i="28"/>
  <c r="AP202" i="28"/>
  <c r="AT202" i="28"/>
  <c r="AX202" i="28"/>
  <c r="BB202" i="28"/>
  <c r="BF202" i="28"/>
  <c r="BJ202" i="28"/>
  <c r="BN202" i="28"/>
  <c r="Q203" i="28"/>
  <c r="U203" i="28"/>
  <c r="Y203" i="28"/>
  <c r="AC203" i="28"/>
  <c r="AG203" i="28"/>
  <c r="AK203" i="28"/>
  <c r="AO203" i="28"/>
  <c r="AS203" i="28"/>
  <c r="AW203" i="28"/>
  <c r="BA203" i="28"/>
  <c r="BE203" i="28"/>
  <c r="BI203" i="28"/>
  <c r="BM203" i="28"/>
  <c r="P204" i="28"/>
  <c r="T204" i="28"/>
  <c r="X204" i="28"/>
  <c r="AB204" i="28"/>
  <c r="AF204" i="28"/>
  <c r="AJ204" i="28"/>
  <c r="AN204" i="28"/>
  <c r="AR204" i="28"/>
  <c r="AV204" i="28"/>
  <c r="AZ204" i="28"/>
  <c r="BD204" i="28"/>
  <c r="BH204" i="28"/>
  <c r="BL204" i="28"/>
  <c r="S205" i="28"/>
  <c r="W205" i="28"/>
  <c r="AA205" i="28"/>
  <c r="AE205" i="28"/>
  <c r="AI205" i="28"/>
  <c r="AM205" i="28"/>
  <c r="AQ205" i="28"/>
  <c r="AU205" i="28"/>
  <c r="AY205" i="28"/>
  <c r="BC205" i="28"/>
  <c r="BG205" i="28"/>
  <c r="BK205" i="28"/>
  <c r="BO205" i="28"/>
  <c r="R206" i="28"/>
  <c r="V206" i="28"/>
  <c r="Z206" i="28"/>
  <c r="AD206" i="28"/>
  <c r="AH206" i="28"/>
  <c r="AL206" i="28"/>
  <c r="AP206" i="28"/>
  <c r="AT206" i="28"/>
  <c r="AX206" i="28"/>
  <c r="BB206" i="28"/>
  <c r="BF206" i="28"/>
  <c r="BJ206" i="28"/>
  <c r="BN206" i="28"/>
  <c r="Q207" i="28"/>
  <c r="U207" i="28"/>
  <c r="Y207" i="28"/>
  <c r="AC207" i="28"/>
  <c r="AG207" i="28"/>
  <c r="AK207" i="28"/>
  <c r="AO207" i="28"/>
  <c r="AS207" i="28"/>
  <c r="AW207" i="28"/>
  <c r="BA207" i="28"/>
  <c r="BE207" i="28"/>
  <c r="BI207" i="28"/>
  <c r="BM207" i="28"/>
  <c r="P208" i="28"/>
  <c r="T208" i="28"/>
  <c r="X208" i="28"/>
  <c r="AB208" i="28"/>
  <c r="AF208" i="28"/>
  <c r="AJ208" i="28"/>
  <c r="AN208" i="28"/>
  <c r="AR208" i="28"/>
  <c r="AV208" i="28"/>
  <c r="AZ208" i="28"/>
  <c r="BD208" i="28"/>
  <c r="BH208" i="28"/>
  <c r="BL208" i="28"/>
  <c r="S209" i="28"/>
  <c r="W209" i="28"/>
  <c r="AA209" i="28"/>
  <c r="AE209" i="28"/>
  <c r="AI209" i="28"/>
  <c r="AM209" i="28"/>
  <c r="AQ209" i="28"/>
  <c r="AU209" i="28"/>
  <c r="AY209" i="28"/>
  <c r="BC209" i="28"/>
  <c r="BG209" i="28"/>
  <c r="BK209" i="28"/>
  <c r="BO209" i="28"/>
  <c r="R210" i="28"/>
  <c r="V210" i="28"/>
  <c r="Z210" i="28"/>
  <c r="AD210" i="28"/>
  <c r="AH210" i="28"/>
  <c r="AL210" i="28"/>
  <c r="AP210" i="28"/>
  <c r="AT210" i="28"/>
  <c r="AX210" i="28"/>
  <c r="BB210" i="28"/>
  <c r="BF210" i="28"/>
  <c r="BJ210" i="28"/>
  <c r="BN210" i="28"/>
  <c r="Q211" i="28"/>
  <c r="U211" i="28"/>
  <c r="Y211" i="28"/>
  <c r="AC211" i="28"/>
  <c r="AG211" i="28"/>
  <c r="AK211" i="28"/>
  <c r="AO211" i="28"/>
  <c r="AS211" i="28"/>
  <c r="AW211" i="28"/>
  <c r="BA211" i="28"/>
  <c r="BE211" i="28"/>
  <c r="BI211" i="28"/>
  <c r="BM211" i="28"/>
  <c r="P212" i="28"/>
  <c r="T212" i="28"/>
  <c r="X212" i="28"/>
  <c r="AB212" i="28"/>
  <c r="AF212" i="28"/>
  <c r="AJ212" i="28"/>
  <c r="AN212" i="28"/>
  <c r="AR212" i="28"/>
  <c r="AV212" i="28"/>
  <c r="AZ212" i="28"/>
  <c r="BD212" i="28"/>
  <c r="BH212" i="28"/>
  <c r="BL212" i="28"/>
  <c r="S213" i="28"/>
  <c r="W213" i="28"/>
  <c r="AA213" i="28"/>
  <c r="AE213" i="28"/>
  <c r="AI213" i="28"/>
  <c r="AM213" i="28"/>
  <c r="AQ213" i="28"/>
  <c r="AU213" i="28"/>
  <c r="AY213" i="28"/>
  <c r="BC213" i="28"/>
  <c r="BG213" i="28"/>
  <c r="BK213" i="28"/>
  <c r="BO213" i="28"/>
  <c r="R214" i="28"/>
  <c r="V214" i="28"/>
  <c r="Z214" i="28"/>
  <c r="AD214" i="28"/>
  <c r="AH214" i="28"/>
  <c r="AL214" i="28"/>
  <c r="AP214" i="28"/>
  <c r="AT214" i="28"/>
  <c r="AX214" i="28"/>
  <c r="BB214" i="28"/>
  <c r="BF214" i="28"/>
  <c r="BJ214" i="28"/>
  <c r="BN214" i="28"/>
  <c r="Q215" i="28"/>
  <c r="U215" i="28"/>
  <c r="Y215" i="28"/>
  <c r="AC215" i="28"/>
  <c r="AG215" i="28"/>
  <c r="AK215" i="28"/>
  <c r="AO215" i="28"/>
  <c r="AS215" i="28"/>
  <c r="AW215" i="28"/>
  <c r="BA215" i="28"/>
  <c r="BE215" i="28"/>
  <c r="BI215" i="28"/>
  <c r="BM215" i="28"/>
  <c r="P216" i="28"/>
  <c r="T216" i="28"/>
  <c r="X216" i="28"/>
  <c r="AB216" i="28"/>
  <c r="AF216" i="28"/>
  <c r="AJ216" i="28"/>
  <c r="AN216" i="28"/>
  <c r="AR216" i="28"/>
  <c r="AV216" i="28"/>
  <c r="AZ216" i="28"/>
  <c r="BD216" i="28"/>
  <c r="BH216" i="28"/>
  <c r="BL216" i="28"/>
  <c r="S217" i="28"/>
  <c r="W217" i="28"/>
  <c r="AA217" i="28"/>
  <c r="AE217" i="28"/>
  <c r="AI217" i="28"/>
  <c r="AM217" i="28"/>
  <c r="AQ217" i="28"/>
  <c r="AU217" i="28"/>
  <c r="AY217" i="28"/>
  <c r="BC217" i="28"/>
  <c r="BG217" i="28"/>
  <c r="BK217" i="28"/>
  <c r="BO217" i="28"/>
  <c r="R218" i="28"/>
  <c r="V218" i="28"/>
  <c r="Z218" i="28"/>
  <c r="AD218" i="28"/>
  <c r="AH218" i="28"/>
  <c r="AL218" i="28"/>
  <c r="AP218" i="28"/>
  <c r="AT218" i="28"/>
  <c r="AX218" i="28"/>
  <c r="BB218" i="28"/>
  <c r="BF218" i="28"/>
  <c r="BJ218" i="28"/>
  <c r="BN218" i="28"/>
  <c r="Q219" i="28"/>
  <c r="U219" i="28"/>
  <c r="Y219" i="28"/>
  <c r="AC219" i="28"/>
  <c r="AG219" i="28"/>
  <c r="AK219" i="28"/>
  <c r="AO219" i="28"/>
  <c r="AS219" i="28"/>
  <c r="AW219" i="28"/>
  <c r="BA219" i="28"/>
  <c r="BE219" i="28"/>
  <c r="BI219" i="28"/>
  <c r="BM219" i="28"/>
  <c r="P220" i="28"/>
  <c r="T220" i="28"/>
  <c r="X220" i="28"/>
  <c r="AB220" i="28"/>
  <c r="AF220" i="28"/>
  <c r="AJ220" i="28"/>
  <c r="AN220" i="28"/>
  <c r="AR220" i="28"/>
  <c r="AV220" i="28"/>
  <c r="AZ220" i="28"/>
  <c r="BD220" i="28"/>
  <c r="BH220" i="28"/>
  <c r="BL220" i="28"/>
  <c r="S221" i="28"/>
  <c r="W221" i="28"/>
  <c r="AA221" i="28"/>
  <c r="AE221" i="28"/>
  <c r="AI221" i="28"/>
  <c r="AM221" i="28"/>
  <c r="AQ221" i="28"/>
  <c r="AU221" i="28"/>
  <c r="AY221" i="28"/>
  <c r="BC221" i="28"/>
  <c r="BG221" i="28"/>
  <c r="Q221" i="28"/>
  <c r="AG221" i="28"/>
  <c r="AW221" i="28"/>
  <c r="BK221" i="28"/>
  <c r="R222" i="28"/>
  <c r="Z222" i="28"/>
  <c r="AH222" i="28"/>
  <c r="AP222" i="28"/>
  <c r="AW222" i="28"/>
  <c r="BB222" i="28"/>
  <c r="BH222" i="28"/>
  <c r="BM222" i="28"/>
  <c r="Q223" i="28"/>
  <c r="U223" i="28"/>
  <c r="Y223" i="28"/>
  <c r="AC223" i="28"/>
  <c r="AG223" i="28"/>
  <c r="AK223" i="28"/>
  <c r="AO223" i="28"/>
  <c r="AS223" i="28"/>
  <c r="AW223" i="28"/>
  <c r="BA223" i="28"/>
  <c r="BE223" i="28"/>
  <c r="BI223" i="28"/>
  <c r="BM223" i="28"/>
  <c r="P224" i="28"/>
  <c r="T224" i="28"/>
  <c r="X224" i="28"/>
  <c r="AB224" i="28"/>
  <c r="AF224" i="28"/>
  <c r="AJ224" i="28"/>
  <c r="AN224" i="28"/>
  <c r="AR224" i="28"/>
  <c r="AV224" i="28"/>
  <c r="AZ224" i="28"/>
  <c r="BD224" i="28"/>
  <c r="BH224" i="28"/>
  <c r="BL224" i="28"/>
  <c r="S225" i="28"/>
  <c r="W225" i="28"/>
  <c r="AA225" i="28"/>
  <c r="AE225" i="28"/>
  <c r="AI225" i="28"/>
  <c r="AM225" i="28"/>
  <c r="AQ225" i="28"/>
  <c r="AU225" i="28"/>
  <c r="AY225" i="28"/>
  <c r="BC225" i="28"/>
  <c r="BG225" i="28"/>
  <c r="BK225" i="28"/>
  <c r="BO225" i="28"/>
  <c r="R226" i="28"/>
  <c r="V226" i="28"/>
  <c r="Z226" i="28"/>
  <c r="AD226" i="28"/>
  <c r="AH226" i="28"/>
  <c r="AL226" i="28"/>
  <c r="AP226" i="28"/>
  <c r="AT226" i="28"/>
  <c r="AX226" i="28"/>
  <c r="BB226" i="28"/>
  <c r="BF226" i="28"/>
  <c r="BJ226" i="28"/>
  <c r="BN226" i="28"/>
  <c r="Q227" i="28"/>
  <c r="U227" i="28"/>
  <c r="Y227" i="28"/>
  <c r="AC227" i="28"/>
  <c r="AG227" i="28"/>
  <c r="AK227" i="28"/>
  <c r="AO227" i="28"/>
  <c r="AS227" i="28"/>
  <c r="AW227" i="28"/>
  <c r="BA227" i="28"/>
  <c r="BE227" i="28"/>
  <c r="BI227" i="28"/>
  <c r="BM227" i="28"/>
  <c r="P228" i="28"/>
  <c r="T228" i="28"/>
  <c r="X228" i="28"/>
  <c r="AB228" i="28"/>
  <c r="AF228" i="28"/>
  <c r="AJ228" i="28"/>
  <c r="AN228" i="28"/>
  <c r="AR228" i="28"/>
  <c r="AV228" i="28"/>
  <c r="AZ228" i="28"/>
  <c r="BD228" i="28"/>
  <c r="BH228" i="28"/>
  <c r="BL228" i="28"/>
  <c r="S229" i="28"/>
  <c r="W229" i="28"/>
  <c r="AA229" i="28"/>
  <c r="AE229" i="28"/>
  <c r="AI229" i="28"/>
  <c r="AM229" i="28"/>
  <c r="AQ229" i="28"/>
  <c r="AU229" i="28"/>
  <c r="AY229" i="28"/>
  <c r="BC229" i="28"/>
  <c r="BG229" i="28"/>
  <c r="BK229" i="28"/>
  <c r="BO229" i="28"/>
  <c r="R230" i="28"/>
  <c r="V230" i="28"/>
  <c r="Z230" i="28"/>
  <c r="AD230" i="28"/>
  <c r="AH230" i="28"/>
  <c r="AL230" i="28"/>
  <c r="AP230" i="28"/>
  <c r="AT230" i="28"/>
  <c r="AX230" i="28"/>
  <c r="BB230" i="28"/>
  <c r="BF230" i="28"/>
  <c r="BJ230" i="28"/>
  <c r="BN230" i="28"/>
  <c r="Q231" i="28"/>
  <c r="U231" i="28"/>
  <c r="Y231" i="28"/>
  <c r="AC231" i="28"/>
  <c r="AG231" i="28"/>
  <c r="AK231" i="28"/>
  <c r="AO231" i="28"/>
  <c r="AS231" i="28"/>
  <c r="AW231" i="28"/>
  <c r="BA231" i="28"/>
  <c r="BE231" i="28"/>
  <c r="BI231" i="28"/>
  <c r="BM231" i="28"/>
  <c r="P232" i="28"/>
  <c r="T232" i="28"/>
  <c r="X232" i="28"/>
  <c r="AB232" i="28"/>
  <c r="AF232" i="28"/>
  <c r="AJ232" i="28"/>
  <c r="AN232" i="28"/>
  <c r="AR232" i="28"/>
  <c r="AV232" i="28"/>
  <c r="AZ232" i="28"/>
  <c r="BD232" i="28"/>
  <c r="BH232" i="28"/>
  <c r="BL232" i="28"/>
  <c r="S233" i="28"/>
  <c r="W233" i="28"/>
  <c r="AA233" i="28"/>
  <c r="AE233" i="28"/>
  <c r="AI233" i="28"/>
  <c r="AM233" i="28"/>
  <c r="AQ233" i="28"/>
  <c r="AU233" i="28"/>
  <c r="AY233" i="28"/>
  <c r="BC233" i="28"/>
  <c r="BG233" i="28"/>
  <c r="BK233" i="28"/>
  <c r="BO233" i="28"/>
  <c r="R234" i="28"/>
  <c r="V234" i="28"/>
  <c r="Z234" i="28"/>
  <c r="AD234" i="28"/>
  <c r="AH234" i="28"/>
  <c r="AL234" i="28"/>
  <c r="AP234" i="28"/>
  <c r="AT234" i="28"/>
  <c r="AX234" i="28"/>
  <c r="BB234" i="28"/>
  <c r="BF234" i="28"/>
  <c r="BJ234" i="28"/>
  <c r="BN234" i="28"/>
  <c r="Q235" i="28"/>
  <c r="U235" i="28"/>
  <c r="Y235" i="28"/>
  <c r="AC235" i="28"/>
  <c r="AG235" i="28"/>
  <c r="AK235" i="28"/>
  <c r="AO235" i="28"/>
  <c r="AS235" i="28"/>
  <c r="AW235" i="28"/>
  <c r="BA235" i="28"/>
  <c r="BE235" i="28"/>
  <c r="BI235" i="28"/>
  <c r="BM235" i="28"/>
  <c r="P236" i="28"/>
  <c r="T236" i="28"/>
  <c r="X236" i="28"/>
  <c r="AB236" i="28"/>
  <c r="AF236" i="28"/>
  <c r="AJ236" i="28"/>
  <c r="AN236" i="28"/>
  <c r="AR236" i="28"/>
  <c r="AV236" i="28"/>
  <c r="AZ236" i="28"/>
  <c r="BD236" i="28"/>
  <c r="BH236" i="28"/>
  <c r="BL236" i="28"/>
  <c r="S237" i="28"/>
  <c r="W237" i="28"/>
  <c r="AA237" i="28"/>
  <c r="AE237" i="28"/>
  <c r="AI237" i="28"/>
  <c r="AM237" i="28"/>
  <c r="AQ237" i="28"/>
  <c r="AU237" i="28"/>
  <c r="AY237" i="28"/>
  <c r="BC237" i="28"/>
  <c r="BG237" i="28"/>
  <c r="BK237" i="28"/>
  <c r="BO237" i="28"/>
  <c r="R238" i="28"/>
  <c r="V238" i="28"/>
  <c r="Z238" i="28"/>
  <c r="AD238" i="28"/>
  <c r="AH238" i="28"/>
  <c r="AL238" i="28"/>
  <c r="AP238" i="28"/>
  <c r="AT238" i="28"/>
  <c r="AX238" i="28"/>
  <c r="BB238" i="28"/>
  <c r="BF238" i="28"/>
  <c r="BJ238" i="28"/>
  <c r="BN238" i="28"/>
  <c r="Q239" i="28"/>
  <c r="U239" i="28"/>
  <c r="Y239" i="28"/>
  <c r="AC239" i="28"/>
  <c r="AG239" i="28"/>
  <c r="AK239" i="28"/>
  <c r="AO239" i="28"/>
  <c r="AS239" i="28"/>
  <c r="AW239" i="28"/>
  <c r="BA239" i="28"/>
  <c r="BE239" i="28"/>
  <c r="BI239" i="28"/>
  <c r="BM239" i="28"/>
  <c r="P240" i="28"/>
  <c r="T240" i="28"/>
  <c r="X240" i="28"/>
  <c r="AB240" i="28"/>
  <c r="AF240" i="28"/>
  <c r="AJ240" i="28"/>
  <c r="AN240" i="28"/>
  <c r="AR240" i="28"/>
  <c r="AV240" i="28"/>
  <c r="AZ240" i="28"/>
  <c r="BD240" i="28"/>
  <c r="BH240" i="28"/>
  <c r="BL240" i="28"/>
  <c r="S241" i="28"/>
  <c r="W241" i="28"/>
  <c r="AA241" i="28"/>
  <c r="AE241" i="28"/>
  <c r="AI241" i="28"/>
  <c r="AM241" i="28"/>
  <c r="AQ241" i="28"/>
  <c r="AU241" i="28"/>
  <c r="AY241" i="28"/>
  <c r="BC241" i="28"/>
  <c r="BG241" i="28"/>
  <c r="BK241" i="28"/>
  <c r="BO241" i="28"/>
  <c r="R242" i="28"/>
  <c r="V242" i="28"/>
  <c r="Z242" i="28"/>
  <c r="AD242" i="28"/>
  <c r="AH242" i="28"/>
  <c r="AL242" i="28"/>
  <c r="AP242" i="28"/>
  <c r="AT242" i="28"/>
  <c r="AX242" i="28"/>
  <c r="BB242" i="28"/>
  <c r="BF242" i="28"/>
  <c r="BJ242" i="28"/>
  <c r="BN242" i="28"/>
  <c r="Q243" i="28"/>
  <c r="U243" i="28"/>
  <c r="Y243" i="28"/>
  <c r="AC243" i="28"/>
  <c r="AG243" i="28"/>
  <c r="AK243" i="28"/>
  <c r="AO243" i="28"/>
  <c r="AS243" i="28"/>
  <c r="AW243" i="28"/>
  <c r="BA243" i="28"/>
  <c r="BE243" i="28"/>
  <c r="BI243" i="28"/>
  <c r="BM243" i="28"/>
  <c r="P244" i="28"/>
  <c r="T244" i="28"/>
  <c r="X244" i="28"/>
  <c r="AB244" i="28"/>
  <c r="AF244" i="28"/>
  <c r="AJ244" i="28"/>
  <c r="AN244" i="28"/>
  <c r="AR244" i="28"/>
  <c r="AV244" i="28"/>
  <c r="AZ244" i="28"/>
  <c r="BD244" i="28"/>
  <c r="BH244" i="28"/>
  <c r="BL244" i="28"/>
  <c r="S245" i="28"/>
  <c r="W245" i="28"/>
  <c r="AA245" i="28"/>
  <c r="AE245" i="28"/>
  <c r="AI245" i="28"/>
  <c r="AM245" i="28"/>
  <c r="AQ245" i="28"/>
  <c r="AU245" i="28"/>
  <c r="AY245" i="28"/>
  <c r="BC245" i="28"/>
  <c r="BG245" i="28"/>
  <c r="BK245" i="28"/>
  <c r="BO245" i="28"/>
  <c r="R246" i="28"/>
  <c r="V246" i="28"/>
  <c r="Z246" i="28"/>
  <c r="AD246" i="28"/>
  <c r="AH246" i="28"/>
  <c r="AL246" i="28"/>
  <c r="AP246" i="28"/>
  <c r="AT246" i="28"/>
  <c r="AX246" i="28"/>
  <c r="BB246" i="28"/>
  <c r="BF246" i="28"/>
  <c r="BJ246" i="28"/>
  <c r="BN246" i="28"/>
  <c r="Q247" i="28"/>
  <c r="U247" i="28"/>
  <c r="Y247" i="28"/>
  <c r="AC247" i="28"/>
  <c r="AG247" i="28"/>
  <c r="AK247" i="28"/>
  <c r="AO247" i="28"/>
  <c r="AS247" i="28"/>
  <c r="AW247" i="28"/>
  <c r="BA247" i="28"/>
  <c r="BE247" i="28"/>
  <c r="BI247" i="28"/>
  <c r="BM247" i="28"/>
  <c r="P248" i="28"/>
  <c r="T248" i="28"/>
  <c r="X248" i="28"/>
  <c r="AB248" i="28"/>
  <c r="AF248" i="28"/>
  <c r="AJ248" i="28"/>
  <c r="AN248" i="28"/>
  <c r="AR248" i="28"/>
  <c r="AV248" i="28"/>
  <c r="AZ248" i="28"/>
  <c r="BD248" i="28"/>
  <c r="BH248" i="28"/>
  <c r="BL248" i="28"/>
  <c r="S249" i="28"/>
  <c r="W249" i="28"/>
  <c r="AA249" i="28"/>
  <c r="AE249" i="28"/>
  <c r="AI249" i="28"/>
  <c r="AM249" i="28"/>
  <c r="AQ249" i="28"/>
  <c r="AU249" i="28"/>
  <c r="AY249" i="28"/>
  <c r="BC249" i="28"/>
  <c r="BG249" i="28"/>
  <c r="BK249" i="28"/>
  <c r="BO249" i="28"/>
  <c r="R250" i="28"/>
  <c r="V250" i="28"/>
  <c r="Z250" i="28"/>
  <c r="AD250" i="28"/>
  <c r="AH250" i="28"/>
  <c r="AL250" i="28"/>
  <c r="AP250" i="28"/>
  <c r="AT250" i="28"/>
  <c r="AX250" i="28"/>
  <c r="BB250" i="28"/>
  <c r="BF250" i="28"/>
  <c r="BJ250" i="28"/>
  <c r="BN250" i="28"/>
  <c r="Q251" i="28"/>
  <c r="U251" i="28"/>
  <c r="Y251" i="28"/>
  <c r="AC251" i="28"/>
  <c r="AG251" i="28"/>
  <c r="AK251" i="28"/>
  <c r="AO251" i="28"/>
  <c r="AS251" i="28"/>
  <c r="AW251" i="28"/>
  <c r="BA251" i="28"/>
  <c r="BE251" i="28"/>
  <c r="BI251" i="28"/>
  <c r="BM251" i="28"/>
  <c r="P252" i="28"/>
  <c r="T252" i="28"/>
  <c r="X252" i="28"/>
  <c r="AB252" i="28"/>
  <c r="AF252" i="28"/>
  <c r="AJ252" i="28"/>
  <c r="AN252" i="28"/>
  <c r="AR252" i="28"/>
  <c r="AV252" i="28"/>
  <c r="AZ252" i="28"/>
  <c r="BD252" i="28"/>
  <c r="BH252" i="28"/>
  <c r="BL252" i="28"/>
  <c r="S253" i="28"/>
  <c r="W253" i="28"/>
  <c r="AA253" i="28"/>
  <c r="AE253" i="28"/>
  <c r="AI253" i="28"/>
  <c r="AM253" i="28"/>
  <c r="AQ253" i="28"/>
  <c r="AU253" i="28"/>
  <c r="AY253" i="28"/>
  <c r="BC253" i="28"/>
  <c r="BG253" i="28"/>
  <c r="BK253" i="28"/>
  <c r="BO253" i="28"/>
  <c r="R254" i="28"/>
  <c r="V254" i="28"/>
  <c r="Z254" i="28"/>
  <c r="AD254" i="28"/>
  <c r="AH254" i="28"/>
  <c r="AL254" i="28"/>
  <c r="AP254" i="28"/>
  <c r="AT254" i="28"/>
  <c r="AX254" i="28"/>
  <c r="BB254" i="28"/>
  <c r="BF254" i="28"/>
  <c r="BJ254" i="28"/>
  <c r="BN254" i="28"/>
  <c r="Q255" i="28"/>
  <c r="U255" i="28"/>
  <c r="Y255" i="28"/>
  <c r="AC255" i="28"/>
  <c r="AG255" i="28"/>
  <c r="AK255" i="28"/>
  <c r="AO255" i="28"/>
  <c r="AS255" i="28"/>
  <c r="AW255" i="28"/>
  <c r="BA255" i="28"/>
  <c r="BE255" i="28"/>
  <c r="BI255" i="28"/>
  <c r="BM255" i="28"/>
  <c r="P256" i="28"/>
  <c r="T256" i="28"/>
  <c r="X256" i="28"/>
  <c r="AB256" i="28"/>
  <c r="AF256" i="28"/>
  <c r="AJ256" i="28"/>
  <c r="AN256" i="28"/>
  <c r="AR256" i="28"/>
  <c r="AV256" i="28"/>
  <c r="AZ256" i="28"/>
  <c r="BD256" i="28"/>
  <c r="BH256" i="28"/>
  <c r="BL256" i="28"/>
  <c r="S257" i="28"/>
  <c r="W257" i="28"/>
  <c r="AA257" i="28"/>
  <c r="AE257" i="28"/>
  <c r="AI257" i="28"/>
  <c r="AM257" i="28"/>
  <c r="AQ257" i="28"/>
  <c r="AU257" i="28"/>
  <c r="AY257" i="28"/>
  <c r="BC257" i="28"/>
  <c r="BG257" i="28"/>
  <c r="BK257" i="28"/>
  <c r="BO257" i="28"/>
  <c r="R258" i="28"/>
  <c r="V258" i="28"/>
  <c r="Z258" i="28"/>
  <c r="AD258" i="28"/>
  <c r="AH258" i="28"/>
  <c r="AL258" i="28"/>
  <c r="AP258" i="28"/>
  <c r="AT258" i="28"/>
  <c r="AX258" i="28"/>
  <c r="BB258" i="28"/>
  <c r="BF258" i="28"/>
  <c r="BJ258" i="28"/>
  <c r="BN258" i="28"/>
  <c r="Q259" i="28"/>
  <c r="U259" i="28"/>
  <c r="Y259" i="28"/>
  <c r="AC259" i="28"/>
  <c r="AG259" i="28"/>
  <c r="AK259" i="28"/>
  <c r="AO259" i="28"/>
  <c r="AS259" i="28"/>
  <c r="AW259" i="28"/>
  <c r="BA259" i="28"/>
  <c r="BE259" i="28"/>
  <c r="BI259" i="28"/>
  <c r="BM259" i="28"/>
  <c r="P260" i="28"/>
  <c r="T260" i="28"/>
  <c r="X260" i="28"/>
  <c r="AB260" i="28"/>
  <c r="AF260" i="28"/>
  <c r="AJ260" i="28"/>
  <c r="AN260" i="28"/>
  <c r="AR260" i="28"/>
  <c r="AV260" i="28"/>
  <c r="AZ260" i="28"/>
  <c r="BD260" i="28"/>
  <c r="BH260" i="28"/>
  <c r="BL260" i="28"/>
  <c r="S261" i="28"/>
  <c r="W261" i="28"/>
  <c r="AA261" i="28"/>
  <c r="AE261" i="28"/>
  <c r="AI261" i="28"/>
  <c r="AM261" i="28"/>
  <c r="AQ261" i="28"/>
  <c r="AU261" i="28"/>
  <c r="AY261" i="28"/>
  <c r="BC261" i="28"/>
  <c r="BG261" i="28"/>
  <c r="BK261" i="28"/>
  <c r="BO261" i="28"/>
  <c r="R262" i="28"/>
  <c r="V262" i="28"/>
  <c r="Z262" i="28"/>
  <c r="AD262" i="28"/>
  <c r="AH262" i="28"/>
  <c r="AL262" i="28"/>
  <c r="AP262" i="28"/>
  <c r="AT262" i="28"/>
  <c r="AX262" i="28"/>
  <c r="BB262" i="28"/>
  <c r="BF262" i="28"/>
  <c r="BJ262" i="28"/>
  <c r="BN262" i="28"/>
  <c r="Q263" i="28"/>
  <c r="U263" i="28"/>
  <c r="Y263" i="28"/>
  <c r="AC263" i="28"/>
  <c r="AG263" i="28"/>
  <c r="AK263" i="28"/>
  <c r="AO263" i="28"/>
  <c r="AS263" i="28"/>
  <c r="AW263" i="28"/>
  <c r="BA263" i="28"/>
  <c r="BE263" i="28"/>
  <c r="BI263" i="28"/>
  <c r="BM263" i="28"/>
  <c r="P264" i="28"/>
  <c r="T264" i="28"/>
  <c r="X264" i="28"/>
  <c r="AB264" i="28"/>
  <c r="AF264" i="28"/>
  <c r="AJ264" i="28"/>
  <c r="AN264" i="28"/>
  <c r="AR264" i="28"/>
  <c r="AV264" i="28"/>
  <c r="AZ264" i="28"/>
  <c r="BD264" i="28"/>
  <c r="BH264" i="28"/>
  <c r="BL264" i="28"/>
  <c r="S265" i="28"/>
  <c r="W265" i="28"/>
  <c r="AA265" i="28"/>
  <c r="AE265" i="28"/>
  <c r="AI265" i="28"/>
  <c r="AM265" i="28"/>
  <c r="AQ265" i="28"/>
  <c r="AU265" i="28"/>
  <c r="AY265" i="28"/>
  <c r="BC265" i="28"/>
  <c r="BG265" i="28"/>
  <c r="BK265" i="28"/>
  <c r="BO265" i="28"/>
  <c r="R266" i="28"/>
  <c r="V266" i="28"/>
  <c r="Z266" i="28"/>
  <c r="AD266" i="28"/>
  <c r="AH266" i="28"/>
  <c r="AL266" i="28"/>
  <c r="AP266" i="28"/>
  <c r="AT266" i="28"/>
  <c r="AX266" i="28"/>
  <c r="BB266" i="28"/>
  <c r="BF266" i="28"/>
  <c r="BJ266" i="28"/>
  <c r="BN266" i="28"/>
  <c r="Q267" i="28"/>
  <c r="U267" i="28"/>
  <c r="Y267" i="28"/>
  <c r="AC267" i="28"/>
  <c r="AG267" i="28"/>
  <c r="AK267" i="28"/>
  <c r="AO267" i="28"/>
  <c r="AS267" i="28"/>
  <c r="AW267" i="28"/>
  <c r="BA267" i="28"/>
  <c r="BE267" i="28"/>
  <c r="BI267" i="28"/>
  <c r="BM267" i="28"/>
  <c r="P268" i="28"/>
  <c r="T268" i="28"/>
  <c r="X268" i="28"/>
  <c r="AB268" i="28"/>
  <c r="AF268" i="28"/>
  <c r="AJ268" i="28"/>
  <c r="AN268" i="28"/>
  <c r="AR268" i="28"/>
  <c r="AV268" i="28"/>
  <c r="AZ268" i="28"/>
  <c r="BD268" i="28"/>
  <c r="BH268" i="28"/>
  <c r="BL268" i="28"/>
  <c r="S269" i="28"/>
  <c r="W269" i="28"/>
  <c r="AA269" i="28"/>
  <c r="AE269" i="28"/>
  <c r="AI269" i="28"/>
  <c r="AM269" i="28"/>
  <c r="AQ269" i="28"/>
  <c r="AU269" i="28"/>
  <c r="AY269" i="28"/>
  <c r="BC269" i="28"/>
  <c r="BG269" i="28"/>
  <c r="BK269" i="28"/>
  <c r="BO269" i="28"/>
  <c r="R270" i="28"/>
  <c r="V270" i="28"/>
  <c r="Z270" i="28"/>
  <c r="AD270" i="28"/>
  <c r="AH270" i="28"/>
  <c r="AL270" i="28"/>
  <c r="AP270" i="28"/>
  <c r="AT270" i="28"/>
  <c r="AX270" i="28"/>
  <c r="BB270" i="28"/>
  <c r="BF270" i="28"/>
  <c r="BJ270" i="28"/>
  <c r="BN270" i="28"/>
  <c r="Q271" i="28"/>
  <c r="U271" i="28"/>
  <c r="Y271" i="28"/>
  <c r="AC271" i="28"/>
  <c r="AG271" i="28"/>
  <c r="AK271" i="28"/>
  <c r="AO271" i="28"/>
  <c r="AS271" i="28"/>
  <c r="AW271" i="28"/>
  <c r="BA271" i="28"/>
  <c r="BE271" i="28"/>
  <c r="BI271" i="28"/>
  <c r="BM271" i="28"/>
  <c r="P272" i="28"/>
  <c r="T272" i="28"/>
  <c r="X272" i="28"/>
  <c r="AB272" i="28"/>
  <c r="AF272" i="28"/>
  <c r="AJ272" i="28"/>
  <c r="AN272" i="28"/>
  <c r="AR272" i="28"/>
  <c r="AV272" i="28"/>
  <c r="AZ272" i="28"/>
  <c r="BD272" i="28"/>
  <c r="BH272" i="28"/>
  <c r="BL272" i="28"/>
  <c r="S273" i="28"/>
  <c r="W273" i="28"/>
  <c r="AA273" i="28"/>
  <c r="AE273" i="28"/>
  <c r="AI273" i="28"/>
  <c r="AM273" i="28"/>
  <c r="AQ273" i="28"/>
  <c r="AU273" i="28"/>
  <c r="AY273" i="28"/>
  <c r="BC273" i="28"/>
  <c r="BG273" i="28"/>
  <c r="BK273" i="28"/>
  <c r="BO273" i="28"/>
  <c r="R274" i="28"/>
  <c r="V274" i="28"/>
  <c r="Z274" i="28"/>
  <c r="AD274" i="28"/>
  <c r="AH274" i="28"/>
  <c r="AL274" i="28"/>
  <c r="AP274" i="28"/>
  <c r="AT274" i="28"/>
  <c r="AX274" i="28"/>
  <c r="BB274" i="28"/>
  <c r="BF274" i="28"/>
  <c r="BJ274" i="28"/>
  <c r="BN274" i="28"/>
  <c r="Q275" i="28"/>
  <c r="U275" i="28"/>
  <c r="Y275" i="28"/>
  <c r="AC275" i="28"/>
  <c r="AG275" i="28"/>
  <c r="AK275" i="28"/>
  <c r="AO275" i="28"/>
  <c r="AS275" i="28"/>
  <c r="AW275" i="28"/>
  <c r="BA275" i="28"/>
  <c r="BE275" i="28"/>
  <c r="BI275" i="28"/>
  <c r="BM275" i="28"/>
  <c r="P276" i="28"/>
  <c r="T276" i="28"/>
  <c r="X276" i="28"/>
  <c r="AB276" i="28"/>
  <c r="AF276" i="28"/>
  <c r="AJ276" i="28"/>
  <c r="AN276" i="28"/>
  <c r="AR276" i="28"/>
  <c r="AV276" i="28"/>
  <c r="AZ276" i="28"/>
  <c r="BD276" i="28"/>
  <c r="BH276" i="28"/>
  <c r="BL276" i="28"/>
  <c r="S277" i="28"/>
  <c r="W277" i="28"/>
  <c r="AA277" i="28"/>
  <c r="AE277" i="28"/>
  <c r="AI277" i="28"/>
  <c r="AM277" i="28"/>
  <c r="AQ277" i="28"/>
  <c r="AU277" i="28"/>
  <c r="AY277" i="28"/>
  <c r="BC277" i="28"/>
  <c r="BG277" i="28"/>
  <c r="BK277" i="28"/>
  <c r="BO277" i="28"/>
  <c r="R278" i="28"/>
  <c r="V278" i="28"/>
  <c r="Z278" i="28"/>
  <c r="AD278" i="28"/>
  <c r="AH278" i="28"/>
  <c r="AL278" i="28"/>
  <c r="AP278" i="28"/>
  <c r="AT278" i="28"/>
  <c r="AX278" i="28"/>
  <c r="BB278" i="28"/>
  <c r="BF278" i="28"/>
  <c r="BJ278" i="28"/>
  <c r="BN278" i="28"/>
  <c r="Q279" i="28"/>
  <c r="U279" i="28"/>
  <c r="Y279" i="28"/>
  <c r="AC279" i="28"/>
  <c r="AG279" i="28"/>
  <c r="AK279" i="28"/>
  <c r="AO279" i="28"/>
  <c r="AS279" i="28"/>
  <c r="AW279" i="28"/>
  <c r="BA279" i="28"/>
  <c r="BE279" i="28"/>
  <c r="BI279" i="28"/>
  <c r="BM279" i="28"/>
  <c r="P280" i="28"/>
  <c r="T280" i="28"/>
  <c r="X280" i="28"/>
  <c r="AB280" i="28"/>
  <c r="AF280" i="28"/>
  <c r="AJ280" i="28"/>
  <c r="AN280" i="28"/>
  <c r="AR280" i="28"/>
  <c r="AV280" i="28"/>
  <c r="AZ280" i="28"/>
  <c r="BD280" i="28"/>
  <c r="BH280" i="28"/>
  <c r="BL280" i="28"/>
  <c r="S281" i="28"/>
  <c r="W281" i="28"/>
  <c r="AA281" i="28"/>
  <c r="AE281" i="28"/>
  <c r="AI281" i="28"/>
  <c r="AM281" i="28"/>
  <c r="AQ281" i="28"/>
  <c r="AU281" i="28"/>
  <c r="AY281" i="28"/>
  <c r="BC281" i="28"/>
  <c r="BG281" i="28"/>
  <c r="BK281" i="28"/>
  <c r="BO281" i="28"/>
  <c r="R282" i="28"/>
  <c r="V282" i="28"/>
  <c r="Z282" i="28"/>
  <c r="AD282" i="28"/>
  <c r="AH282" i="28"/>
  <c r="AL282" i="28"/>
  <c r="AP282" i="28"/>
  <c r="AT282" i="28"/>
  <c r="AX282" i="28"/>
  <c r="BB282" i="28"/>
  <c r="BF282" i="28"/>
  <c r="BJ282" i="28"/>
  <c r="BN282" i="28"/>
  <c r="Q283" i="28"/>
  <c r="U283" i="28"/>
  <c r="Y283" i="28"/>
  <c r="AC283" i="28"/>
  <c r="AG283" i="28"/>
  <c r="AK283" i="28"/>
  <c r="AO283" i="28"/>
  <c r="AS283" i="28"/>
  <c r="AW283" i="28"/>
  <c r="BA283" i="28"/>
  <c r="BE283" i="28"/>
  <c r="BI283" i="28"/>
  <c r="BM283" i="28"/>
  <c r="P284" i="28"/>
  <c r="T284" i="28"/>
  <c r="X284" i="28"/>
  <c r="AB284" i="28"/>
  <c r="AF284" i="28"/>
  <c r="AJ284" i="28"/>
  <c r="AN284" i="28"/>
  <c r="AR284" i="28"/>
  <c r="AV284" i="28"/>
  <c r="AZ284" i="28"/>
  <c r="BD284" i="28"/>
  <c r="BH284" i="28"/>
  <c r="BL284" i="28"/>
  <c r="S285" i="28"/>
  <c r="W285" i="28"/>
  <c r="AA285" i="28"/>
  <c r="AE285" i="28"/>
  <c r="AI285" i="28"/>
  <c r="AM285" i="28"/>
  <c r="AQ285" i="28"/>
  <c r="AU285" i="28"/>
  <c r="AY285" i="28"/>
  <c r="BC285" i="28"/>
  <c r="BG285" i="28"/>
  <c r="BK285" i="28"/>
  <c r="BO285" i="28"/>
  <c r="R286" i="28"/>
  <c r="V286" i="28"/>
  <c r="Z286" i="28"/>
  <c r="AD286" i="28"/>
  <c r="AH286" i="28"/>
  <c r="AL286" i="28"/>
  <c r="AP286" i="28"/>
  <c r="AT286" i="28"/>
  <c r="AX286" i="28"/>
  <c r="BB286" i="28"/>
  <c r="BF286" i="28"/>
  <c r="BJ286" i="28"/>
  <c r="BN286" i="28"/>
  <c r="Q287" i="28"/>
  <c r="U287" i="28"/>
  <c r="Y287" i="28"/>
  <c r="AC287" i="28"/>
  <c r="AG287" i="28"/>
  <c r="AK287" i="28"/>
  <c r="AO287" i="28"/>
  <c r="AS287" i="28"/>
  <c r="AW287" i="28"/>
  <c r="BA287" i="28"/>
  <c r="BE287" i="28"/>
  <c r="BI287" i="28"/>
  <c r="BM287" i="28"/>
  <c r="P288" i="28"/>
  <c r="T288" i="28"/>
  <c r="X288" i="28"/>
  <c r="AB288" i="28"/>
  <c r="AF288" i="28"/>
  <c r="AJ288" i="28"/>
  <c r="AN288" i="28"/>
  <c r="AR288" i="28"/>
  <c r="AV288" i="28"/>
  <c r="AZ288" i="28"/>
  <c r="BD288" i="28"/>
  <c r="BH288" i="28"/>
  <c r="BL288" i="28"/>
  <c r="S289" i="28"/>
  <c r="W289" i="28"/>
  <c r="AA289" i="28"/>
  <c r="AE289" i="28"/>
  <c r="AI289" i="28"/>
  <c r="AM289" i="28"/>
  <c r="AQ289" i="28"/>
  <c r="AU289" i="28"/>
  <c r="AY289" i="28"/>
  <c r="BC289" i="28"/>
  <c r="BG289" i="28"/>
  <c r="BK289" i="28"/>
  <c r="BO289" i="28"/>
  <c r="R290" i="28"/>
  <c r="V290" i="28"/>
  <c r="Z290" i="28"/>
  <c r="AD290" i="28"/>
  <c r="AH290" i="28"/>
  <c r="AL290" i="28"/>
  <c r="AP290" i="28"/>
  <c r="AT290" i="28"/>
  <c r="AX290" i="28"/>
  <c r="BB290" i="28"/>
  <c r="BF290" i="28"/>
  <c r="BJ290" i="28"/>
  <c r="BN290" i="28"/>
  <c r="Q291" i="28"/>
  <c r="U291" i="28"/>
  <c r="Y291" i="28"/>
  <c r="AC291" i="28"/>
  <c r="AG291" i="28"/>
  <c r="AK291" i="28"/>
  <c r="AO291" i="28"/>
  <c r="AS291" i="28"/>
  <c r="AW291" i="28"/>
  <c r="BA291" i="28"/>
  <c r="BE291" i="28"/>
  <c r="BI291" i="28"/>
  <c r="BM291" i="28"/>
  <c r="P292" i="28"/>
  <c r="T292" i="28"/>
  <c r="X292" i="28"/>
  <c r="AB292" i="28"/>
  <c r="AF292" i="28"/>
  <c r="AJ292" i="28"/>
  <c r="AN292" i="28"/>
  <c r="AR292" i="28"/>
  <c r="AV292" i="28"/>
  <c r="AZ292" i="28"/>
  <c r="BD292" i="28"/>
  <c r="BH292" i="28"/>
  <c r="BL292" i="28"/>
  <c r="S293" i="28"/>
  <c r="W293" i="28"/>
  <c r="AA293" i="28"/>
  <c r="AE293" i="28"/>
  <c r="AI293" i="28"/>
  <c r="AM293" i="28"/>
  <c r="AQ293" i="28"/>
  <c r="AU293" i="28"/>
  <c r="AY293" i="28"/>
  <c r="BC293" i="28"/>
  <c r="BG293" i="28"/>
  <c r="BK293" i="28"/>
  <c r="BO293" i="28"/>
  <c r="R294" i="28"/>
  <c r="V294" i="28"/>
  <c r="Z294" i="28"/>
  <c r="AD294" i="28"/>
  <c r="AH294" i="28"/>
  <c r="AL294" i="28"/>
  <c r="AP294" i="28"/>
  <c r="AT294" i="28"/>
  <c r="AX294" i="28"/>
  <c r="BB294" i="28"/>
  <c r="BF294" i="28"/>
  <c r="BJ294" i="28"/>
  <c r="BN294" i="28"/>
  <c r="Q295" i="28"/>
  <c r="U295" i="28"/>
  <c r="Y295" i="28"/>
  <c r="AC295" i="28"/>
  <c r="AG295" i="28"/>
  <c r="AK295" i="28"/>
  <c r="AO295" i="28"/>
  <c r="AS295" i="28"/>
  <c r="AW295" i="28"/>
  <c r="BA295" i="28"/>
  <c r="BE295" i="28"/>
  <c r="BI295" i="28"/>
  <c r="BM295" i="28"/>
  <c r="P296" i="28"/>
  <c r="T296" i="28"/>
  <c r="X296" i="28"/>
  <c r="AB296" i="28"/>
  <c r="AF296" i="28"/>
  <c r="AJ296" i="28"/>
  <c r="AN296" i="28"/>
  <c r="AR296" i="28"/>
  <c r="U221" i="28"/>
  <c r="AK221" i="28"/>
  <c r="BA221" i="28"/>
  <c r="BM221" i="28"/>
  <c r="T222" i="28"/>
  <c r="AB222" i="28"/>
  <c r="AJ222" i="28"/>
  <c r="AR222" i="28"/>
  <c r="AX222" i="28"/>
  <c r="BD222" i="28"/>
  <c r="BI222" i="28"/>
  <c r="BN222" i="28"/>
  <c r="R223" i="28"/>
  <c r="V223" i="28"/>
  <c r="Z223" i="28"/>
  <c r="AD223" i="28"/>
  <c r="AH223" i="28"/>
  <c r="AL223" i="28"/>
  <c r="AP223" i="28"/>
  <c r="AT223" i="28"/>
  <c r="AX223" i="28"/>
  <c r="BB223" i="28"/>
  <c r="BF223" i="28"/>
  <c r="BJ223" i="28"/>
  <c r="BN223" i="28"/>
  <c r="Q224" i="28"/>
  <c r="U224" i="28"/>
  <c r="Y224" i="28"/>
  <c r="AC224" i="28"/>
  <c r="AG224" i="28"/>
  <c r="AK224" i="28"/>
  <c r="AO224" i="28"/>
  <c r="AS224" i="28"/>
  <c r="AW224" i="28"/>
  <c r="BA224" i="28"/>
  <c r="BE224" i="28"/>
  <c r="BI224" i="28"/>
  <c r="BM224" i="28"/>
  <c r="P225" i="28"/>
  <c r="T225" i="28"/>
  <c r="X225" i="28"/>
  <c r="AB225" i="28"/>
  <c r="AF225" i="28"/>
  <c r="AJ225" i="28"/>
  <c r="AN225" i="28"/>
  <c r="AR225" i="28"/>
  <c r="AV225" i="28"/>
  <c r="AZ225" i="28"/>
  <c r="BD225" i="28"/>
  <c r="BH225" i="28"/>
  <c r="BL225" i="28"/>
  <c r="S226" i="28"/>
  <c r="W226" i="28"/>
  <c r="AA226" i="28"/>
  <c r="AE226" i="28"/>
  <c r="AI226" i="28"/>
  <c r="AM226" i="28"/>
  <c r="AQ226" i="28"/>
  <c r="AU226" i="28"/>
  <c r="AY226" i="28"/>
  <c r="BC226" i="28"/>
  <c r="BG226" i="28"/>
  <c r="BK226" i="28"/>
  <c r="BO226" i="28"/>
  <c r="R227" i="28"/>
  <c r="V227" i="28"/>
  <c r="Z227" i="28"/>
  <c r="AD227" i="28"/>
  <c r="AH227" i="28"/>
  <c r="AL227" i="28"/>
  <c r="AP227" i="28"/>
  <c r="AT227" i="28"/>
  <c r="AX227" i="28"/>
  <c r="BB227" i="28"/>
  <c r="BF227" i="28"/>
  <c r="BJ227" i="28"/>
  <c r="BN227" i="28"/>
  <c r="Q228" i="28"/>
  <c r="U228" i="28"/>
  <c r="Y228" i="28"/>
  <c r="AC228" i="28"/>
  <c r="AG228" i="28"/>
  <c r="AK228" i="28"/>
  <c r="AO228" i="28"/>
  <c r="AS228" i="28"/>
  <c r="AW228" i="28"/>
  <c r="BA228" i="28"/>
  <c r="BE228" i="28"/>
  <c r="BI228" i="28"/>
  <c r="BM228" i="28"/>
  <c r="P229" i="28"/>
  <c r="T229" i="28"/>
  <c r="X229" i="28"/>
  <c r="AB229" i="28"/>
  <c r="AF229" i="28"/>
  <c r="AJ229" i="28"/>
  <c r="AN229" i="28"/>
  <c r="AR229" i="28"/>
  <c r="AV229" i="28"/>
  <c r="AZ229" i="28"/>
  <c r="BD229" i="28"/>
  <c r="BH229" i="28"/>
  <c r="BL229" i="28"/>
  <c r="S230" i="28"/>
  <c r="W230" i="28"/>
  <c r="AA230" i="28"/>
  <c r="AE230" i="28"/>
  <c r="AI230" i="28"/>
  <c r="AM230" i="28"/>
  <c r="AQ230" i="28"/>
  <c r="AU230" i="28"/>
  <c r="AY230" i="28"/>
  <c r="BC230" i="28"/>
  <c r="BG230" i="28"/>
  <c r="BK230" i="28"/>
  <c r="BO230" i="28"/>
  <c r="R231" i="28"/>
  <c r="V231" i="28"/>
  <c r="Z231" i="28"/>
  <c r="AD231" i="28"/>
  <c r="AH231" i="28"/>
  <c r="AL231" i="28"/>
  <c r="AP231" i="28"/>
  <c r="AT231" i="28"/>
  <c r="AX231" i="28"/>
  <c r="BB231" i="28"/>
  <c r="BF231" i="28"/>
  <c r="BJ231" i="28"/>
  <c r="BN231" i="28"/>
  <c r="Q232" i="28"/>
  <c r="U232" i="28"/>
  <c r="Y232" i="28"/>
  <c r="AC232" i="28"/>
  <c r="AG232" i="28"/>
  <c r="AK232" i="28"/>
  <c r="AO232" i="28"/>
  <c r="AS232" i="28"/>
  <c r="AW232" i="28"/>
  <c r="BA232" i="28"/>
  <c r="BE232" i="28"/>
  <c r="BI232" i="28"/>
  <c r="BM232" i="28"/>
  <c r="P233" i="28"/>
  <c r="T233" i="28"/>
  <c r="X233" i="28"/>
  <c r="AB233" i="28"/>
  <c r="AF233" i="28"/>
  <c r="AJ233" i="28"/>
  <c r="AN233" i="28"/>
  <c r="AR233" i="28"/>
  <c r="AV233" i="28"/>
  <c r="AZ233" i="28"/>
  <c r="BD233" i="28"/>
  <c r="BH233" i="28"/>
  <c r="BL233" i="28"/>
  <c r="S234" i="28"/>
  <c r="W234" i="28"/>
  <c r="AA234" i="28"/>
  <c r="AE234" i="28"/>
  <c r="AI234" i="28"/>
  <c r="AM234" i="28"/>
  <c r="AQ234" i="28"/>
  <c r="AU234" i="28"/>
  <c r="AY234" i="28"/>
  <c r="BC234" i="28"/>
  <c r="BG234" i="28"/>
  <c r="BK234" i="28"/>
  <c r="BO234" i="28"/>
  <c r="R235" i="28"/>
  <c r="V235" i="28"/>
  <c r="Z235" i="28"/>
  <c r="AD235" i="28"/>
  <c r="AH235" i="28"/>
  <c r="AL235" i="28"/>
  <c r="AP235" i="28"/>
  <c r="AT235" i="28"/>
  <c r="AX235" i="28"/>
  <c r="BB235" i="28"/>
  <c r="BF235" i="28"/>
  <c r="BJ235" i="28"/>
  <c r="BN235" i="28"/>
  <c r="Q236" i="28"/>
  <c r="U236" i="28"/>
  <c r="Y236" i="28"/>
  <c r="AC236" i="28"/>
  <c r="AG236" i="28"/>
  <c r="AK236" i="28"/>
  <c r="AO236" i="28"/>
  <c r="AS236" i="28"/>
  <c r="AW236" i="28"/>
  <c r="BA236" i="28"/>
  <c r="BE236" i="28"/>
  <c r="BI236" i="28"/>
  <c r="BM236" i="28"/>
  <c r="P237" i="28"/>
  <c r="T237" i="28"/>
  <c r="X237" i="28"/>
  <c r="AB237" i="28"/>
  <c r="AF237" i="28"/>
  <c r="AJ237" i="28"/>
  <c r="AN237" i="28"/>
  <c r="AR237" i="28"/>
  <c r="AV237" i="28"/>
  <c r="AZ237" i="28"/>
  <c r="BD237" i="28"/>
  <c r="BH237" i="28"/>
  <c r="BL237" i="28"/>
  <c r="S238" i="28"/>
  <c r="W238" i="28"/>
  <c r="AA238" i="28"/>
  <c r="AE238" i="28"/>
  <c r="AI238" i="28"/>
  <c r="AM238" i="28"/>
  <c r="AQ238" i="28"/>
  <c r="AU238" i="28"/>
  <c r="AY238" i="28"/>
  <c r="BC238" i="28"/>
  <c r="BG238" i="28"/>
  <c r="BK238" i="28"/>
  <c r="BO238" i="28"/>
  <c r="R239" i="28"/>
  <c r="V239" i="28"/>
  <c r="Z239" i="28"/>
  <c r="AD239" i="28"/>
  <c r="AH239" i="28"/>
  <c r="AL239" i="28"/>
  <c r="AP239" i="28"/>
  <c r="AT239" i="28"/>
  <c r="AX239" i="28"/>
  <c r="BB239" i="28"/>
  <c r="BF239" i="28"/>
  <c r="BJ239" i="28"/>
  <c r="BN239" i="28"/>
  <c r="Q240" i="28"/>
  <c r="U240" i="28"/>
  <c r="Y240" i="28"/>
  <c r="AC240" i="28"/>
  <c r="AG240" i="28"/>
  <c r="AK240" i="28"/>
  <c r="AO240" i="28"/>
  <c r="AS240" i="28"/>
  <c r="AW240" i="28"/>
  <c r="BA240" i="28"/>
  <c r="BE240" i="28"/>
  <c r="BI240" i="28"/>
  <c r="BM240" i="28"/>
  <c r="P241" i="28"/>
  <c r="T241" i="28"/>
  <c r="X241" i="28"/>
  <c r="AB241" i="28"/>
  <c r="AF241" i="28"/>
  <c r="AJ241" i="28"/>
  <c r="AN241" i="28"/>
  <c r="AR241" i="28"/>
  <c r="AV241" i="28"/>
  <c r="AZ241" i="28"/>
  <c r="BD241" i="28"/>
  <c r="BH241" i="28"/>
  <c r="BL241" i="28"/>
  <c r="S242" i="28"/>
  <c r="W242" i="28"/>
  <c r="AA242" i="28"/>
  <c r="AE242" i="28"/>
  <c r="AI242" i="28"/>
  <c r="AM242" i="28"/>
  <c r="AQ242" i="28"/>
  <c r="AU242" i="28"/>
  <c r="AY242" i="28"/>
  <c r="BC242" i="28"/>
  <c r="BG242" i="28"/>
  <c r="BK242" i="28"/>
  <c r="BO242" i="28"/>
  <c r="R243" i="28"/>
  <c r="V243" i="28"/>
  <c r="Z243" i="28"/>
  <c r="AD243" i="28"/>
  <c r="AH243" i="28"/>
  <c r="AL243" i="28"/>
  <c r="AP243" i="28"/>
  <c r="AT243" i="28"/>
  <c r="AX243" i="28"/>
  <c r="BB243" i="28"/>
  <c r="BF243" i="28"/>
  <c r="BJ243" i="28"/>
  <c r="BN243" i="28"/>
  <c r="Q244" i="28"/>
  <c r="U244" i="28"/>
  <c r="Y244" i="28"/>
  <c r="AC244" i="28"/>
  <c r="AG244" i="28"/>
  <c r="AK244" i="28"/>
  <c r="AO244" i="28"/>
  <c r="AS244" i="28"/>
  <c r="AW244" i="28"/>
  <c r="BA244" i="28"/>
  <c r="BE244" i="28"/>
  <c r="BI244" i="28"/>
  <c r="BM244" i="28"/>
  <c r="P245" i="28"/>
  <c r="T245" i="28"/>
  <c r="X245" i="28"/>
  <c r="AB245" i="28"/>
  <c r="AF245" i="28"/>
  <c r="AJ245" i="28"/>
  <c r="AN245" i="28"/>
  <c r="AR245" i="28"/>
  <c r="AV245" i="28"/>
  <c r="AZ245" i="28"/>
  <c r="BD245" i="28"/>
  <c r="BH245" i="28"/>
  <c r="BL245" i="28"/>
  <c r="S246" i="28"/>
  <c r="W246" i="28"/>
  <c r="AA246" i="28"/>
  <c r="AE246" i="28"/>
  <c r="AI246" i="28"/>
  <c r="AM246" i="28"/>
  <c r="AQ246" i="28"/>
  <c r="AU246" i="28"/>
  <c r="AY246" i="28"/>
  <c r="BC246" i="28"/>
  <c r="BG246" i="28"/>
  <c r="BK246" i="28"/>
  <c r="BO246" i="28"/>
  <c r="R247" i="28"/>
  <c r="V247" i="28"/>
  <c r="Z247" i="28"/>
  <c r="AD247" i="28"/>
  <c r="AH247" i="28"/>
  <c r="AL247" i="28"/>
  <c r="AP247" i="28"/>
  <c r="AT247" i="28"/>
  <c r="AX247" i="28"/>
  <c r="BB247" i="28"/>
  <c r="BF247" i="28"/>
  <c r="BJ247" i="28"/>
  <c r="BN247" i="28"/>
  <c r="Q248" i="28"/>
  <c r="U248" i="28"/>
  <c r="Y248" i="28"/>
  <c r="AC248" i="28"/>
  <c r="AG248" i="28"/>
  <c r="AK248" i="28"/>
  <c r="AO248" i="28"/>
  <c r="AS248" i="28"/>
  <c r="AW248" i="28"/>
  <c r="BA248" i="28"/>
  <c r="BE248" i="28"/>
  <c r="BI248" i="28"/>
  <c r="BM248" i="28"/>
  <c r="P249" i="28"/>
  <c r="T249" i="28"/>
  <c r="X249" i="28"/>
  <c r="AB249" i="28"/>
  <c r="AF249" i="28"/>
  <c r="AJ249" i="28"/>
  <c r="AN249" i="28"/>
  <c r="AR249" i="28"/>
  <c r="AV249" i="28"/>
  <c r="AZ249" i="28"/>
  <c r="BD249" i="28"/>
  <c r="BH249" i="28"/>
  <c r="BL249" i="28"/>
  <c r="S250" i="28"/>
  <c r="W250" i="28"/>
  <c r="AA250" i="28"/>
  <c r="AE250" i="28"/>
  <c r="AI250" i="28"/>
  <c r="AM250" i="28"/>
  <c r="AQ250" i="28"/>
  <c r="AU250" i="28"/>
  <c r="AY250" i="28"/>
  <c r="BC250" i="28"/>
  <c r="BG250" i="28"/>
  <c r="BK250" i="28"/>
  <c r="BO250" i="28"/>
  <c r="R251" i="28"/>
  <c r="V251" i="28"/>
  <c r="Z251" i="28"/>
  <c r="AD251" i="28"/>
  <c r="AH251" i="28"/>
  <c r="AL251" i="28"/>
  <c r="AP251" i="28"/>
  <c r="AT251" i="28"/>
  <c r="AX251" i="28"/>
  <c r="BB251" i="28"/>
  <c r="BF251" i="28"/>
  <c r="BJ251" i="28"/>
  <c r="BN251" i="28"/>
  <c r="Q252" i="28"/>
  <c r="U252" i="28"/>
  <c r="Y252" i="28"/>
  <c r="AC252" i="28"/>
  <c r="AG252" i="28"/>
  <c r="AK252" i="28"/>
  <c r="AO252" i="28"/>
  <c r="AS252" i="28"/>
  <c r="AW252" i="28"/>
  <c r="BA252" i="28"/>
  <c r="BE252" i="28"/>
  <c r="BI252" i="28"/>
  <c r="BM252" i="28"/>
  <c r="P253" i="28"/>
  <c r="T253" i="28"/>
  <c r="X253" i="28"/>
  <c r="AB253" i="28"/>
  <c r="AF253" i="28"/>
  <c r="AJ253" i="28"/>
  <c r="AN253" i="28"/>
  <c r="AR253" i="28"/>
  <c r="AV253" i="28"/>
  <c r="AZ253" i="28"/>
  <c r="BD253" i="28"/>
  <c r="BH253" i="28"/>
  <c r="BL253" i="28"/>
  <c r="S254" i="28"/>
  <c r="W254" i="28"/>
  <c r="AA254" i="28"/>
  <c r="AE254" i="28"/>
  <c r="AI254" i="28"/>
  <c r="AM254" i="28"/>
  <c r="AQ254" i="28"/>
  <c r="AU254" i="28"/>
  <c r="AY254" i="28"/>
  <c r="BC254" i="28"/>
  <c r="BG254" i="28"/>
  <c r="BK254" i="28"/>
  <c r="BO254" i="28"/>
  <c r="R255" i="28"/>
  <c r="V255" i="28"/>
  <c r="Z255" i="28"/>
  <c r="AD255" i="28"/>
  <c r="AH255" i="28"/>
  <c r="AL255" i="28"/>
  <c r="AP255" i="28"/>
  <c r="AT255" i="28"/>
  <c r="AX255" i="28"/>
  <c r="BB255" i="28"/>
  <c r="BF255" i="28"/>
  <c r="BJ255" i="28"/>
  <c r="BN255" i="28"/>
  <c r="Q256" i="28"/>
  <c r="U256" i="28"/>
  <c r="Y256" i="28"/>
  <c r="AC256" i="28"/>
  <c r="AG256" i="28"/>
  <c r="AK256" i="28"/>
  <c r="AO256" i="28"/>
  <c r="AS256" i="28"/>
  <c r="AW256" i="28"/>
  <c r="BA256" i="28"/>
  <c r="BE256" i="28"/>
  <c r="BI256" i="28"/>
  <c r="BM256" i="28"/>
  <c r="P257" i="28"/>
  <c r="T257" i="28"/>
  <c r="X257" i="28"/>
  <c r="AB257" i="28"/>
  <c r="AF257" i="28"/>
  <c r="AJ257" i="28"/>
  <c r="AN257" i="28"/>
  <c r="AR257" i="28"/>
  <c r="AV257" i="28"/>
  <c r="AZ257" i="28"/>
  <c r="BD257" i="28"/>
  <c r="BH257" i="28"/>
  <c r="BL257" i="28"/>
  <c r="S258" i="28"/>
  <c r="W258" i="28"/>
  <c r="AA258" i="28"/>
  <c r="AE258" i="28"/>
  <c r="AI258" i="28"/>
  <c r="AM258" i="28"/>
  <c r="AQ258" i="28"/>
  <c r="AU258" i="28"/>
  <c r="AY258" i="28"/>
  <c r="BC258" i="28"/>
  <c r="BG258" i="28"/>
  <c r="BK258" i="28"/>
  <c r="BO258" i="28"/>
  <c r="R259" i="28"/>
  <c r="V259" i="28"/>
  <c r="Z259" i="28"/>
  <c r="AD259" i="28"/>
  <c r="AH259" i="28"/>
  <c r="AL259" i="28"/>
  <c r="AP259" i="28"/>
  <c r="AT259" i="28"/>
  <c r="AX259" i="28"/>
  <c r="BB259" i="28"/>
  <c r="BF259" i="28"/>
  <c r="BJ259" i="28"/>
  <c r="BN259" i="28"/>
  <c r="Q260" i="28"/>
  <c r="U260" i="28"/>
  <c r="Y260" i="28"/>
  <c r="AC260" i="28"/>
  <c r="AG260" i="28"/>
  <c r="AK260" i="28"/>
  <c r="AO260" i="28"/>
  <c r="AS260" i="28"/>
  <c r="AW260" i="28"/>
  <c r="BA260" i="28"/>
  <c r="BE260" i="28"/>
  <c r="BI260" i="28"/>
  <c r="BM260" i="28"/>
  <c r="P261" i="28"/>
  <c r="T261" i="28"/>
  <c r="X261" i="28"/>
  <c r="AB261" i="28"/>
  <c r="AF261" i="28"/>
  <c r="AJ261" i="28"/>
  <c r="AN261" i="28"/>
  <c r="AR261" i="28"/>
  <c r="AV261" i="28"/>
  <c r="AZ261" i="28"/>
  <c r="BD261" i="28"/>
  <c r="BH261" i="28"/>
  <c r="BL261" i="28"/>
  <c r="S262" i="28"/>
  <c r="W262" i="28"/>
  <c r="AA262" i="28"/>
  <c r="AE262" i="28"/>
  <c r="AI262" i="28"/>
  <c r="AM262" i="28"/>
  <c r="AQ262" i="28"/>
  <c r="AU262" i="28"/>
  <c r="AY262" i="28"/>
  <c r="BC262" i="28"/>
  <c r="BG262" i="28"/>
  <c r="BK262" i="28"/>
  <c r="BO262" i="28"/>
  <c r="R263" i="28"/>
  <c r="V263" i="28"/>
  <c r="Z263" i="28"/>
  <c r="AD263" i="28"/>
  <c r="AH263" i="28"/>
  <c r="AL263" i="28"/>
  <c r="AP263" i="28"/>
  <c r="AT263" i="28"/>
  <c r="AX263" i="28"/>
  <c r="BB263" i="28"/>
  <c r="BF263" i="28"/>
  <c r="BJ263" i="28"/>
  <c r="BN263" i="28"/>
  <c r="Q264" i="28"/>
  <c r="U264" i="28"/>
  <c r="Y264" i="28"/>
  <c r="AC264" i="28"/>
  <c r="AG264" i="28"/>
  <c r="AK264" i="28"/>
  <c r="AO264" i="28"/>
  <c r="AS264" i="28"/>
  <c r="AW264" i="28"/>
  <c r="BA264" i="28"/>
  <c r="BE264" i="28"/>
  <c r="BI264" i="28"/>
  <c r="BM264" i="28"/>
  <c r="P265" i="28"/>
  <c r="T265" i="28"/>
  <c r="X265" i="28"/>
  <c r="AB265" i="28"/>
  <c r="AF265" i="28"/>
  <c r="AJ265" i="28"/>
  <c r="AN265" i="28"/>
  <c r="AR265" i="28"/>
  <c r="AV265" i="28"/>
  <c r="AZ265" i="28"/>
  <c r="BD265" i="28"/>
  <c r="BH265" i="28"/>
  <c r="BL265" i="28"/>
  <c r="S266" i="28"/>
  <c r="W266" i="28"/>
  <c r="AA266" i="28"/>
  <c r="AE266" i="28"/>
  <c r="AI266" i="28"/>
  <c r="AM266" i="28"/>
  <c r="AQ266" i="28"/>
  <c r="AU266" i="28"/>
  <c r="AY266" i="28"/>
  <c r="BC266" i="28"/>
  <c r="BG266" i="28"/>
  <c r="BK266" i="28"/>
  <c r="BO266" i="28"/>
  <c r="R267" i="28"/>
  <c r="V267" i="28"/>
  <c r="Z267" i="28"/>
  <c r="AD267" i="28"/>
  <c r="AH267" i="28"/>
  <c r="AL267" i="28"/>
  <c r="AP267" i="28"/>
  <c r="AT267" i="28"/>
  <c r="AX267" i="28"/>
  <c r="BB267" i="28"/>
  <c r="BF267" i="28"/>
  <c r="BJ267" i="28"/>
  <c r="BN267" i="28"/>
  <c r="Q268" i="28"/>
  <c r="U268" i="28"/>
  <c r="Y268" i="28"/>
  <c r="AC268" i="28"/>
  <c r="AG268" i="28"/>
  <c r="AK268" i="28"/>
  <c r="AO268" i="28"/>
  <c r="AS268" i="28"/>
  <c r="AW268" i="28"/>
  <c r="BA268" i="28"/>
  <c r="BE268" i="28"/>
  <c r="BI268" i="28"/>
  <c r="BM268" i="28"/>
  <c r="P269" i="28"/>
  <c r="T269" i="28"/>
  <c r="X269" i="28"/>
  <c r="AB269" i="28"/>
  <c r="AF269" i="28"/>
  <c r="AJ269" i="28"/>
  <c r="AN269" i="28"/>
  <c r="AR269" i="28"/>
  <c r="AV269" i="28"/>
  <c r="AZ269" i="28"/>
  <c r="BD269" i="28"/>
  <c r="BH269" i="28"/>
  <c r="BL269" i="28"/>
  <c r="S270" i="28"/>
  <c r="W270" i="28"/>
  <c r="AA270" i="28"/>
  <c r="AE270" i="28"/>
  <c r="AI270" i="28"/>
  <c r="AM270" i="28"/>
  <c r="AQ270" i="28"/>
  <c r="AU270" i="28"/>
  <c r="AY270" i="28"/>
  <c r="BC270" i="28"/>
  <c r="BG270" i="28"/>
  <c r="BK270" i="28"/>
  <c r="BO270" i="28"/>
  <c r="R271" i="28"/>
  <c r="V271" i="28"/>
  <c r="Z271" i="28"/>
  <c r="AD271" i="28"/>
  <c r="AH271" i="28"/>
  <c r="AL271" i="28"/>
  <c r="AP271" i="28"/>
  <c r="AT271" i="28"/>
  <c r="AX271" i="28"/>
  <c r="BB271" i="28"/>
  <c r="BF271" i="28"/>
  <c r="BJ271" i="28"/>
  <c r="BN271" i="28"/>
  <c r="Q272" i="28"/>
  <c r="U272" i="28"/>
  <c r="Y272" i="28"/>
  <c r="AC272" i="28"/>
  <c r="AG272" i="28"/>
  <c r="AK272" i="28"/>
  <c r="AO272" i="28"/>
  <c r="AS272" i="28"/>
  <c r="AW272" i="28"/>
  <c r="BA272" i="28"/>
  <c r="BE272" i="28"/>
  <c r="BI272" i="28"/>
  <c r="BM272" i="28"/>
  <c r="P273" i="28"/>
  <c r="T273" i="28"/>
  <c r="X273" i="28"/>
  <c r="AB273" i="28"/>
  <c r="AF273" i="28"/>
  <c r="AJ273" i="28"/>
  <c r="AN273" i="28"/>
  <c r="AR273" i="28"/>
  <c r="AV273" i="28"/>
  <c r="AZ273" i="28"/>
  <c r="BD273" i="28"/>
  <c r="BH273" i="28"/>
  <c r="BL273" i="28"/>
  <c r="S274" i="28"/>
  <c r="W274" i="28"/>
  <c r="AA274" i="28"/>
  <c r="AE274" i="28"/>
  <c r="AI274" i="28"/>
  <c r="AM274" i="28"/>
  <c r="AQ274" i="28"/>
  <c r="AU274" i="28"/>
  <c r="AY274" i="28"/>
  <c r="BC274" i="28"/>
  <c r="BG274" i="28"/>
  <c r="BK274" i="28"/>
  <c r="BO274" i="28"/>
  <c r="R275" i="28"/>
  <c r="V275" i="28"/>
  <c r="Z275" i="28"/>
  <c r="AD275" i="28"/>
  <c r="AH275" i="28"/>
  <c r="AL275" i="28"/>
  <c r="AP275" i="28"/>
  <c r="AT275" i="28"/>
  <c r="AX275" i="28"/>
  <c r="BB275" i="28"/>
  <c r="BF275" i="28"/>
  <c r="BJ275" i="28"/>
  <c r="BN275" i="28"/>
  <c r="Q276" i="28"/>
  <c r="U276" i="28"/>
  <c r="Y276" i="28"/>
  <c r="AC276" i="28"/>
  <c r="AG276" i="28"/>
  <c r="AK276" i="28"/>
  <c r="AO276" i="28"/>
  <c r="AS276" i="28"/>
  <c r="AW276" i="28"/>
  <c r="BA276" i="28"/>
  <c r="BE276" i="28"/>
  <c r="BI276" i="28"/>
  <c r="BM276" i="28"/>
  <c r="P277" i="28"/>
  <c r="T277" i="28"/>
  <c r="X277" i="28"/>
  <c r="AB277" i="28"/>
  <c r="AF277" i="28"/>
  <c r="AJ277" i="28"/>
  <c r="AN277" i="28"/>
  <c r="AR277" i="28"/>
  <c r="AV277" i="28"/>
  <c r="AZ277" i="28"/>
  <c r="BD277" i="28"/>
  <c r="BH277" i="28"/>
  <c r="BL277" i="28"/>
  <c r="S278" i="28"/>
  <c r="W278" i="28"/>
  <c r="AA278" i="28"/>
  <c r="AE278" i="28"/>
  <c r="AI278" i="28"/>
  <c r="AM278" i="28"/>
  <c r="AQ278" i="28"/>
  <c r="AU278" i="28"/>
  <c r="AY278" i="28"/>
  <c r="BC278" i="28"/>
  <c r="BG278" i="28"/>
  <c r="BK278" i="28"/>
  <c r="BO278" i="28"/>
  <c r="R279" i="28"/>
  <c r="V279" i="28"/>
  <c r="Z279" i="28"/>
  <c r="AD279" i="28"/>
  <c r="AH279" i="28"/>
  <c r="AL279" i="28"/>
  <c r="AP279" i="28"/>
  <c r="AT279" i="28"/>
  <c r="AX279" i="28"/>
  <c r="BB279" i="28"/>
  <c r="BF279" i="28"/>
  <c r="BJ279" i="28"/>
  <c r="BN279" i="28"/>
  <c r="Q280" i="28"/>
  <c r="U280" i="28"/>
  <c r="Y280" i="28"/>
  <c r="AC280" i="28"/>
  <c r="AG280" i="28"/>
  <c r="AK280" i="28"/>
  <c r="AO280" i="28"/>
  <c r="AS280" i="28"/>
  <c r="AW280" i="28"/>
  <c r="BA280" i="28"/>
  <c r="BE280" i="28"/>
  <c r="BI280" i="28"/>
  <c r="BM280" i="28"/>
  <c r="P281" i="28"/>
  <c r="T281" i="28"/>
  <c r="X281" i="28"/>
  <c r="AB281" i="28"/>
  <c r="AF281" i="28"/>
  <c r="AJ281" i="28"/>
  <c r="AN281" i="28"/>
  <c r="AR281" i="28"/>
  <c r="AV281" i="28"/>
  <c r="AZ281" i="28"/>
  <c r="BD281" i="28"/>
  <c r="BH281" i="28"/>
  <c r="BL281" i="28"/>
  <c r="S282" i="28"/>
  <c r="W282" i="28"/>
  <c r="AA282" i="28"/>
  <c r="AE282" i="28"/>
  <c r="AI282" i="28"/>
  <c r="AM282" i="28"/>
  <c r="AQ282" i="28"/>
  <c r="AU282" i="28"/>
  <c r="AY282" i="28"/>
  <c r="BC282" i="28"/>
  <c r="BG282" i="28"/>
  <c r="BK282" i="28"/>
  <c r="BO282" i="28"/>
  <c r="R283" i="28"/>
  <c r="V283" i="28"/>
  <c r="Z283" i="28"/>
  <c r="AD283" i="28"/>
  <c r="AH283" i="28"/>
  <c r="AL283" i="28"/>
  <c r="AP283" i="28"/>
  <c r="AT283" i="28"/>
  <c r="AX283" i="28"/>
  <c r="BB283" i="28"/>
  <c r="BF283" i="28"/>
  <c r="BJ283" i="28"/>
  <c r="BN283" i="28"/>
  <c r="Q284" i="28"/>
  <c r="U284" i="28"/>
  <c r="Y284" i="28"/>
  <c r="AC284" i="28"/>
  <c r="AG284" i="28"/>
  <c r="AK284" i="28"/>
  <c r="AO284" i="28"/>
  <c r="AS284" i="28"/>
  <c r="AW284" i="28"/>
  <c r="BA284" i="28"/>
  <c r="BE284" i="28"/>
  <c r="BI284" i="28"/>
  <c r="BM284" i="28"/>
  <c r="P285" i="28"/>
  <c r="T285" i="28"/>
  <c r="X285" i="28"/>
  <c r="AB285" i="28"/>
  <c r="AF285" i="28"/>
  <c r="AJ285" i="28"/>
  <c r="AN285" i="28"/>
  <c r="AR285" i="28"/>
  <c r="AV285" i="28"/>
  <c r="AZ285" i="28"/>
  <c r="BD285" i="28"/>
  <c r="BH285" i="28"/>
  <c r="BL285" i="28"/>
  <c r="S286" i="28"/>
  <c r="W286" i="28"/>
  <c r="AA286" i="28"/>
  <c r="AE286" i="28"/>
  <c r="AI286" i="28"/>
  <c r="AM286" i="28"/>
  <c r="AQ286" i="28"/>
  <c r="AU286" i="28"/>
  <c r="AY286" i="28"/>
  <c r="BC286" i="28"/>
  <c r="BG286" i="28"/>
  <c r="BK286" i="28"/>
  <c r="BO286" i="28"/>
  <c r="R287" i="28"/>
  <c r="V287" i="28"/>
  <c r="Z287" i="28"/>
  <c r="AD287" i="28"/>
  <c r="AH287" i="28"/>
  <c r="AL287" i="28"/>
  <c r="AP287" i="28"/>
  <c r="AT287" i="28"/>
  <c r="AX287" i="28"/>
  <c r="BB287" i="28"/>
  <c r="BF287" i="28"/>
  <c r="BJ287" i="28"/>
  <c r="BN287" i="28"/>
  <c r="Q288" i="28"/>
  <c r="U288" i="28"/>
  <c r="Y288" i="28"/>
  <c r="AC288" i="28"/>
  <c r="AG288" i="28"/>
  <c r="AK288" i="28"/>
  <c r="AO288" i="28"/>
  <c r="AS288" i="28"/>
  <c r="AW288" i="28"/>
  <c r="BA288" i="28"/>
  <c r="BE288" i="28"/>
  <c r="BI288" i="28"/>
  <c r="BM288" i="28"/>
  <c r="P289" i="28"/>
  <c r="T289" i="28"/>
  <c r="X289" i="28"/>
  <c r="AB289" i="28"/>
  <c r="AF289" i="28"/>
  <c r="AJ289" i="28"/>
  <c r="AN289" i="28"/>
  <c r="AR289" i="28"/>
  <c r="AV289" i="28"/>
  <c r="AZ289" i="28"/>
  <c r="BD289" i="28"/>
  <c r="BH289" i="28"/>
  <c r="BL289" i="28"/>
  <c r="S290" i="28"/>
  <c r="W290" i="28"/>
  <c r="AA290" i="28"/>
  <c r="AE290" i="28"/>
  <c r="AI290" i="28"/>
  <c r="AM290" i="28"/>
  <c r="AQ290" i="28"/>
  <c r="AU290" i="28"/>
  <c r="AY290" i="28"/>
  <c r="BC290" i="28"/>
  <c r="BG290" i="28"/>
  <c r="BK290" i="28"/>
  <c r="BO290" i="28"/>
  <c r="R291" i="28"/>
  <c r="V291" i="28"/>
  <c r="Z291" i="28"/>
  <c r="AD291" i="28"/>
  <c r="AH291" i="28"/>
  <c r="AL291" i="28"/>
  <c r="AP291" i="28"/>
  <c r="AT291" i="28"/>
  <c r="AX291" i="28"/>
  <c r="BB291" i="28"/>
  <c r="BF291" i="28"/>
  <c r="BJ291" i="28"/>
  <c r="BN291" i="28"/>
  <c r="Q292" i="28"/>
  <c r="U292" i="28"/>
  <c r="Y292" i="28"/>
  <c r="AC292" i="28"/>
  <c r="AG292" i="28"/>
  <c r="AK292" i="28"/>
  <c r="AO292" i="28"/>
  <c r="AS292" i="28"/>
  <c r="AW292" i="28"/>
  <c r="BA292" i="28"/>
  <c r="BJ220" i="28"/>
  <c r="Y221" i="28"/>
  <c r="AO221" i="28"/>
  <c r="BE221" i="28"/>
  <c r="BO221" i="28"/>
  <c r="V222" i="28"/>
  <c r="AD222" i="28"/>
  <c r="AL222" i="28"/>
  <c r="AT222" i="28"/>
  <c r="AZ222" i="28"/>
  <c r="BE222" i="28"/>
  <c r="BJ222" i="28"/>
  <c r="S223" i="28"/>
  <c r="W223" i="28"/>
  <c r="AA223" i="28"/>
  <c r="AE223" i="28"/>
  <c r="AI223" i="28"/>
  <c r="AM223" i="28"/>
  <c r="AQ223" i="28"/>
  <c r="AU223" i="28"/>
  <c r="AY223" i="28"/>
  <c r="BC223" i="28"/>
  <c r="BG223" i="28"/>
  <c r="BK223" i="28"/>
  <c r="BO223" i="28"/>
  <c r="R224" i="28"/>
  <c r="V224" i="28"/>
  <c r="Z224" i="28"/>
  <c r="AD224" i="28"/>
  <c r="AH224" i="28"/>
  <c r="AL224" i="28"/>
  <c r="AP224" i="28"/>
  <c r="AT224" i="28"/>
  <c r="AX224" i="28"/>
  <c r="BB224" i="28"/>
  <c r="BF224" i="28"/>
  <c r="BJ224" i="28"/>
  <c r="BN224" i="28"/>
  <c r="Q225" i="28"/>
  <c r="U225" i="28"/>
  <c r="Y225" i="28"/>
  <c r="AC225" i="28"/>
  <c r="AG225" i="28"/>
  <c r="AK225" i="28"/>
  <c r="AO225" i="28"/>
  <c r="AS225" i="28"/>
  <c r="AW225" i="28"/>
  <c r="BA225" i="28"/>
  <c r="BE225" i="28"/>
  <c r="BI225" i="28"/>
  <c r="BM225" i="28"/>
  <c r="P226" i="28"/>
  <c r="T226" i="28"/>
  <c r="X226" i="28"/>
  <c r="AB226" i="28"/>
  <c r="AF226" i="28"/>
  <c r="AJ226" i="28"/>
  <c r="AN226" i="28"/>
  <c r="AR226" i="28"/>
  <c r="AV226" i="28"/>
  <c r="AZ226" i="28"/>
  <c r="BD226" i="28"/>
  <c r="BH226" i="28"/>
  <c r="BL226" i="28"/>
  <c r="S227" i="28"/>
  <c r="W227" i="28"/>
  <c r="AA227" i="28"/>
  <c r="AE227" i="28"/>
  <c r="AI227" i="28"/>
  <c r="AM227" i="28"/>
  <c r="AQ227" i="28"/>
  <c r="AU227" i="28"/>
  <c r="AY227" i="28"/>
  <c r="BC227" i="28"/>
  <c r="BG227" i="28"/>
  <c r="BK227" i="28"/>
  <c r="BO227" i="28"/>
  <c r="R228" i="28"/>
  <c r="V228" i="28"/>
  <c r="Z228" i="28"/>
  <c r="AD228" i="28"/>
  <c r="AH228" i="28"/>
  <c r="AL228" i="28"/>
  <c r="AP228" i="28"/>
  <c r="AT228" i="28"/>
  <c r="AX228" i="28"/>
  <c r="BB228" i="28"/>
  <c r="BF228" i="28"/>
  <c r="BJ228" i="28"/>
  <c r="BN228" i="28"/>
  <c r="Q229" i="28"/>
  <c r="U229" i="28"/>
  <c r="Y229" i="28"/>
  <c r="AC229" i="28"/>
  <c r="AG229" i="28"/>
  <c r="AK229" i="28"/>
  <c r="AO229" i="28"/>
  <c r="AS229" i="28"/>
  <c r="AW229" i="28"/>
  <c r="BA229" i="28"/>
  <c r="BE229" i="28"/>
  <c r="BI229" i="28"/>
  <c r="BM229" i="28"/>
  <c r="P230" i="28"/>
  <c r="T230" i="28"/>
  <c r="X230" i="28"/>
  <c r="AB230" i="28"/>
  <c r="AF230" i="28"/>
  <c r="AJ230" i="28"/>
  <c r="AN230" i="28"/>
  <c r="AR230" i="28"/>
  <c r="AV230" i="28"/>
  <c r="AZ230" i="28"/>
  <c r="BD230" i="28"/>
  <c r="BH230" i="28"/>
  <c r="BL230" i="28"/>
  <c r="S231" i="28"/>
  <c r="W231" i="28"/>
  <c r="AA231" i="28"/>
  <c r="AE231" i="28"/>
  <c r="AI231" i="28"/>
  <c r="AM231" i="28"/>
  <c r="AQ231" i="28"/>
  <c r="AU231" i="28"/>
  <c r="AY231" i="28"/>
  <c r="BC231" i="28"/>
  <c r="BG231" i="28"/>
  <c r="BK231" i="28"/>
  <c r="BO231" i="28"/>
  <c r="R232" i="28"/>
  <c r="V232" i="28"/>
  <c r="Z232" i="28"/>
  <c r="AD232" i="28"/>
  <c r="AH232" i="28"/>
  <c r="AL232" i="28"/>
  <c r="AP232" i="28"/>
  <c r="AT232" i="28"/>
  <c r="AX232" i="28"/>
  <c r="BB232" i="28"/>
  <c r="BF232" i="28"/>
  <c r="BJ232" i="28"/>
  <c r="BN232" i="28"/>
  <c r="Q233" i="28"/>
  <c r="U233" i="28"/>
  <c r="Y233" i="28"/>
  <c r="AC233" i="28"/>
  <c r="AG233" i="28"/>
  <c r="AK233" i="28"/>
  <c r="AO233" i="28"/>
  <c r="AS233" i="28"/>
  <c r="AW233" i="28"/>
  <c r="BA233" i="28"/>
  <c r="BE233" i="28"/>
  <c r="BI233" i="28"/>
  <c r="BM233" i="28"/>
  <c r="P234" i="28"/>
  <c r="T234" i="28"/>
  <c r="X234" i="28"/>
  <c r="AB234" i="28"/>
  <c r="AF234" i="28"/>
  <c r="AJ234" i="28"/>
  <c r="AN234" i="28"/>
  <c r="AR234" i="28"/>
  <c r="AV234" i="28"/>
  <c r="AZ234" i="28"/>
  <c r="BD234" i="28"/>
  <c r="BH234" i="28"/>
  <c r="BL234" i="28"/>
  <c r="S235" i="28"/>
  <c r="W235" i="28"/>
  <c r="AA235" i="28"/>
  <c r="AE235" i="28"/>
  <c r="AI235" i="28"/>
  <c r="AM235" i="28"/>
  <c r="AQ235" i="28"/>
  <c r="AU235" i="28"/>
  <c r="AY235" i="28"/>
  <c r="BC235" i="28"/>
  <c r="BG235" i="28"/>
  <c r="BK235" i="28"/>
  <c r="BO235" i="28"/>
  <c r="R236" i="28"/>
  <c r="V236" i="28"/>
  <c r="Z236" i="28"/>
  <c r="AD236" i="28"/>
  <c r="AH236" i="28"/>
  <c r="AL236" i="28"/>
  <c r="AP236" i="28"/>
  <c r="AT236" i="28"/>
  <c r="AX236" i="28"/>
  <c r="BB236" i="28"/>
  <c r="BF236" i="28"/>
  <c r="BJ236" i="28"/>
  <c r="BN236" i="28"/>
  <c r="Q237" i="28"/>
  <c r="U237" i="28"/>
  <c r="Y237" i="28"/>
  <c r="AC237" i="28"/>
  <c r="AG237" i="28"/>
  <c r="AK237" i="28"/>
  <c r="AO237" i="28"/>
  <c r="AS237" i="28"/>
  <c r="AW237" i="28"/>
  <c r="BA237" i="28"/>
  <c r="BE237" i="28"/>
  <c r="BI237" i="28"/>
  <c r="BM237" i="28"/>
  <c r="P238" i="28"/>
  <c r="T238" i="28"/>
  <c r="X238" i="28"/>
  <c r="AB238" i="28"/>
  <c r="AF238" i="28"/>
  <c r="AJ238" i="28"/>
  <c r="AN238" i="28"/>
  <c r="AR238" i="28"/>
  <c r="AV238" i="28"/>
  <c r="AZ238" i="28"/>
  <c r="BD238" i="28"/>
  <c r="BH238" i="28"/>
  <c r="BL238" i="28"/>
  <c r="S239" i="28"/>
  <c r="W239" i="28"/>
  <c r="AA239" i="28"/>
  <c r="AE239" i="28"/>
  <c r="AI239" i="28"/>
  <c r="AM239" i="28"/>
  <c r="AQ239" i="28"/>
  <c r="AU239" i="28"/>
  <c r="AY239" i="28"/>
  <c r="BC239" i="28"/>
  <c r="BG239" i="28"/>
  <c r="BK239" i="28"/>
  <c r="BO239" i="28"/>
  <c r="R240" i="28"/>
  <c r="V240" i="28"/>
  <c r="Z240" i="28"/>
  <c r="AD240" i="28"/>
  <c r="AH240" i="28"/>
  <c r="AL240" i="28"/>
  <c r="AP240" i="28"/>
  <c r="AT240" i="28"/>
  <c r="AX240" i="28"/>
  <c r="BB240" i="28"/>
  <c r="BF240" i="28"/>
  <c r="BJ240" i="28"/>
  <c r="BN240" i="28"/>
  <c r="Q241" i="28"/>
  <c r="U241" i="28"/>
  <c r="Y241" i="28"/>
  <c r="AC241" i="28"/>
  <c r="AG241" i="28"/>
  <c r="AK241" i="28"/>
  <c r="AO241" i="28"/>
  <c r="AS241" i="28"/>
  <c r="AW241" i="28"/>
  <c r="BA241" i="28"/>
  <c r="BE241" i="28"/>
  <c r="BI241" i="28"/>
  <c r="BM241" i="28"/>
  <c r="P242" i="28"/>
  <c r="T242" i="28"/>
  <c r="X242" i="28"/>
  <c r="AB242" i="28"/>
  <c r="AF242" i="28"/>
  <c r="AJ242" i="28"/>
  <c r="AN242" i="28"/>
  <c r="AR242" i="28"/>
  <c r="AV242" i="28"/>
  <c r="AZ242" i="28"/>
  <c r="BD242" i="28"/>
  <c r="BH242" i="28"/>
  <c r="BL242" i="28"/>
  <c r="S243" i="28"/>
  <c r="W243" i="28"/>
  <c r="AA243" i="28"/>
  <c r="AE243" i="28"/>
  <c r="AI243" i="28"/>
  <c r="AM243" i="28"/>
  <c r="AQ243" i="28"/>
  <c r="AU243" i="28"/>
  <c r="AY243" i="28"/>
  <c r="BC243" i="28"/>
  <c r="BG243" i="28"/>
  <c r="BK243" i="28"/>
  <c r="BO243" i="28"/>
  <c r="R244" i="28"/>
  <c r="V244" i="28"/>
  <c r="Z244" i="28"/>
  <c r="AD244" i="28"/>
  <c r="AH244" i="28"/>
  <c r="AL244" i="28"/>
  <c r="AP244" i="28"/>
  <c r="AT244" i="28"/>
  <c r="AX244" i="28"/>
  <c r="BB244" i="28"/>
  <c r="BF244" i="28"/>
  <c r="BJ244" i="28"/>
  <c r="BN244" i="28"/>
  <c r="Q245" i="28"/>
  <c r="U245" i="28"/>
  <c r="Y245" i="28"/>
  <c r="AC245" i="28"/>
  <c r="AG245" i="28"/>
  <c r="AK245" i="28"/>
  <c r="AO245" i="28"/>
  <c r="AS245" i="28"/>
  <c r="AW245" i="28"/>
  <c r="BA245" i="28"/>
  <c r="BE245" i="28"/>
  <c r="BI245" i="28"/>
  <c r="BM245" i="28"/>
  <c r="P246" i="28"/>
  <c r="T246" i="28"/>
  <c r="X246" i="28"/>
  <c r="AB246" i="28"/>
  <c r="AF246" i="28"/>
  <c r="AJ246" i="28"/>
  <c r="AN246" i="28"/>
  <c r="AR246" i="28"/>
  <c r="AV246" i="28"/>
  <c r="AZ246" i="28"/>
  <c r="BD246" i="28"/>
  <c r="BH246" i="28"/>
  <c r="BL246" i="28"/>
  <c r="S247" i="28"/>
  <c r="W247" i="28"/>
  <c r="AA247" i="28"/>
  <c r="AE247" i="28"/>
  <c r="AI247" i="28"/>
  <c r="AM247" i="28"/>
  <c r="AQ247" i="28"/>
  <c r="AU247" i="28"/>
  <c r="AY247" i="28"/>
  <c r="BC247" i="28"/>
  <c r="BG247" i="28"/>
  <c r="BK247" i="28"/>
  <c r="BO247" i="28"/>
  <c r="R248" i="28"/>
  <c r="V248" i="28"/>
  <c r="Z248" i="28"/>
  <c r="AD248" i="28"/>
  <c r="AH248" i="28"/>
  <c r="AL248" i="28"/>
  <c r="AP248" i="28"/>
  <c r="AT248" i="28"/>
  <c r="AX248" i="28"/>
  <c r="BB248" i="28"/>
  <c r="BF248" i="28"/>
  <c r="BJ248" i="28"/>
  <c r="BN248" i="28"/>
  <c r="Q249" i="28"/>
  <c r="U249" i="28"/>
  <c r="Y249" i="28"/>
  <c r="AC249" i="28"/>
  <c r="AG249" i="28"/>
  <c r="AK249" i="28"/>
  <c r="AO249" i="28"/>
  <c r="AS249" i="28"/>
  <c r="AW249" i="28"/>
  <c r="BA249" i="28"/>
  <c r="BE249" i="28"/>
  <c r="BI249" i="28"/>
  <c r="BM249" i="28"/>
  <c r="P250" i="28"/>
  <c r="T250" i="28"/>
  <c r="X250" i="28"/>
  <c r="AB250" i="28"/>
  <c r="AF250" i="28"/>
  <c r="AJ250" i="28"/>
  <c r="AN250" i="28"/>
  <c r="AR250" i="28"/>
  <c r="AV250" i="28"/>
  <c r="AZ250" i="28"/>
  <c r="BD250" i="28"/>
  <c r="BH250" i="28"/>
  <c r="BL250" i="28"/>
  <c r="S251" i="28"/>
  <c r="W251" i="28"/>
  <c r="AA251" i="28"/>
  <c r="AE251" i="28"/>
  <c r="AI251" i="28"/>
  <c r="AM251" i="28"/>
  <c r="AQ251" i="28"/>
  <c r="AU251" i="28"/>
  <c r="AY251" i="28"/>
  <c r="BC251" i="28"/>
  <c r="BG251" i="28"/>
  <c r="BK251" i="28"/>
  <c r="BO251" i="28"/>
  <c r="R252" i="28"/>
  <c r="V252" i="28"/>
  <c r="Z252" i="28"/>
  <c r="AD252" i="28"/>
  <c r="AH252" i="28"/>
  <c r="AL252" i="28"/>
  <c r="AP252" i="28"/>
  <c r="AT252" i="28"/>
  <c r="AX252" i="28"/>
  <c r="BB252" i="28"/>
  <c r="BF252" i="28"/>
  <c r="BJ252" i="28"/>
  <c r="BN252" i="28"/>
  <c r="Q253" i="28"/>
  <c r="U253" i="28"/>
  <c r="Y253" i="28"/>
  <c r="AC253" i="28"/>
  <c r="AG253" i="28"/>
  <c r="AK253" i="28"/>
  <c r="AO253" i="28"/>
  <c r="AS253" i="28"/>
  <c r="AW253" i="28"/>
  <c r="BA253" i="28"/>
  <c r="BE253" i="28"/>
  <c r="BI253" i="28"/>
  <c r="BM253" i="28"/>
  <c r="P254" i="28"/>
  <c r="T254" i="28"/>
  <c r="X254" i="28"/>
  <c r="AB254" i="28"/>
  <c r="AF254" i="28"/>
  <c r="AJ254" i="28"/>
  <c r="AN254" i="28"/>
  <c r="AR254" i="28"/>
  <c r="AV254" i="28"/>
  <c r="AZ254" i="28"/>
  <c r="BD254" i="28"/>
  <c r="BH254" i="28"/>
  <c r="BL254" i="28"/>
  <c r="S255" i="28"/>
  <c r="W255" i="28"/>
  <c r="AA255" i="28"/>
  <c r="AE255" i="28"/>
  <c r="AI255" i="28"/>
  <c r="AM255" i="28"/>
  <c r="AQ255" i="28"/>
  <c r="AU255" i="28"/>
  <c r="AY255" i="28"/>
  <c r="BC255" i="28"/>
  <c r="BG255" i="28"/>
  <c r="BK255" i="28"/>
  <c r="BO255" i="28"/>
  <c r="R256" i="28"/>
  <c r="V256" i="28"/>
  <c r="Z256" i="28"/>
  <c r="AD256" i="28"/>
  <c r="AH256" i="28"/>
  <c r="AL256" i="28"/>
  <c r="AP256" i="28"/>
  <c r="AT256" i="28"/>
  <c r="AX256" i="28"/>
  <c r="BB256" i="28"/>
  <c r="BF256" i="28"/>
  <c r="BJ256" i="28"/>
  <c r="BN256" i="28"/>
  <c r="Q257" i="28"/>
  <c r="U257" i="28"/>
  <c r="Y257" i="28"/>
  <c r="AC257" i="28"/>
  <c r="AG257" i="28"/>
  <c r="AK257" i="28"/>
  <c r="AO257" i="28"/>
  <c r="AS257" i="28"/>
  <c r="AW257" i="28"/>
  <c r="BA257" i="28"/>
  <c r="BE257" i="28"/>
  <c r="BI257" i="28"/>
  <c r="BM257" i="28"/>
  <c r="P258" i="28"/>
  <c r="T258" i="28"/>
  <c r="X258" i="28"/>
  <c r="AB258" i="28"/>
  <c r="AF258" i="28"/>
  <c r="AJ258" i="28"/>
  <c r="AN258" i="28"/>
  <c r="AR258" i="28"/>
  <c r="AV258" i="28"/>
  <c r="AZ258" i="28"/>
  <c r="BD258" i="28"/>
  <c r="BH258" i="28"/>
  <c r="BL258" i="28"/>
  <c r="S259" i="28"/>
  <c r="W259" i="28"/>
  <c r="AA259" i="28"/>
  <c r="AE259" i="28"/>
  <c r="AI259" i="28"/>
  <c r="AM259" i="28"/>
  <c r="AQ259" i="28"/>
  <c r="AU259" i="28"/>
  <c r="AY259" i="28"/>
  <c r="BC259" i="28"/>
  <c r="BG259" i="28"/>
  <c r="BK259" i="28"/>
  <c r="BO259" i="28"/>
  <c r="R260" i="28"/>
  <c r="V260" i="28"/>
  <c r="Z260" i="28"/>
  <c r="AD260" i="28"/>
  <c r="AH260" i="28"/>
  <c r="AL260" i="28"/>
  <c r="AP260" i="28"/>
  <c r="AT260" i="28"/>
  <c r="AX260" i="28"/>
  <c r="BB260" i="28"/>
  <c r="BF260" i="28"/>
  <c r="BJ260" i="28"/>
  <c r="BN260" i="28"/>
  <c r="Q261" i="28"/>
  <c r="U261" i="28"/>
  <c r="Y261" i="28"/>
  <c r="AC261" i="28"/>
  <c r="AG261" i="28"/>
  <c r="AK261" i="28"/>
  <c r="AO261" i="28"/>
  <c r="AS261" i="28"/>
  <c r="AW261" i="28"/>
  <c r="BA261" i="28"/>
  <c r="BE261" i="28"/>
  <c r="BI261" i="28"/>
  <c r="BM261" i="28"/>
  <c r="P262" i="28"/>
  <c r="T262" i="28"/>
  <c r="X262" i="28"/>
  <c r="AB262" i="28"/>
  <c r="AF262" i="28"/>
  <c r="AJ262" i="28"/>
  <c r="AN262" i="28"/>
  <c r="AR262" i="28"/>
  <c r="AV262" i="28"/>
  <c r="AZ262" i="28"/>
  <c r="BD262" i="28"/>
  <c r="BH262" i="28"/>
  <c r="BL262" i="28"/>
  <c r="S263" i="28"/>
  <c r="W263" i="28"/>
  <c r="AA263" i="28"/>
  <c r="AE263" i="28"/>
  <c r="AI263" i="28"/>
  <c r="AM263" i="28"/>
  <c r="AQ263" i="28"/>
  <c r="AU263" i="28"/>
  <c r="AY263" i="28"/>
  <c r="BC263" i="28"/>
  <c r="BG263" i="28"/>
  <c r="BK263" i="28"/>
  <c r="BO263" i="28"/>
  <c r="R264" i="28"/>
  <c r="V264" i="28"/>
  <c r="Z264" i="28"/>
  <c r="AD264" i="28"/>
  <c r="AH264" i="28"/>
  <c r="AL264" i="28"/>
  <c r="AP264" i="28"/>
  <c r="AT264" i="28"/>
  <c r="AX264" i="28"/>
  <c r="BB264" i="28"/>
  <c r="BF264" i="28"/>
  <c r="BJ264" i="28"/>
  <c r="BN264" i="28"/>
  <c r="Q265" i="28"/>
  <c r="U265" i="28"/>
  <c r="Y265" i="28"/>
  <c r="AC265" i="28"/>
  <c r="AG265" i="28"/>
  <c r="AK265" i="28"/>
  <c r="AO265" i="28"/>
  <c r="AS265" i="28"/>
  <c r="AW265" i="28"/>
  <c r="BA265" i="28"/>
  <c r="BE265" i="28"/>
  <c r="BI265" i="28"/>
  <c r="BM265" i="28"/>
  <c r="P266" i="28"/>
  <c r="T266" i="28"/>
  <c r="X266" i="28"/>
  <c r="AB266" i="28"/>
  <c r="AF266" i="28"/>
  <c r="AJ266" i="28"/>
  <c r="AN266" i="28"/>
  <c r="AR266" i="28"/>
  <c r="AV266" i="28"/>
  <c r="AZ266" i="28"/>
  <c r="BD266" i="28"/>
  <c r="BH266" i="28"/>
  <c r="BL266" i="28"/>
  <c r="S267" i="28"/>
  <c r="W267" i="28"/>
  <c r="AA267" i="28"/>
  <c r="AE267" i="28"/>
  <c r="AI267" i="28"/>
  <c r="AM267" i="28"/>
  <c r="AQ267" i="28"/>
  <c r="AU267" i="28"/>
  <c r="AY267" i="28"/>
  <c r="BC267" i="28"/>
  <c r="BG267" i="28"/>
  <c r="BK267" i="28"/>
  <c r="BO267" i="28"/>
  <c r="R268" i="28"/>
  <c r="V268" i="28"/>
  <c r="Z268" i="28"/>
  <c r="AD268" i="28"/>
  <c r="AH268" i="28"/>
  <c r="AL268" i="28"/>
  <c r="AP268" i="28"/>
  <c r="AT268" i="28"/>
  <c r="AX268" i="28"/>
  <c r="BB268" i="28"/>
  <c r="BF268" i="28"/>
  <c r="BJ268" i="28"/>
  <c r="BN268" i="28"/>
  <c r="Q269" i="28"/>
  <c r="U269" i="28"/>
  <c r="Y269" i="28"/>
  <c r="AC269" i="28"/>
  <c r="AG269" i="28"/>
  <c r="AK269" i="28"/>
  <c r="AO269" i="28"/>
  <c r="AS269" i="28"/>
  <c r="AW269" i="28"/>
  <c r="BA269" i="28"/>
  <c r="BE269" i="28"/>
  <c r="BI269" i="28"/>
  <c r="BM269" i="28"/>
  <c r="P270" i="28"/>
  <c r="T270" i="28"/>
  <c r="X270" i="28"/>
  <c r="AB270" i="28"/>
  <c r="AF270" i="28"/>
  <c r="AJ270" i="28"/>
  <c r="AN270" i="28"/>
  <c r="AR270" i="28"/>
  <c r="AV270" i="28"/>
  <c r="AZ270" i="28"/>
  <c r="BD270" i="28"/>
  <c r="BH270" i="28"/>
  <c r="BL270" i="28"/>
  <c r="S271" i="28"/>
  <c r="W271" i="28"/>
  <c r="AA271" i="28"/>
  <c r="AE271" i="28"/>
  <c r="AI271" i="28"/>
  <c r="AM271" i="28"/>
  <c r="AQ271" i="28"/>
  <c r="AU271" i="28"/>
  <c r="AY271" i="28"/>
  <c r="BC271" i="28"/>
  <c r="BG271" i="28"/>
  <c r="BK271" i="28"/>
  <c r="BO271" i="28"/>
  <c r="R272" i="28"/>
  <c r="V272" i="28"/>
  <c r="Z272" i="28"/>
  <c r="AD272" i="28"/>
  <c r="AH272" i="28"/>
  <c r="AL272" i="28"/>
  <c r="AP272" i="28"/>
  <c r="AT272" i="28"/>
  <c r="AX272" i="28"/>
  <c r="BB272" i="28"/>
  <c r="BF272" i="28"/>
  <c r="BJ272" i="28"/>
  <c r="BN272" i="28"/>
  <c r="Q273" i="28"/>
  <c r="U273" i="28"/>
  <c r="Y273" i="28"/>
  <c r="AC273" i="28"/>
  <c r="AG273" i="28"/>
  <c r="AK273" i="28"/>
  <c r="AO273" i="28"/>
  <c r="AS273" i="28"/>
  <c r="AW273" i="28"/>
  <c r="BA273" i="28"/>
  <c r="BE273" i="28"/>
  <c r="BI273" i="28"/>
  <c r="BM273" i="28"/>
  <c r="P274" i="28"/>
  <c r="T274" i="28"/>
  <c r="X274" i="28"/>
  <c r="AB274" i="28"/>
  <c r="AF274" i="28"/>
  <c r="AJ274" i="28"/>
  <c r="AN274" i="28"/>
  <c r="AR274" i="28"/>
  <c r="AV274" i="28"/>
  <c r="AZ274" i="28"/>
  <c r="BD274" i="28"/>
  <c r="BH274" i="28"/>
  <c r="BL274" i="28"/>
  <c r="S275" i="28"/>
  <c r="W275" i="28"/>
  <c r="AA275" i="28"/>
  <c r="AE275" i="28"/>
  <c r="AI275" i="28"/>
  <c r="AM275" i="28"/>
  <c r="AQ275" i="28"/>
  <c r="AU275" i="28"/>
  <c r="AY275" i="28"/>
  <c r="BC275" i="28"/>
  <c r="BG275" i="28"/>
  <c r="BK275" i="28"/>
  <c r="BO275" i="28"/>
  <c r="R276" i="28"/>
  <c r="V276" i="28"/>
  <c r="Z276" i="28"/>
  <c r="AD276" i="28"/>
  <c r="AH276" i="28"/>
  <c r="AL276" i="28"/>
  <c r="AP276" i="28"/>
  <c r="AT276" i="28"/>
  <c r="AX276" i="28"/>
  <c r="BB276" i="28"/>
  <c r="BF276" i="28"/>
  <c r="BJ276" i="28"/>
  <c r="BN276" i="28"/>
  <c r="Q277" i="28"/>
  <c r="U277" i="28"/>
  <c r="Y277" i="28"/>
  <c r="AC277" i="28"/>
  <c r="AG277" i="28"/>
  <c r="AK277" i="28"/>
  <c r="AO277" i="28"/>
  <c r="AS277" i="28"/>
  <c r="AW277" i="28"/>
  <c r="BA277" i="28"/>
  <c r="BE277" i="28"/>
  <c r="BI277" i="28"/>
  <c r="BM277" i="28"/>
  <c r="P278" i="28"/>
  <c r="T278" i="28"/>
  <c r="X278" i="28"/>
  <c r="AB278" i="28"/>
  <c r="AF278" i="28"/>
  <c r="AJ278" i="28"/>
  <c r="AN278" i="28"/>
  <c r="AR278" i="28"/>
  <c r="AV278" i="28"/>
  <c r="AZ278" i="28"/>
  <c r="BD278" i="28"/>
  <c r="BH278" i="28"/>
  <c r="BL278" i="28"/>
  <c r="S279" i="28"/>
  <c r="W279" i="28"/>
  <c r="AA279" i="28"/>
  <c r="AE279" i="28"/>
  <c r="AI279" i="28"/>
  <c r="AM279" i="28"/>
  <c r="AQ279" i="28"/>
  <c r="AU279" i="28"/>
  <c r="AY279" i="28"/>
  <c r="BC279" i="28"/>
  <c r="BG279" i="28"/>
  <c r="BK279" i="28"/>
  <c r="BO279" i="28"/>
  <c r="R280" i="28"/>
  <c r="V280" i="28"/>
  <c r="Z280" i="28"/>
  <c r="AD280" i="28"/>
  <c r="AH280" i="28"/>
  <c r="AL280" i="28"/>
  <c r="AP280" i="28"/>
  <c r="AT280" i="28"/>
  <c r="AX280" i="28"/>
  <c r="BB280" i="28"/>
  <c r="BF280" i="28"/>
  <c r="BJ280" i="28"/>
  <c r="BN280" i="28"/>
  <c r="Q281" i="28"/>
  <c r="U281" i="28"/>
  <c r="Y281" i="28"/>
  <c r="AC281" i="28"/>
  <c r="AG281" i="28"/>
  <c r="AK281" i="28"/>
  <c r="AO281" i="28"/>
  <c r="AS281" i="28"/>
  <c r="AW281" i="28"/>
  <c r="BA281" i="28"/>
  <c r="BE281" i="28"/>
  <c r="BI281" i="28"/>
  <c r="BM281" i="28"/>
  <c r="P282" i="28"/>
  <c r="T282" i="28"/>
  <c r="X282" i="28"/>
  <c r="AB282" i="28"/>
  <c r="AF282" i="28"/>
  <c r="AJ282" i="28"/>
  <c r="AN282" i="28"/>
  <c r="AR282" i="28"/>
  <c r="AV282" i="28"/>
  <c r="AZ282" i="28"/>
  <c r="BD282" i="28"/>
  <c r="BH282" i="28"/>
  <c r="BL282" i="28"/>
  <c r="S283" i="28"/>
  <c r="W283" i="28"/>
  <c r="AA283" i="28"/>
  <c r="AE283" i="28"/>
  <c r="AI283" i="28"/>
  <c r="AM283" i="28"/>
  <c r="AQ283" i="28"/>
  <c r="AU283" i="28"/>
  <c r="AY283" i="28"/>
  <c r="BC283" i="28"/>
  <c r="BG283" i="28"/>
  <c r="BK283" i="28"/>
  <c r="BO283" i="28"/>
  <c r="R284" i="28"/>
  <c r="V284" i="28"/>
  <c r="Z284" i="28"/>
  <c r="AD284" i="28"/>
  <c r="AH284" i="28"/>
  <c r="AL284" i="28"/>
  <c r="AP284" i="28"/>
  <c r="AT284" i="28"/>
  <c r="AX284" i="28"/>
  <c r="BB284" i="28"/>
  <c r="BF284" i="28"/>
  <c r="BJ284" i="28"/>
  <c r="BN284" i="28"/>
  <c r="Q285" i="28"/>
  <c r="U285" i="28"/>
  <c r="Y285" i="28"/>
  <c r="AC285" i="28"/>
  <c r="AG285" i="28"/>
  <c r="AK285" i="28"/>
  <c r="AO285" i="28"/>
  <c r="AS285" i="28"/>
  <c r="AW285" i="28"/>
  <c r="BA285" i="28"/>
  <c r="BE285" i="28"/>
  <c r="BI285" i="28"/>
  <c r="BM285" i="28"/>
  <c r="P286" i="28"/>
  <c r="T286" i="28"/>
  <c r="X286" i="28"/>
  <c r="AB286" i="28"/>
  <c r="AF286" i="28"/>
  <c r="AJ286" i="28"/>
  <c r="AN286" i="28"/>
  <c r="AR286" i="28"/>
  <c r="AV286" i="28"/>
  <c r="AZ286" i="28"/>
  <c r="BD286" i="28"/>
  <c r="BH286" i="28"/>
  <c r="BL286" i="28"/>
  <c r="S287" i="28"/>
  <c r="W287" i="28"/>
  <c r="AA287" i="28"/>
  <c r="AE287" i="28"/>
  <c r="AI287" i="28"/>
  <c r="AM287" i="28"/>
  <c r="AQ287" i="28"/>
  <c r="AU287" i="28"/>
  <c r="AY287" i="28"/>
  <c r="BC287" i="28"/>
  <c r="BG287" i="28"/>
  <c r="BK287" i="28"/>
  <c r="BO287" i="28"/>
  <c r="R288" i="28"/>
  <c r="V288" i="28"/>
  <c r="Z288" i="28"/>
  <c r="AD288" i="28"/>
  <c r="AH288" i="28"/>
  <c r="AL288" i="28"/>
  <c r="AP288" i="28"/>
  <c r="AT288" i="28"/>
  <c r="AX288" i="28"/>
  <c r="BB288" i="28"/>
  <c r="BF288" i="28"/>
  <c r="BJ288" i="28"/>
  <c r="BN288" i="28"/>
  <c r="Q289" i="28"/>
  <c r="U289" i="28"/>
  <c r="Y289" i="28"/>
  <c r="AC289" i="28"/>
  <c r="AG289" i="28"/>
  <c r="AK289" i="28"/>
  <c r="AO289" i="28"/>
  <c r="AS289" i="28"/>
  <c r="AW289" i="28"/>
  <c r="BA289" i="28"/>
  <c r="BE289" i="28"/>
  <c r="BI289" i="28"/>
  <c r="BM289" i="28"/>
  <c r="P290" i="28"/>
  <c r="T290" i="28"/>
  <c r="X290" i="28"/>
  <c r="AB290" i="28"/>
  <c r="AF290" i="28"/>
  <c r="AJ290" i="28"/>
  <c r="AN290" i="28"/>
  <c r="AR290" i="28"/>
  <c r="AV290" i="28"/>
  <c r="AZ290" i="28"/>
  <c r="BD290" i="28"/>
  <c r="BH290" i="28"/>
  <c r="BL290" i="28"/>
  <c r="S291" i="28"/>
  <c r="W291" i="28"/>
  <c r="AA291" i="28"/>
  <c r="AE291" i="28"/>
  <c r="AI291" i="28"/>
  <c r="AM291" i="28"/>
  <c r="AQ291" i="28"/>
  <c r="AU291" i="28"/>
  <c r="AY291" i="28"/>
  <c r="BC291" i="28"/>
  <c r="BG291" i="28"/>
  <c r="BK291" i="28"/>
  <c r="BO291" i="28"/>
  <c r="R292" i="28"/>
  <c r="V292" i="28"/>
  <c r="Z292" i="28"/>
  <c r="AD292" i="28"/>
  <c r="AH292" i="28"/>
  <c r="AL292" i="28"/>
  <c r="AP292" i="28"/>
  <c r="AT292" i="28"/>
  <c r="AX292" i="28"/>
  <c r="BB292" i="28"/>
  <c r="BF292" i="28"/>
  <c r="BJ292" i="28"/>
  <c r="BN292" i="28"/>
  <c r="Q293" i="28"/>
  <c r="U293" i="28"/>
  <c r="Y293" i="28"/>
  <c r="AC293" i="28"/>
  <c r="AG293" i="28"/>
  <c r="AK293" i="28"/>
  <c r="AO293" i="28"/>
  <c r="AS293" i="28"/>
  <c r="AW293" i="28"/>
  <c r="BA293" i="28"/>
  <c r="BN220" i="28"/>
  <c r="AC221" i="28"/>
  <c r="AS221" i="28"/>
  <c r="BI221" i="28"/>
  <c r="P222" i="28"/>
  <c r="X222" i="28"/>
  <c r="AF222" i="28"/>
  <c r="AN222" i="28"/>
  <c r="AV222" i="28"/>
  <c r="BA222" i="28"/>
  <c r="BF222" i="28"/>
  <c r="BL222" i="28"/>
  <c r="P223" i="28"/>
  <c r="T223" i="28"/>
  <c r="X223" i="28"/>
  <c r="AB223" i="28"/>
  <c r="AF223" i="28"/>
  <c r="AJ223" i="28"/>
  <c r="AN223" i="28"/>
  <c r="AR223" i="28"/>
  <c r="AV223" i="28"/>
  <c r="AZ223" i="28"/>
  <c r="BD223" i="28"/>
  <c r="BH223" i="28"/>
  <c r="BL223" i="28"/>
  <c r="S224" i="28"/>
  <c r="W224" i="28"/>
  <c r="AA224" i="28"/>
  <c r="AE224" i="28"/>
  <c r="AI224" i="28"/>
  <c r="AM224" i="28"/>
  <c r="AQ224" i="28"/>
  <c r="AU224" i="28"/>
  <c r="AY224" i="28"/>
  <c r="BC224" i="28"/>
  <c r="BG224" i="28"/>
  <c r="BK224" i="28"/>
  <c r="BO224" i="28"/>
  <c r="R225" i="28"/>
  <c r="V225" i="28"/>
  <c r="Z225" i="28"/>
  <c r="AD225" i="28"/>
  <c r="AH225" i="28"/>
  <c r="AL225" i="28"/>
  <c r="AP225" i="28"/>
  <c r="AT225" i="28"/>
  <c r="AX225" i="28"/>
  <c r="BB225" i="28"/>
  <c r="BF225" i="28"/>
  <c r="BJ225" i="28"/>
  <c r="BN225" i="28"/>
  <c r="Q226" i="28"/>
  <c r="U226" i="28"/>
  <c r="Y226" i="28"/>
  <c r="AC226" i="28"/>
  <c r="AG226" i="28"/>
  <c r="AK226" i="28"/>
  <c r="AO226" i="28"/>
  <c r="AS226" i="28"/>
  <c r="AW226" i="28"/>
  <c r="BA226" i="28"/>
  <c r="BE226" i="28"/>
  <c r="BI226" i="28"/>
  <c r="BM226" i="28"/>
  <c r="P227" i="28"/>
  <c r="T227" i="28"/>
  <c r="X227" i="28"/>
  <c r="AB227" i="28"/>
  <c r="AF227" i="28"/>
  <c r="AJ227" i="28"/>
  <c r="AN227" i="28"/>
  <c r="AR227" i="28"/>
  <c r="AV227" i="28"/>
  <c r="AZ227" i="28"/>
  <c r="BD227" i="28"/>
  <c r="BH227" i="28"/>
  <c r="BL227" i="28"/>
  <c r="S228" i="28"/>
  <c r="W228" i="28"/>
  <c r="AA228" i="28"/>
  <c r="AE228" i="28"/>
  <c r="AI228" i="28"/>
  <c r="AM228" i="28"/>
  <c r="AQ228" i="28"/>
  <c r="AU228" i="28"/>
  <c r="AY228" i="28"/>
  <c r="BC228" i="28"/>
  <c r="BG228" i="28"/>
  <c r="BK228" i="28"/>
  <c r="BO228" i="28"/>
  <c r="R229" i="28"/>
  <c r="V229" i="28"/>
  <c r="Z229" i="28"/>
  <c r="AD229" i="28"/>
  <c r="AH229" i="28"/>
  <c r="AL229" i="28"/>
  <c r="AP229" i="28"/>
  <c r="AT229" i="28"/>
  <c r="AX229" i="28"/>
  <c r="BB229" i="28"/>
  <c r="BF229" i="28"/>
  <c r="BJ229" i="28"/>
  <c r="BN229" i="28"/>
  <c r="Q230" i="28"/>
  <c r="U230" i="28"/>
  <c r="Y230" i="28"/>
  <c r="AC230" i="28"/>
  <c r="AG230" i="28"/>
  <c r="AK230" i="28"/>
  <c r="AO230" i="28"/>
  <c r="AS230" i="28"/>
  <c r="AW230" i="28"/>
  <c r="BA230" i="28"/>
  <c r="BE230" i="28"/>
  <c r="BI230" i="28"/>
  <c r="BM230" i="28"/>
  <c r="P231" i="28"/>
  <c r="T231" i="28"/>
  <c r="X231" i="28"/>
  <c r="AB231" i="28"/>
  <c r="AF231" i="28"/>
  <c r="AJ231" i="28"/>
  <c r="AN231" i="28"/>
  <c r="AR231" i="28"/>
  <c r="AV231" i="28"/>
  <c r="AZ231" i="28"/>
  <c r="BD231" i="28"/>
  <c r="BH231" i="28"/>
  <c r="BL231" i="28"/>
  <c r="S232" i="28"/>
  <c r="W232" i="28"/>
  <c r="AA232" i="28"/>
  <c r="AE232" i="28"/>
  <c r="AI232" i="28"/>
  <c r="AM232" i="28"/>
  <c r="AQ232" i="28"/>
  <c r="AU232" i="28"/>
  <c r="AY232" i="28"/>
  <c r="BC232" i="28"/>
  <c r="BG232" i="28"/>
  <c r="BK232" i="28"/>
  <c r="BO232" i="28"/>
  <c r="R233" i="28"/>
  <c r="V233" i="28"/>
  <c r="Z233" i="28"/>
  <c r="AD233" i="28"/>
  <c r="AH233" i="28"/>
  <c r="AL233" i="28"/>
  <c r="AP233" i="28"/>
  <c r="AT233" i="28"/>
  <c r="AX233" i="28"/>
  <c r="BB233" i="28"/>
  <c r="BF233" i="28"/>
  <c r="BJ233" i="28"/>
  <c r="BN233" i="28"/>
  <c r="Q234" i="28"/>
  <c r="U234" i="28"/>
  <c r="Y234" i="28"/>
  <c r="AC234" i="28"/>
  <c r="AG234" i="28"/>
  <c r="AK234" i="28"/>
  <c r="AO234" i="28"/>
  <c r="AS234" i="28"/>
  <c r="AW234" i="28"/>
  <c r="BA234" i="28"/>
  <c r="BE234" i="28"/>
  <c r="BI234" i="28"/>
  <c r="BM234" i="28"/>
  <c r="P235" i="28"/>
  <c r="T235" i="28"/>
  <c r="X235" i="28"/>
  <c r="AB235" i="28"/>
  <c r="AF235" i="28"/>
  <c r="AJ235" i="28"/>
  <c r="AN235" i="28"/>
  <c r="AR235" i="28"/>
  <c r="AV235" i="28"/>
  <c r="AZ235" i="28"/>
  <c r="BD235" i="28"/>
  <c r="BH235" i="28"/>
  <c r="BL235" i="28"/>
  <c r="S236" i="28"/>
  <c r="W236" i="28"/>
  <c r="AA236" i="28"/>
  <c r="AE236" i="28"/>
  <c r="AI236" i="28"/>
  <c r="AM236" i="28"/>
  <c r="AQ236" i="28"/>
  <c r="AU236" i="28"/>
  <c r="AY236" i="28"/>
  <c r="BC236" i="28"/>
  <c r="BG236" i="28"/>
  <c r="BK236" i="28"/>
  <c r="BO236" i="28"/>
  <c r="R237" i="28"/>
  <c r="V237" i="28"/>
  <c r="Z237" i="28"/>
  <c r="AD237" i="28"/>
  <c r="AH237" i="28"/>
  <c r="AL237" i="28"/>
  <c r="AP237" i="28"/>
  <c r="AT237" i="28"/>
  <c r="AX237" i="28"/>
  <c r="BB237" i="28"/>
  <c r="BF237" i="28"/>
  <c r="BJ237" i="28"/>
  <c r="BN237" i="28"/>
  <c r="Q238" i="28"/>
  <c r="U238" i="28"/>
  <c r="Y238" i="28"/>
  <c r="AC238" i="28"/>
  <c r="AG238" i="28"/>
  <c r="AK238" i="28"/>
  <c r="AO238" i="28"/>
  <c r="AS238" i="28"/>
  <c r="AW238" i="28"/>
  <c r="BA238" i="28"/>
  <c r="BE238" i="28"/>
  <c r="BI238" i="28"/>
  <c r="BM238" i="28"/>
  <c r="P239" i="28"/>
  <c r="T239" i="28"/>
  <c r="X239" i="28"/>
  <c r="AB239" i="28"/>
  <c r="AF239" i="28"/>
  <c r="AJ239" i="28"/>
  <c r="AN239" i="28"/>
  <c r="AR239" i="28"/>
  <c r="AV239" i="28"/>
  <c r="AZ239" i="28"/>
  <c r="BD239" i="28"/>
  <c r="BH239" i="28"/>
  <c r="BL239" i="28"/>
  <c r="S240" i="28"/>
  <c r="W240" i="28"/>
  <c r="AA240" i="28"/>
  <c r="AE240" i="28"/>
  <c r="AI240" i="28"/>
  <c r="AM240" i="28"/>
  <c r="AQ240" i="28"/>
  <c r="AU240" i="28"/>
  <c r="AY240" i="28"/>
  <c r="BC240" i="28"/>
  <c r="BG240" i="28"/>
  <c r="BK240" i="28"/>
  <c r="BO240" i="28"/>
  <c r="R241" i="28"/>
  <c r="V241" i="28"/>
  <c r="Z241" i="28"/>
  <c r="AD241" i="28"/>
  <c r="AH241" i="28"/>
  <c r="AL241" i="28"/>
  <c r="AP241" i="28"/>
  <c r="AT241" i="28"/>
  <c r="AX241" i="28"/>
  <c r="BB241" i="28"/>
  <c r="BF241" i="28"/>
  <c r="BJ241" i="28"/>
  <c r="BN241" i="28"/>
  <c r="Q242" i="28"/>
  <c r="U242" i="28"/>
  <c r="Y242" i="28"/>
  <c r="AC242" i="28"/>
  <c r="AG242" i="28"/>
  <c r="AK242" i="28"/>
  <c r="AO242" i="28"/>
  <c r="AS242" i="28"/>
  <c r="AW242" i="28"/>
  <c r="BA242" i="28"/>
  <c r="BE242" i="28"/>
  <c r="BI242" i="28"/>
  <c r="BM242" i="28"/>
  <c r="P243" i="28"/>
  <c r="T243" i="28"/>
  <c r="X243" i="28"/>
  <c r="AB243" i="28"/>
  <c r="AF243" i="28"/>
  <c r="AJ243" i="28"/>
  <c r="AN243" i="28"/>
  <c r="AR243" i="28"/>
  <c r="AV243" i="28"/>
  <c r="AZ243" i="28"/>
  <c r="BD243" i="28"/>
  <c r="BH243" i="28"/>
  <c r="BL243" i="28"/>
  <c r="S244" i="28"/>
  <c r="W244" i="28"/>
  <c r="AA244" i="28"/>
  <c r="AE244" i="28"/>
  <c r="AI244" i="28"/>
  <c r="AM244" i="28"/>
  <c r="AQ244" i="28"/>
  <c r="AU244" i="28"/>
  <c r="AY244" i="28"/>
  <c r="BC244" i="28"/>
  <c r="BG244" i="28"/>
  <c r="BK244" i="28"/>
  <c r="BO244" i="28"/>
  <c r="R245" i="28"/>
  <c r="V245" i="28"/>
  <c r="Z245" i="28"/>
  <c r="AD245" i="28"/>
  <c r="AH245" i="28"/>
  <c r="AL245" i="28"/>
  <c r="AP245" i="28"/>
  <c r="AT245" i="28"/>
  <c r="AX245" i="28"/>
  <c r="BB245" i="28"/>
  <c r="BF245" i="28"/>
  <c r="BJ245" i="28"/>
  <c r="BN245" i="28"/>
  <c r="Q246" i="28"/>
  <c r="U246" i="28"/>
  <c r="Y246" i="28"/>
  <c r="AC246" i="28"/>
  <c r="AG246" i="28"/>
  <c r="AK246" i="28"/>
  <c r="AO246" i="28"/>
  <c r="AS246" i="28"/>
  <c r="AW246" i="28"/>
  <c r="BA246" i="28"/>
  <c r="BE246" i="28"/>
  <c r="BI246" i="28"/>
  <c r="BM246" i="28"/>
  <c r="P247" i="28"/>
  <c r="T247" i="28"/>
  <c r="X247" i="28"/>
  <c r="AB247" i="28"/>
  <c r="AF247" i="28"/>
  <c r="AJ247" i="28"/>
  <c r="AN247" i="28"/>
  <c r="AR247" i="28"/>
  <c r="AV247" i="28"/>
  <c r="AZ247" i="28"/>
  <c r="BD247" i="28"/>
  <c r="BH247" i="28"/>
  <c r="BL247" i="28"/>
  <c r="S248" i="28"/>
  <c r="W248" i="28"/>
  <c r="AA248" i="28"/>
  <c r="AE248" i="28"/>
  <c r="AI248" i="28"/>
  <c r="AM248" i="28"/>
  <c r="AQ248" i="28"/>
  <c r="AU248" i="28"/>
  <c r="AY248" i="28"/>
  <c r="BC248" i="28"/>
  <c r="BG248" i="28"/>
  <c r="BK248" i="28"/>
  <c r="BO248" i="28"/>
  <c r="R249" i="28"/>
  <c r="V249" i="28"/>
  <c r="Z249" i="28"/>
  <c r="AD249" i="28"/>
  <c r="AH249" i="28"/>
  <c r="AL249" i="28"/>
  <c r="AP249" i="28"/>
  <c r="AT249" i="28"/>
  <c r="AX249" i="28"/>
  <c r="BB249" i="28"/>
  <c r="BF249" i="28"/>
  <c r="BJ249" i="28"/>
  <c r="BN249" i="28"/>
  <c r="Q250" i="28"/>
  <c r="U250" i="28"/>
  <c r="Y250" i="28"/>
  <c r="AC250" i="28"/>
  <c r="AG250" i="28"/>
  <c r="AK250" i="28"/>
  <c r="AO250" i="28"/>
  <c r="AS250" i="28"/>
  <c r="AW250" i="28"/>
  <c r="BA250" i="28"/>
  <c r="BE250" i="28"/>
  <c r="BI250" i="28"/>
  <c r="BM250" i="28"/>
  <c r="P251" i="28"/>
  <c r="T251" i="28"/>
  <c r="X251" i="28"/>
  <c r="AB251" i="28"/>
  <c r="AF251" i="28"/>
  <c r="AJ251" i="28"/>
  <c r="AN251" i="28"/>
  <c r="AR251" i="28"/>
  <c r="AV251" i="28"/>
  <c r="AZ251" i="28"/>
  <c r="BD251" i="28"/>
  <c r="BH251" i="28"/>
  <c r="BL251" i="28"/>
  <c r="S252" i="28"/>
  <c r="W252" i="28"/>
  <c r="AA252" i="28"/>
  <c r="AE252" i="28"/>
  <c r="AI252" i="28"/>
  <c r="AM252" i="28"/>
  <c r="AQ252" i="28"/>
  <c r="AU252" i="28"/>
  <c r="AY252" i="28"/>
  <c r="BC252" i="28"/>
  <c r="BG252" i="28"/>
  <c r="BK252" i="28"/>
  <c r="BO252" i="28"/>
  <c r="R253" i="28"/>
  <c r="V253" i="28"/>
  <c r="Z253" i="28"/>
  <c r="AD253" i="28"/>
  <c r="AH253" i="28"/>
  <c r="AL253" i="28"/>
  <c r="AP253" i="28"/>
  <c r="AT253" i="28"/>
  <c r="AX253" i="28"/>
  <c r="BB253" i="28"/>
  <c r="BF253" i="28"/>
  <c r="BJ253" i="28"/>
  <c r="BN253" i="28"/>
  <c r="Q254" i="28"/>
  <c r="U254" i="28"/>
  <c r="Y254" i="28"/>
  <c r="AC254" i="28"/>
  <c r="AG254" i="28"/>
  <c r="AK254" i="28"/>
  <c r="AO254" i="28"/>
  <c r="AS254" i="28"/>
  <c r="AW254" i="28"/>
  <c r="BA254" i="28"/>
  <c r="BE254" i="28"/>
  <c r="BI254" i="28"/>
  <c r="BM254" i="28"/>
  <c r="P255" i="28"/>
  <c r="T255" i="28"/>
  <c r="X255" i="28"/>
  <c r="AB255" i="28"/>
  <c r="AF255" i="28"/>
  <c r="AJ255" i="28"/>
  <c r="AN255" i="28"/>
  <c r="AR255" i="28"/>
  <c r="AV255" i="28"/>
  <c r="AZ255" i="28"/>
  <c r="BD255" i="28"/>
  <c r="BH255" i="28"/>
  <c r="BL255" i="28"/>
  <c r="S256" i="28"/>
  <c r="W256" i="28"/>
  <c r="AA256" i="28"/>
  <c r="AE256" i="28"/>
  <c r="AI256" i="28"/>
  <c r="AM256" i="28"/>
  <c r="AQ256" i="28"/>
  <c r="AU256" i="28"/>
  <c r="AY256" i="28"/>
  <c r="BC256" i="28"/>
  <c r="BG256" i="28"/>
  <c r="BK256" i="28"/>
  <c r="BO256" i="28"/>
  <c r="R257" i="28"/>
  <c r="V257" i="28"/>
  <c r="Z257" i="28"/>
  <c r="AD257" i="28"/>
  <c r="AH257" i="28"/>
  <c r="AL257" i="28"/>
  <c r="AP257" i="28"/>
  <c r="AT257" i="28"/>
  <c r="AX257" i="28"/>
  <c r="BB257" i="28"/>
  <c r="BF257" i="28"/>
  <c r="BJ257" i="28"/>
  <c r="BN257" i="28"/>
  <c r="Q258" i="28"/>
  <c r="U258" i="28"/>
  <c r="Y258" i="28"/>
  <c r="AC258" i="28"/>
  <c r="AG258" i="28"/>
  <c r="AK258" i="28"/>
  <c r="AO258" i="28"/>
  <c r="AS258" i="28"/>
  <c r="AW258" i="28"/>
  <c r="BA258" i="28"/>
  <c r="BE258" i="28"/>
  <c r="BI258" i="28"/>
  <c r="BM258" i="28"/>
  <c r="P259" i="28"/>
  <c r="T259" i="28"/>
  <c r="X259" i="28"/>
  <c r="AB259" i="28"/>
  <c r="AF259" i="28"/>
  <c r="AJ259" i="28"/>
  <c r="AN259" i="28"/>
  <c r="AR259" i="28"/>
  <c r="AV259" i="28"/>
  <c r="AZ259" i="28"/>
  <c r="BD259" i="28"/>
  <c r="BH259" i="28"/>
  <c r="BL259" i="28"/>
  <c r="S260" i="28"/>
  <c r="W260" i="28"/>
  <c r="AA260" i="28"/>
  <c r="AE260" i="28"/>
  <c r="AI260" i="28"/>
  <c r="AM260" i="28"/>
  <c r="AQ260" i="28"/>
  <c r="AU260" i="28"/>
  <c r="AY260" i="28"/>
  <c r="BC260" i="28"/>
  <c r="BG260" i="28"/>
  <c r="BK260" i="28"/>
  <c r="BO260" i="28"/>
  <c r="R261" i="28"/>
  <c r="V261" i="28"/>
  <c r="Z261" i="28"/>
  <c r="AD261" i="28"/>
  <c r="AH261" i="28"/>
  <c r="AL261" i="28"/>
  <c r="AP261" i="28"/>
  <c r="AT261" i="28"/>
  <c r="AX261" i="28"/>
  <c r="BB261" i="28"/>
  <c r="BF261" i="28"/>
  <c r="BJ261" i="28"/>
  <c r="BN261" i="28"/>
  <c r="Q262" i="28"/>
  <c r="U262" i="28"/>
  <c r="Y262" i="28"/>
  <c r="AC262" i="28"/>
  <c r="AG262" i="28"/>
  <c r="AK262" i="28"/>
  <c r="AO262" i="28"/>
  <c r="AS262" i="28"/>
  <c r="AW262" i="28"/>
  <c r="BA262" i="28"/>
  <c r="BE262" i="28"/>
  <c r="BI262" i="28"/>
  <c r="BM262" i="28"/>
  <c r="P263" i="28"/>
  <c r="T263" i="28"/>
  <c r="X263" i="28"/>
  <c r="AB263" i="28"/>
  <c r="AF263" i="28"/>
  <c r="AJ263" i="28"/>
  <c r="AN263" i="28"/>
  <c r="AR263" i="28"/>
  <c r="AV263" i="28"/>
  <c r="AZ263" i="28"/>
  <c r="BD263" i="28"/>
  <c r="BH263" i="28"/>
  <c r="BL263" i="28"/>
  <c r="S264" i="28"/>
  <c r="W264" i="28"/>
  <c r="AA264" i="28"/>
  <c r="AE264" i="28"/>
  <c r="AI264" i="28"/>
  <c r="AM264" i="28"/>
  <c r="AQ264" i="28"/>
  <c r="AU264" i="28"/>
  <c r="AY264" i="28"/>
  <c r="BC264" i="28"/>
  <c r="BG264" i="28"/>
  <c r="BK264" i="28"/>
  <c r="BO264" i="28"/>
  <c r="R265" i="28"/>
  <c r="V265" i="28"/>
  <c r="Z265" i="28"/>
  <c r="AD265" i="28"/>
  <c r="AH265" i="28"/>
  <c r="AL265" i="28"/>
  <c r="AP265" i="28"/>
  <c r="AT265" i="28"/>
  <c r="AX265" i="28"/>
  <c r="BB265" i="28"/>
  <c r="BF265" i="28"/>
  <c r="BJ265" i="28"/>
  <c r="BN265" i="28"/>
  <c r="Q266" i="28"/>
  <c r="U266" i="28"/>
  <c r="Y266" i="28"/>
  <c r="AC266" i="28"/>
  <c r="AG266" i="28"/>
  <c r="AK266" i="28"/>
  <c r="AO266" i="28"/>
  <c r="AS266" i="28"/>
  <c r="AW266" i="28"/>
  <c r="BA266" i="28"/>
  <c r="BE266" i="28"/>
  <c r="BI266" i="28"/>
  <c r="BM266" i="28"/>
  <c r="P267" i="28"/>
  <c r="T267" i="28"/>
  <c r="X267" i="28"/>
  <c r="AB267" i="28"/>
  <c r="AF267" i="28"/>
  <c r="AJ267" i="28"/>
  <c r="AN267" i="28"/>
  <c r="AR267" i="28"/>
  <c r="AV267" i="28"/>
  <c r="AZ267" i="28"/>
  <c r="BD267" i="28"/>
  <c r="BH267" i="28"/>
  <c r="BL267" i="28"/>
  <c r="S268" i="28"/>
  <c r="W268" i="28"/>
  <c r="AA268" i="28"/>
  <c r="AE268" i="28"/>
  <c r="AI268" i="28"/>
  <c r="AM268" i="28"/>
  <c r="AQ268" i="28"/>
  <c r="AU268" i="28"/>
  <c r="AY268" i="28"/>
  <c r="BC268" i="28"/>
  <c r="BG268" i="28"/>
  <c r="BK268" i="28"/>
  <c r="BO268" i="28"/>
  <c r="R269" i="28"/>
  <c r="V269" i="28"/>
  <c r="Z269" i="28"/>
  <c r="AD269" i="28"/>
  <c r="AH269" i="28"/>
  <c r="AL269" i="28"/>
  <c r="AP269" i="28"/>
  <c r="AT269" i="28"/>
  <c r="AX269" i="28"/>
  <c r="BB269" i="28"/>
  <c r="BF269" i="28"/>
  <c r="BJ269" i="28"/>
  <c r="BN269" i="28"/>
  <c r="Q270" i="28"/>
  <c r="U270" i="28"/>
  <c r="Y270" i="28"/>
  <c r="AC270" i="28"/>
  <c r="AG270" i="28"/>
  <c r="AK270" i="28"/>
  <c r="AO270" i="28"/>
  <c r="AS270" i="28"/>
  <c r="AW270" i="28"/>
  <c r="BA270" i="28"/>
  <c r="BE270" i="28"/>
  <c r="BI270" i="28"/>
  <c r="BM270" i="28"/>
  <c r="P271" i="28"/>
  <c r="T271" i="28"/>
  <c r="X271" i="28"/>
  <c r="AB271" i="28"/>
  <c r="AF271" i="28"/>
  <c r="AJ271" i="28"/>
  <c r="AN271" i="28"/>
  <c r="AR271" i="28"/>
  <c r="AV271" i="28"/>
  <c r="AZ271" i="28"/>
  <c r="BD271" i="28"/>
  <c r="BH271" i="28"/>
  <c r="BL271" i="28"/>
  <c r="S272" i="28"/>
  <c r="W272" i="28"/>
  <c r="AA272" i="28"/>
  <c r="AE272" i="28"/>
  <c r="AI272" i="28"/>
  <c r="AM272" i="28"/>
  <c r="AQ272" i="28"/>
  <c r="AU272" i="28"/>
  <c r="AY272" i="28"/>
  <c r="BC272" i="28"/>
  <c r="BG272" i="28"/>
  <c r="BK272" i="28"/>
  <c r="BO272" i="28"/>
  <c r="R273" i="28"/>
  <c r="V273" i="28"/>
  <c r="Z273" i="28"/>
  <c r="AD273" i="28"/>
  <c r="AH273" i="28"/>
  <c r="AL273" i="28"/>
  <c r="AP273" i="28"/>
  <c r="BB273" i="28"/>
  <c r="Q274" i="28"/>
  <c r="AG274" i="28"/>
  <c r="AW274" i="28"/>
  <c r="BM274" i="28"/>
  <c r="AB275" i="28"/>
  <c r="AR275" i="28"/>
  <c r="BH275" i="28"/>
  <c r="W276" i="28"/>
  <c r="AM276" i="28"/>
  <c r="BC276" i="28"/>
  <c r="R277" i="28"/>
  <c r="AH277" i="28"/>
  <c r="AX277" i="28"/>
  <c r="BN277" i="28"/>
  <c r="AC278" i="28"/>
  <c r="AS278" i="28"/>
  <c r="BI278" i="28"/>
  <c r="X279" i="28"/>
  <c r="AN279" i="28"/>
  <c r="BD279" i="28"/>
  <c r="S280" i="28"/>
  <c r="AI280" i="28"/>
  <c r="AY280" i="28"/>
  <c r="BO280" i="28"/>
  <c r="AD281" i="28"/>
  <c r="AT281" i="28"/>
  <c r="BJ281" i="28"/>
  <c r="Y282" i="28"/>
  <c r="AO282" i="28"/>
  <c r="BE282" i="28"/>
  <c r="T283" i="28"/>
  <c r="AJ283" i="28"/>
  <c r="AZ283" i="28"/>
  <c r="AE284" i="28"/>
  <c r="AU284" i="28"/>
  <c r="BK284" i="28"/>
  <c r="Z285" i="28"/>
  <c r="AP285" i="28"/>
  <c r="BF285" i="28"/>
  <c r="U286" i="28"/>
  <c r="AK286" i="28"/>
  <c r="BA286" i="28"/>
  <c r="P287" i="28"/>
  <c r="AF287" i="28"/>
  <c r="AV287" i="28"/>
  <c r="BL287" i="28"/>
  <c r="AA288" i="28"/>
  <c r="AQ288" i="28"/>
  <c r="BG288" i="28"/>
  <c r="V289" i="28"/>
  <c r="AL289" i="28"/>
  <c r="BB289" i="28"/>
  <c r="Q290" i="28"/>
  <c r="AG290" i="28"/>
  <c r="AW290" i="28"/>
  <c r="BM290" i="28"/>
  <c r="AB291" i="28"/>
  <c r="AR291" i="28"/>
  <c r="BH291" i="28"/>
  <c r="W292" i="28"/>
  <c r="AM292" i="28"/>
  <c r="BC292" i="28"/>
  <c r="BK292" i="28"/>
  <c r="R293" i="28"/>
  <c r="Z293" i="28"/>
  <c r="AH293" i="28"/>
  <c r="AP293" i="28"/>
  <c r="AX293" i="28"/>
  <c r="BE293" i="28"/>
  <c r="BJ293" i="28"/>
  <c r="T294" i="28"/>
  <c r="Y294" i="28"/>
  <c r="AE294" i="28"/>
  <c r="AJ294" i="28"/>
  <c r="AO294" i="28"/>
  <c r="AU294" i="28"/>
  <c r="AZ294" i="28"/>
  <c r="BE294" i="28"/>
  <c r="BK294" i="28"/>
  <c r="T295" i="28"/>
  <c r="Z295" i="28"/>
  <c r="AE295" i="28"/>
  <c r="AJ295" i="28"/>
  <c r="AP295" i="28"/>
  <c r="AU295" i="28"/>
  <c r="AZ295" i="28"/>
  <c r="BF295" i="28"/>
  <c r="BK295" i="28"/>
  <c r="U296" i="28"/>
  <c r="Z296" i="28"/>
  <c r="AE296" i="28"/>
  <c r="AK296" i="28"/>
  <c r="AP296" i="28"/>
  <c r="AU296" i="28"/>
  <c r="AY296" i="28"/>
  <c r="BC296" i="28"/>
  <c r="BG296" i="28"/>
  <c r="BK296" i="28"/>
  <c r="BO296" i="28"/>
  <c r="R297" i="28"/>
  <c r="V297" i="28"/>
  <c r="Z297" i="28"/>
  <c r="AD297" i="28"/>
  <c r="AH297" i="28"/>
  <c r="AL297" i="28"/>
  <c r="AP297" i="28"/>
  <c r="AT297" i="28"/>
  <c r="AX297" i="28"/>
  <c r="BB297" i="28"/>
  <c r="BF297" i="28"/>
  <c r="BJ297" i="28"/>
  <c r="BN297" i="28"/>
  <c r="Q298" i="28"/>
  <c r="U298" i="28"/>
  <c r="Y298" i="28"/>
  <c r="AC298" i="28"/>
  <c r="AG298" i="28"/>
  <c r="AK298" i="28"/>
  <c r="AO298" i="28"/>
  <c r="AS298" i="28"/>
  <c r="AW298" i="28"/>
  <c r="BA298" i="28"/>
  <c r="BE298" i="28"/>
  <c r="BI298" i="28"/>
  <c r="BM298" i="28"/>
  <c r="P299" i="28"/>
  <c r="T299" i="28"/>
  <c r="X299" i="28"/>
  <c r="AB299" i="28"/>
  <c r="AF299" i="28"/>
  <c r="AJ299" i="28"/>
  <c r="AN299" i="28"/>
  <c r="AR299" i="28"/>
  <c r="AV299" i="28"/>
  <c r="AZ299" i="28"/>
  <c r="BD299" i="28"/>
  <c r="BH299" i="28"/>
  <c r="BL299" i="28"/>
  <c r="S300" i="28"/>
  <c r="W300" i="28"/>
  <c r="AA300" i="28"/>
  <c r="AE300" i="28"/>
  <c r="AI300" i="28"/>
  <c r="AM300" i="28"/>
  <c r="AQ300" i="28"/>
  <c r="AU300" i="28"/>
  <c r="AY300" i="28"/>
  <c r="BC300" i="28"/>
  <c r="BG300" i="28"/>
  <c r="BK300" i="28"/>
  <c r="BO300" i="28"/>
  <c r="R301" i="28"/>
  <c r="V301" i="28"/>
  <c r="Z301" i="28"/>
  <c r="AD301" i="28"/>
  <c r="AH301" i="28"/>
  <c r="AL301" i="28"/>
  <c r="AP301" i="28"/>
  <c r="AT301" i="28"/>
  <c r="AX301" i="28"/>
  <c r="BB301" i="28"/>
  <c r="BF301" i="28"/>
  <c r="BJ301" i="28"/>
  <c r="BN301" i="28"/>
  <c r="Q302" i="28"/>
  <c r="U302" i="28"/>
  <c r="Y302" i="28"/>
  <c r="AC302" i="28"/>
  <c r="AG302" i="28"/>
  <c r="AK302" i="28"/>
  <c r="AO302" i="28"/>
  <c r="AS302" i="28"/>
  <c r="AW302" i="28"/>
  <c r="BA302" i="28"/>
  <c r="BE302" i="28"/>
  <c r="BI302" i="28"/>
  <c r="BM302" i="28"/>
  <c r="P303" i="28"/>
  <c r="T303" i="28"/>
  <c r="X303" i="28"/>
  <c r="AB303" i="28"/>
  <c r="AF303" i="28"/>
  <c r="AJ303" i="28"/>
  <c r="AN303" i="28"/>
  <c r="AR303" i="28"/>
  <c r="AV303" i="28"/>
  <c r="AZ303" i="28"/>
  <c r="BD303" i="28"/>
  <c r="BH303" i="28"/>
  <c r="BL303" i="28"/>
  <c r="S304" i="28"/>
  <c r="W304" i="28"/>
  <c r="AA304" i="28"/>
  <c r="AE304" i="28"/>
  <c r="AI304" i="28"/>
  <c r="AM304" i="28"/>
  <c r="AQ304" i="28"/>
  <c r="AU304" i="28"/>
  <c r="AY304" i="28"/>
  <c r="BC304" i="28"/>
  <c r="BG304" i="28"/>
  <c r="BK304" i="28"/>
  <c r="BO304" i="28"/>
  <c r="R305" i="28"/>
  <c r="V305" i="28"/>
  <c r="Z305" i="28"/>
  <c r="AD305" i="28"/>
  <c r="AH305" i="28"/>
  <c r="AL305" i="28"/>
  <c r="AP305" i="28"/>
  <c r="AT305" i="28"/>
  <c r="AX305" i="28"/>
  <c r="BB305" i="28"/>
  <c r="BF305" i="28"/>
  <c r="BJ305" i="28"/>
  <c r="BN305" i="28"/>
  <c r="Q306" i="28"/>
  <c r="U306" i="28"/>
  <c r="Y306" i="28"/>
  <c r="AC306" i="28"/>
  <c r="AG306" i="28"/>
  <c r="AK306" i="28"/>
  <c r="AO306" i="28"/>
  <c r="AS306" i="28"/>
  <c r="AW306" i="28"/>
  <c r="BA306" i="28"/>
  <c r="BE306" i="28"/>
  <c r="BI306" i="28"/>
  <c r="BM306" i="28"/>
  <c r="P307" i="28"/>
  <c r="T307" i="28"/>
  <c r="X307" i="28"/>
  <c r="AB307" i="28"/>
  <c r="AF307" i="28"/>
  <c r="AJ307" i="28"/>
  <c r="AN307" i="28"/>
  <c r="AR307" i="28"/>
  <c r="AV307" i="28"/>
  <c r="AZ307" i="28"/>
  <c r="BD307" i="28"/>
  <c r="BH307" i="28"/>
  <c r="BL307" i="28"/>
  <c r="S308" i="28"/>
  <c r="W308" i="28"/>
  <c r="AA308" i="28"/>
  <c r="AE308" i="28"/>
  <c r="AI308" i="28"/>
  <c r="AM308" i="28"/>
  <c r="AQ308" i="28"/>
  <c r="AU308" i="28"/>
  <c r="AY308" i="28"/>
  <c r="BC308" i="28"/>
  <c r="BG308" i="28"/>
  <c r="BK308" i="28"/>
  <c r="BO308" i="28"/>
  <c r="R309" i="28"/>
  <c r="V309" i="28"/>
  <c r="Z309" i="28"/>
  <c r="AD309" i="28"/>
  <c r="AH309" i="28"/>
  <c r="AL309" i="28"/>
  <c r="AP309" i="28"/>
  <c r="AT309" i="28"/>
  <c r="AX309" i="28"/>
  <c r="BB309" i="28"/>
  <c r="BF309" i="28"/>
  <c r="BJ309" i="28"/>
  <c r="BN309" i="28"/>
  <c r="Q310" i="28"/>
  <c r="U310" i="28"/>
  <c r="Y310" i="28"/>
  <c r="AC310" i="28"/>
  <c r="AG310" i="28"/>
  <c r="AK310" i="28"/>
  <c r="AO310" i="28"/>
  <c r="AS310" i="28"/>
  <c r="AW310" i="28"/>
  <c r="BA310" i="28"/>
  <c r="BE310" i="28"/>
  <c r="BI310" i="28"/>
  <c r="BM310" i="28"/>
  <c r="P311" i="28"/>
  <c r="T311" i="28"/>
  <c r="X311" i="28"/>
  <c r="AB311" i="28"/>
  <c r="AF311" i="28"/>
  <c r="AJ311" i="28"/>
  <c r="AN311" i="28"/>
  <c r="AR311" i="28"/>
  <c r="AV311" i="28"/>
  <c r="AZ311" i="28"/>
  <c r="BD311" i="28"/>
  <c r="BH311" i="28"/>
  <c r="BL311" i="28"/>
  <c r="S312" i="28"/>
  <c r="W312" i="28"/>
  <c r="AA312" i="28"/>
  <c r="AE312" i="28"/>
  <c r="AI312" i="28"/>
  <c r="AM312" i="28"/>
  <c r="AQ312" i="28"/>
  <c r="AU312" i="28"/>
  <c r="AY312" i="28"/>
  <c r="BC312" i="28"/>
  <c r="BG312" i="28"/>
  <c r="BK312" i="28"/>
  <c r="BO312" i="28"/>
  <c r="R313" i="28"/>
  <c r="V313" i="28"/>
  <c r="Z313" i="28"/>
  <c r="AD313" i="28"/>
  <c r="AH313" i="28"/>
  <c r="AL313" i="28"/>
  <c r="AP313" i="28"/>
  <c r="AT313" i="28"/>
  <c r="AX313" i="28"/>
  <c r="BB313" i="28"/>
  <c r="BF313" i="28"/>
  <c r="BJ313" i="28"/>
  <c r="BN313" i="28"/>
  <c r="Q314" i="28"/>
  <c r="U314" i="28"/>
  <c r="Y314" i="28"/>
  <c r="AC314" i="28"/>
  <c r="AG314" i="28"/>
  <c r="AK314" i="28"/>
  <c r="AO314" i="28"/>
  <c r="AS314" i="28"/>
  <c r="AW314" i="28"/>
  <c r="BA314" i="28"/>
  <c r="BE314" i="28"/>
  <c r="BI314" i="28"/>
  <c r="BM314" i="28"/>
  <c r="P315" i="28"/>
  <c r="T315" i="28"/>
  <c r="X315" i="28"/>
  <c r="AB315" i="28"/>
  <c r="AF315" i="28"/>
  <c r="AJ315" i="28"/>
  <c r="AN315" i="28"/>
  <c r="AR315" i="28"/>
  <c r="AV315" i="28"/>
  <c r="AZ315" i="28"/>
  <c r="BD315" i="28"/>
  <c r="BH315" i="28"/>
  <c r="BL315" i="28"/>
  <c r="S316" i="28"/>
  <c r="W316" i="28"/>
  <c r="AA316" i="28"/>
  <c r="AE316" i="28"/>
  <c r="AI316" i="28"/>
  <c r="AM316" i="28"/>
  <c r="AQ316" i="28"/>
  <c r="AU316" i="28"/>
  <c r="AY316" i="28"/>
  <c r="BC316" i="28"/>
  <c r="BG316" i="28"/>
  <c r="BK316" i="28"/>
  <c r="BO316" i="28"/>
  <c r="R317" i="28"/>
  <c r="V317" i="28"/>
  <c r="Z317" i="28"/>
  <c r="AD317" i="28"/>
  <c r="AH317" i="28"/>
  <c r="AL317" i="28"/>
  <c r="AP317" i="28"/>
  <c r="AT317" i="28"/>
  <c r="AX317" i="28"/>
  <c r="BB317" i="28"/>
  <c r="BF317" i="28"/>
  <c r="BJ317" i="28"/>
  <c r="BN317" i="28"/>
  <c r="Q318" i="28"/>
  <c r="U318" i="28"/>
  <c r="Y318" i="28"/>
  <c r="AC318" i="28"/>
  <c r="AG318" i="28"/>
  <c r="AK318" i="28"/>
  <c r="AO318" i="28"/>
  <c r="AS318" i="28"/>
  <c r="AW318" i="28"/>
  <c r="BA318" i="28"/>
  <c r="BE318" i="28"/>
  <c r="BI318" i="28"/>
  <c r="BM318" i="28"/>
  <c r="P319" i="28"/>
  <c r="T319" i="28"/>
  <c r="X319" i="28"/>
  <c r="AB319" i="28"/>
  <c r="AF319" i="28"/>
  <c r="AJ319" i="28"/>
  <c r="AN319" i="28"/>
  <c r="AR319" i="28"/>
  <c r="AV319" i="28"/>
  <c r="AZ319" i="28"/>
  <c r="BD319" i="28"/>
  <c r="BH319" i="28"/>
  <c r="BL319" i="28"/>
  <c r="S320" i="28"/>
  <c r="W320" i="28"/>
  <c r="AA320" i="28"/>
  <c r="AE320" i="28"/>
  <c r="AI320" i="28"/>
  <c r="AM320" i="28"/>
  <c r="AQ320" i="28"/>
  <c r="AU320" i="28"/>
  <c r="AY320" i="28"/>
  <c r="BC320" i="28"/>
  <c r="BG320" i="28"/>
  <c r="BK320" i="28"/>
  <c r="BO320" i="28"/>
  <c r="R321" i="28"/>
  <c r="V321" i="28"/>
  <c r="Z321" i="28"/>
  <c r="AD321" i="28"/>
  <c r="AH321" i="28"/>
  <c r="AL321" i="28"/>
  <c r="AP321" i="28"/>
  <c r="AT321" i="28"/>
  <c r="AX321" i="28"/>
  <c r="BB321" i="28"/>
  <c r="BF321" i="28"/>
  <c r="BJ321" i="28"/>
  <c r="BN321" i="28"/>
  <c r="Q322" i="28"/>
  <c r="U322" i="28"/>
  <c r="Y322" i="28"/>
  <c r="AC322" i="28"/>
  <c r="AG322" i="28"/>
  <c r="AK322" i="28"/>
  <c r="AO322" i="28"/>
  <c r="AS322" i="28"/>
  <c r="AW322" i="28"/>
  <c r="BA322" i="28"/>
  <c r="BE322" i="28"/>
  <c r="BI322" i="28"/>
  <c r="BM322" i="28"/>
  <c r="P323" i="28"/>
  <c r="T323" i="28"/>
  <c r="X323" i="28"/>
  <c r="AB323" i="28"/>
  <c r="AF323" i="28"/>
  <c r="AJ323" i="28"/>
  <c r="AN323" i="28"/>
  <c r="AR323" i="28"/>
  <c r="AV323" i="28"/>
  <c r="AZ323" i="28"/>
  <c r="BD323" i="28"/>
  <c r="BH323" i="28"/>
  <c r="BL323" i="28"/>
  <c r="S324" i="28"/>
  <c r="W324" i="28"/>
  <c r="AA324" i="28"/>
  <c r="AE324" i="28"/>
  <c r="AI324" i="28"/>
  <c r="AM324" i="28"/>
  <c r="AQ324" i="28"/>
  <c r="AU324" i="28"/>
  <c r="AY324" i="28"/>
  <c r="BC324" i="28"/>
  <c r="BG324" i="28"/>
  <c r="BK324" i="28"/>
  <c r="BO324" i="28"/>
  <c r="R325" i="28"/>
  <c r="V325" i="28"/>
  <c r="Z325" i="28"/>
  <c r="AD325" i="28"/>
  <c r="AH325" i="28"/>
  <c r="AL325" i="28"/>
  <c r="AP325" i="28"/>
  <c r="AT325" i="28"/>
  <c r="AX325" i="28"/>
  <c r="BB325" i="28"/>
  <c r="BF325" i="28"/>
  <c r="BJ325" i="28"/>
  <c r="BN325" i="28"/>
  <c r="Q326" i="28"/>
  <c r="U326" i="28"/>
  <c r="Y326" i="28"/>
  <c r="AC326" i="28"/>
  <c r="AG326" i="28"/>
  <c r="AK326" i="28"/>
  <c r="AO326" i="28"/>
  <c r="AS326" i="28"/>
  <c r="AW326" i="28"/>
  <c r="BA326" i="28"/>
  <c r="BE326" i="28"/>
  <c r="BI326" i="28"/>
  <c r="BM326" i="28"/>
  <c r="P327" i="28"/>
  <c r="T327" i="28"/>
  <c r="X327" i="28"/>
  <c r="AB327" i="28"/>
  <c r="AF327" i="28"/>
  <c r="AJ327" i="28"/>
  <c r="AN327" i="28"/>
  <c r="AR327" i="28"/>
  <c r="AV327" i="28"/>
  <c r="AZ327" i="28"/>
  <c r="BD327" i="28"/>
  <c r="BH327" i="28"/>
  <c r="BL327" i="28"/>
  <c r="S328" i="28"/>
  <c r="W328" i="28"/>
  <c r="AA328" i="28"/>
  <c r="AE328" i="28"/>
  <c r="AI328" i="28"/>
  <c r="AM328" i="28"/>
  <c r="AQ328" i="28"/>
  <c r="AU328" i="28"/>
  <c r="AY328" i="28"/>
  <c r="BC328" i="28"/>
  <c r="BG328" i="28"/>
  <c r="BK328" i="28"/>
  <c r="BO328" i="28"/>
  <c r="R329" i="28"/>
  <c r="V329" i="28"/>
  <c r="Z329" i="28"/>
  <c r="AD329" i="28"/>
  <c r="AH329" i="28"/>
  <c r="AL329" i="28"/>
  <c r="AP329" i="28"/>
  <c r="AT329" i="28"/>
  <c r="AX329" i="28"/>
  <c r="BB329" i="28"/>
  <c r="BF329" i="28"/>
  <c r="BJ329" i="28"/>
  <c r="BN329" i="28"/>
  <c r="Q330" i="28"/>
  <c r="U330" i="28"/>
  <c r="Y330" i="28"/>
  <c r="AC330" i="28"/>
  <c r="AG330" i="28"/>
  <c r="AK330" i="28"/>
  <c r="AO330" i="28"/>
  <c r="AS330" i="28"/>
  <c r="AW330" i="28"/>
  <c r="BA330" i="28"/>
  <c r="BE330" i="28"/>
  <c r="BI330" i="28"/>
  <c r="BM330" i="28"/>
  <c r="P331" i="28"/>
  <c r="T331" i="28"/>
  <c r="X331" i="28"/>
  <c r="AB331" i="28"/>
  <c r="AF331" i="28"/>
  <c r="AJ331" i="28"/>
  <c r="AN331" i="28"/>
  <c r="AR331" i="28"/>
  <c r="AV331" i="28"/>
  <c r="AZ331" i="28"/>
  <c r="BD331" i="28"/>
  <c r="BH331" i="28"/>
  <c r="BL331" i="28"/>
  <c r="S332" i="28"/>
  <c r="W332" i="28"/>
  <c r="AA332" i="28"/>
  <c r="AE332" i="28"/>
  <c r="AI332" i="28"/>
  <c r="AM332" i="28"/>
  <c r="AQ332" i="28"/>
  <c r="AU332" i="28"/>
  <c r="AY332" i="28"/>
  <c r="BC332" i="28"/>
  <c r="BG332" i="28"/>
  <c r="BK332" i="28"/>
  <c r="BO332" i="28"/>
  <c r="R333" i="28"/>
  <c r="V333" i="28"/>
  <c r="Z333" i="28"/>
  <c r="AD333" i="28"/>
  <c r="AH333" i="28"/>
  <c r="AL333" i="28"/>
  <c r="AP333" i="28"/>
  <c r="AT333" i="28"/>
  <c r="AX333" i="28"/>
  <c r="BB333" i="28"/>
  <c r="BF333" i="28"/>
  <c r="BJ333" i="28"/>
  <c r="BN333" i="28"/>
  <c r="Q334" i="28"/>
  <c r="U334" i="28"/>
  <c r="Y334" i="28"/>
  <c r="AC334" i="28"/>
  <c r="AG334" i="28"/>
  <c r="AK334" i="28"/>
  <c r="AO334" i="28"/>
  <c r="AS334" i="28"/>
  <c r="AW334" i="28"/>
  <c r="BA334" i="28"/>
  <c r="BE334" i="28"/>
  <c r="BI334" i="28"/>
  <c r="BM334" i="28"/>
  <c r="P335" i="28"/>
  <c r="T335" i="28"/>
  <c r="X335" i="28"/>
  <c r="AB335" i="28"/>
  <c r="AF335" i="28"/>
  <c r="AJ335" i="28"/>
  <c r="AN335" i="28"/>
  <c r="AR335" i="28"/>
  <c r="AV335" i="28"/>
  <c r="AZ335" i="28"/>
  <c r="BD335" i="28"/>
  <c r="BH335" i="28"/>
  <c r="BL335" i="28"/>
  <c r="S336" i="28"/>
  <c r="W336" i="28"/>
  <c r="AA336" i="28"/>
  <c r="AE336" i="28"/>
  <c r="AI336" i="28"/>
  <c r="AM336" i="28"/>
  <c r="AQ336" i="28"/>
  <c r="AU336" i="28"/>
  <c r="AY336" i="28"/>
  <c r="BC336" i="28"/>
  <c r="BG336" i="28"/>
  <c r="BK336" i="28"/>
  <c r="BO336" i="28"/>
  <c r="R337" i="28"/>
  <c r="V337" i="28"/>
  <c r="Z337" i="28"/>
  <c r="AD337" i="28"/>
  <c r="AH337" i="28"/>
  <c r="AL337" i="28"/>
  <c r="AP337" i="28"/>
  <c r="AT337" i="28"/>
  <c r="AX337" i="28"/>
  <c r="BB337" i="28"/>
  <c r="BF337" i="28"/>
  <c r="BJ337" i="28"/>
  <c r="BN337" i="28"/>
  <c r="Q338" i="28"/>
  <c r="U338" i="28"/>
  <c r="Y338" i="28"/>
  <c r="AC338" i="28"/>
  <c r="AG338" i="28"/>
  <c r="AK338" i="28"/>
  <c r="AO338" i="28"/>
  <c r="AS338" i="28"/>
  <c r="AW338" i="28"/>
  <c r="BA338" i="28"/>
  <c r="BE338" i="28"/>
  <c r="BI338" i="28"/>
  <c r="BM338" i="28"/>
  <c r="P339" i="28"/>
  <c r="T339" i="28"/>
  <c r="X339" i="28"/>
  <c r="AB339" i="28"/>
  <c r="AF339" i="28"/>
  <c r="AJ339" i="28"/>
  <c r="AN339" i="28"/>
  <c r="AR339" i="28"/>
  <c r="AV339" i="28"/>
  <c r="AZ339" i="28"/>
  <c r="BD339" i="28"/>
  <c r="BH339" i="28"/>
  <c r="BL339" i="28"/>
  <c r="S340" i="28"/>
  <c r="W340" i="28"/>
  <c r="AA340" i="28"/>
  <c r="AE340" i="28"/>
  <c r="AI340" i="28"/>
  <c r="AM340" i="28"/>
  <c r="AQ340" i="28"/>
  <c r="AU340" i="28"/>
  <c r="AY340" i="28"/>
  <c r="BC340" i="28"/>
  <c r="BG340" i="28"/>
  <c r="BK340" i="28"/>
  <c r="BO340" i="28"/>
  <c r="R341" i="28"/>
  <c r="V341" i="28"/>
  <c r="Z341" i="28"/>
  <c r="AD341" i="28"/>
  <c r="AH341" i="28"/>
  <c r="AL341" i="28"/>
  <c r="AP341" i="28"/>
  <c r="AT341" i="28"/>
  <c r="AX341" i="28"/>
  <c r="BB341" i="28"/>
  <c r="BF341" i="28"/>
  <c r="BJ341" i="28"/>
  <c r="BN341" i="28"/>
  <c r="Q342" i="28"/>
  <c r="U342" i="28"/>
  <c r="Y342" i="28"/>
  <c r="AC342" i="28"/>
  <c r="AG342" i="28"/>
  <c r="AK342" i="28"/>
  <c r="AO342" i="28"/>
  <c r="AS342" i="28"/>
  <c r="AW342" i="28"/>
  <c r="BA342" i="28"/>
  <c r="BE342" i="28"/>
  <c r="BI342" i="28"/>
  <c r="BM342" i="28"/>
  <c r="P343" i="28"/>
  <c r="T343" i="28"/>
  <c r="X343" i="28"/>
  <c r="AB343" i="28"/>
  <c r="AF343" i="28"/>
  <c r="AJ343" i="28"/>
  <c r="AN343" i="28"/>
  <c r="AR343" i="28"/>
  <c r="AV343" i="28"/>
  <c r="AZ343" i="28"/>
  <c r="BD343" i="28"/>
  <c r="BH343" i="28"/>
  <c r="BL343" i="28"/>
  <c r="S344" i="28"/>
  <c r="W344" i="28"/>
  <c r="AA344" i="28"/>
  <c r="AE344" i="28"/>
  <c r="AI344" i="28"/>
  <c r="AM344" i="28"/>
  <c r="AQ344" i="28"/>
  <c r="AU344" i="28"/>
  <c r="AY344" i="28"/>
  <c r="BC344" i="28"/>
  <c r="BG344" i="28"/>
  <c r="BK344" i="28"/>
  <c r="BO344" i="28"/>
  <c r="R345" i="28"/>
  <c r="V345" i="28"/>
  <c r="Z345" i="28"/>
  <c r="AD345" i="28"/>
  <c r="AH345" i="28"/>
  <c r="AL345" i="28"/>
  <c r="AP345" i="28"/>
  <c r="AT345" i="28"/>
  <c r="AX345" i="28"/>
  <c r="BB345" i="28"/>
  <c r="BF345" i="28"/>
  <c r="BJ345" i="28"/>
  <c r="BN345" i="28"/>
  <c r="Q346" i="28"/>
  <c r="U346" i="28"/>
  <c r="Y346" i="28"/>
  <c r="AC346" i="28"/>
  <c r="AG346" i="28"/>
  <c r="AK346" i="28"/>
  <c r="AO346" i="28"/>
  <c r="AS346" i="28"/>
  <c r="AW346" i="28"/>
  <c r="BA346" i="28"/>
  <c r="BE346" i="28"/>
  <c r="BI346" i="28"/>
  <c r="BM346" i="28"/>
  <c r="P347" i="28"/>
  <c r="T347" i="28"/>
  <c r="X347" i="28"/>
  <c r="AB347" i="28"/>
  <c r="AF347" i="28"/>
  <c r="AJ347" i="28"/>
  <c r="AN347" i="28"/>
  <c r="AR347" i="28"/>
  <c r="AV347" i="28"/>
  <c r="AZ347" i="28"/>
  <c r="BD347" i="28"/>
  <c r="BH347" i="28"/>
  <c r="BL347" i="28"/>
  <c r="S348" i="28"/>
  <c r="W348" i="28"/>
  <c r="AA348" i="28"/>
  <c r="AE348" i="28"/>
  <c r="AI348" i="28"/>
  <c r="AM348" i="28"/>
  <c r="AQ348" i="28"/>
  <c r="AU348" i="28"/>
  <c r="AY348" i="28"/>
  <c r="BC348" i="28"/>
  <c r="BG348" i="28"/>
  <c r="BK348" i="28"/>
  <c r="BO348" i="28"/>
  <c r="R349" i="28"/>
  <c r="V349" i="28"/>
  <c r="Z349" i="28"/>
  <c r="AD349" i="28"/>
  <c r="AH349" i="28"/>
  <c r="AL349" i="28"/>
  <c r="AP349" i="28"/>
  <c r="AT349" i="28"/>
  <c r="AX349" i="28"/>
  <c r="BB349" i="28"/>
  <c r="BF349" i="28"/>
  <c r="BJ349" i="28"/>
  <c r="BN349" i="28"/>
  <c r="Q350" i="28"/>
  <c r="U350" i="28"/>
  <c r="Y350" i="28"/>
  <c r="AC350" i="28"/>
  <c r="AG350" i="28"/>
  <c r="AK350" i="28"/>
  <c r="AO350" i="28"/>
  <c r="AS350" i="28"/>
  <c r="AW350" i="28"/>
  <c r="BA350" i="28"/>
  <c r="BE350" i="28"/>
  <c r="BI350" i="28"/>
  <c r="BM350" i="28"/>
  <c r="P351" i="28"/>
  <c r="T351" i="28"/>
  <c r="X351" i="28"/>
  <c r="AB351" i="28"/>
  <c r="AF351" i="28"/>
  <c r="AJ351" i="28"/>
  <c r="AN351" i="28"/>
  <c r="AR351" i="28"/>
  <c r="AV351" i="28"/>
  <c r="AZ351" i="28"/>
  <c r="BD351" i="28"/>
  <c r="BH351" i="28"/>
  <c r="BL351" i="28"/>
  <c r="S352" i="28"/>
  <c r="W352" i="28"/>
  <c r="AA352" i="28"/>
  <c r="AE352" i="28"/>
  <c r="AI352" i="28"/>
  <c r="AM352" i="28"/>
  <c r="AQ352" i="28"/>
  <c r="AU352" i="28"/>
  <c r="AY352" i="28"/>
  <c r="BC352" i="28"/>
  <c r="BG352" i="28"/>
  <c r="BK352" i="28"/>
  <c r="BO352" i="28"/>
  <c r="R353" i="28"/>
  <c r="V353" i="28"/>
  <c r="Z353" i="28"/>
  <c r="AD353" i="28"/>
  <c r="AH353" i="28"/>
  <c r="AL353" i="28"/>
  <c r="AP353" i="28"/>
  <c r="AT353" i="28"/>
  <c r="AX353" i="28"/>
  <c r="BB353" i="28"/>
  <c r="BF353" i="28"/>
  <c r="BJ353" i="28"/>
  <c r="BN353" i="28"/>
  <c r="Q354" i="28"/>
  <c r="U354" i="28"/>
  <c r="Y354" i="28"/>
  <c r="AC354" i="28"/>
  <c r="AG354" i="28"/>
  <c r="AK354" i="28"/>
  <c r="AO354" i="28"/>
  <c r="AS354" i="28"/>
  <c r="AW354" i="28"/>
  <c r="BA354" i="28"/>
  <c r="BE354" i="28"/>
  <c r="BI354" i="28"/>
  <c r="BM354" i="28"/>
  <c r="P355" i="28"/>
  <c r="T355" i="28"/>
  <c r="X355" i="28"/>
  <c r="AB355" i="28"/>
  <c r="AF355" i="28"/>
  <c r="AJ355" i="28"/>
  <c r="AN355" i="28"/>
  <c r="AR355" i="28"/>
  <c r="AV355" i="28"/>
  <c r="AZ355" i="28"/>
  <c r="BD355" i="28"/>
  <c r="BH355" i="28"/>
  <c r="BL355" i="28"/>
  <c r="S356" i="28"/>
  <c r="W356" i="28"/>
  <c r="AA356" i="28"/>
  <c r="AE356" i="28"/>
  <c r="AI356" i="28"/>
  <c r="AM356" i="28"/>
  <c r="AQ356" i="28"/>
  <c r="AU356" i="28"/>
  <c r="AY356" i="28"/>
  <c r="BC356" i="28"/>
  <c r="BG356" i="28"/>
  <c r="BK356" i="28"/>
  <c r="BO356" i="28"/>
  <c r="R357" i="28"/>
  <c r="V357" i="28"/>
  <c r="Z357" i="28"/>
  <c r="AD357" i="28"/>
  <c r="AH357" i="28"/>
  <c r="AL357" i="28"/>
  <c r="AP357" i="28"/>
  <c r="AT357" i="28"/>
  <c r="AX357" i="28"/>
  <c r="BB357" i="28"/>
  <c r="BF357" i="28"/>
  <c r="BJ357" i="28"/>
  <c r="BN357" i="28"/>
  <c r="Q358" i="28"/>
  <c r="U358" i="28"/>
  <c r="Y358" i="28"/>
  <c r="AC358" i="28"/>
  <c r="AG358" i="28"/>
  <c r="AK358" i="28"/>
  <c r="AO358" i="28"/>
  <c r="AS358" i="28"/>
  <c r="AW358" i="28"/>
  <c r="BA358" i="28"/>
  <c r="BE358" i="28"/>
  <c r="BI358" i="28"/>
  <c r="BM358" i="28"/>
  <c r="P359" i="28"/>
  <c r="T359" i="28"/>
  <c r="X359" i="28"/>
  <c r="AB359" i="28"/>
  <c r="AF359" i="28"/>
  <c r="AJ359" i="28"/>
  <c r="AN359" i="28"/>
  <c r="AR359" i="28"/>
  <c r="AV359" i="28"/>
  <c r="AZ359" i="28"/>
  <c r="BD359" i="28"/>
  <c r="BH359" i="28"/>
  <c r="BL359" i="28"/>
  <c r="S360" i="28"/>
  <c r="W360" i="28"/>
  <c r="AA360" i="28"/>
  <c r="AE360" i="28"/>
  <c r="AI360" i="28"/>
  <c r="AM360" i="28"/>
  <c r="AQ360" i="28"/>
  <c r="AU360" i="28"/>
  <c r="AY360" i="28"/>
  <c r="BC360" i="28"/>
  <c r="BG360" i="28"/>
  <c r="BK360" i="28"/>
  <c r="BO360" i="28"/>
  <c r="R361" i="28"/>
  <c r="V361" i="28"/>
  <c r="Z361" i="28"/>
  <c r="AD361" i="28"/>
  <c r="AH361" i="28"/>
  <c r="AL361" i="28"/>
  <c r="AP361" i="28"/>
  <c r="AT361" i="28"/>
  <c r="AX361" i="28"/>
  <c r="BB361" i="28"/>
  <c r="BF361" i="28"/>
  <c r="BJ361" i="28"/>
  <c r="BN361" i="28"/>
  <c r="Q362" i="28"/>
  <c r="U362" i="28"/>
  <c r="Y362" i="28"/>
  <c r="AC362" i="28"/>
  <c r="AG362" i="28"/>
  <c r="AK362" i="28"/>
  <c r="AO362" i="28"/>
  <c r="AS362" i="28"/>
  <c r="AW362" i="28"/>
  <c r="BA362" i="28"/>
  <c r="BE362" i="28"/>
  <c r="BI362" i="28"/>
  <c r="BM362" i="28"/>
  <c r="P363" i="28"/>
  <c r="T363" i="28"/>
  <c r="X363" i="28"/>
  <c r="AB363" i="28"/>
  <c r="AF363" i="28"/>
  <c r="AJ363" i="28"/>
  <c r="AN363" i="28"/>
  <c r="AR363" i="28"/>
  <c r="AV363" i="28"/>
  <c r="AZ363" i="28"/>
  <c r="BD363" i="28"/>
  <c r="BH363" i="28"/>
  <c r="BL363" i="28"/>
  <c r="S364" i="28"/>
  <c r="W364" i="28"/>
  <c r="AA364" i="28"/>
  <c r="AE364" i="28"/>
  <c r="AI364" i="28"/>
  <c r="AM364" i="28"/>
  <c r="AQ364" i="28"/>
  <c r="AU364" i="28"/>
  <c r="AY364" i="28"/>
  <c r="BC364" i="28"/>
  <c r="BG364" i="28"/>
  <c r="BK364" i="28"/>
  <c r="BO364" i="28"/>
  <c r="R365" i="28"/>
  <c r="V365" i="28"/>
  <c r="Z365" i="28"/>
  <c r="AD365" i="28"/>
  <c r="AH365" i="28"/>
  <c r="AL365" i="28"/>
  <c r="AP365" i="28"/>
  <c r="AT365" i="28"/>
  <c r="AX365" i="28"/>
  <c r="BB365" i="28"/>
  <c r="BF365" i="28"/>
  <c r="BJ365" i="28"/>
  <c r="BN365" i="28"/>
  <c r="Q366" i="28"/>
  <c r="U366" i="28"/>
  <c r="Y366" i="28"/>
  <c r="AC366" i="28"/>
  <c r="AG366" i="28"/>
  <c r="AK366" i="28"/>
  <c r="AO366" i="28"/>
  <c r="AS366" i="28"/>
  <c r="AW366" i="28"/>
  <c r="BA366" i="28"/>
  <c r="BE366" i="28"/>
  <c r="BI366" i="28"/>
  <c r="BM366" i="28"/>
  <c r="P367" i="28"/>
  <c r="T367" i="28"/>
  <c r="X367" i="28"/>
  <c r="AB367" i="28"/>
  <c r="AF367" i="28"/>
  <c r="AJ367" i="28"/>
  <c r="AN367" i="28"/>
  <c r="AR367" i="28"/>
  <c r="AV367" i="28"/>
  <c r="AZ367" i="28"/>
  <c r="BD367" i="28"/>
  <c r="BH367" i="28"/>
  <c r="BL367" i="28"/>
  <c r="S368" i="28"/>
  <c r="W368" i="28"/>
  <c r="AA368" i="28"/>
  <c r="AE368" i="28"/>
  <c r="AI368" i="28"/>
  <c r="AM368" i="28"/>
  <c r="AQ368" i="28"/>
  <c r="AU368" i="28"/>
  <c r="AY368" i="28"/>
  <c r="BC368" i="28"/>
  <c r="BG368" i="28"/>
  <c r="BK368" i="28"/>
  <c r="BO368" i="28"/>
  <c r="R369" i="28"/>
  <c r="V369" i="28"/>
  <c r="Z369" i="28"/>
  <c r="AD369" i="28"/>
  <c r="AH369" i="28"/>
  <c r="AL369" i="28"/>
  <c r="AP369" i="28"/>
  <c r="AT369" i="28"/>
  <c r="AX369" i="28"/>
  <c r="BB369" i="28"/>
  <c r="BF369" i="28"/>
  <c r="BJ369" i="28"/>
  <c r="BN369" i="28"/>
  <c r="Q370" i="28"/>
  <c r="U370" i="28"/>
  <c r="Y370" i="28"/>
  <c r="AC370" i="28"/>
  <c r="AG370" i="28"/>
  <c r="AK370" i="28"/>
  <c r="AO370" i="28"/>
  <c r="AS370" i="28"/>
  <c r="AW370" i="28"/>
  <c r="BA370" i="28"/>
  <c r="BE370" i="28"/>
  <c r="BI370" i="28"/>
  <c r="BM370" i="28"/>
  <c r="P371" i="28"/>
  <c r="T371" i="28"/>
  <c r="X371" i="28"/>
  <c r="AB371" i="28"/>
  <c r="AF371" i="28"/>
  <c r="AJ371" i="28"/>
  <c r="AN371" i="28"/>
  <c r="AR371" i="28"/>
  <c r="AV371" i="28"/>
  <c r="AZ371" i="28"/>
  <c r="BD371" i="28"/>
  <c r="BH371" i="28"/>
  <c r="BL371" i="28"/>
  <c r="S372" i="28"/>
  <c r="W372" i="28"/>
  <c r="AA372" i="28"/>
  <c r="AE372" i="28"/>
  <c r="AI372" i="28"/>
  <c r="AM372" i="28"/>
  <c r="AQ372" i="28"/>
  <c r="AU372" i="28"/>
  <c r="AY372" i="28"/>
  <c r="BC372" i="28"/>
  <c r="BG372" i="28"/>
  <c r="BK372" i="28"/>
  <c r="BO372" i="28"/>
  <c r="R373" i="28"/>
  <c r="V373" i="28"/>
  <c r="Z373" i="28"/>
  <c r="AD373" i="28"/>
  <c r="AH373" i="28"/>
  <c r="AL373" i="28"/>
  <c r="AP373" i="28"/>
  <c r="AT373" i="28"/>
  <c r="AX373" i="28"/>
  <c r="BB373" i="28"/>
  <c r="BF373" i="28"/>
  <c r="BJ373" i="28"/>
  <c r="BN373" i="28"/>
  <c r="Q374" i="28"/>
  <c r="U374" i="28"/>
  <c r="Y374" i="28"/>
  <c r="AC374" i="28"/>
  <c r="AG374" i="28"/>
  <c r="AK374" i="28"/>
  <c r="AO374" i="28"/>
  <c r="AS374" i="28"/>
  <c r="AW374" i="28"/>
  <c r="BA374" i="28"/>
  <c r="BE374" i="28"/>
  <c r="BI374" i="28"/>
  <c r="BM374" i="28"/>
  <c r="P375" i="28"/>
  <c r="T375" i="28"/>
  <c r="X375" i="28"/>
  <c r="AB375" i="28"/>
  <c r="AF375" i="28"/>
  <c r="AJ375" i="28"/>
  <c r="AN375" i="28"/>
  <c r="AR375" i="28"/>
  <c r="AV375" i="28"/>
  <c r="AZ375" i="28"/>
  <c r="BD375" i="28"/>
  <c r="BH375" i="28"/>
  <c r="BL375" i="28"/>
  <c r="S376" i="28"/>
  <c r="W376" i="28"/>
  <c r="AA376" i="28"/>
  <c r="AE376" i="28"/>
  <c r="AI376" i="28"/>
  <c r="AM376" i="28"/>
  <c r="AQ376" i="28"/>
  <c r="AU376" i="28"/>
  <c r="AY376" i="28"/>
  <c r="BC376" i="28"/>
  <c r="BG376" i="28"/>
  <c r="BK376" i="28"/>
  <c r="BO376" i="28"/>
  <c r="R377" i="28"/>
  <c r="V377" i="28"/>
  <c r="Z377" i="28"/>
  <c r="AD377" i="28"/>
  <c r="AH377" i="28"/>
  <c r="AL377" i="28"/>
  <c r="AP377" i="28"/>
  <c r="AT377" i="28"/>
  <c r="AX377" i="28"/>
  <c r="BB377" i="28"/>
  <c r="BF377" i="28"/>
  <c r="BJ377" i="28"/>
  <c r="BN377" i="28"/>
  <c r="Q378" i="28"/>
  <c r="U378" i="28"/>
  <c r="Y378" i="28"/>
  <c r="AC378" i="28"/>
  <c r="AG378" i="28"/>
  <c r="AK378" i="28"/>
  <c r="AO378" i="28"/>
  <c r="AS378" i="28"/>
  <c r="AW378" i="28"/>
  <c r="BA378" i="28"/>
  <c r="BE378" i="28"/>
  <c r="BI378" i="28"/>
  <c r="BM378" i="28"/>
  <c r="P379" i="28"/>
  <c r="T379" i="28"/>
  <c r="X379" i="28"/>
  <c r="AB379" i="28"/>
  <c r="AF379" i="28"/>
  <c r="AJ379" i="28"/>
  <c r="AN379" i="28"/>
  <c r="AR379" i="28"/>
  <c r="AV379" i="28"/>
  <c r="AZ379" i="28"/>
  <c r="BD379" i="28"/>
  <c r="BH379" i="28"/>
  <c r="BL379" i="28"/>
  <c r="S380" i="28"/>
  <c r="W380" i="28"/>
  <c r="AA380" i="28"/>
  <c r="AE380" i="28"/>
  <c r="AI380" i="28"/>
  <c r="AM380" i="28"/>
  <c r="AQ380" i="28"/>
  <c r="AU380" i="28"/>
  <c r="AY380" i="28"/>
  <c r="BC380" i="28"/>
  <c r="BG380" i="28"/>
  <c r="BK380" i="28"/>
  <c r="BO380" i="28"/>
  <c r="R381" i="28"/>
  <c r="V381" i="28"/>
  <c r="Z381" i="28"/>
  <c r="AD381" i="28"/>
  <c r="AH381" i="28"/>
  <c r="AL381" i="28"/>
  <c r="AP381" i="28"/>
  <c r="AT381" i="28"/>
  <c r="AX381" i="28"/>
  <c r="BB381" i="28"/>
  <c r="BF381" i="28"/>
  <c r="BJ381" i="28"/>
  <c r="BN381" i="28"/>
  <c r="Q382" i="28"/>
  <c r="U382" i="28"/>
  <c r="Y382" i="28"/>
  <c r="AC382" i="28"/>
  <c r="AG382" i="28"/>
  <c r="AK382" i="28"/>
  <c r="AO382" i="28"/>
  <c r="AS382" i="28"/>
  <c r="AW382" i="28"/>
  <c r="BA382" i="28"/>
  <c r="BE382" i="28"/>
  <c r="BI382" i="28"/>
  <c r="BM382" i="28"/>
  <c r="P383" i="28"/>
  <c r="T383" i="28"/>
  <c r="X383" i="28"/>
  <c r="AB383" i="28"/>
  <c r="AF383" i="28"/>
  <c r="AJ383" i="28"/>
  <c r="AN383" i="28"/>
  <c r="AR383" i="28"/>
  <c r="AV383" i="28"/>
  <c r="AZ383" i="28"/>
  <c r="BD383" i="28"/>
  <c r="BH383" i="28"/>
  <c r="BL383" i="28"/>
  <c r="S384" i="28"/>
  <c r="W384" i="28"/>
  <c r="AA384" i="28"/>
  <c r="AE384" i="28"/>
  <c r="AI384" i="28"/>
  <c r="AM384" i="28"/>
  <c r="AQ384" i="28"/>
  <c r="AU384" i="28"/>
  <c r="AY384" i="28"/>
  <c r="BC384" i="28"/>
  <c r="BG384" i="28"/>
  <c r="BK384" i="28"/>
  <c r="BO384" i="28"/>
  <c r="R385" i="28"/>
  <c r="V385" i="28"/>
  <c r="Z385" i="28"/>
  <c r="AD385" i="28"/>
  <c r="AH385" i="28"/>
  <c r="AL385" i="28"/>
  <c r="AP385" i="28"/>
  <c r="AT385" i="28"/>
  <c r="AX385" i="28"/>
  <c r="BB385" i="28"/>
  <c r="BF385" i="28"/>
  <c r="BJ385" i="28"/>
  <c r="BN385" i="28"/>
  <c r="Q386" i="28"/>
  <c r="U386" i="28"/>
  <c r="Y386" i="28"/>
  <c r="AC386" i="28"/>
  <c r="AG386" i="28"/>
  <c r="AK386" i="28"/>
  <c r="AO386" i="28"/>
  <c r="AS386" i="28"/>
  <c r="AW386" i="28"/>
  <c r="BA386" i="28"/>
  <c r="BE386" i="28"/>
  <c r="BI386" i="28"/>
  <c r="BM386" i="28"/>
  <c r="P387" i="28"/>
  <c r="T387" i="28"/>
  <c r="X387" i="28"/>
  <c r="AB387" i="28"/>
  <c r="AF387" i="28"/>
  <c r="AJ387" i="28"/>
  <c r="AN387" i="28"/>
  <c r="AR387" i="28"/>
  <c r="AV387" i="28"/>
  <c r="AZ387" i="28"/>
  <c r="BD387" i="28"/>
  <c r="BH387" i="28"/>
  <c r="BL387" i="28"/>
  <c r="S388" i="28"/>
  <c r="W388" i="28"/>
  <c r="AA388" i="28"/>
  <c r="AE388" i="28"/>
  <c r="AI388" i="28"/>
  <c r="AM388" i="28"/>
  <c r="AQ388" i="28"/>
  <c r="AU388" i="28"/>
  <c r="AY388" i="28"/>
  <c r="BC388" i="28"/>
  <c r="BG388" i="28"/>
  <c r="BK388" i="28"/>
  <c r="BO388" i="28"/>
  <c r="R389" i="28"/>
  <c r="V389" i="28"/>
  <c r="Z389" i="28"/>
  <c r="AD389" i="28"/>
  <c r="AH389" i="28"/>
  <c r="AL389" i="28"/>
  <c r="AP389" i="28"/>
  <c r="AT389" i="28"/>
  <c r="AX389" i="28"/>
  <c r="BB389" i="28"/>
  <c r="BF389" i="28"/>
  <c r="BJ389" i="28"/>
  <c r="BN389" i="28"/>
  <c r="Q390" i="28"/>
  <c r="U390" i="28"/>
  <c r="Y390" i="28"/>
  <c r="AC390" i="28"/>
  <c r="AG390" i="28"/>
  <c r="AK390" i="28"/>
  <c r="AO390" i="28"/>
  <c r="AS390" i="28"/>
  <c r="AW390" i="28"/>
  <c r="BA390" i="28"/>
  <c r="BE390" i="28"/>
  <c r="BI390" i="28"/>
  <c r="BM390" i="28"/>
  <c r="P391" i="28"/>
  <c r="T391" i="28"/>
  <c r="X391" i="28"/>
  <c r="AB391" i="28"/>
  <c r="AF391" i="28"/>
  <c r="AJ391" i="28"/>
  <c r="AN391" i="28"/>
  <c r="AR391" i="28"/>
  <c r="AV391" i="28"/>
  <c r="AZ391" i="28"/>
  <c r="BD391" i="28"/>
  <c r="BH391" i="28"/>
  <c r="BL391" i="28"/>
  <c r="S392" i="28"/>
  <c r="W392" i="28"/>
  <c r="BF273" i="28"/>
  <c r="U274" i="28"/>
  <c r="AK274" i="28"/>
  <c r="BA274" i="28"/>
  <c r="P275" i="28"/>
  <c r="AF275" i="28"/>
  <c r="AV275" i="28"/>
  <c r="BL275" i="28"/>
  <c r="AA276" i="28"/>
  <c r="AQ276" i="28"/>
  <c r="BG276" i="28"/>
  <c r="V277" i="28"/>
  <c r="AL277" i="28"/>
  <c r="BB277" i="28"/>
  <c r="Q278" i="28"/>
  <c r="AG278" i="28"/>
  <c r="AW278" i="28"/>
  <c r="BM278" i="28"/>
  <c r="AB279" i="28"/>
  <c r="AR279" i="28"/>
  <c r="BH279" i="28"/>
  <c r="W280" i="28"/>
  <c r="AM280" i="28"/>
  <c r="BC280" i="28"/>
  <c r="R281" i="28"/>
  <c r="AH281" i="28"/>
  <c r="AX281" i="28"/>
  <c r="BN281" i="28"/>
  <c r="AC282" i="28"/>
  <c r="AS282" i="28"/>
  <c r="BI282" i="28"/>
  <c r="X283" i="28"/>
  <c r="AN283" i="28"/>
  <c r="BD283" i="28"/>
  <c r="S284" i="28"/>
  <c r="AI284" i="28"/>
  <c r="AY284" i="28"/>
  <c r="BO284" i="28"/>
  <c r="AD285" i="28"/>
  <c r="AT285" i="28"/>
  <c r="BJ285" i="28"/>
  <c r="Y286" i="28"/>
  <c r="AO286" i="28"/>
  <c r="BE286" i="28"/>
  <c r="T287" i="28"/>
  <c r="AJ287" i="28"/>
  <c r="AZ287" i="28"/>
  <c r="AE288" i="28"/>
  <c r="AU288" i="28"/>
  <c r="BK288" i="28"/>
  <c r="Z289" i="28"/>
  <c r="AP289" i="28"/>
  <c r="BF289" i="28"/>
  <c r="U290" i="28"/>
  <c r="AK290" i="28"/>
  <c r="BA290" i="28"/>
  <c r="P291" i="28"/>
  <c r="AF291" i="28"/>
  <c r="AV291" i="28"/>
  <c r="BL291" i="28"/>
  <c r="AA292" i="28"/>
  <c r="AQ292" i="28"/>
  <c r="BE292" i="28"/>
  <c r="BM292" i="28"/>
  <c r="T293" i="28"/>
  <c r="AB293" i="28"/>
  <c r="AJ293" i="28"/>
  <c r="AR293" i="28"/>
  <c r="AZ293" i="28"/>
  <c r="BF293" i="28"/>
  <c r="BL293" i="28"/>
  <c r="P294" i="28"/>
  <c r="U294" i="28"/>
  <c r="AA294" i="28"/>
  <c r="AF294" i="28"/>
  <c r="AK294" i="28"/>
  <c r="AQ294" i="28"/>
  <c r="AV294" i="28"/>
  <c r="BA294" i="28"/>
  <c r="BG294" i="28"/>
  <c r="BL294" i="28"/>
  <c r="P295" i="28"/>
  <c r="V295" i="28"/>
  <c r="AA295" i="28"/>
  <c r="AF295" i="28"/>
  <c r="AL295" i="28"/>
  <c r="AQ295" i="28"/>
  <c r="AV295" i="28"/>
  <c r="BB295" i="28"/>
  <c r="BG295" i="28"/>
  <c r="BL295" i="28"/>
  <c r="Q296" i="28"/>
  <c r="V296" i="28"/>
  <c r="AA296" i="28"/>
  <c r="AG296" i="28"/>
  <c r="AL296" i="28"/>
  <c r="AQ296" i="28"/>
  <c r="AV296" i="28"/>
  <c r="AZ296" i="28"/>
  <c r="BD296" i="28"/>
  <c r="BH296" i="28"/>
  <c r="BL296" i="28"/>
  <c r="S297" i="28"/>
  <c r="W297" i="28"/>
  <c r="AA297" i="28"/>
  <c r="AE297" i="28"/>
  <c r="AI297" i="28"/>
  <c r="AM297" i="28"/>
  <c r="AQ297" i="28"/>
  <c r="AU297" i="28"/>
  <c r="AY297" i="28"/>
  <c r="BC297" i="28"/>
  <c r="BG297" i="28"/>
  <c r="BK297" i="28"/>
  <c r="BO297" i="28"/>
  <c r="R298" i="28"/>
  <c r="V298" i="28"/>
  <c r="Z298" i="28"/>
  <c r="AD298" i="28"/>
  <c r="AH298" i="28"/>
  <c r="AL298" i="28"/>
  <c r="AP298" i="28"/>
  <c r="AT298" i="28"/>
  <c r="AX298" i="28"/>
  <c r="BB298" i="28"/>
  <c r="BF298" i="28"/>
  <c r="BJ298" i="28"/>
  <c r="BN298" i="28"/>
  <c r="Q299" i="28"/>
  <c r="U299" i="28"/>
  <c r="Y299" i="28"/>
  <c r="AC299" i="28"/>
  <c r="AG299" i="28"/>
  <c r="AK299" i="28"/>
  <c r="AO299" i="28"/>
  <c r="AS299" i="28"/>
  <c r="AW299" i="28"/>
  <c r="BA299" i="28"/>
  <c r="BE299" i="28"/>
  <c r="BI299" i="28"/>
  <c r="BM299" i="28"/>
  <c r="P300" i="28"/>
  <c r="T300" i="28"/>
  <c r="X300" i="28"/>
  <c r="AB300" i="28"/>
  <c r="AF300" i="28"/>
  <c r="AJ300" i="28"/>
  <c r="AN300" i="28"/>
  <c r="AR300" i="28"/>
  <c r="AV300" i="28"/>
  <c r="AZ300" i="28"/>
  <c r="BD300" i="28"/>
  <c r="BH300" i="28"/>
  <c r="BL300" i="28"/>
  <c r="S301" i="28"/>
  <c r="W301" i="28"/>
  <c r="AA301" i="28"/>
  <c r="AE301" i="28"/>
  <c r="AI301" i="28"/>
  <c r="AM301" i="28"/>
  <c r="AQ301" i="28"/>
  <c r="AU301" i="28"/>
  <c r="AY301" i="28"/>
  <c r="BC301" i="28"/>
  <c r="BG301" i="28"/>
  <c r="BK301" i="28"/>
  <c r="BO301" i="28"/>
  <c r="R302" i="28"/>
  <c r="V302" i="28"/>
  <c r="Z302" i="28"/>
  <c r="AD302" i="28"/>
  <c r="AH302" i="28"/>
  <c r="AL302" i="28"/>
  <c r="AP302" i="28"/>
  <c r="AT302" i="28"/>
  <c r="AX302" i="28"/>
  <c r="BB302" i="28"/>
  <c r="BF302" i="28"/>
  <c r="BJ302" i="28"/>
  <c r="BN302" i="28"/>
  <c r="Q303" i="28"/>
  <c r="U303" i="28"/>
  <c r="Y303" i="28"/>
  <c r="AC303" i="28"/>
  <c r="AG303" i="28"/>
  <c r="AK303" i="28"/>
  <c r="AO303" i="28"/>
  <c r="AS303" i="28"/>
  <c r="AW303" i="28"/>
  <c r="BA303" i="28"/>
  <c r="BE303" i="28"/>
  <c r="BI303" i="28"/>
  <c r="BM303" i="28"/>
  <c r="P304" i="28"/>
  <c r="T304" i="28"/>
  <c r="X304" i="28"/>
  <c r="AB304" i="28"/>
  <c r="AF304" i="28"/>
  <c r="AJ304" i="28"/>
  <c r="AN304" i="28"/>
  <c r="AR304" i="28"/>
  <c r="AV304" i="28"/>
  <c r="AZ304" i="28"/>
  <c r="BD304" i="28"/>
  <c r="BH304" i="28"/>
  <c r="BL304" i="28"/>
  <c r="S305" i="28"/>
  <c r="W305" i="28"/>
  <c r="AA305" i="28"/>
  <c r="AE305" i="28"/>
  <c r="AI305" i="28"/>
  <c r="AM305" i="28"/>
  <c r="AQ305" i="28"/>
  <c r="AU305" i="28"/>
  <c r="AY305" i="28"/>
  <c r="BC305" i="28"/>
  <c r="BG305" i="28"/>
  <c r="BK305" i="28"/>
  <c r="BO305" i="28"/>
  <c r="R306" i="28"/>
  <c r="V306" i="28"/>
  <c r="Z306" i="28"/>
  <c r="AD306" i="28"/>
  <c r="AH306" i="28"/>
  <c r="AL306" i="28"/>
  <c r="AP306" i="28"/>
  <c r="AT306" i="28"/>
  <c r="AX306" i="28"/>
  <c r="BB306" i="28"/>
  <c r="BF306" i="28"/>
  <c r="BJ306" i="28"/>
  <c r="BN306" i="28"/>
  <c r="Q307" i="28"/>
  <c r="U307" i="28"/>
  <c r="Y307" i="28"/>
  <c r="AC307" i="28"/>
  <c r="AG307" i="28"/>
  <c r="AK307" i="28"/>
  <c r="AO307" i="28"/>
  <c r="AS307" i="28"/>
  <c r="AW307" i="28"/>
  <c r="BA307" i="28"/>
  <c r="BE307" i="28"/>
  <c r="BI307" i="28"/>
  <c r="BM307" i="28"/>
  <c r="P308" i="28"/>
  <c r="T308" i="28"/>
  <c r="X308" i="28"/>
  <c r="AB308" i="28"/>
  <c r="AF308" i="28"/>
  <c r="AJ308" i="28"/>
  <c r="AN308" i="28"/>
  <c r="AR308" i="28"/>
  <c r="AV308" i="28"/>
  <c r="AZ308" i="28"/>
  <c r="BD308" i="28"/>
  <c r="BH308" i="28"/>
  <c r="BL308" i="28"/>
  <c r="S309" i="28"/>
  <c r="W309" i="28"/>
  <c r="AA309" i="28"/>
  <c r="AE309" i="28"/>
  <c r="AI309" i="28"/>
  <c r="AM309" i="28"/>
  <c r="AQ309" i="28"/>
  <c r="AU309" i="28"/>
  <c r="AY309" i="28"/>
  <c r="BC309" i="28"/>
  <c r="BG309" i="28"/>
  <c r="BK309" i="28"/>
  <c r="BO309" i="28"/>
  <c r="R310" i="28"/>
  <c r="V310" i="28"/>
  <c r="Z310" i="28"/>
  <c r="AD310" i="28"/>
  <c r="AH310" i="28"/>
  <c r="AL310" i="28"/>
  <c r="AP310" i="28"/>
  <c r="AT310" i="28"/>
  <c r="AX310" i="28"/>
  <c r="BB310" i="28"/>
  <c r="BF310" i="28"/>
  <c r="BJ310" i="28"/>
  <c r="BN310" i="28"/>
  <c r="Q311" i="28"/>
  <c r="U311" i="28"/>
  <c r="Y311" i="28"/>
  <c r="AC311" i="28"/>
  <c r="AG311" i="28"/>
  <c r="AK311" i="28"/>
  <c r="AO311" i="28"/>
  <c r="AS311" i="28"/>
  <c r="AW311" i="28"/>
  <c r="BA311" i="28"/>
  <c r="BE311" i="28"/>
  <c r="BI311" i="28"/>
  <c r="BM311" i="28"/>
  <c r="P312" i="28"/>
  <c r="T312" i="28"/>
  <c r="X312" i="28"/>
  <c r="AB312" i="28"/>
  <c r="AF312" i="28"/>
  <c r="AJ312" i="28"/>
  <c r="AN312" i="28"/>
  <c r="AR312" i="28"/>
  <c r="AV312" i="28"/>
  <c r="AZ312" i="28"/>
  <c r="BD312" i="28"/>
  <c r="BH312" i="28"/>
  <c r="BL312" i="28"/>
  <c r="S313" i="28"/>
  <c r="W313" i="28"/>
  <c r="AA313" i="28"/>
  <c r="AE313" i="28"/>
  <c r="AI313" i="28"/>
  <c r="AM313" i="28"/>
  <c r="AQ313" i="28"/>
  <c r="AU313" i="28"/>
  <c r="AY313" i="28"/>
  <c r="BC313" i="28"/>
  <c r="BG313" i="28"/>
  <c r="BK313" i="28"/>
  <c r="BO313" i="28"/>
  <c r="R314" i="28"/>
  <c r="V314" i="28"/>
  <c r="Z314" i="28"/>
  <c r="AD314" i="28"/>
  <c r="AH314" i="28"/>
  <c r="AL314" i="28"/>
  <c r="AP314" i="28"/>
  <c r="AT314" i="28"/>
  <c r="AX314" i="28"/>
  <c r="BB314" i="28"/>
  <c r="BF314" i="28"/>
  <c r="BJ314" i="28"/>
  <c r="BN314" i="28"/>
  <c r="Q315" i="28"/>
  <c r="U315" i="28"/>
  <c r="Y315" i="28"/>
  <c r="AC315" i="28"/>
  <c r="AG315" i="28"/>
  <c r="AK315" i="28"/>
  <c r="AO315" i="28"/>
  <c r="AS315" i="28"/>
  <c r="AW315" i="28"/>
  <c r="BA315" i="28"/>
  <c r="BE315" i="28"/>
  <c r="BI315" i="28"/>
  <c r="BM315" i="28"/>
  <c r="P316" i="28"/>
  <c r="T316" i="28"/>
  <c r="X316" i="28"/>
  <c r="AB316" i="28"/>
  <c r="AF316" i="28"/>
  <c r="AJ316" i="28"/>
  <c r="AN316" i="28"/>
  <c r="AR316" i="28"/>
  <c r="AV316" i="28"/>
  <c r="AZ316" i="28"/>
  <c r="BD316" i="28"/>
  <c r="BH316" i="28"/>
  <c r="BL316" i="28"/>
  <c r="S317" i="28"/>
  <c r="W317" i="28"/>
  <c r="AA317" i="28"/>
  <c r="AE317" i="28"/>
  <c r="AI317" i="28"/>
  <c r="AM317" i="28"/>
  <c r="AQ317" i="28"/>
  <c r="AU317" i="28"/>
  <c r="AY317" i="28"/>
  <c r="BC317" i="28"/>
  <c r="BG317" i="28"/>
  <c r="BK317" i="28"/>
  <c r="BO317" i="28"/>
  <c r="R318" i="28"/>
  <c r="V318" i="28"/>
  <c r="Z318" i="28"/>
  <c r="AD318" i="28"/>
  <c r="AH318" i="28"/>
  <c r="AL318" i="28"/>
  <c r="AP318" i="28"/>
  <c r="AT318" i="28"/>
  <c r="AX318" i="28"/>
  <c r="BB318" i="28"/>
  <c r="BF318" i="28"/>
  <c r="BJ318" i="28"/>
  <c r="BN318" i="28"/>
  <c r="Q319" i="28"/>
  <c r="U319" i="28"/>
  <c r="Y319" i="28"/>
  <c r="AC319" i="28"/>
  <c r="AG319" i="28"/>
  <c r="AK319" i="28"/>
  <c r="AO319" i="28"/>
  <c r="AS319" i="28"/>
  <c r="AW319" i="28"/>
  <c r="BA319" i="28"/>
  <c r="BE319" i="28"/>
  <c r="BI319" i="28"/>
  <c r="BM319" i="28"/>
  <c r="P320" i="28"/>
  <c r="T320" i="28"/>
  <c r="X320" i="28"/>
  <c r="AB320" i="28"/>
  <c r="AF320" i="28"/>
  <c r="AJ320" i="28"/>
  <c r="AN320" i="28"/>
  <c r="AR320" i="28"/>
  <c r="AV320" i="28"/>
  <c r="AZ320" i="28"/>
  <c r="BD320" i="28"/>
  <c r="BH320" i="28"/>
  <c r="BL320" i="28"/>
  <c r="S321" i="28"/>
  <c r="W321" i="28"/>
  <c r="AA321" i="28"/>
  <c r="AE321" i="28"/>
  <c r="AI321" i="28"/>
  <c r="AM321" i="28"/>
  <c r="AQ321" i="28"/>
  <c r="AU321" i="28"/>
  <c r="AY321" i="28"/>
  <c r="BC321" i="28"/>
  <c r="BG321" i="28"/>
  <c r="BK321" i="28"/>
  <c r="BO321" i="28"/>
  <c r="R322" i="28"/>
  <c r="V322" i="28"/>
  <c r="Z322" i="28"/>
  <c r="AD322" i="28"/>
  <c r="AH322" i="28"/>
  <c r="AL322" i="28"/>
  <c r="AP322" i="28"/>
  <c r="AT322" i="28"/>
  <c r="AX322" i="28"/>
  <c r="BB322" i="28"/>
  <c r="BF322" i="28"/>
  <c r="BJ322" i="28"/>
  <c r="BN322" i="28"/>
  <c r="Q323" i="28"/>
  <c r="U323" i="28"/>
  <c r="Y323" i="28"/>
  <c r="AC323" i="28"/>
  <c r="AG323" i="28"/>
  <c r="AK323" i="28"/>
  <c r="AO323" i="28"/>
  <c r="AS323" i="28"/>
  <c r="AW323" i="28"/>
  <c r="BA323" i="28"/>
  <c r="BE323" i="28"/>
  <c r="BI323" i="28"/>
  <c r="BM323" i="28"/>
  <c r="P324" i="28"/>
  <c r="T324" i="28"/>
  <c r="X324" i="28"/>
  <c r="AB324" i="28"/>
  <c r="AF324" i="28"/>
  <c r="AJ324" i="28"/>
  <c r="AN324" i="28"/>
  <c r="AR324" i="28"/>
  <c r="AV324" i="28"/>
  <c r="AZ324" i="28"/>
  <c r="BD324" i="28"/>
  <c r="BH324" i="28"/>
  <c r="BL324" i="28"/>
  <c r="S325" i="28"/>
  <c r="W325" i="28"/>
  <c r="AA325" i="28"/>
  <c r="AE325" i="28"/>
  <c r="AI325" i="28"/>
  <c r="AM325" i="28"/>
  <c r="AQ325" i="28"/>
  <c r="AU325" i="28"/>
  <c r="AY325" i="28"/>
  <c r="BC325" i="28"/>
  <c r="BG325" i="28"/>
  <c r="BK325" i="28"/>
  <c r="BO325" i="28"/>
  <c r="R326" i="28"/>
  <c r="V326" i="28"/>
  <c r="Z326" i="28"/>
  <c r="AD326" i="28"/>
  <c r="AH326" i="28"/>
  <c r="AL326" i="28"/>
  <c r="AP326" i="28"/>
  <c r="AT326" i="28"/>
  <c r="AX326" i="28"/>
  <c r="BB326" i="28"/>
  <c r="BF326" i="28"/>
  <c r="BJ326" i="28"/>
  <c r="BN326" i="28"/>
  <c r="Q327" i="28"/>
  <c r="U327" i="28"/>
  <c r="Y327" i="28"/>
  <c r="AC327" i="28"/>
  <c r="AG327" i="28"/>
  <c r="AK327" i="28"/>
  <c r="AO327" i="28"/>
  <c r="AS327" i="28"/>
  <c r="AW327" i="28"/>
  <c r="BA327" i="28"/>
  <c r="BE327" i="28"/>
  <c r="BI327" i="28"/>
  <c r="BM327" i="28"/>
  <c r="P328" i="28"/>
  <c r="T328" i="28"/>
  <c r="X328" i="28"/>
  <c r="AB328" i="28"/>
  <c r="AF328" i="28"/>
  <c r="AJ328" i="28"/>
  <c r="AN328" i="28"/>
  <c r="AR328" i="28"/>
  <c r="AV328" i="28"/>
  <c r="AZ328" i="28"/>
  <c r="BD328" i="28"/>
  <c r="BH328" i="28"/>
  <c r="BL328" i="28"/>
  <c r="S329" i="28"/>
  <c r="W329" i="28"/>
  <c r="AA329" i="28"/>
  <c r="AE329" i="28"/>
  <c r="AI329" i="28"/>
  <c r="AM329" i="28"/>
  <c r="AQ329" i="28"/>
  <c r="AU329" i="28"/>
  <c r="AY329" i="28"/>
  <c r="BC329" i="28"/>
  <c r="BG329" i="28"/>
  <c r="BK329" i="28"/>
  <c r="BO329" i="28"/>
  <c r="R330" i="28"/>
  <c r="V330" i="28"/>
  <c r="Z330" i="28"/>
  <c r="AD330" i="28"/>
  <c r="AH330" i="28"/>
  <c r="AL330" i="28"/>
  <c r="AP330" i="28"/>
  <c r="AT330" i="28"/>
  <c r="AX330" i="28"/>
  <c r="BB330" i="28"/>
  <c r="BF330" i="28"/>
  <c r="BJ330" i="28"/>
  <c r="BN330" i="28"/>
  <c r="Q331" i="28"/>
  <c r="U331" i="28"/>
  <c r="Y331" i="28"/>
  <c r="AC331" i="28"/>
  <c r="AG331" i="28"/>
  <c r="AK331" i="28"/>
  <c r="AO331" i="28"/>
  <c r="AS331" i="28"/>
  <c r="AW331" i="28"/>
  <c r="BA331" i="28"/>
  <c r="BE331" i="28"/>
  <c r="BI331" i="28"/>
  <c r="BM331" i="28"/>
  <c r="P332" i="28"/>
  <c r="T332" i="28"/>
  <c r="X332" i="28"/>
  <c r="AB332" i="28"/>
  <c r="AF332" i="28"/>
  <c r="AJ332" i="28"/>
  <c r="AN332" i="28"/>
  <c r="AR332" i="28"/>
  <c r="AV332" i="28"/>
  <c r="AZ332" i="28"/>
  <c r="BD332" i="28"/>
  <c r="BH332" i="28"/>
  <c r="BL332" i="28"/>
  <c r="S333" i="28"/>
  <c r="W333" i="28"/>
  <c r="AA333" i="28"/>
  <c r="AE333" i="28"/>
  <c r="AI333" i="28"/>
  <c r="AM333" i="28"/>
  <c r="AQ333" i="28"/>
  <c r="AU333" i="28"/>
  <c r="AY333" i="28"/>
  <c r="BC333" i="28"/>
  <c r="BG333" i="28"/>
  <c r="BK333" i="28"/>
  <c r="BO333" i="28"/>
  <c r="R334" i="28"/>
  <c r="V334" i="28"/>
  <c r="Z334" i="28"/>
  <c r="AD334" i="28"/>
  <c r="AH334" i="28"/>
  <c r="AL334" i="28"/>
  <c r="AP334" i="28"/>
  <c r="AT334" i="28"/>
  <c r="AX334" i="28"/>
  <c r="BB334" i="28"/>
  <c r="BF334" i="28"/>
  <c r="BJ334" i="28"/>
  <c r="BN334" i="28"/>
  <c r="Q335" i="28"/>
  <c r="U335" i="28"/>
  <c r="Y335" i="28"/>
  <c r="AC335" i="28"/>
  <c r="AG335" i="28"/>
  <c r="AK335" i="28"/>
  <c r="AO335" i="28"/>
  <c r="AS335" i="28"/>
  <c r="AW335" i="28"/>
  <c r="BA335" i="28"/>
  <c r="BE335" i="28"/>
  <c r="BI335" i="28"/>
  <c r="BM335" i="28"/>
  <c r="P336" i="28"/>
  <c r="T336" i="28"/>
  <c r="X336" i="28"/>
  <c r="AB336" i="28"/>
  <c r="AF336" i="28"/>
  <c r="AJ336" i="28"/>
  <c r="AN336" i="28"/>
  <c r="AR336" i="28"/>
  <c r="AV336" i="28"/>
  <c r="AZ336" i="28"/>
  <c r="BD336" i="28"/>
  <c r="BH336" i="28"/>
  <c r="BL336" i="28"/>
  <c r="S337" i="28"/>
  <c r="W337" i="28"/>
  <c r="AA337" i="28"/>
  <c r="AE337" i="28"/>
  <c r="AI337" i="28"/>
  <c r="AM337" i="28"/>
  <c r="AQ337" i="28"/>
  <c r="AU337" i="28"/>
  <c r="AY337" i="28"/>
  <c r="BC337" i="28"/>
  <c r="BG337" i="28"/>
  <c r="BK337" i="28"/>
  <c r="BO337" i="28"/>
  <c r="R338" i="28"/>
  <c r="V338" i="28"/>
  <c r="Z338" i="28"/>
  <c r="AD338" i="28"/>
  <c r="AH338" i="28"/>
  <c r="AL338" i="28"/>
  <c r="AP338" i="28"/>
  <c r="AT338" i="28"/>
  <c r="AX338" i="28"/>
  <c r="BB338" i="28"/>
  <c r="BF338" i="28"/>
  <c r="BJ338" i="28"/>
  <c r="BN338" i="28"/>
  <c r="Q339" i="28"/>
  <c r="U339" i="28"/>
  <c r="Y339" i="28"/>
  <c r="AC339" i="28"/>
  <c r="AG339" i="28"/>
  <c r="AK339" i="28"/>
  <c r="AO339" i="28"/>
  <c r="AS339" i="28"/>
  <c r="AW339" i="28"/>
  <c r="BA339" i="28"/>
  <c r="BE339" i="28"/>
  <c r="BI339" i="28"/>
  <c r="BM339" i="28"/>
  <c r="P340" i="28"/>
  <c r="T340" i="28"/>
  <c r="X340" i="28"/>
  <c r="AB340" i="28"/>
  <c r="AF340" i="28"/>
  <c r="AJ340" i="28"/>
  <c r="AN340" i="28"/>
  <c r="AR340" i="28"/>
  <c r="AV340" i="28"/>
  <c r="AZ340" i="28"/>
  <c r="BD340" i="28"/>
  <c r="BH340" i="28"/>
  <c r="BL340" i="28"/>
  <c r="S341" i="28"/>
  <c r="W341" i="28"/>
  <c r="AA341" i="28"/>
  <c r="AE341" i="28"/>
  <c r="AI341" i="28"/>
  <c r="AM341" i="28"/>
  <c r="AQ341" i="28"/>
  <c r="AU341" i="28"/>
  <c r="AY341" i="28"/>
  <c r="BC341" i="28"/>
  <c r="BG341" i="28"/>
  <c r="BK341" i="28"/>
  <c r="BO341" i="28"/>
  <c r="R342" i="28"/>
  <c r="V342" i="28"/>
  <c r="Z342" i="28"/>
  <c r="AD342" i="28"/>
  <c r="AH342" i="28"/>
  <c r="AL342" i="28"/>
  <c r="AP342" i="28"/>
  <c r="AT342" i="28"/>
  <c r="AX342" i="28"/>
  <c r="BB342" i="28"/>
  <c r="BF342" i="28"/>
  <c r="BJ342" i="28"/>
  <c r="BN342" i="28"/>
  <c r="Q343" i="28"/>
  <c r="U343" i="28"/>
  <c r="Y343" i="28"/>
  <c r="AC343" i="28"/>
  <c r="AG343" i="28"/>
  <c r="AK343" i="28"/>
  <c r="AO343" i="28"/>
  <c r="AS343" i="28"/>
  <c r="AW343" i="28"/>
  <c r="BA343" i="28"/>
  <c r="BE343" i="28"/>
  <c r="BI343" i="28"/>
  <c r="BM343" i="28"/>
  <c r="P344" i="28"/>
  <c r="T344" i="28"/>
  <c r="X344" i="28"/>
  <c r="AB344" i="28"/>
  <c r="AF344" i="28"/>
  <c r="AJ344" i="28"/>
  <c r="AN344" i="28"/>
  <c r="AR344" i="28"/>
  <c r="AV344" i="28"/>
  <c r="AZ344" i="28"/>
  <c r="BD344" i="28"/>
  <c r="BH344" i="28"/>
  <c r="BL344" i="28"/>
  <c r="S345" i="28"/>
  <c r="W345" i="28"/>
  <c r="AA345" i="28"/>
  <c r="AE345" i="28"/>
  <c r="AI345" i="28"/>
  <c r="AM345" i="28"/>
  <c r="AQ345" i="28"/>
  <c r="AU345" i="28"/>
  <c r="AY345" i="28"/>
  <c r="BC345" i="28"/>
  <c r="BG345" i="28"/>
  <c r="BK345" i="28"/>
  <c r="BO345" i="28"/>
  <c r="R346" i="28"/>
  <c r="V346" i="28"/>
  <c r="Z346" i="28"/>
  <c r="AD346" i="28"/>
  <c r="AH346" i="28"/>
  <c r="AL346" i="28"/>
  <c r="AP346" i="28"/>
  <c r="AT346" i="28"/>
  <c r="AX346" i="28"/>
  <c r="BB346" i="28"/>
  <c r="BF346" i="28"/>
  <c r="BJ346" i="28"/>
  <c r="BN346" i="28"/>
  <c r="Q347" i="28"/>
  <c r="U347" i="28"/>
  <c r="Y347" i="28"/>
  <c r="AC347" i="28"/>
  <c r="AG347" i="28"/>
  <c r="AK347" i="28"/>
  <c r="AO347" i="28"/>
  <c r="AS347" i="28"/>
  <c r="AW347" i="28"/>
  <c r="BA347" i="28"/>
  <c r="BE347" i="28"/>
  <c r="BI347" i="28"/>
  <c r="BM347" i="28"/>
  <c r="P348" i="28"/>
  <c r="T348" i="28"/>
  <c r="X348" i="28"/>
  <c r="AB348" i="28"/>
  <c r="AF348" i="28"/>
  <c r="AJ348" i="28"/>
  <c r="AN348" i="28"/>
  <c r="AR348" i="28"/>
  <c r="AV348" i="28"/>
  <c r="AZ348" i="28"/>
  <c r="BD348" i="28"/>
  <c r="BH348" i="28"/>
  <c r="BL348" i="28"/>
  <c r="S349" i="28"/>
  <c r="W349" i="28"/>
  <c r="AA349" i="28"/>
  <c r="AE349" i="28"/>
  <c r="AI349" i="28"/>
  <c r="AM349" i="28"/>
  <c r="AQ349" i="28"/>
  <c r="AU349" i="28"/>
  <c r="AY349" i="28"/>
  <c r="BC349" i="28"/>
  <c r="BG349" i="28"/>
  <c r="BK349" i="28"/>
  <c r="BO349" i="28"/>
  <c r="R350" i="28"/>
  <c r="V350" i="28"/>
  <c r="Z350" i="28"/>
  <c r="AD350" i="28"/>
  <c r="AH350" i="28"/>
  <c r="AL350" i="28"/>
  <c r="AP350" i="28"/>
  <c r="AT350" i="28"/>
  <c r="AX350" i="28"/>
  <c r="BB350" i="28"/>
  <c r="BF350" i="28"/>
  <c r="BJ350" i="28"/>
  <c r="BN350" i="28"/>
  <c r="Q351" i="28"/>
  <c r="U351" i="28"/>
  <c r="Y351" i="28"/>
  <c r="AC351" i="28"/>
  <c r="AG351" i="28"/>
  <c r="AK351" i="28"/>
  <c r="AO351" i="28"/>
  <c r="AS351" i="28"/>
  <c r="AW351" i="28"/>
  <c r="BA351" i="28"/>
  <c r="BE351" i="28"/>
  <c r="BI351" i="28"/>
  <c r="BM351" i="28"/>
  <c r="P352" i="28"/>
  <c r="T352" i="28"/>
  <c r="X352" i="28"/>
  <c r="AB352" i="28"/>
  <c r="AF352" i="28"/>
  <c r="AJ352" i="28"/>
  <c r="AN352" i="28"/>
  <c r="AR352" i="28"/>
  <c r="AV352" i="28"/>
  <c r="AZ352" i="28"/>
  <c r="BD352" i="28"/>
  <c r="BH352" i="28"/>
  <c r="BL352" i="28"/>
  <c r="S353" i="28"/>
  <c r="W353" i="28"/>
  <c r="AA353" i="28"/>
  <c r="AE353" i="28"/>
  <c r="AI353" i="28"/>
  <c r="AM353" i="28"/>
  <c r="AQ353" i="28"/>
  <c r="AU353" i="28"/>
  <c r="AY353" i="28"/>
  <c r="BC353" i="28"/>
  <c r="BG353" i="28"/>
  <c r="BK353" i="28"/>
  <c r="BO353" i="28"/>
  <c r="R354" i="28"/>
  <c r="V354" i="28"/>
  <c r="Z354" i="28"/>
  <c r="AD354" i="28"/>
  <c r="AH354" i="28"/>
  <c r="AL354" i="28"/>
  <c r="AP354" i="28"/>
  <c r="AT354" i="28"/>
  <c r="AX354" i="28"/>
  <c r="BB354" i="28"/>
  <c r="BF354" i="28"/>
  <c r="BJ354" i="28"/>
  <c r="BN354" i="28"/>
  <c r="Q355" i="28"/>
  <c r="U355" i="28"/>
  <c r="Y355" i="28"/>
  <c r="AC355" i="28"/>
  <c r="AG355" i="28"/>
  <c r="AK355" i="28"/>
  <c r="AO355" i="28"/>
  <c r="AS355" i="28"/>
  <c r="AW355" i="28"/>
  <c r="BA355" i="28"/>
  <c r="BE355" i="28"/>
  <c r="BI355" i="28"/>
  <c r="BM355" i="28"/>
  <c r="P356" i="28"/>
  <c r="T356" i="28"/>
  <c r="X356" i="28"/>
  <c r="AB356" i="28"/>
  <c r="AF356" i="28"/>
  <c r="AJ356" i="28"/>
  <c r="AN356" i="28"/>
  <c r="AR356" i="28"/>
  <c r="AV356" i="28"/>
  <c r="AZ356" i="28"/>
  <c r="BD356" i="28"/>
  <c r="BH356" i="28"/>
  <c r="BL356" i="28"/>
  <c r="S357" i="28"/>
  <c r="W357" i="28"/>
  <c r="AA357" i="28"/>
  <c r="AE357" i="28"/>
  <c r="AI357" i="28"/>
  <c r="AM357" i="28"/>
  <c r="AQ357" i="28"/>
  <c r="AU357" i="28"/>
  <c r="AY357" i="28"/>
  <c r="BC357" i="28"/>
  <c r="BG357" i="28"/>
  <c r="BK357" i="28"/>
  <c r="BO357" i="28"/>
  <c r="R358" i="28"/>
  <c r="V358" i="28"/>
  <c r="Z358" i="28"/>
  <c r="AD358" i="28"/>
  <c r="AH358" i="28"/>
  <c r="AL358" i="28"/>
  <c r="AP358" i="28"/>
  <c r="AT358" i="28"/>
  <c r="AX358" i="28"/>
  <c r="BB358" i="28"/>
  <c r="BF358" i="28"/>
  <c r="BJ358" i="28"/>
  <c r="BN358" i="28"/>
  <c r="Q359" i="28"/>
  <c r="U359" i="28"/>
  <c r="Y359" i="28"/>
  <c r="AC359" i="28"/>
  <c r="AG359" i="28"/>
  <c r="AK359" i="28"/>
  <c r="AO359" i="28"/>
  <c r="AS359" i="28"/>
  <c r="AW359" i="28"/>
  <c r="BA359" i="28"/>
  <c r="BE359" i="28"/>
  <c r="BI359" i="28"/>
  <c r="BM359" i="28"/>
  <c r="P360" i="28"/>
  <c r="T360" i="28"/>
  <c r="X360" i="28"/>
  <c r="AB360" i="28"/>
  <c r="AF360" i="28"/>
  <c r="AJ360" i="28"/>
  <c r="AN360" i="28"/>
  <c r="AR360" i="28"/>
  <c r="AV360" i="28"/>
  <c r="AZ360" i="28"/>
  <c r="BD360" i="28"/>
  <c r="BH360" i="28"/>
  <c r="BL360" i="28"/>
  <c r="S361" i="28"/>
  <c r="W361" i="28"/>
  <c r="AA361" i="28"/>
  <c r="AE361" i="28"/>
  <c r="AI361" i="28"/>
  <c r="AM361" i="28"/>
  <c r="AQ361" i="28"/>
  <c r="AU361" i="28"/>
  <c r="AY361" i="28"/>
  <c r="BC361" i="28"/>
  <c r="BG361" i="28"/>
  <c r="BK361" i="28"/>
  <c r="BO361" i="28"/>
  <c r="R362" i="28"/>
  <c r="V362" i="28"/>
  <c r="Z362" i="28"/>
  <c r="AD362" i="28"/>
  <c r="AH362" i="28"/>
  <c r="AL362" i="28"/>
  <c r="AP362" i="28"/>
  <c r="AT362" i="28"/>
  <c r="AX362" i="28"/>
  <c r="BB362" i="28"/>
  <c r="BF362" i="28"/>
  <c r="BJ362" i="28"/>
  <c r="BN362" i="28"/>
  <c r="Q363" i="28"/>
  <c r="U363" i="28"/>
  <c r="Y363" i="28"/>
  <c r="AC363" i="28"/>
  <c r="AG363" i="28"/>
  <c r="AK363" i="28"/>
  <c r="AO363" i="28"/>
  <c r="AS363" i="28"/>
  <c r="AW363" i="28"/>
  <c r="BA363" i="28"/>
  <c r="BE363" i="28"/>
  <c r="BI363" i="28"/>
  <c r="BM363" i="28"/>
  <c r="P364" i="28"/>
  <c r="T364" i="28"/>
  <c r="X364" i="28"/>
  <c r="AB364" i="28"/>
  <c r="AF364" i="28"/>
  <c r="AJ364" i="28"/>
  <c r="AN364" i="28"/>
  <c r="AR364" i="28"/>
  <c r="AV364" i="28"/>
  <c r="AZ364" i="28"/>
  <c r="BD364" i="28"/>
  <c r="BH364" i="28"/>
  <c r="BL364" i="28"/>
  <c r="S365" i="28"/>
  <c r="W365" i="28"/>
  <c r="AA365" i="28"/>
  <c r="AE365" i="28"/>
  <c r="AI365" i="28"/>
  <c r="AM365" i="28"/>
  <c r="AQ365" i="28"/>
  <c r="AU365" i="28"/>
  <c r="AY365" i="28"/>
  <c r="BC365" i="28"/>
  <c r="BG365" i="28"/>
  <c r="BK365" i="28"/>
  <c r="BO365" i="28"/>
  <c r="R366" i="28"/>
  <c r="V366" i="28"/>
  <c r="Z366" i="28"/>
  <c r="AD366" i="28"/>
  <c r="AH366" i="28"/>
  <c r="AL366" i="28"/>
  <c r="AP366" i="28"/>
  <c r="AT366" i="28"/>
  <c r="AX366" i="28"/>
  <c r="BB366" i="28"/>
  <c r="BF366" i="28"/>
  <c r="BJ366" i="28"/>
  <c r="BN366" i="28"/>
  <c r="Q367" i="28"/>
  <c r="U367" i="28"/>
  <c r="Y367" i="28"/>
  <c r="AC367" i="28"/>
  <c r="AG367" i="28"/>
  <c r="AK367" i="28"/>
  <c r="AO367" i="28"/>
  <c r="AS367" i="28"/>
  <c r="AW367" i="28"/>
  <c r="BA367" i="28"/>
  <c r="BE367" i="28"/>
  <c r="BI367" i="28"/>
  <c r="BM367" i="28"/>
  <c r="P368" i="28"/>
  <c r="T368" i="28"/>
  <c r="X368" i="28"/>
  <c r="AB368" i="28"/>
  <c r="AF368" i="28"/>
  <c r="AJ368" i="28"/>
  <c r="AN368" i="28"/>
  <c r="AR368" i="28"/>
  <c r="AV368" i="28"/>
  <c r="AZ368" i="28"/>
  <c r="BD368" i="28"/>
  <c r="BH368" i="28"/>
  <c r="BL368" i="28"/>
  <c r="S369" i="28"/>
  <c r="W369" i="28"/>
  <c r="AA369" i="28"/>
  <c r="AE369" i="28"/>
  <c r="AI369" i="28"/>
  <c r="AM369" i="28"/>
  <c r="AQ369" i="28"/>
  <c r="AU369" i="28"/>
  <c r="AY369" i="28"/>
  <c r="BC369" i="28"/>
  <c r="BG369" i="28"/>
  <c r="BK369" i="28"/>
  <c r="BO369" i="28"/>
  <c r="R370" i="28"/>
  <c r="V370" i="28"/>
  <c r="Z370" i="28"/>
  <c r="AD370" i="28"/>
  <c r="AH370" i="28"/>
  <c r="AL370" i="28"/>
  <c r="AP370" i="28"/>
  <c r="AT370" i="28"/>
  <c r="AX370" i="28"/>
  <c r="BB370" i="28"/>
  <c r="BF370" i="28"/>
  <c r="BJ370" i="28"/>
  <c r="BN370" i="28"/>
  <c r="Q371" i="28"/>
  <c r="U371" i="28"/>
  <c r="Y371" i="28"/>
  <c r="AC371" i="28"/>
  <c r="AG371" i="28"/>
  <c r="AK371" i="28"/>
  <c r="AO371" i="28"/>
  <c r="AS371" i="28"/>
  <c r="AW371" i="28"/>
  <c r="BA371" i="28"/>
  <c r="BE371" i="28"/>
  <c r="BI371" i="28"/>
  <c r="BM371" i="28"/>
  <c r="P372" i="28"/>
  <c r="T372" i="28"/>
  <c r="X372" i="28"/>
  <c r="AB372" i="28"/>
  <c r="AF372" i="28"/>
  <c r="AJ372" i="28"/>
  <c r="AN372" i="28"/>
  <c r="AR372" i="28"/>
  <c r="AV372" i="28"/>
  <c r="AZ372" i="28"/>
  <c r="BD372" i="28"/>
  <c r="BH372" i="28"/>
  <c r="BL372" i="28"/>
  <c r="S373" i="28"/>
  <c r="W373" i="28"/>
  <c r="AA373" i="28"/>
  <c r="AE373" i="28"/>
  <c r="AI373" i="28"/>
  <c r="AM373" i="28"/>
  <c r="AQ373" i="28"/>
  <c r="AU373" i="28"/>
  <c r="AY373" i="28"/>
  <c r="BC373" i="28"/>
  <c r="BG373" i="28"/>
  <c r="BK373" i="28"/>
  <c r="BO373" i="28"/>
  <c r="R374" i="28"/>
  <c r="V374" i="28"/>
  <c r="Z374" i="28"/>
  <c r="AD374" i="28"/>
  <c r="AH374" i="28"/>
  <c r="AL374" i="28"/>
  <c r="AP374" i="28"/>
  <c r="AT374" i="28"/>
  <c r="AX374" i="28"/>
  <c r="BB374" i="28"/>
  <c r="BF374" i="28"/>
  <c r="BJ374" i="28"/>
  <c r="BN374" i="28"/>
  <c r="Q375" i="28"/>
  <c r="U375" i="28"/>
  <c r="Y375" i="28"/>
  <c r="AC375" i="28"/>
  <c r="AG375" i="28"/>
  <c r="AK375" i="28"/>
  <c r="AO375" i="28"/>
  <c r="AS375" i="28"/>
  <c r="AW375" i="28"/>
  <c r="BA375" i="28"/>
  <c r="BE375" i="28"/>
  <c r="BI375" i="28"/>
  <c r="BM375" i="28"/>
  <c r="P376" i="28"/>
  <c r="T376" i="28"/>
  <c r="X376" i="28"/>
  <c r="AB376" i="28"/>
  <c r="AF376" i="28"/>
  <c r="AJ376" i="28"/>
  <c r="AN376" i="28"/>
  <c r="AR376" i="28"/>
  <c r="AV376" i="28"/>
  <c r="AZ376" i="28"/>
  <c r="BD376" i="28"/>
  <c r="BH376" i="28"/>
  <c r="BL376" i="28"/>
  <c r="S377" i="28"/>
  <c r="W377" i="28"/>
  <c r="AA377" i="28"/>
  <c r="AE377" i="28"/>
  <c r="AI377" i="28"/>
  <c r="AM377" i="28"/>
  <c r="AQ377" i="28"/>
  <c r="AU377" i="28"/>
  <c r="AY377" i="28"/>
  <c r="BC377" i="28"/>
  <c r="BG377" i="28"/>
  <c r="BK377" i="28"/>
  <c r="BO377" i="28"/>
  <c r="R378" i="28"/>
  <c r="V378" i="28"/>
  <c r="Z378" i="28"/>
  <c r="AD378" i="28"/>
  <c r="AH378" i="28"/>
  <c r="AL378" i="28"/>
  <c r="AP378" i="28"/>
  <c r="AT378" i="28"/>
  <c r="AX378" i="28"/>
  <c r="BB378" i="28"/>
  <c r="BF378" i="28"/>
  <c r="BJ378" i="28"/>
  <c r="BN378" i="28"/>
  <c r="Q379" i="28"/>
  <c r="U379" i="28"/>
  <c r="Y379" i="28"/>
  <c r="AC379" i="28"/>
  <c r="AG379" i="28"/>
  <c r="AK379" i="28"/>
  <c r="AO379" i="28"/>
  <c r="AS379" i="28"/>
  <c r="AW379" i="28"/>
  <c r="BA379" i="28"/>
  <c r="BE379" i="28"/>
  <c r="BI379" i="28"/>
  <c r="BM379" i="28"/>
  <c r="P380" i="28"/>
  <c r="T380" i="28"/>
  <c r="X380" i="28"/>
  <c r="AB380" i="28"/>
  <c r="AF380" i="28"/>
  <c r="AJ380" i="28"/>
  <c r="AN380" i="28"/>
  <c r="AR380" i="28"/>
  <c r="AV380" i="28"/>
  <c r="AZ380" i="28"/>
  <c r="BD380" i="28"/>
  <c r="BH380" i="28"/>
  <c r="BL380" i="28"/>
  <c r="S381" i="28"/>
  <c r="W381" i="28"/>
  <c r="AA381" i="28"/>
  <c r="AE381" i="28"/>
  <c r="AI381" i="28"/>
  <c r="AM381" i="28"/>
  <c r="AQ381" i="28"/>
  <c r="AU381" i="28"/>
  <c r="AY381" i="28"/>
  <c r="BC381" i="28"/>
  <c r="BG381" i="28"/>
  <c r="BK381" i="28"/>
  <c r="BO381" i="28"/>
  <c r="R382" i="28"/>
  <c r="V382" i="28"/>
  <c r="Z382" i="28"/>
  <c r="AD382" i="28"/>
  <c r="AH382" i="28"/>
  <c r="AL382" i="28"/>
  <c r="AP382" i="28"/>
  <c r="AT382" i="28"/>
  <c r="AX382" i="28"/>
  <c r="BB382" i="28"/>
  <c r="BF382" i="28"/>
  <c r="BJ382" i="28"/>
  <c r="BN382" i="28"/>
  <c r="Q383" i="28"/>
  <c r="U383" i="28"/>
  <c r="Y383" i="28"/>
  <c r="AC383" i="28"/>
  <c r="AG383" i="28"/>
  <c r="AK383" i="28"/>
  <c r="AO383" i="28"/>
  <c r="AS383" i="28"/>
  <c r="AW383" i="28"/>
  <c r="BA383" i="28"/>
  <c r="BE383" i="28"/>
  <c r="BI383" i="28"/>
  <c r="BM383" i="28"/>
  <c r="P384" i="28"/>
  <c r="T384" i="28"/>
  <c r="X384" i="28"/>
  <c r="AB384" i="28"/>
  <c r="AF384" i="28"/>
  <c r="AJ384" i="28"/>
  <c r="AN384" i="28"/>
  <c r="AR384" i="28"/>
  <c r="AV384" i="28"/>
  <c r="AZ384" i="28"/>
  <c r="BD384" i="28"/>
  <c r="BH384" i="28"/>
  <c r="BL384" i="28"/>
  <c r="S385" i="28"/>
  <c r="W385" i="28"/>
  <c r="AA385" i="28"/>
  <c r="AE385" i="28"/>
  <c r="AI385" i="28"/>
  <c r="AM385" i="28"/>
  <c r="AQ385" i="28"/>
  <c r="AU385" i="28"/>
  <c r="AY385" i="28"/>
  <c r="BC385" i="28"/>
  <c r="BG385" i="28"/>
  <c r="BK385" i="28"/>
  <c r="BO385" i="28"/>
  <c r="R386" i="28"/>
  <c r="V386" i="28"/>
  <c r="Z386" i="28"/>
  <c r="AD386" i="28"/>
  <c r="AH386" i="28"/>
  <c r="AL386" i="28"/>
  <c r="AP386" i="28"/>
  <c r="AT386" i="28"/>
  <c r="AX386" i="28"/>
  <c r="BB386" i="28"/>
  <c r="BF386" i="28"/>
  <c r="BJ386" i="28"/>
  <c r="BN386" i="28"/>
  <c r="Q387" i="28"/>
  <c r="U387" i="28"/>
  <c r="Y387" i="28"/>
  <c r="AC387" i="28"/>
  <c r="AG387" i="28"/>
  <c r="AK387" i="28"/>
  <c r="AO387" i="28"/>
  <c r="AS387" i="28"/>
  <c r="AW387" i="28"/>
  <c r="BA387" i="28"/>
  <c r="BE387" i="28"/>
  <c r="BI387" i="28"/>
  <c r="BM387" i="28"/>
  <c r="P388" i="28"/>
  <c r="T388" i="28"/>
  <c r="X388" i="28"/>
  <c r="AB388" i="28"/>
  <c r="AF388" i="28"/>
  <c r="AJ388" i="28"/>
  <c r="AN388" i="28"/>
  <c r="AR388" i="28"/>
  <c r="AV388" i="28"/>
  <c r="AZ388" i="28"/>
  <c r="BD388" i="28"/>
  <c r="BH388" i="28"/>
  <c r="BL388" i="28"/>
  <c r="S389" i="28"/>
  <c r="W389" i="28"/>
  <c r="AA389" i="28"/>
  <c r="AE389" i="28"/>
  <c r="AI389" i="28"/>
  <c r="AM389" i="28"/>
  <c r="AQ389" i="28"/>
  <c r="AU389" i="28"/>
  <c r="AY389" i="28"/>
  <c r="BC389" i="28"/>
  <c r="BG389" i="28"/>
  <c r="BK389" i="28"/>
  <c r="BO389" i="28"/>
  <c r="R390" i="28"/>
  <c r="V390" i="28"/>
  <c r="Z390" i="28"/>
  <c r="AD390" i="28"/>
  <c r="AH390" i="28"/>
  <c r="AL390" i="28"/>
  <c r="AP390" i="28"/>
  <c r="AT390" i="28"/>
  <c r="AX390" i="28"/>
  <c r="BB390" i="28"/>
  <c r="BF390" i="28"/>
  <c r="BJ390" i="28"/>
  <c r="BN390" i="28"/>
  <c r="Q391" i="28"/>
  <c r="U391" i="28"/>
  <c r="Y391" i="28"/>
  <c r="AC391" i="28"/>
  <c r="AG391" i="28"/>
  <c r="AK391" i="28"/>
  <c r="AO391" i="28"/>
  <c r="AS391" i="28"/>
  <c r="AW391" i="28"/>
  <c r="BA391" i="28"/>
  <c r="BE391" i="28"/>
  <c r="BI391" i="28"/>
  <c r="BM391" i="28"/>
  <c r="P392" i="28"/>
  <c r="T392" i="28"/>
  <c r="AT273" i="28"/>
  <c r="BJ273" i="28"/>
  <c r="Y274" i="28"/>
  <c r="AO274" i="28"/>
  <c r="BE274" i="28"/>
  <c r="T275" i="28"/>
  <c r="AJ275" i="28"/>
  <c r="AZ275" i="28"/>
  <c r="AE276" i="28"/>
  <c r="AU276" i="28"/>
  <c r="BK276" i="28"/>
  <c r="Z277" i="28"/>
  <c r="AP277" i="28"/>
  <c r="BF277" i="28"/>
  <c r="U278" i="28"/>
  <c r="AK278" i="28"/>
  <c r="BA278" i="28"/>
  <c r="P279" i="28"/>
  <c r="AF279" i="28"/>
  <c r="AV279" i="28"/>
  <c r="BL279" i="28"/>
  <c r="AA280" i="28"/>
  <c r="AQ280" i="28"/>
  <c r="BG280" i="28"/>
  <c r="V281" i="28"/>
  <c r="AL281" i="28"/>
  <c r="BB281" i="28"/>
  <c r="Q282" i="28"/>
  <c r="AG282" i="28"/>
  <c r="AW282" i="28"/>
  <c r="BM282" i="28"/>
  <c r="AB283" i="28"/>
  <c r="AR283" i="28"/>
  <c r="BH283" i="28"/>
  <c r="W284" i="28"/>
  <c r="AM284" i="28"/>
  <c r="BC284" i="28"/>
  <c r="R285" i="28"/>
  <c r="AH285" i="28"/>
  <c r="AX285" i="28"/>
  <c r="BN285" i="28"/>
  <c r="AC286" i="28"/>
  <c r="AS286" i="28"/>
  <c r="BI286" i="28"/>
  <c r="X287" i="28"/>
  <c r="AN287" i="28"/>
  <c r="BD287" i="28"/>
  <c r="S288" i="28"/>
  <c r="AI288" i="28"/>
  <c r="AY288" i="28"/>
  <c r="BO288" i="28"/>
  <c r="AD289" i="28"/>
  <c r="AT289" i="28"/>
  <c r="BJ289" i="28"/>
  <c r="Y290" i="28"/>
  <c r="AO290" i="28"/>
  <c r="BE290" i="28"/>
  <c r="T291" i="28"/>
  <c r="AJ291" i="28"/>
  <c r="AZ291" i="28"/>
  <c r="AE292" i="28"/>
  <c r="AU292" i="28"/>
  <c r="BG292" i="28"/>
  <c r="BO292" i="28"/>
  <c r="V293" i="28"/>
  <c r="AD293" i="28"/>
  <c r="AL293" i="28"/>
  <c r="AT293" i="28"/>
  <c r="BB293" i="28"/>
  <c r="BH293" i="28"/>
  <c r="BM293" i="28"/>
  <c r="Q294" i="28"/>
  <c r="W294" i="28"/>
  <c r="AB294" i="28"/>
  <c r="AG294" i="28"/>
  <c r="AM294" i="28"/>
  <c r="AR294" i="28"/>
  <c r="AW294" i="28"/>
  <c r="BC294" i="28"/>
  <c r="BH294" i="28"/>
  <c r="BM294" i="28"/>
  <c r="R295" i="28"/>
  <c r="W295" i="28"/>
  <c r="AB295" i="28"/>
  <c r="AH295" i="28"/>
  <c r="AM295" i="28"/>
  <c r="AR295" i="28"/>
  <c r="AX295" i="28"/>
  <c r="BC295" i="28"/>
  <c r="BH295" i="28"/>
  <c r="BN295" i="28"/>
  <c r="R296" i="28"/>
  <c r="W296" i="28"/>
  <c r="AC296" i="28"/>
  <c r="AH296" i="28"/>
  <c r="AM296" i="28"/>
  <c r="AS296" i="28"/>
  <c r="AW296" i="28"/>
  <c r="BA296" i="28"/>
  <c r="BE296" i="28"/>
  <c r="BI296" i="28"/>
  <c r="BM296" i="28"/>
  <c r="P297" i="28"/>
  <c r="T297" i="28"/>
  <c r="X297" i="28"/>
  <c r="AB297" i="28"/>
  <c r="AF297" i="28"/>
  <c r="AJ297" i="28"/>
  <c r="AN297" i="28"/>
  <c r="AR297" i="28"/>
  <c r="AV297" i="28"/>
  <c r="AZ297" i="28"/>
  <c r="BD297" i="28"/>
  <c r="BH297" i="28"/>
  <c r="BL297" i="28"/>
  <c r="S298" i="28"/>
  <c r="W298" i="28"/>
  <c r="AA298" i="28"/>
  <c r="AE298" i="28"/>
  <c r="AI298" i="28"/>
  <c r="AM298" i="28"/>
  <c r="AQ298" i="28"/>
  <c r="AU298" i="28"/>
  <c r="AY298" i="28"/>
  <c r="BC298" i="28"/>
  <c r="BG298" i="28"/>
  <c r="BK298" i="28"/>
  <c r="BO298" i="28"/>
  <c r="R299" i="28"/>
  <c r="V299" i="28"/>
  <c r="Z299" i="28"/>
  <c r="AD299" i="28"/>
  <c r="AH299" i="28"/>
  <c r="AL299" i="28"/>
  <c r="AP299" i="28"/>
  <c r="AT299" i="28"/>
  <c r="AX299" i="28"/>
  <c r="BB299" i="28"/>
  <c r="BF299" i="28"/>
  <c r="BJ299" i="28"/>
  <c r="BN299" i="28"/>
  <c r="Q300" i="28"/>
  <c r="U300" i="28"/>
  <c r="Y300" i="28"/>
  <c r="AC300" i="28"/>
  <c r="AG300" i="28"/>
  <c r="AK300" i="28"/>
  <c r="AO300" i="28"/>
  <c r="AS300" i="28"/>
  <c r="AW300" i="28"/>
  <c r="BA300" i="28"/>
  <c r="BE300" i="28"/>
  <c r="BI300" i="28"/>
  <c r="BM300" i="28"/>
  <c r="P301" i="28"/>
  <c r="T301" i="28"/>
  <c r="X301" i="28"/>
  <c r="AB301" i="28"/>
  <c r="AF301" i="28"/>
  <c r="AJ301" i="28"/>
  <c r="AN301" i="28"/>
  <c r="AR301" i="28"/>
  <c r="AV301" i="28"/>
  <c r="AZ301" i="28"/>
  <c r="BD301" i="28"/>
  <c r="BH301" i="28"/>
  <c r="BL301" i="28"/>
  <c r="S302" i="28"/>
  <c r="W302" i="28"/>
  <c r="AA302" i="28"/>
  <c r="AE302" i="28"/>
  <c r="AI302" i="28"/>
  <c r="AM302" i="28"/>
  <c r="AQ302" i="28"/>
  <c r="AU302" i="28"/>
  <c r="AY302" i="28"/>
  <c r="BC302" i="28"/>
  <c r="BG302" i="28"/>
  <c r="BK302" i="28"/>
  <c r="BO302" i="28"/>
  <c r="R303" i="28"/>
  <c r="V303" i="28"/>
  <c r="Z303" i="28"/>
  <c r="AD303" i="28"/>
  <c r="AH303" i="28"/>
  <c r="AL303" i="28"/>
  <c r="AP303" i="28"/>
  <c r="AT303" i="28"/>
  <c r="AX303" i="28"/>
  <c r="BB303" i="28"/>
  <c r="BF303" i="28"/>
  <c r="BJ303" i="28"/>
  <c r="BN303" i="28"/>
  <c r="Q304" i="28"/>
  <c r="U304" i="28"/>
  <c r="Y304" i="28"/>
  <c r="AC304" i="28"/>
  <c r="AG304" i="28"/>
  <c r="AK304" i="28"/>
  <c r="AO304" i="28"/>
  <c r="AS304" i="28"/>
  <c r="AW304" i="28"/>
  <c r="BA304" i="28"/>
  <c r="BE304" i="28"/>
  <c r="BI304" i="28"/>
  <c r="BM304" i="28"/>
  <c r="P305" i="28"/>
  <c r="T305" i="28"/>
  <c r="X305" i="28"/>
  <c r="AB305" i="28"/>
  <c r="AF305" i="28"/>
  <c r="AJ305" i="28"/>
  <c r="AN305" i="28"/>
  <c r="AR305" i="28"/>
  <c r="AV305" i="28"/>
  <c r="AZ305" i="28"/>
  <c r="BD305" i="28"/>
  <c r="BH305" i="28"/>
  <c r="BL305" i="28"/>
  <c r="S306" i="28"/>
  <c r="W306" i="28"/>
  <c r="AA306" i="28"/>
  <c r="AE306" i="28"/>
  <c r="AI306" i="28"/>
  <c r="AM306" i="28"/>
  <c r="AQ306" i="28"/>
  <c r="AU306" i="28"/>
  <c r="AY306" i="28"/>
  <c r="BC306" i="28"/>
  <c r="BG306" i="28"/>
  <c r="BK306" i="28"/>
  <c r="BO306" i="28"/>
  <c r="R307" i="28"/>
  <c r="V307" i="28"/>
  <c r="Z307" i="28"/>
  <c r="AD307" i="28"/>
  <c r="AH307" i="28"/>
  <c r="AL307" i="28"/>
  <c r="AP307" i="28"/>
  <c r="AT307" i="28"/>
  <c r="AX307" i="28"/>
  <c r="BB307" i="28"/>
  <c r="BF307" i="28"/>
  <c r="BJ307" i="28"/>
  <c r="BN307" i="28"/>
  <c r="Q308" i="28"/>
  <c r="U308" i="28"/>
  <c r="Y308" i="28"/>
  <c r="AC308" i="28"/>
  <c r="AG308" i="28"/>
  <c r="AK308" i="28"/>
  <c r="AO308" i="28"/>
  <c r="AS308" i="28"/>
  <c r="AW308" i="28"/>
  <c r="BA308" i="28"/>
  <c r="BE308" i="28"/>
  <c r="BI308" i="28"/>
  <c r="BM308" i="28"/>
  <c r="P309" i="28"/>
  <c r="T309" i="28"/>
  <c r="X309" i="28"/>
  <c r="AB309" i="28"/>
  <c r="AF309" i="28"/>
  <c r="AJ309" i="28"/>
  <c r="AN309" i="28"/>
  <c r="AR309" i="28"/>
  <c r="AV309" i="28"/>
  <c r="AZ309" i="28"/>
  <c r="BD309" i="28"/>
  <c r="BH309" i="28"/>
  <c r="BL309" i="28"/>
  <c r="S310" i="28"/>
  <c r="W310" i="28"/>
  <c r="AA310" i="28"/>
  <c r="AE310" i="28"/>
  <c r="AI310" i="28"/>
  <c r="AM310" i="28"/>
  <c r="AQ310" i="28"/>
  <c r="AU310" i="28"/>
  <c r="AY310" i="28"/>
  <c r="BC310" i="28"/>
  <c r="BG310" i="28"/>
  <c r="BK310" i="28"/>
  <c r="BO310" i="28"/>
  <c r="R311" i="28"/>
  <c r="V311" i="28"/>
  <c r="Z311" i="28"/>
  <c r="AD311" i="28"/>
  <c r="AH311" i="28"/>
  <c r="AL311" i="28"/>
  <c r="AP311" i="28"/>
  <c r="AT311" i="28"/>
  <c r="AX311" i="28"/>
  <c r="BB311" i="28"/>
  <c r="BF311" i="28"/>
  <c r="BJ311" i="28"/>
  <c r="BN311" i="28"/>
  <c r="Q312" i="28"/>
  <c r="U312" i="28"/>
  <c r="Y312" i="28"/>
  <c r="AC312" i="28"/>
  <c r="AG312" i="28"/>
  <c r="AK312" i="28"/>
  <c r="AO312" i="28"/>
  <c r="AS312" i="28"/>
  <c r="AW312" i="28"/>
  <c r="BA312" i="28"/>
  <c r="BE312" i="28"/>
  <c r="BI312" i="28"/>
  <c r="BM312" i="28"/>
  <c r="P313" i="28"/>
  <c r="T313" i="28"/>
  <c r="X313" i="28"/>
  <c r="AB313" i="28"/>
  <c r="AF313" i="28"/>
  <c r="AJ313" i="28"/>
  <c r="AN313" i="28"/>
  <c r="AR313" i="28"/>
  <c r="AV313" i="28"/>
  <c r="AZ313" i="28"/>
  <c r="BD313" i="28"/>
  <c r="BH313" i="28"/>
  <c r="BL313" i="28"/>
  <c r="S314" i="28"/>
  <c r="W314" i="28"/>
  <c r="AA314" i="28"/>
  <c r="AE314" i="28"/>
  <c r="AI314" i="28"/>
  <c r="AM314" i="28"/>
  <c r="AQ314" i="28"/>
  <c r="AU314" i="28"/>
  <c r="AY314" i="28"/>
  <c r="BC314" i="28"/>
  <c r="BG314" i="28"/>
  <c r="BK314" i="28"/>
  <c r="BO314" i="28"/>
  <c r="R315" i="28"/>
  <c r="V315" i="28"/>
  <c r="Z315" i="28"/>
  <c r="AD315" i="28"/>
  <c r="AH315" i="28"/>
  <c r="AL315" i="28"/>
  <c r="AP315" i="28"/>
  <c r="AT315" i="28"/>
  <c r="AX315" i="28"/>
  <c r="BB315" i="28"/>
  <c r="BF315" i="28"/>
  <c r="BJ315" i="28"/>
  <c r="BN315" i="28"/>
  <c r="Q316" i="28"/>
  <c r="U316" i="28"/>
  <c r="Y316" i="28"/>
  <c r="AC316" i="28"/>
  <c r="AG316" i="28"/>
  <c r="AK316" i="28"/>
  <c r="AO316" i="28"/>
  <c r="AS316" i="28"/>
  <c r="AW316" i="28"/>
  <c r="BA316" i="28"/>
  <c r="BE316" i="28"/>
  <c r="BI316" i="28"/>
  <c r="BM316" i="28"/>
  <c r="P317" i="28"/>
  <c r="T317" i="28"/>
  <c r="X317" i="28"/>
  <c r="AB317" i="28"/>
  <c r="AF317" i="28"/>
  <c r="AJ317" i="28"/>
  <c r="AN317" i="28"/>
  <c r="AR317" i="28"/>
  <c r="AV317" i="28"/>
  <c r="AZ317" i="28"/>
  <c r="BD317" i="28"/>
  <c r="BH317" i="28"/>
  <c r="BL317" i="28"/>
  <c r="S318" i="28"/>
  <c r="W318" i="28"/>
  <c r="AA318" i="28"/>
  <c r="AE318" i="28"/>
  <c r="AI318" i="28"/>
  <c r="AM318" i="28"/>
  <c r="AQ318" i="28"/>
  <c r="AU318" i="28"/>
  <c r="AY318" i="28"/>
  <c r="BC318" i="28"/>
  <c r="BG318" i="28"/>
  <c r="BK318" i="28"/>
  <c r="BO318" i="28"/>
  <c r="R319" i="28"/>
  <c r="V319" i="28"/>
  <c r="Z319" i="28"/>
  <c r="AD319" i="28"/>
  <c r="AH319" i="28"/>
  <c r="AL319" i="28"/>
  <c r="AP319" i="28"/>
  <c r="AT319" i="28"/>
  <c r="AX319" i="28"/>
  <c r="BB319" i="28"/>
  <c r="BF319" i="28"/>
  <c r="BJ319" i="28"/>
  <c r="BN319" i="28"/>
  <c r="Q320" i="28"/>
  <c r="U320" i="28"/>
  <c r="Y320" i="28"/>
  <c r="AC320" i="28"/>
  <c r="AG320" i="28"/>
  <c r="AK320" i="28"/>
  <c r="AO320" i="28"/>
  <c r="AS320" i="28"/>
  <c r="AW320" i="28"/>
  <c r="BA320" i="28"/>
  <c r="BE320" i="28"/>
  <c r="BI320" i="28"/>
  <c r="BM320" i="28"/>
  <c r="P321" i="28"/>
  <c r="T321" i="28"/>
  <c r="X321" i="28"/>
  <c r="AB321" i="28"/>
  <c r="AF321" i="28"/>
  <c r="AJ321" i="28"/>
  <c r="AN321" i="28"/>
  <c r="AR321" i="28"/>
  <c r="AV321" i="28"/>
  <c r="AZ321" i="28"/>
  <c r="BD321" i="28"/>
  <c r="BH321" i="28"/>
  <c r="BL321" i="28"/>
  <c r="S322" i="28"/>
  <c r="W322" i="28"/>
  <c r="AA322" i="28"/>
  <c r="AE322" i="28"/>
  <c r="AI322" i="28"/>
  <c r="AM322" i="28"/>
  <c r="AQ322" i="28"/>
  <c r="AU322" i="28"/>
  <c r="AY322" i="28"/>
  <c r="BC322" i="28"/>
  <c r="BG322" i="28"/>
  <c r="BK322" i="28"/>
  <c r="BO322" i="28"/>
  <c r="R323" i="28"/>
  <c r="V323" i="28"/>
  <c r="Z323" i="28"/>
  <c r="AD323" i="28"/>
  <c r="AH323" i="28"/>
  <c r="AL323" i="28"/>
  <c r="AP323" i="28"/>
  <c r="AT323" i="28"/>
  <c r="AX323" i="28"/>
  <c r="BB323" i="28"/>
  <c r="BF323" i="28"/>
  <c r="BJ323" i="28"/>
  <c r="BN323" i="28"/>
  <c r="Q324" i="28"/>
  <c r="U324" i="28"/>
  <c r="Y324" i="28"/>
  <c r="AC324" i="28"/>
  <c r="AG324" i="28"/>
  <c r="AK324" i="28"/>
  <c r="AO324" i="28"/>
  <c r="AS324" i="28"/>
  <c r="AW324" i="28"/>
  <c r="BA324" i="28"/>
  <c r="BE324" i="28"/>
  <c r="BI324" i="28"/>
  <c r="BM324" i="28"/>
  <c r="P325" i="28"/>
  <c r="T325" i="28"/>
  <c r="X325" i="28"/>
  <c r="AB325" i="28"/>
  <c r="AF325" i="28"/>
  <c r="AJ325" i="28"/>
  <c r="AN325" i="28"/>
  <c r="AR325" i="28"/>
  <c r="AV325" i="28"/>
  <c r="AZ325" i="28"/>
  <c r="BD325" i="28"/>
  <c r="BH325" i="28"/>
  <c r="BL325" i="28"/>
  <c r="S326" i="28"/>
  <c r="W326" i="28"/>
  <c r="AA326" i="28"/>
  <c r="AE326" i="28"/>
  <c r="AI326" i="28"/>
  <c r="AM326" i="28"/>
  <c r="AQ326" i="28"/>
  <c r="AU326" i="28"/>
  <c r="AY326" i="28"/>
  <c r="BC326" i="28"/>
  <c r="BG326" i="28"/>
  <c r="BK326" i="28"/>
  <c r="BO326" i="28"/>
  <c r="R327" i="28"/>
  <c r="V327" i="28"/>
  <c r="Z327" i="28"/>
  <c r="AD327" i="28"/>
  <c r="AH327" i="28"/>
  <c r="AL327" i="28"/>
  <c r="AP327" i="28"/>
  <c r="AT327" i="28"/>
  <c r="AX327" i="28"/>
  <c r="BB327" i="28"/>
  <c r="BF327" i="28"/>
  <c r="BJ327" i="28"/>
  <c r="BN327" i="28"/>
  <c r="Q328" i="28"/>
  <c r="U328" i="28"/>
  <c r="Y328" i="28"/>
  <c r="AC328" i="28"/>
  <c r="AG328" i="28"/>
  <c r="AK328" i="28"/>
  <c r="AO328" i="28"/>
  <c r="AS328" i="28"/>
  <c r="AW328" i="28"/>
  <c r="BA328" i="28"/>
  <c r="BE328" i="28"/>
  <c r="BI328" i="28"/>
  <c r="BM328" i="28"/>
  <c r="P329" i="28"/>
  <c r="T329" i="28"/>
  <c r="X329" i="28"/>
  <c r="AB329" i="28"/>
  <c r="AF329" i="28"/>
  <c r="AJ329" i="28"/>
  <c r="AN329" i="28"/>
  <c r="AR329" i="28"/>
  <c r="AV329" i="28"/>
  <c r="AZ329" i="28"/>
  <c r="BD329" i="28"/>
  <c r="BH329" i="28"/>
  <c r="BL329" i="28"/>
  <c r="S330" i="28"/>
  <c r="W330" i="28"/>
  <c r="AA330" i="28"/>
  <c r="AE330" i="28"/>
  <c r="AI330" i="28"/>
  <c r="AM330" i="28"/>
  <c r="AQ330" i="28"/>
  <c r="AU330" i="28"/>
  <c r="AY330" i="28"/>
  <c r="BC330" i="28"/>
  <c r="BG330" i="28"/>
  <c r="BK330" i="28"/>
  <c r="BO330" i="28"/>
  <c r="R331" i="28"/>
  <c r="V331" i="28"/>
  <c r="Z331" i="28"/>
  <c r="AD331" i="28"/>
  <c r="AH331" i="28"/>
  <c r="AL331" i="28"/>
  <c r="AP331" i="28"/>
  <c r="AT331" i="28"/>
  <c r="AX331" i="28"/>
  <c r="BB331" i="28"/>
  <c r="BF331" i="28"/>
  <c r="BJ331" i="28"/>
  <c r="BN331" i="28"/>
  <c r="Q332" i="28"/>
  <c r="U332" i="28"/>
  <c r="Y332" i="28"/>
  <c r="AC332" i="28"/>
  <c r="AG332" i="28"/>
  <c r="AK332" i="28"/>
  <c r="AO332" i="28"/>
  <c r="AS332" i="28"/>
  <c r="AW332" i="28"/>
  <c r="BA332" i="28"/>
  <c r="BE332" i="28"/>
  <c r="BI332" i="28"/>
  <c r="BM332" i="28"/>
  <c r="P333" i="28"/>
  <c r="T333" i="28"/>
  <c r="X333" i="28"/>
  <c r="AB333" i="28"/>
  <c r="AF333" i="28"/>
  <c r="AJ333" i="28"/>
  <c r="AN333" i="28"/>
  <c r="AR333" i="28"/>
  <c r="AV333" i="28"/>
  <c r="AZ333" i="28"/>
  <c r="BD333" i="28"/>
  <c r="BH333" i="28"/>
  <c r="BL333" i="28"/>
  <c r="S334" i="28"/>
  <c r="W334" i="28"/>
  <c r="AA334" i="28"/>
  <c r="AE334" i="28"/>
  <c r="AI334" i="28"/>
  <c r="AM334" i="28"/>
  <c r="AQ334" i="28"/>
  <c r="AU334" i="28"/>
  <c r="AY334" i="28"/>
  <c r="BC334" i="28"/>
  <c r="BG334" i="28"/>
  <c r="BK334" i="28"/>
  <c r="BO334" i="28"/>
  <c r="R335" i="28"/>
  <c r="V335" i="28"/>
  <c r="Z335" i="28"/>
  <c r="AD335" i="28"/>
  <c r="AH335" i="28"/>
  <c r="AL335" i="28"/>
  <c r="AP335" i="28"/>
  <c r="AT335" i="28"/>
  <c r="AX335" i="28"/>
  <c r="BB335" i="28"/>
  <c r="BF335" i="28"/>
  <c r="BJ335" i="28"/>
  <c r="BN335" i="28"/>
  <c r="Q336" i="28"/>
  <c r="U336" i="28"/>
  <c r="Y336" i="28"/>
  <c r="AC336" i="28"/>
  <c r="AG336" i="28"/>
  <c r="AK336" i="28"/>
  <c r="AO336" i="28"/>
  <c r="AS336" i="28"/>
  <c r="AW336" i="28"/>
  <c r="BA336" i="28"/>
  <c r="BE336" i="28"/>
  <c r="BI336" i="28"/>
  <c r="BM336" i="28"/>
  <c r="P337" i="28"/>
  <c r="T337" i="28"/>
  <c r="X337" i="28"/>
  <c r="AB337" i="28"/>
  <c r="AF337" i="28"/>
  <c r="AJ337" i="28"/>
  <c r="AN337" i="28"/>
  <c r="AR337" i="28"/>
  <c r="AV337" i="28"/>
  <c r="AZ337" i="28"/>
  <c r="BD337" i="28"/>
  <c r="BH337" i="28"/>
  <c r="BL337" i="28"/>
  <c r="S338" i="28"/>
  <c r="W338" i="28"/>
  <c r="AA338" i="28"/>
  <c r="AE338" i="28"/>
  <c r="AI338" i="28"/>
  <c r="AM338" i="28"/>
  <c r="AQ338" i="28"/>
  <c r="AU338" i="28"/>
  <c r="AY338" i="28"/>
  <c r="BC338" i="28"/>
  <c r="BG338" i="28"/>
  <c r="BK338" i="28"/>
  <c r="BO338" i="28"/>
  <c r="R339" i="28"/>
  <c r="V339" i="28"/>
  <c r="Z339" i="28"/>
  <c r="AD339" i="28"/>
  <c r="AH339" i="28"/>
  <c r="AL339" i="28"/>
  <c r="AP339" i="28"/>
  <c r="AT339" i="28"/>
  <c r="AX339" i="28"/>
  <c r="BB339" i="28"/>
  <c r="BF339" i="28"/>
  <c r="BJ339" i="28"/>
  <c r="BN339" i="28"/>
  <c r="Q340" i="28"/>
  <c r="U340" i="28"/>
  <c r="Y340" i="28"/>
  <c r="AC340" i="28"/>
  <c r="AG340" i="28"/>
  <c r="AK340" i="28"/>
  <c r="AO340" i="28"/>
  <c r="AS340" i="28"/>
  <c r="AW340" i="28"/>
  <c r="BA340" i="28"/>
  <c r="BE340" i="28"/>
  <c r="BI340" i="28"/>
  <c r="BM340" i="28"/>
  <c r="P341" i="28"/>
  <c r="T341" i="28"/>
  <c r="X341" i="28"/>
  <c r="AB341" i="28"/>
  <c r="AF341" i="28"/>
  <c r="AJ341" i="28"/>
  <c r="AN341" i="28"/>
  <c r="AR341" i="28"/>
  <c r="AV341" i="28"/>
  <c r="AZ341" i="28"/>
  <c r="BD341" i="28"/>
  <c r="BH341" i="28"/>
  <c r="BL341" i="28"/>
  <c r="S342" i="28"/>
  <c r="W342" i="28"/>
  <c r="AA342" i="28"/>
  <c r="AE342" i="28"/>
  <c r="AI342" i="28"/>
  <c r="AM342" i="28"/>
  <c r="AQ342" i="28"/>
  <c r="AU342" i="28"/>
  <c r="AY342" i="28"/>
  <c r="BC342" i="28"/>
  <c r="BG342" i="28"/>
  <c r="BK342" i="28"/>
  <c r="BO342" i="28"/>
  <c r="R343" i="28"/>
  <c r="V343" i="28"/>
  <c r="Z343" i="28"/>
  <c r="AD343" i="28"/>
  <c r="AH343" i="28"/>
  <c r="AL343" i="28"/>
  <c r="AP343" i="28"/>
  <c r="AT343" i="28"/>
  <c r="AX343" i="28"/>
  <c r="BB343" i="28"/>
  <c r="BF343" i="28"/>
  <c r="BJ343" i="28"/>
  <c r="BN343" i="28"/>
  <c r="Q344" i="28"/>
  <c r="U344" i="28"/>
  <c r="Y344" i="28"/>
  <c r="AC344" i="28"/>
  <c r="AG344" i="28"/>
  <c r="AK344" i="28"/>
  <c r="AO344" i="28"/>
  <c r="AS344" i="28"/>
  <c r="AW344" i="28"/>
  <c r="BA344" i="28"/>
  <c r="BE344" i="28"/>
  <c r="BI344" i="28"/>
  <c r="BM344" i="28"/>
  <c r="P345" i="28"/>
  <c r="T345" i="28"/>
  <c r="X345" i="28"/>
  <c r="AB345" i="28"/>
  <c r="AF345" i="28"/>
  <c r="AJ345" i="28"/>
  <c r="AN345" i="28"/>
  <c r="AR345" i="28"/>
  <c r="AV345" i="28"/>
  <c r="AZ345" i="28"/>
  <c r="BD345" i="28"/>
  <c r="BH345" i="28"/>
  <c r="BL345" i="28"/>
  <c r="S346" i="28"/>
  <c r="W346" i="28"/>
  <c r="AA346" i="28"/>
  <c r="AE346" i="28"/>
  <c r="AI346" i="28"/>
  <c r="AM346" i="28"/>
  <c r="AQ346" i="28"/>
  <c r="AU346" i="28"/>
  <c r="AY346" i="28"/>
  <c r="BC346" i="28"/>
  <c r="BG346" i="28"/>
  <c r="BK346" i="28"/>
  <c r="BO346" i="28"/>
  <c r="R347" i="28"/>
  <c r="V347" i="28"/>
  <c r="Z347" i="28"/>
  <c r="AD347" i="28"/>
  <c r="AH347" i="28"/>
  <c r="AL347" i="28"/>
  <c r="AP347" i="28"/>
  <c r="AT347" i="28"/>
  <c r="AX347" i="28"/>
  <c r="BB347" i="28"/>
  <c r="BF347" i="28"/>
  <c r="BJ347" i="28"/>
  <c r="BN347" i="28"/>
  <c r="Q348" i="28"/>
  <c r="U348" i="28"/>
  <c r="Y348" i="28"/>
  <c r="AC348" i="28"/>
  <c r="AG348" i="28"/>
  <c r="AK348" i="28"/>
  <c r="AO348" i="28"/>
  <c r="AS348" i="28"/>
  <c r="AW348" i="28"/>
  <c r="BA348" i="28"/>
  <c r="BE348" i="28"/>
  <c r="BI348" i="28"/>
  <c r="BM348" i="28"/>
  <c r="P349" i="28"/>
  <c r="T349" i="28"/>
  <c r="X349" i="28"/>
  <c r="AB349" i="28"/>
  <c r="AF349" i="28"/>
  <c r="AJ349" i="28"/>
  <c r="AN349" i="28"/>
  <c r="AR349" i="28"/>
  <c r="AV349" i="28"/>
  <c r="AZ349" i="28"/>
  <c r="BD349" i="28"/>
  <c r="BH349" i="28"/>
  <c r="BL349" i="28"/>
  <c r="S350" i="28"/>
  <c r="W350" i="28"/>
  <c r="AA350" i="28"/>
  <c r="AE350" i="28"/>
  <c r="AI350" i="28"/>
  <c r="AM350" i="28"/>
  <c r="AQ350" i="28"/>
  <c r="AU350" i="28"/>
  <c r="AY350" i="28"/>
  <c r="BC350" i="28"/>
  <c r="BG350" i="28"/>
  <c r="BK350" i="28"/>
  <c r="BO350" i="28"/>
  <c r="R351" i="28"/>
  <c r="V351" i="28"/>
  <c r="Z351" i="28"/>
  <c r="AD351" i="28"/>
  <c r="AH351" i="28"/>
  <c r="AL351" i="28"/>
  <c r="AP351" i="28"/>
  <c r="AT351" i="28"/>
  <c r="AX351" i="28"/>
  <c r="BB351" i="28"/>
  <c r="BF351" i="28"/>
  <c r="BJ351" i="28"/>
  <c r="BN351" i="28"/>
  <c r="Q352" i="28"/>
  <c r="U352" i="28"/>
  <c r="Y352" i="28"/>
  <c r="AC352" i="28"/>
  <c r="AG352" i="28"/>
  <c r="AK352" i="28"/>
  <c r="AO352" i="28"/>
  <c r="AS352" i="28"/>
  <c r="AW352" i="28"/>
  <c r="BA352" i="28"/>
  <c r="BE352" i="28"/>
  <c r="BI352" i="28"/>
  <c r="BM352" i="28"/>
  <c r="P353" i="28"/>
  <c r="T353" i="28"/>
  <c r="X353" i="28"/>
  <c r="AB353" i="28"/>
  <c r="AF353" i="28"/>
  <c r="AJ353" i="28"/>
  <c r="AN353" i="28"/>
  <c r="AR353" i="28"/>
  <c r="AV353" i="28"/>
  <c r="AZ353" i="28"/>
  <c r="BD353" i="28"/>
  <c r="BH353" i="28"/>
  <c r="BL353" i="28"/>
  <c r="S354" i="28"/>
  <c r="W354" i="28"/>
  <c r="AA354" i="28"/>
  <c r="AE354" i="28"/>
  <c r="AI354" i="28"/>
  <c r="AM354" i="28"/>
  <c r="AQ354" i="28"/>
  <c r="AU354" i="28"/>
  <c r="AY354" i="28"/>
  <c r="BC354" i="28"/>
  <c r="BG354" i="28"/>
  <c r="BK354" i="28"/>
  <c r="BO354" i="28"/>
  <c r="R355" i="28"/>
  <c r="V355" i="28"/>
  <c r="Z355" i="28"/>
  <c r="AD355" i="28"/>
  <c r="AH355" i="28"/>
  <c r="AL355" i="28"/>
  <c r="AP355" i="28"/>
  <c r="AT355" i="28"/>
  <c r="AX355" i="28"/>
  <c r="BB355" i="28"/>
  <c r="BF355" i="28"/>
  <c r="BJ355" i="28"/>
  <c r="BN355" i="28"/>
  <c r="Q356" i="28"/>
  <c r="U356" i="28"/>
  <c r="Y356" i="28"/>
  <c r="AC356" i="28"/>
  <c r="AG356" i="28"/>
  <c r="AK356" i="28"/>
  <c r="AO356" i="28"/>
  <c r="AS356" i="28"/>
  <c r="AW356" i="28"/>
  <c r="BA356" i="28"/>
  <c r="BE356" i="28"/>
  <c r="BI356" i="28"/>
  <c r="BM356" i="28"/>
  <c r="P357" i="28"/>
  <c r="T357" i="28"/>
  <c r="X357" i="28"/>
  <c r="AB357" i="28"/>
  <c r="AF357" i="28"/>
  <c r="AJ357" i="28"/>
  <c r="AN357" i="28"/>
  <c r="AR357" i="28"/>
  <c r="AV357" i="28"/>
  <c r="AZ357" i="28"/>
  <c r="BD357" i="28"/>
  <c r="BH357" i="28"/>
  <c r="BL357" i="28"/>
  <c r="S358" i="28"/>
  <c r="W358" i="28"/>
  <c r="AA358" i="28"/>
  <c r="AE358" i="28"/>
  <c r="AI358" i="28"/>
  <c r="AM358" i="28"/>
  <c r="AQ358" i="28"/>
  <c r="AU358" i="28"/>
  <c r="AY358" i="28"/>
  <c r="BC358" i="28"/>
  <c r="BG358" i="28"/>
  <c r="BK358" i="28"/>
  <c r="BO358" i="28"/>
  <c r="R359" i="28"/>
  <c r="V359" i="28"/>
  <c r="Z359" i="28"/>
  <c r="AD359" i="28"/>
  <c r="AH359" i="28"/>
  <c r="AL359" i="28"/>
  <c r="AP359" i="28"/>
  <c r="AT359" i="28"/>
  <c r="AX359" i="28"/>
  <c r="BB359" i="28"/>
  <c r="BF359" i="28"/>
  <c r="BJ359" i="28"/>
  <c r="BN359" i="28"/>
  <c r="Q360" i="28"/>
  <c r="U360" i="28"/>
  <c r="Y360" i="28"/>
  <c r="AC360" i="28"/>
  <c r="AG360" i="28"/>
  <c r="AK360" i="28"/>
  <c r="AO360" i="28"/>
  <c r="AS360" i="28"/>
  <c r="AW360" i="28"/>
  <c r="BA360" i="28"/>
  <c r="BE360" i="28"/>
  <c r="BI360" i="28"/>
  <c r="BM360" i="28"/>
  <c r="P361" i="28"/>
  <c r="T361" i="28"/>
  <c r="X361" i="28"/>
  <c r="AB361" i="28"/>
  <c r="AF361" i="28"/>
  <c r="AJ361" i="28"/>
  <c r="AN361" i="28"/>
  <c r="AR361" i="28"/>
  <c r="AV361" i="28"/>
  <c r="AZ361" i="28"/>
  <c r="BD361" i="28"/>
  <c r="BH361" i="28"/>
  <c r="BL361" i="28"/>
  <c r="S362" i="28"/>
  <c r="W362" i="28"/>
  <c r="AA362" i="28"/>
  <c r="AE362" i="28"/>
  <c r="AI362" i="28"/>
  <c r="AM362" i="28"/>
  <c r="AQ362" i="28"/>
  <c r="AU362" i="28"/>
  <c r="AY362" i="28"/>
  <c r="BC362" i="28"/>
  <c r="BG362" i="28"/>
  <c r="BK362" i="28"/>
  <c r="BO362" i="28"/>
  <c r="R363" i="28"/>
  <c r="V363" i="28"/>
  <c r="Z363" i="28"/>
  <c r="AD363" i="28"/>
  <c r="AH363" i="28"/>
  <c r="AL363" i="28"/>
  <c r="AP363" i="28"/>
  <c r="AT363" i="28"/>
  <c r="AX363" i="28"/>
  <c r="BB363" i="28"/>
  <c r="BF363" i="28"/>
  <c r="BJ363" i="28"/>
  <c r="BN363" i="28"/>
  <c r="Q364" i="28"/>
  <c r="U364" i="28"/>
  <c r="Y364" i="28"/>
  <c r="AC364" i="28"/>
  <c r="AG364" i="28"/>
  <c r="AK364" i="28"/>
  <c r="AO364" i="28"/>
  <c r="AS364" i="28"/>
  <c r="AW364" i="28"/>
  <c r="BA364" i="28"/>
  <c r="BE364" i="28"/>
  <c r="BI364" i="28"/>
  <c r="BM364" i="28"/>
  <c r="P365" i="28"/>
  <c r="T365" i="28"/>
  <c r="X365" i="28"/>
  <c r="AB365" i="28"/>
  <c r="AF365" i="28"/>
  <c r="AJ365" i="28"/>
  <c r="AN365" i="28"/>
  <c r="AR365" i="28"/>
  <c r="AV365" i="28"/>
  <c r="AZ365" i="28"/>
  <c r="BD365" i="28"/>
  <c r="BH365" i="28"/>
  <c r="BL365" i="28"/>
  <c r="S366" i="28"/>
  <c r="W366" i="28"/>
  <c r="AA366" i="28"/>
  <c r="AE366" i="28"/>
  <c r="AI366" i="28"/>
  <c r="AM366" i="28"/>
  <c r="AQ366" i="28"/>
  <c r="AU366" i="28"/>
  <c r="AY366" i="28"/>
  <c r="BC366" i="28"/>
  <c r="BG366" i="28"/>
  <c r="BK366" i="28"/>
  <c r="BO366" i="28"/>
  <c r="R367" i="28"/>
  <c r="V367" i="28"/>
  <c r="Z367" i="28"/>
  <c r="AD367" i="28"/>
  <c r="AH367" i="28"/>
  <c r="AL367" i="28"/>
  <c r="AP367" i="28"/>
  <c r="AT367" i="28"/>
  <c r="AX367" i="28"/>
  <c r="BB367" i="28"/>
  <c r="BF367" i="28"/>
  <c r="BJ367" i="28"/>
  <c r="BN367" i="28"/>
  <c r="Q368" i="28"/>
  <c r="U368" i="28"/>
  <c r="Y368" i="28"/>
  <c r="AC368" i="28"/>
  <c r="AG368" i="28"/>
  <c r="AK368" i="28"/>
  <c r="AO368" i="28"/>
  <c r="AS368" i="28"/>
  <c r="AW368" i="28"/>
  <c r="BA368" i="28"/>
  <c r="BE368" i="28"/>
  <c r="BI368" i="28"/>
  <c r="BM368" i="28"/>
  <c r="P369" i="28"/>
  <c r="T369" i="28"/>
  <c r="X369" i="28"/>
  <c r="AB369" i="28"/>
  <c r="AF369" i="28"/>
  <c r="AJ369" i="28"/>
  <c r="AN369" i="28"/>
  <c r="AR369" i="28"/>
  <c r="AV369" i="28"/>
  <c r="AZ369" i="28"/>
  <c r="BD369" i="28"/>
  <c r="BH369" i="28"/>
  <c r="BL369" i="28"/>
  <c r="S370" i="28"/>
  <c r="W370" i="28"/>
  <c r="AA370" i="28"/>
  <c r="AE370" i="28"/>
  <c r="AI370" i="28"/>
  <c r="AM370" i="28"/>
  <c r="AQ370" i="28"/>
  <c r="AU370" i="28"/>
  <c r="AY370" i="28"/>
  <c r="BC370" i="28"/>
  <c r="BG370" i="28"/>
  <c r="BK370" i="28"/>
  <c r="BO370" i="28"/>
  <c r="R371" i="28"/>
  <c r="V371" i="28"/>
  <c r="Z371" i="28"/>
  <c r="AD371" i="28"/>
  <c r="AH371" i="28"/>
  <c r="AL371" i="28"/>
  <c r="AP371" i="28"/>
  <c r="AT371" i="28"/>
  <c r="AX371" i="28"/>
  <c r="BB371" i="28"/>
  <c r="BF371" i="28"/>
  <c r="BJ371" i="28"/>
  <c r="BN371" i="28"/>
  <c r="Q372" i="28"/>
  <c r="U372" i="28"/>
  <c r="Y372" i="28"/>
  <c r="AC372" i="28"/>
  <c r="AG372" i="28"/>
  <c r="AK372" i="28"/>
  <c r="AO372" i="28"/>
  <c r="AS372" i="28"/>
  <c r="AW372" i="28"/>
  <c r="BA372" i="28"/>
  <c r="BE372" i="28"/>
  <c r="BI372" i="28"/>
  <c r="BM372" i="28"/>
  <c r="P373" i="28"/>
  <c r="T373" i="28"/>
  <c r="X373" i="28"/>
  <c r="AB373" i="28"/>
  <c r="AF373" i="28"/>
  <c r="AJ373" i="28"/>
  <c r="AN373" i="28"/>
  <c r="AR373" i="28"/>
  <c r="AV373" i="28"/>
  <c r="AZ373" i="28"/>
  <c r="BD373" i="28"/>
  <c r="BH373" i="28"/>
  <c r="BL373" i="28"/>
  <c r="S374" i="28"/>
  <c r="W374" i="28"/>
  <c r="AA374" i="28"/>
  <c r="AE374" i="28"/>
  <c r="AI374" i="28"/>
  <c r="AM374" i="28"/>
  <c r="AQ374" i="28"/>
  <c r="AU374" i="28"/>
  <c r="AY374" i="28"/>
  <c r="BC374" i="28"/>
  <c r="BG374" i="28"/>
  <c r="BK374" i="28"/>
  <c r="BO374" i="28"/>
  <c r="R375" i="28"/>
  <c r="V375" i="28"/>
  <c r="Z375" i="28"/>
  <c r="AD375" i="28"/>
  <c r="AH375" i="28"/>
  <c r="AL375" i="28"/>
  <c r="AP375" i="28"/>
  <c r="AT375" i="28"/>
  <c r="AX375" i="28"/>
  <c r="BB375" i="28"/>
  <c r="BF375" i="28"/>
  <c r="BJ375" i="28"/>
  <c r="BN375" i="28"/>
  <c r="Q376" i="28"/>
  <c r="U376" i="28"/>
  <c r="Y376" i="28"/>
  <c r="AC376" i="28"/>
  <c r="AG376" i="28"/>
  <c r="AK376" i="28"/>
  <c r="AO376" i="28"/>
  <c r="AS376" i="28"/>
  <c r="AW376" i="28"/>
  <c r="BA376" i="28"/>
  <c r="BE376" i="28"/>
  <c r="BI376" i="28"/>
  <c r="BM376" i="28"/>
  <c r="P377" i="28"/>
  <c r="T377" i="28"/>
  <c r="X377" i="28"/>
  <c r="AB377" i="28"/>
  <c r="AF377" i="28"/>
  <c r="AJ377" i="28"/>
  <c r="AN377" i="28"/>
  <c r="AR377" i="28"/>
  <c r="AV377" i="28"/>
  <c r="AZ377" i="28"/>
  <c r="BD377" i="28"/>
  <c r="BH377" i="28"/>
  <c r="BL377" i="28"/>
  <c r="S378" i="28"/>
  <c r="W378" i="28"/>
  <c r="AA378" i="28"/>
  <c r="AE378" i="28"/>
  <c r="AI378" i="28"/>
  <c r="AM378" i="28"/>
  <c r="AQ378" i="28"/>
  <c r="AU378" i="28"/>
  <c r="AY378" i="28"/>
  <c r="BC378" i="28"/>
  <c r="BG378" i="28"/>
  <c r="BK378" i="28"/>
  <c r="BO378" i="28"/>
  <c r="R379" i="28"/>
  <c r="V379" i="28"/>
  <c r="Z379" i="28"/>
  <c r="AD379" i="28"/>
  <c r="AH379" i="28"/>
  <c r="AL379" i="28"/>
  <c r="AP379" i="28"/>
  <c r="AT379" i="28"/>
  <c r="AX379" i="28"/>
  <c r="BB379" i="28"/>
  <c r="BF379" i="28"/>
  <c r="BJ379" i="28"/>
  <c r="BN379" i="28"/>
  <c r="Q380" i="28"/>
  <c r="U380" i="28"/>
  <c r="Y380" i="28"/>
  <c r="AC380" i="28"/>
  <c r="AG380" i="28"/>
  <c r="AK380" i="28"/>
  <c r="AO380" i="28"/>
  <c r="AS380" i="28"/>
  <c r="AW380" i="28"/>
  <c r="BA380" i="28"/>
  <c r="BE380" i="28"/>
  <c r="BI380" i="28"/>
  <c r="BM380" i="28"/>
  <c r="P381" i="28"/>
  <c r="T381" i="28"/>
  <c r="X381" i="28"/>
  <c r="AB381" i="28"/>
  <c r="AF381" i="28"/>
  <c r="AJ381" i="28"/>
  <c r="AN381" i="28"/>
  <c r="AR381" i="28"/>
  <c r="AV381" i="28"/>
  <c r="AZ381" i="28"/>
  <c r="BD381" i="28"/>
  <c r="BH381" i="28"/>
  <c r="BL381" i="28"/>
  <c r="S382" i="28"/>
  <c r="W382" i="28"/>
  <c r="AA382" i="28"/>
  <c r="AE382" i="28"/>
  <c r="AI382" i="28"/>
  <c r="AM382" i="28"/>
  <c r="AQ382" i="28"/>
  <c r="AU382" i="28"/>
  <c r="AY382" i="28"/>
  <c r="BC382" i="28"/>
  <c r="BG382" i="28"/>
  <c r="BK382" i="28"/>
  <c r="BO382" i="28"/>
  <c r="R383" i="28"/>
  <c r="V383" i="28"/>
  <c r="Z383" i="28"/>
  <c r="AD383" i="28"/>
  <c r="AH383" i="28"/>
  <c r="AL383" i="28"/>
  <c r="AP383" i="28"/>
  <c r="AT383" i="28"/>
  <c r="AX383" i="28"/>
  <c r="BB383" i="28"/>
  <c r="BF383" i="28"/>
  <c r="BJ383" i="28"/>
  <c r="BN383" i="28"/>
  <c r="Q384" i="28"/>
  <c r="U384" i="28"/>
  <c r="Y384" i="28"/>
  <c r="AC384" i="28"/>
  <c r="AG384" i="28"/>
  <c r="AK384" i="28"/>
  <c r="AO384" i="28"/>
  <c r="AS384" i="28"/>
  <c r="AW384" i="28"/>
  <c r="BA384" i="28"/>
  <c r="BE384" i="28"/>
  <c r="BI384" i="28"/>
  <c r="BM384" i="28"/>
  <c r="P385" i="28"/>
  <c r="T385" i="28"/>
  <c r="X385" i="28"/>
  <c r="AB385" i="28"/>
  <c r="AF385" i="28"/>
  <c r="AJ385" i="28"/>
  <c r="AN385" i="28"/>
  <c r="AR385" i="28"/>
  <c r="AV385" i="28"/>
  <c r="AZ385" i="28"/>
  <c r="BD385" i="28"/>
  <c r="BH385" i="28"/>
  <c r="BL385" i="28"/>
  <c r="S386" i="28"/>
  <c r="W386" i="28"/>
  <c r="AA386" i="28"/>
  <c r="AE386" i="28"/>
  <c r="AI386" i="28"/>
  <c r="AM386" i="28"/>
  <c r="AQ386" i="28"/>
  <c r="AU386" i="28"/>
  <c r="AY386" i="28"/>
  <c r="BC386" i="28"/>
  <c r="BG386" i="28"/>
  <c r="BK386" i="28"/>
  <c r="BO386" i="28"/>
  <c r="R387" i="28"/>
  <c r="V387" i="28"/>
  <c r="Z387" i="28"/>
  <c r="AD387" i="28"/>
  <c r="AH387" i="28"/>
  <c r="AL387" i="28"/>
  <c r="AP387" i="28"/>
  <c r="AT387" i="28"/>
  <c r="AX387" i="28"/>
  <c r="BB387" i="28"/>
  <c r="BF387" i="28"/>
  <c r="BJ387" i="28"/>
  <c r="BN387" i="28"/>
  <c r="Q388" i="28"/>
  <c r="U388" i="28"/>
  <c r="Y388" i="28"/>
  <c r="AC388" i="28"/>
  <c r="AG388" i="28"/>
  <c r="AK388" i="28"/>
  <c r="AO388" i="28"/>
  <c r="AS388" i="28"/>
  <c r="AW388" i="28"/>
  <c r="BA388" i="28"/>
  <c r="BE388" i="28"/>
  <c r="BI388" i="28"/>
  <c r="BM388" i="28"/>
  <c r="P389" i="28"/>
  <c r="T389" i="28"/>
  <c r="X389" i="28"/>
  <c r="AB389" i="28"/>
  <c r="AF389" i="28"/>
  <c r="AJ389" i="28"/>
  <c r="AN389" i="28"/>
  <c r="AR389" i="28"/>
  <c r="AV389" i="28"/>
  <c r="AZ389" i="28"/>
  <c r="BD389" i="28"/>
  <c r="BH389" i="28"/>
  <c r="BL389" i="28"/>
  <c r="S390" i="28"/>
  <c r="W390" i="28"/>
  <c r="AA390" i="28"/>
  <c r="AE390" i="28"/>
  <c r="AI390" i="28"/>
  <c r="AM390" i="28"/>
  <c r="AQ390" i="28"/>
  <c r="AU390" i="28"/>
  <c r="AY390" i="28"/>
  <c r="BC390" i="28"/>
  <c r="BG390" i="28"/>
  <c r="BK390" i="28"/>
  <c r="BO390" i="28"/>
  <c r="R391" i="28"/>
  <c r="V391" i="28"/>
  <c r="Z391" i="28"/>
  <c r="AD391" i="28"/>
  <c r="AH391" i="28"/>
  <c r="AL391" i="28"/>
  <c r="AP391" i="28"/>
  <c r="AT391" i="28"/>
  <c r="AX391" i="28"/>
  <c r="BB391" i="28"/>
  <c r="BF391" i="28"/>
  <c r="BJ391" i="28"/>
  <c r="BN391" i="28"/>
  <c r="Q392" i="28"/>
  <c r="U392" i="28"/>
  <c r="AX273" i="28"/>
  <c r="BN273" i="28"/>
  <c r="AC274" i="28"/>
  <c r="AS274" i="28"/>
  <c r="BI274" i="28"/>
  <c r="X275" i="28"/>
  <c r="AN275" i="28"/>
  <c r="BD275" i="28"/>
  <c r="S276" i="28"/>
  <c r="AI276" i="28"/>
  <c r="AY276" i="28"/>
  <c r="BO276" i="28"/>
  <c r="AD277" i="28"/>
  <c r="AT277" i="28"/>
  <c r="BJ277" i="28"/>
  <c r="Y278" i="28"/>
  <c r="AO278" i="28"/>
  <c r="BE278" i="28"/>
  <c r="T279" i="28"/>
  <c r="AJ279" i="28"/>
  <c r="AZ279" i="28"/>
  <c r="AE280" i="28"/>
  <c r="AU280" i="28"/>
  <c r="BK280" i="28"/>
  <c r="Z281" i="28"/>
  <c r="AP281" i="28"/>
  <c r="BF281" i="28"/>
  <c r="U282" i="28"/>
  <c r="AK282" i="28"/>
  <c r="BA282" i="28"/>
  <c r="P283" i="28"/>
  <c r="AF283" i="28"/>
  <c r="AV283" i="28"/>
  <c r="BL283" i="28"/>
  <c r="AA284" i="28"/>
  <c r="AQ284" i="28"/>
  <c r="BG284" i="28"/>
  <c r="V285" i="28"/>
  <c r="AL285" i="28"/>
  <c r="BB285" i="28"/>
  <c r="Q286" i="28"/>
  <c r="AG286" i="28"/>
  <c r="AW286" i="28"/>
  <c r="BM286" i="28"/>
  <c r="AB287" i="28"/>
  <c r="AR287" i="28"/>
  <c r="BH287" i="28"/>
  <c r="W288" i="28"/>
  <c r="AM288" i="28"/>
  <c r="BC288" i="28"/>
  <c r="R289" i="28"/>
  <c r="AH289" i="28"/>
  <c r="AX289" i="28"/>
  <c r="BN289" i="28"/>
  <c r="AC290" i="28"/>
  <c r="AS290" i="28"/>
  <c r="BI290" i="28"/>
  <c r="X291" i="28"/>
  <c r="AN291" i="28"/>
  <c r="BD291" i="28"/>
  <c r="S292" i="28"/>
  <c r="AI292" i="28"/>
  <c r="AY292" i="28"/>
  <c r="BI292" i="28"/>
  <c r="P293" i="28"/>
  <c r="X293" i="28"/>
  <c r="AF293" i="28"/>
  <c r="AN293" i="28"/>
  <c r="AV293" i="28"/>
  <c r="BD293" i="28"/>
  <c r="BI293" i="28"/>
  <c r="BN293" i="28"/>
  <c r="S294" i="28"/>
  <c r="X294" i="28"/>
  <c r="AC294" i="28"/>
  <c r="AI294" i="28"/>
  <c r="AN294" i="28"/>
  <c r="AS294" i="28"/>
  <c r="AY294" i="28"/>
  <c r="BD294" i="28"/>
  <c r="BI294" i="28"/>
  <c r="BO294" i="28"/>
  <c r="S295" i="28"/>
  <c r="X295" i="28"/>
  <c r="AD295" i="28"/>
  <c r="AI295" i="28"/>
  <c r="AN295" i="28"/>
  <c r="AT295" i="28"/>
  <c r="AY295" i="28"/>
  <c r="BD295" i="28"/>
  <c r="BJ295" i="28"/>
  <c r="BO295" i="28"/>
  <c r="S296" i="28"/>
  <c r="Y296" i="28"/>
  <c r="AD296" i="28"/>
  <c r="AI296" i="28"/>
  <c r="AO296" i="28"/>
  <c r="AT296" i="28"/>
  <c r="AX296" i="28"/>
  <c r="BB296" i="28"/>
  <c r="BF296" i="28"/>
  <c r="BJ296" i="28"/>
  <c r="BN296" i="28"/>
  <c r="Q297" i="28"/>
  <c r="U297" i="28"/>
  <c r="Y297" i="28"/>
  <c r="AC297" i="28"/>
  <c r="AG297" i="28"/>
  <c r="AK297" i="28"/>
  <c r="AO297" i="28"/>
  <c r="AS297" i="28"/>
  <c r="AW297" i="28"/>
  <c r="BA297" i="28"/>
  <c r="BE297" i="28"/>
  <c r="BI297" i="28"/>
  <c r="BM297" i="28"/>
  <c r="P298" i="28"/>
  <c r="T298" i="28"/>
  <c r="X298" i="28"/>
  <c r="AB298" i="28"/>
  <c r="AF298" i="28"/>
  <c r="AJ298" i="28"/>
  <c r="AN298" i="28"/>
  <c r="AR298" i="28"/>
  <c r="AV298" i="28"/>
  <c r="AZ298" i="28"/>
  <c r="BD298" i="28"/>
  <c r="BH298" i="28"/>
  <c r="BL298" i="28"/>
  <c r="S299" i="28"/>
  <c r="W299" i="28"/>
  <c r="AA299" i="28"/>
  <c r="AE299" i="28"/>
  <c r="AI299" i="28"/>
  <c r="AM299" i="28"/>
  <c r="AQ299" i="28"/>
  <c r="AU299" i="28"/>
  <c r="AY299" i="28"/>
  <c r="BC299" i="28"/>
  <c r="BG299" i="28"/>
  <c r="BK299" i="28"/>
  <c r="BO299" i="28"/>
  <c r="R300" i="28"/>
  <c r="V300" i="28"/>
  <c r="Z300" i="28"/>
  <c r="AD300" i="28"/>
  <c r="AH300" i="28"/>
  <c r="AL300" i="28"/>
  <c r="AP300" i="28"/>
  <c r="AT300" i="28"/>
  <c r="AX300" i="28"/>
  <c r="BB300" i="28"/>
  <c r="BF300" i="28"/>
  <c r="BJ300" i="28"/>
  <c r="BN300" i="28"/>
  <c r="Q301" i="28"/>
  <c r="U301" i="28"/>
  <c r="Y301" i="28"/>
  <c r="AC301" i="28"/>
  <c r="AG301" i="28"/>
  <c r="AK301" i="28"/>
  <c r="AO301" i="28"/>
  <c r="AS301" i="28"/>
  <c r="AW301" i="28"/>
  <c r="BA301" i="28"/>
  <c r="BE301" i="28"/>
  <c r="BI301" i="28"/>
  <c r="BM301" i="28"/>
  <c r="P302" i="28"/>
  <c r="T302" i="28"/>
  <c r="X302" i="28"/>
  <c r="AB302" i="28"/>
  <c r="AF302" i="28"/>
  <c r="AJ302" i="28"/>
  <c r="AN302" i="28"/>
  <c r="AR302" i="28"/>
  <c r="AV302" i="28"/>
  <c r="AZ302" i="28"/>
  <c r="BD302" i="28"/>
  <c r="BH302" i="28"/>
  <c r="BL302" i="28"/>
  <c r="S303" i="28"/>
  <c r="W303" i="28"/>
  <c r="AA303" i="28"/>
  <c r="AE303" i="28"/>
  <c r="AI303" i="28"/>
  <c r="AM303" i="28"/>
  <c r="AQ303" i="28"/>
  <c r="AU303" i="28"/>
  <c r="AY303" i="28"/>
  <c r="BC303" i="28"/>
  <c r="BG303" i="28"/>
  <c r="BK303" i="28"/>
  <c r="BO303" i="28"/>
  <c r="R304" i="28"/>
  <c r="V304" i="28"/>
  <c r="Z304" i="28"/>
  <c r="AD304" i="28"/>
  <c r="AH304" i="28"/>
  <c r="AL304" i="28"/>
  <c r="AP304" i="28"/>
  <c r="AT304" i="28"/>
  <c r="AX304" i="28"/>
  <c r="BB304" i="28"/>
  <c r="BF304" i="28"/>
  <c r="BJ304" i="28"/>
  <c r="BN304" i="28"/>
  <c r="Q305" i="28"/>
  <c r="U305" i="28"/>
  <c r="Y305" i="28"/>
  <c r="AC305" i="28"/>
  <c r="AG305" i="28"/>
  <c r="AK305" i="28"/>
  <c r="AO305" i="28"/>
  <c r="AS305" i="28"/>
  <c r="AW305" i="28"/>
  <c r="BA305" i="28"/>
  <c r="BE305" i="28"/>
  <c r="BI305" i="28"/>
  <c r="BM305" i="28"/>
  <c r="P306" i="28"/>
  <c r="T306" i="28"/>
  <c r="X306" i="28"/>
  <c r="AB306" i="28"/>
  <c r="AF306" i="28"/>
  <c r="AJ306" i="28"/>
  <c r="AN306" i="28"/>
  <c r="AR306" i="28"/>
  <c r="AV306" i="28"/>
  <c r="AZ306" i="28"/>
  <c r="BD306" i="28"/>
  <c r="BH306" i="28"/>
  <c r="BL306" i="28"/>
  <c r="S307" i="28"/>
  <c r="W307" i="28"/>
  <c r="AA307" i="28"/>
  <c r="AE307" i="28"/>
  <c r="AI307" i="28"/>
  <c r="AM307" i="28"/>
  <c r="AQ307" i="28"/>
  <c r="AU307" i="28"/>
  <c r="AY307" i="28"/>
  <c r="BC307" i="28"/>
  <c r="BG307" i="28"/>
  <c r="BK307" i="28"/>
  <c r="BO307" i="28"/>
  <c r="R308" i="28"/>
  <c r="V308" i="28"/>
  <c r="Z308" i="28"/>
  <c r="AD308" i="28"/>
  <c r="AH308" i="28"/>
  <c r="AL308" i="28"/>
  <c r="AP308" i="28"/>
  <c r="AT308" i="28"/>
  <c r="AX308" i="28"/>
  <c r="BB308" i="28"/>
  <c r="BF308" i="28"/>
  <c r="BJ308" i="28"/>
  <c r="BN308" i="28"/>
  <c r="Q309" i="28"/>
  <c r="U309" i="28"/>
  <c r="Y309" i="28"/>
  <c r="AC309" i="28"/>
  <c r="AG309" i="28"/>
  <c r="AK309" i="28"/>
  <c r="AO309" i="28"/>
  <c r="AS309" i="28"/>
  <c r="AW309" i="28"/>
  <c r="BA309" i="28"/>
  <c r="BE309" i="28"/>
  <c r="BI309" i="28"/>
  <c r="BM309" i="28"/>
  <c r="P310" i="28"/>
  <c r="T310" i="28"/>
  <c r="X310" i="28"/>
  <c r="AB310" i="28"/>
  <c r="AF310" i="28"/>
  <c r="AJ310" i="28"/>
  <c r="AN310" i="28"/>
  <c r="AR310" i="28"/>
  <c r="AV310" i="28"/>
  <c r="AZ310" i="28"/>
  <c r="BD310" i="28"/>
  <c r="BH310" i="28"/>
  <c r="BL310" i="28"/>
  <c r="S311" i="28"/>
  <c r="W311" i="28"/>
  <c r="AA311" i="28"/>
  <c r="AE311" i="28"/>
  <c r="AI311" i="28"/>
  <c r="AM311" i="28"/>
  <c r="AQ311" i="28"/>
  <c r="AU311" i="28"/>
  <c r="AY311" i="28"/>
  <c r="BC311" i="28"/>
  <c r="BG311" i="28"/>
  <c r="BK311" i="28"/>
  <c r="BO311" i="28"/>
  <c r="R312" i="28"/>
  <c r="V312" i="28"/>
  <c r="Z312" i="28"/>
  <c r="AD312" i="28"/>
  <c r="AH312" i="28"/>
  <c r="AL312" i="28"/>
  <c r="AP312" i="28"/>
  <c r="AT312" i="28"/>
  <c r="AX312" i="28"/>
  <c r="BB312" i="28"/>
  <c r="BF312" i="28"/>
  <c r="BJ312" i="28"/>
  <c r="BN312" i="28"/>
  <c r="Q313" i="28"/>
  <c r="U313" i="28"/>
  <c r="Y313" i="28"/>
  <c r="AC313" i="28"/>
  <c r="AG313" i="28"/>
  <c r="AK313" i="28"/>
  <c r="AO313" i="28"/>
  <c r="AS313" i="28"/>
  <c r="AW313" i="28"/>
  <c r="BA313" i="28"/>
  <c r="BE313" i="28"/>
  <c r="BI313" i="28"/>
  <c r="BM313" i="28"/>
  <c r="P314" i="28"/>
  <c r="T314" i="28"/>
  <c r="X314" i="28"/>
  <c r="AB314" i="28"/>
  <c r="AF314" i="28"/>
  <c r="AJ314" i="28"/>
  <c r="AN314" i="28"/>
  <c r="AR314" i="28"/>
  <c r="AV314" i="28"/>
  <c r="AZ314" i="28"/>
  <c r="BD314" i="28"/>
  <c r="BH314" i="28"/>
  <c r="BL314" i="28"/>
  <c r="S315" i="28"/>
  <c r="W315" i="28"/>
  <c r="AA315" i="28"/>
  <c r="AE315" i="28"/>
  <c r="AI315" i="28"/>
  <c r="AM315" i="28"/>
  <c r="AQ315" i="28"/>
  <c r="AU315" i="28"/>
  <c r="AY315" i="28"/>
  <c r="BC315" i="28"/>
  <c r="BG315" i="28"/>
  <c r="BK315" i="28"/>
  <c r="BO315" i="28"/>
  <c r="R316" i="28"/>
  <c r="V316" i="28"/>
  <c r="Z316" i="28"/>
  <c r="AD316" i="28"/>
  <c r="AH316" i="28"/>
  <c r="AL316" i="28"/>
  <c r="AP316" i="28"/>
  <c r="AT316" i="28"/>
  <c r="AX316" i="28"/>
  <c r="BB316" i="28"/>
  <c r="BF316" i="28"/>
  <c r="BJ316" i="28"/>
  <c r="BN316" i="28"/>
  <c r="Q317" i="28"/>
  <c r="U317" i="28"/>
  <c r="Y317" i="28"/>
  <c r="AC317" i="28"/>
  <c r="AG317" i="28"/>
  <c r="AK317" i="28"/>
  <c r="AO317" i="28"/>
  <c r="AS317" i="28"/>
  <c r="AW317" i="28"/>
  <c r="BA317" i="28"/>
  <c r="BE317" i="28"/>
  <c r="BI317" i="28"/>
  <c r="BM317" i="28"/>
  <c r="P318" i="28"/>
  <c r="T318" i="28"/>
  <c r="X318" i="28"/>
  <c r="AB318" i="28"/>
  <c r="AF318" i="28"/>
  <c r="AJ318" i="28"/>
  <c r="AN318" i="28"/>
  <c r="AR318" i="28"/>
  <c r="AV318" i="28"/>
  <c r="AZ318" i="28"/>
  <c r="BD318" i="28"/>
  <c r="BH318" i="28"/>
  <c r="BL318" i="28"/>
  <c r="S319" i="28"/>
  <c r="W319" i="28"/>
  <c r="AA319" i="28"/>
  <c r="AE319" i="28"/>
  <c r="AI319" i="28"/>
  <c r="AM319" i="28"/>
  <c r="AQ319" i="28"/>
  <c r="AU319" i="28"/>
  <c r="AY319" i="28"/>
  <c r="BC319" i="28"/>
  <c r="BG319" i="28"/>
  <c r="BK319" i="28"/>
  <c r="BO319" i="28"/>
  <c r="R320" i="28"/>
  <c r="V320" i="28"/>
  <c r="Z320" i="28"/>
  <c r="AD320" i="28"/>
  <c r="AH320" i="28"/>
  <c r="AL320" i="28"/>
  <c r="AP320" i="28"/>
  <c r="AT320" i="28"/>
  <c r="AX320" i="28"/>
  <c r="BB320" i="28"/>
  <c r="BF320" i="28"/>
  <c r="BJ320" i="28"/>
  <c r="BN320" i="28"/>
  <c r="Q321" i="28"/>
  <c r="U321" i="28"/>
  <c r="Y321" i="28"/>
  <c r="AC321" i="28"/>
  <c r="AG321" i="28"/>
  <c r="AK321" i="28"/>
  <c r="AO321" i="28"/>
  <c r="AS321" i="28"/>
  <c r="AW321" i="28"/>
  <c r="BA321" i="28"/>
  <c r="BE321" i="28"/>
  <c r="BI321" i="28"/>
  <c r="BM321" i="28"/>
  <c r="P322" i="28"/>
  <c r="T322" i="28"/>
  <c r="X322" i="28"/>
  <c r="AB322" i="28"/>
  <c r="AF322" i="28"/>
  <c r="AJ322" i="28"/>
  <c r="AN322" i="28"/>
  <c r="AR322" i="28"/>
  <c r="AV322" i="28"/>
  <c r="AZ322" i="28"/>
  <c r="BD322" i="28"/>
  <c r="BH322" i="28"/>
  <c r="BL322" i="28"/>
  <c r="S323" i="28"/>
  <c r="W323" i="28"/>
  <c r="AA323" i="28"/>
  <c r="AE323" i="28"/>
  <c r="AI323" i="28"/>
  <c r="AM323" i="28"/>
  <c r="AQ323" i="28"/>
  <c r="AU323" i="28"/>
  <c r="AY323" i="28"/>
  <c r="BC323" i="28"/>
  <c r="BG323" i="28"/>
  <c r="BK323" i="28"/>
  <c r="BO323" i="28"/>
  <c r="R324" i="28"/>
  <c r="V324" i="28"/>
  <c r="Z324" i="28"/>
  <c r="AD324" i="28"/>
  <c r="AH324" i="28"/>
  <c r="AL324" i="28"/>
  <c r="AP324" i="28"/>
  <c r="AT324" i="28"/>
  <c r="AX324" i="28"/>
  <c r="BB324" i="28"/>
  <c r="BF324" i="28"/>
  <c r="BJ324" i="28"/>
  <c r="BN324" i="28"/>
  <c r="Q325" i="28"/>
  <c r="U325" i="28"/>
  <c r="Y325" i="28"/>
  <c r="AC325" i="28"/>
  <c r="AG325" i="28"/>
  <c r="AK325" i="28"/>
  <c r="AO325" i="28"/>
  <c r="AS325" i="28"/>
  <c r="AW325" i="28"/>
  <c r="BA325" i="28"/>
  <c r="BE325" i="28"/>
  <c r="BI325" i="28"/>
  <c r="BM325" i="28"/>
  <c r="P326" i="28"/>
  <c r="T326" i="28"/>
  <c r="X326" i="28"/>
  <c r="AB326" i="28"/>
  <c r="AF326" i="28"/>
  <c r="AJ326" i="28"/>
  <c r="AN326" i="28"/>
  <c r="AR326" i="28"/>
  <c r="AV326" i="28"/>
  <c r="AZ326" i="28"/>
  <c r="BD326" i="28"/>
  <c r="BH326" i="28"/>
  <c r="BL326" i="28"/>
  <c r="S327" i="28"/>
  <c r="W327" i="28"/>
  <c r="AA327" i="28"/>
  <c r="AE327" i="28"/>
  <c r="AI327" i="28"/>
  <c r="AM327" i="28"/>
  <c r="AQ327" i="28"/>
  <c r="AU327" i="28"/>
  <c r="AY327" i="28"/>
  <c r="BC327" i="28"/>
  <c r="BG327" i="28"/>
  <c r="BK327" i="28"/>
  <c r="BO327" i="28"/>
  <c r="R328" i="28"/>
  <c r="V328" i="28"/>
  <c r="Z328" i="28"/>
  <c r="AD328" i="28"/>
  <c r="AH328" i="28"/>
  <c r="AL328" i="28"/>
  <c r="AP328" i="28"/>
  <c r="AT328" i="28"/>
  <c r="AX328" i="28"/>
  <c r="BB328" i="28"/>
  <c r="BF328" i="28"/>
  <c r="BJ328" i="28"/>
  <c r="BN328" i="28"/>
  <c r="Q329" i="28"/>
  <c r="U329" i="28"/>
  <c r="Y329" i="28"/>
  <c r="AC329" i="28"/>
  <c r="AG329" i="28"/>
  <c r="AK329" i="28"/>
  <c r="AO329" i="28"/>
  <c r="AS329" i="28"/>
  <c r="AW329" i="28"/>
  <c r="BA329" i="28"/>
  <c r="BE329" i="28"/>
  <c r="BI329" i="28"/>
  <c r="BM329" i="28"/>
  <c r="P330" i="28"/>
  <c r="T330" i="28"/>
  <c r="X330" i="28"/>
  <c r="AB330" i="28"/>
  <c r="AF330" i="28"/>
  <c r="AJ330" i="28"/>
  <c r="AN330" i="28"/>
  <c r="AR330" i="28"/>
  <c r="AV330" i="28"/>
  <c r="AZ330" i="28"/>
  <c r="BD330" i="28"/>
  <c r="BH330" i="28"/>
  <c r="BL330" i="28"/>
  <c r="S331" i="28"/>
  <c r="W331" i="28"/>
  <c r="AA331" i="28"/>
  <c r="AE331" i="28"/>
  <c r="AI331" i="28"/>
  <c r="AM331" i="28"/>
  <c r="AQ331" i="28"/>
  <c r="AU331" i="28"/>
  <c r="AY331" i="28"/>
  <c r="BC331" i="28"/>
  <c r="BG331" i="28"/>
  <c r="BK331" i="28"/>
  <c r="BO331" i="28"/>
  <c r="R332" i="28"/>
  <c r="V332" i="28"/>
  <c r="Z332" i="28"/>
  <c r="AD332" i="28"/>
  <c r="AH332" i="28"/>
  <c r="AL332" i="28"/>
  <c r="AP332" i="28"/>
  <c r="AT332" i="28"/>
  <c r="AX332" i="28"/>
  <c r="BB332" i="28"/>
  <c r="BF332" i="28"/>
  <c r="BJ332" i="28"/>
  <c r="BN332" i="28"/>
  <c r="Q333" i="28"/>
  <c r="U333" i="28"/>
  <c r="Y333" i="28"/>
  <c r="AC333" i="28"/>
  <c r="AG333" i="28"/>
  <c r="AK333" i="28"/>
  <c r="AO333" i="28"/>
  <c r="AS333" i="28"/>
  <c r="AW333" i="28"/>
  <c r="BA333" i="28"/>
  <c r="BE333" i="28"/>
  <c r="BI333" i="28"/>
  <c r="BM333" i="28"/>
  <c r="P334" i="28"/>
  <c r="T334" i="28"/>
  <c r="X334" i="28"/>
  <c r="AB334" i="28"/>
  <c r="AF334" i="28"/>
  <c r="AJ334" i="28"/>
  <c r="AN334" i="28"/>
  <c r="AR334" i="28"/>
  <c r="AV334" i="28"/>
  <c r="AZ334" i="28"/>
  <c r="BD334" i="28"/>
  <c r="BH334" i="28"/>
  <c r="BL334" i="28"/>
  <c r="S335" i="28"/>
  <c r="W335" i="28"/>
  <c r="AA335" i="28"/>
  <c r="AE335" i="28"/>
  <c r="AI335" i="28"/>
  <c r="AM335" i="28"/>
  <c r="AQ335" i="28"/>
  <c r="AU335" i="28"/>
  <c r="AY335" i="28"/>
  <c r="BC335" i="28"/>
  <c r="BG335" i="28"/>
  <c r="BK335" i="28"/>
  <c r="BO335" i="28"/>
  <c r="R336" i="28"/>
  <c r="V336" i="28"/>
  <c r="Z336" i="28"/>
  <c r="AD336" i="28"/>
  <c r="AH336" i="28"/>
  <c r="AL336" i="28"/>
  <c r="AP336" i="28"/>
  <c r="AT336" i="28"/>
  <c r="AX336" i="28"/>
  <c r="BB336" i="28"/>
  <c r="BF336" i="28"/>
  <c r="BJ336" i="28"/>
  <c r="BN336" i="28"/>
  <c r="Q337" i="28"/>
  <c r="U337" i="28"/>
  <c r="Y337" i="28"/>
  <c r="AC337" i="28"/>
  <c r="AG337" i="28"/>
  <c r="AK337" i="28"/>
  <c r="AO337" i="28"/>
  <c r="AS337" i="28"/>
  <c r="AW337" i="28"/>
  <c r="BA337" i="28"/>
  <c r="BE337" i="28"/>
  <c r="BI337" i="28"/>
  <c r="BM337" i="28"/>
  <c r="P338" i="28"/>
  <c r="T338" i="28"/>
  <c r="X338" i="28"/>
  <c r="AB338" i="28"/>
  <c r="AF338" i="28"/>
  <c r="AJ338" i="28"/>
  <c r="AN338" i="28"/>
  <c r="AR338" i="28"/>
  <c r="AV338" i="28"/>
  <c r="AZ338" i="28"/>
  <c r="BD338" i="28"/>
  <c r="BH338" i="28"/>
  <c r="BL338" i="28"/>
  <c r="S339" i="28"/>
  <c r="W339" i="28"/>
  <c r="AA339" i="28"/>
  <c r="AE339" i="28"/>
  <c r="AI339" i="28"/>
  <c r="AM339" i="28"/>
  <c r="AQ339" i="28"/>
  <c r="AU339" i="28"/>
  <c r="AY339" i="28"/>
  <c r="BC339" i="28"/>
  <c r="BG339" i="28"/>
  <c r="BK339" i="28"/>
  <c r="BO339" i="28"/>
  <c r="R340" i="28"/>
  <c r="V340" i="28"/>
  <c r="Z340" i="28"/>
  <c r="AD340" i="28"/>
  <c r="AH340" i="28"/>
  <c r="AL340" i="28"/>
  <c r="AP340" i="28"/>
  <c r="AT340" i="28"/>
  <c r="AX340" i="28"/>
  <c r="BB340" i="28"/>
  <c r="BF340" i="28"/>
  <c r="BJ340" i="28"/>
  <c r="BN340" i="28"/>
  <c r="Q341" i="28"/>
  <c r="U341" i="28"/>
  <c r="Y341" i="28"/>
  <c r="AC341" i="28"/>
  <c r="AG341" i="28"/>
  <c r="AK341" i="28"/>
  <c r="AO341" i="28"/>
  <c r="AS341" i="28"/>
  <c r="AW341" i="28"/>
  <c r="BA341" i="28"/>
  <c r="BE341" i="28"/>
  <c r="BI341" i="28"/>
  <c r="BM341" i="28"/>
  <c r="P342" i="28"/>
  <c r="T342" i="28"/>
  <c r="X342" i="28"/>
  <c r="AB342" i="28"/>
  <c r="AF342" i="28"/>
  <c r="AJ342" i="28"/>
  <c r="AN342" i="28"/>
  <c r="AR342" i="28"/>
  <c r="AV342" i="28"/>
  <c r="AZ342" i="28"/>
  <c r="BD342" i="28"/>
  <c r="BH342" i="28"/>
  <c r="BL342" i="28"/>
  <c r="S343" i="28"/>
  <c r="W343" i="28"/>
  <c r="AA343" i="28"/>
  <c r="AE343" i="28"/>
  <c r="AI343" i="28"/>
  <c r="AM343" i="28"/>
  <c r="AQ343" i="28"/>
  <c r="AU343" i="28"/>
  <c r="AY343" i="28"/>
  <c r="BC343" i="28"/>
  <c r="BG343" i="28"/>
  <c r="BK343" i="28"/>
  <c r="BO343" i="28"/>
  <c r="R344" i="28"/>
  <c r="V344" i="28"/>
  <c r="Z344" i="28"/>
  <c r="AD344" i="28"/>
  <c r="AH344" i="28"/>
  <c r="AL344" i="28"/>
  <c r="AP344" i="28"/>
  <c r="AT344" i="28"/>
  <c r="AX344" i="28"/>
  <c r="BB344" i="28"/>
  <c r="BF344" i="28"/>
  <c r="BJ344" i="28"/>
  <c r="BN344" i="28"/>
  <c r="Q345" i="28"/>
  <c r="U345" i="28"/>
  <c r="Y345" i="28"/>
  <c r="AC345" i="28"/>
  <c r="AG345" i="28"/>
  <c r="AK345" i="28"/>
  <c r="AO345" i="28"/>
  <c r="AS345" i="28"/>
  <c r="AW345" i="28"/>
  <c r="BA345" i="28"/>
  <c r="BE345" i="28"/>
  <c r="BI345" i="28"/>
  <c r="BM345" i="28"/>
  <c r="P346" i="28"/>
  <c r="T346" i="28"/>
  <c r="X346" i="28"/>
  <c r="AB346" i="28"/>
  <c r="AF346" i="28"/>
  <c r="AJ346" i="28"/>
  <c r="AN346" i="28"/>
  <c r="AR346" i="28"/>
  <c r="AV346" i="28"/>
  <c r="AZ346" i="28"/>
  <c r="BD346" i="28"/>
  <c r="BH346" i="28"/>
  <c r="BL346" i="28"/>
  <c r="S347" i="28"/>
  <c r="W347" i="28"/>
  <c r="AA347" i="28"/>
  <c r="AE347" i="28"/>
  <c r="AI347" i="28"/>
  <c r="AM347" i="28"/>
  <c r="AQ347" i="28"/>
  <c r="AU347" i="28"/>
  <c r="AY347" i="28"/>
  <c r="BC347" i="28"/>
  <c r="BG347" i="28"/>
  <c r="BK347" i="28"/>
  <c r="BO347" i="28"/>
  <c r="R348" i="28"/>
  <c r="V348" i="28"/>
  <c r="Z348" i="28"/>
  <c r="AD348" i="28"/>
  <c r="AH348" i="28"/>
  <c r="AL348" i="28"/>
  <c r="AP348" i="28"/>
  <c r="AT348" i="28"/>
  <c r="AX348" i="28"/>
  <c r="BB348" i="28"/>
  <c r="BF348" i="28"/>
  <c r="BJ348" i="28"/>
  <c r="BN348" i="28"/>
  <c r="Q349" i="28"/>
  <c r="U349" i="28"/>
  <c r="Y349" i="28"/>
  <c r="AC349" i="28"/>
  <c r="AG349" i="28"/>
  <c r="AK349" i="28"/>
  <c r="AO349" i="28"/>
  <c r="AS349" i="28"/>
  <c r="AW349" i="28"/>
  <c r="BA349" i="28"/>
  <c r="BE349" i="28"/>
  <c r="BI349" i="28"/>
  <c r="BM349" i="28"/>
  <c r="P350" i="28"/>
  <c r="T350" i="28"/>
  <c r="X350" i="28"/>
  <c r="AB350" i="28"/>
  <c r="AF350" i="28"/>
  <c r="AJ350" i="28"/>
  <c r="AN350" i="28"/>
  <c r="AR350" i="28"/>
  <c r="AV350" i="28"/>
  <c r="AZ350" i="28"/>
  <c r="BD350" i="28"/>
  <c r="BH350" i="28"/>
  <c r="BL350" i="28"/>
  <c r="S351" i="28"/>
  <c r="W351" i="28"/>
  <c r="AA351" i="28"/>
  <c r="AE351" i="28"/>
  <c r="AI351" i="28"/>
  <c r="AM351" i="28"/>
  <c r="AQ351" i="28"/>
  <c r="AU351" i="28"/>
  <c r="AY351" i="28"/>
  <c r="BC351" i="28"/>
  <c r="BG351" i="28"/>
  <c r="BK351" i="28"/>
  <c r="BO351" i="28"/>
  <c r="R352" i="28"/>
  <c r="V352" i="28"/>
  <c r="Z352" i="28"/>
  <c r="AD352" i="28"/>
  <c r="AH352" i="28"/>
  <c r="AL352" i="28"/>
  <c r="AP352" i="28"/>
  <c r="AT352" i="28"/>
  <c r="AX352" i="28"/>
  <c r="BB352" i="28"/>
  <c r="BF352" i="28"/>
  <c r="BJ352" i="28"/>
  <c r="BN352" i="28"/>
  <c r="Q353" i="28"/>
  <c r="U353" i="28"/>
  <c r="Y353" i="28"/>
  <c r="AC353" i="28"/>
  <c r="AG353" i="28"/>
  <c r="AK353" i="28"/>
  <c r="AO353" i="28"/>
  <c r="AS353" i="28"/>
  <c r="AW353" i="28"/>
  <c r="BA353" i="28"/>
  <c r="BE353" i="28"/>
  <c r="BI353" i="28"/>
  <c r="BM353" i="28"/>
  <c r="P354" i="28"/>
  <c r="T354" i="28"/>
  <c r="X354" i="28"/>
  <c r="AB354" i="28"/>
  <c r="AF354" i="28"/>
  <c r="AJ354" i="28"/>
  <c r="AN354" i="28"/>
  <c r="AR354" i="28"/>
  <c r="AV354" i="28"/>
  <c r="AZ354" i="28"/>
  <c r="BD354" i="28"/>
  <c r="BH354" i="28"/>
  <c r="BL354" i="28"/>
  <c r="S355" i="28"/>
  <c r="W355" i="28"/>
  <c r="AA355" i="28"/>
  <c r="AE355" i="28"/>
  <c r="AI355" i="28"/>
  <c r="AM355" i="28"/>
  <c r="AQ355" i="28"/>
  <c r="AU355" i="28"/>
  <c r="AY355" i="28"/>
  <c r="BC355" i="28"/>
  <c r="BG355" i="28"/>
  <c r="BK355" i="28"/>
  <c r="BO355" i="28"/>
  <c r="R356" i="28"/>
  <c r="V356" i="28"/>
  <c r="Z356" i="28"/>
  <c r="AD356" i="28"/>
  <c r="AH356" i="28"/>
  <c r="AL356" i="28"/>
  <c r="AP356" i="28"/>
  <c r="AT356" i="28"/>
  <c r="AX356" i="28"/>
  <c r="BB356" i="28"/>
  <c r="BF356" i="28"/>
  <c r="BJ356" i="28"/>
  <c r="BN356" i="28"/>
  <c r="Q357" i="28"/>
  <c r="U357" i="28"/>
  <c r="Y357" i="28"/>
  <c r="AC357" i="28"/>
  <c r="AG357" i="28"/>
  <c r="AK357" i="28"/>
  <c r="AO357" i="28"/>
  <c r="AS357" i="28"/>
  <c r="AW357" i="28"/>
  <c r="BA357" i="28"/>
  <c r="BE357" i="28"/>
  <c r="BI357" i="28"/>
  <c r="BM357" i="28"/>
  <c r="P358" i="28"/>
  <c r="T358" i="28"/>
  <c r="X358" i="28"/>
  <c r="AB358" i="28"/>
  <c r="AF358" i="28"/>
  <c r="AJ358" i="28"/>
  <c r="AN358" i="28"/>
  <c r="AR358" i="28"/>
  <c r="AV358" i="28"/>
  <c r="AZ358" i="28"/>
  <c r="BD358" i="28"/>
  <c r="BH358" i="28"/>
  <c r="BL358" i="28"/>
  <c r="S359" i="28"/>
  <c r="W359" i="28"/>
  <c r="AA359" i="28"/>
  <c r="AE359" i="28"/>
  <c r="AI359" i="28"/>
  <c r="AM359" i="28"/>
  <c r="AQ359" i="28"/>
  <c r="AU359" i="28"/>
  <c r="AY359" i="28"/>
  <c r="BC359" i="28"/>
  <c r="BG359" i="28"/>
  <c r="BK359" i="28"/>
  <c r="BO359" i="28"/>
  <c r="R360" i="28"/>
  <c r="V360" i="28"/>
  <c r="Z360" i="28"/>
  <c r="AD360" i="28"/>
  <c r="AH360" i="28"/>
  <c r="AL360" i="28"/>
  <c r="AP360" i="28"/>
  <c r="AT360" i="28"/>
  <c r="AX360" i="28"/>
  <c r="BB360" i="28"/>
  <c r="BF360" i="28"/>
  <c r="BJ360" i="28"/>
  <c r="BN360" i="28"/>
  <c r="Q361" i="28"/>
  <c r="U361" i="28"/>
  <c r="Y361" i="28"/>
  <c r="AC361" i="28"/>
  <c r="AG361" i="28"/>
  <c r="AK361" i="28"/>
  <c r="AO361" i="28"/>
  <c r="AS361" i="28"/>
  <c r="AW361" i="28"/>
  <c r="BA361" i="28"/>
  <c r="BE361" i="28"/>
  <c r="BI361" i="28"/>
  <c r="BM361" i="28"/>
  <c r="P362" i="28"/>
  <c r="T362" i="28"/>
  <c r="X362" i="28"/>
  <c r="AB362" i="28"/>
  <c r="AF362" i="28"/>
  <c r="AJ362" i="28"/>
  <c r="AN362" i="28"/>
  <c r="AR362" i="28"/>
  <c r="AV362" i="28"/>
  <c r="AZ362" i="28"/>
  <c r="BD362" i="28"/>
  <c r="BH362" i="28"/>
  <c r="BL362" i="28"/>
  <c r="S363" i="28"/>
  <c r="W363" i="28"/>
  <c r="AA363" i="28"/>
  <c r="AE363" i="28"/>
  <c r="AI363" i="28"/>
  <c r="AM363" i="28"/>
  <c r="AQ363" i="28"/>
  <c r="AU363" i="28"/>
  <c r="AY363" i="28"/>
  <c r="BC363" i="28"/>
  <c r="BG363" i="28"/>
  <c r="BK363" i="28"/>
  <c r="BO363" i="28"/>
  <c r="R364" i="28"/>
  <c r="V364" i="28"/>
  <c r="Z364" i="28"/>
  <c r="AD364" i="28"/>
  <c r="AH364" i="28"/>
  <c r="AL364" i="28"/>
  <c r="AP364" i="28"/>
  <c r="AT364" i="28"/>
  <c r="AX364" i="28"/>
  <c r="BB364" i="28"/>
  <c r="BF364" i="28"/>
  <c r="BJ364" i="28"/>
  <c r="BN364" i="28"/>
  <c r="Q365" i="28"/>
  <c r="U365" i="28"/>
  <c r="Y365" i="28"/>
  <c r="AC365" i="28"/>
  <c r="AG365" i="28"/>
  <c r="AK365" i="28"/>
  <c r="AO365" i="28"/>
  <c r="AS365" i="28"/>
  <c r="AW365" i="28"/>
  <c r="BA365" i="28"/>
  <c r="BE365" i="28"/>
  <c r="BI365" i="28"/>
  <c r="BM365" i="28"/>
  <c r="P366" i="28"/>
  <c r="T366" i="28"/>
  <c r="X366" i="28"/>
  <c r="AB366" i="28"/>
  <c r="AF366" i="28"/>
  <c r="AJ366" i="28"/>
  <c r="AN366" i="28"/>
  <c r="AR366" i="28"/>
  <c r="AV366" i="28"/>
  <c r="AZ366" i="28"/>
  <c r="BD366" i="28"/>
  <c r="BH366" i="28"/>
  <c r="BL366" i="28"/>
  <c r="S367" i="28"/>
  <c r="W367" i="28"/>
  <c r="AA367" i="28"/>
  <c r="AE367" i="28"/>
  <c r="AI367" i="28"/>
  <c r="AM367" i="28"/>
  <c r="AQ367" i="28"/>
  <c r="AU367" i="28"/>
  <c r="AY367" i="28"/>
  <c r="BC367" i="28"/>
  <c r="BG367" i="28"/>
  <c r="BK367" i="28"/>
  <c r="BO367" i="28"/>
  <c r="R368" i="28"/>
  <c r="V368" i="28"/>
  <c r="Z368" i="28"/>
  <c r="AD368" i="28"/>
  <c r="AH368" i="28"/>
  <c r="AL368" i="28"/>
  <c r="AP368" i="28"/>
  <c r="AT368" i="28"/>
  <c r="AX368" i="28"/>
  <c r="BB368" i="28"/>
  <c r="BF368" i="28"/>
  <c r="BJ368" i="28"/>
  <c r="BN368" i="28"/>
  <c r="Q369" i="28"/>
  <c r="U369" i="28"/>
  <c r="Y369" i="28"/>
  <c r="AC369" i="28"/>
  <c r="AG369" i="28"/>
  <c r="AK369" i="28"/>
  <c r="AO369" i="28"/>
  <c r="AS369" i="28"/>
  <c r="AW369" i="28"/>
  <c r="BA369" i="28"/>
  <c r="BE369" i="28"/>
  <c r="BI369" i="28"/>
  <c r="BM369" i="28"/>
  <c r="P370" i="28"/>
  <c r="T370" i="28"/>
  <c r="X370" i="28"/>
  <c r="AB370" i="28"/>
  <c r="AF370" i="28"/>
  <c r="AJ370" i="28"/>
  <c r="AN370" i="28"/>
  <c r="AR370" i="28"/>
  <c r="AV370" i="28"/>
  <c r="AZ370" i="28"/>
  <c r="BD370" i="28"/>
  <c r="BH370" i="28"/>
  <c r="BL370" i="28"/>
  <c r="S371" i="28"/>
  <c r="W371" i="28"/>
  <c r="AA371" i="28"/>
  <c r="AE371" i="28"/>
  <c r="AI371" i="28"/>
  <c r="AM371" i="28"/>
  <c r="AQ371" i="28"/>
  <c r="AU371" i="28"/>
  <c r="AY371" i="28"/>
  <c r="BC371" i="28"/>
  <c r="BG371" i="28"/>
  <c r="BK371" i="28"/>
  <c r="BO371" i="28"/>
  <c r="R372" i="28"/>
  <c r="V372" i="28"/>
  <c r="Z372" i="28"/>
  <c r="AD372" i="28"/>
  <c r="AH372" i="28"/>
  <c r="AL372" i="28"/>
  <c r="AP372" i="28"/>
  <c r="AT372" i="28"/>
  <c r="AX372" i="28"/>
  <c r="BB372" i="28"/>
  <c r="BF372" i="28"/>
  <c r="BJ372" i="28"/>
  <c r="BN372" i="28"/>
  <c r="Q373" i="28"/>
  <c r="U373" i="28"/>
  <c r="Y373" i="28"/>
  <c r="AC373" i="28"/>
  <c r="AG373" i="28"/>
  <c r="AK373" i="28"/>
  <c r="AO373" i="28"/>
  <c r="AS373" i="28"/>
  <c r="AW373" i="28"/>
  <c r="BA373" i="28"/>
  <c r="BE373" i="28"/>
  <c r="BI373" i="28"/>
  <c r="BM373" i="28"/>
  <c r="P374" i="28"/>
  <c r="T374" i="28"/>
  <c r="X374" i="28"/>
  <c r="AB374" i="28"/>
  <c r="AF374" i="28"/>
  <c r="AJ374" i="28"/>
  <c r="AN374" i="28"/>
  <c r="AR374" i="28"/>
  <c r="AV374" i="28"/>
  <c r="AZ374" i="28"/>
  <c r="BD374" i="28"/>
  <c r="BH374" i="28"/>
  <c r="BL374" i="28"/>
  <c r="S375" i="28"/>
  <c r="W375" i="28"/>
  <c r="AA375" i="28"/>
  <c r="AE375" i="28"/>
  <c r="AI375" i="28"/>
  <c r="AM375" i="28"/>
  <c r="AQ375" i="28"/>
  <c r="AU375" i="28"/>
  <c r="AY375" i="28"/>
  <c r="BC375" i="28"/>
  <c r="BG375" i="28"/>
  <c r="BK375" i="28"/>
  <c r="BO375" i="28"/>
  <c r="R376" i="28"/>
  <c r="V376" i="28"/>
  <c r="Z376" i="28"/>
  <c r="AD376" i="28"/>
  <c r="AH376" i="28"/>
  <c r="AL376" i="28"/>
  <c r="AP376" i="28"/>
  <c r="AT376" i="28"/>
  <c r="AX376" i="28"/>
  <c r="BB376" i="28"/>
  <c r="BF376" i="28"/>
  <c r="BJ376" i="28"/>
  <c r="BN376" i="28"/>
  <c r="Q377" i="28"/>
  <c r="U377" i="28"/>
  <c r="Y377" i="28"/>
  <c r="AC377" i="28"/>
  <c r="AG377" i="28"/>
  <c r="AK377" i="28"/>
  <c r="AO377" i="28"/>
  <c r="AS377" i="28"/>
  <c r="AW377" i="28"/>
  <c r="BA377" i="28"/>
  <c r="BE377" i="28"/>
  <c r="BI377" i="28"/>
  <c r="BM377" i="28"/>
  <c r="P378" i="28"/>
  <c r="T378" i="28"/>
  <c r="X378" i="28"/>
  <c r="AB378" i="28"/>
  <c r="AF378" i="28"/>
  <c r="AJ378" i="28"/>
  <c r="AN378" i="28"/>
  <c r="AR378" i="28"/>
  <c r="AV378" i="28"/>
  <c r="AZ378" i="28"/>
  <c r="BD378" i="28"/>
  <c r="BH378" i="28"/>
  <c r="BL378" i="28"/>
  <c r="S379" i="28"/>
  <c r="W379" i="28"/>
  <c r="AA379" i="28"/>
  <c r="AE379" i="28"/>
  <c r="AI379" i="28"/>
  <c r="AM379" i="28"/>
  <c r="AQ379" i="28"/>
  <c r="AU379" i="28"/>
  <c r="AY379" i="28"/>
  <c r="BC379" i="28"/>
  <c r="BG379" i="28"/>
  <c r="BK379" i="28"/>
  <c r="BO379" i="28"/>
  <c r="R380" i="28"/>
  <c r="V380" i="28"/>
  <c r="Z380" i="28"/>
  <c r="AD380" i="28"/>
  <c r="AH380" i="28"/>
  <c r="AL380" i="28"/>
  <c r="AP380" i="28"/>
  <c r="AT380" i="28"/>
  <c r="AX380" i="28"/>
  <c r="BB380" i="28"/>
  <c r="BF380" i="28"/>
  <c r="BJ380" i="28"/>
  <c r="BN380" i="28"/>
  <c r="Q381" i="28"/>
  <c r="U381" i="28"/>
  <c r="Y381" i="28"/>
  <c r="AC381" i="28"/>
  <c r="AG381" i="28"/>
  <c r="AK381" i="28"/>
  <c r="AO381" i="28"/>
  <c r="AS381" i="28"/>
  <c r="AW381" i="28"/>
  <c r="BA381" i="28"/>
  <c r="BE381" i="28"/>
  <c r="BI381" i="28"/>
  <c r="BM381" i="28"/>
  <c r="P382" i="28"/>
  <c r="T382" i="28"/>
  <c r="X382" i="28"/>
  <c r="AB382" i="28"/>
  <c r="AF382" i="28"/>
  <c r="AJ382" i="28"/>
  <c r="AN382" i="28"/>
  <c r="AR382" i="28"/>
  <c r="AV382" i="28"/>
  <c r="AZ382" i="28"/>
  <c r="BD382" i="28"/>
  <c r="BH382" i="28"/>
  <c r="BL382" i="28"/>
  <c r="S383" i="28"/>
  <c r="W383" i="28"/>
  <c r="AA383" i="28"/>
  <c r="AE383" i="28"/>
  <c r="AI383" i="28"/>
  <c r="AM383" i="28"/>
  <c r="AQ383" i="28"/>
  <c r="AU383" i="28"/>
  <c r="AY383" i="28"/>
  <c r="BC383" i="28"/>
  <c r="BG383" i="28"/>
  <c r="BK383" i="28"/>
  <c r="BO383" i="28"/>
  <c r="R384" i="28"/>
  <c r="V384" i="28"/>
  <c r="Z384" i="28"/>
  <c r="AD384" i="28"/>
  <c r="AH384" i="28"/>
  <c r="AL384" i="28"/>
  <c r="AP384" i="28"/>
  <c r="AT384" i="28"/>
  <c r="AX384" i="28"/>
  <c r="BB384" i="28"/>
  <c r="BF384" i="28"/>
  <c r="BJ384" i="28"/>
  <c r="BN384" i="28"/>
  <c r="Q385" i="28"/>
  <c r="U385" i="28"/>
  <c r="Y385" i="28"/>
  <c r="AC385" i="28"/>
  <c r="AG385" i="28"/>
  <c r="AK385" i="28"/>
  <c r="AO385" i="28"/>
  <c r="AS385" i="28"/>
  <c r="AW385" i="28"/>
  <c r="BA385" i="28"/>
  <c r="BE385" i="28"/>
  <c r="BI385" i="28"/>
  <c r="BM385" i="28"/>
  <c r="P386" i="28"/>
  <c r="T386" i="28"/>
  <c r="X386" i="28"/>
  <c r="AB386" i="28"/>
  <c r="AF386" i="28"/>
  <c r="AJ386" i="28"/>
  <c r="AN386" i="28"/>
  <c r="AR386" i="28"/>
  <c r="AV386" i="28"/>
  <c r="AZ386" i="28"/>
  <c r="BD386" i="28"/>
  <c r="BH386" i="28"/>
  <c r="BL386" i="28"/>
  <c r="S387" i="28"/>
  <c r="W387" i="28"/>
  <c r="AA387" i="28"/>
  <c r="AE387" i="28"/>
  <c r="AI387" i="28"/>
  <c r="AM387" i="28"/>
  <c r="AQ387" i="28"/>
  <c r="AU387" i="28"/>
  <c r="AY387" i="28"/>
  <c r="BC387" i="28"/>
  <c r="BG387" i="28"/>
  <c r="BK387" i="28"/>
  <c r="BO387" i="28"/>
  <c r="R388" i="28"/>
  <c r="V388" i="28"/>
  <c r="Z388" i="28"/>
  <c r="AD388" i="28"/>
  <c r="AH388" i="28"/>
  <c r="AL388" i="28"/>
  <c r="AP388" i="28"/>
  <c r="AT388" i="28"/>
  <c r="AX388" i="28"/>
  <c r="BB388" i="28"/>
  <c r="BF388" i="28"/>
  <c r="BJ388" i="28"/>
  <c r="BN388" i="28"/>
  <c r="Q389" i="28"/>
  <c r="U389" i="28"/>
  <c r="Y389" i="28"/>
  <c r="AC389" i="28"/>
  <c r="AG389" i="28"/>
  <c r="AK389" i="28"/>
  <c r="AO389" i="28"/>
  <c r="AS389" i="28"/>
  <c r="AW389" i="28"/>
  <c r="BA389" i="28"/>
  <c r="BE389" i="28"/>
  <c r="BI389" i="28"/>
  <c r="BM389" i="28"/>
  <c r="P390" i="28"/>
  <c r="T390" i="28"/>
  <c r="X390" i="28"/>
  <c r="AB390" i="28"/>
  <c r="AF390" i="28"/>
  <c r="AJ390" i="28"/>
  <c r="AN390" i="28"/>
  <c r="AR390" i="28"/>
  <c r="AV390" i="28"/>
  <c r="AZ390" i="28"/>
  <c r="BD390" i="28"/>
  <c r="BH390" i="28"/>
  <c r="BL390" i="28"/>
  <c r="S391" i="28"/>
  <c r="W391" i="28"/>
  <c r="AA391" i="28"/>
  <c r="AE391" i="28"/>
  <c r="AI391" i="28"/>
  <c r="AM391" i="28"/>
  <c r="AQ391" i="28"/>
  <c r="AU391" i="28"/>
  <c r="AY391" i="28"/>
  <c r="BC391" i="28"/>
  <c r="BG391" i="28"/>
  <c r="BK391" i="28"/>
  <c r="BO391" i="28"/>
  <c r="R392" i="28"/>
  <c r="V392" i="28"/>
  <c r="Z392" i="28"/>
  <c r="AD392" i="28"/>
  <c r="AH392" i="28"/>
  <c r="AL392" i="28"/>
  <c r="AP392" i="28"/>
  <c r="AT392" i="28"/>
  <c r="AX392" i="28"/>
  <c r="BB392" i="28"/>
  <c r="BF392" i="28"/>
  <c r="BJ392" i="28"/>
  <c r="BN392" i="28"/>
  <c r="Q393" i="28"/>
  <c r="U393" i="28"/>
  <c r="Y393" i="28"/>
  <c r="AC393" i="28"/>
  <c r="AG393" i="28"/>
  <c r="AK393" i="28"/>
  <c r="AO393" i="28"/>
  <c r="AS393" i="28"/>
  <c r="AW393" i="28"/>
  <c r="BA393" i="28"/>
  <c r="BE393" i="28"/>
  <c r="BI393" i="28"/>
  <c r="BM393" i="28"/>
  <c r="P394" i="28"/>
  <c r="T394" i="28"/>
  <c r="X394" i="28"/>
  <c r="AB394" i="28"/>
  <c r="AF394" i="28"/>
  <c r="AJ394" i="28"/>
  <c r="AN394" i="28"/>
  <c r="AR394" i="28"/>
  <c r="AV394" i="28"/>
  <c r="AZ394" i="28"/>
  <c r="BD394" i="28"/>
  <c r="BH394" i="28"/>
  <c r="BL394" i="28"/>
  <c r="S395" i="28"/>
  <c r="W395" i="28"/>
  <c r="AA395" i="28"/>
  <c r="AE395" i="28"/>
  <c r="AI395" i="28"/>
  <c r="AM395" i="28"/>
  <c r="AQ395" i="28"/>
  <c r="AU395" i="28"/>
  <c r="AY395" i="28"/>
  <c r="BC395" i="28"/>
  <c r="BG395" i="28"/>
  <c r="BK395" i="28"/>
  <c r="BO395" i="28"/>
  <c r="R396" i="28"/>
  <c r="V396" i="28"/>
  <c r="Z396" i="28"/>
  <c r="AD396" i="28"/>
  <c r="AH396" i="28"/>
  <c r="AL396" i="28"/>
  <c r="AP396" i="28"/>
  <c r="AT396" i="28"/>
  <c r="AX396" i="28"/>
  <c r="BB396" i="28"/>
  <c r="BF396" i="28"/>
  <c r="BJ396" i="28"/>
  <c r="BN396" i="28"/>
  <c r="Q397" i="28"/>
  <c r="U397" i="28"/>
  <c r="Y397" i="28"/>
  <c r="AC397" i="28"/>
  <c r="AG397" i="28"/>
  <c r="AK397" i="28"/>
  <c r="AO397" i="28"/>
  <c r="AS397" i="28"/>
  <c r="AW397" i="28"/>
  <c r="BA397" i="28"/>
  <c r="BE397" i="28"/>
  <c r="BI397" i="28"/>
  <c r="BM397" i="28"/>
  <c r="P398" i="28"/>
  <c r="T398" i="28"/>
  <c r="X398" i="28"/>
  <c r="AB398" i="28"/>
  <c r="AF398" i="28"/>
  <c r="AJ398" i="28"/>
  <c r="AN398" i="28"/>
  <c r="AR398" i="28"/>
  <c r="AV398" i="28"/>
  <c r="AZ398" i="28"/>
  <c r="BD398" i="28"/>
  <c r="BH398" i="28"/>
  <c r="BL398" i="28"/>
  <c r="S399" i="28"/>
  <c r="W399" i="28"/>
  <c r="AA399" i="28"/>
  <c r="AE399" i="28"/>
  <c r="AI399" i="28"/>
  <c r="AM399" i="28"/>
  <c r="AQ399" i="28"/>
  <c r="AU399" i="28"/>
  <c r="AY399" i="28"/>
  <c r="BC399" i="28"/>
  <c r="BG399" i="28"/>
  <c r="BK399" i="28"/>
  <c r="BO399" i="28"/>
  <c r="R400" i="28"/>
  <c r="V400" i="28"/>
  <c r="Z400" i="28"/>
  <c r="AD400" i="28"/>
  <c r="AH400" i="28"/>
  <c r="AL400" i="28"/>
  <c r="AP400" i="28"/>
  <c r="AT400" i="28"/>
  <c r="AX400" i="28"/>
  <c r="BB400" i="28"/>
  <c r="BF400" i="28"/>
  <c r="BJ400" i="28"/>
  <c r="BN400" i="28"/>
  <c r="Q401" i="28"/>
  <c r="U401" i="28"/>
  <c r="Y401" i="28"/>
  <c r="AC401" i="28"/>
  <c r="AG401" i="28"/>
  <c r="AK401" i="28"/>
  <c r="AO401" i="28"/>
  <c r="AS401" i="28"/>
  <c r="AW401" i="28"/>
  <c r="BA401" i="28"/>
  <c r="BE401" i="28"/>
  <c r="BI401" i="28"/>
  <c r="BM401" i="28"/>
  <c r="P402" i="28"/>
  <c r="T402" i="28"/>
  <c r="X402" i="28"/>
  <c r="AB402" i="28"/>
  <c r="AF402" i="28"/>
  <c r="AJ402" i="28"/>
  <c r="AN402" i="28"/>
  <c r="AR402" i="28"/>
  <c r="AV402" i="28"/>
  <c r="AZ402" i="28"/>
  <c r="BD402" i="28"/>
  <c r="BH402" i="28"/>
  <c r="BL402" i="28"/>
  <c r="S403" i="28"/>
  <c r="W403" i="28"/>
  <c r="AA403" i="28"/>
  <c r="AE403" i="28"/>
  <c r="AI403" i="28"/>
  <c r="AM403" i="28"/>
  <c r="AQ403" i="28"/>
  <c r="AU403" i="28"/>
  <c r="AY403" i="28"/>
  <c r="BC403" i="28"/>
  <c r="BG403" i="28"/>
  <c r="BK403" i="28"/>
  <c r="BO403" i="28"/>
  <c r="R404" i="28"/>
  <c r="V404" i="28"/>
  <c r="Z404" i="28"/>
  <c r="AD404" i="28"/>
  <c r="AH404" i="28"/>
  <c r="AL404" i="28"/>
  <c r="AP404" i="28"/>
  <c r="AT404" i="28"/>
  <c r="AX404" i="28"/>
  <c r="BB404" i="28"/>
  <c r="BF404" i="28"/>
  <c r="BJ404" i="28"/>
  <c r="BN404" i="28"/>
  <c r="Q405" i="28"/>
  <c r="U405" i="28"/>
  <c r="Y405" i="28"/>
  <c r="AC405" i="28"/>
  <c r="AG405" i="28"/>
  <c r="AK405" i="28"/>
  <c r="AO405" i="28"/>
  <c r="AS405" i="28"/>
  <c r="AW405" i="28"/>
  <c r="BA405" i="28"/>
  <c r="BE405" i="28"/>
  <c r="BI405" i="28"/>
  <c r="BM405" i="28"/>
  <c r="P406" i="28"/>
  <c r="T406" i="28"/>
  <c r="X406" i="28"/>
  <c r="AB406" i="28"/>
  <c r="AF406" i="28"/>
  <c r="AJ406" i="28"/>
  <c r="AN406" i="28"/>
  <c r="AR406" i="28"/>
  <c r="AV406" i="28"/>
  <c r="AZ406" i="28"/>
  <c r="BD406" i="28"/>
  <c r="BH406" i="28"/>
  <c r="BL406" i="28"/>
  <c r="S407" i="28"/>
  <c r="W407" i="28"/>
  <c r="AA407" i="28"/>
  <c r="AE407" i="28"/>
  <c r="AI407" i="28"/>
  <c r="AM407" i="28"/>
  <c r="AQ407" i="28"/>
  <c r="AU407" i="28"/>
  <c r="AY407" i="28"/>
  <c r="BC407" i="28"/>
  <c r="BG407" i="28"/>
  <c r="BK407" i="28"/>
  <c r="BO407" i="28"/>
  <c r="R408" i="28"/>
  <c r="V408" i="28"/>
  <c r="Z408" i="28"/>
  <c r="AD408" i="28"/>
  <c r="AH408" i="28"/>
  <c r="AL408" i="28"/>
  <c r="AP408" i="28"/>
  <c r="AT408" i="28"/>
  <c r="AX408" i="28"/>
  <c r="BB408" i="28"/>
  <c r="BF408" i="28"/>
  <c r="BJ408" i="28"/>
  <c r="BN408" i="28"/>
  <c r="Q409" i="28"/>
  <c r="U409" i="28"/>
  <c r="Y409" i="28"/>
  <c r="AC409" i="28"/>
  <c r="AG409" i="28"/>
  <c r="AK409" i="28"/>
  <c r="AO409" i="28"/>
  <c r="AS409" i="28"/>
  <c r="AW409" i="28"/>
  <c r="BA409" i="28"/>
  <c r="BE409" i="28"/>
  <c r="BI409" i="28"/>
  <c r="BM409" i="28"/>
  <c r="P410" i="28"/>
  <c r="T410" i="28"/>
  <c r="X410" i="28"/>
  <c r="AB410" i="28"/>
  <c r="AF410" i="28"/>
  <c r="AJ410" i="28"/>
  <c r="AN410" i="28"/>
  <c r="AR410" i="28"/>
  <c r="AV410" i="28"/>
  <c r="AZ410" i="28"/>
  <c r="BD410" i="28"/>
  <c r="BH410" i="28"/>
  <c r="BL410" i="28"/>
  <c r="S411" i="28"/>
  <c r="W411" i="28"/>
  <c r="AA411" i="28"/>
  <c r="AE411" i="28"/>
  <c r="AI411" i="28"/>
  <c r="AM411" i="28"/>
  <c r="AQ411" i="28"/>
  <c r="AU411" i="28"/>
  <c r="AY411" i="28"/>
  <c r="BC411" i="28"/>
  <c r="BG411" i="28"/>
  <c r="BK411" i="28"/>
  <c r="BO411" i="28"/>
  <c r="R412" i="28"/>
  <c r="V412" i="28"/>
  <c r="Z412" i="28"/>
  <c r="AD412" i="28"/>
  <c r="AH412" i="28"/>
  <c r="AL412" i="28"/>
  <c r="AP412" i="28"/>
  <c r="AT412" i="28"/>
  <c r="AX412" i="28"/>
  <c r="BB412" i="28"/>
  <c r="BF412" i="28"/>
  <c r="BJ412" i="28"/>
  <c r="BN412" i="28"/>
  <c r="Q413" i="28"/>
  <c r="U413" i="28"/>
  <c r="Y413" i="28"/>
  <c r="AC413" i="28"/>
  <c r="AG413" i="28"/>
  <c r="AK413" i="28"/>
  <c r="AO413" i="28"/>
  <c r="AS413" i="28"/>
  <c r="AW413" i="28"/>
  <c r="BA413" i="28"/>
  <c r="BE413" i="28"/>
  <c r="BI413" i="28"/>
  <c r="BM413" i="28"/>
  <c r="P414" i="28"/>
  <c r="T414" i="28"/>
  <c r="X414" i="28"/>
  <c r="AB414" i="28"/>
  <c r="AF414" i="28"/>
  <c r="AJ414" i="28"/>
  <c r="AN414" i="28"/>
  <c r="AR414" i="28"/>
  <c r="AV414" i="28"/>
  <c r="AZ414" i="28"/>
  <c r="BD414" i="28"/>
  <c r="BH414" i="28"/>
  <c r="BL414" i="28"/>
  <c r="S415" i="28"/>
  <c r="W415" i="28"/>
  <c r="AA415" i="28"/>
  <c r="AE415" i="28"/>
  <c r="AI415" i="28"/>
  <c r="AM415" i="28"/>
  <c r="AQ415" i="28"/>
  <c r="AU415" i="28"/>
  <c r="AY415" i="28"/>
  <c r="BC415" i="28"/>
  <c r="BG415" i="28"/>
  <c r="BK415" i="28"/>
  <c r="BO415" i="28"/>
  <c r="R416" i="28"/>
  <c r="V416" i="28"/>
  <c r="Z416" i="28"/>
  <c r="AD416" i="28"/>
  <c r="AH416" i="28"/>
  <c r="AL416" i="28"/>
  <c r="AP416" i="28"/>
  <c r="AT416" i="28"/>
  <c r="AX416" i="28"/>
  <c r="BB416" i="28"/>
  <c r="BF416" i="28"/>
  <c r="BJ416" i="28"/>
  <c r="BN416" i="28"/>
  <c r="Q417" i="28"/>
  <c r="U417" i="28"/>
  <c r="Y417" i="28"/>
  <c r="AC417" i="28"/>
  <c r="AG417" i="28"/>
  <c r="AK417" i="28"/>
  <c r="AO417" i="28"/>
  <c r="AS417" i="28"/>
  <c r="AW417" i="28"/>
  <c r="BA417" i="28"/>
  <c r="BE417" i="28"/>
  <c r="BI417" i="28"/>
  <c r="BM417" i="28"/>
  <c r="P418" i="28"/>
  <c r="T418" i="28"/>
  <c r="X418" i="28"/>
  <c r="AB418" i="28"/>
  <c r="AF418" i="28"/>
  <c r="AJ418" i="28"/>
  <c r="AN418" i="28"/>
  <c r="AR418" i="28"/>
  <c r="AV418" i="28"/>
  <c r="AZ418" i="28"/>
  <c r="BD418" i="28"/>
  <c r="BH418" i="28"/>
  <c r="BL418" i="28"/>
  <c r="S419" i="28"/>
  <c r="W419" i="28"/>
  <c r="AA419" i="28"/>
  <c r="AE419" i="28"/>
  <c r="AI419" i="28"/>
  <c r="AM419" i="28"/>
  <c r="AQ419" i="28"/>
  <c r="AU419" i="28"/>
  <c r="AY419" i="28"/>
  <c r="BC419" i="28"/>
  <c r="BG419" i="28"/>
  <c r="BK419" i="28"/>
  <c r="BO419" i="28"/>
  <c r="R420" i="28"/>
  <c r="V420" i="28"/>
  <c r="Z420" i="28"/>
  <c r="AD420" i="28"/>
  <c r="AH420" i="28"/>
  <c r="AL420" i="28"/>
  <c r="AP420" i="28"/>
  <c r="AT420" i="28"/>
  <c r="AX420" i="28"/>
  <c r="BB420" i="28"/>
  <c r="BF420" i="28"/>
  <c r="BJ420" i="28"/>
  <c r="BN420" i="28"/>
  <c r="Q421" i="28"/>
  <c r="U421" i="28"/>
  <c r="Y421" i="28"/>
  <c r="AC421" i="28"/>
  <c r="AG421" i="28"/>
  <c r="AK421" i="28"/>
  <c r="AO421" i="28"/>
  <c r="AS421" i="28"/>
  <c r="AW421" i="28"/>
  <c r="BA421" i="28"/>
  <c r="BE421" i="28"/>
  <c r="BI421" i="28"/>
  <c r="BM421" i="28"/>
  <c r="P422" i="28"/>
  <c r="T422" i="28"/>
  <c r="X422" i="28"/>
  <c r="AB422" i="28"/>
  <c r="AF422" i="28"/>
  <c r="AJ422" i="28"/>
  <c r="AN422" i="28"/>
  <c r="AR422" i="28"/>
  <c r="AV422" i="28"/>
  <c r="AZ422" i="28"/>
  <c r="BD422" i="28"/>
  <c r="BH422" i="28"/>
  <c r="BL422" i="28"/>
  <c r="S423" i="28"/>
  <c r="W423" i="28"/>
  <c r="AA423" i="28"/>
  <c r="AE423" i="28"/>
  <c r="AI423" i="28"/>
  <c r="AM423" i="28"/>
  <c r="AQ423" i="28"/>
  <c r="AU423" i="28"/>
  <c r="AY423" i="28"/>
  <c r="BC423" i="28"/>
  <c r="BG423" i="28"/>
  <c r="BK423" i="28"/>
  <c r="BO423" i="28"/>
  <c r="R424" i="28"/>
  <c r="V424" i="28"/>
  <c r="Z424" i="28"/>
  <c r="AD424" i="28"/>
  <c r="AH424" i="28"/>
  <c r="AL424" i="28"/>
  <c r="AP424" i="28"/>
  <c r="AT424" i="28"/>
  <c r="AX424" i="28"/>
  <c r="BB424" i="28"/>
  <c r="BF424" i="28"/>
  <c r="BJ424" i="28"/>
  <c r="BN424" i="28"/>
  <c r="Q425" i="28"/>
  <c r="U425" i="28"/>
  <c r="Y425" i="28"/>
  <c r="AC425" i="28"/>
  <c r="AG425" i="28"/>
  <c r="AK425" i="28"/>
  <c r="AO425" i="28"/>
  <c r="AS425" i="28"/>
  <c r="AW425" i="28"/>
  <c r="BA425" i="28"/>
  <c r="BE425" i="28"/>
  <c r="BI425" i="28"/>
  <c r="BM425" i="28"/>
  <c r="P426" i="28"/>
  <c r="T426" i="28"/>
  <c r="X426" i="28"/>
  <c r="AB426" i="28"/>
  <c r="AF426" i="28"/>
  <c r="AJ426" i="28"/>
  <c r="AN426" i="28"/>
  <c r="AR426" i="28"/>
  <c r="AV426" i="28"/>
  <c r="AZ426" i="28"/>
  <c r="BD426" i="28"/>
  <c r="BH426" i="28"/>
  <c r="BL426" i="28"/>
  <c r="S427" i="28"/>
  <c r="W427" i="28"/>
  <c r="AA427" i="28"/>
  <c r="AE427" i="28"/>
  <c r="AI427" i="28"/>
  <c r="AM427" i="28"/>
  <c r="AQ427" i="28"/>
  <c r="AU427" i="28"/>
  <c r="AY427" i="28"/>
  <c r="BC427" i="28"/>
  <c r="BG427" i="28"/>
  <c r="BK427" i="28"/>
  <c r="BO427" i="28"/>
  <c r="R428" i="28"/>
  <c r="V428" i="28"/>
  <c r="Z428" i="28"/>
  <c r="AD428" i="28"/>
  <c r="AH428" i="28"/>
  <c r="AL428" i="28"/>
  <c r="AP428" i="28"/>
  <c r="AT428" i="28"/>
  <c r="AX428" i="28"/>
  <c r="BB428" i="28"/>
  <c r="BF428" i="28"/>
  <c r="BJ428" i="28"/>
  <c r="BN428" i="28"/>
  <c r="Q429" i="28"/>
  <c r="U429" i="28"/>
  <c r="Y429" i="28"/>
  <c r="AC429" i="28"/>
  <c r="AG429" i="28"/>
  <c r="AK429" i="28"/>
  <c r="AO429" i="28"/>
  <c r="AS429" i="28"/>
  <c r="AW429" i="28"/>
  <c r="BA429" i="28"/>
  <c r="BE429" i="28"/>
  <c r="BI429" i="28"/>
  <c r="BM429" i="28"/>
  <c r="P430" i="28"/>
  <c r="T430" i="28"/>
  <c r="X430" i="28"/>
  <c r="AB430" i="28"/>
  <c r="AF430" i="28"/>
  <c r="AJ430" i="28"/>
  <c r="AN430" i="28"/>
  <c r="AR430" i="28"/>
  <c r="AV430" i="28"/>
  <c r="AZ430" i="28"/>
  <c r="BD430" i="28"/>
  <c r="BH430" i="28"/>
  <c r="BL430" i="28"/>
  <c r="S431" i="28"/>
  <c r="W431" i="28"/>
  <c r="AA431" i="28"/>
  <c r="AE431" i="28"/>
  <c r="AI431" i="28"/>
  <c r="AM431" i="28"/>
  <c r="AQ431" i="28"/>
  <c r="AU431" i="28"/>
  <c r="AY431" i="28"/>
  <c r="BC431" i="28"/>
  <c r="BG431" i="28"/>
  <c r="BK431" i="28"/>
  <c r="BO431" i="28"/>
  <c r="R432" i="28"/>
  <c r="V432" i="28"/>
  <c r="Z432" i="28"/>
  <c r="AD432" i="28"/>
  <c r="AH432" i="28"/>
  <c r="AL432" i="28"/>
  <c r="AP432" i="28"/>
  <c r="AT432" i="28"/>
  <c r="AX432" i="28"/>
  <c r="BB432" i="28"/>
  <c r="BF432" i="28"/>
  <c r="BJ432" i="28"/>
  <c r="BN432" i="28"/>
  <c r="Q433" i="28"/>
  <c r="U433" i="28"/>
  <c r="Y433" i="28"/>
  <c r="AC433" i="28"/>
  <c r="AG433" i="28"/>
  <c r="AK433" i="28"/>
  <c r="AO433" i="28"/>
  <c r="AS433" i="28"/>
  <c r="AW433" i="28"/>
  <c r="BA433" i="28"/>
  <c r="BE433" i="28"/>
  <c r="BI433" i="28"/>
  <c r="BM433" i="28"/>
  <c r="P434" i="28"/>
  <c r="T434" i="28"/>
  <c r="X434" i="28"/>
  <c r="AB434" i="28"/>
  <c r="AF434" i="28"/>
  <c r="AJ434" i="28"/>
  <c r="AN434" i="28"/>
  <c r="AR434" i="28"/>
  <c r="AV434" i="28"/>
  <c r="AZ434" i="28"/>
  <c r="BD434" i="28"/>
  <c r="BH434" i="28"/>
  <c r="BL434" i="28"/>
  <c r="S435" i="28"/>
  <c r="W435" i="28"/>
  <c r="AA435" i="28"/>
  <c r="AE435" i="28"/>
  <c r="AI435" i="28"/>
  <c r="AM435" i="28"/>
  <c r="AQ435" i="28"/>
  <c r="AU435" i="28"/>
  <c r="AY435" i="28"/>
  <c r="BC435" i="28"/>
  <c r="BG435" i="28"/>
  <c r="BK435" i="28"/>
  <c r="BO435" i="28"/>
  <c r="R436" i="28"/>
  <c r="V436" i="28"/>
  <c r="Z436" i="28"/>
  <c r="AD436" i="28"/>
  <c r="AH436" i="28"/>
  <c r="AL436" i="28"/>
  <c r="AP436" i="28"/>
  <c r="AT436" i="28"/>
  <c r="AX436" i="28"/>
  <c r="BB436" i="28"/>
  <c r="BF436" i="28"/>
  <c r="BJ436" i="28"/>
  <c r="BN436" i="28"/>
  <c r="Q437" i="28"/>
  <c r="U437" i="28"/>
  <c r="Y437" i="28"/>
  <c r="AC437" i="28"/>
  <c r="AG437" i="28"/>
  <c r="AK437" i="28"/>
  <c r="AO437" i="28"/>
  <c r="AS437" i="28"/>
  <c r="AW437" i="28"/>
  <c r="BA437" i="28"/>
  <c r="BE437" i="28"/>
  <c r="BI437" i="28"/>
  <c r="BM437" i="28"/>
  <c r="P438" i="28"/>
  <c r="T438" i="28"/>
  <c r="X438" i="28"/>
  <c r="AB438" i="28"/>
  <c r="AF438" i="28"/>
  <c r="AJ438" i="28"/>
  <c r="AN438" i="28"/>
  <c r="AR438" i="28"/>
  <c r="AV438" i="28"/>
  <c r="AZ438" i="28"/>
  <c r="BD438" i="28"/>
  <c r="BH438" i="28"/>
  <c r="BL438" i="28"/>
  <c r="S439" i="28"/>
  <c r="W439" i="28"/>
  <c r="AA439" i="28"/>
  <c r="AE439" i="28"/>
  <c r="AI439" i="28"/>
  <c r="AM439" i="28"/>
  <c r="AQ439" i="28"/>
  <c r="AU439" i="28"/>
  <c r="AY439" i="28"/>
  <c r="BC439" i="28"/>
  <c r="BG439" i="28"/>
  <c r="BK439" i="28"/>
  <c r="BO439" i="28"/>
  <c r="R440" i="28"/>
  <c r="V440" i="28"/>
  <c r="Z440" i="28"/>
  <c r="AD440" i="28"/>
  <c r="AH440" i="28"/>
  <c r="AL440" i="28"/>
  <c r="AP440" i="28"/>
  <c r="AT440" i="28"/>
  <c r="AX440" i="28"/>
  <c r="BB440" i="28"/>
  <c r="BF440" i="28"/>
  <c r="BJ440" i="28"/>
  <c r="BN440" i="28"/>
  <c r="Q441" i="28"/>
  <c r="U441" i="28"/>
  <c r="Y441" i="28"/>
  <c r="AC441" i="28"/>
  <c r="AG441" i="28"/>
  <c r="AK441" i="28"/>
  <c r="AO441" i="28"/>
  <c r="AS441" i="28"/>
  <c r="AW441" i="28"/>
  <c r="BA441" i="28"/>
  <c r="BE441" i="28"/>
  <c r="BI441" i="28"/>
  <c r="BM441" i="28"/>
  <c r="P442" i="28"/>
  <c r="T442" i="28"/>
  <c r="X442" i="28"/>
  <c r="AB442" i="28"/>
  <c r="AF442" i="28"/>
  <c r="AJ442" i="28"/>
  <c r="AN442" i="28"/>
  <c r="AR442" i="28"/>
  <c r="AV442" i="28"/>
  <c r="AZ442" i="28"/>
  <c r="BD442" i="28"/>
  <c r="BH442" i="28"/>
  <c r="BL442" i="28"/>
  <c r="S443" i="28"/>
  <c r="W443" i="28"/>
  <c r="AA443" i="28"/>
  <c r="AE443" i="28"/>
  <c r="AI443" i="28"/>
  <c r="AM443" i="28"/>
  <c r="AQ443" i="28"/>
  <c r="AU443" i="28"/>
  <c r="AY443" i="28"/>
  <c r="BC443" i="28"/>
  <c r="BG443" i="28"/>
  <c r="BK443" i="28"/>
  <c r="BO443" i="28"/>
  <c r="R444" i="28"/>
  <c r="V444" i="28"/>
  <c r="Z444" i="28"/>
  <c r="AD444" i="28"/>
  <c r="AH444" i="28"/>
  <c r="AL444" i="28"/>
  <c r="AP444" i="28"/>
  <c r="AT444" i="28"/>
  <c r="AX444" i="28"/>
  <c r="BB444" i="28"/>
  <c r="BF444" i="28"/>
  <c r="BJ444" i="28"/>
  <c r="BN444" i="28"/>
  <c r="Q445" i="28"/>
  <c r="U445" i="28"/>
  <c r="Y445" i="28"/>
  <c r="AC445" i="28"/>
  <c r="AG445" i="28"/>
  <c r="AK445" i="28"/>
  <c r="AO445" i="28"/>
  <c r="AS445" i="28"/>
  <c r="AW445" i="28"/>
  <c r="BA445" i="28"/>
  <c r="BE445" i="28"/>
  <c r="BI445" i="28"/>
  <c r="BM445" i="28"/>
  <c r="P446" i="28"/>
  <c r="T446" i="28"/>
  <c r="X446" i="28"/>
  <c r="AB446" i="28"/>
  <c r="AF446" i="28"/>
  <c r="AJ446" i="28"/>
  <c r="AN446" i="28"/>
  <c r="AR446" i="28"/>
  <c r="AV446" i="28"/>
  <c r="AZ446" i="28"/>
  <c r="BD446" i="28"/>
  <c r="BH446" i="28"/>
  <c r="BL446" i="28"/>
  <c r="S447" i="28"/>
  <c r="W447" i="28"/>
  <c r="AA447" i="28"/>
  <c r="AE447" i="28"/>
  <c r="AI447" i="28"/>
  <c r="AM447" i="28"/>
  <c r="AQ447" i="28"/>
  <c r="AU447" i="28"/>
  <c r="AY447" i="28"/>
  <c r="BC447" i="28"/>
  <c r="BG447" i="28"/>
  <c r="BK447" i="28"/>
  <c r="BO447" i="28"/>
  <c r="R448" i="28"/>
  <c r="V448" i="28"/>
  <c r="Z448" i="28"/>
  <c r="AD448" i="28"/>
  <c r="AH448" i="28"/>
  <c r="AL448" i="28"/>
  <c r="AP448" i="28"/>
  <c r="AT448" i="28"/>
  <c r="AX448" i="28"/>
  <c r="BB448" i="28"/>
  <c r="BF448" i="28"/>
  <c r="BJ448" i="28"/>
  <c r="BN448" i="28"/>
  <c r="Q449" i="28"/>
  <c r="U449" i="28"/>
  <c r="Y449" i="28"/>
  <c r="AC449" i="28"/>
  <c r="AG449" i="28"/>
  <c r="AK449" i="28"/>
  <c r="AO449" i="28"/>
  <c r="AS449" i="28"/>
  <c r="AW449" i="28"/>
  <c r="BA449" i="28"/>
  <c r="BE449" i="28"/>
  <c r="BI449" i="28"/>
  <c r="BM449" i="28"/>
  <c r="P450" i="28"/>
  <c r="T450" i="28"/>
  <c r="X450" i="28"/>
  <c r="AB450" i="28"/>
  <c r="AF450" i="28"/>
  <c r="AJ450" i="28"/>
  <c r="AN450" i="28"/>
  <c r="AR450" i="28"/>
  <c r="AV450" i="28"/>
  <c r="AZ450" i="28"/>
  <c r="BD450" i="28"/>
  <c r="BH450" i="28"/>
  <c r="BL450" i="28"/>
  <c r="S451" i="28"/>
  <c r="W451" i="28"/>
  <c r="AA451" i="28"/>
  <c r="AE451" i="28"/>
  <c r="AI451" i="28"/>
  <c r="AM451" i="28"/>
  <c r="AQ451" i="28"/>
  <c r="AU451" i="28"/>
  <c r="AY451" i="28"/>
  <c r="BC451" i="28"/>
  <c r="BG451" i="28"/>
  <c r="BK451" i="28"/>
  <c r="BO451" i="28"/>
  <c r="R452" i="28"/>
  <c r="V452" i="28"/>
  <c r="Z452" i="28"/>
  <c r="AD452" i="28"/>
  <c r="AH452" i="28"/>
  <c r="AL452" i="28"/>
  <c r="AP452" i="28"/>
  <c r="AT452" i="28"/>
  <c r="AX452" i="28"/>
  <c r="BB452" i="28"/>
  <c r="BF452" i="28"/>
  <c r="BJ452" i="28"/>
  <c r="BN452" i="28"/>
  <c r="Q453" i="28"/>
  <c r="U453" i="28"/>
  <c r="Y453" i="28"/>
  <c r="AC453" i="28"/>
  <c r="AG453" i="28"/>
  <c r="AK453" i="28"/>
  <c r="AO453" i="28"/>
  <c r="AS453" i="28"/>
  <c r="AW453" i="28"/>
  <c r="BA453" i="28"/>
  <c r="BE453" i="28"/>
  <c r="BI453" i="28"/>
  <c r="BM453" i="28"/>
  <c r="P454" i="28"/>
  <c r="T454" i="28"/>
  <c r="X454" i="28"/>
  <c r="AB454" i="28"/>
  <c r="AF454" i="28"/>
  <c r="AJ454" i="28"/>
  <c r="AN454" i="28"/>
  <c r="AR454" i="28"/>
  <c r="AV454" i="28"/>
  <c r="AZ454" i="28"/>
  <c r="BD454" i="28"/>
  <c r="BH454" i="28"/>
  <c r="BL454" i="28"/>
  <c r="S455" i="28"/>
  <c r="W455" i="28"/>
  <c r="AA455" i="28"/>
  <c r="AE455" i="28"/>
  <c r="AI455" i="28"/>
  <c r="AM455" i="28"/>
  <c r="AQ455" i="28"/>
  <c r="AU455" i="28"/>
  <c r="AY455" i="28"/>
  <c r="BC455" i="28"/>
  <c r="BG455" i="28"/>
  <c r="BK455" i="28"/>
  <c r="BO455" i="28"/>
  <c r="R456" i="28"/>
  <c r="V456" i="28"/>
  <c r="Z456" i="28"/>
  <c r="AD456" i="28"/>
  <c r="AH456" i="28"/>
  <c r="AL456" i="28"/>
  <c r="AP456" i="28"/>
  <c r="AT456" i="28"/>
  <c r="AX456" i="28"/>
  <c r="BB456" i="28"/>
  <c r="BF456" i="28"/>
  <c r="BJ456" i="28"/>
  <c r="BN456" i="28"/>
  <c r="Q457" i="28"/>
  <c r="U457" i="28"/>
  <c r="Y457" i="28"/>
  <c r="AC457" i="28"/>
  <c r="AG457" i="28"/>
  <c r="AK457" i="28"/>
  <c r="AO457" i="28"/>
  <c r="AS457" i="28"/>
  <c r="AW457" i="28"/>
  <c r="BA457" i="28"/>
  <c r="BE457" i="28"/>
  <c r="BI457" i="28"/>
  <c r="BM457" i="28"/>
  <c r="P458" i="28"/>
  <c r="T458" i="28"/>
  <c r="X458" i="28"/>
  <c r="AB458" i="28"/>
  <c r="AF458" i="28"/>
  <c r="AJ458" i="28"/>
  <c r="AN458" i="28"/>
  <c r="AR458" i="28"/>
  <c r="AV458" i="28"/>
  <c r="AZ458" i="28"/>
  <c r="BD458" i="28"/>
  <c r="BH458" i="28"/>
  <c r="BL458" i="28"/>
  <c r="S459" i="28"/>
  <c r="W459" i="28"/>
  <c r="AA459" i="28"/>
  <c r="AE459" i="28"/>
  <c r="AI459" i="28"/>
  <c r="AM459" i="28"/>
  <c r="AQ459" i="28"/>
  <c r="AU459" i="28"/>
  <c r="AY459" i="28"/>
  <c r="BC459" i="28"/>
  <c r="BG459" i="28"/>
  <c r="BK459" i="28"/>
  <c r="BO459" i="28"/>
  <c r="R460" i="28"/>
  <c r="V460" i="28"/>
  <c r="Z460" i="28"/>
  <c r="AD460" i="28"/>
  <c r="AH460" i="28"/>
  <c r="AL460" i="28"/>
  <c r="AP460" i="28"/>
  <c r="AT460" i="28"/>
  <c r="AX460" i="28"/>
  <c r="BB460" i="28"/>
  <c r="BF460" i="28"/>
  <c r="BJ460" i="28"/>
  <c r="BN460" i="28"/>
  <c r="Q461" i="28"/>
  <c r="U461" i="28"/>
  <c r="Y461" i="28"/>
  <c r="AC461" i="28"/>
  <c r="AG461" i="28"/>
  <c r="AK461" i="28"/>
  <c r="AO461" i="28"/>
  <c r="AS461" i="28"/>
  <c r="AW461" i="28"/>
  <c r="BA461" i="28"/>
  <c r="BE461" i="28"/>
  <c r="BI461" i="28"/>
  <c r="BM461" i="28"/>
  <c r="P462" i="28"/>
  <c r="T462" i="28"/>
  <c r="X462" i="28"/>
  <c r="AB462" i="28"/>
  <c r="AF462" i="28"/>
  <c r="AJ462" i="28"/>
  <c r="AN462" i="28"/>
  <c r="AR462" i="28"/>
  <c r="AV462" i="28"/>
  <c r="AZ462" i="28"/>
  <c r="BD462" i="28"/>
  <c r="BH462" i="28"/>
  <c r="BL462" i="28"/>
  <c r="S463" i="28"/>
  <c r="W463" i="28"/>
  <c r="AA463" i="28"/>
  <c r="AE463" i="28"/>
  <c r="AI463" i="28"/>
  <c r="AM463" i="28"/>
  <c r="AQ463" i="28"/>
  <c r="AU463" i="28"/>
  <c r="AY463" i="28"/>
  <c r="BC463" i="28"/>
  <c r="BG463" i="28"/>
  <c r="BK463" i="28"/>
  <c r="BO463" i="28"/>
  <c r="R464" i="28"/>
  <c r="V464" i="28"/>
  <c r="Z464" i="28"/>
  <c r="AD464" i="28"/>
  <c r="AH464" i="28"/>
  <c r="AL464" i="28"/>
  <c r="AP464" i="28"/>
  <c r="AT464" i="28"/>
  <c r="AX464" i="28"/>
  <c r="BB464" i="28"/>
  <c r="BF464" i="28"/>
  <c r="BJ464" i="28"/>
  <c r="BN464" i="28"/>
  <c r="Q465" i="28"/>
  <c r="U465" i="28"/>
  <c r="Y465" i="28"/>
  <c r="AC465" i="28"/>
  <c r="AG465" i="28"/>
  <c r="AK465" i="28"/>
  <c r="AO465" i="28"/>
  <c r="AS465" i="28"/>
  <c r="AW465" i="28"/>
  <c r="BA465" i="28"/>
  <c r="BE465" i="28"/>
  <c r="BI465" i="28"/>
  <c r="BM465" i="28"/>
  <c r="P466" i="28"/>
  <c r="T466" i="28"/>
  <c r="X466" i="28"/>
  <c r="AB466" i="28"/>
  <c r="AF466" i="28"/>
  <c r="AJ466" i="28"/>
  <c r="AN466" i="28"/>
  <c r="AR466" i="28"/>
  <c r="AV466" i="28"/>
  <c r="AZ466" i="28"/>
  <c r="BD466" i="28"/>
  <c r="BH466" i="28"/>
  <c r="BL466" i="28"/>
  <c r="S467" i="28"/>
  <c r="W467" i="28"/>
  <c r="AA467" i="28"/>
  <c r="AE467" i="28"/>
  <c r="AI467" i="28"/>
  <c r="AM467" i="28"/>
  <c r="AQ467" i="28"/>
  <c r="AU467" i="28"/>
  <c r="AY467" i="28"/>
  <c r="BC467" i="28"/>
  <c r="BG467" i="28"/>
  <c r="BK467" i="28"/>
  <c r="BO467" i="28"/>
  <c r="R468" i="28"/>
  <c r="V468" i="28"/>
  <c r="Z468" i="28"/>
  <c r="AD468" i="28"/>
  <c r="AH468" i="28"/>
  <c r="AL468" i="28"/>
  <c r="AP468" i="28"/>
  <c r="AT468" i="28"/>
  <c r="AX468" i="28"/>
  <c r="BB468" i="28"/>
  <c r="BF468" i="28"/>
  <c r="BJ468" i="28"/>
  <c r="BN468" i="28"/>
  <c r="Q469" i="28"/>
  <c r="U469" i="28"/>
  <c r="Y469" i="28"/>
  <c r="AC469" i="28"/>
  <c r="AG469" i="28"/>
  <c r="AK469" i="28"/>
  <c r="AO469" i="28"/>
  <c r="AS469" i="28"/>
  <c r="AW469" i="28"/>
  <c r="BA469" i="28"/>
  <c r="BE469" i="28"/>
  <c r="BI469" i="28"/>
  <c r="BM469" i="28"/>
  <c r="P470" i="28"/>
  <c r="T470" i="28"/>
  <c r="X470" i="28"/>
  <c r="AB470" i="28"/>
  <c r="AF470" i="28"/>
  <c r="AJ470" i="28"/>
  <c r="AN470" i="28"/>
  <c r="AR470" i="28"/>
  <c r="AV470" i="28"/>
  <c r="AZ470" i="28"/>
  <c r="BD470" i="28"/>
  <c r="BH470" i="28"/>
  <c r="BL470" i="28"/>
  <c r="S471" i="28"/>
  <c r="W471" i="28"/>
  <c r="AA471" i="28"/>
  <c r="AE471" i="28"/>
  <c r="AI471" i="28"/>
  <c r="AM471" i="28"/>
  <c r="AQ471" i="28"/>
  <c r="AU471" i="28"/>
  <c r="AY471" i="28"/>
  <c r="BC471" i="28"/>
  <c r="BG471" i="28"/>
  <c r="BK471" i="28"/>
  <c r="BO471" i="28"/>
  <c r="R472" i="28"/>
  <c r="V472" i="28"/>
  <c r="Z472" i="28"/>
  <c r="AD472" i="28"/>
  <c r="AH472" i="28"/>
  <c r="AL472" i="28"/>
  <c r="AP472" i="28"/>
  <c r="AT472" i="28"/>
  <c r="AX472" i="28"/>
  <c r="BB472" i="28"/>
  <c r="BF472" i="28"/>
  <c r="BJ472" i="28"/>
  <c r="BN472" i="28"/>
  <c r="Q473" i="28"/>
  <c r="U473" i="28"/>
  <c r="Y473" i="28"/>
  <c r="AC473" i="28"/>
  <c r="AG473" i="28"/>
  <c r="AK473" i="28"/>
  <c r="AO473" i="28"/>
  <c r="AS473" i="28"/>
  <c r="AW473" i="28"/>
  <c r="BA473" i="28"/>
  <c r="BE473" i="28"/>
  <c r="BI473" i="28"/>
  <c r="BM473" i="28"/>
  <c r="P474" i="28"/>
  <c r="T474" i="28"/>
  <c r="X474" i="28"/>
  <c r="AB474" i="28"/>
  <c r="AF474" i="28"/>
  <c r="AJ474" i="28"/>
  <c r="AN474" i="28"/>
  <c r="AR474" i="28"/>
  <c r="AV474" i="28"/>
  <c r="AZ474" i="28"/>
  <c r="BD474" i="28"/>
  <c r="BH474" i="28"/>
  <c r="BL474" i="28"/>
  <c r="S475" i="28"/>
  <c r="W475" i="28"/>
  <c r="AA475" i="28"/>
  <c r="AE475" i="28"/>
  <c r="AI475" i="28"/>
  <c r="AM475" i="28"/>
  <c r="AQ475" i="28"/>
  <c r="AU475" i="28"/>
  <c r="AY475" i="28"/>
  <c r="BC475" i="28"/>
  <c r="BG475" i="28"/>
  <c r="BK475" i="28"/>
  <c r="BO475" i="28"/>
  <c r="R476" i="28"/>
  <c r="V476" i="28"/>
  <c r="Z476" i="28"/>
  <c r="AD476" i="28"/>
  <c r="AH476" i="28"/>
  <c r="AL476" i="28"/>
  <c r="AP476" i="28"/>
  <c r="AT476" i="28"/>
  <c r="AX476" i="28"/>
  <c r="BB476" i="28"/>
  <c r="BF476" i="28"/>
  <c r="BJ476" i="28"/>
  <c r="BN476" i="28"/>
  <c r="Q477" i="28"/>
  <c r="U477" i="28"/>
  <c r="Y477" i="28"/>
  <c r="AC477" i="28"/>
  <c r="AG477" i="28"/>
  <c r="AK477" i="28"/>
  <c r="AO477" i="28"/>
  <c r="AS477" i="28"/>
  <c r="AW477" i="28"/>
  <c r="BA477" i="28"/>
  <c r="BE477" i="28"/>
  <c r="BI477" i="28"/>
  <c r="BM477" i="28"/>
  <c r="P478" i="28"/>
  <c r="T478" i="28"/>
  <c r="X478" i="28"/>
  <c r="AB478" i="28"/>
  <c r="AF478" i="28"/>
  <c r="AJ478" i="28"/>
  <c r="AN478" i="28"/>
  <c r="AR478" i="28"/>
  <c r="AV478" i="28"/>
  <c r="AZ478" i="28"/>
  <c r="BD478" i="28"/>
  <c r="BH478" i="28"/>
  <c r="BL478" i="28"/>
  <c r="S479" i="28"/>
  <c r="W479" i="28"/>
  <c r="AA479" i="28"/>
  <c r="AE479" i="28"/>
  <c r="AI479" i="28"/>
  <c r="AM479" i="28"/>
  <c r="AQ479" i="28"/>
  <c r="AU479" i="28"/>
  <c r="AY479" i="28"/>
  <c r="BC479" i="28"/>
  <c r="BG479" i="28"/>
  <c r="BK479" i="28"/>
  <c r="BO479" i="28"/>
  <c r="R480" i="28"/>
  <c r="V480" i="28"/>
  <c r="Z480" i="28"/>
  <c r="AD480" i="28"/>
  <c r="AH480" i="28"/>
  <c r="AL480" i="28"/>
  <c r="AP480" i="28"/>
  <c r="AT480" i="28"/>
  <c r="AX480" i="28"/>
  <c r="BB480" i="28"/>
  <c r="BF480" i="28"/>
  <c r="BJ480" i="28"/>
  <c r="BN480" i="28"/>
  <c r="Q481" i="28"/>
  <c r="U481" i="28"/>
  <c r="Y481" i="28"/>
  <c r="AC481" i="28"/>
  <c r="AG481" i="28"/>
  <c r="AK481" i="28"/>
  <c r="AO481" i="28"/>
  <c r="AS481" i="28"/>
  <c r="AW481" i="28"/>
  <c r="BA481" i="28"/>
  <c r="BE481" i="28"/>
  <c r="BI481" i="28"/>
  <c r="BM481" i="28"/>
  <c r="P482" i="28"/>
  <c r="T482" i="28"/>
  <c r="X482" i="28"/>
  <c r="AB482" i="28"/>
  <c r="AF482" i="28"/>
  <c r="AJ482" i="28"/>
  <c r="AN482" i="28"/>
  <c r="AR482" i="28"/>
  <c r="AV482" i="28"/>
  <c r="AZ482" i="28"/>
  <c r="BD482" i="28"/>
  <c r="BH482" i="28"/>
  <c r="BL482" i="28"/>
  <c r="S483" i="28"/>
  <c r="W483" i="28"/>
  <c r="AA483" i="28"/>
  <c r="AE483" i="28"/>
  <c r="AI483" i="28"/>
  <c r="AM483" i="28"/>
  <c r="AQ483" i="28"/>
  <c r="AU483" i="28"/>
  <c r="AY483" i="28"/>
  <c r="BC483" i="28"/>
  <c r="BG483" i="28"/>
  <c r="BK483" i="28"/>
  <c r="BO483" i="28"/>
  <c r="R484" i="28"/>
  <c r="V484" i="28"/>
  <c r="Z484" i="28"/>
  <c r="AD484" i="28"/>
  <c r="AH484" i="28"/>
  <c r="AL484" i="28"/>
  <c r="AP484" i="28"/>
  <c r="AT484" i="28"/>
  <c r="AX484" i="28"/>
  <c r="BB484" i="28"/>
  <c r="BF484" i="28"/>
  <c r="BJ484" i="28"/>
  <c r="BN484" i="28"/>
  <c r="Q485" i="28"/>
  <c r="U485" i="28"/>
  <c r="Y485" i="28"/>
  <c r="AC485" i="28"/>
  <c r="AG485" i="28"/>
  <c r="AK485" i="28"/>
  <c r="AO485" i="28"/>
  <c r="AS485" i="28"/>
  <c r="AW485" i="28"/>
  <c r="BA485" i="28"/>
  <c r="BE485" i="28"/>
  <c r="BI485" i="28"/>
  <c r="BM485" i="28"/>
  <c r="P486" i="28"/>
  <c r="T486" i="28"/>
  <c r="X486" i="28"/>
  <c r="AB486" i="28"/>
  <c r="AF486" i="28"/>
  <c r="AJ486" i="28"/>
  <c r="AN486" i="28"/>
  <c r="AR486" i="28"/>
  <c r="AV486" i="28"/>
  <c r="AZ486" i="28"/>
  <c r="BD486" i="28"/>
  <c r="BH486" i="28"/>
  <c r="BL486" i="28"/>
  <c r="S487" i="28"/>
  <c r="W487" i="28"/>
  <c r="AA487" i="28"/>
  <c r="AE487" i="28"/>
  <c r="AI487" i="28"/>
  <c r="AM487" i="28"/>
  <c r="AQ487" i="28"/>
  <c r="AU487" i="28"/>
  <c r="AY487" i="28"/>
  <c r="BC487" i="28"/>
  <c r="BG487" i="28"/>
  <c r="BK487" i="28"/>
  <c r="BO487" i="28"/>
  <c r="R488" i="28"/>
  <c r="V488" i="28"/>
  <c r="Z488" i="28"/>
  <c r="AD488" i="28"/>
  <c r="AH488" i="28"/>
  <c r="AL488" i="28"/>
  <c r="AP488" i="28"/>
  <c r="AT488" i="28"/>
  <c r="AX488" i="28"/>
  <c r="BB488" i="28"/>
  <c r="BF488" i="28"/>
  <c r="BJ488" i="28"/>
  <c r="BN488" i="28"/>
  <c r="Q489" i="28"/>
  <c r="U489" i="28"/>
  <c r="Y489" i="28"/>
  <c r="AC489" i="28"/>
  <c r="AG489" i="28"/>
  <c r="AK489" i="28"/>
  <c r="AO489" i="28"/>
  <c r="AS489" i="28"/>
  <c r="AW489" i="28"/>
  <c r="BA489" i="28"/>
  <c r="BE489" i="28"/>
  <c r="BI489" i="28"/>
  <c r="BM489" i="28"/>
  <c r="P490" i="28"/>
  <c r="T490" i="28"/>
  <c r="X490" i="28"/>
  <c r="AB490" i="28"/>
  <c r="AF490" i="28"/>
  <c r="AJ490" i="28"/>
  <c r="AN490" i="28"/>
  <c r="AR490" i="28"/>
  <c r="AV490" i="28"/>
  <c r="AZ490" i="28"/>
  <c r="BD490" i="28"/>
  <c r="BH490" i="28"/>
  <c r="BL490" i="28"/>
  <c r="S491" i="28"/>
  <c r="W491" i="28"/>
  <c r="AA491" i="28"/>
  <c r="AE491" i="28"/>
  <c r="AI491" i="28"/>
  <c r="AM491" i="28"/>
  <c r="AQ491" i="28"/>
  <c r="AU491" i="28"/>
  <c r="AY491" i="28"/>
  <c r="BC491" i="28"/>
  <c r="BG491" i="28"/>
  <c r="BK491" i="28"/>
  <c r="BO491" i="28"/>
  <c r="R492" i="28"/>
  <c r="V492" i="28"/>
  <c r="Z492" i="28"/>
  <c r="AD492" i="28"/>
  <c r="AH492" i="28"/>
  <c r="AL492" i="28"/>
  <c r="AP492" i="28"/>
  <c r="AT492" i="28"/>
  <c r="AX492" i="28"/>
  <c r="BB492" i="28"/>
  <c r="BF492" i="28"/>
  <c r="BJ492" i="28"/>
  <c r="BN492" i="28"/>
  <c r="Q493" i="28"/>
  <c r="U493" i="28"/>
  <c r="Y493" i="28"/>
  <c r="AC493" i="28"/>
  <c r="AG493" i="28"/>
  <c r="AK493" i="28"/>
  <c r="AO493" i="28"/>
  <c r="AS493" i="28"/>
  <c r="AW493" i="28"/>
  <c r="BA493" i="28"/>
  <c r="BE493" i="28"/>
  <c r="BI493" i="28"/>
  <c r="BM493" i="28"/>
  <c r="P494" i="28"/>
  <c r="T494" i="28"/>
  <c r="X494" i="28"/>
  <c r="AB494" i="28"/>
  <c r="AF494" i="28"/>
  <c r="AJ494" i="28"/>
  <c r="AN494" i="28"/>
  <c r="AR494" i="28"/>
  <c r="AV494" i="28"/>
  <c r="AZ494" i="28"/>
  <c r="BD494" i="28"/>
  <c r="BH494" i="28"/>
  <c r="BL494" i="28"/>
  <c r="S495" i="28"/>
  <c r="W495" i="28"/>
  <c r="AA392" i="28"/>
  <c r="AE392" i="28"/>
  <c r="AI392" i="28"/>
  <c r="AM392" i="28"/>
  <c r="AQ392" i="28"/>
  <c r="AU392" i="28"/>
  <c r="AY392" i="28"/>
  <c r="BC392" i="28"/>
  <c r="BG392" i="28"/>
  <c r="BK392" i="28"/>
  <c r="BO392" i="28"/>
  <c r="R393" i="28"/>
  <c r="V393" i="28"/>
  <c r="Z393" i="28"/>
  <c r="AD393" i="28"/>
  <c r="AH393" i="28"/>
  <c r="AL393" i="28"/>
  <c r="AP393" i="28"/>
  <c r="AT393" i="28"/>
  <c r="AX393" i="28"/>
  <c r="BB393" i="28"/>
  <c r="BF393" i="28"/>
  <c r="BJ393" i="28"/>
  <c r="BN393" i="28"/>
  <c r="Q394" i="28"/>
  <c r="U394" i="28"/>
  <c r="Y394" i="28"/>
  <c r="AC394" i="28"/>
  <c r="AG394" i="28"/>
  <c r="AK394" i="28"/>
  <c r="AO394" i="28"/>
  <c r="AS394" i="28"/>
  <c r="AW394" i="28"/>
  <c r="BA394" i="28"/>
  <c r="BE394" i="28"/>
  <c r="BI394" i="28"/>
  <c r="BM394" i="28"/>
  <c r="P395" i="28"/>
  <c r="T395" i="28"/>
  <c r="X395" i="28"/>
  <c r="AB395" i="28"/>
  <c r="AF395" i="28"/>
  <c r="AJ395" i="28"/>
  <c r="AN395" i="28"/>
  <c r="AR395" i="28"/>
  <c r="AV395" i="28"/>
  <c r="AZ395" i="28"/>
  <c r="BD395" i="28"/>
  <c r="BH395" i="28"/>
  <c r="BL395" i="28"/>
  <c r="S396" i="28"/>
  <c r="W396" i="28"/>
  <c r="AA396" i="28"/>
  <c r="AE396" i="28"/>
  <c r="AI396" i="28"/>
  <c r="AM396" i="28"/>
  <c r="AQ396" i="28"/>
  <c r="AU396" i="28"/>
  <c r="AY396" i="28"/>
  <c r="BC396" i="28"/>
  <c r="BG396" i="28"/>
  <c r="BK396" i="28"/>
  <c r="BO396" i="28"/>
  <c r="R397" i="28"/>
  <c r="V397" i="28"/>
  <c r="Z397" i="28"/>
  <c r="AD397" i="28"/>
  <c r="AH397" i="28"/>
  <c r="AL397" i="28"/>
  <c r="AP397" i="28"/>
  <c r="AT397" i="28"/>
  <c r="AX397" i="28"/>
  <c r="BB397" i="28"/>
  <c r="BF397" i="28"/>
  <c r="BJ397" i="28"/>
  <c r="BN397" i="28"/>
  <c r="Q398" i="28"/>
  <c r="U398" i="28"/>
  <c r="Y398" i="28"/>
  <c r="AC398" i="28"/>
  <c r="AG398" i="28"/>
  <c r="AK398" i="28"/>
  <c r="AO398" i="28"/>
  <c r="AS398" i="28"/>
  <c r="AW398" i="28"/>
  <c r="BA398" i="28"/>
  <c r="BE398" i="28"/>
  <c r="BI398" i="28"/>
  <c r="BM398" i="28"/>
  <c r="P399" i="28"/>
  <c r="T399" i="28"/>
  <c r="X399" i="28"/>
  <c r="AB399" i="28"/>
  <c r="AF399" i="28"/>
  <c r="AJ399" i="28"/>
  <c r="AN399" i="28"/>
  <c r="AR399" i="28"/>
  <c r="AV399" i="28"/>
  <c r="AZ399" i="28"/>
  <c r="BD399" i="28"/>
  <c r="BH399" i="28"/>
  <c r="BL399" i="28"/>
  <c r="S400" i="28"/>
  <c r="W400" i="28"/>
  <c r="AA400" i="28"/>
  <c r="AE400" i="28"/>
  <c r="AI400" i="28"/>
  <c r="AM400" i="28"/>
  <c r="AQ400" i="28"/>
  <c r="AU400" i="28"/>
  <c r="AY400" i="28"/>
  <c r="BC400" i="28"/>
  <c r="BG400" i="28"/>
  <c r="BK400" i="28"/>
  <c r="BO400" i="28"/>
  <c r="R401" i="28"/>
  <c r="V401" i="28"/>
  <c r="Z401" i="28"/>
  <c r="AD401" i="28"/>
  <c r="AH401" i="28"/>
  <c r="AL401" i="28"/>
  <c r="AP401" i="28"/>
  <c r="AT401" i="28"/>
  <c r="AX401" i="28"/>
  <c r="BB401" i="28"/>
  <c r="BF401" i="28"/>
  <c r="BJ401" i="28"/>
  <c r="BN401" i="28"/>
  <c r="Q402" i="28"/>
  <c r="U402" i="28"/>
  <c r="Y402" i="28"/>
  <c r="AC402" i="28"/>
  <c r="AG402" i="28"/>
  <c r="AK402" i="28"/>
  <c r="AO402" i="28"/>
  <c r="AS402" i="28"/>
  <c r="AW402" i="28"/>
  <c r="BA402" i="28"/>
  <c r="BE402" i="28"/>
  <c r="BI402" i="28"/>
  <c r="BM402" i="28"/>
  <c r="P403" i="28"/>
  <c r="T403" i="28"/>
  <c r="X403" i="28"/>
  <c r="AB403" i="28"/>
  <c r="AF403" i="28"/>
  <c r="AJ403" i="28"/>
  <c r="AN403" i="28"/>
  <c r="AR403" i="28"/>
  <c r="AV403" i="28"/>
  <c r="AZ403" i="28"/>
  <c r="BD403" i="28"/>
  <c r="BH403" i="28"/>
  <c r="BL403" i="28"/>
  <c r="S404" i="28"/>
  <c r="W404" i="28"/>
  <c r="AA404" i="28"/>
  <c r="AE404" i="28"/>
  <c r="AI404" i="28"/>
  <c r="AM404" i="28"/>
  <c r="AQ404" i="28"/>
  <c r="AU404" i="28"/>
  <c r="AY404" i="28"/>
  <c r="BC404" i="28"/>
  <c r="BG404" i="28"/>
  <c r="BK404" i="28"/>
  <c r="BO404" i="28"/>
  <c r="R405" i="28"/>
  <c r="V405" i="28"/>
  <c r="Z405" i="28"/>
  <c r="AD405" i="28"/>
  <c r="AH405" i="28"/>
  <c r="AL405" i="28"/>
  <c r="AP405" i="28"/>
  <c r="AT405" i="28"/>
  <c r="AX405" i="28"/>
  <c r="BB405" i="28"/>
  <c r="BF405" i="28"/>
  <c r="BJ405" i="28"/>
  <c r="BN405" i="28"/>
  <c r="Q406" i="28"/>
  <c r="U406" i="28"/>
  <c r="Y406" i="28"/>
  <c r="AC406" i="28"/>
  <c r="AG406" i="28"/>
  <c r="AK406" i="28"/>
  <c r="AO406" i="28"/>
  <c r="AS406" i="28"/>
  <c r="AW406" i="28"/>
  <c r="BA406" i="28"/>
  <c r="BE406" i="28"/>
  <c r="BI406" i="28"/>
  <c r="BM406" i="28"/>
  <c r="P407" i="28"/>
  <c r="T407" i="28"/>
  <c r="X407" i="28"/>
  <c r="AB407" i="28"/>
  <c r="AF407" i="28"/>
  <c r="AJ407" i="28"/>
  <c r="AN407" i="28"/>
  <c r="AR407" i="28"/>
  <c r="AV407" i="28"/>
  <c r="AZ407" i="28"/>
  <c r="BD407" i="28"/>
  <c r="BH407" i="28"/>
  <c r="BL407" i="28"/>
  <c r="S408" i="28"/>
  <c r="W408" i="28"/>
  <c r="AA408" i="28"/>
  <c r="AE408" i="28"/>
  <c r="AI408" i="28"/>
  <c r="AM408" i="28"/>
  <c r="AQ408" i="28"/>
  <c r="AU408" i="28"/>
  <c r="AY408" i="28"/>
  <c r="BC408" i="28"/>
  <c r="BG408" i="28"/>
  <c r="BK408" i="28"/>
  <c r="BO408" i="28"/>
  <c r="R409" i="28"/>
  <c r="V409" i="28"/>
  <c r="Z409" i="28"/>
  <c r="AD409" i="28"/>
  <c r="AH409" i="28"/>
  <c r="AL409" i="28"/>
  <c r="AP409" i="28"/>
  <c r="AT409" i="28"/>
  <c r="AX409" i="28"/>
  <c r="BB409" i="28"/>
  <c r="BF409" i="28"/>
  <c r="BJ409" i="28"/>
  <c r="BN409" i="28"/>
  <c r="Q410" i="28"/>
  <c r="U410" i="28"/>
  <c r="Y410" i="28"/>
  <c r="AC410" i="28"/>
  <c r="AG410" i="28"/>
  <c r="AK410" i="28"/>
  <c r="AO410" i="28"/>
  <c r="AS410" i="28"/>
  <c r="AW410" i="28"/>
  <c r="BA410" i="28"/>
  <c r="BE410" i="28"/>
  <c r="BI410" i="28"/>
  <c r="BM410" i="28"/>
  <c r="P411" i="28"/>
  <c r="T411" i="28"/>
  <c r="X411" i="28"/>
  <c r="AB411" i="28"/>
  <c r="AF411" i="28"/>
  <c r="AJ411" i="28"/>
  <c r="AN411" i="28"/>
  <c r="AR411" i="28"/>
  <c r="AV411" i="28"/>
  <c r="AZ411" i="28"/>
  <c r="BD411" i="28"/>
  <c r="BH411" i="28"/>
  <c r="BL411" i="28"/>
  <c r="S412" i="28"/>
  <c r="W412" i="28"/>
  <c r="AA412" i="28"/>
  <c r="AE412" i="28"/>
  <c r="AI412" i="28"/>
  <c r="AM412" i="28"/>
  <c r="AQ412" i="28"/>
  <c r="AU412" i="28"/>
  <c r="AY412" i="28"/>
  <c r="BC412" i="28"/>
  <c r="BG412" i="28"/>
  <c r="BK412" i="28"/>
  <c r="BO412" i="28"/>
  <c r="R413" i="28"/>
  <c r="V413" i="28"/>
  <c r="Z413" i="28"/>
  <c r="AD413" i="28"/>
  <c r="AH413" i="28"/>
  <c r="AL413" i="28"/>
  <c r="AP413" i="28"/>
  <c r="AT413" i="28"/>
  <c r="AX413" i="28"/>
  <c r="BB413" i="28"/>
  <c r="BF413" i="28"/>
  <c r="BJ413" i="28"/>
  <c r="BN413" i="28"/>
  <c r="Q414" i="28"/>
  <c r="U414" i="28"/>
  <c r="Y414" i="28"/>
  <c r="AC414" i="28"/>
  <c r="AG414" i="28"/>
  <c r="AK414" i="28"/>
  <c r="AO414" i="28"/>
  <c r="AS414" i="28"/>
  <c r="AW414" i="28"/>
  <c r="BA414" i="28"/>
  <c r="BE414" i="28"/>
  <c r="BI414" i="28"/>
  <c r="BM414" i="28"/>
  <c r="P415" i="28"/>
  <c r="T415" i="28"/>
  <c r="X415" i="28"/>
  <c r="AB415" i="28"/>
  <c r="AF415" i="28"/>
  <c r="AJ415" i="28"/>
  <c r="AN415" i="28"/>
  <c r="AR415" i="28"/>
  <c r="AV415" i="28"/>
  <c r="AZ415" i="28"/>
  <c r="BD415" i="28"/>
  <c r="BH415" i="28"/>
  <c r="BL415" i="28"/>
  <c r="S416" i="28"/>
  <c r="W416" i="28"/>
  <c r="AA416" i="28"/>
  <c r="AE416" i="28"/>
  <c r="AI416" i="28"/>
  <c r="AM416" i="28"/>
  <c r="AQ416" i="28"/>
  <c r="AU416" i="28"/>
  <c r="AY416" i="28"/>
  <c r="BC416" i="28"/>
  <c r="BG416" i="28"/>
  <c r="BK416" i="28"/>
  <c r="BO416" i="28"/>
  <c r="R417" i="28"/>
  <c r="V417" i="28"/>
  <c r="Z417" i="28"/>
  <c r="AD417" i="28"/>
  <c r="AH417" i="28"/>
  <c r="AL417" i="28"/>
  <c r="AP417" i="28"/>
  <c r="AT417" i="28"/>
  <c r="AX417" i="28"/>
  <c r="BB417" i="28"/>
  <c r="BF417" i="28"/>
  <c r="BJ417" i="28"/>
  <c r="BN417" i="28"/>
  <c r="Q418" i="28"/>
  <c r="U418" i="28"/>
  <c r="Y418" i="28"/>
  <c r="AC418" i="28"/>
  <c r="AG418" i="28"/>
  <c r="AK418" i="28"/>
  <c r="AO418" i="28"/>
  <c r="AS418" i="28"/>
  <c r="AW418" i="28"/>
  <c r="BA418" i="28"/>
  <c r="BE418" i="28"/>
  <c r="BI418" i="28"/>
  <c r="BM418" i="28"/>
  <c r="P419" i="28"/>
  <c r="T419" i="28"/>
  <c r="X419" i="28"/>
  <c r="AB419" i="28"/>
  <c r="AF419" i="28"/>
  <c r="AJ419" i="28"/>
  <c r="AN419" i="28"/>
  <c r="AR419" i="28"/>
  <c r="AV419" i="28"/>
  <c r="AZ419" i="28"/>
  <c r="BD419" i="28"/>
  <c r="BH419" i="28"/>
  <c r="BL419" i="28"/>
  <c r="S420" i="28"/>
  <c r="W420" i="28"/>
  <c r="AA420" i="28"/>
  <c r="AE420" i="28"/>
  <c r="AI420" i="28"/>
  <c r="AM420" i="28"/>
  <c r="AQ420" i="28"/>
  <c r="AU420" i="28"/>
  <c r="AY420" i="28"/>
  <c r="BC420" i="28"/>
  <c r="BG420" i="28"/>
  <c r="BK420" i="28"/>
  <c r="BO420" i="28"/>
  <c r="R421" i="28"/>
  <c r="V421" i="28"/>
  <c r="Z421" i="28"/>
  <c r="AD421" i="28"/>
  <c r="AH421" i="28"/>
  <c r="AL421" i="28"/>
  <c r="AP421" i="28"/>
  <c r="AT421" i="28"/>
  <c r="AX421" i="28"/>
  <c r="BB421" i="28"/>
  <c r="BF421" i="28"/>
  <c r="BJ421" i="28"/>
  <c r="BN421" i="28"/>
  <c r="Q422" i="28"/>
  <c r="U422" i="28"/>
  <c r="Y422" i="28"/>
  <c r="AC422" i="28"/>
  <c r="AG422" i="28"/>
  <c r="AK422" i="28"/>
  <c r="AO422" i="28"/>
  <c r="AS422" i="28"/>
  <c r="AW422" i="28"/>
  <c r="BA422" i="28"/>
  <c r="BE422" i="28"/>
  <c r="BI422" i="28"/>
  <c r="BM422" i="28"/>
  <c r="P423" i="28"/>
  <c r="T423" i="28"/>
  <c r="X423" i="28"/>
  <c r="AB423" i="28"/>
  <c r="AF423" i="28"/>
  <c r="AJ423" i="28"/>
  <c r="AN423" i="28"/>
  <c r="AR423" i="28"/>
  <c r="AV423" i="28"/>
  <c r="AZ423" i="28"/>
  <c r="BD423" i="28"/>
  <c r="BH423" i="28"/>
  <c r="BL423" i="28"/>
  <c r="S424" i="28"/>
  <c r="W424" i="28"/>
  <c r="AA424" i="28"/>
  <c r="AE424" i="28"/>
  <c r="AI424" i="28"/>
  <c r="AM424" i="28"/>
  <c r="AQ424" i="28"/>
  <c r="AU424" i="28"/>
  <c r="AY424" i="28"/>
  <c r="BC424" i="28"/>
  <c r="BG424" i="28"/>
  <c r="BK424" i="28"/>
  <c r="BO424" i="28"/>
  <c r="R425" i="28"/>
  <c r="V425" i="28"/>
  <c r="Z425" i="28"/>
  <c r="AD425" i="28"/>
  <c r="AH425" i="28"/>
  <c r="AL425" i="28"/>
  <c r="AP425" i="28"/>
  <c r="AT425" i="28"/>
  <c r="AX425" i="28"/>
  <c r="BB425" i="28"/>
  <c r="BF425" i="28"/>
  <c r="BJ425" i="28"/>
  <c r="BN425" i="28"/>
  <c r="Q426" i="28"/>
  <c r="U426" i="28"/>
  <c r="Y426" i="28"/>
  <c r="AC426" i="28"/>
  <c r="AG426" i="28"/>
  <c r="AK426" i="28"/>
  <c r="AO426" i="28"/>
  <c r="AS426" i="28"/>
  <c r="AW426" i="28"/>
  <c r="BA426" i="28"/>
  <c r="BE426" i="28"/>
  <c r="BI426" i="28"/>
  <c r="BM426" i="28"/>
  <c r="P427" i="28"/>
  <c r="T427" i="28"/>
  <c r="X427" i="28"/>
  <c r="AB427" i="28"/>
  <c r="AF427" i="28"/>
  <c r="AJ427" i="28"/>
  <c r="AN427" i="28"/>
  <c r="AR427" i="28"/>
  <c r="AV427" i="28"/>
  <c r="AZ427" i="28"/>
  <c r="BD427" i="28"/>
  <c r="BH427" i="28"/>
  <c r="BL427" i="28"/>
  <c r="S428" i="28"/>
  <c r="W428" i="28"/>
  <c r="AA428" i="28"/>
  <c r="AE428" i="28"/>
  <c r="AI428" i="28"/>
  <c r="AM428" i="28"/>
  <c r="AQ428" i="28"/>
  <c r="AU428" i="28"/>
  <c r="AY428" i="28"/>
  <c r="BC428" i="28"/>
  <c r="BG428" i="28"/>
  <c r="BK428" i="28"/>
  <c r="BO428" i="28"/>
  <c r="R429" i="28"/>
  <c r="V429" i="28"/>
  <c r="Z429" i="28"/>
  <c r="AD429" i="28"/>
  <c r="AH429" i="28"/>
  <c r="AL429" i="28"/>
  <c r="AP429" i="28"/>
  <c r="AT429" i="28"/>
  <c r="AX429" i="28"/>
  <c r="BB429" i="28"/>
  <c r="BF429" i="28"/>
  <c r="BJ429" i="28"/>
  <c r="BN429" i="28"/>
  <c r="Q430" i="28"/>
  <c r="U430" i="28"/>
  <c r="Y430" i="28"/>
  <c r="AC430" i="28"/>
  <c r="AG430" i="28"/>
  <c r="AK430" i="28"/>
  <c r="AO430" i="28"/>
  <c r="AS430" i="28"/>
  <c r="AW430" i="28"/>
  <c r="BA430" i="28"/>
  <c r="BE430" i="28"/>
  <c r="BI430" i="28"/>
  <c r="BM430" i="28"/>
  <c r="P431" i="28"/>
  <c r="T431" i="28"/>
  <c r="X431" i="28"/>
  <c r="AB431" i="28"/>
  <c r="AF431" i="28"/>
  <c r="AJ431" i="28"/>
  <c r="AN431" i="28"/>
  <c r="AR431" i="28"/>
  <c r="AV431" i="28"/>
  <c r="AZ431" i="28"/>
  <c r="BD431" i="28"/>
  <c r="BH431" i="28"/>
  <c r="BL431" i="28"/>
  <c r="S432" i="28"/>
  <c r="W432" i="28"/>
  <c r="AA432" i="28"/>
  <c r="AE432" i="28"/>
  <c r="AI432" i="28"/>
  <c r="AM432" i="28"/>
  <c r="AQ432" i="28"/>
  <c r="AU432" i="28"/>
  <c r="AY432" i="28"/>
  <c r="BC432" i="28"/>
  <c r="BG432" i="28"/>
  <c r="BK432" i="28"/>
  <c r="BO432" i="28"/>
  <c r="R433" i="28"/>
  <c r="V433" i="28"/>
  <c r="Z433" i="28"/>
  <c r="AD433" i="28"/>
  <c r="AH433" i="28"/>
  <c r="AL433" i="28"/>
  <c r="AP433" i="28"/>
  <c r="AT433" i="28"/>
  <c r="AX433" i="28"/>
  <c r="BB433" i="28"/>
  <c r="BF433" i="28"/>
  <c r="BJ433" i="28"/>
  <c r="BN433" i="28"/>
  <c r="Q434" i="28"/>
  <c r="U434" i="28"/>
  <c r="Y434" i="28"/>
  <c r="AC434" i="28"/>
  <c r="AG434" i="28"/>
  <c r="AK434" i="28"/>
  <c r="AO434" i="28"/>
  <c r="AS434" i="28"/>
  <c r="AW434" i="28"/>
  <c r="BA434" i="28"/>
  <c r="BE434" i="28"/>
  <c r="BI434" i="28"/>
  <c r="BM434" i="28"/>
  <c r="P435" i="28"/>
  <c r="T435" i="28"/>
  <c r="X435" i="28"/>
  <c r="AB435" i="28"/>
  <c r="AF435" i="28"/>
  <c r="AJ435" i="28"/>
  <c r="AN435" i="28"/>
  <c r="AR435" i="28"/>
  <c r="AV435" i="28"/>
  <c r="AZ435" i="28"/>
  <c r="BD435" i="28"/>
  <c r="BH435" i="28"/>
  <c r="BL435" i="28"/>
  <c r="S436" i="28"/>
  <c r="W436" i="28"/>
  <c r="AA436" i="28"/>
  <c r="AE436" i="28"/>
  <c r="AI436" i="28"/>
  <c r="AM436" i="28"/>
  <c r="AQ436" i="28"/>
  <c r="AU436" i="28"/>
  <c r="AY436" i="28"/>
  <c r="BC436" i="28"/>
  <c r="BG436" i="28"/>
  <c r="BK436" i="28"/>
  <c r="BO436" i="28"/>
  <c r="R437" i="28"/>
  <c r="V437" i="28"/>
  <c r="Z437" i="28"/>
  <c r="AD437" i="28"/>
  <c r="AH437" i="28"/>
  <c r="AL437" i="28"/>
  <c r="AP437" i="28"/>
  <c r="AT437" i="28"/>
  <c r="AX437" i="28"/>
  <c r="BB437" i="28"/>
  <c r="BF437" i="28"/>
  <c r="BJ437" i="28"/>
  <c r="BN437" i="28"/>
  <c r="Q438" i="28"/>
  <c r="U438" i="28"/>
  <c r="Y438" i="28"/>
  <c r="AC438" i="28"/>
  <c r="AG438" i="28"/>
  <c r="AK438" i="28"/>
  <c r="AO438" i="28"/>
  <c r="AS438" i="28"/>
  <c r="AW438" i="28"/>
  <c r="BA438" i="28"/>
  <c r="BE438" i="28"/>
  <c r="BI438" i="28"/>
  <c r="BM438" i="28"/>
  <c r="P439" i="28"/>
  <c r="T439" i="28"/>
  <c r="X439" i="28"/>
  <c r="AB439" i="28"/>
  <c r="AF439" i="28"/>
  <c r="AJ439" i="28"/>
  <c r="AN439" i="28"/>
  <c r="AR439" i="28"/>
  <c r="AV439" i="28"/>
  <c r="AZ439" i="28"/>
  <c r="BD439" i="28"/>
  <c r="BH439" i="28"/>
  <c r="BL439" i="28"/>
  <c r="S440" i="28"/>
  <c r="W440" i="28"/>
  <c r="AA440" i="28"/>
  <c r="AE440" i="28"/>
  <c r="AI440" i="28"/>
  <c r="AM440" i="28"/>
  <c r="AQ440" i="28"/>
  <c r="AU440" i="28"/>
  <c r="AY440" i="28"/>
  <c r="BC440" i="28"/>
  <c r="BG440" i="28"/>
  <c r="BK440" i="28"/>
  <c r="BO440" i="28"/>
  <c r="R441" i="28"/>
  <c r="V441" i="28"/>
  <c r="Z441" i="28"/>
  <c r="AD441" i="28"/>
  <c r="AH441" i="28"/>
  <c r="AL441" i="28"/>
  <c r="AP441" i="28"/>
  <c r="AT441" i="28"/>
  <c r="AX441" i="28"/>
  <c r="BB441" i="28"/>
  <c r="BF441" i="28"/>
  <c r="BJ441" i="28"/>
  <c r="BN441" i="28"/>
  <c r="Q442" i="28"/>
  <c r="U442" i="28"/>
  <c r="Y442" i="28"/>
  <c r="AC442" i="28"/>
  <c r="AG442" i="28"/>
  <c r="AK442" i="28"/>
  <c r="AO442" i="28"/>
  <c r="AS442" i="28"/>
  <c r="AW442" i="28"/>
  <c r="BA442" i="28"/>
  <c r="BE442" i="28"/>
  <c r="BI442" i="28"/>
  <c r="BM442" i="28"/>
  <c r="P443" i="28"/>
  <c r="T443" i="28"/>
  <c r="X443" i="28"/>
  <c r="AB443" i="28"/>
  <c r="AF443" i="28"/>
  <c r="AJ443" i="28"/>
  <c r="AN443" i="28"/>
  <c r="AR443" i="28"/>
  <c r="AV443" i="28"/>
  <c r="AZ443" i="28"/>
  <c r="BD443" i="28"/>
  <c r="BH443" i="28"/>
  <c r="BL443" i="28"/>
  <c r="S444" i="28"/>
  <c r="W444" i="28"/>
  <c r="AA444" i="28"/>
  <c r="AE444" i="28"/>
  <c r="AI444" i="28"/>
  <c r="AM444" i="28"/>
  <c r="AQ444" i="28"/>
  <c r="AU444" i="28"/>
  <c r="AY444" i="28"/>
  <c r="BC444" i="28"/>
  <c r="BG444" i="28"/>
  <c r="BK444" i="28"/>
  <c r="BO444" i="28"/>
  <c r="R445" i="28"/>
  <c r="V445" i="28"/>
  <c r="Z445" i="28"/>
  <c r="AD445" i="28"/>
  <c r="AH445" i="28"/>
  <c r="AL445" i="28"/>
  <c r="AP445" i="28"/>
  <c r="AT445" i="28"/>
  <c r="AX445" i="28"/>
  <c r="BB445" i="28"/>
  <c r="BF445" i="28"/>
  <c r="BJ445" i="28"/>
  <c r="BN445" i="28"/>
  <c r="Q446" i="28"/>
  <c r="U446" i="28"/>
  <c r="Y446" i="28"/>
  <c r="AC446" i="28"/>
  <c r="AG446" i="28"/>
  <c r="AK446" i="28"/>
  <c r="AO446" i="28"/>
  <c r="AS446" i="28"/>
  <c r="AW446" i="28"/>
  <c r="BA446" i="28"/>
  <c r="BE446" i="28"/>
  <c r="BI446" i="28"/>
  <c r="BM446" i="28"/>
  <c r="P447" i="28"/>
  <c r="T447" i="28"/>
  <c r="X447" i="28"/>
  <c r="AB447" i="28"/>
  <c r="AF447" i="28"/>
  <c r="AJ447" i="28"/>
  <c r="AN447" i="28"/>
  <c r="AR447" i="28"/>
  <c r="AV447" i="28"/>
  <c r="AZ447" i="28"/>
  <c r="BD447" i="28"/>
  <c r="BH447" i="28"/>
  <c r="BL447" i="28"/>
  <c r="S448" i="28"/>
  <c r="W448" i="28"/>
  <c r="AA448" i="28"/>
  <c r="AE448" i="28"/>
  <c r="AI448" i="28"/>
  <c r="AM448" i="28"/>
  <c r="AQ448" i="28"/>
  <c r="AU448" i="28"/>
  <c r="AY448" i="28"/>
  <c r="BC448" i="28"/>
  <c r="BG448" i="28"/>
  <c r="BK448" i="28"/>
  <c r="BO448" i="28"/>
  <c r="R449" i="28"/>
  <c r="V449" i="28"/>
  <c r="Z449" i="28"/>
  <c r="AD449" i="28"/>
  <c r="AH449" i="28"/>
  <c r="AL449" i="28"/>
  <c r="AP449" i="28"/>
  <c r="AT449" i="28"/>
  <c r="AX449" i="28"/>
  <c r="BB449" i="28"/>
  <c r="BF449" i="28"/>
  <c r="BJ449" i="28"/>
  <c r="BN449" i="28"/>
  <c r="Q450" i="28"/>
  <c r="U450" i="28"/>
  <c r="Y450" i="28"/>
  <c r="AC450" i="28"/>
  <c r="AG450" i="28"/>
  <c r="AK450" i="28"/>
  <c r="AO450" i="28"/>
  <c r="AS450" i="28"/>
  <c r="AW450" i="28"/>
  <c r="BA450" i="28"/>
  <c r="BE450" i="28"/>
  <c r="BI450" i="28"/>
  <c r="BM450" i="28"/>
  <c r="P451" i="28"/>
  <c r="T451" i="28"/>
  <c r="X451" i="28"/>
  <c r="AB451" i="28"/>
  <c r="AF451" i="28"/>
  <c r="AJ451" i="28"/>
  <c r="AN451" i="28"/>
  <c r="AR451" i="28"/>
  <c r="AV451" i="28"/>
  <c r="AZ451" i="28"/>
  <c r="BD451" i="28"/>
  <c r="BH451" i="28"/>
  <c r="BL451" i="28"/>
  <c r="S452" i="28"/>
  <c r="W452" i="28"/>
  <c r="AA452" i="28"/>
  <c r="AE452" i="28"/>
  <c r="AI452" i="28"/>
  <c r="AM452" i="28"/>
  <c r="AQ452" i="28"/>
  <c r="AU452" i="28"/>
  <c r="AY452" i="28"/>
  <c r="BC452" i="28"/>
  <c r="BG452" i="28"/>
  <c r="BK452" i="28"/>
  <c r="BO452" i="28"/>
  <c r="R453" i="28"/>
  <c r="V453" i="28"/>
  <c r="Z453" i="28"/>
  <c r="AD453" i="28"/>
  <c r="AH453" i="28"/>
  <c r="AL453" i="28"/>
  <c r="AP453" i="28"/>
  <c r="AT453" i="28"/>
  <c r="AX453" i="28"/>
  <c r="BB453" i="28"/>
  <c r="BF453" i="28"/>
  <c r="BJ453" i="28"/>
  <c r="BN453" i="28"/>
  <c r="Q454" i="28"/>
  <c r="U454" i="28"/>
  <c r="Y454" i="28"/>
  <c r="AC454" i="28"/>
  <c r="AG454" i="28"/>
  <c r="AK454" i="28"/>
  <c r="AO454" i="28"/>
  <c r="AS454" i="28"/>
  <c r="AW454" i="28"/>
  <c r="BA454" i="28"/>
  <c r="BE454" i="28"/>
  <c r="BI454" i="28"/>
  <c r="BM454" i="28"/>
  <c r="P455" i="28"/>
  <c r="T455" i="28"/>
  <c r="X455" i="28"/>
  <c r="AB455" i="28"/>
  <c r="AF455" i="28"/>
  <c r="AJ455" i="28"/>
  <c r="AN455" i="28"/>
  <c r="AR455" i="28"/>
  <c r="AV455" i="28"/>
  <c r="AZ455" i="28"/>
  <c r="BD455" i="28"/>
  <c r="BH455" i="28"/>
  <c r="BL455" i="28"/>
  <c r="S456" i="28"/>
  <c r="W456" i="28"/>
  <c r="AA456" i="28"/>
  <c r="AE456" i="28"/>
  <c r="AI456" i="28"/>
  <c r="AM456" i="28"/>
  <c r="AQ456" i="28"/>
  <c r="AU456" i="28"/>
  <c r="AY456" i="28"/>
  <c r="BC456" i="28"/>
  <c r="BG456" i="28"/>
  <c r="BK456" i="28"/>
  <c r="BO456" i="28"/>
  <c r="R457" i="28"/>
  <c r="V457" i="28"/>
  <c r="Z457" i="28"/>
  <c r="AD457" i="28"/>
  <c r="AH457" i="28"/>
  <c r="AL457" i="28"/>
  <c r="AP457" i="28"/>
  <c r="AT457" i="28"/>
  <c r="AX457" i="28"/>
  <c r="BB457" i="28"/>
  <c r="BF457" i="28"/>
  <c r="BJ457" i="28"/>
  <c r="BN457" i="28"/>
  <c r="Q458" i="28"/>
  <c r="U458" i="28"/>
  <c r="Y458" i="28"/>
  <c r="AC458" i="28"/>
  <c r="AG458" i="28"/>
  <c r="AK458" i="28"/>
  <c r="AO458" i="28"/>
  <c r="AS458" i="28"/>
  <c r="AW458" i="28"/>
  <c r="BA458" i="28"/>
  <c r="BE458" i="28"/>
  <c r="BI458" i="28"/>
  <c r="BM458" i="28"/>
  <c r="P459" i="28"/>
  <c r="T459" i="28"/>
  <c r="X459" i="28"/>
  <c r="AB459" i="28"/>
  <c r="AF459" i="28"/>
  <c r="AJ459" i="28"/>
  <c r="AN459" i="28"/>
  <c r="AR459" i="28"/>
  <c r="AV459" i="28"/>
  <c r="AZ459" i="28"/>
  <c r="BD459" i="28"/>
  <c r="BH459" i="28"/>
  <c r="BL459" i="28"/>
  <c r="S460" i="28"/>
  <c r="W460" i="28"/>
  <c r="AA460" i="28"/>
  <c r="AE460" i="28"/>
  <c r="AI460" i="28"/>
  <c r="AM460" i="28"/>
  <c r="AQ460" i="28"/>
  <c r="AU460" i="28"/>
  <c r="AY460" i="28"/>
  <c r="BC460" i="28"/>
  <c r="BG460" i="28"/>
  <c r="BK460" i="28"/>
  <c r="BO460" i="28"/>
  <c r="R461" i="28"/>
  <c r="V461" i="28"/>
  <c r="Z461" i="28"/>
  <c r="AD461" i="28"/>
  <c r="AH461" i="28"/>
  <c r="AL461" i="28"/>
  <c r="AP461" i="28"/>
  <c r="AT461" i="28"/>
  <c r="AX461" i="28"/>
  <c r="BB461" i="28"/>
  <c r="BF461" i="28"/>
  <c r="BJ461" i="28"/>
  <c r="BN461" i="28"/>
  <c r="Q462" i="28"/>
  <c r="U462" i="28"/>
  <c r="Y462" i="28"/>
  <c r="AC462" i="28"/>
  <c r="AG462" i="28"/>
  <c r="AK462" i="28"/>
  <c r="AO462" i="28"/>
  <c r="AS462" i="28"/>
  <c r="AW462" i="28"/>
  <c r="BA462" i="28"/>
  <c r="BE462" i="28"/>
  <c r="BI462" i="28"/>
  <c r="BM462" i="28"/>
  <c r="P463" i="28"/>
  <c r="T463" i="28"/>
  <c r="X463" i="28"/>
  <c r="AB463" i="28"/>
  <c r="AF463" i="28"/>
  <c r="AJ463" i="28"/>
  <c r="AN463" i="28"/>
  <c r="AR463" i="28"/>
  <c r="AV463" i="28"/>
  <c r="AZ463" i="28"/>
  <c r="BD463" i="28"/>
  <c r="BH463" i="28"/>
  <c r="BL463" i="28"/>
  <c r="S464" i="28"/>
  <c r="W464" i="28"/>
  <c r="AA464" i="28"/>
  <c r="AE464" i="28"/>
  <c r="AI464" i="28"/>
  <c r="AM464" i="28"/>
  <c r="AQ464" i="28"/>
  <c r="AU464" i="28"/>
  <c r="AY464" i="28"/>
  <c r="BC464" i="28"/>
  <c r="BG464" i="28"/>
  <c r="BK464" i="28"/>
  <c r="BO464" i="28"/>
  <c r="R465" i="28"/>
  <c r="V465" i="28"/>
  <c r="Z465" i="28"/>
  <c r="AD465" i="28"/>
  <c r="AH465" i="28"/>
  <c r="AL465" i="28"/>
  <c r="AP465" i="28"/>
  <c r="AT465" i="28"/>
  <c r="AX465" i="28"/>
  <c r="BB465" i="28"/>
  <c r="BF465" i="28"/>
  <c r="BJ465" i="28"/>
  <c r="BN465" i="28"/>
  <c r="Q466" i="28"/>
  <c r="U466" i="28"/>
  <c r="Y466" i="28"/>
  <c r="AC466" i="28"/>
  <c r="AG466" i="28"/>
  <c r="AK466" i="28"/>
  <c r="AO466" i="28"/>
  <c r="AS466" i="28"/>
  <c r="AW466" i="28"/>
  <c r="BA466" i="28"/>
  <c r="BE466" i="28"/>
  <c r="BI466" i="28"/>
  <c r="BM466" i="28"/>
  <c r="P467" i="28"/>
  <c r="T467" i="28"/>
  <c r="X467" i="28"/>
  <c r="AB467" i="28"/>
  <c r="AF467" i="28"/>
  <c r="AJ467" i="28"/>
  <c r="AN467" i="28"/>
  <c r="AR467" i="28"/>
  <c r="AV467" i="28"/>
  <c r="AZ467" i="28"/>
  <c r="BD467" i="28"/>
  <c r="BH467" i="28"/>
  <c r="BL467" i="28"/>
  <c r="S468" i="28"/>
  <c r="W468" i="28"/>
  <c r="AA468" i="28"/>
  <c r="AE468" i="28"/>
  <c r="AI468" i="28"/>
  <c r="AM468" i="28"/>
  <c r="AQ468" i="28"/>
  <c r="AU468" i="28"/>
  <c r="AY468" i="28"/>
  <c r="BC468" i="28"/>
  <c r="BG468" i="28"/>
  <c r="BK468" i="28"/>
  <c r="BO468" i="28"/>
  <c r="R469" i="28"/>
  <c r="V469" i="28"/>
  <c r="Z469" i="28"/>
  <c r="AD469" i="28"/>
  <c r="AH469" i="28"/>
  <c r="AL469" i="28"/>
  <c r="AP469" i="28"/>
  <c r="AT469" i="28"/>
  <c r="AX469" i="28"/>
  <c r="BB469" i="28"/>
  <c r="BF469" i="28"/>
  <c r="BJ469" i="28"/>
  <c r="BN469" i="28"/>
  <c r="Q470" i="28"/>
  <c r="U470" i="28"/>
  <c r="Y470" i="28"/>
  <c r="AC470" i="28"/>
  <c r="AG470" i="28"/>
  <c r="AK470" i="28"/>
  <c r="AO470" i="28"/>
  <c r="AS470" i="28"/>
  <c r="AW470" i="28"/>
  <c r="BA470" i="28"/>
  <c r="BE470" i="28"/>
  <c r="BI470" i="28"/>
  <c r="BM470" i="28"/>
  <c r="P471" i="28"/>
  <c r="T471" i="28"/>
  <c r="X471" i="28"/>
  <c r="AB471" i="28"/>
  <c r="AF471" i="28"/>
  <c r="AJ471" i="28"/>
  <c r="AN471" i="28"/>
  <c r="AR471" i="28"/>
  <c r="AV471" i="28"/>
  <c r="AZ471" i="28"/>
  <c r="BD471" i="28"/>
  <c r="BH471" i="28"/>
  <c r="BL471" i="28"/>
  <c r="S472" i="28"/>
  <c r="W472" i="28"/>
  <c r="AA472" i="28"/>
  <c r="AE472" i="28"/>
  <c r="AI472" i="28"/>
  <c r="AM472" i="28"/>
  <c r="AQ472" i="28"/>
  <c r="AU472" i="28"/>
  <c r="AY472" i="28"/>
  <c r="BC472" i="28"/>
  <c r="BG472" i="28"/>
  <c r="BK472" i="28"/>
  <c r="BO472" i="28"/>
  <c r="R473" i="28"/>
  <c r="V473" i="28"/>
  <c r="Z473" i="28"/>
  <c r="AD473" i="28"/>
  <c r="AH473" i="28"/>
  <c r="AL473" i="28"/>
  <c r="AP473" i="28"/>
  <c r="AT473" i="28"/>
  <c r="AX473" i="28"/>
  <c r="BB473" i="28"/>
  <c r="BF473" i="28"/>
  <c r="BJ473" i="28"/>
  <c r="BN473" i="28"/>
  <c r="Q474" i="28"/>
  <c r="U474" i="28"/>
  <c r="Y474" i="28"/>
  <c r="AC474" i="28"/>
  <c r="AG474" i="28"/>
  <c r="AK474" i="28"/>
  <c r="AO474" i="28"/>
  <c r="AS474" i="28"/>
  <c r="AW474" i="28"/>
  <c r="BA474" i="28"/>
  <c r="BE474" i="28"/>
  <c r="BI474" i="28"/>
  <c r="BM474" i="28"/>
  <c r="P475" i="28"/>
  <c r="T475" i="28"/>
  <c r="X475" i="28"/>
  <c r="AB475" i="28"/>
  <c r="AF475" i="28"/>
  <c r="AJ475" i="28"/>
  <c r="AN475" i="28"/>
  <c r="AR475" i="28"/>
  <c r="AV475" i="28"/>
  <c r="AZ475" i="28"/>
  <c r="BD475" i="28"/>
  <c r="BH475" i="28"/>
  <c r="BL475" i="28"/>
  <c r="S476" i="28"/>
  <c r="W476" i="28"/>
  <c r="AA476" i="28"/>
  <c r="AE476" i="28"/>
  <c r="AI476" i="28"/>
  <c r="AM476" i="28"/>
  <c r="AQ476" i="28"/>
  <c r="AU476" i="28"/>
  <c r="AY476" i="28"/>
  <c r="BC476" i="28"/>
  <c r="BG476" i="28"/>
  <c r="BK476" i="28"/>
  <c r="BO476" i="28"/>
  <c r="R477" i="28"/>
  <c r="V477" i="28"/>
  <c r="Z477" i="28"/>
  <c r="AD477" i="28"/>
  <c r="AH477" i="28"/>
  <c r="AL477" i="28"/>
  <c r="AP477" i="28"/>
  <c r="AT477" i="28"/>
  <c r="AX477" i="28"/>
  <c r="BB477" i="28"/>
  <c r="BF477" i="28"/>
  <c r="BJ477" i="28"/>
  <c r="BN477" i="28"/>
  <c r="Q478" i="28"/>
  <c r="U478" i="28"/>
  <c r="Y478" i="28"/>
  <c r="AC478" i="28"/>
  <c r="AG478" i="28"/>
  <c r="AK478" i="28"/>
  <c r="AO478" i="28"/>
  <c r="AS478" i="28"/>
  <c r="AW478" i="28"/>
  <c r="BA478" i="28"/>
  <c r="BE478" i="28"/>
  <c r="BI478" i="28"/>
  <c r="BM478" i="28"/>
  <c r="P479" i="28"/>
  <c r="T479" i="28"/>
  <c r="X479" i="28"/>
  <c r="AB479" i="28"/>
  <c r="AF479" i="28"/>
  <c r="AJ479" i="28"/>
  <c r="AN479" i="28"/>
  <c r="AR479" i="28"/>
  <c r="AV479" i="28"/>
  <c r="AZ479" i="28"/>
  <c r="BD479" i="28"/>
  <c r="BH479" i="28"/>
  <c r="BL479" i="28"/>
  <c r="S480" i="28"/>
  <c r="W480" i="28"/>
  <c r="AA480" i="28"/>
  <c r="AE480" i="28"/>
  <c r="AI480" i="28"/>
  <c r="AM480" i="28"/>
  <c r="AQ480" i="28"/>
  <c r="AU480" i="28"/>
  <c r="AY480" i="28"/>
  <c r="BC480" i="28"/>
  <c r="BG480" i="28"/>
  <c r="BK480" i="28"/>
  <c r="BO480" i="28"/>
  <c r="R481" i="28"/>
  <c r="V481" i="28"/>
  <c r="Z481" i="28"/>
  <c r="AD481" i="28"/>
  <c r="AH481" i="28"/>
  <c r="AL481" i="28"/>
  <c r="AP481" i="28"/>
  <c r="AT481" i="28"/>
  <c r="AX481" i="28"/>
  <c r="BB481" i="28"/>
  <c r="BF481" i="28"/>
  <c r="BJ481" i="28"/>
  <c r="BN481" i="28"/>
  <c r="Q482" i="28"/>
  <c r="U482" i="28"/>
  <c r="Y482" i="28"/>
  <c r="AC482" i="28"/>
  <c r="AG482" i="28"/>
  <c r="AK482" i="28"/>
  <c r="AO482" i="28"/>
  <c r="AS482" i="28"/>
  <c r="AW482" i="28"/>
  <c r="BA482" i="28"/>
  <c r="BE482" i="28"/>
  <c r="BI482" i="28"/>
  <c r="BM482" i="28"/>
  <c r="P483" i="28"/>
  <c r="T483" i="28"/>
  <c r="X483" i="28"/>
  <c r="AB483" i="28"/>
  <c r="AF483" i="28"/>
  <c r="AJ483" i="28"/>
  <c r="AN483" i="28"/>
  <c r="AR483" i="28"/>
  <c r="AV483" i="28"/>
  <c r="AZ483" i="28"/>
  <c r="BD483" i="28"/>
  <c r="BH483" i="28"/>
  <c r="BL483" i="28"/>
  <c r="S484" i="28"/>
  <c r="W484" i="28"/>
  <c r="AA484" i="28"/>
  <c r="AE484" i="28"/>
  <c r="AI484" i="28"/>
  <c r="AM484" i="28"/>
  <c r="AQ484" i="28"/>
  <c r="AU484" i="28"/>
  <c r="AY484" i="28"/>
  <c r="BC484" i="28"/>
  <c r="BG484" i="28"/>
  <c r="BK484" i="28"/>
  <c r="BO484" i="28"/>
  <c r="R485" i="28"/>
  <c r="V485" i="28"/>
  <c r="Z485" i="28"/>
  <c r="AD485" i="28"/>
  <c r="AH485" i="28"/>
  <c r="AL485" i="28"/>
  <c r="AP485" i="28"/>
  <c r="AT485" i="28"/>
  <c r="AX485" i="28"/>
  <c r="BB485" i="28"/>
  <c r="BF485" i="28"/>
  <c r="BJ485" i="28"/>
  <c r="BN485" i="28"/>
  <c r="Q486" i="28"/>
  <c r="U486" i="28"/>
  <c r="Y486" i="28"/>
  <c r="AC486" i="28"/>
  <c r="AG486" i="28"/>
  <c r="AK486" i="28"/>
  <c r="AO486" i="28"/>
  <c r="AS486" i="28"/>
  <c r="AW486" i="28"/>
  <c r="BA486" i="28"/>
  <c r="BE486" i="28"/>
  <c r="BI486" i="28"/>
  <c r="BM486" i="28"/>
  <c r="P487" i="28"/>
  <c r="T487" i="28"/>
  <c r="X487" i="28"/>
  <c r="AB487" i="28"/>
  <c r="AF487" i="28"/>
  <c r="AJ487" i="28"/>
  <c r="AN487" i="28"/>
  <c r="AR487" i="28"/>
  <c r="AV487" i="28"/>
  <c r="AZ487" i="28"/>
  <c r="BD487" i="28"/>
  <c r="BH487" i="28"/>
  <c r="BL487" i="28"/>
  <c r="S488" i="28"/>
  <c r="W488" i="28"/>
  <c r="AA488" i="28"/>
  <c r="AE488" i="28"/>
  <c r="AI488" i="28"/>
  <c r="AM488" i="28"/>
  <c r="AQ488" i="28"/>
  <c r="AU488" i="28"/>
  <c r="AY488" i="28"/>
  <c r="BC488" i="28"/>
  <c r="BG488" i="28"/>
  <c r="BK488" i="28"/>
  <c r="BO488" i="28"/>
  <c r="R489" i="28"/>
  <c r="V489" i="28"/>
  <c r="Z489" i="28"/>
  <c r="AD489" i="28"/>
  <c r="AH489" i="28"/>
  <c r="AL489" i="28"/>
  <c r="AP489" i="28"/>
  <c r="AT489" i="28"/>
  <c r="AX489" i="28"/>
  <c r="BB489" i="28"/>
  <c r="BF489" i="28"/>
  <c r="BJ489" i="28"/>
  <c r="BN489" i="28"/>
  <c r="Q490" i="28"/>
  <c r="U490" i="28"/>
  <c r="Y490" i="28"/>
  <c r="AC490" i="28"/>
  <c r="AG490" i="28"/>
  <c r="AK490" i="28"/>
  <c r="AO490" i="28"/>
  <c r="AS490" i="28"/>
  <c r="AW490" i="28"/>
  <c r="BA490" i="28"/>
  <c r="BE490" i="28"/>
  <c r="BI490" i="28"/>
  <c r="BM490" i="28"/>
  <c r="P491" i="28"/>
  <c r="T491" i="28"/>
  <c r="X491" i="28"/>
  <c r="AB491" i="28"/>
  <c r="AF491" i="28"/>
  <c r="AJ491" i="28"/>
  <c r="AN491" i="28"/>
  <c r="AR491" i="28"/>
  <c r="AV491" i="28"/>
  <c r="AZ491" i="28"/>
  <c r="BD491" i="28"/>
  <c r="BH491" i="28"/>
  <c r="BL491" i="28"/>
  <c r="S492" i="28"/>
  <c r="W492" i="28"/>
  <c r="AA492" i="28"/>
  <c r="AE492" i="28"/>
  <c r="AI492" i="28"/>
  <c r="AM492" i="28"/>
  <c r="AQ492" i="28"/>
  <c r="AU492" i="28"/>
  <c r="AY492" i="28"/>
  <c r="BC492" i="28"/>
  <c r="BG492" i="28"/>
  <c r="BK492" i="28"/>
  <c r="BO492" i="28"/>
  <c r="R493" i="28"/>
  <c r="V493" i="28"/>
  <c r="Z493" i="28"/>
  <c r="AD493" i="28"/>
  <c r="AH493" i="28"/>
  <c r="AL493" i="28"/>
  <c r="AP493" i="28"/>
  <c r="AT493" i="28"/>
  <c r="AX493" i="28"/>
  <c r="BB493" i="28"/>
  <c r="BF493" i="28"/>
  <c r="BJ493" i="28"/>
  <c r="BN493" i="28"/>
  <c r="Q494" i="28"/>
  <c r="U494" i="28"/>
  <c r="Y494" i="28"/>
  <c r="AC494" i="28"/>
  <c r="AG494" i="28"/>
  <c r="AK494" i="28"/>
  <c r="AO494" i="28"/>
  <c r="AS494" i="28"/>
  <c r="AW494" i="28"/>
  <c r="X392" i="28"/>
  <c r="AB392" i="28"/>
  <c r="AF392" i="28"/>
  <c r="AJ392" i="28"/>
  <c r="AN392" i="28"/>
  <c r="AR392" i="28"/>
  <c r="AV392" i="28"/>
  <c r="AZ392" i="28"/>
  <c r="BD392" i="28"/>
  <c r="BH392" i="28"/>
  <c r="BL392" i="28"/>
  <c r="S393" i="28"/>
  <c r="W393" i="28"/>
  <c r="AA393" i="28"/>
  <c r="AE393" i="28"/>
  <c r="AI393" i="28"/>
  <c r="AM393" i="28"/>
  <c r="AQ393" i="28"/>
  <c r="AU393" i="28"/>
  <c r="AY393" i="28"/>
  <c r="BC393" i="28"/>
  <c r="BG393" i="28"/>
  <c r="BK393" i="28"/>
  <c r="BO393" i="28"/>
  <c r="R394" i="28"/>
  <c r="V394" i="28"/>
  <c r="Z394" i="28"/>
  <c r="AD394" i="28"/>
  <c r="AH394" i="28"/>
  <c r="AL394" i="28"/>
  <c r="AP394" i="28"/>
  <c r="AT394" i="28"/>
  <c r="AX394" i="28"/>
  <c r="BB394" i="28"/>
  <c r="BF394" i="28"/>
  <c r="BJ394" i="28"/>
  <c r="BN394" i="28"/>
  <c r="Q395" i="28"/>
  <c r="U395" i="28"/>
  <c r="Y395" i="28"/>
  <c r="AC395" i="28"/>
  <c r="AG395" i="28"/>
  <c r="AK395" i="28"/>
  <c r="AO395" i="28"/>
  <c r="AS395" i="28"/>
  <c r="AW395" i="28"/>
  <c r="BA395" i="28"/>
  <c r="BE395" i="28"/>
  <c r="BI395" i="28"/>
  <c r="BM395" i="28"/>
  <c r="P396" i="28"/>
  <c r="T396" i="28"/>
  <c r="X396" i="28"/>
  <c r="AB396" i="28"/>
  <c r="AF396" i="28"/>
  <c r="AJ396" i="28"/>
  <c r="AN396" i="28"/>
  <c r="AR396" i="28"/>
  <c r="AV396" i="28"/>
  <c r="AZ396" i="28"/>
  <c r="BD396" i="28"/>
  <c r="BH396" i="28"/>
  <c r="BL396" i="28"/>
  <c r="S397" i="28"/>
  <c r="W397" i="28"/>
  <c r="AA397" i="28"/>
  <c r="AE397" i="28"/>
  <c r="AI397" i="28"/>
  <c r="AM397" i="28"/>
  <c r="AQ397" i="28"/>
  <c r="AU397" i="28"/>
  <c r="AY397" i="28"/>
  <c r="BC397" i="28"/>
  <c r="BG397" i="28"/>
  <c r="BK397" i="28"/>
  <c r="BO397" i="28"/>
  <c r="R398" i="28"/>
  <c r="V398" i="28"/>
  <c r="Z398" i="28"/>
  <c r="AD398" i="28"/>
  <c r="AH398" i="28"/>
  <c r="AL398" i="28"/>
  <c r="AP398" i="28"/>
  <c r="AT398" i="28"/>
  <c r="AX398" i="28"/>
  <c r="BB398" i="28"/>
  <c r="BF398" i="28"/>
  <c r="BJ398" i="28"/>
  <c r="BN398" i="28"/>
  <c r="Q399" i="28"/>
  <c r="U399" i="28"/>
  <c r="Y399" i="28"/>
  <c r="AC399" i="28"/>
  <c r="AG399" i="28"/>
  <c r="AK399" i="28"/>
  <c r="AO399" i="28"/>
  <c r="AS399" i="28"/>
  <c r="AW399" i="28"/>
  <c r="BA399" i="28"/>
  <c r="BE399" i="28"/>
  <c r="BI399" i="28"/>
  <c r="BM399" i="28"/>
  <c r="P400" i="28"/>
  <c r="T400" i="28"/>
  <c r="X400" i="28"/>
  <c r="AB400" i="28"/>
  <c r="AF400" i="28"/>
  <c r="AJ400" i="28"/>
  <c r="AN400" i="28"/>
  <c r="AR400" i="28"/>
  <c r="AV400" i="28"/>
  <c r="AZ400" i="28"/>
  <c r="BD400" i="28"/>
  <c r="BH400" i="28"/>
  <c r="BL400" i="28"/>
  <c r="S401" i="28"/>
  <c r="W401" i="28"/>
  <c r="AA401" i="28"/>
  <c r="AE401" i="28"/>
  <c r="AI401" i="28"/>
  <c r="AM401" i="28"/>
  <c r="AQ401" i="28"/>
  <c r="AU401" i="28"/>
  <c r="AY401" i="28"/>
  <c r="BC401" i="28"/>
  <c r="BG401" i="28"/>
  <c r="BK401" i="28"/>
  <c r="BO401" i="28"/>
  <c r="R402" i="28"/>
  <c r="V402" i="28"/>
  <c r="Z402" i="28"/>
  <c r="AD402" i="28"/>
  <c r="AH402" i="28"/>
  <c r="AL402" i="28"/>
  <c r="AP402" i="28"/>
  <c r="AT402" i="28"/>
  <c r="AX402" i="28"/>
  <c r="BB402" i="28"/>
  <c r="BF402" i="28"/>
  <c r="BJ402" i="28"/>
  <c r="BN402" i="28"/>
  <c r="Q403" i="28"/>
  <c r="U403" i="28"/>
  <c r="Y403" i="28"/>
  <c r="AC403" i="28"/>
  <c r="AG403" i="28"/>
  <c r="AK403" i="28"/>
  <c r="AO403" i="28"/>
  <c r="AS403" i="28"/>
  <c r="AW403" i="28"/>
  <c r="BA403" i="28"/>
  <c r="BE403" i="28"/>
  <c r="BI403" i="28"/>
  <c r="BM403" i="28"/>
  <c r="P404" i="28"/>
  <c r="T404" i="28"/>
  <c r="X404" i="28"/>
  <c r="AB404" i="28"/>
  <c r="AF404" i="28"/>
  <c r="AJ404" i="28"/>
  <c r="AN404" i="28"/>
  <c r="AR404" i="28"/>
  <c r="AV404" i="28"/>
  <c r="AZ404" i="28"/>
  <c r="BD404" i="28"/>
  <c r="BH404" i="28"/>
  <c r="BL404" i="28"/>
  <c r="S405" i="28"/>
  <c r="W405" i="28"/>
  <c r="AA405" i="28"/>
  <c r="AE405" i="28"/>
  <c r="AI405" i="28"/>
  <c r="AM405" i="28"/>
  <c r="AQ405" i="28"/>
  <c r="AU405" i="28"/>
  <c r="AY405" i="28"/>
  <c r="BC405" i="28"/>
  <c r="BG405" i="28"/>
  <c r="BK405" i="28"/>
  <c r="BO405" i="28"/>
  <c r="R406" i="28"/>
  <c r="V406" i="28"/>
  <c r="Z406" i="28"/>
  <c r="AD406" i="28"/>
  <c r="AH406" i="28"/>
  <c r="AL406" i="28"/>
  <c r="AP406" i="28"/>
  <c r="AT406" i="28"/>
  <c r="AX406" i="28"/>
  <c r="BB406" i="28"/>
  <c r="BF406" i="28"/>
  <c r="BJ406" i="28"/>
  <c r="BN406" i="28"/>
  <c r="Q407" i="28"/>
  <c r="U407" i="28"/>
  <c r="Y407" i="28"/>
  <c r="AC407" i="28"/>
  <c r="AG407" i="28"/>
  <c r="AK407" i="28"/>
  <c r="AO407" i="28"/>
  <c r="AS407" i="28"/>
  <c r="AW407" i="28"/>
  <c r="BA407" i="28"/>
  <c r="BE407" i="28"/>
  <c r="BI407" i="28"/>
  <c r="BM407" i="28"/>
  <c r="P408" i="28"/>
  <c r="T408" i="28"/>
  <c r="X408" i="28"/>
  <c r="AB408" i="28"/>
  <c r="AF408" i="28"/>
  <c r="AJ408" i="28"/>
  <c r="AN408" i="28"/>
  <c r="AR408" i="28"/>
  <c r="AV408" i="28"/>
  <c r="AZ408" i="28"/>
  <c r="BD408" i="28"/>
  <c r="BH408" i="28"/>
  <c r="BL408" i="28"/>
  <c r="S409" i="28"/>
  <c r="W409" i="28"/>
  <c r="AA409" i="28"/>
  <c r="AE409" i="28"/>
  <c r="AI409" i="28"/>
  <c r="AM409" i="28"/>
  <c r="AQ409" i="28"/>
  <c r="AU409" i="28"/>
  <c r="AY409" i="28"/>
  <c r="BC409" i="28"/>
  <c r="BG409" i="28"/>
  <c r="BK409" i="28"/>
  <c r="BO409" i="28"/>
  <c r="R410" i="28"/>
  <c r="V410" i="28"/>
  <c r="Z410" i="28"/>
  <c r="AD410" i="28"/>
  <c r="AH410" i="28"/>
  <c r="AL410" i="28"/>
  <c r="AP410" i="28"/>
  <c r="AT410" i="28"/>
  <c r="AX410" i="28"/>
  <c r="BB410" i="28"/>
  <c r="BF410" i="28"/>
  <c r="BJ410" i="28"/>
  <c r="BN410" i="28"/>
  <c r="Q411" i="28"/>
  <c r="U411" i="28"/>
  <c r="Y411" i="28"/>
  <c r="AC411" i="28"/>
  <c r="AG411" i="28"/>
  <c r="AK411" i="28"/>
  <c r="AO411" i="28"/>
  <c r="AS411" i="28"/>
  <c r="AW411" i="28"/>
  <c r="BA411" i="28"/>
  <c r="BE411" i="28"/>
  <c r="BI411" i="28"/>
  <c r="BM411" i="28"/>
  <c r="P412" i="28"/>
  <c r="T412" i="28"/>
  <c r="X412" i="28"/>
  <c r="AB412" i="28"/>
  <c r="AF412" i="28"/>
  <c r="AJ412" i="28"/>
  <c r="AN412" i="28"/>
  <c r="AR412" i="28"/>
  <c r="AV412" i="28"/>
  <c r="AZ412" i="28"/>
  <c r="BD412" i="28"/>
  <c r="BH412" i="28"/>
  <c r="BL412" i="28"/>
  <c r="S413" i="28"/>
  <c r="W413" i="28"/>
  <c r="AA413" i="28"/>
  <c r="AE413" i="28"/>
  <c r="AI413" i="28"/>
  <c r="AM413" i="28"/>
  <c r="AQ413" i="28"/>
  <c r="AU413" i="28"/>
  <c r="AY413" i="28"/>
  <c r="BC413" i="28"/>
  <c r="BG413" i="28"/>
  <c r="BK413" i="28"/>
  <c r="BO413" i="28"/>
  <c r="R414" i="28"/>
  <c r="V414" i="28"/>
  <c r="Z414" i="28"/>
  <c r="AD414" i="28"/>
  <c r="AH414" i="28"/>
  <c r="AL414" i="28"/>
  <c r="AP414" i="28"/>
  <c r="AT414" i="28"/>
  <c r="AX414" i="28"/>
  <c r="BB414" i="28"/>
  <c r="BF414" i="28"/>
  <c r="BJ414" i="28"/>
  <c r="BN414" i="28"/>
  <c r="Q415" i="28"/>
  <c r="U415" i="28"/>
  <c r="Y415" i="28"/>
  <c r="AC415" i="28"/>
  <c r="AG415" i="28"/>
  <c r="AK415" i="28"/>
  <c r="AO415" i="28"/>
  <c r="AS415" i="28"/>
  <c r="AW415" i="28"/>
  <c r="BA415" i="28"/>
  <c r="BE415" i="28"/>
  <c r="BI415" i="28"/>
  <c r="BM415" i="28"/>
  <c r="P416" i="28"/>
  <c r="T416" i="28"/>
  <c r="X416" i="28"/>
  <c r="AB416" i="28"/>
  <c r="AF416" i="28"/>
  <c r="AJ416" i="28"/>
  <c r="AN416" i="28"/>
  <c r="AR416" i="28"/>
  <c r="AV416" i="28"/>
  <c r="AZ416" i="28"/>
  <c r="BD416" i="28"/>
  <c r="BH416" i="28"/>
  <c r="BL416" i="28"/>
  <c r="S417" i="28"/>
  <c r="W417" i="28"/>
  <c r="AA417" i="28"/>
  <c r="AE417" i="28"/>
  <c r="AI417" i="28"/>
  <c r="AM417" i="28"/>
  <c r="AQ417" i="28"/>
  <c r="AU417" i="28"/>
  <c r="AY417" i="28"/>
  <c r="BC417" i="28"/>
  <c r="BG417" i="28"/>
  <c r="BK417" i="28"/>
  <c r="BO417" i="28"/>
  <c r="R418" i="28"/>
  <c r="V418" i="28"/>
  <c r="Z418" i="28"/>
  <c r="AD418" i="28"/>
  <c r="AH418" i="28"/>
  <c r="AL418" i="28"/>
  <c r="AP418" i="28"/>
  <c r="AT418" i="28"/>
  <c r="AX418" i="28"/>
  <c r="BB418" i="28"/>
  <c r="BF418" i="28"/>
  <c r="BJ418" i="28"/>
  <c r="BN418" i="28"/>
  <c r="Q419" i="28"/>
  <c r="U419" i="28"/>
  <c r="Y419" i="28"/>
  <c r="AC419" i="28"/>
  <c r="AG419" i="28"/>
  <c r="AK419" i="28"/>
  <c r="AO419" i="28"/>
  <c r="AS419" i="28"/>
  <c r="AW419" i="28"/>
  <c r="BA419" i="28"/>
  <c r="BE419" i="28"/>
  <c r="BI419" i="28"/>
  <c r="BM419" i="28"/>
  <c r="P420" i="28"/>
  <c r="T420" i="28"/>
  <c r="X420" i="28"/>
  <c r="AB420" i="28"/>
  <c r="AF420" i="28"/>
  <c r="AJ420" i="28"/>
  <c r="AN420" i="28"/>
  <c r="AR420" i="28"/>
  <c r="AV420" i="28"/>
  <c r="AZ420" i="28"/>
  <c r="BD420" i="28"/>
  <c r="BH420" i="28"/>
  <c r="BL420" i="28"/>
  <c r="S421" i="28"/>
  <c r="W421" i="28"/>
  <c r="AA421" i="28"/>
  <c r="AE421" i="28"/>
  <c r="AI421" i="28"/>
  <c r="AM421" i="28"/>
  <c r="AQ421" i="28"/>
  <c r="AU421" i="28"/>
  <c r="AY421" i="28"/>
  <c r="BC421" i="28"/>
  <c r="BG421" i="28"/>
  <c r="BK421" i="28"/>
  <c r="BO421" i="28"/>
  <c r="R422" i="28"/>
  <c r="V422" i="28"/>
  <c r="Z422" i="28"/>
  <c r="AD422" i="28"/>
  <c r="AH422" i="28"/>
  <c r="AL422" i="28"/>
  <c r="AP422" i="28"/>
  <c r="AT422" i="28"/>
  <c r="AX422" i="28"/>
  <c r="BB422" i="28"/>
  <c r="BF422" i="28"/>
  <c r="BJ422" i="28"/>
  <c r="BN422" i="28"/>
  <c r="Q423" i="28"/>
  <c r="U423" i="28"/>
  <c r="Y423" i="28"/>
  <c r="AC423" i="28"/>
  <c r="AG423" i="28"/>
  <c r="AK423" i="28"/>
  <c r="AO423" i="28"/>
  <c r="AS423" i="28"/>
  <c r="AW423" i="28"/>
  <c r="BA423" i="28"/>
  <c r="BE423" i="28"/>
  <c r="BI423" i="28"/>
  <c r="BM423" i="28"/>
  <c r="P424" i="28"/>
  <c r="T424" i="28"/>
  <c r="X424" i="28"/>
  <c r="AB424" i="28"/>
  <c r="AF424" i="28"/>
  <c r="AJ424" i="28"/>
  <c r="AN424" i="28"/>
  <c r="AR424" i="28"/>
  <c r="AV424" i="28"/>
  <c r="AZ424" i="28"/>
  <c r="BD424" i="28"/>
  <c r="BH424" i="28"/>
  <c r="BL424" i="28"/>
  <c r="S425" i="28"/>
  <c r="W425" i="28"/>
  <c r="AA425" i="28"/>
  <c r="AE425" i="28"/>
  <c r="AI425" i="28"/>
  <c r="AM425" i="28"/>
  <c r="AQ425" i="28"/>
  <c r="AU425" i="28"/>
  <c r="AY425" i="28"/>
  <c r="BC425" i="28"/>
  <c r="BG425" i="28"/>
  <c r="BK425" i="28"/>
  <c r="BO425" i="28"/>
  <c r="R426" i="28"/>
  <c r="V426" i="28"/>
  <c r="Z426" i="28"/>
  <c r="AD426" i="28"/>
  <c r="AH426" i="28"/>
  <c r="AL426" i="28"/>
  <c r="AP426" i="28"/>
  <c r="AT426" i="28"/>
  <c r="AX426" i="28"/>
  <c r="BB426" i="28"/>
  <c r="BF426" i="28"/>
  <c r="BJ426" i="28"/>
  <c r="BN426" i="28"/>
  <c r="Q427" i="28"/>
  <c r="U427" i="28"/>
  <c r="Y427" i="28"/>
  <c r="AC427" i="28"/>
  <c r="AG427" i="28"/>
  <c r="AK427" i="28"/>
  <c r="AO427" i="28"/>
  <c r="AS427" i="28"/>
  <c r="AW427" i="28"/>
  <c r="BA427" i="28"/>
  <c r="BE427" i="28"/>
  <c r="BI427" i="28"/>
  <c r="BM427" i="28"/>
  <c r="P428" i="28"/>
  <c r="T428" i="28"/>
  <c r="X428" i="28"/>
  <c r="AB428" i="28"/>
  <c r="AF428" i="28"/>
  <c r="AJ428" i="28"/>
  <c r="AN428" i="28"/>
  <c r="AR428" i="28"/>
  <c r="AV428" i="28"/>
  <c r="AZ428" i="28"/>
  <c r="BD428" i="28"/>
  <c r="BH428" i="28"/>
  <c r="BL428" i="28"/>
  <c r="S429" i="28"/>
  <c r="W429" i="28"/>
  <c r="AA429" i="28"/>
  <c r="AE429" i="28"/>
  <c r="AI429" i="28"/>
  <c r="AM429" i="28"/>
  <c r="AQ429" i="28"/>
  <c r="AU429" i="28"/>
  <c r="AY429" i="28"/>
  <c r="BC429" i="28"/>
  <c r="BG429" i="28"/>
  <c r="BK429" i="28"/>
  <c r="BO429" i="28"/>
  <c r="R430" i="28"/>
  <c r="V430" i="28"/>
  <c r="Z430" i="28"/>
  <c r="AD430" i="28"/>
  <c r="AH430" i="28"/>
  <c r="AL430" i="28"/>
  <c r="AP430" i="28"/>
  <c r="AT430" i="28"/>
  <c r="AX430" i="28"/>
  <c r="BB430" i="28"/>
  <c r="BF430" i="28"/>
  <c r="BJ430" i="28"/>
  <c r="BN430" i="28"/>
  <c r="Q431" i="28"/>
  <c r="U431" i="28"/>
  <c r="Y431" i="28"/>
  <c r="AC431" i="28"/>
  <c r="AG431" i="28"/>
  <c r="AK431" i="28"/>
  <c r="AO431" i="28"/>
  <c r="AS431" i="28"/>
  <c r="AW431" i="28"/>
  <c r="BA431" i="28"/>
  <c r="BE431" i="28"/>
  <c r="BI431" i="28"/>
  <c r="BM431" i="28"/>
  <c r="P432" i="28"/>
  <c r="T432" i="28"/>
  <c r="X432" i="28"/>
  <c r="AB432" i="28"/>
  <c r="AF432" i="28"/>
  <c r="AJ432" i="28"/>
  <c r="AN432" i="28"/>
  <c r="AR432" i="28"/>
  <c r="AV432" i="28"/>
  <c r="AZ432" i="28"/>
  <c r="BD432" i="28"/>
  <c r="BH432" i="28"/>
  <c r="BL432" i="28"/>
  <c r="S433" i="28"/>
  <c r="W433" i="28"/>
  <c r="AA433" i="28"/>
  <c r="AE433" i="28"/>
  <c r="AI433" i="28"/>
  <c r="AM433" i="28"/>
  <c r="AQ433" i="28"/>
  <c r="AU433" i="28"/>
  <c r="AY433" i="28"/>
  <c r="BC433" i="28"/>
  <c r="BG433" i="28"/>
  <c r="BK433" i="28"/>
  <c r="BO433" i="28"/>
  <c r="R434" i="28"/>
  <c r="V434" i="28"/>
  <c r="Z434" i="28"/>
  <c r="AD434" i="28"/>
  <c r="AH434" i="28"/>
  <c r="AL434" i="28"/>
  <c r="AP434" i="28"/>
  <c r="AT434" i="28"/>
  <c r="AX434" i="28"/>
  <c r="BB434" i="28"/>
  <c r="BF434" i="28"/>
  <c r="BJ434" i="28"/>
  <c r="BN434" i="28"/>
  <c r="Q435" i="28"/>
  <c r="U435" i="28"/>
  <c r="Y435" i="28"/>
  <c r="AC435" i="28"/>
  <c r="AG435" i="28"/>
  <c r="AK435" i="28"/>
  <c r="AO435" i="28"/>
  <c r="AS435" i="28"/>
  <c r="AW435" i="28"/>
  <c r="BA435" i="28"/>
  <c r="BE435" i="28"/>
  <c r="BI435" i="28"/>
  <c r="BM435" i="28"/>
  <c r="P436" i="28"/>
  <c r="T436" i="28"/>
  <c r="X436" i="28"/>
  <c r="AB436" i="28"/>
  <c r="AF436" i="28"/>
  <c r="AJ436" i="28"/>
  <c r="AN436" i="28"/>
  <c r="AR436" i="28"/>
  <c r="AV436" i="28"/>
  <c r="AZ436" i="28"/>
  <c r="BD436" i="28"/>
  <c r="BH436" i="28"/>
  <c r="BL436" i="28"/>
  <c r="S437" i="28"/>
  <c r="W437" i="28"/>
  <c r="AA437" i="28"/>
  <c r="AE437" i="28"/>
  <c r="AI437" i="28"/>
  <c r="AM437" i="28"/>
  <c r="AQ437" i="28"/>
  <c r="AU437" i="28"/>
  <c r="AY437" i="28"/>
  <c r="BC437" i="28"/>
  <c r="BG437" i="28"/>
  <c r="BK437" i="28"/>
  <c r="BO437" i="28"/>
  <c r="R438" i="28"/>
  <c r="V438" i="28"/>
  <c r="Z438" i="28"/>
  <c r="AD438" i="28"/>
  <c r="AH438" i="28"/>
  <c r="AL438" i="28"/>
  <c r="AP438" i="28"/>
  <c r="AT438" i="28"/>
  <c r="AX438" i="28"/>
  <c r="BB438" i="28"/>
  <c r="BF438" i="28"/>
  <c r="BJ438" i="28"/>
  <c r="BN438" i="28"/>
  <c r="Q439" i="28"/>
  <c r="U439" i="28"/>
  <c r="Y439" i="28"/>
  <c r="AC439" i="28"/>
  <c r="AG439" i="28"/>
  <c r="AK439" i="28"/>
  <c r="AO439" i="28"/>
  <c r="AS439" i="28"/>
  <c r="AW439" i="28"/>
  <c r="BA439" i="28"/>
  <c r="BE439" i="28"/>
  <c r="BI439" i="28"/>
  <c r="BM439" i="28"/>
  <c r="P440" i="28"/>
  <c r="T440" i="28"/>
  <c r="X440" i="28"/>
  <c r="AB440" i="28"/>
  <c r="AF440" i="28"/>
  <c r="AJ440" i="28"/>
  <c r="AN440" i="28"/>
  <c r="AR440" i="28"/>
  <c r="AV440" i="28"/>
  <c r="AZ440" i="28"/>
  <c r="BD440" i="28"/>
  <c r="BH440" i="28"/>
  <c r="BL440" i="28"/>
  <c r="S441" i="28"/>
  <c r="W441" i="28"/>
  <c r="AA441" i="28"/>
  <c r="AE441" i="28"/>
  <c r="AI441" i="28"/>
  <c r="AM441" i="28"/>
  <c r="AQ441" i="28"/>
  <c r="AU441" i="28"/>
  <c r="AY441" i="28"/>
  <c r="BC441" i="28"/>
  <c r="BG441" i="28"/>
  <c r="BK441" i="28"/>
  <c r="BO441" i="28"/>
  <c r="R442" i="28"/>
  <c r="V442" i="28"/>
  <c r="Z442" i="28"/>
  <c r="AD442" i="28"/>
  <c r="AH442" i="28"/>
  <c r="AL442" i="28"/>
  <c r="AP442" i="28"/>
  <c r="AT442" i="28"/>
  <c r="AX442" i="28"/>
  <c r="BB442" i="28"/>
  <c r="BF442" i="28"/>
  <c r="BJ442" i="28"/>
  <c r="BN442" i="28"/>
  <c r="Q443" i="28"/>
  <c r="U443" i="28"/>
  <c r="Y443" i="28"/>
  <c r="AC443" i="28"/>
  <c r="AG443" i="28"/>
  <c r="AK443" i="28"/>
  <c r="AO443" i="28"/>
  <c r="AS443" i="28"/>
  <c r="AW443" i="28"/>
  <c r="BA443" i="28"/>
  <c r="BE443" i="28"/>
  <c r="BI443" i="28"/>
  <c r="BM443" i="28"/>
  <c r="P444" i="28"/>
  <c r="T444" i="28"/>
  <c r="X444" i="28"/>
  <c r="AB444" i="28"/>
  <c r="AF444" i="28"/>
  <c r="AJ444" i="28"/>
  <c r="AN444" i="28"/>
  <c r="AR444" i="28"/>
  <c r="AV444" i="28"/>
  <c r="AZ444" i="28"/>
  <c r="BD444" i="28"/>
  <c r="BH444" i="28"/>
  <c r="BL444" i="28"/>
  <c r="S445" i="28"/>
  <c r="W445" i="28"/>
  <c r="AA445" i="28"/>
  <c r="AE445" i="28"/>
  <c r="AI445" i="28"/>
  <c r="AM445" i="28"/>
  <c r="AQ445" i="28"/>
  <c r="AU445" i="28"/>
  <c r="AY445" i="28"/>
  <c r="BC445" i="28"/>
  <c r="BG445" i="28"/>
  <c r="BK445" i="28"/>
  <c r="BO445" i="28"/>
  <c r="R446" i="28"/>
  <c r="V446" i="28"/>
  <c r="Z446" i="28"/>
  <c r="AD446" i="28"/>
  <c r="AH446" i="28"/>
  <c r="AL446" i="28"/>
  <c r="AP446" i="28"/>
  <c r="AT446" i="28"/>
  <c r="AX446" i="28"/>
  <c r="BB446" i="28"/>
  <c r="BF446" i="28"/>
  <c r="BJ446" i="28"/>
  <c r="BN446" i="28"/>
  <c r="Q447" i="28"/>
  <c r="U447" i="28"/>
  <c r="Y447" i="28"/>
  <c r="AC447" i="28"/>
  <c r="AG447" i="28"/>
  <c r="AK447" i="28"/>
  <c r="AO447" i="28"/>
  <c r="AS447" i="28"/>
  <c r="AW447" i="28"/>
  <c r="BA447" i="28"/>
  <c r="BE447" i="28"/>
  <c r="BI447" i="28"/>
  <c r="BM447" i="28"/>
  <c r="P448" i="28"/>
  <c r="T448" i="28"/>
  <c r="X448" i="28"/>
  <c r="AB448" i="28"/>
  <c r="AF448" i="28"/>
  <c r="AJ448" i="28"/>
  <c r="AN448" i="28"/>
  <c r="AR448" i="28"/>
  <c r="AV448" i="28"/>
  <c r="AZ448" i="28"/>
  <c r="BD448" i="28"/>
  <c r="BH448" i="28"/>
  <c r="BL448" i="28"/>
  <c r="S449" i="28"/>
  <c r="W449" i="28"/>
  <c r="AA449" i="28"/>
  <c r="AE449" i="28"/>
  <c r="AI449" i="28"/>
  <c r="AM449" i="28"/>
  <c r="AQ449" i="28"/>
  <c r="AU449" i="28"/>
  <c r="AY449" i="28"/>
  <c r="BC449" i="28"/>
  <c r="BG449" i="28"/>
  <c r="BK449" i="28"/>
  <c r="BO449" i="28"/>
  <c r="R450" i="28"/>
  <c r="V450" i="28"/>
  <c r="Z450" i="28"/>
  <c r="AD450" i="28"/>
  <c r="AH450" i="28"/>
  <c r="AL450" i="28"/>
  <c r="AP450" i="28"/>
  <c r="AT450" i="28"/>
  <c r="AX450" i="28"/>
  <c r="BB450" i="28"/>
  <c r="BF450" i="28"/>
  <c r="BJ450" i="28"/>
  <c r="BN450" i="28"/>
  <c r="Q451" i="28"/>
  <c r="U451" i="28"/>
  <c r="Y451" i="28"/>
  <c r="AC451" i="28"/>
  <c r="AG451" i="28"/>
  <c r="AK451" i="28"/>
  <c r="AO451" i="28"/>
  <c r="AS451" i="28"/>
  <c r="AW451" i="28"/>
  <c r="BA451" i="28"/>
  <c r="BE451" i="28"/>
  <c r="BI451" i="28"/>
  <c r="BM451" i="28"/>
  <c r="P452" i="28"/>
  <c r="T452" i="28"/>
  <c r="X452" i="28"/>
  <c r="AB452" i="28"/>
  <c r="AF452" i="28"/>
  <c r="AJ452" i="28"/>
  <c r="AN452" i="28"/>
  <c r="AR452" i="28"/>
  <c r="AV452" i="28"/>
  <c r="AZ452" i="28"/>
  <c r="BD452" i="28"/>
  <c r="BH452" i="28"/>
  <c r="BL452" i="28"/>
  <c r="S453" i="28"/>
  <c r="W453" i="28"/>
  <c r="AA453" i="28"/>
  <c r="AE453" i="28"/>
  <c r="AI453" i="28"/>
  <c r="AM453" i="28"/>
  <c r="AQ453" i="28"/>
  <c r="AU453" i="28"/>
  <c r="AY453" i="28"/>
  <c r="BC453" i="28"/>
  <c r="BG453" i="28"/>
  <c r="BK453" i="28"/>
  <c r="BO453" i="28"/>
  <c r="R454" i="28"/>
  <c r="V454" i="28"/>
  <c r="Z454" i="28"/>
  <c r="AD454" i="28"/>
  <c r="AH454" i="28"/>
  <c r="AL454" i="28"/>
  <c r="AP454" i="28"/>
  <c r="AT454" i="28"/>
  <c r="AX454" i="28"/>
  <c r="BB454" i="28"/>
  <c r="BF454" i="28"/>
  <c r="BJ454" i="28"/>
  <c r="BN454" i="28"/>
  <c r="Q455" i="28"/>
  <c r="U455" i="28"/>
  <c r="Y455" i="28"/>
  <c r="AC455" i="28"/>
  <c r="AG455" i="28"/>
  <c r="AK455" i="28"/>
  <c r="AO455" i="28"/>
  <c r="AS455" i="28"/>
  <c r="AW455" i="28"/>
  <c r="BA455" i="28"/>
  <c r="BE455" i="28"/>
  <c r="BI455" i="28"/>
  <c r="BM455" i="28"/>
  <c r="P456" i="28"/>
  <c r="T456" i="28"/>
  <c r="X456" i="28"/>
  <c r="AB456" i="28"/>
  <c r="AF456" i="28"/>
  <c r="AJ456" i="28"/>
  <c r="AN456" i="28"/>
  <c r="AR456" i="28"/>
  <c r="AV456" i="28"/>
  <c r="AZ456" i="28"/>
  <c r="BD456" i="28"/>
  <c r="BH456" i="28"/>
  <c r="BL456" i="28"/>
  <c r="S457" i="28"/>
  <c r="W457" i="28"/>
  <c r="AA457" i="28"/>
  <c r="AE457" i="28"/>
  <c r="AI457" i="28"/>
  <c r="AM457" i="28"/>
  <c r="AQ457" i="28"/>
  <c r="AU457" i="28"/>
  <c r="AY457" i="28"/>
  <c r="BC457" i="28"/>
  <c r="BG457" i="28"/>
  <c r="BK457" i="28"/>
  <c r="BO457" i="28"/>
  <c r="R458" i="28"/>
  <c r="V458" i="28"/>
  <c r="Z458" i="28"/>
  <c r="AD458" i="28"/>
  <c r="AH458" i="28"/>
  <c r="AL458" i="28"/>
  <c r="AP458" i="28"/>
  <c r="AT458" i="28"/>
  <c r="AX458" i="28"/>
  <c r="BB458" i="28"/>
  <c r="BF458" i="28"/>
  <c r="BJ458" i="28"/>
  <c r="BN458" i="28"/>
  <c r="Q459" i="28"/>
  <c r="U459" i="28"/>
  <c r="Y459" i="28"/>
  <c r="AC459" i="28"/>
  <c r="AG459" i="28"/>
  <c r="AK459" i="28"/>
  <c r="AO459" i="28"/>
  <c r="AS459" i="28"/>
  <c r="AW459" i="28"/>
  <c r="BA459" i="28"/>
  <c r="BE459" i="28"/>
  <c r="BI459" i="28"/>
  <c r="BM459" i="28"/>
  <c r="P460" i="28"/>
  <c r="T460" i="28"/>
  <c r="X460" i="28"/>
  <c r="AB460" i="28"/>
  <c r="AF460" i="28"/>
  <c r="AJ460" i="28"/>
  <c r="AN460" i="28"/>
  <c r="AR460" i="28"/>
  <c r="AV460" i="28"/>
  <c r="AZ460" i="28"/>
  <c r="BD460" i="28"/>
  <c r="BH460" i="28"/>
  <c r="BL460" i="28"/>
  <c r="S461" i="28"/>
  <c r="W461" i="28"/>
  <c r="AA461" i="28"/>
  <c r="AE461" i="28"/>
  <c r="AI461" i="28"/>
  <c r="AM461" i="28"/>
  <c r="AQ461" i="28"/>
  <c r="AU461" i="28"/>
  <c r="AY461" i="28"/>
  <c r="BC461" i="28"/>
  <c r="BG461" i="28"/>
  <c r="BK461" i="28"/>
  <c r="BO461" i="28"/>
  <c r="R462" i="28"/>
  <c r="V462" i="28"/>
  <c r="Z462" i="28"/>
  <c r="AD462" i="28"/>
  <c r="AH462" i="28"/>
  <c r="AL462" i="28"/>
  <c r="AP462" i="28"/>
  <c r="AT462" i="28"/>
  <c r="AX462" i="28"/>
  <c r="BB462" i="28"/>
  <c r="BF462" i="28"/>
  <c r="BJ462" i="28"/>
  <c r="BN462" i="28"/>
  <c r="Q463" i="28"/>
  <c r="U463" i="28"/>
  <c r="Y463" i="28"/>
  <c r="AC463" i="28"/>
  <c r="AG463" i="28"/>
  <c r="AK463" i="28"/>
  <c r="AO463" i="28"/>
  <c r="AS463" i="28"/>
  <c r="AW463" i="28"/>
  <c r="BA463" i="28"/>
  <c r="BE463" i="28"/>
  <c r="BI463" i="28"/>
  <c r="BM463" i="28"/>
  <c r="P464" i="28"/>
  <c r="T464" i="28"/>
  <c r="X464" i="28"/>
  <c r="AB464" i="28"/>
  <c r="AF464" i="28"/>
  <c r="AJ464" i="28"/>
  <c r="AN464" i="28"/>
  <c r="AR464" i="28"/>
  <c r="AV464" i="28"/>
  <c r="AZ464" i="28"/>
  <c r="BD464" i="28"/>
  <c r="BH464" i="28"/>
  <c r="BL464" i="28"/>
  <c r="S465" i="28"/>
  <c r="W465" i="28"/>
  <c r="AA465" i="28"/>
  <c r="AE465" i="28"/>
  <c r="AI465" i="28"/>
  <c r="AM465" i="28"/>
  <c r="AQ465" i="28"/>
  <c r="AU465" i="28"/>
  <c r="AY465" i="28"/>
  <c r="BC465" i="28"/>
  <c r="BG465" i="28"/>
  <c r="BK465" i="28"/>
  <c r="BO465" i="28"/>
  <c r="R466" i="28"/>
  <c r="V466" i="28"/>
  <c r="Z466" i="28"/>
  <c r="AD466" i="28"/>
  <c r="AH466" i="28"/>
  <c r="AL466" i="28"/>
  <c r="AP466" i="28"/>
  <c r="AT466" i="28"/>
  <c r="AX466" i="28"/>
  <c r="BB466" i="28"/>
  <c r="BF466" i="28"/>
  <c r="BJ466" i="28"/>
  <c r="BN466" i="28"/>
  <c r="Q467" i="28"/>
  <c r="U467" i="28"/>
  <c r="Y467" i="28"/>
  <c r="AC467" i="28"/>
  <c r="AG467" i="28"/>
  <c r="AK467" i="28"/>
  <c r="AO467" i="28"/>
  <c r="AS467" i="28"/>
  <c r="AW467" i="28"/>
  <c r="BA467" i="28"/>
  <c r="BE467" i="28"/>
  <c r="BI467" i="28"/>
  <c r="BM467" i="28"/>
  <c r="P468" i="28"/>
  <c r="T468" i="28"/>
  <c r="X468" i="28"/>
  <c r="AB468" i="28"/>
  <c r="AF468" i="28"/>
  <c r="AJ468" i="28"/>
  <c r="AN468" i="28"/>
  <c r="AR468" i="28"/>
  <c r="AV468" i="28"/>
  <c r="AZ468" i="28"/>
  <c r="BD468" i="28"/>
  <c r="BH468" i="28"/>
  <c r="BL468" i="28"/>
  <c r="S469" i="28"/>
  <c r="W469" i="28"/>
  <c r="AA469" i="28"/>
  <c r="AE469" i="28"/>
  <c r="AI469" i="28"/>
  <c r="AM469" i="28"/>
  <c r="AQ469" i="28"/>
  <c r="AU469" i="28"/>
  <c r="AY469" i="28"/>
  <c r="BC469" i="28"/>
  <c r="BG469" i="28"/>
  <c r="BK469" i="28"/>
  <c r="BO469" i="28"/>
  <c r="R470" i="28"/>
  <c r="V470" i="28"/>
  <c r="Z470" i="28"/>
  <c r="AD470" i="28"/>
  <c r="AH470" i="28"/>
  <c r="AL470" i="28"/>
  <c r="AP470" i="28"/>
  <c r="AT470" i="28"/>
  <c r="AX470" i="28"/>
  <c r="BB470" i="28"/>
  <c r="BF470" i="28"/>
  <c r="BJ470" i="28"/>
  <c r="BN470" i="28"/>
  <c r="Q471" i="28"/>
  <c r="U471" i="28"/>
  <c r="Y471" i="28"/>
  <c r="AC471" i="28"/>
  <c r="AG471" i="28"/>
  <c r="AK471" i="28"/>
  <c r="AO471" i="28"/>
  <c r="AS471" i="28"/>
  <c r="AW471" i="28"/>
  <c r="BA471" i="28"/>
  <c r="BE471" i="28"/>
  <c r="BI471" i="28"/>
  <c r="BM471" i="28"/>
  <c r="P472" i="28"/>
  <c r="T472" i="28"/>
  <c r="X472" i="28"/>
  <c r="AB472" i="28"/>
  <c r="AF472" i="28"/>
  <c r="AJ472" i="28"/>
  <c r="AN472" i="28"/>
  <c r="AR472" i="28"/>
  <c r="AV472" i="28"/>
  <c r="AZ472" i="28"/>
  <c r="BD472" i="28"/>
  <c r="BH472" i="28"/>
  <c r="BL472" i="28"/>
  <c r="S473" i="28"/>
  <c r="W473" i="28"/>
  <c r="AA473" i="28"/>
  <c r="AE473" i="28"/>
  <c r="AI473" i="28"/>
  <c r="AM473" i="28"/>
  <c r="AQ473" i="28"/>
  <c r="AU473" i="28"/>
  <c r="AY473" i="28"/>
  <c r="BC473" i="28"/>
  <c r="BG473" i="28"/>
  <c r="BK473" i="28"/>
  <c r="BO473" i="28"/>
  <c r="R474" i="28"/>
  <c r="V474" i="28"/>
  <c r="Z474" i="28"/>
  <c r="AD474" i="28"/>
  <c r="AH474" i="28"/>
  <c r="AL474" i="28"/>
  <c r="AP474" i="28"/>
  <c r="AT474" i="28"/>
  <c r="AX474" i="28"/>
  <c r="BB474" i="28"/>
  <c r="BF474" i="28"/>
  <c r="BJ474" i="28"/>
  <c r="BN474" i="28"/>
  <c r="Q475" i="28"/>
  <c r="U475" i="28"/>
  <c r="Y475" i="28"/>
  <c r="AC475" i="28"/>
  <c r="AG475" i="28"/>
  <c r="AK475" i="28"/>
  <c r="AO475" i="28"/>
  <c r="AS475" i="28"/>
  <c r="AW475" i="28"/>
  <c r="BA475" i="28"/>
  <c r="BE475" i="28"/>
  <c r="BI475" i="28"/>
  <c r="BM475" i="28"/>
  <c r="P476" i="28"/>
  <c r="T476" i="28"/>
  <c r="X476" i="28"/>
  <c r="AB476" i="28"/>
  <c r="AF476" i="28"/>
  <c r="AJ476" i="28"/>
  <c r="AN476" i="28"/>
  <c r="AR476" i="28"/>
  <c r="AV476" i="28"/>
  <c r="AZ476" i="28"/>
  <c r="BD476" i="28"/>
  <c r="BH476" i="28"/>
  <c r="BL476" i="28"/>
  <c r="S477" i="28"/>
  <c r="W477" i="28"/>
  <c r="AA477" i="28"/>
  <c r="AE477" i="28"/>
  <c r="AI477" i="28"/>
  <c r="AM477" i="28"/>
  <c r="AQ477" i="28"/>
  <c r="AU477" i="28"/>
  <c r="AY477" i="28"/>
  <c r="BC477" i="28"/>
  <c r="BG477" i="28"/>
  <c r="BK477" i="28"/>
  <c r="BO477" i="28"/>
  <c r="R478" i="28"/>
  <c r="V478" i="28"/>
  <c r="Z478" i="28"/>
  <c r="AD478" i="28"/>
  <c r="AH478" i="28"/>
  <c r="AL478" i="28"/>
  <c r="AP478" i="28"/>
  <c r="AT478" i="28"/>
  <c r="AX478" i="28"/>
  <c r="BB478" i="28"/>
  <c r="BF478" i="28"/>
  <c r="BJ478" i="28"/>
  <c r="BN478" i="28"/>
  <c r="Q479" i="28"/>
  <c r="U479" i="28"/>
  <c r="Y479" i="28"/>
  <c r="AC479" i="28"/>
  <c r="AG479" i="28"/>
  <c r="AK479" i="28"/>
  <c r="AO479" i="28"/>
  <c r="AS479" i="28"/>
  <c r="AW479" i="28"/>
  <c r="BA479" i="28"/>
  <c r="BE479" i="28"/>
  <c r="BI479" i="28"/>
  <c r="BM479" i="28"/>
  <c r="P480" i="28"/>
  <c r="T480" i="28"/>
  <c r="X480" i="28"/>
  <c r="AB480" i="28"/>
  <c r="AF480" i="28"/>
  <c r="AJ480" i="28"/>
  <c r="AN480" i="28"/>
  <c r="AR480" i="28"/>
  <c r="AV480" i="28"/>
  <c r="AZ480" i="28"/>
  <c r="BD480" i="28"/>
  <c r="BH480" i="28"/>
  <c r="BL480" i="28"/>
  <c r="S481" i="28"/>
  <c r="W481" i="28"/>
  <c r="AA481" i="28"/>
  <c r="AE481" i="28"/>
  <c r="AI481" i="28"/>
  <c r="AM481" i="28"/>
  <c r="AQ481" i="28"/>
  <c r="AU481" i="28"/>
  <c r="AY481" i="28"/>
  <c r="BC481" i="28"/>
  <c r="BG481" i="28"/>
  <c r="BK481" i="28"/>
  <c r="BO481" i="28"/>
  <c r="R482" i="28"/>
  <c r="V482" i="28"/>
  <c r="Z482" i="28"/>
  <c r="AD482" i="28"/>
  <c r="AH482" i="28"/>
  <c r="AL482" i="28"/>
  <c r="AP482" i="28"/>
  <c r="AT482" i="28"/>
  <c r="AX482" i="28"/>
  <c r="BB482" i="28"/>
  <c r="BF482" i="28"/>
  <c r="BJ482" i="28"/>
  <c r="BN482" i="28"/>
  <c r="Q483" i="28"/>
  <c r="U483" i="28"/>
  <c r="Y483" i="28"/>
  <c r="AC483" i="28"/>
  <c r="AG483" i="28"/>
  <c r="AK483" i="28"/>
  <c r="AO483" i="28"/>
  <c r="AS483" i="28"/>
  <c r="AW483" i="28"/>
  <c r="BA483" i="28"/>
  <c r="BE483" i="28"/>
  <c r="BI483" i="28"/>
  <c r="BM483" i="28"/>
  <c r="P484" i="28"/>
  <c r="T484" i="28"/>
  <c r="X484" i="28"/>
  <c r="AB484" i="28"/>
  <c r="AF484" i="28"/>
  <c r="AJ484" i="28"/>
  <c r="AN484" i="28"/>
  <c r="AR484" i="28"/>
  <c r="AV484" i="28"/>
  <c r="AZ484" i="28"/>
  <c r="BD484" i="28"/>
  <c r="BH484" i="28"/>
  <c r="BL484" i="28"/>
  <c r="S485" i="28"/>
  <c r="W485" i="28"/>
  <c r="AA485" i="28"/>
  <c r="AE485" i="28"/>
  <c r="AI485" i="28"/>
  <c r="AM485" i="28"/>
  <c r="AQ485" i="28"/>
  <c r="AU485" i="28"/>
  <c r="AY485" i="28"/>
  <c r="BC485" i="28"/>
  <c r="BG485" i="28"/>
  <c r="BK485" i="28"/>
  <c r="BO485" i="28"/>
  <c r="R486" i="28"/>
  <c r="V486" i="28"/>
  <c r="Z486" i="28"/>
  <c r="AD486" i="28"/>
  <c r="AH486" i="28"/>
  <c r="AL486" i="28"/>
  <c r="AP486" i="28"/>
  <c r="AT486" i="28"/>
  <c r="AX486" i="28"/>
  <c r="BB486" i="28"/>
  <c r="BF486" i="28"/>
  <c r="BJ486" i="28"/>
  <c r="BN486" i="28"/>
  <c r="Q487" i="28"/>
  <c r="U487" i="28"/>
  <c r="Y487" i="28"/>
  <c r="AC487" i="28"/>
  <c r="AG487" i="28"/>
  <c r="AK487" i="28"/>
  <c r="AO487" i="28"/>
  <c r="AS487" i="28"/>
  <c r="AW487" i="28"/>
  <c r="BA487" i="28"/>
  <c r="BE487" i="28"/>
  <c r="BI487" i="28"/>
  <c r="BM487" i="28"/>
  <c r="P488" i="28"/>
  <c r="T488" i="28"/>
  <c r="X488" i="28"/>
  <c r="AB488" i="28"/>
  <c r="AF488" i="28"/>
  <c r="AJ488" i="28"/>
  <c r="AN488" i="28"/>
  <c r="AR488" i="28"/>
  <c r="AV488" i="28"/>
  <c r="AZ488" i="28"/>
  <c r="BD488" i="28"/>
  <c r="BH488" i="28"/>
  <c r="BL488" i="28"/>
  <c r="S489" i="28"/>
  <c r="W489" i="28"/>
  <c r="AA489" i="28"/>
  <c r="AE489" i="28"/>
  <c r="AI489" i="28"/>
  <c r="AM489" i="28"/>
  <c r="AQ489" i="28"/>
  <c r="AU489" i="28"/>
  <c r="AY489" i="28"/>
  <c r="BC489" i="28"/>
  <c r="BG489" i="28"/>
  <c r="BK489" i="28"/>
  <c r="BO489" i="28"/>
  <c r="R490" i="28"/>
  <c r="V490" i="28"/>
  <c r="Z490" i="28"/>
  <c r="AD490" i="28"/>
  <c r="AH490" i="28"/>
  <c r="AL490" i="28"/>
  <c r="AP490" i="28"/>
  <c r="AT490" i="28"/>
  <c r="AX490" i="28"/>
  <c r="BB490" i="28"/>
  <c r="BF490" i="28"/>
  <c r="BJ490" i="28"/>
  <c r="BN490" i="28"/>
  <c r="Q491" i="28"/>
  <c r="U491" i="28"/>
  <c r="Y491" i="28"/>
  <c r="AC491" i="28"/>
  <c r="AG491" i="28"/>
  <c r="AK491" i="28"/>
  <c r="AO491" i="28"/>
  <c r="AS491" i="28"/>
  <c r="AW491" i="28"/>
  <c r="BA491" i="28"/>
  <c r="BE491" i="28"/>
  <c r="BI491" i="28"/>
  <c r="BM491" i="28"/>
  <c r="P492" i="28"/>
  <c r="T492" i="28"/>
  <c r="X492" i="28"/>
  <c r="AB492" i="28"/>
  <c r="AF492" i="28"/>
  <c r="AJ492" i="28"/>
  <c r="AN492" i="28"/>
  <c r="AR492" i="28"/>
  <c r="AV492" i="28"/>
  <c r="AZ492" i="28"/>
  <c r="BD492" i="28"/>
  <c r="BH492" i="28"/>
  <c r="BL492" i="28"/>
  <c r="S493" i="28"/>
  <c r="W493" i="28"/>
  <c r="AA493" i="28"/>
  <c r="AE493" i="28"/>
  <c r="AI493" i="28"/>
  <c r="AM493" i="28"/>
  <c r="AQ493" i="28"/>
  <c r="AU493" i="28"/>
  <c r="AY493" i="28"/>
  <c r="BC493" i="28"/>
  <c r="BG493" i="28"/>
  <c r="BK493" i="28"/>
  <c r="BO493" i="28"/>
  <c r="R494" i="28"/>
  <c r="V494" i="28"/>
  <c r="Z494" i="28"/>
  <c r="AD494" i="28"/>
  <c r="AH494" i="28"/>
  <c r="AL494" i="28"/>
  <c r="AP494" i="28"/>
  <c r="AT494" i="28"/>
  <c r="Y392" i="28"/>
  <c r="AC392" i="28"/>
  <c r="AG392" i="28"/>
  <c r="AK392" i="28"/>
  <c r="AO392" i="28"/>
  <c r="AS392" i="28"/>
  <c r="AW392" i="28"/>
  <c r="BA392" i="28"/>
  <c r="BE392" i="28"/>
  <c r="BI392" i="28"/>
  <c r="BM392" i="28"/>
  <c r="P393" i="28"/>
  <c r="T393" i="28"/>
  <c r="X393" i="28"/>
  <c r="AB393" i="28"/>
  <c r="AF393" i="28"/>
  <c r="AJ393" i="28"/>
  <c r="AN393" i="28"/>
  <c r="AR393" i="28"/>
  <c r="AV393" i="28"/>
  <c r="AZ393" i="28"/>
  <c r="BD393" i="28"/>
  <c r="BH393" i="28"/>
  <c r="BL393" i="28"/>
  <c r="S394" i="28"/>
  <c r="W394" i="28"/>
  <c r="AA394" i="28"/>
  <c r="AE394" i="28"/>
  <c r="AI394" i="28"/>
  <c r="AM394" i="28"/>
  <c r="AQ394" i="28"/>
  <c r="AU394" i="28"/>
  <c r="AY394" i="28"/>
  <c r="BC394" i="28"/>
  <c r="BG394" i="28"/>
  <c r="BK394" i="28"/>
  <c r="BO394" i="28"/>
  <c r="R395" i="28"/>
  <c r="V395" i="28"/>
  <c r="Z395" i="28"/>
  <c r="AD395" i="28"/>
  <c r="AH395" i="28"/>
  <c r="AL395" i="28"/>
  <c r="AP395" i="28"/>
  <c r="AT395" i="28"/>
  <c r="AX395" i="28"/>
  <c r="BB395" i="28"/>
  <c r="BF395" i="28"/>
  <c r="BJ395" i="28"/>
  <c r="BN395" i="28"/>
  <c r="Q396" i="28"/>
  <c r="U396" i="28"/>
  <c r="Y396" i="28"/>
  <c r="AC396" i="28"/>
  <c r="AG396" i="28"/>
  <c r="AK396" i="28"/>
  <c r="AO396" i="28"/>
  <c r="AS396" i="28"/>
  <c r="AW396" i="28"/>
  <c r="BA396" i="28"/>
  <c r="BE396" i="28"/>
  <c r="BI396" i="28"/>
  <c r="BM396" i="28"/>
  <c r="P397" i="28"/>
  <c r="T397" i="28"/>
  <c r="X397" i="28"/>
  <c r="AB397" i="28"/>
  <c r="AF397" i="28"/>
  <c r="AJ397" i="28"/>
  <c r="AN397" i="28"/>
  <c r="AR397" i="28"/>
  <c r="AV397" i="28"/>
  <c r="AZ397" i="28"/>
  <c r="BD397" i="28"/>
  <c r="BH397" i="28"/>
  <c r="BL397" i="28"/>
  <c r="S398" i="28"/>
  <c r="W398" i="28"/>
  <c r="AA398" i="28"/>
  <c r="AE398" i="28"/>
  <c r="AI398" i="28"/>
  <c r="AM398" i="28"/>
  <c r="AQ398" i="28"/>
  <c r="AU398" i="28"/>
  <c r="AY398" i="28"/>
  <c r="BC398" i="28"/>
  <c r="BG398" i="28"/>
  <c r="BK398" i="28"/>
  <c r="BO398" i="28"/>
  <c r="R399" i="28"/>
  <c r="V399" i="28"/>
  <c r="Z399" i="28"/>
  <c r="AD399" i="28"/>
  <c r="AH399" i="28"/>
  <c r="AL399" i="28"/>
  <c r="AP399" i="28"/>
  <c r="AT399" i="28"/>
  <c r="AX399" i="28"/>
  <c r="BB399" i="28"/>
  <c r="BF399" i="28"/>
  <c r="BJ399" i="28"/>
  <c r="BN399" i="28"/>
  <c r="Q400" i="28"/>
  <c r="U400" i="28"/>
  <c r="Y400" i="28"/>
  <c r="AC400" i="28"/>
  <c r="AG400" i="28"/>
  <c r="AK400" i="28"/>
  <c r="AO400" i="28"/>
  <c r="AS400" i="28"/>
  <c r="AW400" i="28"/>
  <c r="BA400" i="28"/>
  <c r="BE400" i="28"/>
  <c r="BI400" i="28"/>
  <c r="BM400" i="28"/>
  <c r="P401" i="28"/>
  <c r="T401" i="28"/>
  <c r="X401" i="28"/>
  <c r="AB401" i="28"/>
  <c r="AF401" i="28"/>
  <c r="AJ401" i="28"/>
  <c r="AN401" i="28"/>
  <c r="AR401" i="28"/>
  <c r="AV401" i="28"/>
  <c r="AZ401" i="28"/>
  <c r="BD401" i="28"/>
  <c r="BH401" i="28"/>
  <c r="BL401" i="28"/>
  <c r="S402" i="28"/>
  <c r="W402" i="28"/>
  <c r="AA402" i="28"/>
  <c r="AE402" i="28"/>
  <c r="AI402" i="28"/>
  <c r="AM402" i="28"/>
  <c r="AQ402" i="28"/>
  <c r="AU402" i="28"/>
  <c r="AY402" i="28"/>
  <c r="BC402" i="28"/>
  <c r="BG402" i="28"/>
  <c r="BK402" i="28"/>
  <c r="BO402" i="28"/>
  <c r="R403" i="28"/>
  <c r="V403" i="28"/>
  <c r="Z403" i="28"/>
  <c r="AD403" i="28"/>
  <c r="AH403" i="28"/>
  <c r="AL403" i="28"/>
  <c r="AP403" i="28"/>
  <c r="AT403" i="28"/>
  <c r="AX403" i="28"/>
  <c r="BB403" i="28"/>
  <c r="BF403" i="28"/>
  <c r="BJ403" i="28"/>
  <c r="BN403" i="28"/>
  <c r="Q404" i="28"/>
  <c r="U404" i="28"/>
  <c r="Y404" i="28"/>
  <c r="AC404" i="28"/>
  <c r="AG404" i="28"/>
  <c r="AK404" i="28"/>
  <c r="AO404" i="28"/>
  <c r="AS404" i="28"/>
  <c r="AW404" i="28"/>
  <c r="BA404" i="28"/>
  <c r="BE404" i="28"/>
  <c r="BI404" i="28"/>
  <c r="BM404" i="28"/>
  <c r="P405" i="28"/>
  <c r="T405" i="28"/>
  <c r="X405" i="28"/>
  <c r="AB405" i="28"/>
  <c r="AF405" i="28"/>
  <c r="AJ405" i="28"/>
  <c r="AN405" i="28"/>
  <c r="AR405" i="28"/>
  <c r="AV405" i="28"/>
  <c r="AZ405" i="28"/>
  <c r="BD405" i="28"/>
  <c r="BH405" i="28"/>
  <c r="BL405" i="28"/>
  <c r="S406" i="28"/>
  <c r="W406" i="28"/>
  <c r="AA406" i="28"/>
  <c r="AE406" i="28"/>
  <c r="AI406" i="28"/>
  <c r="AM406" i="28"/>
  <c r="AQ406" i="28"/>
  <c r="AU406" i="28"/>
  <c r="AY406" i="28"/>
  <c r="BC406" i="28"/>
  <c r="BG406" i="28"/>
  <c r="BK406" i="28"/>
  <c r="BO406" i="28"/>
  <c r="R407" i="28"/>
  <c r="V407" i="28"/>
  <c r="Z407" i="28"/>
  <c r="AD407" i="28"/>
  <c r="AH407" i="28"/>
  <c r="AL407" i="28"/>
  <c r="AP407" i="28"/>
  <c r="AT407" i="28"/>
  <c r="AX407" i="28"/>
  <c r="BB407" i="28"/>
  <c r="BF407" i="28"/>
  <c r="BJ407" i="28"/>
  <c r="BN407" i="28"/>
  <c r="Q408" i="28"/>
  <c r="U408" i="28"/>
  <c r="Y408" i="28"/>
  <c r="AC408" i="28"/>
  <c r="AG408" i="28"/>
  <c r="AK408" i="28"/>
  <c r="AO408" i="28"/>
  <c r="AS408" i="28"/>
  <c r="AW408" i="28"/>
  <c r="BA408" i="28"/>
  <c r="BE408" i="28"/>
  <c r="BI408" i="28"/>
  <c r="BM408" i="28"/>
  <c r="P409" i="28"/>
  <c r="T409" i="28"/>
  <c r="X409" i="28"/>
  <c r="AB409" i="28"/>
  <c r="AF409" i="28"/>
  <c r="AJ409" i="28"/>
  <c r="AN409" i="28"/>
  <c r="AR409" i="28"/>
  <c r="AV409" i="28"/>
  <c r="AZ409" i="28"/>
  <c r="BD409" i="28"/>
  <c r="BH409" i="28"/>
  <c r="BL409" i="28"/>
  <c r="S410" i="28"/>
  <c r="W410" i="28"/>
  <c r="AA410" i="28"/>
  <c r="AE410" i="28"/>
  <c r="AI410" i="28"/>
  <c r="AM410" i="28"/>
  <c r="AQ410" i="28"/>
  <c r="AU410" i="28"/>
  <c r="AY410" i="28"/>
  <c r="BC410" i="28"/>
  <c r="BG410" i="28"/>
  <c r="BK410" i="28"/>
  <c r="BO410" i="28"/>
  <c r="R411" i="28"/>
  <c r="V411" i="28"/>
  <c r="Z411" i="28"/>
  <c r="AD411" i="28"/>
  <c r="AH411" i="28"/>
  <c r="AL411" i="28"/>
  <c r="AP411" i="28"/>
  <c r="AT411" i="28"/>
  <c r="AX411" i="28"/>
  <c r="BB411" i="28"/>
  <c r="BF411" i="28"/>
  <c r="BJ411" i="28"/>
  <c r="BN411" i="28"/>
  <c r="Q412" i="28"/>
  <c r="U412" i="28"/>
  <c r="Y412" i="28"/>
  <c r="AC412" i="28"/>
  <c r="AG412" i="28"/>
  <c r="AK412" i="28"/>
  <c r="AO412" i="28"/>
  <c r="AS412" i="28"/>
  <c r="AW412" i="28"/>
  <c r="BA412" i="28"/>
  <c r="BE412" i="28"/>
  <c r="BI412" i="28"/>
  <c r="BM412" i="28"/>
  <c r="P413" i="28"/>
  <c r="T413" i="28"/>
  <c r="X413" i="28"/>
  <c r="AB413" i="28"/>
  <c r="AF413" i="28"/>
  <c r="AJ413" i="28"/>
  <c r="AN413" i="28"/>
  <c r="AR413" i="28"/>
  <c r="AV413" i="28"/>
  <c r="AZ413" i="28"/>
  <c r="BD413" i="28"/>
  <c r="BH413" i="28"/>
  <c r="BL413" i="28"/>
  <c r="S414" i="28"/>
  <c r="W414" i="28"/>
  <c r="AA414" i="28"/>
  <c r="AE414" i="28"/>
  <c r="AI414" i="28"/>
  <c r="AM414" i="28"/>
  <c r="AQ414" i="28"/>
  <c r="AU414" i="28"/>
  <c r="AY414" i="28"/>
  <c r="BC414" i="28"/>
  <c r="BG414" i="28"/>
  <c r="BK414" i="28"/>
  <c r="BO414" i="28"/>
  <c r="R415" i="28"/>
  <c r="V415" i="28"/>
  <c r="Z415" i="28"/>
  <c r="AD415" i="28"/>
  <c r="AH415" i="28"/>
  <c r="AL415" i="28"/>
  <c r="AP415" i="28"/>
  <c r="AT415" i="28"/>
  <c r="AX415" i="28"/>
  <c r="BB415" i="28"/>
  <c r="BF415" i="28"/>
  <c r="BJ415" i="28"/>
  <c r="BN415" i="28"/>
  <c r="Q416" i="28"/>
  <c r="U416" i="28"/>
  <c r="Y416" i="28"/>
  <c r="AC416" i="28"/>
  <c r="AG416" i="28"/>
  <c r="AK416" i="28"/>
  <c r="AO416" i="28"/>
  <c r="AS416" i="28"/>
  <c r="AW416" i="28"/>
  <c r="BA416" i="28"/>
  <c r="BE416" i="28"/>
  <c r="BI416" i="28"/>
  <c r="BM416" i="28"/>
  <c r="P417" i="28"/>
  <c r="T417" i="28"/>
  <c r="X417" i="28"/>
  <c r="AB417" i="28"/>
  <c r="AF417" i="28"/>
  <c r="AJ417" i="28"/>
  <c r="AN417" i="28"/>
  <c r="AR417" i="28"/>
  <c r="AV417" i="28"/>
  <c r="AZ417" i="28"/>
  <c r="BD417" i="28"/>
  <c r="BH417" i="28"/>
  <c r="BL417" i="28"/>
  <c r="S418" i="28"/>
  <c r="W418" i="28"/>
  <c r="AA418" i="28"/>
  <c r="AE418" i="28"/>
  <c r="AI418" i="28"/>
  <c r="AM418" i="28"/>
  <c r="AQ418" i="28"/>
  <c r="AU418" i="28"/>
  <c r="AY418" i="28"/>
  <c r="BC418" i="28"/>
  <c r="BG418" i="28"/>
  <c r="BK418" i="28"/>
  <c r="BO418" i="28"/>
  <c r="R419" i="28"/>
  <c r="V419" i="28"/>
  <c r="Z419" i="28"/>
  <c r="AD419" i="28"/>
  <c r="AH419" i="28"/>
  <c r="AL419" i="28"/>
  <c r="AP419" i="28"/>
  <c r="AT419" i="28"/>
  <c r="AX419" i="28"/>
  <c r="BB419" i="28"/>
  <c r="BF419" i="28"/>
  <c r="BJ419" i="28"/>
  <c r="BN419" i="28"/>
  <c r="Q420" i="28"/>
  <c r="U420" i="28"/>
  <c r="Y420" i="28"/>
  <c r="AC420" i="28"/>
  <c r="AG420" i="28"/>
  <c r="AK420" i="28"/>
  <c r="AO420" i="28"/>
  <c r="AS420" i="28"/>
  <c r="AW420" i="28"/>
  <c r="BA420" i="28"/>
  <c r="BE420" i="28"/>
  <c r="BI420" i="28"/>
  <c r="BM420" i="28"/>
  <c r="P421" i="28"/>
  <c r="T421" i="28"/>
  <c r="X421" i="28"/>
  <c r="AB421" i="28"/>
  <c r="AF421" i="28"/>
  <c r="AJ421" i="28"/>
  <c r="AN421" i="28"/>
  <c r="AR421" i="28"/>
  <c r="AV421" i="28"/>
  <c r="AZ421" i="28"/>
  <c r="BD421" i="28"/>
  <c r="BH421" i="28"/>
  <c r="BL421" i="28"/>
  <c r="S422" i="28"/>
  <c r="W422" i="28"/>
  <c r="AA422" i="28"/>
  <c r="AE422" i="28"/>
  <c r="AI422" i="28"/>
  <c r="AM422" i="28"/>
  <c r="AQ422" i="28"/>
  <c r="AU422" i="28"/>
  <c r="AY422" i="28"/>
  <c r="BC422" i="28"/>
  <c r="BG422" i="28"/>
  <c r="BK422" i="28"/>
  <c r="BO422" i="28"/>
  <c r="R423" i="28"/>
  <c r="V423" i="28"/>
  <c r="Z423" i="28"/>
  <c r="AD423" i="28"/>
  <c r="AH423" i="28"/>
  <c r="AL423" i="28"/>
  <c r="AP423" i="28"/>
  <c r="AT423" i="28"/>
  <c r="AX423" i="28"/>
  <c r="BB423" i="28"/>
  <c r="BF423" i="28"/>
  <c r="BJ423" i="28"/>
  <c r="BN423" i="28"/>
  <c r="Q424" i="28"/>
  <c r="U424" i="28"/>
  <c r="Y424" i="28"/>
  <c r="AC424" i="28"/>
  <c r="AG424" i="28"/>
  <c r="AK424" i="28"/>
  <c r="AO424" i="28"/>
  <c r="AS424" i="28"/>
  <c r="AW424" i="28"/>
  <c r="BA424" i="28"/>
  <c r="BE424" i="28"/>
  <c r="BI424" i="28"/>
  <c r="BM424" i="28"/>
  <c r="P425" i="28"/>
  <c r="T425" i="28"/>
  <c r="X425" i="28"/>
  <c r="AB425" i="28"/>
  <c r="AF425" i="28"/>
  <c r="AJ425" i="28"/>
  <c r="AN425" i="28"/>
  <c r="AR425" i="28"/>
  <c r="AV425" i="28"/>
  <c r="AZ425" i="28"/>
  <c r="BD425" i="28"/>
  <c r="BH425" i="28"/>
  <c r="BL425" i="28"/>
  <c r="S426" i="28"/>
  <c r="W426" i="28"/>
  <c r="AA426" i="28"/>
  <c r="AE426" i="28"/>
  <c r="AI426" i="28"/>
  <c r="AM426" i="28"/>
  <c r="AQ426" i="28"/>
  <c r="AU426" i="28"/>
  <c r="AY426" i="28"/>
  <c r="BC426" i="28"/>
  <c r="BG426" i="28"/>
  <c r="BK426" i="28"/>
  <c r="BO426" i="28"/>
  <c r="R427" i="28"/>
  <c r="V427" i="28"/>
  <c r="Z427" i="28"/>
  <c r="AD427" i="28"/>
  <c r="AH427" i="28"/>
  <c r="AL427" i="28"/>
  <c r="AP427" i="28"/>
  <c r="AT427" i="28"/>
  <c r="AX427" i="28"/>
  <c r="BB427" i="28"/>
  <c r="BF427" i="28"/>
  <c r="BJ427" i="28"/>
  <c r="BN427" i="28"/>
  <c r="Q428" i="28"/>
  <c r="U428" i="28"/>
  <c r="Y428" i="28"/>
  <c r="AC428" i="28"/>
  <c r="AG428" i="28"/>
  <c r="AK428" i="28"/>
  <c r="AO428" i="28"/>
  <c r="AS428" i="28"/>
  <c r="AW428" i="28"/>
  <c r="BA428" i="28"/>
  <c r="BE428" i="28"/>
  <c r="BI428" i="28"/>
  <c r="BM428" i="28"/>
  <c r="P429" i="28"/>
  <c r="T429" i="28"/>
  <c r="X429" i="28"/>
  <c r="AB429" i="28"/>
  <c r="AF429" i="28"/>
  <c r="AJ429" i="28"/>
  <c r="AN429" i="28"/>
  <c r="AR429" i="28"/>
  <c r="AV429" i="28"/>
  <c r="AZ429" i="28"/>
  <c r="BD429" i="28"/>
  <c r="BH429" i="28"/>
  <c r="BL429" i="28"/>
  <c r="S430" i="28"/>
  <c r="W430" i="28"/>
  <c r="AA430" i="28"/>
  <c r="AE430" i="28"/>
  <c r="AI430" i="28"/>
  <c r="AM430" i="28"/>
  <c r="AQ430" i="28"/>
  <c r="AU430" i="28"/>
  <c r="AY430" i="28"/>
  <c r="BC430" i="28"/>
  <c r="BG430" i="28"/>
  <c r="BK430" i="28"/>
  <c r="BO430" i="28"/>
  <c r="R431" i="28"/>
  <c r="V431" i="28"/>
  <c r="Z431" i="28"/>
  <c r="AD431" i="28"/>
  <c r="AH431" i="28"/>
  <c r="AL431" i="28"/>
  <c r="AP431" i="28"/>
  <c r="AT431" i="28"/>
  <c r="AX431" i="28"/>
  <c r="BB431" i="28"/>
  <c r="BF431" i="28"/>
  <c r="BJ431" i="28"/>
  <c r="BN431" i="28"/>
  <c r="Q432" i="28"/>
  <c r="U432" i="28"/>
  <c r="Y432" i="28"/>
  <c r="AC432" i="28"/>
  <c r="AG432" i="28"/>
  <c r="AK432" i="28"/>
  <c r="AO432" i="28"/>
  <c r="AS432" i="28"/>
  <c r="AW432" i="28"/>
  <c r="BA432" i="28"/>
  <c r="BE432" i="28"/>
  <c r="BI432" i="28"/>
  <c r="BM432" i="28"/>
  <c r="P433" i="28"/>
  <c r="T433" i="28"/>
  <c r="X433" i="28"/>
  <c r="AB433" i="28"/>
  <c r="AF433" i="28"/>
  <c r="AJ433" i="28"/>
  <c r="AN433" i="28"/>
  <c r="AR433" i="28"/>
  <c r="AV433" i="28"/>
  <c r="AZ433" i="28"/>
  <c r="BD433" i="28"/>
  <c r="BH433" i="28"/>
  <c r="BL433" i="28"/>
  <c r="S434" i="28"/>
  <c r="W434" i="28"/>
  <c r="AA434" i="28"/>
  <c r="AE434" i="28"/>
  <c r="AI434" i="28"/>
  <c r="AM434" i="28"/>
  <c r="AQ434" i="28"/>
  <c r="AU434" i="28"/>
  <c r="AY434" i="28"/>
  <c r="BC434" i="28"/>
  <c r="BG434" i="28"/>
  <c r="BK434" i="28"/>
  <c r="BO434" i="28"/>
  <c r="R435" i="28"/>
  <c r="V435" i="28"/>
  <c r="Z435" i="28"/>
  <c r="AD435" i="28"/>
  <c r="AH435" i="28"/>
  <c r="AL435" i="28"/>
  <c r="AP435" i="28"/>
  <c r="AT435" i="28"/>
  <c r="AX435" i="28"/>
  <c r="BB435" i="28"/>
  <c r="BF435" i="28"/>
  <c r="BJ435" i="28"/>
  <c r="BN435" i="28"/>
  <c r="Q436" i="28"/>
  <c r="U436" i="28"/>
  <c r="Y436" i="28"/>
  <c r="AC436" i="28"/>
  <c r="AG436" i="28"/>
  <c r="AK436" i="28"/>
  <c r="AO436" i="28"/>
  <c r="AS436" i="28"/>
  <c r="AW436" i="28"/>
  <c r="BA436" i="28"/>
  <c r="BE436" i="28"/>
  <c r="BI436" i="28"/>
  <c r="BM436" i="28"/>
  <c r="P437" i="28"/>
  <c r="T437" i="28"/>
  <c r="X437" i="28"/>
  <c r="AB437" i="28"/>
  <c r="AF437" i="28"/>
  <c r="AJ437" i="28"/>
  <c r="AN437" i="28"/>
  <c r="AR437" i="28"/>
  <c r="AV437" i="28"/>
  <c r="AZ437" i="28"/>
  <c r="BD437" i="28"/>
  <c r="BH437" i="28"/>
  <c r="BL437" i="28"/>
  <c r="S438" i="28"/>
  <c r="W438" i="28"/>
  <c r="AA438" i="28"/>
  <c r="AE438" i="28"/>
  <c r="AI438" i="28"/>
  <c r="AM438" i="28"/>
  <c r="AQ438" i="28"/>
  <c r="AU438" i="28"/>
  <c r="AY438" i="28"/>
  <c r="BC438" i="28"/>
  <c r="BG438" i="28"/>
  <c r="BK438" i="28"/>
  <c r="BO438" i="28"/>
  <c r="R439" i="28"/>
  <c r="V439" i="28"/>
  <c r="Z439" i="28"/>
  <c r="AD439" i="28"/>
  <c r="AH439" i="28"/>
  <c r="AL439" i="28"/>
  <c r="AP439" i="28"/>
  <c r="AT439" i="28"/>
  <c r="AX439" i="28"/>
  <c r="BB439" i="28"/>
  <c r="BF439" i="28"/>
  <c r="BJ439" i="28"/>
  <c r="BN439" i="28"/>
  <c r="Q440" i="28"/>
  <c r="U440" i="28"/>
  <c r="Y440" i="28"/>
  <c r="AC440" i="28"/>
  <c r="AG440" i="28"/>
  <c r="AK440" i="28"/>
  <c r="AO440" i="28"/>
  <c r="AS440" i="28"/>
  <c r="AW440" i="28"/>
  <c r="BA440" i="28"/>
  <c r="BE440" i="28"/>
  <c r="BI440" i="28"/>
  <c r="BM440" i="28"/>
  <c r="P441" i="28"/>
  <c r="T441" i="28"/>
  <c r="X441" i="28"/>
  <c r="AB441" i="28"/>
  <c r="AF441" i="28"/>
  <c r="AJ441" i="28"/>
  <c r="AN441" i="28"/>
  <c r="AR441" i="28"/>
  <c r="AV441" i="28"/>
  <c r="AZ441" i="28"/>
  <c r="BD441" i="28"/>
  <c r="BH441" i="28"/>
  <c r="BL441" i="28"/>
  <c r="S442" i="28"/>
  <c r="W442" i="28"/>
  <c r="AA442" i="28"/>
  <c r="AE442" i="28"/>
  <c r="AI442" i="28"/>
  <c r="AM442" i="28"/>
  <c r="AQ442" i="28"/>
  <c r="AU442" i="28"/>
  <c r="AY442" i="28"/>
  <c r="BC442" i="28"/>
  <c r="BG442" i="28"/>
  <c r="BK442" i="28"/>
  <c r="BO442" i="28"/>
  <c r="R443" i="28"/>
  <c r="V443" i="28"/>
  <c r="Z443" i="28"/>
  <c r="AD443" i="28"/>
  <c r="AH443" i="28"/>
  <c r="AL443" i="28"/>
  <c r="AP443" i="28"/>
  <c r="AT443" i="28"/>
  <c r="AX443" i="28"/>
  <c r="BB443" i="28"/>
  <c r="BF443" i="28"/>
  <c r="BJ443" i="28"/>
  <c r="BN443" i="28"/>
  <c r="Q444" i="28"/>
  <c r="U444" i="28"/>
  <c r="Y444" i="28"/>
  <c r="AC444" i="28"/>
  <c r="AG444" i="28"/>
  <c r="AK444" i="28"/>
  <c r="AO444" i="28"/>
  <c r="AS444" i="28"/>
  <c r="AW444" i="28"/>
  <c r="BA444" i="28"/>
  <c r="BE444" i="28"/>
  <c r="BI444" i="28"/>
  <c r="BM444" i="28"/>
  <c r="P445" i="28"/>
  <c r="T445" i="28"/>
  <c r="X445" i="28"/>
  <c r="AB445" i="28"/>
  <c r="AF445" i="28"/>
  <c r="AJ445" i="28"/>
  <c r="AN445" i="28"/>
  <c r="AR445" i="28"/>
  <c r="AV445" i="28"/>
  <c r="AZ445" i="28"/>
  <c r="BD445" i="28"/>
  <c r="BH445" i="28"/>
  <c r="BL445" i="28"/>
  <c r="S446" i="28"/>
  <c r="W446" i="28"/>
  <c r="AA446" i="28"/>
  <c r="AE446" i="28"/>
  <c r="AI446" i="28"/>
  <c r="AM446" i="28"/>
  <c r="AQ446" i="28"/>
  <c r="AU446" i="28"/>
  <c r="AY446" i="28"/>
  <c r="BC446" i="28"/>
  <c r="BG446" i="28"/>
  <c r="BK446" i="28"/>
  <c r="BO446" i="28"/>
  <c r="R447" i="28"/>
  <c r="V447" i="28"/>
  <c r="Z447" i="28"/>
  <c r="AD447" i="28"/>
  <c r="AH447" i="28"/>
  <c r="AL447" i="28"/>
  <c r="AP447" i="28"/>
  <c r="AT447" i="28"/>
  <c r="AX447" i="28"/>
  <c r="BB447" i="28"/>
  <c r="BF447" i="28"/>
  <c r="BJ447" i="28"/>
  <c r="BN447" i="28"/>
  <c r="Q448" i="28"/>
  <c r="U448" i="28"/>
  <c r="Y448" i="28"/>
  <c r="AC448" i="28"/>
  <c r="AG448" i="28"/>
  <c r="AK448" i="28"/>
  <c r="AO448" i="28"/>
  <c r="AS448" i="28"/>
  <c r="AW448" i="28"/>
  <c r="BA448" i="28"/>
  <c r="BE448" i="28"/>
  <c r="BI448" i="28"/>
  <c r="BM448" i="28"/>
  <c r="P449" i="28"/>
  <c r="T449" i="28"/>
  <c r="X449" i="28"/>
  <c r="AB449" i="28"/>
  <c r="AF449" i="28"/>
  <c r="AJ449" i="28"/>
  <c r="AN449" i="28"/>
  <c r="AR449" i="28"/>
  <c r="AV449" i="28"/>
  <c r="AZ449" i="28"/>
  <c r="BD449" i="28"/>
  <c r="BH449" i="28"/>
  <c r="BL449" i="28"/>
  <c r="S450" i="28"/>
  <c r="W450" i="28"/>
  <c r="AA450" i="28"/>
  <c r="AE450" i="28"/>
  <c r="AI450" i="28"/>
  <c r="AM450" i="28"/>
  <c r="AQ450" i="28"/>
  <c r="AU450" i="28"/>
  <c r="AY450" i="28"/>
  <c r="BC450" i="28"/>
  <c r="BG450" i="28"/>
  <c r="BK450" i="28"/>
  <c r="BO450" i="28"/>
  <c r="R451" i="28"/>
  <c r="V451" i="28"/>
  <c r="Z451" i="28"/>
  <c r="AD451" i="28"/>
  <c r="AH451" i="28"/>
  <c r="AL451" i="28"/>
  <c r="AP451" i="28"/>
  <c r="AT451" i="28"/>
  <c r="AX451" i="28"/>
  <c r="BB451" i="28"/>
  <c r="BF451" i="28"/>
  <c r="BJ451" i="28"/>
  <c r="BN451" i="28"/>
  <c r="Q452" i="28"/>
  <c r="U452" i="28"/>
  <c r="Y452" i="28"/>
  <c r="AC452" i="28"/>
  <c r="AG452" i="28"/>
  <c r="AK452" i="28"/>
  <c r="AO452" i="28"/>
  <c r="AS452" i="28"/>
  <c r="AW452" i="28"/>
  <c r="BA452" i="28"/>
  <c r="BE452" i="28"/>
  <c r="BI452" i="28"/>
  <c r="BM452" i="28"/>
  <c r="P453" i="28"/>
  <c r="T453" i="28"/>
  <c r="X453" i="28"/>
  <c r="AB453" i="28"/>
  <c r="AF453" i="28"/>
  <c r="AJ453" i="28"/>
  <c r="AN453" i="28"/>
  <c r="AR453" i="28"/>
  <c r="AV453" i="28"/>
  <c r="AZ453" i="28"/>
  <c r="BD453" i="28"/>
  <c r="BH453" i="28"/>
  <c r="BL453" i="28"/>
  <c r="S454" i="28"/>
  <c r="W454" i="28"/>
  <c r="AA454" i="28"/>
  <c r="AE454" i="28"/>
  <c r="AI454" i="28"/>
  <c r="AM454" i="28"/>
  <c r="AQ454" i="28"/>
  <c r="AU454" i="28"/>
  <c r="AY454" i="28"/>
  <c r="BC454" i="28"/>
  <c r="BG454" i="28"/>
  <c r="BK454" i="28"/>
  <c r="BO454" i="28"/>
  <c r="R455" i="28"/>
  <c r="V455" i="28"/>
  <c r="Z455" i="28"/>
  <c r="AD455" i="28"/>
  <c r="AH455" i="28"/>
  <c r="AL455" i="28"/>
  <c r="AP455" i="28"/>
  <c r="AT455" i="28"/>
  <c r="AX455" i="28"/>
  <c r="BB455" i="28"/>
  <c r="BF455" i="28"/>
  <c r="BJ455" i="28"/>
  <c r="BN455" i="28"/>
  <c r="Q456" i="28"/>
  <c r="U456" i="28"/>
  <c r="Y456" i="28"/>
  <c r="AC456" i="28"/>
  <c r="AG456" i="28"/>
  <c r="AK456" i="28"/>
  <c r="AO456" i="28"/>
  <c r="AS456" i="28"/>
  <c r="AW456" i="28"/>
  <c r="BA456" i="28"/>
  <c r="BE456" i="28"/>
  <c r="BI456" i="28"/>
  <c r="BM456" i="28"/>
  <c r="P457" i="28"/>
  <c r="T457" i="28"/>
  <c r="X457" i="28"/>
  <c r="AB457" i="28"/>
  <c r="AF457" i="28"/>
  <c r="AJ457" i="28"/>
  <c r="AN457" i="28"/>
  <c r="AR457" i="28"/>
  <c r="AV457" i="28"/>
  <c r="AZ457" i="28"/>
  <c r="BD457" i="28"/>
  <c r="BH457" i="28"/>
  <c r="BL457" i="28"/>
  <c r="S458" i="28"/>
  <c r="W458" i="28"/>
  <c r="AA458" i="28"/>
  <c r="AE458" i="28"/>
  <c r="AI458" i="28"/>
  <c r="AM458" i="28"/>
  <c r="AQ458" i="28"/>
  <c r="AU458" i="28"/>
  <c r="AY458" i="28"/>
  <c r="BC458" i="28"/>
  <c r="BG458" i="28"/>
  <c r="BK458" i="28"/>
  <c r="BO458" i="28"/>
  <c r="R459" i="28"/>
  <c r="V459" i="28"/>
  <c r="Z459" i="28"/>
  <c r="AD459" i="28"/>
  <c r="AH459" i="28"/>
  <c r="AL459" i="28"/>
  <c r="AP459" i="28"/>
  <c r="AT459" i="28"/>
  <c r="AX459" i="28"/>
  <c r="BB459" i="28"/>
  <c r="BF459" i="28"/>
  <c r="BJ459" i="28"/>
  <c r="BN459" i="28"/>
  <c r="Q460" i="28"/>
  <c r="U460" i="28"/>
  <c r="Y460" i="28"/>
  <c r="AC460" i="28"/>
  <c r="AG460" i="28"/>
  <c r="AK460" i="28"/>
  <c r="AO460" i="28"/>
  <c r="AS460" i="28"/>
  <c r="AW460" i="28"/>
  <c r="BA460" i="28"/>
  <c r="BE460" i="28"/>
  <c r="BI460" i="28"/>
  <c r="BM460" i="28"/>
  <c r="P461" i="28"/>
  <c r="T461" i="28"/>
  <c r="X461" i="28"/>
  <c r="AB461" i="28"/>
  <c r="AF461" i="28"/>
  <c r="AJ461" i="28"/>
  <c r="AN461" i="28"/>
  <c r="AR461" i="28"/>
  <c r="AV461" i="28"/>
  <c r="AZ461" i="28"/>
  <c r="BD461" i="28"/>
  <c r="BH461" i="28"/>
  <c r="BL461" i="28"/>
  <c r="S462" i="28"/>
  <c r="W462" i="28"/>
  <c r="AA462" i="28"/>
  <c r="AE462" i="28"/>
  <c r="AI462" i="28"/>
  <c r="AM462" i="28"/>
  <c r="AQ462" i="28"/>
  <c r="AU462" i="28"/>
  <c r="AY462" i="28"/>
  <c r="BC462" i="28"/>
  <c r="BG462" i="28"/>
  <c r="BK462" i="28"/>
  <c r="BO462" i="28"/>
  <c r="R463" i="28"/>
  <c r="V463" i="28"/>
  <c r="Z463" i="28"/>
  <c r="AD463" i="28"/>
  <c r="AH463" i="28"/>
  <c r="AL463" i="28"/>
  <c r="AP463" i="28"/>
  <c r="AT463" i="28"/>
  <c r="AX463" i="28"/>
  <c r="BB463" i="28"/>
  <c r="BF463" i="28"/>
  <c r="BJ463" i="28"/>
  <c r="BN463" i="28"/>
  <c r="Q464" i="28"/>
  <c r="U464" i="28"/>
  <c r="Y464" i="28"/>
  <c r="AC464" i="28"/>
  <c r="AG464" i="28"/>
  <c r="AK464" i="28"/>
  <c r="AO464" i="28"/>
  <c r="AS464" i="28"/>
  <c r="AW464" i="28"/>
  <c r="BA464" i="28"/>
  <c r="BE464" i="28"/>
  <c r="BI464" i="28"/>
  <c r="BM464" i="28"/>
  <c r="P465" i="28"/>
  <c r="T465" i="28"/>
  <c r="X465" i="28"/>
  <c r="AB465" i="28"/>
  <c r="AF465" i="28"/>
  <c r="AJ465" i="28"/>
  <c r="AN465" i="28"/>
  <c r="AR465" i="28"/>
  <c r="AV465" i="28"/>
  <c r="AZ465" i="28"/>
  <c r="BD465" i="28"/>
  <c r="BH465" i="28"/>
  <c r="BL465" i="28"/>
  <c r="S466" i="28"/>
  <c r="W466" i="28"/>
  <c r="AA466" i="28"/>
  <c r="AE466" i="28"/>
  <c r="AI466" i="28"/>
  <c r="AM466" i="28"/>
  <c r="AQ466" i="28"/>
  <c r="AU466" i="28"/>
  <c r="AY466" i="28"/>
  <c r="BC466" i="28"/>
  <c r="BG466" i="28"/>
  <c r="BK466" i="28"/>
  <c r="BO466" i="28"/>
  <c r="R467" i="28"/>
  <c r="V467" i="28"/>
  <c r="Z467" i="28"/>
  <c r="AD467" i="28"/>
  <c r="AH467" i="28"/>
  <c r="AL467" i="28"/>
  <c r="AP467" i="28"/>
  <c r="AT467" i="28"/>
  <c r="AX467" i="28"/>
  <c r="BB467" i="28"/>
  <c r="BF467" i="28"/>
  <c r="BJ467" i="28"/>
  <c r="BN467" i="28"/>
  <c r="Q468" i="28"/>
  <c r="U468" i="28"/>
  <c r="Y468" i="28"/>
  <c r="AC468" i="28"/>
  <c r="AG468" i="28"/>
  <c r="AK468" i="28"/>
  <c r="AO468" i="28"/>
  <c r="AS468" i="28"/>
  <c r="AW468" i="28"/>
  <c r="BA468" i="28"/>
  <c r="BE468" i="28"/>
  <c r="BI468" i="28"/>
  <c r="BM468" i="28"/>
  <c r="P469" i="28"/>
  <c r="T469" i="28"/>
  <c r="X469" i="28"/>
  <c r="AB469" i="28"/>
  <c r="AF469" i="28"/>
  <c r="AJ469" i="28"/>
  <c r="AN469" i="28"/>
  <c r="AR469" i="28"/>
  <c r="AV469" i="28"/>
  <c r="AZ469" i="28"/>
  <c r="BD469" i="28"/>
  <c r="BH469" i="28"/>
  <c r="BL469" i="28"/>
  <c r="S470" i="28"/>
  <c r="W470" i="28"/>
  <c r="AA470" i="28"/>
  <c r="AE470" i="28"/>
  <c r="AI470" i="28"/>
  <c r="AM470" i="28"/>
  <c r="AQ470" i="28"/>
  <c r="AU470" i="28"/>
  <c r="AY470" i="28"/>
  <c r="BC470" i="28"/>
  <c r="BG470" i="28"/>
  <c r="BK470" i="28"/>
  <c r="BO470" i="28"/>
  <c r="R471" i="28"/>
  <c r="V471" i="28"/>
  <c r="Z471" i="28"/>
  <c r="AD471" i="28"/>
  <c r="AH471" i="28"/>
  <c r="AL471" i="28"/>
  <c r="AP471" i="28"/>
  <c r="AT471" i="28"/>
  <c r="AX471" i="28"/>
  <c r="BB471" i="28"/>
  <c r="BF471" i="28"/>
  <c r="BJ471" i="28"/>
  <c r="BN471" i="28"/>
  <c r="Q472" i="28"/>
  <c r="U472" i="28"/>
  <c r="Y472" i="28"/>
  <c r="AC472" i="28"/>
  <c r="AG472" i="28"/>
  <c r="AK472" i="28"/>
  <c r="AO472" i="28"/>
  <c r="AS472" i="28"/>
  <c r="AW472" i="28"/>
  <c r="BA472" i="28"/>
  <c r="BE472" i="28"/>
  <c r="BI472" i="28"/>
  <c r="BM472" i="28"/>
  <c r="P473" i="28"/>
  <c r="T473" i="28"/>
  <c r="X473" i="28"/>
  <c r="AB473" i="28"/>
  <c r="AF473" i="28"/>
  <c r="AJ473" i="28"/>
  <c r="AN473" i="28"/>
  <c r="AR473" i="28"/>
  <c r="AV473" i="28"/>
  <c r="AZ473" i="28"/>
  <c r="BD473" i="28"/>
  <c r="BH473" i="28"/>
  <c r="BL473" i="28"/>
  <c r="S474" i="28"/>
  <c r="W474" i="28"/>
  <c r="AA474" i="28"/>
  <c r="AE474" i="28"/>
  <c r="AI474" i="28"/>
  <c r="AM474" i="28"/>
  <c r="AQ474" i="28"/>
  <c r="AU474" i="28"/>
  <c r="AY474" i="28"/>
  <c r="BC474" i="28"/>
  <c r="BG474" i="28"/>
  <c r="BK474" i="28"/>
  <c r="BO474" i="28"/>
  <c r="R475" i="28"/>
  <c r="V475" i="28"/>
  <c r="Z475" i="28"/>
  <c r="AD475" i="28"/>
  <c r="AH475" i="28"/>
  <c r="AL475" i="28"/>
  <c r="AP475" i="28"/>
  <c r="AT475" i="28"/>
  <c r="AX475" i="28"/>
  <c r="BB475" i="28"/>
  <c r="BF475" i="28"/>
  <c r="BJ475" i="28"/>
  <c r="BN475" i="28"/>
  <c r="Q476" i="28"/>
  <c r="U476" i="28"/>
  <c r="Y476" i="28"/>
  <c r="AC476" i="28"/>
  <c r="AG476" i="28"/>
  <c r="AK476" i="28"/>
  <c r="AO476" i="28"/>
  <c r="AS476" i="28"/>
  <c r="AW476" i="28"/>
  <c r="BA476" i="28"/>
  <c r="BE476" i="28"/>
  <c r="BI476" i="28"/>
  <c r="BM476" i="28"/>
  <c r="P477" i="28"/>
  <c r="T477" i="28"/>
  <c r="X477" i="28"/>
  <c r="AB477" i="28"/>
  <c r="AF477" i="28"/>
  <c r="AJ477" i="28"/>
  <c r="AN477" i="28"/>
  <c r="AR477" i="28"/>
  <c r="AV477" i="28"/>
  <c r="AZ477" i="28"/>
  <c r="BD477" i="28"/>
  <c r="BH477" i="28"/>
  <c r="BL477" i="28"/>
  <c r="S478" i="28"/>
  <c r="W478" i="28"/>
  <c r="AA478" i="28"/>
  <c r="AE478" i="28"/>
  <c r="AI478" i="28"/>
  <c r="AM478" i="28"/>
  <c r="AQ478" i="28"/>
  <c r="AU478" i="28"/>
  <c r="AY478" i="28"/>
  <c r="BC478" i="28"/>
  <c r="BG478" i="28"/>
  <c r="BK478" i="28"/>
  <c r="BO478" i="28"/>
  <c r="R479" i="28"/>
  <c r="V479" i="28"/>
  <c r="Z479" i="28"/>
  <c r="AD479" i="28"/>
  <c r="AH479" i="28"/>
  <c r="AL479" i="28"/>
  <c r="AP479" i="28"/>
  <c r="AT479" i="28"/>
  <c r="AX479" i="28"/>
  <c r="BB479" i="28"/>
  <c r="BF479" i="28"/>
  <c r="BJ479" i="28"/>
  <c r="BN479" i="28"/>
  <c r="Q480" i="28"/>
  <c r="U480" i="28"/>
  <c r="Y480" i="28"/>
  <c r="AC480" i="28"/>
  <c r="AG480" i="28"/>
  <c r="AK480" i="28"/>
  <c r="AO480" i="28"/>
  <c r="AS480" i="28"/>
  <c r="AW480" i="28"/>
  <c r="BA480" i="28"/>
  <c r="BE480" i="28"/>
  <c r="BI480" i="28"/>
  <c r="BM480" i="28"/>
  <c r="P481" i="28"/>
  <c r="T481" i="28"/>
  <c r="X481" i="28"/>
  <c r="AB481" i="28"/>
  <c r="AF481" i="28"/>
  <c r="AJ481" i="28"/>
  <c r="AN481" i="28"/>
  <c r="AR481" i="28"/>
  <c r="AV481" i="28"/>
  <c r="AZ481" i="28"/>
  <c r="BD481" i="28"/>
  <c r="BH481" i="28"/>
  <c r="BL481" i="28"/>
  <c r="S482" i="28"/>
  <c r="W482" i="28"/>
  <c r="AA482" i="28"/>
  <c r="AE482" i="28"/>
  <c r="AI482" i="28"/>
  <c r="AM482" i="28"/>
  <c r="AQ482" i="28"/>
  <c r="AU482" i="28"/>
  <c r="AY482" i="28"/>
  <c r="BC482" i="28"/>
  <c r="BG482" i="28"/>
  <c r="BK482" i="28"/>
  <c r="BO482" i="28"/>
  <c r="R483" i="28"/>
  <c r="V483" i="28"/>
  <c r="Z483" i="28"/>
  <c r="AD483" i="28"/>
  <c r="AH483" i="28"/>
  <c r="AL483" i="28"/>
  <c r="AP483" i="28"/>
  <c r="AT483" i="28"/>
  <c r="AX483" i="28"/>
  <c r="BB483" i="28"/>
  <c r="BF483" i="28"/>
  <c r="BJ483" i="28"/>
  <c r="BN483" i="28"/>
  <c r="Q484" i="28"/>
  <c r="U484" i="28"/>
  <c r="Y484" i="28"/>
  <c r="AC484" i="28"/>
  <c r="AG484" i="28"/>
  <c r="AK484" i="28"/>
  <c r="AO484" i="28"/>
  <c r="AS484" i="28"/>
  <c r="AW484" i="28"/>
  <c r="BA484" i="28"/>
  <c r="BE484" i="28"/>
  <c r="BI484" i="28"/>
  <c r="BM484" i="28"/>
  <c r="P485" i="28"/>
  <c r="T485" i="28"/>
  <c r="X485" i="28"/>
  <c r="AB485" i="28"/>
  <c r="AF485" i="28"/>
  <c r="AJ485" i="28"/>
  <c r="AN485" i="28"/>
  <c r="AR485" i="28"/>
  <c r="AV485" i="28"/>
  <c r="AZ485" i="28"/>
  <c r="BD485" i="28"/>
  <c r="BH485" i="28"/>
  <c r="BL485" i="28"/>
  <c r="S486" i="28"/>
  <c r="W486" i="28"/>
  <c r="AA486" i="28"/>
  <c r="AE486" i="28"/>
  <c r="AI486" i="28"/>
  <c r="AM486" i="28"/>
  <c r="AQ486" i="28"/>
  <c r="AU486" i="28"/>
  <c r="AY486" i="28"/>
  <c r="BC486" i="28"/>
  <c r="BG486" i="28"/>
  <c r="BK486" i="28"/>
  <c r="BO486" i="28"/>
  <c r="R487" i="28"/>
  <c r="V487" i="28"/>
  <c r="Z487" i="28"/>
  <c r="AD487" i="28"/>
  <c r="AH487" i="28"/>
  <c r="AL487" i="28"/>
  <c r="AP487" i="28"/>
  <c r="AT487" i="28"/>
  <c r="AX487" i="28"/>
  <c r="BB487" i="28"/>
  <c r="BF487" i="28"/>
  <c r="BJ487" i="28"/>
  <c r="BN487" i="28"/>
  <c r="Q488" i="28"/>
  <c r="U488" i="28"/>
  <c r="Y488" i="28"/>
  <c r="AC488" i="28"/>
  <c r="AG488" i="28"/>
  <c r="AK488" i="28"/>
  <c r="AO488" i="28"/>
  <c r="AS488" i="28"/>
  <c r="AW488" i="28"/>
  <c r="BA488" i="28"/>
  <c r="BE488" i="28"/>
  <c r="BI488" i="28"/>
  <c r="BM488" i="28"/>
  <c r="P489" i="28"/>
  <c r="T489" i="28"/>
  <c r="X489" i="28"/>
  <c r="AB489" i="28"/>
  <c r="AF489" i="28"/>
  <c r="AJ489" i="28"/>
  <c r="AN489" i="28"/>
  <c r="AR489" i="28"/>
  <c r="AV489" i="28"/>
  <c r="AZ489" i="28"/>
  <c r="BD489" i="28"/>
  <c r="BH489" i="28"/>
  <c r="BL489" i="28"/>
  <c r="S490" i="28"/>
  <c r="W490" i="28"/>
  <c r="AA490" i="28"/>
  <c r="AE490" i="28"/>
  <c r="AI490" i="28"/>
  <c r="AM490" i="28"/>
  <c r="AQ490" i="28"/>
  <c r="AU490" i="28"/>
  <c r="AY490" i="28"/>
  <c r="BC490" i="28"/>
  <c r="BG490" i="28"/>
  <c r="BK490" i="28"/>
  <c r="BO490" i="28"/>
  <c r="R491" i="28"/>
  <c r="V491" i="28"/>
  <c r="Z491" i="28"/>
  <c r="AD491" i="28"/>
  <c r="AH491" i="28"/>
  <c r="AL491" i="28"/>
  <c r="AP491" i="28"/>
  <c r="AT491" i="28"/>
  <c r="AX491" i="28"/>
  <c r="BB491" i="28"/>
  <c r="BF491" i="28"/>
  <c r="BJ491" i="28"/>
  <c r="BN491" i="28"/>
  <c r="Q492" i="28"/>
  <c r="U492" i="28"/>
  <c r="Y492" i="28"/>
  <c r="AC492" i="28"/>
  <c r="AG492" i="28"/>
  <c r="AK492" i="28"/>
  <c r="AO492" i="28"/>
  <c r="AS492" i="28"/>
  <c r="AW492" i="28"/>
  <c r="BA492" i="28"/>
  <c r="BE492" i="28"/>
  <c r="BI492" i="28"/>
  <c r="BM492" i="28"/>
  <c r="P493" i="28"/>
  <c r="T493" i="28"/>
  <c r="X493" i="28"/>
  <c r="AB493" i="28"/>
  <c r="AF493" i="28"/>
  <c r="AJ493" i="28"/>
  <c r="AN493" i="28"/>
  <c r="AR493" i="28"/>
  <c r="AV493" i="28"/>
  <c r="AZ493" i="28"/>
  <c r="BD493" i="28"/>
  <c r="BH493" i="28"/>
  <c r="BL493" i="28"/>
  <c r="S494" i="28"/>
  <c r="W494" i="28"/>
  <c r="AA494" i="28"/>
  <c r="AE494" i="28"/>
  <c r="AI494" i="28"/>
  <c r="AM494" i="28"/>
  <c r="AQ494" i="28"/>
  <c r="AU494" i="28"/>
  <c r="AY494" i="28"/>
  <c r="BC494" i="28"/>
  <c r="BG494" i="28"/>
  <c r="BK494" i="28"/>
  <c r="BO494" i="28"/>
  <c r="R495" i="28"/>
  <c r="V495" i="28"/>
  <c r="BB494" i="28"/>
  <c r="BJ494" i="28"/>
  <c r="Q495" i="28"/>
  <c r="Y495" i="28"/>
  <c r="AC495" i="28"/>
  <c r="AG495" i="28"/>
  <c r="AK495" i="28"/>
  <c r="AO495" i="28"/>
  <c r="AS495" i="28"/>
  <c r="AW495" i="28"/>
  <c r="BA495" i="28"/>
  <c r="BE495" i="28"/>
  <c r="BI495" i="28"/>
  <c r="BM495" i="28"/>
  <c r="P496" i="28"/>
  <c r="T496" i="28"/>
  <c r="X496" i="28"/>
  <c r="AB496" i="28"/>
  <c r="AF496" i="28"/>
  <c r="AJ496" i="28"/>
  <c r="AN496" i="28"/>
  <c r="AR496" i="28"/>
  <c r="AV496" i="28"/>
  <c r="AZ496" i="28"/>
  <c r="BD496" i="28"/>
  <c r="BH496" i="28"/>
  <c r="BL496" i="28"/>
  <c r="S497" i="28"/>
  <c r="W497" i="28"/>
  <c r="AA497" i="28"/>
  <c r="AE497" i="28"/>
  <c r="AI497" i="28"/>
  <c r="AM497" i="28"/>
  <c r="AQ497" i="28"/>
  <c r="AU497" i="28"/>
  <c r="AY497" i="28"/>
  <c r="BC497" i="28"/>
  <c r="BG497" i="28"/>
  <c r="BK497" i="28"/>
  <c r="BO497" i="28"/>
  <c r="R498" i="28"/>
  <c r="V498" i="28"/>
  <c r="Z498" i="28"/>
  <c r="AD498" i="28"/>
  <c r="AH498" i="28"/>
  <c r="AL498" i="28"/>
  <c r="AP498" i="28"/>
  <c r="AT498" i="28"/>
  <c r="AX498" i="28"/>
  <c r="BB498" i="28"/>
  <c r="BF498" i="28"/>
  <c r="BJ498" i="28"/>
  <c r="BN498" i="28"/>
  <c r="Q499" i="28"/>
  <c r="U499" i="28"/>
  <c r="Y499" i="28"/>
  <c r="AC499" i="28"/>
  <c r="AG499" i="28"/>
  <c r="AK499" i="28"/>
  <c r="AO499" i="28"/>
  <c r="AS499" i="28"/>
  <c r="AW499" i="28"/>
  <c r="BA499" i="28"/>
  <c r="BE499" i="28"/>
  <c r="BI499" i="28"/>
  <c r="BM499" i="28"/>
  <c r="P500" i="28"/>
  <c r="T500" i="28"/>
  <c r="X500" i="28"/>
  <c r="AB500" i="28"/>
  <c r="AF500" i="28"/>
  <c r="AJ500" i="28"/>
  <c r="AN500" i="28"/>
  <c r="AR500" i="28"/>
  <c r="AV500" i="28"/>
  <c r="AZ500" i="28"/>
  <c r="BD500" i="28"/>
  <c r="BH500" i="28"/>
  <c r="BL500" i="28"/>
  <c r="S501" i="28"/>
  <c r="W501" i="28"/>
  <c r="AA501" i="28"/>
  <c r="AE501" i="28"/>
  <c r="AI501" i="28"/>
  <c r="AM501" i="28"/>
  <c r="AQ501" i="28"/>
  <c r="AU501" i="28"/>
  <c r="AY501" i="28"/>
  <c r="BC501" i="28"/>
  <c r="BG501" i="28"/>
  <c r="BK501" i="28"/>
  <c r="BO501" i="28"/>
  <c r="BE494" i="28"/>
  <c r="BM494" i="28"/>
  <c r="T495" i="28"/>
  <c r="Z495" i="28"/>
  <c r="AD495" i="28"/>
  <c r="AH495" i="28"/>
  <c r="AL495" i="28"/>
  <c r="AP495" i="28"/>
  <c r="AT495" i="28"/>
  <c r="AX495" i="28"/>
  <c r="BB495" i="28"/>
  <c r="BF495" i="28"/>
  <c r="BJ495" i="28"/>
  <c r="BN495" i="28"/>
  <c r="Q496" i="28"/>
  <c r="U496" i="28"/>
  <c r="Y496" i="28"/>
  <c r="AC496" i="28"/>
  <c r="AG496" i="28"/>
  <c r="AK496" i="28"/>
  <c r="AO496" i="28"/>
  <c r="AS496" i="28"/>
  <c r="AW496" i="28"/>
  <c r="BA496" i="28"/>
  <c r="BE496" i="28"/>
  <c r="BI496" i="28"/>
  <c r="BM496" i="28"/>
  <c r="P497" i="28"/>
  <c r="T497" i="28"/>
  <c r="X497" i="28"/>
  <c r="AB497" i="28"/>
  <c r="AF497" i="28"/>
  <c r="AJ497" i="28"/>
  <c r="AN497" i="28"/>
  <c r="AR497" i="28"/>
  <c r="AV497" i="28"/>
  <c r="AZ497" i="28"/>
  <c r="BD497" i="28"/>
  <c r="BH497" i="28"/>
  <c r="BL497" i="28"/>
  <c r="S498" i="28"/>
  <c r="W498" i="28"/>
  <c r="AA498" i="28"/>
  <c r="AE498" i="28"/>
  <c r="AI498" i="28"/>
  <c r="AM498" i="28"/>
  <c r="AQ498" i="28"/>
  <c r="AU498" i="28"/>
  <c r="AY498" i="28"/>
  <c r="BC498" i="28"/>
  <c r="BG498" i="28"/>
  <c r="BK498" i="28"/>
  <c r="BO498" i="28"/>
  <c r="R499" i="28"/>
  <c r="V499" i="28"/>
  <c r="Z499" i="28"/>
  <c r="AD499" i="28"/>
  <c r="AH499" i="28"/>
  <c r="AL499" i="28"/>
  <c r="AP499" i="28"/>
  <c r="AT499" i="28"/>
  <c r="AX499" i="28"/>
  <c r="BB499" i="28"/>
  <c r="BF499" i="28"/>
  <c r="BJ499" i="28"/>
  <c r="BN499" i="28"/>
  <c r="Q500" i="28"/>
  <c r="U500" i="28"/>
  <c r="Y500" i="28"/>
  <c r="AC500" i="28"/>
  <c r="AG500" i="28"/>
  <c r="AK500" i="28"/>
  <c r="AO500" i="28"/>
  <c r="AS500" i="28"/>
  <c r="AW500" i="28"/>
  <c r="BA500" i="28"/>
  <c r="BE500" i="28"/>
  <c r="BI500" i="28"/>
  <c r="BM500" i="28"/>
  <c r="P501" i="28"/>
  <c r="T501" i="28"/>
  <c r="X501" i="28"/>
  <c r="AB501" i="28"/>
  <c r="AF501" i="28"/>
  <c r="AJ501" i="28"/>
  <c r="AN501" i="28"/>
  <c r="AR501" i="28"/>
  <c r="AV501" i="28"/>
  <c r="AZ501" i="28"/>
  <c r="BD501" i="28"/>
  <c r="BH501" i="28"/>
  <c r="BL501" i="28"/>
  <c r="AX494" i="28"/>
  <c r="BF494" i="28"/>
  <c r="BN494" i="28"/>
  <c r="U495" i="28"/>
  <c r="AA495" i="28"/>
  <c r="AE495" i="28"/>
  <c r="AI495" i="28"/>
  <c r="AM495" i="28"/>
  <c r="AQ495" i="28"/>
  <c r="AU495" i="28"/>
  <c r="AY495" i="28"/>
  <c r="BC495" i="28"/>
  <c r="BG495" i="28"/>
  <c r="BK495" i="28"/>
  <c r="BO495" i="28"/>
  <c r="R496" i="28"/>
  <c r="V496" i="28"/>
  <c r="Z496" i="28"/>
  <c r="AD496" i="28"/>
  <c r="AH496" i="28"/>
  <c r="AL496" i="28"/>
  <c r="AP496" i="28"/>
  <c r="AT496" i="28"/>
  <c r="AX496" i="28"/>
  <c r="BB496" i="28"/>
  <c r="BF496" i="28"/>
  <c r="BJ496" i="28"/>
  <c r="BN496" i="28"/>
  <c r="Q497" i="28"/>
  <c r="U497" i="28"/>
  <c r="Y497" i="28"/>
  <c r="AC497" i="28"/>
  <c r="AG497" i="28"/>
  <c r="AK497" i="28"/>
  <c r="AO497" i="28"/>
  <c r="AS497" i="28"/>
  <c r="AW497" i="28"/>
  <c r="BA497" i="28"/>
  <c r="BE497" i="28"/>
  <c r="BI497" i="28"/>
  <c r="BM497" i="28"/>
  <c r="P498" i="28"/>
  <c r="T498" i="28"/>
  <c r="X498" i="28"/>
  <c r="AB498" i="28"/>
  <c r="AF498" i="28"/>
  <c r="AJ498" i="28"/>
  <c r="AN498" i="28"/>
  <c r="AR498" i="28"/>
  <c r="AV498" i="28"/>
  <c r="AZ498" i="28"/>
  <c r="BD498" i="28"/>
  <c r="BH498" i="28"/>
  <c r="BL498" i="28"/>
  <c r="S499" i="28"/>
  <c r="W499" i="28"/>
  <c r="AA499" i="28"/>
  <c r="AE499" i="28"/>
  <c r="AI499" i="28"/>
  <c r="AM499" i="28"/>
  <c r="AQ499" i="28"/>
  <c r="AU499" i="28"/>
  <c r="AY499" i="28"/>
  <c r="BC499" i="28"/>
  <c r="BG499" i="28"/>
  <c r="BK499" i="28"/>
  <c r="BO499" i="28"/>
  <c r="R500" i="28"/>
  <c r="V500" i="28"/>
  <c r="Z500" i="28"/>
  <c r="AD500" i="28"/>
  <c r="AH500" i="28"/>
  <c r="AL500" i="28"/>
  <c r="AP500" i="28"/>
  <c r="AT500" i="28"/>
  <c r="AX500" i="28"/>
  <c r="BB500" i="28"/>
  <c r="BF500" i="28"/>
  <c r="BJ500" i="28"/>
  <c r="BN500" i="28"/>
  <c r="Q501" i="28"/>
  <c r="U501" i="28"/>
  <c r="Y501" i="28"/>
  <c r="AC501" i="28"/>
  <c r="AG501" i="28"/>
  <c r="AK501" i="28"/>
  <c r="AO501" i="28"/>
  <c r="AS501" i="28"/>
  <c r="AW501" i="28"/>
  <c r="BA501" i="28"/>
  <c r="BE501" i="28"/>
  <c r="BI501" i="28"/>
  <c r="BM501" i="28"/>
  <c r="BA494" i="28"/>
  <c r="BI494" i="28"/>
  <c r="P495" i="28"/>
  <c r="X495" i="28"/>
  <c r="AB495" i="28"/>
  <c r="AF495" i="28"/>
  <c r="AJ495" i="28"/>
  <c r="AN495" i="28"/>
  <c r="AR495" i="28"/>
  <c r="AV495" i="28"/>
  <c r="AZ495" i="28"/>
  <c r="BD495" i="28"/>
  <c r="BH495" i="28"/>
  <c r="BL495" i="28"/>
  <c r="S496" i="28"/>
  <c r="W496" i="28"/>
  <c r="AA496" i="28"/>
  <c r="AE496" i="28"/>
  <c r="AI496" i="28"/>
  <c r="AM496" i="28"/>
  <c r="AQ496" i="28"/>
  <c r="AU496" i="28"/>
  <c r="AY496" i="28"/>
  <c r="BC496" i="28"/>
  <c r="BG496" i="28"/>
  <c r="BK496" i="28"/>
  <c r="BO496" i="28"/>
  <c r="R497" i="28"/>
  <c r="V497" i="28"/>
  <c r="Z497" i="28"/>
  <c r="AD497" i="28"/>
  <c r="AH497" i="28"/>
  <c r="AL497" i="28"/>
  <c r="AP497" i="28"/>
  <c r="AT497" i="28"/>
  <c r="AX497" i="28"/>
  <c r="BB497" i="28"/>
  <c r="BF497" i="28"/>
  <c r="BJ497" i="28"/>
  <c r="BN497" i="28"/>
  <c r="Q498" i="28"/>
  <c r="U498" i="28"/>
  <c r="Y498" i="28"/>
  <c r="AC498" i="28"/>
  <c r="AG498" i="28"/>
  <c r="AK498" i="28"/>
  <c r="AO498" i="28"/>
  <c r="AS498" i="28"/>
  <c r="AW498" i="28"/>
  <c r="BA498" i="28"/>
  <c r="BE498" i="28"/>
  <c r="BI498" i="28"/>
  <c r="BM498" i="28"/>
  <c r="P499" i="28"/>
  <c r="T499" i="28"/>
  <c r="X499" i="28"/>
  <c r="AB499" i="28"/>
  <c r="AF499" i="28"/>
  <c r="AJ499" i="28"/>
  <c r="AN499" i="28"/>
  <c r="AR499" i="28"/>
  <c r="AV499" i="28"/>
  <c r="AZ499" i="28"/>
  <c r="BD499" i="28"/>
  <c r="BH499" i="28"/>
  <c r="BL499" i="28"/>
  <c r="S500" i="28"/>
  <c r="W500" i="28"/>
  <c r="AA500" i="28"/>
  <c r="AE500" i="28"/>
  <c r="AI500" i="28"/>
  <c r="AM500" i="28"/>
  <c r="AQ500" i="28"/>
  <c r="AU500" i="28"/>
  <c r="AY500" i="28"/>
  <c r="BC500" i="28"/>
  <c r="BG500" i="28"/>
  <c r="BK500" i="28"/>
  <c r="BO500" i="28"/>
  <c r="R501" i="28"/>
  <c r="V501" i="28"/>
  <c r="Z501" i="28"/>
  <c r="AD501" i="28"/>
  <c r="AH501" i="28"/>
  <c r="AL501" i="28"/>
  <c r="AP501" i="28"/>
  <c r="AT501" i="28"/>
  <c r="AX501" i="28"/>
  <c r="BB501" i="28"/>
  <c r="BF501" i="28"/>
  <c r="BJ501" i="28"/>
  <c r="BN501" i="28"/>
  <c r="E500" i="27"/>
  <c r="E498" i="27"/>
  <c r="E496" i="27"/>
  <c r="E494" i="27"/>
  <c r="E492" i="27"/>
  <c r="E490" i="27"/>
  <c r="E488" i="27"/>
  <c r="E486" i="27"/>
  <c r="E484" i="27"/>
  <c r="E482" i="27"/>
  <c r="E480" i="27"/>
  <c r="E478" i="27"/>
  <c r="E476" i="27"/>
  <c r="E474" i="27"/>
  <c r="E472" i="27"/>
  <c r="E470" i="27"/>
  <c r="E468" i="27"/>
  <c r="E466" i="27"/>
  <c r="E464" i="27"/>
  <c r="E462" i="27"/>
  <c r="E460" i="27"/>
  <c r="E458" i="27"/>
  <c r="E502" i="27"/>
  <c r="E456" i="27"/>
  <c r="E452" i="27"/>
  <c r="E451" i="27"/>
  <c r="E447" i="27"/>
  <c r="E443" i="27"/>
  <c r="E439" i="27"/>
  <c r="E435" i="27"/>
  <c r="E431" i="27"/>
  <c r="E427" i="27"/>
  <c r="E423" i="27"/>
  <c r="E419" i="27"/>
  <c r="E415" i="27"/>
  <c r="E411" i="27"/>
  <c r="E407" i="27"/>
  <c r="E403" i="27"/>
  <c r="E399" i="27"/>
  <c r="E395" i="27"/>
  <c r="E391" i="27"/>
  <c r="E387" i="27"/>
  <c r="E383" i="27"/>
  <c r="E379" i="27"/>
  <c r="E375" i="27"/>
  <c r="E371" i="27"/>
  <c r="E367" i="27"/>
  <c r="E363" i="27"/>
  <c r="E359" i="27"/>
  <c r="E355" i="27"/>
  <c r="E351" i="27"/>
  <c r="E348" i="27"/>
  <c r="E344" i="27"/>
  <c r="E340" i="27"/>
  <c r="E336" i="27"/>
  <c r="E332" i="27"/>
  <c r="E328" i="27"/>
  <c r="E324" i="27"/>
  <c r="E320" i="27"/>
  <c r="E316" i="27"/>
  <c r="E312" i="27"/>
  <c r="E308" i="27"/>
  <c r="E304" i="27"/>
  <c r="E453" i="27"/>
  <c r="E448" i="27"/>
  <c r="E440" i="27"/>
  <c r="E432" i="27"/>
  <c r="E424" i="27"/>
  <c r="E416" i="27"/>
  <c r="E408" i="27"/>
  <c r="E400" i="27"/>
  <c r="E392" i="27"/>
  <c r="E384" i="27"/>
  <c r="E376" i="27"/>
  <c r="E368" i="27"/>
  <c r="E360" i="27"/>
  <c r="E352" i="27"/>
  <c r="E349" i="27"/>
  <c r="E341" i="27"/>
  <c r="E333" i="27"/>
  <c r="E325" i="27"/>
  <c r="E317" i="27"/>
  <c r="E309" i="27"/>
  <c r="E301" i="27"/>
  <c r="E300" i="27"/>
  <c r="E297" i="27"/>
  <c r="E296" i="27"/>
  <c r="E293" i="27"/>
  <c r="E292" i="27"/>
  <c r="E289" i="27"/>
  <c r="E288" i="27"/>
  <c r="E285" i="27"/>
  <c r="E284" i="27"/>
  <c r="E281" i="27"/>
  <c r="E280" i="27"/>
  <c r="E275" i="27"/>
  <c r="E271" i="27"/>
  <c r="E267" i="27"/>
  <c r="E263" i="27"/>
  <c r="E259" i="27"/>
  <c r="E255" i="27"/>
  <c r="E251" i="27"/>
  <c r="E247" i="27"/>
  <c r="E243" i="27"/>
  <c r="E239" i="27"/>
  <c r="E235" i="27"/>
  <c r="E231" i="27"/>
  <c r="E227" i="27"/>
  <c r="E223" i="27"/>
  <c r="E219" i="27"/>
  <c r="E215" i="27"/>
  <c r="E211" i="27"/>
  <c r="E207" i="27"/>
  <c r="E203" i="27"/>
  <c r="E199" i="27"/>
  <c r="E195" i="27"/>
  <c r="E444" i="27"/>
  <c r="E436" i="27"/>
  <c r="E428" i="27"/>
  <c r="E420" i="27"/>
  <c r="E412" i="27"/>
  <c r="E404" i="27"/>
  <c r="E396" i="27"/>
  <c r="E388" i="27"/>
  <c r="E380" i="27"/>
  <c r="E372" i="27"/>
  <c r="E364" i="27"/>
  <c r="E356" i="27"/>
  <c r="E345" i="27"/>
  <c r="E337" i="27"/>
  <c r="E329" i="27"/>
  <c r="E321" i="27"/>
  <c r="E313" i="27"/>
  <c r="E305" i="27"/>
  <c r="E277" i="27"/>
  <c r="E269" i="27"/>
  <c r="E261" i="27"/>
  <c r="E253" i="27"/>
  <c r="E245" i="27"/>
  <c r="E237" i="27"/>
  <c r="E229" i="27"/>
  <c r="E221" i="27"/>
  <c r="E213" i="27"/>
  <c r="E205" i="27"/>
  <c r="E197" i="27"/>
  <c r="H25" i="24"/>
  <c r="F23" i="24"/>
  <c r="E191" i="27"/>
  <c r="E189" i="27"/>
  <c r="E187" i="27"/>
  <c r="E185" i="27"/>
  <c r="E183" i="27"/>
  <c r="E181" i="27"/>
  <c r="E179" i="27"/>
  <c r="E177" i="27"/>
  <c r="E175" i="27"/>
  <c r="E173" i="27"/>
  <c r="E171" i="27"/>
  <c r="E169" i="27"/>
  <c r="E167" i="27"/>
  <c r="E165" i="27"/>
  <c r="E163" i="27"/>
  <c r="E161" i="27"/>
  <c r="E159" i="27"/>
  <c r="E157" i="27"/>
  <c r="E155" i="27"/>
  <c r="E153" i="27"/>
  <c r="E151" i="27"/>
  <c r="E149" i="27"/>
  <c r="E147" i="27"/>
  <c r="E145" i="27"/>
  <c r="E143" i="27"/>
  <c r="E141" i="27"/>
  <c r="E139" i="27"/>
  <c r="E137" i="27"/>
  <c r="E135" i="27"/>
  <c r="E133" i="27"/>
  <c r="E131" i="27"/>
  <c r="E129" i="27"/>
  <c r="E127" i="27"/>
  <c r="G25" i="24"/>
  <c r="I23" i="24"/>
  <c r="E23" i="24"/>
  <c r="E273" i="27"/>
  <c r="E265" i="27"/>
  <c r="E257" i="27"/>
  <c r="E249" i="27"/>
  <c r="E241" i="27"/>
  <c r="E233" i="27"/>
  <c r="E225" i="27"/>
  <c r="E217" i="27"/>
  <c r="E209" i="27"/>
  <c r="E201" i="27"/>
  <c r="E193" i="27"/>
  <c r="E28" i="27"/>
  <c r="E16" i="27"/>
  <c r="D31" i="24"/>
  <c r="F25" i="24"/>
  <c r="H23" i="24"/>
  <c r="E278" i="27"/>
  <c r="E125" i="27"/>
  <c r="E121" i="27"/>
  <c r="E117" i="27"/>
  <c r="E113" i="27"/>
  <c r="E109" i="27"/>
  <c r="E105" i="27"/>
  <c r="E101" i="27"/>
  <c r="E97" i="27"/>
  <c r="E93" i="27"/>
  <c r="E89" i="27"/>
  <c r="E85" i="27"/>
  <c r="E81" i="27"/>
  <c r="E77" i="27"/>
  <c r="E73" i="27"/>
  <c r="E69" i="27"/>
  <c r="E65" i="27"/>
  <c r="E61" i="27"/>
  <c r="E57" i="27"/>
  <c r="E53" i="27"/>
  <c r="E49" i="27"/>
  <c r="E45" i="27"/>
  <c r="E41" i="27"/>
  <c r="E37" i="27"/>
  <c r="E33" i="27"/>
  <c r="E29" i="27"/>
  <c r="E25" i="27"/>
  <c r="E21" i="27"/>
  <c r="E17" i="27"/>
  <c r="E13" i="27"/>
  <c r="E9" i="27"/>
  <c r="E5" i="27"/>
  <c r="I25" i="24"/>
  <c r="E25" i="24"/>
  <c r="G23" i="24"/>
  <c r="E12" i="27"/>
  <c r="E36" i="27"/>
  <c r="E52" i="27"/>
  <c r="E68" i="27"/>
  <c r="E84" i="27"/>
  <c r="E100" i="27"/>
  <c r="E116" i="27"/>
  <c r="E212" i="27"/>
  <c r="E244" i="27"/>
  <c r="E276" i="27"/>
  <c r="E214" i="27"/>
  <c r="E126" i="27"/>
  <c r="E216" i="27"/>
  <c r="E303" i="27"/>
  <c r="E346" i="27"/>
  <c r="E370" i="27"/>
  <c r="E413" i="27"/>
  <c r="E434" i="27"/>
  <c r="E283" i="27"/>
  <c r="E299" i="27"/>
  <c r="E331" i="27"/>
  <c r="E342" i="27"/>
  <c r="E361" i="27"/>
  <c r="E382" i="27"/>
  <c r="E393" i="27"/>
  <c r="E414" i="27"/>
  <c r="E425" i="27"/>
  <c r="E446" i="27"/>
  <c r="E503" i="27"/>
  <c r="E459" i="27"/>
  <c r="E463" i="27"/>
  <c r="E467" i="27"/>
  <c r="E471" i="27"/>
  <c r="E475" i="27"/>
  <c r="E479" i="27"/>
  <c r="E483" i="27"/>
  <c r="E487" i="27"/>
  <c r="E491" i="27"/>
  <c r="E495" i="27"/>
  <c r="E499" i="27"/>
  <c r="E365" i="27"/>
  <c r="E291" i="27"/>
  <c r="E315" i="27"/>
  <c r="E347" i="27"/>
  <c r="E377" i="27"/>
  <c r="E398" i="27"/>
  <c r="E441" i="27"/>
  <c r="E461" i="27"/>
  <c r="E469" i="27"/>
  <c r="E477" i="27"/>
  <c r="E485" i="27"/>
  <c r="E493" i="27"/>
  <c r="E501" i="27"/>
  <c r="E20" i="27"/>
  <c r="E40" i="27"/>
  <c r="E56" i="27"/>
  <c r="E72" i="27"/>
  <c r="E88" i="27"/>
  <c r="E104" i="27"/>
  <c r="E120" i="27"/>
  <c r="E14" i="27"/>
  <c r="E30" i="27"/>
  <c r="E46" i="27"/>
  <c r="E62" i="27"/>
  <c r="E78" i="27"/>
  <c r="E94" i="27"/>
  <c r="E110" i="27"/>
  <c r="E7" i="27"/>
  <c r="E23" i="27"/>
  <c r="E39" i="27"/>
  <c r="E55" i="27"/>
  <c r="E71" i="27"/>
  <c r="E87" i="27"/>
  <c r="E103" i="27"/>
  <c r="E119" i="27"/>
  <c r="E202" i="27"/>
  <c r="E218" i="27"/>
  <c r="E234" i="27"/>
  <c r="E250" i="27"/>
  <c r="E266" i="27"/>
  <c r="E220" i="27"/>
  <c r="E252" i="27"/>
  <c r="E128" i="27"/>
  <c r="E132" i="27"/>
  <c r="E136" i="27"/>
  <c r="E140" i="27"/>
  <c r="E144" i="27"/>
  <c r="E148" i="27"/>
  <c r="E152" i="27"/>
  <c r="E156" i="27"/>
  <c r="E160" i="27"/>
  <c r="E164" i="27"/>
  <c r="E168" i="27"/>
  <c r="E172" i="27"/>
  <c r="E176" i="27"/>
  <c r="E180" i="27"/>
  <c r="E184" i="27"/>
  <c r="E188" i="27"/>
  <c r="E192" i="27"/>
  <c r="E224" i="27"/>
  <c r="E256" i="27"/>
  <c r="E306" i="27"/>
  <c r="E327" i="27"/>
  <c r="E338" i="27"/>
  <c r="E362" i="27"/>
  <c r="E373" i="27"/>
  <c r="E394" i="27"/>
  <c r="E405" i="27"/>
  <c r="E426" i="27"/>
  <c r="E437" i="27"/>
  <c r="E279" i="27"/>
  <c r="E286" i="27"/>
  <c r="E295" i="27"/>
  <c r="E302" i="27"/>
  <c r="E323" i="27"/>
  <c r="E334" i="27"/>
  <c r="E353" i="27"/>
  <c r="E374" i="27"/>
  <c r="E385" i="27"/>
  <c r="E406" i="27"/>
  <c r="E417" i="27"/>
  <c r="E438" i="27"/>
  <c r="E450" i="27"/>
  <c r="E18" i="27"/>
  <c r="E34" i="27"/>
  <c r="E50" i="27"/>
  <c r="E66" i="27"/>
  <c r="E82" i="27"/>
  <c r="E98" i="27"/>
  <c r="E114" i="27"/>
  <c r="E11" i="27"/>
  <c r="E27" i="27"/>
  <c r="E43" i="27"/>
  <c r="E59" i="27"/>
  <c r="E75" i="27"/>
  <c r="E91" i="27"/>
  <c r="E107" i="27"/>
  <c r="E123" i="27"/>
  <c r="E196" i="27"/>
  <c r="E228" i="27"/>
  <c r="E260" i="27"/>
  <c r="E206" i="27"/>
  <c r="E222" i="27"/>
  <c r="E238" i="27"/>
  <c r="E254" i="27"/>
  <c r="E270" i="27"/>
  <c r="E200" i="27"/>
  <c r="E232" i="27"/>
  <c r="E264" i="27"/>
  <c r="E319" i="27"/>
  <c r="E330" i="27"/>
  <c r="E354" i="27"/>
  <c r="E386" i="27"/>
  <c r="E397" i="27"/>
  <c r="E418" i="27"/>
  <c r="E429" i="27"/>
  <c r="E282" i="27"/>
  <c r="E298" i="27"/>
  <c r="E326" i="27"/>
  <c r="E366" i="27"/>
  <c r="E409" i="27"/>
  <c r="E430" i="27"/>
  <c r="E454" i="27"/>
  <c r="E465" i="27"/>
  <c r="E473" i="27"/>
  <c r="E481" i="27"/>
  <c r="E489" i="27"/>
  <c r="E497" i="27"/>
  <c r="E4" i="27"/>
  <c r="E24" i="27"/>
  <c r="E44" i="27"/>
  <c r="E60" i="27"/>
  <c r="E76" i="27"/>
  <c r="E92" i="27"/>
  <c r="E108" i="27"/>
  <c r="E124" i="27"/>
  <c r="E8" i="27"/>
  <c r="E32" i="27"/>
  <c r="E48" i="27"/>
  <c r="E64" i="27"/>
  <c r="E80" i="27"/>
  <c r="E96" i="27"/>
  <c r="E112" i="27"/>
  <c r="E6" i="27"/>
  <c r="E22" i="27"/>
  <c r="E38" i="27"/>
  <c r="E54" i="27"/>
  <c r="E70" i="27"/>
  <c r="E86" i="27"/>
  <c r="E102" i="27"/>
  <c r="E118" i="27"/>
  <c r="E15" i="27"/>
  <c r="E31" i="27"/>
  <c r="E47" i="27"/>
  <c r="E63" i="27"/>
  <c r="E79" i="27"/>
  <c r="E95" i="27"/>
  <c r="E111" i="27"/>
  <c r="E194" i="27"/>
  <c r="E210" i="27"/>
  <c r="E226" i="27"/>
  <c r="E242" i="27"/>
  <c r="E258" i="27"/>
  <c r="E274" i="27"/>
  <c r="E204" i="27"/>
  <c r="E236" i="27"/>
  <c r="E268" i="27"/>
  <c r="E130" i="27"/>
  <c r="E134" i="27"/>
  <c r="E138" i="27"/>
  <c r="E142" i="27"/>
  <c r="E146" i="27"/>
  <c r="E150" i="27"/>
  <c r="E154" i="27"/>
  <c r="E158" i="27"/>
  <c r="E162" i="27"/>
  <c r="E166" i="27"/>
  <c r="E170" i="27"/>
  <c r="E174" i="27"/>
  <c r="E178" i="27"/>
  <c r="E182" i="27"/>
  <c r="E186" i="27"/>
  <c r="E190" i="27"/>
  <c r="E208" i="27"/>
  <c r="E240" i="27"/>
  <c r="E272" i="27"/>
  <c r="E311" i="27"/>
  <c r="E322" i="27"/>
  <c r="E343" i="27"/>
  <c r="E357" i="27"/>
  <c r="E378" i="27"/>
  <c r="E389" i="27"/>
  <c r="E410" i="27"/>
  <c r="E421" i="27"/>
  <c r="E442" i="27"/>
  <c r="E287" i="27"/>
  <c r="E294" i="27"/>
  <c r="E307" i="27"/>
  <c r="E318" i="27"/>
  <c r="E339" i="27"/>
  <c r="E350" i="27"/>
  <c r="E358" i="27"/>
  <c r="E369" i="27"/>
  <c r="E390" i="27"/>
  <c r="E401" i="27"/>
  <c r="E422" i="27"/>
  <c r="E433" i="27"/>
  <c r="E455" i="27"/>
  <c r="E457" i="27"/>
  <c r="E10" i="27"/>
  <c r="E26" i="27"/>
  <c r="E42" i="27"/>
  <c r="E58" i="27"/>
  <c r="E74" i="27"/>
  <c r="E90" i="27"/>
  <c r="E106" i="27"/>
  <c r="E122" i="27"/>
  <c r="E3" i="27"/>
  <c r="E19" i="27"/>
  <c r="E35" i="27"/>
  <c r="E51" i="27"/>
  <c r="E67" i="27"/>
  <c r="E83" i="27"/>
  <c r="E99" i="27"/>
  <c r="E115" i="27"/>
  <c r="E198" i="27"/>
  <c r="E230" i="27"/>
  <c r="E246" i="27"/>
  <c r="E262" i="27"/>
  <c r="E248" i="27"/>
  <c r="E314" i="27"/>
  <c r="E335" i="27"/>
  <c r="E381" i="27"/>
  <c r="E402" i="27"/>
  <c r="E445" i="27"/>
  <c r="E449" i="27"/>
  <c r="E290" i="27"/>
  <c r="E310" i="27"/>
  <c r="F115" i="27" l="1"/>
  <c r="G115" i="27" s="1"/>
  <c r="H115" i="27" s="1"/>
  <c r="I115" i="27" s="1"/>
  <c r="J115" i="27" s="1"/>
  <c r="K115" i="27" s="1"/>
  <c r="L115" i="27" s="1"/>
  <c r="M115" i="27" s="1"/>
  <c r="N115" i="27" s="1"/>
  <c r="O115" i="27" s="1"/>
  <c r="P115" i="27" s="1"/>
  <c r="Q115" i="27" s="1"/>
  <c r="R115" i="27" s="1"/>
  <c r="S115" i="27" s="1"/>
  <c r="T115" i="27" s="1"/>
  <c r="U115" i="27" s="1"/>
  <c r="V115" i="27" s="1"/>
  <c r="W115" i="27" s="1"/>
  <c r="X115" i="27" s="1"/>
  <c r="Y115" i="27" s="1"/>
  <c r="Z115" i="27" s="1"/>
  <c r="AA115" i="27" s="1"/>
  <c r="AB115" i="27" s="1"/>
  <c r="AC115" i="27" s="1"/>
  <c r="AD115" i="27" s="1"/>
  <c r="AE115" i="27" s="1"/>
  <c r="AF115" i="27" s="1"/>
  <c r="AG115" i="27" s="1"/>
  <c r="AH115" i="27" s="1"/>
  <c r="AI115" i="27" s="1"/>
  <c r="AJ115" i="27" s="1"/>
  <c r="AK115" i="27" s="1"/>
  <c r="AL115" i="27" s="1"/>
  <c r="AM115" i="27" s="1"/>
  <c r="AN115" i="27" s="1"/>
  <c r="AO115" i="27" s="1"/>
  <c r="AP115" i="27" s="1"/>
  <c r="AQ115" i="27" s="1"/>
  <c r="AR115" i="27" s="1"/>
  <c r="AS115" i="27" s="1"/>
  <c r="AT115" i="27" s="1"/>
  <c r="AU115" i="27" s="1"/>
  <c r="AV115" i="27" s="1"/>
  <c r="AW115" i="27" s="1"/>
  <c r="AX115" i="27" s="1"/>
  <c r="AY115" i="27" s="1"/>
  <c r="AZ115" i="27" s="1"/>
  <c r="BA115" i="27" s="1"/>
  <c r="BB115" i="27" s="1"/>
  <c r="BC115" i="27" s="1"/>
  <c r="BD115" i="27" s="1"/>
  <c r="F457" i="27"/>
  <c r="G457" i="27" s="1"/>
  <c r="H457" i="27" s="1"/>
  <c r="I457" i="27" s="1"/>
  <c r="J457" i="27" s="1"/>
  <c r="K457" i="27" s="1"/>
  <c r="L457" i="27" s="1"/>
  <c r="M457" i="27" s="1"/>
  <c r="N457" i="27" s="1"/>
  <c r="O457" i="27" s="1"/>
  <c r="P457" i="27" s="1"/>
  <c r="Q457" i="27" s="1"/>
  <c r="R457" i="27" s="1"/>
  <c r="S457" i="27" s="1"/>
  <c r="T457" i="27" s="1"/>
  <c r="U457" i="27" s="1"/>
  <c r="V457" i="27" s="1"/>
  <c r="W457" i="27" s="1"/>
  <c r="X457" i="27" s="1"/>
  <c r="Y457" i="27" s="1"/>
  <c r="Z457" i="27" s="1"/>
  <c r="AA457" i="27" s="1"/>
  <c r="AB457" i="27" s="1"/>
  <c r="AC457" i="27" s="1"/>
  <c r="AD457" i="27" s="1"/>
  <c r="AE457" i="27" s="1"/>
  <c r="AF457" i="27" s="1"/>
  <c r="AG457" i="27" s="1"/>
  <c r="AH457" i="27" s="1"/>
  <c r="AI457" i="27" s="1"/>
  <c r="AJ457" i="27" s="1"/>
  <c r="AK457" i="27" s="1"/>
  <c r="AL457" i="27" s="1"/>
  <c r="AM457" i="27" s="1"/>
  <c r="AN457" i="27" s="1"/>
  <c r="AO457" i="27" s="1"/>
  <c r="AP457" i="27" s="1"/>
  <c r="AQ457" i="27" s="1"/>
  <c r="AR457" i="27" s="1"/>
  <c r="AS457" i="27" s="1"/>
  <c r="AT457" i="27" s="1"/>
  <c r="AU457" i="27" s="1"/>
  <c r="AV457" i="27" s="1"/>
  <c r="AW457" i="27" s="1"/>
  <c r="AX457" i="27" s="1"/>
  <c r="AY457" i="27" s="1"/>
  <c r="AZ457" i="27" s="1"/>
  <c r="BA457" i="27" s="1"/>
  <c r="BB457" i="27" s="1"/>
  <c r="BC457" i="27" s="1"/>
  <c r="BD457" i="27" s="1"/>
  <c r="F410" i="27"/>
  <c r="G410" i="27" s="1"/>
  <c r="H410" i="27" s="1"/>
  <c r="I410" i="27" s="1"/>
  <c r="J410" i="27" s="1"/>
  <c r="K410" i="27" s="1"/>
  <c r="L410" i="27" s="1"/>
  <c r="M410" i="27" s="1"/>
  <c r="N410" i="27" s="1"/>
  <c r="O410" i="27" s="1"/>
  <c r="P410" i="27" s="1"/>
  <c r="Q410" i="27" s="1"/>
  <c r="R410" i="27" s="1"/>
  <c r="S410" i="27" s="1"/>
  <c r="T410" i="27" s="1"/>
  <c r="U410" i="27" s="1"/>
  <c r="V410" i="27" s="1"/>
  <c r="W410" i="27" s="1"/>
  <c r="X410" i="27" s="1"/>
  <c r="Y410" i="27" s="1"/>
  <c r="Z410" i="27" s="1"/>
  <c r="AA410" i="27" s="1"/>
  <c r="AB410" i="27" s="1"/>
  <c r="AC410" i="27" s="1"/>
  <c r="AD410" i="27" s="1"/>
  <c r="AE410" i="27" s="1"/>
  <c r="AF410" i="27" s="1"/>
  <c r="AG410" i="27" s="1"/>
  <c r="AH410" i="27" s="1"/>
  <c r="AI410" i="27" s="1"/>
  <c r="AJ410" i="27" s="1"/>
  <c r="AK410" i="27" s="1"/>
  <c r="AL410" i="27" s="1"/>
  <c r="AM410" i="27" s="1"/>
  <c r="AN410" i="27" s="1"/>
  <c r="AO410" i="27" s="1"/>
  <c r="AP410" i="27" s="1"/>
  <c r="AQ410" i="27" s="1"/>
  <c r="AR410" i="27" s="1"/>
  <c r="AS410" i="27" s="1"/>
  <c r="AT410" i="27" s="1"/>
  <c r="AU410" i="27" s="1"/>
  <c r="AV410" i="27" s="1"/>
  <c r="AW410" i="27" s="1"/>
  <c r="AX410" i="27" s="1"/>
  <c r="AY410" i="27" s="1"/>
  <c r="AZ410" i="27" s="1"/>
  <c r="BA410" i="27" s="1"/>
  <c r="BB410" i="27" s="1"/>
  <c r="BC410" i="27" s="1"/>
  <c r="BD410" i="27" s="1"/>
  <c r="F182" i="27"/>
  <c r="G182" i="27" s="1"/>
  <c r="H182" i="27" s="1"/>
  <c r="I182" i="27" s="1"/>
  <c r="J182" i="27" s="1"/>
  <c r="K182" i="27" s="1"/>
  <c r="L182" i="27" s="1"/>
  <c r="M182" i="27" s="1"/>
  <c r="N182" i="27" s="1"/>
  <c r="O182" i="27" s="1"/>
  <c r="P182" i="27" s="1"/>
  <c r="Q182" i="27" s="1"/>
  <c r="R182" i="27" s="1"/>
  <c r="S182" i="27" s="1"/>
  <c r="T182" i="27" s="1"/>
  <c r="U182" i="27" s="1"/>
  <c r="V182" i="27" s="1"/>
  <c r="W182" i="27" s="1"/>
  <c r="X182" i="27" s="1"/>
  <c r="Y182" i="27" s="1"/>
  <c r="Z182" i="27" s="1"/>
  <c r="AA182" i="27" s="1"/>
  <c r="AB182" i="27" s="1"/>
  <c r="AC182" i="27" s="1"/>
  <c r="AD182" i="27" s="1"/>
  <c r="AE182" i="27" s="1"/>
  <c r="AF182" i="27" s="1"/>
  <c r="AG182" i="27" s="1"/>
  <c r="AH182" i="27" s="1"/>
  <c r="AI182" i="27" s="1"/>
  <c r="AJ182" i="27" s="1"/>
  <c r="AK182" i="27" s="1"/>
  <c r="AL182" i="27" s="1"/>
  <c r="AM182" i="27" s="1"/>
  <c r="AN182" i="27" s="1"/>
  <c r="AO182" i="27" s="1"/>
  <c r="AP182" i="27" s="1"/>
  <c r="AQ182" i="27" s="1"/>
  <c r="AR182" i="27" s="1"/>
  <c r="AS182" i="27" s="1"/>
  <c r="AT182" i="27" s="1"/>
  <c r="AU182" i="27" s="1"/>
  <c r="AV182" i="27" s="1"/>
  <c r="AW182" i="27" s="1"/>
  <c r="AX182" i="27" s="1"/>
  <c r="AY182" i="27" s="1"/>
  <c r="AZ182" i="27" s="1"/>
  <c r="BA182" i="27" s="1"/>
  <c r="BB182" i="27" s="1"/>
  <c r="BC182" i="27" s="1"/>
  <c r="BD182" i="27" s="1"/>
  <c r="F226" i="27"/>
  <c r="G226" i="27" s="1"/>
  <c r="H226" i="27" s="1"/>
  <c r="I226" i="27" s="1"/>
  <c r="J226" i="27" s="1"/>
  <c r="K226" i="27" s="1"/>
  <c r="L226" i="27" s="1"/>
  <c r="M226" i="27" s="1"/>
  <c r="N226" i="27" s="1"/>
  <c r="O226" i="27" s="1"/>
  <c r="P226" i="27" s="1"/>
  <c r="Q226" i="27" s="1"/>
  <c r="R226" i="27" s="1"/>
  <c r="S226" i="27" s="1"/>
  <c r="T226" i="27" s="1"/>
  <c r="U226" i="27" s="1"/>
  <c r="V226" i="27" s="1"/>
  <c r="W226" i="27" s="1"/>
  <c r="X226" i="27" s="1"/>
  <c r="Y226" i="27" s="1"/>
  <c r="Z226" i="27" s="1"/>
  <c r="AA226" i="27" s="1"/>
  <c r="AB226" i="27" s="1"/>
  <c r="AC226" i="27" s="1"/>
  <c r="AD226" i="27" s="1"/>
  <c r="AE226" i="27" s="1"/>
  <c r="AF226" i="27" s="1"/>
  <c r="AG226" i="27" s="1"/>
  <c r="AH226" i="27" s="1"/>
  <c r="AI226" i="27" s="1"/>
  <c r="AJ226" i="27" s="1"/>
  <c r="AK226" i="27" s="1"/>
  <c r="AL226" i="27" s="1"/>
  <c r="AM226" i="27" s="1"/>
  <c r="AN226" i="27" s="1"/>
  <c r="AO226" i="27" s="1"/>
  <c r="AP226" i="27" s="1"/>
  <c r="AQ226" i="27" s="1"/>
  <c r="AR226" i="27" s="1"/>
  <c r="AS226" i="27" s="1"/>
  <c r="AT226" i="27" s="1"/>
  <c r="AU226" i="27" s="1"/>
  <c r="AV226" i="27" s="1"/>
  <c r="AW226" i="27" s="1"/>
  <c r="AX226" i="27" s="1"/>
  <c r="AY226" i="27" s="1"/>
  <c r="AZ226" i="27" s="1"/>
  <c r="BA226" i="27" s="1"/>
  <c r="BB226" i="27" s="1"/>
  <c r="BC226" i="27" s="1"/>
  <c r="BD226" i="27" s="1"/>
  <c r="F22" i="27"/>
  <c r="G22" i="27" s="1"/>
  <c r="H22" i="27" s="1"/>
  <c r="I22" i="27" s="1"/>
  <c r="J22" i="27" s="1"/>
  <c r="K22" i="27" s="1"/>
  <c r="L22" i="27" s="1"/>
  <c r="M22" i="27" s="1"/>
  <c r="N22" i="27" s="1"/>
  <c r="O22" i="27" s="1"/>
  <c r="P22" i="27" s="1"/>
  <c r="Q22" i="27" s="1"/>
  <c r="R22" i="27" s="1"/>
  <c r="S22" i="27" s="1"/>
  <c r="T22" i="27" s="1"/>
  <c r="U22" i="27" s="1"/>
  <c r="V22" i="27" s="1"/>
  <c r="W22" i="27" s="1"/>
  <c r="X22" i="27" s="1"/>
  <c r="Y22" i="27" s="1"/>
  <c r="Z22" i="27" s="1"/>
  <c r="AA22" i="27" s="1"/>
  <c r="AB22" i="27" s="1"/>
  <c r="AC22" i="27" s="1"/>
  <c r="AD22" i="27" s="1"/>
  <c r="AE22" i="27" s="1"/>
  <c r="AF22" i="27" s="1"/>
  <c r="AG22" i="27" s="1"/>
  <c r="AH22" i="27" s="1"/>
  <c r="AI22" i="27" s="1"/>
  <c r="AJ22" i="27" s="1"/>
  <c r="AK22" i="27" s="1"/>
  <c r="AL22" i="27" s="1"/>
  <c r="AM22" i="27" s="1"/>
  <c r="AN22" i="27" s="1"/>
  <c r="AO22" i="27" s="1"/>
  <c r="AP22" i="27" s="1"/>
  <c r="AQ22" i="27" s="1"/>
  <c r="AR22" i="27" s="1"/>
  <c r="AS22" i="27" s="1"/>
  <c r="AT22" i="27" s="1"/>
  <c r="AU22" i="27" s="1"/>
  <c r="AV22" i="27" s="1"/>
  <c r="AW22" i="27" s="1"/>
  <c r="AX22" i="27" s="1"/>
  <c r="AY22" i="27" s="1"/>
  <c r="AZ22" i="27" s="1"/>
  <c r="BA22" i="27" s="1"/>
  <c r="BB22" i="27" s="1"/>
  <c r="BC22" i="27" s="1"/>
  <c r="BD22" i="27" s="1"/>
  <c r="F4" i="27"/>
  <c r="G4" i="27" s="1"/>
  <c r="H4" i="27" s="1"/>
  <c r="I4" i="27" s="1"/>
  <c r="J4" i="27" s="1"/>
  <c r="K4" i="27" s="1"/>
  <c r="L4" i="27" s="1"/>
  <c r="M4" i="27" s="1"/>
  <c r="N4" i="27" s="1"/>
  <c r="O4" i="27" s="1"/>
  <c r="P4" i="27" s="1"/>
  <c r="Q4" i="27" s="1"/>
  <c r="R4" i="27" s="1"/>
  <c r="S4" i="27" s="1"/>
  <c r="T4" i="27" s="1"/>
  <c r="U4" i="27" s="1"/>
  <c r="V4" i="27" s="1"/>
  <c r="W4" i="27" s="1"/>
  <c r="X4" i="27" s="1"/>
  <c r="Y4" i="27" s="1"/>
  <c r="Z4" i="27" s="1"/>
  <c r="AA4" i="27" s="1"/>
  <c r="AB4" i="27" s="1"/>
  <c r="AC4" i="27" s="1"/>
  <c r="AD4" i="27" s="1"/>
  <c r="AE4" i="27" s="1"/>
  <c r="AF4" i="27" s="1"/>
  <c r="AG4" i="27" s="1"/>
  <c r="AH4" i="27" s="1"/>
  <c r="AI4" i="27" s="1"/>
  <c r="AJ4" i="27" s="1"/>
  <c r="AK4" i="27" s="1"/>
  <c r="AL4" i="27" s="1"/>
  <c r="AM4" i="27" s="1"/>
  <c r="AN4" i="27" s="1"/>
  <c r="AO4" i="27" s="1"/>
  <c r="AP4" i="27" s="1"/>
  <c r="AQ4" i="27" s="1"/>
  <c r="AR4" i="27" s="1"/>
  <c r="AS4" i="27" s="1"/>
  <c r="AT4" i="27" s="1"/>
  <c r="AU4" i="27" s="1"/>
  <c r="AV4" i="27" s="1"/>
  <c r="AW4" i="27" s="1"/>
  <c r="AX4" i="27" s="1"/>
  <c r="AY4" i="27" s="1"/>
  <c r="AZ4" i="27" s="1"/>
  <c r="BA4" i="27" s="1"/>
  <c r="BB4" i="27" s="1"/>
  <c r="BC4" i="27" s="1"/>
  <c r="BD4" i="27" s="1"/>
  <c r="F386" i="27"/>
  <c r="G386" i="27" s="1"/>
  <c r="H386" i="27" s="1"/>
  <c r="I386" i="27" s="1"/>
  <c r="J386" i="27" s="1"/>
  <c r="K386" i="27" s="1"/>
  <c r="L386" i="27" s="1"/>
  <c r="M386" i="27" s="1"/>
  <c r="N386" i="27" s="1"/>
  <c r="O386" i="27" s="1"/>
  <c r="P386" i="27" s="1"/>
  <c r="Q386" i="27" s="1"/>
  <c r="R386" i="27" s="1"/>
  <c r="S386" i="27" s="1"/>
  <c r="T386" i="27" s="1"/>
  <c r="U386" i="27" s="1"/>
  <c r="V386" i="27" s="1"/>
  <c r="W386" i="27" s="1"/>
  <c r="X386" i="27" s="1"/>
  <c r="Y386" i="27" s="1"/>
  <c r="Z386" i="27" s="1"/>
  <c r="AA386" i="27" s="1"/>
  <c r="AB386" i="27" s="1"/>
  <c r="AC386" i="27" s="1"/>
  <c r="AD386" i="27" s="1"/>
  <c r="AE386" i="27" s="1"/>
  <c r="AF386" i="27" s="1"/>
  <c r="AG386" i="27" s="1"/>
  <c r="AH386" i="27" s="1"/>
  <c r="AI386" i="27" s="1"/>
  <c r="AJ386" i="27" s="1"/>
  <c r="AK386" i="27" s="1"/>
  <c r="AL386" i="27" s="1"/>
  <c r="AM386" i="27" s="1"/>
  <c r="AN386" i="27" s="1"/>
  <c r="AO386" i="27" s="1"/>
  <c r="AP386" i="27" s="1"/>
  <c r="AQ386" i="27" s="1"/>
  <c r="AR386" i="27" s="1"/>
  <c r="AS386" i="27" s="1"/>
  <c r="AT386" i="27" s="1"/>
  <c r="AU386" i="27" s="1"/>
  <c r="AV386" i="27" s="1"/>
  <c r="AW386" i="27" s="1"/>
  <c r="AX386" i="27" s="1"/>
  <c r="AY386" i="27" s="1"/>
  <c r="AZ386" i="27" s="1"/>
  <c r="BA386" i="27" s="1"/>
  <c r="BB386" i="27" s="1"/>
  <c r="BC386" i="27" s="1"/>
  <c r="BD386" i="27" s="1"/>
  <c r="F107" i="27"/>
  <c r="G107" i="27" s="1"/>
  <c r="H107" i="27" s="1"/>
  <c r="I107" i="27" s="1"/>
  <c r="J107" i="27" s="1"/>
  <c r="K107" i="27" s="1"/>
  <c r="L107" i="27" s="1"/>
  <c r="M107" i="27" s="1"/>
  <c r="N107" i="27" s="1"/>
  <c r="O107" i="27" s="1"/>
  <c r="P107" i="27" s="1"/>
  <c r="Q107" i="27" s="1"/>
  <c r="R107" i="27" s="1"/>
  <c r="S107" i="27" s="1"/>
  <c r="T107" i="27" s="1"/>
  <c r="U107" i="27" s="1"/>
  <c r="V107" i="27" s="1"/>
  <c r="W107" i="27" s="1"/>
  <c r="X107" i="27" s="1"/>
  <c r="Y107" i="27" s="1"/>
  <c r="Z107" i="27" s="1"/>
  <c r="AA107" i="27" s="1"/>
  <c r="AB107" i="27" s="1"/>
  <c r="AC107" i="27" s="1"/>
  <c r="AD107" i="27" s="1"/>
  <c r="AE107" i="27" s="1"/>
  <c r="AF107" i="27" s="1"/>
  <c r="AG107" i="27" s="1"/>
  <c r="AH107" i="27" s="1"/>
  <c r="AI107" i="27" s="1"/>
  <c r="AJ107" i="27" s="1"/>
  <c r="AK107" i="27" s="1"/>
  <c r="AL107" i="27" s="1"/>
  <c r="AM107" i="27" s="1"/>
  <c r="AN107" i="27" s="1"/>
  <c r="AO107" i="27" s="1"/>
  <c r="AP107" i="27" s="1"/>
  <c r="AQ107" i="27" s="1"/>
  <c r="AR107" i="27" s="1"/>
  <c r="AS107" i="27" s="1"/>
  <c r="AT107" i="27" s="1"/>
  <c r="AU107" i="27" s="1"/>
  <c r="AV107" i="27" s="1"/>
  <c r="AW107" i="27" s="1"/>
  <c r="AX107" i="27" s="1"/>
  <c r="AY107" i="27" s="1"/>
  <c r="AZ107" i="27" s="1"/>
  <c r="BA107" i="27" s="1"/>
  <c r="BB107" i="27" s="1"/>
  <c r="BC107" i="27" s="1"/>
  <c r="BD107" i="27" s="1"/>
  <c r="F417" i="27"/>
  <c r="G417" i="27" s="1"/>
  <c r="H417" i="27" s="1"/>
  <c r="I417" i="27" s="1"/>
  <c r="J417" i="27" s="1"/>
  <c r="K417" i="27" s="1"/>
  <c r="L417" i="27" s="1"/>
  <c r="M417" i="27" s="1"/>
  <c r="N417" i="27" s="1"/>
  <c r="O417" i="27" s="1"/>
  <c r="P417" i="27" s="1"/>
  <c r="Q417" i="27" s="1"/>
  <c r="R417" i="27" s="1"/>
  <c r="S417" i="27" s="1"/>
  <c r="T417" i="27" s="1"/>
  <c r="U417" i="27" s="1"/>
  <c r="V417" i="27" s="1"/>
  <c r="W417" i="27" s="1"/>
  <c r="X417" i="27" s="1"/>
  <c r="Y417" i="27" s="1"/>
  <c r="Z417" i="27" s="1"/>
  <c r="AA417" i="27" s="1"/>
  <c r="AB417" i="27" s="1"/>
  <c r="AC417" i="27" s="1"/>
  <c r="AD417" i="27" s="1"/>
  <c r="AE417" i="27" s="1"/>
  <c r="AF417" i="27" s="1"/>
  <c r="AG417" i="27" s="1"/>
  <c r="AH417" i="27" s="1"/>
  <c r="AI417" i="27" s="1"/>
  <c r="AJ417" i="27" s="1"/>
  <c r="AK417" i="27" s="1"/>
  <c r="AL417" i="27" s="1"/>
  <c r="AM417" i="27" s="1"/>
  <c r="AN417" i="27" s="1"/>
  <c r="AO417" i="27" s="1"/>
  <c r="AP417" i="27" s="1"/>
  <c r="AQ417" i="27" s="1"/>
  <c r="AR417" i="27" s="1"/>
  <c r="AS417" i="27" s="1"/>
  <c r="AT417" i="27" s="1"/>
  <c r="AU417" i="27" s="1"/>
  <c r="AV417" i="27" s="1"/>
  <c r="AW417" i="27" s="1"/>
  <c r="AX417" i="27" s="1"/>
  <c r="AY417" i="27" s="1"/>
  <c r="AZ417" i="27" s="1"/>
  <c r="BA417" i="27" s="1"/>
  <c r="BB417" i="27" s="1"/>
  <c r="BC417" i="27" s="1"/>
  <c r="BD417" i="27" s="1"/>
  <c r="F362" i="27"/>
  <c r="G362" i="27" s="1"/>
  <c r="H362" i="27" s="1"/>
  <c r="I362" i="27" s="1"/>
  <c r="J362" i="27" s="1"/>
  <c r="K362" i="27" s="1"/>
  <c r="L362" i="27" s="1"/>
  <c r="M362" i="27" s="1"/>
  <c r="N362" i="27" s="1"/>
  <c r="O362" i="27" s="1"/>
  <c r="P362" i="27" s="1"/>
  <c r="Q362" i="27" s="1"/>
  <c r="R362" i="27" s="1"/>
  <c r="S362" i="27" s="1"/>
  <c r="T362" i="27" s="1"/>
  <c r="U362" i="27" s="1"/>
  <c r="V362" i="27" s="1"/>
  <c r="W362" i="27" s="1"/>
  <c r="X362" i="27" s="1"/>
  <c r="Y362" i="27" s="1"/>
  <c r="Z362" i="27" s="1"/>
  <c r="AA362" i="27" s="1"/>
  <c r="AB362" i="27" s="1"/>
  <c r="AC362" i="27" s="1"/>
  <c r="AD362" i="27" s="1"/>
  <c r="AE362" i="27" s="1"/>
  <c r="AF362" i="27" s="1"/>
  <c r="AG362" i="27" s="1"/>
  <c r="AH362" i="27" s="1"/>
  <c r="AI362" i="27" s="1"/>
  <c r="AJ362" i="27" s="1"/>
  <c r="AK362" i="27" s="1"/>
  <c r="AL362" i="27" s="1"/>
  <c r="AM362" i="27" s="1"/>
  <c r="AN362" i="27" s="1"/>
  <c r="AO362" i="27" s="1"/>
  <c r="AP362" i="27" s="1"/>
  <c r="AQ362" i="27" s="1"/>
  <c r="AR362" i="27" s="1"/>
  <c r="AS362" i="27" s="1"/>
  <c r="AT362" i="27" s="1"/>
  <c r="AU362" i="27" s="1"/>
  <c r="AV362" i="27" s="1"/>
  <c r="AW362" i="27" s="1"/>
  <c r="AX362" i="27" s="1"/>
  <c r="AY362" i="27" s="1"/>
  <c r="AZ362" i="27" s="1"/>
  <c r="BA362" i="27" s="1"/>
  <c r="BB362" i="27" s="1"/>
  <c r="BC362" i="27" s="1"/>
  <c r="BD362" i="27" s="1"/>
  <c r="F184" i="27"/>
  <c r="G184" i="27" s="1"/>
  <c r="H184" i="27" s="1"/>
  <c r="I184" i="27" s="1"/>
  <c r="J184" i="27" s="1"/>
  <c r="K184" i="27" s="1"/>
  <c r="L184" i="27" s="1"/>
  <c r="M184" i="27" s="1"/>
  <c r="N184" i="27" s="1"/>
  <c r="O184" i="27" s="1"/>
  <c r="P184" i="27" s="1"/>
  <c r="Q184" i="27" s="1"/>
  <c r="R184" i="27" s="1"/>
  <c r="S184" i="27" s="1"/>
  <c r="T184" i="27" s="1"/>
  <c r="U184" i="27" s="1"/>
  <c r="V184" i="27" s="1"/>
  <c r="W184" i="27" s="1"/>
  <c r="X184" i="27" s="1"/>
  <c r="Y184" i="27" s="1"/>
  <c r="Z184" i="27" s="1"/>
  <c r="AA184" i="27" s="1"/>
  <c r="AB184" i="27" s="1"/>
  <c r="AC184" i="27" s="1"/>
  <c r="AD184" i="27" s="1"/>
  <c r="AE184" i="27" s="1"/>
  <c r="AF184" i="27" s="1"/>
  <c r="AG184" i="27" s="1"/>
  <c r="AH184" i="27" s="1"/>
  <c r="AI184" i="27" s="1"/>
  <c r="AJ184" i="27" s="1"/>
  <c r="AK184" i="27" s="1"/>
  <c r="AL184" i="27" s="1"/>
  <c r="AM184" i="27" s="1"/>
  <c r="AN184" i="27" s="1"/>
  <c r="AO184" i="27" s="1"/>
  <c r="AP184" i="27" s="1"/>
  <c r="AQ184" i="27" s="1"/>
  <c r="AR184" i="27" s="1"/>
  <c r="AS184" i="27" s="1"/>
  <c r="AT184" i="27" s="1"/>
  <c r="AU184" i="27" s="1"/>
  <c r="AV184" i="27" s="1"/>
  <c r="AW184" i="27" s="1"/>
  <c r="AX184" i="27" s="1"/>
  <c r="AY184" i="27" s="1"/>
  <c r="AZ184" i="27" s="1"/>
  <c r="BA184" i="27" s="1"/>
  <c r="BB184" i="27" s="1"/>
  <c r="BC184" i="27" s="1"/>
  <c r="BD184" i="27" s="1"/>
  <c r="F220" i="27"/>
  <c r="G220" i="27" s="1"/>
  <c r="H220" i="27" s="1"/>
  <c r="I220" i="27" s="1"/>
  <c r="J220" i="27" s="1"/>
  <c r="K220" i="27" s="1"/>
  <c r="L220" i="27" s="1"/>
  <c r="M220" i="27" s="1"/>
  <c r="N220" i="27" s="1"/>
  <c r="O220" i="27" s="1"/>
  <c r="P220" i="27" s="1"/>
  <c r="Q220" i="27" s="1"/>
  <c r="R220" i="27" s="1"/>
  <c r="S220" i="27" s="1"/>
  <c r="T220" i="27" s="1"/>
  <c r="U220" i="27" s="1"/>
  <c r="V220" i="27" s="1"/>
  <c r="W220" i="27" s="1"/>
  <c r="X220" i="27" s="1"/>
  <c r="Y220" i="27" s="1"/>
  <c r="Z220" i="27" s="1"/>
  <c r="AA220" i="27" s="1"/>
  <c r="AB220" i="27" s="1"/>
  <c r="AC220" i="27" s="1"/>
  <c r="AD220" i="27" s="1"/>
  <c r="AE220" i="27" s="1"/>
  <c r="AF220" i="27" s="1"/>
  <c r="AG220" i="27" s="1"/>
  <c r="AH220" i="27" s="1"/>
  <c r="AI220" i="27" s="1"/>
  <c r="AJ220" i="27" s="1"/>
  <c r="AK220" i="27" s="1"/>
  <c r="AL220" i="27" s="1"/>
  <c r="AM220" i="27" s="1"/>
  <c r="AN220" i="27" s="1"/>
  <c r="AO220" i="27" s="1"/>
  <c r="AP220" i="27" s="1"/>
  <c r="AQ220" i="27" s="1"/>
  <c r="AR220" i="27" s="1"/>
  <c r="AS220" i="27" s="1"/>
  <c r="AT220" i="27" s="1"/>
  <c r="AU220" i="27" s="1"/>
  <c r="AV220" i="27" s="1"/>
  <c r="AW220" i="27" s="1"/>
  <c r="AX220" i="27" s="1"/>
  <c r="AY220" i="27" s="1"/>
  <c r="AZ220" i="27" s="1"/>
  <c r="BA220" i="27" s="1"/>
  <c r="BB220" i="27" s="1"/>
  <c r="BC220" i="27" s="1"/>
  <c r="BD220" i="27" s="1"/>
  <c r="F78" i="27"/>
  <c r="G78" i="27" s="1"/>
  <c r="H78" i="27" s="1"/>
  <c r="I78" i="27" s="1"/>
  <c r="J78" i="27" s="1"/>
  <c r="K78" i="27" s="1"/>
  <c r="L78" i="27" s="1"/>
  <c r="M78" i="27" s="1"/>
  <c r="N78" i="27" s="1"/>
  <c r="O78" i="27" s="1"/>
  <c r="P78" i="27" s="1"/>
  <c r="Q78" i="27" s="1"/>
  <c r="R78" i="27" s="1"/>
  <c r="S78" i="27" s="1"/>
  <c r="T78" i="27" s="1"/>
  <c r="U78" i="27" s="1"/>
  <c r="V78" i="27" s="1"/>
  <c r="W78" i="27" s="1"/>
  <c r="X78" i="27" s="1"/>
  <c r="Y78" i="27" s="1"/>
  <c r="Z78" i="27" s="1"/>
  <c r="AA78" i="27" s="1"/>
  <c r="AB78" i="27" s="1"/>
  <c r="AC78" i="27" s="1"/>
  <c r="AD78" i="27" s="1"/>
  <c r="AE78" i="27" s="1"/>
  <c r="AF78" i="27" s="1"/>
  <c r="AG78" i="27" s="1"/>
  <c r="AH78" i="27" s="1"/>
  <c r="AI78" i="27" s="1"/>
  <c r="AJ78" i="27" s="1"/>
  <c r="AK78" i="27" s="1"/>
  <c r="AL78" i="27" s="1"/>
  <c r="AM78" i="27" s="1"/>
  <c r="AN78" i="27" s="1"/>
  <c r="AO78" i="27" s="1"/>
  <c r="AP78" i="27" s="1"/>
  <c r="AQ78" i="27" s="1"/>
  <c r="AR78" i="27" s="1"/>
  <c r="AS78" i="27" s="1"/>
  <c r="AT78" i="27" s="1"/>
  <c r="AU78" i="27" s="1"/>
  <c r="AV78" i="27" s="1"/>
  <c r="AW78" i="27" s="1"/>
  <c r="AX78" i="27" s="1"/>
  <c r="AY78" i="27" s="1"/>
  <c r="AZ78" i="27" s="1"/>
  <c r="BA78" i="27" s="1"/>
  <c r="BB78" i="27" s="1"/>
  <c r="BC78" i="27" s="1"/>
  <c r="BD78" i="27" s="1"/>
  <c r="F469" i="27"/>
  <c r="G469" i="27" s="1"/>
  <c r="H469" i="27" s="1"/>
  <c r="I469" i="27" s="1"/>
  <c r="J469" i="27" s="1"/>
  <c r="K469" i="27" s="1"/>
  <c r="L469" i="27" s="1"/>
  <c r="M469" i="27" s="1"/>
  <c r="N469" i="27" s="1"/>
  <c r="O469" i="27" s="1"/>
  <c r="P469" i="27" s="1"/>
  <c r="Q469" i="27" s="1"/>
  <c r="R469" i="27" s="1"/>
  <c r="S469" i="27" s="1"/>
  <c r="T469" i="27" s="1"/>
  <c r="U469" i="27" s="1"/>
  <c r="V469" i="27" s="1"/>
  <c r="W469" i="27" s="1"/>
  <c r="X469" i="27" s="1"/>
  <c r="Y469" i="27" s="1"/>
  <c r="Z469" i="27" s="1"/>
  <c r="AA469" i="27" s="1"/>
  <c r="AB469" i="27" s="1"/>
  <c r="AC469" i="27" s="1"/>
  <c r="AD469" i="27" s="1"/>
  <c r="AE469" i="27" s="1"/>
  <c r="AF469" i="27" s="1"/>
  <c r="AG469" i="27" s="1"/>
  <c r="AH469" i="27" s="1"/>
  <c r="AI469" i="27" s="1"/>
  <c r="AJ469" i="27" s="1"/>
  <c r="AK469" i="27" s="1"/>
  <c r="AL469" i="27" s="1"/>
  <c r="AM469" i="27" s="1"/>
  <c r="AN469" i="27" s="1"/>
  <c r="AO469" i="27" s="1"/>
  <c r="AP469" i="27" s="1"/>
  <c r="AQ469" i="27" s="1"/>
  <c r="AR469" i="27" s="1"/>
  <c r="AS469" i="27" s="1"/>
  <c r="AT469" i="27" s="1"/>
  <c r="AU469" i="27" s="1"/>
  <c r="AV469" i="27" s="1"/>
  <c r="AW469" i="27" s="1"/>
  <c r="AX469" i="27" s="1"/>
  <c r="AY469" i="27" s="1"/>
  <c r="AZ469" i="27" s="1"/>
  <c r="BA469" i="27" s="1"/>
  <c r="BB469" i="27" s="1"/>
  <c r="BC469" i="27" s="1"/>
  <c r="BD469" i="27" s="1"/>
  <c r="F471" i="27"/>
  <c r="G471" i="27" s="1"/>
  <c r="H471" i="27" s="1"/>
  <c r="I471" i="27" s="1"/>
  <c r="J471" i="27" s="1"/>
  <c r="K471" i="27" s="1"/>
  <c r="L471" i="27" s="1"/>
  <c r="M471" i="27" s="1"/>
  <c r="N471" i="27" s="1"/>
  <c r="O471" i="27" s="1"/>
  <c r="P471" i="27" s="1"/>
  <c r="Q471" i="27" s="1"/>
  <c r="R471" i="27" s="1"/>
  <c r="S471" i="27" s="1"/>
  <c r="T471" i="27" s="1"/>
  <c r="U471" i="27" s="1"/>
  <c r="V471" i="27" s="1"/>
  <c r="W471" i="27" s="1"/>
  <c r="X471" i="27" s="1"/>
  <c r="Y471" i="27" s="1"/>
  <c r="Z471" i="27" s="1"/>
  <c r="AA471" i="27" s="1"/>
  <c r="AB471" i="27" s="1"/>
  <c r="AC471" i="27" s="1"/>
  <c r="AD471" i="27" s="1"/>
  <c r="AE471" i="27" s="1"/>
  <c r="AF471" i="27" s="1"/>
  <c r="AG471" i="27" s="1"/>
  <c r="AH471" i="27" s="1"/>
  <c r="AI471" i="27" s="1"/>
  <c r="AJ471" i="27" s="1"/>
  <c r="AK471" i="27" s="1"/>
  <c r="AL471" i="27" s="1"/>
  <c r="AM471" i="27" s="1"/>
  <c r="AN471" i="27" s="1"/>
  <c r="AO471" i="27" s="1"/>
  <c r="AP471" i="27" s="1"/>
  <c r="AQ471" i="27" s="1"/>
  <c r="AR471" i="27" s="1"/>
  <c r="AS471" i="27" s="1"/>
  <c r="AT471" i="27" s="1"/>
  <c r="AU471" i="27" s="1"/>
  <c r="AV471" i="27" s="1"/>
  <c r="AW471" i="27" s="1"/>
  <c r="AX471" i="27" s="1"/>
  <c r="AY471" i="27" s="1"/>
  <c r="AZ471" i="27" s="1"/>
  <c r="BA471" i="27" s="1"/>
  <c r="BB471" i="27" s="1"/>
  <c r="BC471" i="27" s="1"/>
  <c r="BD471" i="27" s="1"/>
  <c r="F413" i="27"/>
  <c r="G413" i="27" s="1"/>
  <c r="H413" i="27" s="1"/>
  <c r="I413" i="27" s="1"/>
  <c r="J413" i="27" s="1"/>
  <c r="K413" i="27" s="1"/>
  <c r="L413" i="27" s="1"/>
  <c r="M413" i="27" s="1"/>
  <c r="N413" i="27" s="1"/>
  <c r="O413" i="27" s="1"/>
  <c r="P413" i="27" s="1"/>
  <c r="Q413" i="27" s="1"/>
  <c r="R413" i="27" s="1"/>
  <c r="S413" i="27" s="1"/>
  <c r="T413" i="27" s="1"/>
  <c r="U413" i="27" s="1"/>
  <c r="V413" i="27" s="1"/>
  <c r="W413" i="27" s="1"/>
  <c r="X413" i="27" s="1"/>
  <c r="Y413" i="27" s="1"/>
  <c r="Z413" i="27" s="1"/>
  <c r="AA413" i="27" s="1"/>
  <c r="AB413" i="27" s="1"/>
  <c r="AC413" i="27" s="1"/>
  <c r="AD413" i="27" s="1"/>
  <c r="AE413" i="27" s="1"/>
  <c r="AF413" i="27" s="1"/>
  <c r="AG413" i="27" s="1"/>
  <c r="AH413" i="27" s="1"/>
  <c r="AI413" i="27" s="1"/>
  <c r="AJ413" i="27" s="1"/>
  <c r="AK413" i="27" s="1"/>
  <c r="AL413" i="27" s="1"/>
  <c r="AM413" i="27" s="1"/>
  <c r="AN413" i="27" s="1"/>
  <c r="AO413" i="27" s="1"/>
  <c r="AP413" i="27" s="1"/>
  <c r="AQ413" i="27" s="1"/>
  <c r="AR413" i="27" s="1"/>
  <c r="AS413" i="27" s="1"/>
  <c r="AT413" i="27" s="1"/>
  <c r="AU413" i="27" s="1"/>
  <c r="AV413" i="27" s="1"/>
  <c r="AW413" i="27" s="1"/>
  <c r="AX413" i="27" s="1"/>
  <c r="AY413" i="27" s="1"/>
  <c r="AZ413" i="27" s="1"/>
  <c r="BA413" i="27" s="1"/>
  <c r="BB413" i="27" s="1"/>
  <c r="BC413" i="27" s="1"/>
  <c r="BD413" i="27" s="1"/>
  <c r="F12" i="27"/>
  <c r="G12" i="27" s="1"/>
  <c r="H12" i="27" s="1"/>
  <c r="I12" i="27" s="1"/>
  <c r="J12" i="27" s="1"/>
  <c r="K12" i="27" s="1"/>
  <c r="L12" i="27" s="1"/>
  <c r="M12" i="27" s="1"/>
  <c r="N12" i="27" s="1"/>
  <c r="O12" i="27" s="1"/>
  <c r="P12" i="27" s="1"/>
  <c r="Q12" i="27" s="1"/>
  <c r="R12" i="27" s="1"/>
  <c r="S12" i="27" s="1"/>
  <c r="T12" i="27" s="1"/>
  <c r="U12" i="27" s="1"/>
  <c r="V12" i="27" s="1"/>
  <c r="W12" i="27" s="1"/>
  <c r="X12" i="27" s="1"/>
  <c r="Y12" i="27" s="1"/>
  <c r="Z12" i="27" s="1"/>
  <c r="AA12" i="27" s="1"/>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F53" i="27"/>
  <c r="G53" i="27" s="1"/>
  <c r="H53" i="27" s="1"/>
  <c r="I53" i="27" s="1"/>
  <c r="J53" i="27" s="1"/>
  <c r="K53" i="27" s="1"/>
  <c r="L53" i="27" s="1"/>
  <c r="M53" i="27" s="1"/>
  <c r="N53" i="27" s="1"/>
  <c r="O53" i="27" s="1"/>
  <c r="P53" i="27" s="1"/>
  <c r="Q53" i="27" s="1"/>
  <c r="R53" i="27" s="1"/>
  <c r="S53" i="27" s="1"/>
  <c r="T53" i="27" s="1"/>
  <c r="U53" i="27" s="1"/>
  <c r="V53" i="27" s="1"/>
  <c r="W53" i="27" s="1"/>
  <c r="X53" i="27" s="1"/>
  <c r="Y53" i="27" s="1"/>
  <c r="Z53" i="27" s="1"/>
  <c r="AA53" i="27" s="1"/>
  <c r="AB53" i="27" s="1"/>
  <c r="AC53" i="27" s="1"/>
  <c r="AD53" i="27" s="1"/>
  <c r="AE53" i="27" s="1"/>
  <c r="AF53" i="27" s="1"/>
  <c r="AG53" i="27" s="1"/>
  <c r="AH53" i="27" s="1"/>
  <c r="AI53" i="27" s="1"/>
  <c r="AJ53" i="27" s="1"/>
  <c r="AK53" i="27" s="1"/>
  <c r="AL53" i="27" s="1"/>
  <c r="AM53" i="27" s="1"/>
  <c r="AN53" i="27" s="1"/>
  <c r="AO53" i="27" s="1"/>
  <c r="AP53" i="27" s="1"/>
  <c r="AQ53" i="27" s="1"/>
  <c r="AR53" i="27" s="1"/>
  <c r="AS53" i="27" s="1"/>
  <c r="AT53" i="27" s="1"/>
  <c r="AU53" i="27" s="1"/>
  <c r="AV53" i="27" s="1"/>
  <c r="AW53" i="27" s="1"/>
  <c r="AX53" i="27" s="1"/>
  <c r="AY53" i="27" s="1"/>
  <c r="AZ53" i="27" s="1"/>
  <c r="BA53" i="27" s="1"/>
  <c r="BB53" i="27" s="1"/>
  <c r="BC53" i="27" s="1"/>
  <c r="BD53" i="27" s="1"/>
  <c r="F117" i="27"/>
  <c r="G117" i="27" s="1"/>
  <c r="H117" i="27" s="1"/>
  <c r="I117" i="27" s="1"/>
  <c r="J117" i="27" s="1"/>
  <c r="K117" i="27" s="1"/>
  <c r="L117" i="27" s="1"/>
  <c r="M117" i="27" s="1"/>
  <c r="N117" i="27" s="1"/>
  <c r="O117" i="27" s="1"/>
  <c r="P117" i="27" s="1"/>
  <c r="Q117" i="27" s="1"/>
  <c r="R117" i="27" s="1"/>
  <c r="S117" i="27" s="1"/>
  <c r="T117" i="27" s="1"/>
  <c r="U117" i="27" s="1"/>
  <c r="V117" i="27" s="1"/>
  <c r="W117" i="27" s="1"/>
  <c r="X117" i="27" s="1"/>
  <c r="Y117" i="27" s="1"/>
  <c r="Z117" i="27" s="1"/>
  <c r="AA117" i="27" s="1"/>
  <c r="AB117" i="27" s="1"/>
  <c r="AC117" i="27" s="1"/>
  <c r="AD117" i="27" s="1"/>
  <c r="AE117" i="27" s="1"/>
  <c r="AF117" i="27" s="1"/>
  <c r="AG117" i="27" s="1"/>
  <c r="AH117" i="27" s="1"/>
  <c r="AI117" i="27" s="1"/>
  <c r="AJ117" i="27" s="1"/>
  <c r="AK117" i="27" s="1"/>
  <c r="AL117" i="27" s="1"/>
  <c r="AM117" i="27" s="1"/>
  <c r="AN117" i="27" s="1"/>
  <c r="AO117" i="27" s="1"/>
  <c r="AP117" i="27" s="1"/>
  <c r="AQ117" i="27" s="1"/>
  <c r="AR117" i="27" s="1"/>
  <c r="AS117" i="27" s="1"/>
  <c r="AT117" i="27" s="1"/>
  <c r="AU117" i="27" s="1"/>
  <c r="AV117" i="27" s="1"/>
  <c r="AW117" i="27" s="1"/>
  <c r="AX117" i="27" s="1"/>
  <c r="AY117" i="27" s="1"/>
  <c r="AZ117" i="27" s="1"/>
  <c r="BA117" i="27" s="1"/>
  <c r="BB117" i="27" s="1"/>
  <c r="BC117" i="27" s="1"/>
  <c r="BD117" i="27" s="1"/>
  <c r="F249" i="27"/>
  <c r="G249" i="27" s="1"/>
  <c r="H249" i="27" s="1"/>
  <c r="I249" i="27" s="1"/>
  <c r="J249" i="27" s="1"/>
  <c r="K249" i="27" s="1"/>
  <c r="L249" i="27" s="1"/>
  <c r="M249" i="27" s="1"/>
  <c r="N249" i="27" s="1"/>
  <c r="O249" i="27" s="1"/>
  <c r="P249" i="27" s="1"/>
  <c r="Q249" i="27" s="1"/>
  <c r="R249" i="27" s="1"/>
  <c r="S249" i="27" s="1"/>
  <c r="T249" i="27" s="1"/>
  <c r="U249" i="27" s="1"/>
  <c r="V249" i="27" s="1"/>
  <c r="W249" i="27" s="1"/>
  <c r="X249" i="27" s="1"/>
  <c r="Y249" i="27" s="1"/>
  <c r="Z249" i="27" s="1"/>
  <c r="AA249" i="27" s="1"/>
  <c r="AB249" i="27" s="1"/>
  <c r="AC249" i="27" s="1"/>
  <c r="AD249" i="27" s="1"/>
  <c r="AE249" i="27" s="1"/>
  <c r="AF249" i="27" s="1"/>
  <c r="AG249" i="27" s="1"/>
  <c r="AH249" i="27" s="1"/>
  <c r="AI249" i="27" s="1"/>
  <c r="AJ249" i="27" s="1"/>
  <c r="AK249" i="27" s="1"/>
  <c r="AL249" i="27" s="1"/>
  <c r="AM249" i="27" s="1"/>
  <c r="AN249" i="27" s="1"/>
  <c r="AO249" i="27" s="1"/>
  <c r="AP249" i="27" s="1"/>
  <c r="AQ249" i="27" s="1"/>
  <c r="AR249" i="27" s="1"/>
  <c r="AS249" i="27" s="1"/>
  <c r="AT249" i="27" s="1"/>
  <c r="AU249" i="27" s="1"/>
  <c r="AV249" i="27" s="1"/>
  <c r="AW249" i="27" s="1"/>
  <c r="AX249" i="27" s="1"/>
  <c r="AY249" i="27" s="1"/>
  <c r="AZ249" i="27" s="1"/>
  <c r="BA249" i="27" s="1"/>
  <c r="BB249" i="27" s="1"/>
  <c r="BC249" i="27" s="1"/>
  <c r="BD249" i="27" s="1"/>
  <c r="F145" i="27"/>
  <c r="G145" i="27" s="1"/>
  <c r="H145" i="27" s="1"/>
  <c r="I145" i="27" s="1"/>
  <c r="J145" i="27" s="1"/>
  <c r="K145" i="27" s="1"/>
  <c r="L145" i="27" s="1"/>
  <c r="M145" i="27" s="1"/>
  <c r="N145" i="27" s="1"/>
  <c r="O145" i="27" s="1"/>
  <c r="P145" i="27" s="1"/>
  <c r="Q145" i="27" s="1"/>
  <c r="R145" i="27" s="1"/>
  <c r="S145" i="27" s="1"/>
  <c r="T145" i="27" s="1"/>
  <c r="U145" i="27" s="1"/>
  <c r="V145" i="27" s="1"/>
  <c r="W145" i="27" s="1"/>
  <c r="X145" i="27" s="1"/>
  <c r="Y145" i="27" s="1"/>
  <c r="Z145" i="27" s="1"/>
  <c r="AA145" i="27" s="1"/>
  <c r="AB145" i="27" s="1"/>
  <c r="AC145" i="27" s="1"/>
  <c r="AD145" i="27" s="1"/>
  <c r="AE145" i="27" s="1"/>
  <c r="AF145" i="27" s="1"/>
  <c r="AG145" i="27" s="1"/>
  <c r="AH145" i="27" s="1"/>
  <c r="AI145" i="27" s="1"/>
  <c r="AJ145" i="27" s="1"/>
  <c r="AK145" i="27" s="1"/>
  <c r="AL145" i="27" s="1"/>
  <c r="AM145" i="27" s="1"/>
  <c r="AN145" i="27" s="1"/>
  <c r="AO145" i="27" s="1"/>
  <c r="AP145" i="27" s="1"/>
  <c r="AQ145" i="27" s="1"/>
  <c r="AR145" i="27" s="1"/>
  <c r="AS145" i="27" s="1"/>
  <c r="AT145" i="27" s="1"/>
  <c r="AU145" i="27" s="1"/>
  <c r="AV145" i="27" s="1"/>
  <c r="AW145" i="27" s="1"/>
  <c r="AX145" i="27" s="1"/>
  <c r="AY145" i="27" s="1"/>
  <c r="AZ145" i="27" s="1"/>
  <c r="BA145" i="27" s="1"/>
  <c r="BB145" i="27" s="1"/>
  <c r="BC145" i="27" s="1"/>
  <c r="BD145" i="27" s="1"/>
  <c r="F177" i="27"/>
  <c r="G177" i="27" s="1"/>
  <c r="H177" i="27" s="1"/>
  <c r="I177" i="27" s="1"/>
  <c r="J177" i="27" s="1"/>
  <c r="K177" i="27" s="1"/>
  <c r="L177" i="27" s="1"/>
  <c r="M177" i="27" s="1"/>
  <c r="N177" i="27" s="1"/>
  <c r="O177" i="27" s="1"/>
  <c r="P177" i="27" s="1"/>
  <c r="Q177" i="27" s="1"/>
  <c r="R177" i="27" s="1"/>
  <c r="S177" i="27" s="1"/>
  <c r="T177" i="27" s="1"/>
  <c r="U177" i="27" s="1"/>
  <c r="V177" i="27" s="1"/>
  <c r="W177" i="27" s="1"/>
  <c r="X177" i="27" s="1"/>
  <c r="Y177" i="27" s="1"/>
  <c r="Z177" i="27" s="1"/>
  <c r="AA177" i="27" s="1"/>
  <c r="AB177" i="27" s="1"/>
  <c r="AC177" i="27" s="1"/>
  <c r="AD177" i="27" s="1"/>
  <c r="AE177" i="27" s="1"/>
  <c r="AF177" i="27" s="1"/>
  <c r="AG177" i="27" s="1"/>
  <c r="AH177" i="27" s="1"/>
  <c r="AI177" i="27" s="1"/>
  <c r="AJ177" i="27" s="1"/>
  <c r="AK177" i="27" s="1"/>
  <c r="AL177" i="27" s="1"/>
  <c r="AM177" i="27" s="1"/>
  <c r="AN177" i="27" s="1"/>
  <c r="AO177" i="27" s="1"/>
  <c r="AP177" i="27" s="1"/>
  <c r="AQ177" i="27" s="1"/>
  <c r="AR177" i="27" s="1"/>
  <c r="AS177" i="27" s="1"/>
  <c r="AT177" i="27" s="1"/>
  <c r="AU177" i="27" s="1"/>
  <c r="AV177" i="27" s="1"/>
  <c r="AW177" i="27" s="1"/>
  <c r="AX177" i="27" s="1"/>
  <c r="AY177" i="27" s="1"/>
  <c r="AZ177" i="27" s="1"/>
  <c r="BA177" i="27" s="1"/>
  <c r="BB177" i="27" s="1"/>
  <c r="BC177" i="27" s="1"/>
  <c r="BD177" i="27" s="1"/>
  <c r="F245" i="27"/>
  <c r="G245" i="27" s="1"/>
  <c r="H245" i="27" s="1"/>
  <c r="I245" i="27" s="1"/>
  <c r="J245" i="27" s="1"/>
  <c r="K245" i="27" s="1"/>
  <c r="L245" i="27" s="1"/>
  <c r="M245" i="27" s="1"/>
  <c r="N245" i="27" s="1"/>
  <c r="O245" i="27" s="1"/>
  <c r="P245" i="27" s="1"/>
  <c r="Q245" i="27" s="1"/>
  <c r="R245" i="27" s="1"/>
  <c r="S245" i="27" s="1"/>
  <c r="T245" i="27" s="1"/>
  <c r="U245" i="27" s="1"/>
  <c r="V245" i="27" s="1"/>
  <c r="W245" i="27" s="1"/>
  <c r="X245" i="27" s="1"/>
  <c r="Y245" i="27" s="1"/>
  <c r="Z245" i="27" s="1"/>
  <c r="AA245" i="27" s="1"/>
  <c r="AB245" i="27" s="1"/>
  <c r="AC245" i="27" s="1"/>
  <c r="AD245" i="27" s="1"/>
  <c r="AE245" i="27" s="1"/>
  <c r="AF245" i="27" s="1"/>
  <c r="AG245" i="27" s="1"/>
  <c r="AH245" i="27" s="1"/>
  <c r="AI245" i="27" s="1"/>
  <c r="AJ245" i="27" s="1"/>
  <c r="AK245" i="27" s="1"/>
  <c r="AL245" i="27" s="1"/>
  <c r="AM245" i="27" s="1"/>
  <c r="AN245" i="27" s="1"/>
  <c r="AO245" i="27" s="1"/>
  <c r="AP245" i="27" s="1"/>
  <c r="AQ245" i="27" s="1"/>
  <c r="AR245" i="27" s="1"/>
  <c r="AS245" i="27" s="1"/>
  <c r="AT245" i="27" s="1"/>
  <c r="AU245" i="27" s="1"/>
  <c r="AV245" i="27" s="1"/>
  <c r="AW245" i="27" s="1"/>
  <c r="AX245" i="27" s="1"/>
  <c r="AY245" i="27" s="1"/>
  <c r="AZ245" i="27" s="1"/>
  <c r="BA245" i="27" s="1"/>
  <c r="BB245" i="27" s="1"/>
  <c r="BC245" i="27" s="1"/>
  <c r="BD245" i="27" s="1"/>
  <c r="F396" i="27"/>
  <c r="G396" i="27" s="1"/>
  <c r="H396" i="27" s="1"/>
  <c r="I396" i="27" s="1"/>
  <c r="J396" i="27" s="1"/>
  <c r="K396" i="27" s="1"/>
  <c r="L396" i="27" s="1"/>
  <c r="M396" i="27" s="1"/>
  <c r="N396" i="27" s="1"/>
  <c r="O396" i="27" s="1"/>
  <c r="P396" i="27" s="1"/>
  <c r="Q396" i="27" s="1"/>
  <c r="R396" i="27" s="1"/>
  <c r="S396" i="27" s="1"/>
  <c r="T396" i="27" s="1"/>
  <c r="U396" i="27" s="1"/>
  <c r="V396" i="27" s="1"/>
  <c r="W396" i="27" s="1"/>
  <c r="X396" i="27" s="1"/>
  <c r="Y396" i="27" s="1"/>
  <c r="Z396" i="27" s="1"/>
  <c r="AA396" i="27" s="1"/>
  <c r="AB396" i="27" s="1"/>
  <c r="AC396" i="27" s="1"/>
  <c r="AD396" i="27" s="1"/>
  <c r="AE396" i="27" s="1"/>
  <c r="AF396" i="27" s="1"/>
  <c r="AG396" i="27" s="1"/>
  <c r="AH396" i="27" s="1"/>
  <c r="AI396" i="27" s="1"/>
  <c r="AJ396" i="27" s="1"/>
  <c r="AK396" i="27" s="1"/>
  <c r="AL396" i="27" s="1"/>
  <c r="AM396" i="27" s="1"/>
  <c r="AN396" i="27" s="1"/>
  <c r="AO396" i="27" s="1"/>
  <c r="AP396" i="27" s="1"/>
  <c r="AQ396" i="27" s="1"/>
  <c r="AR396" i="27" s="1"/>
  <c r="AS396" i="27" s="1"/>
  <c r="AT396" i="27" s="1"/>
  <c r="AU396" i="27" s="1"/>
  <c r="AV396" i="27" s="1"/>
  <c r="AW396" i="27" s="1"/>
  <c r="AX396" i="27" s="1"/>
  <c r="AY396" i="27" s="1"/>
  <c r="AZ396" i="27" s="1"/>
  <c r="BA396" i="27" s="1"/>
  <c r="BB396" i="27" s="1"/>
  <c r="BC396" i="27" s="1"/>
  <c r="BD396" i="27" s="1"/>
  <c r="F231" i="27"/>
  <c r="G231" i="27" s="1"/>
  <c r="H231" i="27" s="1"/>
  <c r="I231" i="27" s="1"/>
  <c r="J231" i="27" s="1"/>
  <c r="K231" i="27" s="1"/>
  <c r="L231" i="27" s="1"/>
  <c r="M231" i="27" s="1"/>
  <c r="N231" i="27" s="1"/>
  <c r="O231" i="27" s="1"/>
  <c r="P231" i="27" s="1"/>
  <c r="Q231" i="27" s="1"/>
  <c r="R231" i="27" s="1"/>
  <c r="S231" i="27" s="1"/>
  <c r="T231" i="27" s="1"/>
  <c r="U231" i="27" s="1"/>
  <c r="V231" i="27" s="1"/>
  <c r="W231" i="27" s="1"/>
  <c r="X231" i="27" s="1"/>
  <c r="Y231" i="27" s="1"/>
  <c r="Z231" i="27" s="1"/>
  <c r="AA231" i="27" s="1"/>
  <c r="AB231" i="27" s="1"/>
  <c r="AC231" i="27" s="1"/>
  <c r="AD231" i="27" s="1"/>
  <c r="AE231" i="27" s="1"/>
  <c r="AF231" i="27" s="1"/>
  <c r="AG231" i="27" s="1"/>
  <c r="AH231" i="27" s="1"/>
  <c r="AI231" i="27" s="1"/>
  <c r="AJ231" i="27" s="1"/>
  <c r="AK231" i="27" s="1"/>
  <c r="AL231" i="27" s="1"/>
  <c r="AM231" i="27" s="1"/>
  <c r="AN231" i="27" s="1"/>
  <c r="AO231" i="27" s="1"/>
  <c r="AP231" i="27" s="1"/>
  <c r="AQ231" i="27" s="1"/>
  <c r="AR231" i="27" s="1"/>
  <c r="AS231" i="27" s="1"/>
  <c r="AT231" i="27" s="1"/>
  <c r="AU231" i="27" s="1"/>
  <c r="AV231" i="27" s="1"/>
  <c r="AW231" i="27" s="1"/>
  <c r="AX231" i="27" s="1"/>
  <c r="AY231" i="27" s="1"/>
  <c r="AZ231" i="27" s="1"/>
  <c r="BA231" i="27" s="1"/>
  <c r="BB231" i="27" s="1"/>
  <c r="BC231" i="27" s="1"/>
  <c r="BD231" i="27" s="1"/>
  <c r="F288" i="27"/>
  <c r="G288" i="27" s="1"/>
  <c r="H288" i="27" s="1"/>
  <c r="I288" i="27" s="1"/>
  <c r="J288" i="27" s="1"/>
  <c r="K288" i="27" s="1"/>
  <c r="L288" i="27" s="1"/>
  <c r="M288" i="27" s="1"/>
  <c r="N288" i="27" s="1"/>
  <c r="O288" i="27" s="1"/>
  <c r="P288" i="27" s="1"/>
  <c r="Q288" i="27" s="1"/>
  <c r="R288" i="27" s="1"/>
  <c r="S288" i="27" s="1"/>
  <c r="T288" i="27" s="1"/>
  <c r="U288" i="27" s="1"/>
  <c r="V288" i="27" s="1"/>
  <c r="W288" i="27" s="1"/>
  <c r="X288" i="27" s="1"/>
  <c r="Y288" i="27" s="1"/>
  <c r="Z288" i="27" s="1"/>
  <c r="AA288" i="27" s="1"/>
  <c r="AB288" i="27" s="1"/>
  <c r="AC288" i="27" s="1"/>
  <c r="AD288" i="27" s="1"/>
  <c r="AE288" i="27" s="1"/>
  <c r="AF288" i="27" s="1"/>
  <c r="AG288" i="27" s="1"/>
  <c r="AH288" i="27" s="1"/>
  <c r="AI288" i="27" s="1"/>
  <c r="AJ288" i="27" s="1"/>
  <c r="AK288" i="27" s="1"/>
  <c r="AL288" i="27" s="1"/>
  <c r="AM288" i="27" s="1"/>
  <c r="AN288" i="27" s="1"/>
  <c r="AO288" i="27" s="1"/>
  <c r="AP288" i="27" s="1"/>
  <c r="AQ288" i="27" s="1"/>
  <c r="AR288" i="27" s="1"/>
  <c r="AS288" i="27" s="1"/>
  <c r="AT288" i="27" s="1"/>
  <c r="AU288" i="27" s="1"/>
  <c r="AV288" i="27" s="1"/>
  <c r="AW288" i="27" s="1"/>
  <c r="AX288" i="27" s="1"/>
  <c r="AY288" i="27" s="1"/>
  <c r="AZ288" i="27" s="1"/>
  <c r="BA288" i="27" s="1"/>
  <c r="BB288" i="27" s="1"/>
  <c r="BC288" i="27" s="1"/>
  <c r="BD288" i="27" s="1"/>
  <c r="F341" i="27"/>
  <c r="G341" i="27" s="1"/>
  <c r="H341" i="27" s="1"/>
  <c r="I341" i="27" s="1"/>
  <c r="J341" i="27" s="1"/>
  <c r="K341" i="27" s="1"/>
  <c r="L341" i="27" s="1"/>
  <c r="M341" i="27" s="1"/>
  <c r="N341" i="27" s="1"/>
  <c r="O341" i="27" s="1"/>
  <c r="P341" i="27" s="1"/>
  <c r="Q341" i="27" s="1"/>
  <c r="R341" i="27" s="1"/>
  <c r="S341" i="27" s="1"/>
  <c r="T341" i="27" s="1"/>
  <c r="U341" i="27" s="1"/>
  <c r="V341" i="27" s="1"/>
  <c r="W341" i="27" s="1"/>
  <c r="X341" i="27" s="1"/>
  <c r="Y341" i="27" s="1"/>
  <c r="Z341" i="27" s="1"/>
  <c r="AA341" i="27" s="1"/>
  <c r="AB341" i="27" s="1"/>
  <c r="AC341" i="27" s="1"/>
  <c r="AD341" i="27" s="1"/>
  <c r="AE341" i="27" s="1"/>
  <c r="AF341" i="27" s="1"/>
  <c r="AG341" i="27" s="1"/>
  <c r="AH341" i="27" s="1"/>
  <c r="AI341" i="27" s="1"/>
  <c r="AJ341" i="27" s="1"/>
  <c r="AK341" i="27" s="1"/>
  <c r="AL341" i="27" s="1"/>
  <c r="AM341" i="27" s="1"/>
  <c r="AN341" i="27" s="1"/>
  <c r="AO341" i="27" s="1"/>
  <c r="AP341" i="27" s="1"/>
  <c r="AQ341" i="27" s="1"/>
  <c r="AR341" i="27" s="1"/>
  <c r="AS341" i="27" s="1"/>
  <c r="AT341" i="27" s="1"/>
  <c r="AU341" i="27" s="1"/>
  <c r="AV341" i="27" s="1"/>
  <c r="AW341" i="27" s="1"/>
  <c r="AX341" i="27" s="1"/>
  <c r="AY341" i="27" s="1"/>
  <c r="AZ341" i="27" s="1"/>
  <c r="BA341" i="27" s="1"/>
  <c r="BB341" i="27" s="1"/>
  <c r="BC341" i="27" s="1"/>
  <c r="BD341" i="27" s="1"/>
  <c r="F432" i="27"/>
  <c r="G432" i="27" s="1"/>
  <c r="H432" i="27" s="1"/>
  <c r="I432" i="27" s="1"/>
  <c r="J432" i="27" s="1"/>
  <c r="K432" i="27" s="1"/>
  <c r="L432" i="27" s="1"/>
  <c r="M432" i="27" s="1"/>
  <c r="N432" i="27" s="1"/>
  <c r="O432" i="27" s="1"/>
  <c r="P432" i="27" s="1"/>
  <c r="Q432" i="27" s="1"/>
  <c r="R432" i="27" s="1"/>
  <c r="S432" i="27" s="1"/>
  <c r="T432" i="27" s="1"/>
  <c r="U432" i="27" s="1"/>
  <c r="V432" i="27" s="1"/>
  <c r="W432" i="27" s="1"/>
  <c r="X432" i="27" s="1"/>
  <c r="Y432" i="27" s="1"/>
  <c r="Z432" i="27" s="1"/>
  <c r="AA432" i="27" s="1"/>
  <c r="AB432" i="27" s="1"/>
  <c r="AC432" i="27" s="1"/>
  <c r="AD432" i="27" s="1"/>
  <c r="AE432" i="27" s="1"/>
  <c r="AF432" i="27" s="1"/>
  <c r="AG432" i="27" s="1"/>
  <c r="AH432" i="27" s="1"/>
  <c r="AI432" i="27" s="1"/>
  <c r="AJ432" i="27" s="1"/>
  <c r="AK432" i="27" s="1"/>
  <c r="AL432" i="27" s="1"/>
  <c r="AM432" i="27" s="1"/>
  <c r="AN432" i="27" s="1"/>
  <c r="AO432" i="27" s="1"/>
  <c r="AP432" i="27" s="1"/>
  <c r="AQ432" i="27" s="1"/>
  <c r="AR432" i="27" s="1"/>
  <c r="AS432" i="27" s="1"/>
  <c r="AT432" i="27" s="1"/>
  <c r="AU432" i="27" s="1"/>
  <c r="AV432" i="27" s="1"/>
  <c r="AW432" i="27" s="1"/>
  <c r="AX432" i="27" s="1"/>
  <c r="AY432" i="27" s="1"/>
  <c r="AZ432" i="27" s="1"/>
  <c r="BA432" i="27" s="1"/>
  <c r="BB432" i="27" s="1"/>
  <c r="BC432" i="27" s="1"/>
  <c r="BD432" i="27" s="1"/>
  <c r="F351" i="27"/>
  <c r="G351" i="27" s="1"/>
  <c r="H351" i="27" s="1"/>
  <c r="I351" i="27" s="1"/>
  <c r="J351" i="27" s="1"/>
  <c r="K351" i="27" s="1"/>
  <c r="L351" i="27" s="1"/>
  <c r="M351" i="27" s="1"/>
  <c r="N351" i="27" s="1"/>
  <c r="O351" i="27" s="1"/>
  <c r="P351" i="27" s="1"/>
  <c r="Q351" i="27" s="1"/>
  <c r="R351" i="27" s="1"/>
  <c r="S351" i="27" s="1"/>
  <c r="T351" i="27" s="1"/>
  <c r="U351" i="27" s="1"/>
  <c r="V351" i="27" s="1"/>
  <c r="W351" i="27" s="1"/>
  <c r="X351" i="27" s="1"/>
  <c r="Y351" i="27" s="1"/>
  <c r="Z351" i="27" s="1"/>
  <c r="AA351" i="27" s="1"/>
  <c r="AB351" i="27" s="1"/>
  <c r="AC351" i="27" s="1"/>
  <c r="AD351" i="27" s="1"/>
  <c r="AE351" i="27" s="1"/>
  <c r="AF351" i="27" s="1"/>
  <c r="AG351" i="27" s="1"/>
  <c r="AH351" i="27" s="1"/>
  <c r="AI351" i="27" s="1"/>
  <c r="AJ351" i="27" s="1"/>
  <c r="AK351" i="27" s="1"/>
  <c r="AL351" i="27" s="1"/>
  <c r="AM351" i="27" s="1"/>
  <c r="AN351" i="27" s="1"/>
  <c r="AO351" i="27" s="1"/>
  <c r="AP351" i="27" s="1"/>
  <c r="AQ351" i="27" s="1"/>
  <c r="AR351" i="27" s="1"/>
  <c r="AS351" i="27" s="1"/>
  <c r="AT351" i="27" s="1"/>
  <c r="AU351" i="27" s="1"/>
  <c r="AV351" i="27" s="1"/>
  <c r="AW351" i="27" s="1"/>
  <c r="AX351" i="27" s="1"/>
  <c r="AY351" i="27" s="1"/>
  <c r="AZ351" i="27" s="1"/>
  <c r="BA351" i="27" s="1"/>
  <c r="BB351" i="27" s="1"/>
  <c r="BC351" i="27" s="1"/>
  <c r="BD351" i="27" s="1"/>
  <c r="F415" i="27"/>
  <c r="G415" i="27" s="1"/>
  <c r="H415" i="27" s="1"/>
  <c r="I415" i="27" s="1"/>
  <c r="J415" i="27" s="1"/>
  <c r="K415" i="27" s="1"/>
  <c r="L415" i="27" s="1"/>
  <c r="M415" i="27" s="1"/>
  <c r="N415" i="27" s="1"/>
  <c r="O415" i="27" s="1"/>
  <c r="P415" i="27" s="1"/>
  <c r="Q415" i="27" s="1"/>
  <c r="R415" i="27" s="1"/>
  <c r="S415" i="27" s="1"/>
  <c r="T415" i="27" s="1"/>
  <c r="U415" i="27" s="1"/>
  <c r="V415" i="27" s="1"/>
  <c r="W415" i="27" s="1"/>
  <c r="X415" i="27" s="1"/>
  <c r="Y415" i="27" s="1"/>
  <c r="Z415" i="27" s="1"/>
  <c r="AA415" i="27" s="1"/>
  <c r="AB415" i="27" s="1"/>
  <c r="AC415" i="27" s="1"/>
  <c r="AD415" i="27" s="1"/>
  <c r="AE415" i="27" s="1"/>
  <c r="AF415" i="27" s="1"/>
  <c r="AG415" i="27" s="1"/>
  <c r="AH415" i="27" s="1"/>
  <c r="AI415" i="27" s="1"/>
  <c r="AJ415" i="27" s="1"/>
  <c r="AK415" i="27" s="1"/>
  <c r="AL415" i="27" s="1"/>
  <c r="AM415" i="27" s="1"/>
  <c r="AN415" i="27" s="1"/>
  <c r="AO415" i="27" s="1"/>
  <c r="AP415" i="27" s="1"/>
  <c r="AQ415" i="27" s="1"/>
  <c r="AR415" i="27" s="1"/>
  <c r="AS415" i="27" s="1"/>
  <c r="AT415" i="27" s="1"/>
  <c r="AU415" i="27" s="1"/>
  <c r="AV415" i="27" s="1"/>
  <c r="AW415" i="27" s="1"/>
  <c r="AX415" i="27" s="1"/>
  <c r="AY415" i="27" s="1"/>
  <c r="AZ415" i="27" s="1"/>
  <c r="BA415" i="27" s="1"/>
  <c r="BB415" i="27" s="1"/>
  <c r="BC415" i="27" s="1"/>
  <c r="BD415" i="27" s="1"/>
  <c r="F464" i="27"/>
  <c r="G464" i="27" s="1"/>
  <c r="H464" i="27" s="1"/>
  <c r="I464" i="27" s="1"/>
  <c r="J464" i="27" s="1"/>
  <c r="K464" i="27" s="1"/>
  <c r="L464" i="27" s="1"/>
  <c r="M464" i="27" s="1"/>
  <c r="N464" i="27" s="1"/>
  <c r="O464" i="27" s="1"/>
  <c r="P464" i="27" s="1"/>
  <c r="Q464" i="27" s="1"/>
  <c r="R464" i="27" s="1"/>
  <c r="S464" i="27" s="1"/>
  <c r="T464" i="27" s="1"/>
  <c r="U464" i="27" s="1"/>
  <c r="V464" i="27" s="1"/>
  <c r="W464" i="27" s="1"/>
  <c r="X464" i="27" s="1"/>
  <c r="Y464" i="27" s="1"/>
  <c r="Z464" i="27" s="1"/>
  <c r="AA464" i="27" s="1"/>
  <c r="AB464" i="27" s="1"/>
  <c r="AC464" i="27" s="1"/>
  <c r="AD464" i="27" s="1"/>
  <c r="AE464" i="27" s="1"/>
  <c r="AF464" i="27" s="1"/>
  <c r="AG464" i="27" s="1"/>
  <c r="AH464" i="27" s="1"/>
  <c r="AI464" i="27" s="1"/>
  <c r="AJ464" i="27" s="1"/>
  <c r="AK464" i="27" s="1"/>
  <c r="AL464" i="27" s="1"/>
  <c r="AM464" i="27" s="1"/>
  <c r="AN464" i="27" s="1"/>
  <c r="AO464" i="27" s="1"/>
  <c r="AP464" i="27" s="1"/>
  <c r="AQ464" i="27" s="1"/>
  <c r="AR464" i="27" s="1"/>
  <c r="AS464" i="27" s="1"/>
  <c r="AT464" i="27" s="1"/>
  <c r="AU464" i="27" s="1"/>
  <c r="AV464" i="27" s="1"/>
  <c r="AW464" i="27" s="1"/>
  <c r="AX464" i="27" s="1"/>
  <c r="AY464" i="27" s="1"/>
  <c r="AZ464" i="27" s="1"/>
  <c r="BA464" i="27" s="1"/>
  <c r="BB464" i="27" s="1"/>
  <c r="BC464" i="27" s="1"/>
  <c r="BD464" i="27" s="1"/>
  <c r="F496" i="27"/>
  <c r="G496" i="27" s="1"/>
  <c r="H496" i="27" s="1"/>
  <c r="I496" i="27" s="1"/>
  <c r="J496" i="27" s="1"/>
  <c r="K496" i="27" s="1"/>
  <c r="L496" i="27" s="1"/>
  <c r="M496" i="27" s="1"/>
  <c r="N496" i="27" s="1"/>
  <c r="O496" i="27" s="1"/>
  <c r="P496" i="27" s="1"/>
  <c r="Q496" i="27" s="1"/>
  <c r="R496" i="27" s="1"/>
  <c r="S496" i="27" s="1"/>
  <c r="T496" i="27" s="1"/>
  <c r="U496" i="27" s="1"/>
  <c r="V496" i="27" s="1"/>
  <c r="W496" i="27" s="1"/>
  <c r="X496" i="27" s="1"/>
  <c r="Y496" i="27" s="1"/>
  <c r="Z496" i="27" s="1"/>
  <c r="AA496" i="27" s="1"/>
  <c r="AB496" i="27" s="1"/>
  <c r="AC496" i="27" s="1"/>
  <c r="AD496" i="27" s="1"/>
  <c r="AE496" i="27" s="1"/>
  <c r="AF496" i="27" s="1"/>
  <c r="AG496" i="27" s="1"/>
  <c r="AH496" i="27" s="1"/>
  <c r="AI496" i="27" s="1"/>
  <c r="AJ496" i="27" s="1"/>
  <c r="AK496" i="27" s="1"/>
  <c r="AL496" i="27" s="1"/>
  <c r="AM496" i="27" s="1"/>
  <c r="AN496" i="27" s="1"/>
  <c r="AO496" i="27" s="1"/>
  <c r="AP496" i="27" s="1"/>
  <c r="AQ496" i="27" s="1"/>
  <c r="AR496" i="27" s="1"/>
  <c r="AS496" i="27" s="1"/>
  <c r="AT496" i="27" s="1"/>
  <c r="AU496" i="27" s="1"/>
  <c r="AV496" i="27" s="1"/>
  <c r="AW496" i="27" s="1"/>
  <c r="AX496" i="27" s="1"/>
  <c r="AY496" i="27" s="1"/>
  <c r="AZ496" i="27" s="1"/>
  <c r="BA496" i="27" s="1"/>
  <c r="BB496" i="27" s="1"/>
  <c r="BC496" i="27" s="1"/>
  <c r="BD496" i="27" s="1"/>
  <c r="O492" i="28"/>
  <c r="K492" i="28"/>
  <c r="G492" i="28"/>
  <c r="N492" i="28"/>
  <c r="J492" i="28"/>
  <c r="F492" i="28"/>
  <c r="M492" i="28"/>
  <c r="I492" i="28"/>
  <c r="L492" i="28"/>
  <c r="H492" i="28"/>
  <c r="C492" i="28"/>
  <c r="B492" i="28"/>
  <c r="E492" i="28"/>
  <c r="D492" i="28"/>
  <c r="O468" i="28"/>
  <c r="K468" i="28"/>
  <c r="G468" i="28"/>
  <c r="N468" i="28"/>
  <c r="J468" i="28"/>
  <c r="F468" i="28"/>
  <c r="M468" i="28"/>
  <c r="I468" i="28"/>
  <c r="L468" i="28"/>
  <c r="H468" i="28"/>
  <c r="E468" i="28"/>
  <c r="C468" i="28"/>
  <c r="B468" i="28"/>
  <c r="D468" i="28"/>
  <c r="O464" i="28"/>
  <c r="K464" i="28"/>
  <c r="G464" i="28"/>
  <c r="N464" i="28"/>
  <c r="J464" i="28"/>
  <c r="F464" i="28"/>
  <c r="M464" i="28"/>
  <c r="I464" i="28"/>
  <c r="L464" i="28"/>
  <c r="H464" i="28"/>
  <c r="C464" i="28"/>
  <c r="B464" i="28"/>
  <c r="E464" i="28"/>
  <c r="D464" i="28"/>
  <c r="O448" i="28"/>
  <c r="K448" i="28"/>
  <c r="G448" i="28"/>
  <c r="N448" i="28"/>
  <c r="J448" i="28"/>
  <c r="F448" i="28"/>
  <c r="M448" i="28"/>
  <c r="I448" i="28"/>
  <c r="L448" i="28"/>
  <c r="H448" i="28"/>
  <c r="C448" i="28"/>
  <c r="B448" i="28"/>
  <c r="E448" i="28"/>
  <c r="D448" i="28"/>
  <c r="O294" i="28"/>
  <c r="M294" i="28"/>
  <c r="I294" i="28"/>
  <c r="E294" i="28"/>
  <c r="L294" i="28"/>
  <c r="H294" i="28"/>
  <c r="K294" i="28"/>
  <c r="G294" i="28"/>
  <c r="N294" i="28"/>
  <c r="J294" i="28"/>
  <c r="F294" i="28"/>
  <c r="D294" i="28"/>
  <c r="C294" i="28"/>
  <c r="B294" i="28"/>
  <c r="O296" i="28"/>
  <c r="K296" i="28"/>
  <c r="G296" i="28"/>
  <c r="N296" i="28"/>
  <c r="J296" i="28"/>
  <c r="F296" i="28"/>
  <c r="M296" i="28"/>
  <c r="I296" i="28"/>
  <c r="L296" i="28"/>
  <c r="H296" i="28"/>
  <c r="C296" i="28"/>
  <c r="E296" i="28"/>
  <c r="B296" i="28"/>
  <c r="D296" i="28"/>
  <c r="O292" i="28"/>
  <c r="K292" i="28"/>
  <c r="G292" i="28"/>
  <c r="N292" i="28"/>
  <c r="J292" i="28"/>
  <c r="F292" i="28"/>
  <c r="M292" i="28"/>
  <c r="I292" i="28"/>
  <c r="L292" i="28"/>
  <c r="H292" i="28"/>
  <c r="E292" i="28"/>
  <c r="C292" i="28"/>
  <c r="B292" i="28"/>
  <c r="D292" i="28"/>
  <c r="O288" i="28"/>
  <c r="K288" i="28"/>
  <c r="G288" i="28"/>
  <c r="N288" i="28"/>
  <c r="J288" i="28"/>
  <c r="F288" i="28"/>
  <c r="M288" i="28"/>
  <c r="I288" i="28"/>
  <c r="L288" i="28"/>
  <c r="H288" i="28"/>
  <c r="C288" i="28"/>
  <c r="B288" i="28"/>
  <c r="E288" i="28"/>
  <c r="D288" i="28"/>
  <c r="O284" i="28"/>
  <c r="K284" i="28"/>
  <c r="G284" i="28"/>
  <c r="N284" i="28"/>
  <c r="J284" i="28"/>
  <c r="F284" i="28"/>
  <c r="M284" i="28"/>
  <c r="I284" i="28"/>
  <c r="L284" i="28"/>
  <c r="H284" i="28"/>
  <c r="C284" i="28"/>
  <c r="B284" i="28"/>
  <c r="E284" i="28"/>
  <c r="D284" i="28"/>
  <c r="O280" i="28"/>
  <c r="K280" i="28"/>
  <c r="G280" i="28"/>
  <c r="N280" i="28"/>
  <c r="J280" i="28"/>
  <c r="F280" i="28"/>
  <c r="M280" i="28"/>
  <c r="I280" i="28"/>
  <c r="L280" i="28"/>
  <c r="H280" i="28"/>
  <c r="C280" i="28"/>
  <c r="E280" i="28"/>
  <c r="B280" i="28"/>
  <c r="D280" i="28"/>
  <c r="O276" i="28"/>
  <c r="K276" i="28"/>
  <c r="G276" i="28"/>
  <c r="N276" i="28"/>
  <c r="J276" i="28"/>
  <c r="F276" i="28"/>
  <c r="M276" i="28"/>
  <c r="I276" i="28"/>
  <c r="L276" i="28"/>
  <c r="H276" i="28"/>
  <c r="E276" i="28"/>
  <c r="C276" i="28"/>
  <c r="B276" i="28"/>
  <c r="D276" i="28"/>
  <c r="O272" i="28"/>
  <c r="K272" i="28"/>
  <c r="G272" i="28"/>
  <c r="N272" i="28"/>
  <c r="J272" i="28"/>
  <c r="F272" i="28"/>
  <c r="M272" i="28"/>
  <c r="I272" i="28"/>
  <c r="L272" i="28"/>
  <c r="H272" i="28"/>
  <c r="C272" i="28"/>
  <c r="B272" i="28"/>
  <c r="E272" i="28"/>
  <c r="D272" i="28"/>
  <c r="O268" i="28"/>
  <c r="K268" i="28"/>
  <c r="G268" i="28"/>
  <c r="N268" i="28"/>
  <c r="J268" i="28"/>
  <c r="F268" i="28"/>
  <c r="M268" i="28"/>
  <c r="I268" i="28"/>
  <c r="L268" i="28"/>
  <c r="H268" i="28"/>
  <c r="C268" i="28"/>
  <c r="B268" i="28"/>
  <c r="E268" i="28"/>
  <c r="D268" i="28"/>
  <c r="O264" i="28"/>
  <c r="K264" i="28"/>
  <c r="G264" i="28"/>
  <c r="N264" i="28"/>
  <c r="J264" i="28"/>
  <c r="F264" i="28"/>
  <c r="M264" i="28"/>
  <c r="I264" i="28"/>
  <c r="L264" i="28"/>
  <c r="H264" i="28"/>
  <c r="C264" i="28"/>
  <c r="E264" i="28"/>
  <c r="B264" i="28"/>
  <c r="D264" i="28"/>
  <c r="O260" i="28"/>
  <c r="K260" i="28"/>
  <c r="G260" i="28"/>
  <c r="N260" i="28"/>
  <c r="J260" i="28"/>
  <c r="F260" i="28"/>
  <c r="M260" i="28"/>
  <c r="I260" i="28"/>
  <c r="L260" i="28"/>
  <c r="H260" i="28"/>
  <c r="E260" i="28"/>
  <c r="C260" i="28"/>
  <c r="B260" i="28"/>
  <c r="D260" i="28"/>
  <c r="O256" i="28"/>
  <c r="K256" i="28"/>
  <c r="G256" i="28"/>
  <c r="N256" i="28"/>
  <c r="J256" i="28"/>
  <c r="F256" i="28"/>
  <c r="M256" i="28"/>
  <c r="I256" i="28"/>
  <c r="L256" i="28"/>
  <c r="H256" i="28"/>
  <c r="C256" i="28"/>
  <c r="B256" i="28"/>
  <c r="E256" i="28"/>
  <c r="D256" i="28"/>
  <c r="O252" i="28"/>
  <c r="K252" i="28"/>
  <c r="G252" i="28"/>
  <c r="N252" i="28"/>
  <c r="J252" i="28"/>
  <c r="F252" i="28"/>
  <c r="M252" i="28"/>
  <c r="I252" i="28"/>
  <c r="L252" i="28"/>
  <c r="H252" i="28"/>
  <c r="C252" i="28"/>
  <c r="B252" i="28"/>
  <c r="E252" i="28"/>
  <c r="D252" i="28"/>
  <c r="O248" i="28"/>
  <c r="K248" i="28"/>
  <c r="G248" i="28"/>
  <c r="N248" i="28"/>
  <c r="J248" i="28"/>
  <c r="F248" i="28"/>
  <c r="M248" i="28"/>
  <c r="I248" i="28"/>
  <c r="L248" i="28"/>
  <c r="H248" i="28"/>
  <c r="C248" i="28"/>
  <c r="E248" i="28"/>
  <c r="B248" i="28"/>
  <c r="D248" i="28"/>
  <c r="O244" i="28"/>
  <c r="K244" i="28"/>
  <c r="G244" i="28"/>
  <c r="N244" i="28"/>
  <c r="J244" i="28"/>
  <c r="F244" i="28"/>
  <c r="M244" i="28"/>
  <c r="I244" i="28"/>
  <c r="L244" i="28"/>
  <c r="H244" i="28"/>
  <c r="E244" i="28"/>
  <c r="C244" i="28"/>
  <c r="B244" i="28"/>
  <c r="D244" i="28"/>
  <c r="O240" i="28"/>
  <c r="K240" i="28"/>
  <c r="G240" i="28"/>
  <c r="N240" i="28"/>
  <c r="J240" i="28"/>
  <c r="F240" i="28"/>
  <c r="M240" i="28"/>
  <c r="I240" i="28"/>
  <c r="L240" i="28"/>
  <c r="H240" i="28"/>
  <c r="C240" i="28"/>
  <c r="B240" i="28"/>
  <c r="E240" i="28"/>
  <c r="D240" i="28"/>
  <c r="O236" i="28"/>
  <c r="K236" i="28"/>
  <c r="G236" i="28"/>
  <c r="N236" i="28"/>
  <c r="J236" i="28"/>
  <c r="F236" i="28"/>
  <c r="M236" i="28"/>
  <c r="I236" i="28"/>
  <c r="L236" i="28"/>
  <c r="H236" i="28"/>
  <c r="C236" i="28"/>
  <c r="B236" i="28"/>
  <c r="E236" i="28"/>
  <c r="D236" i="28"/>
  <c r="O232" i="28"/>
  <c r="K232" i="28"/>
  <c r="G232" i="28"/>
  <c r="N232" i="28"/>
  <c r="J232" i="28"/>
  <c r="F232" i="28"/>
  <c r="M232" i="28"/>
  <c r="I232" i="28"/>
  <c r="L232" i="28"/>
  <c r="H232" i="28"/>
  <c r="C232" i="28"/>
  <c r="E232" i="28"/>
  <c r="B232" i="28"/>
  <c r="D232" i="28"/>
  <c r="O228" i="28"/>
  <c r="K228" i="28"/>
  <c r="G228" i="28"/>
  <c r="N228" i="28"/>
  <c r="J228" i="28"/>
  <c r="F228" i="28"/>
  <c r="M228" i="28"/>
  <c r="I228" i="28"/>
  <c r="L228" i="28"/>
  <c r="H228" i="28"/>
  <c r="E228" i="28"/>
  <c r="C228" i="28"/>
  <c r="B228" i="28"/>
  <c r="D228" i="28"/>
  <c r="O224" i="28"/>
  <c r="K224" i="28"/>
  <c r="G224" i="28"/>
  <c r="N224" i="28"/>
  <c r="J224" i="28"/>
  <c r="F224" i="28"/>
  <c r="M224" i="28"/>
  <c r="I224" i="28"/>
  <c r="L224" i="28"/>
  <c r="H224" i="28"/>
  <c r="C224" i="28"/>
  <c r="B224" i="28"/>
  <c r="E224" i="28"/>
  <c r="D224" i="28"/>
  <c r="O169" i="28"/>
  <c r="L169" i="28"/>
  <c r="H169" i="28"/>
  <c r="K169" i="28"/>
  <c r="G169" i="28"/>
  <c r="N169" i="28"/>
  <c r="J169" i="28"/>
  <c r="F169" i="28"/>
  <c r="M169" i="28"/>
  <c r="I169" i="28"/>
  <c r="E169" i="28"/>
  <c r="D169" i="28"/>
  <c r="C169" i="28"/>
  <c r="B169" i="28"/>
  <c r="O218" i="28"/>
  <c r="M218" i="28"/>
  <c r="I218" i="28"/>
  <c r="E218" i="28"/>
  <c r="L218" i="28"/>
  <c r="H218" i="28"/>
  <c r="K218" i="28"/>
  <c r="G218" i="28"/>
  <c r="N218" i="28"/>
  <c r="J218" i="28"/>
  <c r="F218" i="28"/>
  <c r="D218" i="28"/>
  <c r="C218" i="28"/>
  <c r="B218" i="28"/>
  <c r="O214" i="28"/>
  <c r="M214" i="28"/>
  <c r="I214" i="28"/>
  <c r="E214" i="28"/>
  <c r="L214" i="28"/>
  <c r="H214" i="28"/>
  <c r="K214" i="28"/>
  <c r="G214" i="28"/>
  <c r="N214" i="28"/>
  <c r="J214" i="28"/>
  <c r="F214" i="28"/>
  <c r="D214" i="28"/>
  <c r="C214" i="28"/>
  <c r="B214" i="28"/>
  <c r="O210" i="28"/>
  <c r="M210" i="28"/>
  <c r="I210" i="28"/>
  <c r="E210" i="28"/>
  <c r="L210" i="28"/>
  <c r="H210" i="28"/>
  <c r="K210" i="28"/>
  <c r="G210" i="28"/>
  <c r="N210" i="28"/>
  <c r="J210" i="28"/>
  <c r="F210" i="28"/>
  <c r="D210" i="28"/>
  <c r="C210" i="28"/>
  <c r="B210" i="28"/>
  <c r="O206" i="28"/>
  <c r="M206" i="28"/>
  <c r="I206" i="28"/>
  <c r="E206" i="28"/>
  <c r="L206" i="28"/>
  <c r="H206" i="28"/>
  <c r="K206" i="28"/>
  <c r="G206" i="28"/>
  <c r="N206" i="28"/>
  <c r="J206" i="28"/>
  <c r="F206" i="28"/>
  <c r="D206" i="28"/>
  <c r="C206" i="28"/>
  <c r="B206" i="28"/>
  <c r="O202" i="28"/>
  <c r="M202" i="28"/>
  <c r="I202" i="28"/>
  <c r="E202" i="28"/>
  <c r="L202" i="28"/>
  <c r="H202" i="28"/>
  <c r="K202" i="28"/>
  <c r="G202" i="28"/>
  <c r="N202" i="28"/>
  <c r="J202" i="28"/>
  <c r="F202" i="28"/>
  <c r="D202" i="28"/>
  <c r="C202" i="28"/>
  <c r="B202" i="28"/>
  <c r="O198" i="28"/>
  <c r="M198" i="28"/>
  <c r="I198" i="28"/>
  <c r="E198" i="28"/>
  <c r="L198" i="28"/>
  <c r="H198" i="28"/>
  <c r="K198" i="28"/>
  <c r="G198" i="28"/>
  <c r="N198" i="28"/>
  <c r="J198" i="28"/>
  <c r="F198" i="28"/>
  <c r="D198" i="28"/>
  <c r="C198" i="28"/>
  <c r="B198" i="28"/>
  <c r="O194" i="28"/>
  <c r="M194" i="28"/>
  <c r="I194" i="28"/>
  <c r="E194" i="28"/>
  <c r="L194" i="28"/>
  <c r="H194" i="28"/>
  <c r="K194" i="28"/>
  <c r="G194" i="28"/>
  <c r="N194" i="28"/>
  <c r="J194" i="28"/>
  <c r="F194" i="28"/>
  <c r="D194" i="28"/>
  <c r="C194" i="28"/>
  <c r="B194" i="28"/>
  <c r="O190" i="28"/>
  <c r="M190" i="28"/>
  <c r="I190" i="28"/>
  <c r="E190" i="28"/>
  <c r="L190" i="28"/>
  <c r="H190" i="28"/>
  <c r="K190" i="28"/>
  <c r="G190" i="28"/>
  <c r="N190" i="28"/>
  <c r="J190" i="28"/>
  <c r="F190" i="28"/>
  <c r="D190" i="28"/>
  <c r="C190" i="28"/>
  <c r="B190" i="28"/>
  <c r="O186" i="28"/>
  <c r="M186" i="28"/>
  <c r="I186" i="28"/>
  <c r="E186" i="28"/>
  <c r="L186" i="28"/>
  <c r="H186" i="28"/>
  <c r="K186" i="28"/>
  <c r="G186" i="28"/>
  <c r="N186" i="28"/>
  <c r="J186" i="28"/>
  <c r="F186" i="28"/>
  <c r="D186" i="28"/>
  <c r="C186" i="28"/>
  <c r="B186" i="28"/>
  <c r="O182" i="28"/>
  <c r="M182" i="28"/>
  <c r="I182" i="28"/>
  <c r="E182" i="28"/>
  <c r="L182" i="28"/>
  <c r="H182" i="28"/>
  <c r="K182" i="28"/>
  <c r="G182" i="28"/>
  <c r="N182" i="28"/>
  <c r="J182" i="28"/>
  <c r="F182" i="28"/>
  <c r="D182" i="28"/>
  <c r="C182" i="28"/>
  <c r="B182" i="28"/>
  <c r="O178" i="28"/>
  <c r="M178" i="28"/>
  <c r="I178" i="28"/>
  <c r="E178" i="28"/>
  <c r="L178" i="28"/>
  <c r="H178" i="28"/>
  <c r="K178" i="28"/>
  <c r="G178" i="28"/>
  <c r="N178" i="28"/>
  <c r="J178" i="28"/>
  <c r="F178" i="28"/>
  <c r="D178" i="28"/>
  <c r="C178" i="28"/>
  <c r="B178" i="28"/>
  <c r="O161" i="28"/>
  <c r="L161" i="28"/>
  <c r="H161" i="28"/>
  <c r="K161" i="28"/>
  <c r="G161" i="28"/>
  <c r="N161" i="28"/>
  <c r="J161" i="28"/>
  <c r="F161" i="28"/>
  <c r="M161" i="28"/>
  <c r="I161" i="28"/>
  <c r="E161" i="28"/>
  <c r="D161" i="28"/>
  <c r="C161" i="28"/>
  <c r="B161" i="28"/>
  <c r="O129" i="28"/>
  <c r="L129" i="28"/>
  <c r="H129" i="28"/>
  <c r="K129" i="28"/>
  <c r="G129" i="28"/>
  <c r="N129" i="28"/>
  <c r="J129" i="28"/>
  <c r="F129" i="28"/>
  <c r="M129" i="28"/>
  <c r="I129" i="28"/>
  <c r="E129" i="28"/>
  <c r="D129" i="28"/>
  <c r="C129" i="28"/>
  <c r="B129" i="28"/>
  <c r="O107" i="28"/>
  <c r="N107" i="28"/>
  <c r="J107" i="28"/>
  <c r="F107" i="28"/>
  <c r="M107" i="28"/>
  <c r="I107" i="28"/>
  <c r="E107" i="28"/>
  <c r="L107" i="28"/>
  <c r="H107" i="28"/>
  <c r="K107" i="28"/>
  <c r="G107" i="28"/>
  <c r="B107" i="28"/>
  <c r="D107" i="28"/>
  <c r="C107" i="28"/>
  <c r="O132" i="28"/>
  <c r="K132" i="28"/>
  <c r="G132" i="28"/>
  <c r="N132" i="28"/>
  <c r="J132" i="28"/>
  <c r="F132" i="28"/>
  <c r="M132" i="28"/>
  <c r="I132" i="28"/>
  <c r="E132" i="28"/>
  <c r="L132" i="28"/>
  <c r="H132" i="28"/>
  <c r="C132" i="28"/>
  <c r="B132" i="28"/>
  <c r="D132" i="28"/>
  <c r="O128" i="28"/>
  <c r="K128" i="28"/>
  <c r="G128" i="28"/>
  <c r="N128" i="28"/>
  <c r="J128" i="28"/>
  <c r="F128" i="28"/>
  <c r="M128" i="28"/>
  <c r="I128" i="28"/>
  <c r="E128" i="28"/>
  <c r="L128" i="28"/>
  <c r="H128" i="28"/>
  <c r="C128" i="28"/>
  <c r="B128" i="28"/>
  <c r="D128" i="28"/>
  <c r="O124" i="28"/>
  <c r="K124" i="28"/>
  <c r="G124" i="28"/>
  <c r="N124" i="28"/>
  <c r="J124" i="28"/>
  <c r="F124" i="28"/>
  <c r="M124" i="28"/>
  <c r="I124" i="28"/>
  <c r="E124" i="28"/>
  <c r="L124" i="28"/>
  <c r="H124" i="28"/>
  <c r="C124" i="28"/>
  <c r="B124" i="28"/>
  <c r="D124" i="28"/>
  <c r="O120" i="28"/>
  <c r="K120" i="28"/>
  <c r="G120" i="28"/>
  <c r="N120" i="28"/>
  <c r="J120" i="28"/>
  <c r="F120" i="28"/>
  <c r="M120" i="28"/>
  <c r="I120" i="28"/>
  <c r="E120" i="28"/>
  <c r="L120" i="28"/>
  <c r="H120" i="28"/>
  <c r="C120" i="28"/>
  <c r="B120" i="28"/>
  <c r="D120" i="28"/>
  <c r="O116" i="28"/>
  <c r="K116" i="28"/>
  <c r="G116" i="28"/>
  <c r="N116" i="28"/>
  <c r="J116" i="28"/>
  <c r="F116" i="28"/>
  <c r="M116" i="28"/>
  <c r="I116" i="28"/>
  <c r="E116" i="28"/>
  <c r="L116" i="28"/>
  <c r="H116" i="28"/>
  <c r="C116" i="28"/>
  <c r="B116" i="28"/>
  <c r="D116" i="28"/>
  <c r="O112" i="28"/>
  <c r="K112" i="28"/>
  <c r="G112" i="28"/>
  <c r="N112" i="28"/>
  <c r="J112" i="28"/>
  <c r="F112" i="28"/>
  <c r="M112" i="28"/>
  <c r="I112" i="28"/>
  <c r="E112" i="28"/>
  <c r="L112" i="28"/>
  <c r="H112" i="28"/>
  <c r="C112" i="28"/>
  <c r="B112" i="28"/>
  <c r="D112" i="28"/>
  <c r="O101" i="28"/>
  <c r="L101" i="28"/>
  <c r="H101" i="28"/>
  <c r="K101" i="28"/>
  <c r="G101" i="28"/>
  <c r="N101" i="28"/>
  <c r="J101" i="28"/>
  <c r="F101" i="28"/>
  <c r="M101" i="28"/>
  <c r="I101" i="28"/>
  <c r="E101" i="28"/>
  <c r="D101" i="28"/>
  <c r="C101" i="28"/>
  <c r="B101" i="28"/>
  <c r="O108" i="28"/>
  <c r="K108" i="28"/>
  <c r="G108" i="28"/>
  <c r="N108" i="28"/>
  <c r="J108" i="28"/>
  <c r="F108" i="28"/>
  <c r="M108" i="28"/>
  <c r="I108" i="28"/>
  <c r="E108" i="28"/>
  <c r="L108" i="28"/>
  <c r="H108" i="28"/>
  <c r="C108" i="28"/>
  <c r="B108" i="28"/>
  <c r="D108" i="28"/>
  <c r="O104" i="28"/>
  <c r="K104" i="28"/>
  <c r="G104" i="28"/>
  <c r="N104" i="28"/>
  <c r="J104" i="28"/>
  <c r="F104" i="28"/>
  <c r="M104" i="28"/>
  <c r="I104" i="28"/>
  <c r="E104" i="28"/>
  <c r="L104" i="28"/>
  <c r="H104" i="28"/>
  <c r="C104" i="28"/>
  <c r="B104" i="28"/>
  <c r="D104" i="28"/>
  <c r="O59" i="28"/>
  <c r="N59" i="28"/>
  <c r="J59" i="28"/>
  <c r="F59" i="28"/>
  <c r="M59" i="28"/>
  <c r="I59" i="28"/>
  <c r="E59" i="28"/>
  <c r="L59" i="28"/>
  <c r="H59" i="28"/>
  <c r="K59" i="28"/>
  <c r="G59" i="28"/>
  <c r="B59" i="28"/>
  <c r="D59" i="28"/>
  <c r="C59" i="28"/>
  <c r="O48" i="28"/>
  <c r="K48" i="28"/>
  <c r="G48" i="28"/>
  <c r="N48" i="28"/>
  <c r="J48" i="28"/>
  <c r="F48" i="28"/>
  <c r="M48" i="28"/>
  <c r="I48" i="28"/>
  <c r="E48" i="28"/>
  <c r="L48" i="28"/>
  <c r="H48" i="28"/>
  <c r="D48" i="28"/>
  <c r="C48" i="28"/>
  <c r="B48" i="28"/>
  <c r="O51" i="28"/>
  <c r="N51" i="28"/>
  <c r="J51" i="28"/>
  <c r="F51" i="28"/>
  <c r="M51" i="28"/>
  <c r="I51" i="28"/>
  <c r="E51" i="28"/>
  <c r="L51" i="28"/>
  <c r="H51" i="28"/>
  <c r="K51" i="28"/>
  <c r="G51" i="28"/>
  <c r="B51" i="28"/>
  <c r="D51" i="28"/>
  <c r="C51" i="28"/>
  <c r="O32" i="28"/>
  <c r="K32" i="28"/>
  <c r="G32" i="28"/>
  <c r="N32" i="28"/>
  <c r="J32" i="28"/>
  <c r="F32" i="28"/>
  <c r="M32" i="28"/>
  <c r="I32" i="28"/>
  <c r="E32" i="28"/>
  <c r="L32" i="28"/>
  <c r="H32" i="28"/>
  <c r="D32" i="28"/>
  <c r="C32" i="28"/>
  <c r="B32" i="28"/>
  <c r="O65" i="28"/>
  <c r="L65" i="28"/>
  <c r="H65" i="28"/>
  <c r="K65" i="28"/>
  <c r="G65" i="28"/>
  <c r="N65" i="28"/>
  <c r="J65" i="28"/>
  <c r="F65" i="28"/>
  <c r="M65" i="28"/>
  <c r="I65" i="28"/>
  <c r="E65" i="28"/>
  <c r="D65" i="28"/>
  <c r="C65" i="28"/>
  <c r="B65" i="28"/>
  <c r="O57" i="28"/>
  <c r="L57" i="28"/>
  <c r="H57" i="28"/>
  <c r="K57" i="28"/>
  <c r="G57" i="28"/>
  <c r="N57" i="28"/>
  <c r="J57" i="28"/>
  <c r="F57" i="28"/>
  <c r="M57" i="28"/>
  <c r="I57" i="28"/>
  <c r="E57" i="28"/>
  <c r="D57" i="28"/>
  <c r="C57" i="28"/>
  <c r="B57" i="28"/>
  <c r="O55" i="28"/>
  <c r="N55" i="28"/>
  <c r="J55" i="28"/>
  <c r="F55" i="28"/>
  <c r="M55" i="28"/>
  <c r="I55" i="28"/>
  <c r="E55" i="28"/>
  <c r="L55" i="28"/>
  <c r="H55" i="28"/>
  <c r="K55" i="28"/>
  <c r="G55" i="28"/>
  <c r="D55" i="28"/>
  <c r="B55" i="28"/>
  <c r="C55" i="28"/>
  <c r="O41" i="28"/>
  <c r="L41" i="28"/>
  <c r="H41" i="28"/>
  <c r="D41" i="28"/>
  <c r="K41" i="28"/>
  <c r="G41" i="28"/>
  <c r="N41" i="28"/>
  <c r="J41" i="28"/>
  <c r="F41" i="28"/>
  <c r="M41" i="28"/>
  <c r="I41" i="28"/>
  <c r="E41" i="28"/>
  <c r="C41" i="28"/>
  <c r="B41" i="28"/>
  <c r="O39" i="28"/>
  <c r="N39" i="28"/>
  <c r="J39" i="28"/>
  <c r="F39" i="28"/>
  <c r="M39" i="28"/>
  <c r="I39" i="28"/>
  <c r="E39" i="28"/>
  <c r="L39" i="28"/>
  <c r="H39" i="28"/>
  <c r="K39" i="28"/>
  <c r="G39" i="28"/>
  <c r="B39" i="28"/>
  <c r="D39" i="28"/>
  <c r="C39" i="28"/>
  <c r="O45" i="28"/>
  <c r="L45" i="28"/>
  <c r="H45" i="28"/>
  <c r="D45" i="28"/>
  <c r="K45" i="28"/>
  <c r="G45" i="28"/>
  <c r="N45" i="28"/>
  <c r="J45" i="28"/>
  <c r="F45" i="28"/>
  <c r="M45" i="28"/>
  <c r="I45" i="28"/>
  <c r="E45" i="28"/>
  <c r="C45" i="28"/>
  <c r="B45" i="28"/>
  <c r="O43" i="28"/>
  <c r="N43" i="28"/>
  <c r="J43" i="28"/>
  <c r="F43" i="28"/>
  <c r="M43" i="28"/>
  <c r="I43" i="28"/>
  <c r="E43" i="28"/>
  <c r="L43" i="28"/>
  <c r="H43" i="28"/>
  <c r="K43" i="28"/>
  <c r="G43" i="28"/>
  <c r="B43" i="28"/>
  <c r="D43" i="28"/>
  <c r="C43" i="28"/>
  <c r="O22" i="28"/>
  <c r="M22" i="28"/>
  <c r="I22" i="28"/>
  <c r="E22" i="28"/>
  <c r="L22" i="28"/>
  <c r="H22" i="28"/>
  <c r="D22" i="28"/>
  <c r="K22" i="28"/>
  <c r="G22" i="28"/>
  <c r="N22" i="28"/>
  <c r="J22" i="28"/>
  <c r="F22" i="28"/>
  <c r="C22" i="28"/>
  <c r="B22" i="28"/>
  <c r="O4" i="28"/>
  <c r="K4" i="28"/>
  <c r="G4" i="28"/>
  <c r="N4" i="28"/>
  <c r="J4" i="28"/>
  <c r="F4" i="28"/>
  <c r="M4" i="28"/>
  <c r="I4" i="28"/>
  <c r="E4" i="28"/>
  <c r="L4" i="28"/>
  <c r="H4" i="28"/>
  <c r="D4" i="28"/>
  <c r="C4" i="28"/>
  <c r="B4" i="28"/>
  <c r="O17" i="28"/>
  <c r="L17" i="28"/>
  <c r="H17" i="28"/>
  <c r="D17" i="28"/>
  <c r="K17" i="28"/>
  <c r="G17" i="28"/>
  <c r="N17" i="28"/>
  <c r="J17" i="28"/>
  <c r="F17" i="28"/>
  <c r="M17" i="28"/>
  <c r="I17" i="28"/>
  <c r="E17" i="28"/>
  <c r="C17" i="28"/>
  <c r="B17" i="28"/>
  <c r="O13" i="28"/>
  <c r="L13" i="28"/>
  <c r="H13" i="28"/>
  <c r="D13" i="28"/>
  <c r="K13" i="28"/>
  <c r="G13" i="28"/>
  <c r="N13" i="28"/>
  <c r="J13" i="28"/>
  <c r="F13" i="28"/>
  <c r="M13" i="28"/>
  <c r="I13" i="28"/>
  <c r="E13" i="28"/>
  <c r="C13" i="28"/>
  <c r="B13" i="28"/>
  <c r="O23" i="28"/>
  <c r="N23" i="28"/>
  <c r="J23" i="28"/>
  <c r="F23" i="28"/>
  <c r="M23" i="28"/>
  <c r="I23" i="28"/>
  <c r="E23" i="28"/>
  <c r="L23" i="28"/>
  <c r="H23" i="28"/>
  <c r="K23" i="28"/>
  <c r="G23" i="28"/>
  <c r="B23" i="28"/>
  <c r="D23" i="28"/>
  <c r="C23" i="28"/>
  <c r="O19" i="28"/>
  <c r="N19" i="28"/>
  <c r="J19" i="28"/>
  <c r="F19" i="28"/>
  <c r="M19" i="28"/>
  <c r="I19" i="28"/>
  <c r="E19" i="28"/>
  <c r="L19" i="28"/>
  <c r="H19" i="28"/>
  <c r="K19" i="28"/>
  <c r="G19" i="28"/>
  <c r="B19" i="28"/>
  <c r="D19" i="28"/>
  <c r="C19" i="28"/>
  <c r="O7" i="28"/>
  <c r="N7" i="28"/>
  <c r="J7" i="28"/>
  <c r="F7" i="28"/>
  <c r="M7" i="28"/>
  <c r="I7" i="28"/>
  <c r="E7" i="28"/>
  <c r="L7" i="28"/>
  <c r="H7" i="28"/>
  <c r="K7" i="28"/>
  <c r="G7" i="28"/>
  <c r="B7" i="28"/>
  <c r="D7" i="28"/>
  <c r="C7" i="28"/>
  <c r="O2" i="28"/>
  <c r="M2" i="28"/>
  <c r="I2" i="28"/>
  <c r="E2" i="28"/>
  <c r="L2" i="28"/>
  <c r="H2" i="28"/>
  <c r="D2" i="28"/>
  <c r="K2" i="28"/>
  <c r="G2" i="28"/>
  <c r="N2" i="28"/>
  <c r="J2" i="28"/>
  <c r="F2" i="28"/>
  <c r="C2" i="28"/>
  <c r="B2" i="28"/>
  <c r="O16" i="28"/>
  <c r="K16" i="28"/>
  <c r="G16" i="28"/>
  <c r="N16" i="28"/>
  <c r="J16" i="28"/>
  <c r="F16" i="28"/>
  <c r="M16" i="28"/>
  <c r="I16" i="28"/>
  <c r="E16" i="28"/>
  <c r="L16" i="28"/>
  <c r="H16" i="28"/>
  <c r="D16" i="28"/>
  <c r="C16" i="28"/>
  <c r="B16" i="28"/>
  <c r="O12" i="28"/>
  <c r="K12" i="28"/>
  <c r="G12" i="28"/>
  <c r="N12" i="28"/>
  <c r="J12" i="28"/>
  <c r="F12" i="28"/>
  <c r="M12" i="28"/>
  <c r="I12" i="28"/>
  <c r="E12" i="28"/>
  <c r="L12" i="28"/>
  <c r="H12" i="28"/>
  <c r="D12" i="28"/>
  <c r="C12" i="28"/>
  <c r="B12" i="28"/>
  <c r="O8" i="28"/>
  <c r="K8" i="28"/>
  <c r="G8" i="28"/>
  <c r="N8" i="28"/>
  <c r="J8" i="28"/>
  <c r="F8" i="28"/>
  <c r="M8" i="28"/>
  <c r="I8" i="28"/>
  <c r="E8" i="28"/>
  <c r="L8" i="28"/>
  <c r="H8" i="28"/>
  <c r="D8" i="28"/>
  <c r="C8" i="28"/>
  <c r="B8" i="28"/>
  <c r="O6" i="28"/>
  <c r="M6" i="28"/>
  <c r="I6" i="28"/>
  <c r="E6" i="28"/>
  <c r="L6" i="28"/>
  <c r="H6" i="28"/>
  <c r="D6" i="28"/>
  <c r="K6" i="28"/>
  <c r="G6" i="28"/>
  <c r="N6" i="28"/>
  <c r="J6" i="28"/>
  <c r="F6" i="28"/>
  <c r="C6" i="28"/>
  <c r="B6" i="28"/>
  <c r="F290" i="27"/>
  <c r="G290" i="27" s="1"/>
  <c r="H290" i="27" s="1"/>
  <c r="I290" i="27" s="1"/>
  <c r="J290" i="27" s="1"/>
  <c r="K290" i="27" s="1"/>
  <c r="L290" i="27" s="1"/>
  <c r="M290" i="27" s="1"/>
  <c r="N290" i="27" s="1"/>
  <c r="O290" i="27" s="1"/>
  <c r="P290" i="27" s="1"/>
  <c r="Q290" i="27" s="1"/>
  <c r="R290" i="27" s="1"/>
  <c r="S290" i="27" s="1"/>
  <c r="T290" i="27" s="1"/>
  <c r="U290" i="27" s="1"/>
  <c r="V290" i="27" s="1"/>
  <c r="W290" i="27" s="1"/>
  <c r="X290" i="27" s="1"/>
  <c r="Y290" i="27" s="1"/>
  <c r="Z290" i="27" s="1"/>
  <c r="AA290" i="27" s="1"/>
  <c r="AB290" i="27" s="1"/>
  <c r="AC290" i="27" s="1"/>
  <c r="AD290" i="27" s="1"/>
  <c r="AE290" i="27" s="1"/>
  <c r="AF290" i="27" s="1"/>
  <c r="AG290" i="27" s="1"/>
  <c r="AH290" i="27" s="1"/>
  <c r="AI290" i="27" s="1"/>
  <c r="AJ290" i="27" s="1"/>
  <c r="AK290" i="27" s="1"/>
  <c r="AL290" i="27" s="1"/>
  <c r="AM290" i="27" s="1"/>
  <c r="AN290" i="27" s="1"/>
  <c r="AO290" i="27" s="1"/>
  <c r="AP290" i="27" s="1"/>
  <c r="AQ290" i="27" s="1"/>
  <c r="AR290" i="27" s="1"/>
  <c r="AS290" i="27" s="1"/>
  <c r="AT290" i="27" s="1"/>
  <c r="AU290" i="27" s="1"/>
  <c r="AV290" i="27" s="1"/>
  <c r="AW290" i="27" s="1"/>
  <c r="AX290" i="27" s="1"/>
  <c r="AY290" i="27" s="1"/>
  <c r="AZ290" i="27" s="1"/>
  <c r="BA290" i="27" s="1"/>
  <c r="BB290" i="27" s="1"/>
  <c r="BC290" i="27" s="1"/>
  <c r="BD290" i="27" s="1"/>
  <c r="F51" i="27"/>
  <c r="G51" i="27" s="1"/>
  <c r="H51" i="27" s="1"/>
  <c r="I51" i="27" s="1"/>
  <c r="J51" i="27" s="1"/>
  <c r="K51" i="27" s="1"/>
  <c r="L51" i="27" s="1"/>
  <c r="M51" i="27" s="1"/>
  <c r="N51" i="27" s="1"/>
  <c r="O51" i="27" s="1"/>
  <c r="P51" i="27" s="1"/>
  <c r="Q51" i="27" s="1"/>
  <c r="R51" i="27" s="1"/>
  <c r="S51" i="27" s="1"/>
  <c r="T51" i="27" s="1"/>
  <c r="U51" i="27" s="1"/>
  <c r="V51" i="27" s="1"/>
  <c r="W51" i="27" s="1"/>
  <c r="X51" i="27" s="1"/>
  <c r="Y51" i="27" s="1"/>
  <c r="Z51" i="27" s="1"/>
  <c r="AA51" i="27" s="1"/>
  <c r="AB51" i="27" s="1"/>
  <c r="AC51" i="27" s="1"/>
  <c r="AD51" i="27" s="1"/>
  <c r="AE51" i="27" s="1"/>
  <c r="AF51" i="27" s="1"/>
  <c r="AG51" i="27" s="1"/>
  <c r="AH51" i="27" s="1"/>
  <c r="AI51" i="27" s="1"/>
  <c r="AJ51" i="27" s="1"/>
  <c r="AK51" i="27" s="1"/>
  <c r="AL51" i="27" s="1"/>
  <c r="AM51" i="27" s="1"/>
  <c r="AN51" i="27" s="1"/>
  <c r="AO51" i="27" s="1"/>
  <c r="AP51" i="27" s="1"/>
  <c r="AQ51" i="27" s="1"/>
  <c r="AR51" i="27" s="1"/>
  <c r="AS51" i="27" s="1"/>
  <c r="AT51" i="27" s="1"/>
  <c r="AU51" i="27" s="1"/>
  <c r="AV51" i="27" s="1"/>
  <c r="AW51" i="27" s="1"/>
  <c r="AX51" i="27" s="1"/>
  <c r="AY51" i="27" s="1"/>
  <c r="AZ51" i="27" s="1"/>
  <c r="BA51" i="27" s="1"/>
  <c r="BB51" i="27" s="1"/>
  <c r="BC51" i="27" s="1"/>
  <c r="BD51" i="27" s="1"/>
  <c r="F294" i="27"/>
  <c r="G294" i="27" s="1"/>
  <c r="H294" i="27" s="1"/>
  <c r="I294" i="27" s="1"/>
  <c r="J294" i="27" s="1"/>
  <c r="K294" i="27" s="1"/>
  <c r="L294" i="27" s="1"/>
  <c r="M294" i="27" s="1"/>
  <c r="N294" i="27" s="1"/>
  <c r="O294" i="27" s="1"/>
  <c r="P294" i="27" s="1"/>
  <c r="Q294" i="27" s="1"/>
  <c r="R294" i="27" s="1"/>
  <c r="S294" i="27" s="1"/>
  <c r="T294" i="27" s="1"/>
  <c r="U294" i="27" s="1"/>
  <c r="V294" i="27" s="1"/>
  <c r="W294" i="27" s="1"/>
  <c r="X294" i="27" s="1"/>
  <c r="Y294" i="27" s="1"/>
  <c r="Z294" i="27" s="1"/>
  <c r="AA294" i="27" s="1"/>
  <c r="AB294" i="27" s="1"/>
  <c r="AC294" i="27" s="1"/>
  <c r="AD294" i="27" s="1"/>
  <c r="AE294" i="27" s="1"/>
  <c r="AF294" i="27" s="1"/>
  <c r="AG294" i="27" s="1"/>
  <c r="AH294" i="27" s="1"/>
  <c r="AI294" i="27" s="1"/>
  <c r="AJ294" i="27" s="1"/>
  <c r="AK294" i="27" s="1"/>
  <c r="AL294" i="27" s="1"/>
  <c r="AM294" i="27" s="1"/>
  <c r="AN294" i="27" s="1"/>
  <c r="AO294" i="27" s="1"/>
  <c r="AP294" i="27" s="1"/>
  <c r="AQ294" i="27" s="1"/>
  <c r="AR294" i="27" s="1"/>
  <c r="AS294" i="27" s="1"/>
  <c r="AT294" i="27" s="1"/>
  <c r="AU294" i="27" s="1"/>
  <c r="AV294" i="27" s="1"/>
  <c r="AW294" i="27" s="1"/>
  <c r="AX294" i="27" s="1"/>
  <c r="AY294" i="27" s="1"/>
  <c r="AZ294" i="27" s="1"/>
  <c r="BA294" i="27" s="1"/>
  <c r="BB294" i="27" s="1"/>
  <c r="BC294" i="27" s="1"/>
  <c r="BD294" i="27" s="1"/>
  <c r="F150" i="27"/>
  <c r="G150" i="27" s="1"/>
  <c r="H150" i="27" s="1"/>
  <c r="I150" i="27" s="1"/>
  <c r="J150" i="27" s="1"/>
  <c r="K150" i="27" s="1"/>
  <c r="L150" i="27" s="1"/>
  <c r="M150" i="27" s="1"/>
  <c r="N150" i="27" s="1"/>
  <c r="O150" i="27" s="1"/>
  <c r="P150" i="27" s="1"/>
  <c r="Q150" i="27" s="1"/>
  <c r="R150" i="27" s="1"/>
  <c r="S150" i="27" s="1"/>
  <c r="T150" i="27" s="1"/>
  <c r="U150" i="27" s="1"/>
  <c r="V150" i="27" s="1"/>
  <c r="W150" i="27" s="1"/>
  <c r="X150" i="27" s="1"/>
  <c r="Y150" i="27" s="1"/>
  <c r="Z150" i="27" s="1"/>
  <c r="AA150" i="27" s="1"/>
  <c r="AB150" i="27" s="1"/>
  <c r="AC150" i="27" s="1"/>
  <c r="AD150" i="27" s="1"/>
  <c r="AE150" i="27" s="1"/>
  <c r="AF150" i="27" s="1"/>
  <c r="AG150" i="27" s="1"/>
  <c r="AH150" i="27" s="1"/>
  <c r="AI150" i="27" s="1"/>
  <c r="AJ150" i="27" s="1"/>
  <c r="AK150" i="27" s="1"/>
  <c r="AL150" i="27" s="1"/>
  <c r="AM150" i="27" s="1"/>
  <c r="AN150" i="27" s="1"/>
  <c r="AO150" i="27" s="1"/>
  <c r="AP150" i="27" s="1"/>
  <c r="AQ150" i="27" s="1"/>
  <c r="AR150" i="27" s="1"/>
  <c r="AS150" i="27" s="1"/>
  <c r="AT150" i="27" s="1"/>
  <c r="AU150" i="27" s="1"/>
  <c r="AV150" i="27" s="1"/>
  <c r="AW150" i="27" s="1"/>
  <c r="AX150" i="27" s="1"/>
  <c r="AY150" i="27" s="1"/>
  <c r="AZ150" i="27" s="1"/>
  <c r="BA150" i="27" s="1"/>
  <c r="BB150" i="27" s="1"/>
  <c r="BC150" i="27" s="1"/>
  <c r="BD150" i="27" s="1"/>
  <c r="F86" i="27"/>
  <c r="G86" i="27" s="1"/>
  <c r="H86" i="27" s="1"/>
  <c r="I86" i="27" s="1"/>
  <c r="J86" i="27" s="1"/>
  <c r="K86" i="27" s="1"/>
  <c r="L86" i="27" s="1"/>
  <c r="M86" i="27" s="1"/>
  <c r="N86" i="27" s="1"/>
  <c r="O86" i="27" s="1"/>
  <c r="P86" i="27" s="1"/>
  <c r="Q86" i="27" s="1"/>
  <c r="R86" i="27" s="1"/>
  <c r="S86" i="27" s="1"/>
  <c r="T86" i="27" s="1"/>
  <c r="U86" i="27" s="1"/>
  <c r="V86" i="27" s="1"/>
  <c r="W86" i="27" s="1"/>
  <c r="X86" i="27" s="1"/>
  <c r="Y86" i="27" s="1"/>
  <c r="Z86" i="27" s="1"/>
  <c r="AA86" i="27" s="1"/>
  <c r="AB86" i="27" s="1"/>
  <c r="AC86" i="27" s="1"/>
  <c r="AD86" i="27" s="1"/>
  <c r="AE86" i="27" s="1"/>
  <c r="AF86" i="27" s="1"/>
  <c r="AG86" i="27" s="1"/>
  <c r="AH86" i="27" s="1"/>
  <c r="AI86" i="27" s="1"/>
  <c r="AJ86" i="27" s="1"/>
  <c r="AK86" i="27" s="1"/>
  <c r="AL86" i="27" s="1"/>
  <c r="AM86" i="27" s="1"/>
  <c r="AN86" i="27" s="1"/>
  <c r="AO86" i="27" s="1"/>
  <c r="AP86" i="27" s="1"/>
  <c r="AQ86" i="27" s="1"/>
  <c r="AR86" i="27" s="1"/>
  <c r="AS86" i="27" s="1"/>
  <c r="AT86" i="27" s="1"/>
  <c r="AU86" i="27" s="1"/>
  <c r="AV86" i="27" s="1"/>
  <c r="AW86" i="27" s="1"/>
  <c r="AX86" i="27" s="1"/>
  <c r="AY86" i="27" s="1"/>
  <c r="AZ86" i="27" s="1"/>
  <c r="BA86" i="27" s="1"/>
  <c r="BB86" i="27" s="1"/>
  <c r="BC86" i="27" s="1"/>
  <c r="BD86" i="27" s="1"/>
  <c r="F8" i="27"/>
  <c r="G8" i="27" s="1"/>
  <c r="H8" i="27" s="1"/>
  <c r="I8" i="27" s="1"/>
  <c r="J8" i="27" s="1"/>
  <c r="K8" i="27" s="1"/>
  <c r="L8" i="27" s="1"/>
  <c r="M8" i="27" s="1"/>
  <c r="N8" i="27" s="1"/>
  <c r="O8" i="27" s="1"/>
  <c r="P8" i="27" s="1"/>
  <c r="Q8" i="27" s="1"/>
  <c r="R8" i="27" s="1"/>
  <c r="S8" i="27" s="1"/>
  <c r="T8" i="27" s="1"/>
  <c r="U8" i="27" s="1"/>
  <c r="V8" i="27" s="1"/>
  <c r="W8" i="27" s="1"/>
  <c r="X8" i="27" s="1"/>
  <c r="Y8" i="27" s="1"/>
  <c r="Z8" i="27" s="1"/>
  <c r="AA8" i="27" s="1"/>
  <c r="AB8" i="27" s="1"/>
  <c r="AC8" i="27" s="1"/>
  <c r="AD8" i="27" s="1"/>
  <c r="AE8" i="27" s="1"/>
  <c r="AF8" i="27" s="1"/>
  <c r="AG8" i="27" s="1"/>
  <c r="AH8" i="27" s="1"/>
  <c r="AI8" i="27" s="1"/>
  <c r="AJ8" i="27" s="1"/>
  <c r="AK8" i="27" s="1"/>
  <c r="AL8" i="27" s="1"/>
  <c r="AM8" i="27" s="1"/>
  <c r="AN8" i="27" s="1"/>
  <c r="AO8" i="27" s="1"/>
  <c r="AP8" i="27" s="1"/>
  <c r="AQ8" i="27" s="1"/>
  <c r="AR8" i="27" s="1"/>
  <c r="AS8" i="27" s="1"/>
  <c r="AT8" i="27" s="1"/>
  <c r="AU8" i="27" s="1"/>
  <c r="AV8" i="27" s="1"/>
  <c r="AW8" i="27" s="1"/>
  <c r="AX8" i="27" s="1"/>
  <c r="AY8" i="27" s="1"/>
  <c r="AZ8" i="27" s="1"/>
  <c r="BA8" i="27" s="1"/>
  <c r="BB8" i="27" s="1"/>
  <c r="BC8" i="27" s="1"/>
  <c r="BD8" i="27" s="1"/>
  <c r="F409" i="27"/>
  <c r="G409" i="27" s="1"/>
  <c r="H409" i="27" s="1"/>
  <c r="I409" i="27" s="1"/>
  <c r="J409" i="27" s="1"/>
  <c r="K409" i="27" s="1"/>
  <c r="L409" i="27" s="1"/>
  <c r="M409" i="27" s="1"/>
  <c r="N409" i="27" s="1"/>
  <c r="O409" i="27" s="1"/>
  <c r="P409" i="27" s="1"/>
  <c r="Q409" i="27" s="1"/>
  <c r="R409" i="27" s="1"/>
  <c r="S409" i="27" s="1"/>
  <c r="T409" i="27" s="1"/>
  <c r="U409" i="27" s="1"/>
  <c r="V409" i="27" s="1"/>
  <c r="W409" i="27" s="1"/>
  <c r="X409" i="27" s="1"/>
  <c r="Y409" i="27" s="1"/>
  <c r="Z409" i="27" s="1"/>
  <c r="AA409" i="27" s="1"/>
  <c r="AB409" i="27" s="1"/>
  <c r="AC409" i="27" s="1"/>
  <c r="AD409" i="27" s="1"/>
  <c r="AE409" i="27" s="1"/>
  <c r="AF409" i="27" s="1"/>
  <c r="AG409" i="27" s="1"/>
  <c r="AH409" i="27" s="1"/>
  <c r="AI409" i="27" s="1"/>
  <c r="AJ409" i="27" s="1"/>
  <c r="AK409" i="27" s="1"/>
  <c r="AL409" i="27" s="1"/>
  <c r="AM409" i="27" s="1"/>
  <c r="AN409" i="27" s="1"/>
  <c r="AO409" i="27" s="1"/>
  <c r="AP409" i="27" s="1"/>
  <c r="AQ409" i="27" s="1"/>
  <c r="AR409" i="27" s="1"/>
  <c r="AS409" i="27" s="1"/>
  <c r="AT409" i="27" s="1"/>
  <c r="AU409" i="27" s="1"/>
  <c r="AV409" i="27" s="1"/>
  <c r="AW409" i="27" s="1"/>
  <c r="AX409" i="27" s="1"/>
  <c r="AY409" i="27" s="1"/>
  <c r="AZ409" i="27" s="1"/>
  <c r="BA409" i="27" s="1"/>
  <c r="BB409" i="27" s="1"/>
  <c r="BC409" i="27" s="1"/>
  <c r="BD409" i="27" s="1"/>
  <c r="F254" i="27"/>
  <c r="G254" i="27" s="1"/>
  <c r="H254" i="27" s="1"/>
  <c r="I254" i="27" s="1"/>
  <c r="J254" i="27" s="1"/>
  <c r="K254" i="27" s="1"/>
  <c r="L254" i="27" s="1"/>
  <c r="M254" i="27" s="1"/>
  <c r="N254" i="27" s="1"/>
  <c r="O254" i="27" s="1"/>
  <c r="P254" i="27" s="1"/>
  <c r="Q254" i="27" s="1"/>
  <c r="R254" i="27" s="1"/>
  <c r="S254" i="27" s="1"/>
  <c r="T254" i="27" s="1"/>
  <c r="U254" i="27" s="1"/>
  <c r="V254" i="27" s="1"/>
  <c r="W254" i="27" s="1"/>
  <c r="X254" i="27" s="1"/>
  <c r="Y254" i="27" s="1"/>
  <c r="Z254" i="27" s="1"/>
  <c r="AA254" i="27" s="1"/>
  <c r="AB254" i="27" s="1"/>
  <c r="AC254" i="27" s="1"/>
  <c r="AD254" i="27" s="1"/>
  <c r="AE254" i="27" s="1"/>
  <c r="AF254" i="27" s="1"/>
  <c r="AG254" i="27" s="1"/>
  <c r="AH254" i="27" s="1"/>
  <c r="AI254" i="27" s="1"/>
  <c r="AJ254" i="27" s="1"/>
  <c r="AK254" i="27" s="1"/>
  <c r="AL254" i="27" s="1"/>
  <c r="AM254" i="27" s="1"/>
  <c r="AN254" i="27" s="1"/>
  <c r="AO254" i="27" s="1"/>
  <c r="AP254" i="27" s="1"/>
  <c r="AQ254" i="27" s="1"/>
  <c r="AR254" i="27" s="1"/>
  <c r="AS254" i="27" s="1"/>
  <c r="AT254" i="27" s="1"/>
  <c r="AU254" i="27" s="1"/>
  <c r="AV254" i="27" s="1"/>
  <c r="AW254" i="27" s="1"/>
  <c r="AX254" i="27" s="1"/>
  <c r="AY254" i="27" s="1"/>
  <c r="AZ254" i="27" s="1"/>
  <c r="BA254" i="27" s="1"/>
  <c r="BB254" i="27" s="1"/>
  <c r="BC254" i="27" s="1"/>
  <c r="BD254" i="27" s="1"/>
  <c r="F34" i="27"/>
  <c r="G34" i="27" s="1"/>
  <c r="H34" i="27" s="1"/>
  <c r="I34" i="27" s="1"/>
  <c r="J34" i="27" s="1"/>
  <c r="K34" i="27" s="1"/>
  <c r="L34" i="27" s="1"/>
  <c r="M34" i="27" s="1"/>
  <c r="N34" i="27" s="1"/>
  <c r="O34" i="27" s="1"/>
  <c r="P34" i="27" s="1"/>
  <c r="Q34" i="27" s="1"/>
  <c r="R34" i="27" s="1"/>
  <c r="S34" i="27" s="1"/>
  <c r="T34" i="27" s="1"/>
  <c r="U34" i="27" s="1"/>
  <c r="V34" i="27" s="1"/>
  <c r="W34" i="27" s="1"/>
  <c r="X34" i="27" s="1"/>
  <c r="Y34" i="27" s="1"/>
  <c r="Z34" i="27" s="1"/>
  <c r="AA34" i="27" s="1"/>
  <c r="AB34" i="27" s="1"/>
  <c r="AC34" i="27" s="1"/>
  <c r="AD34" i="27" s="1"/>
  <c r="AE34" i="27" s="1"/>
  <c r="AF34" i="27" s="1"/>
  <c r="AG34" i="27" s="1"/>
  <c r="AH34" i="27" s="1"/>
  <c r="AI34" i="27" s="1"/>
  <c r="AJ34" i="27" s="1"/>
  <c r="AK34" i="27" s="1"/>
  <c r="AL34" i="27" s="1"/>
  <c r="AM34" i="27" s="1"/>
  <c r="AN34" i="27" s="1"/>
  <c r="AO34" i="27" s="1"/>
  <c r="AP34" i="27" s="1"/>
  <c r="AQ34" i="27" s="1"/>
  <c r="AR34" i="27" s="1"/>
  <c r="AS34" i="27" s="1"/>
  <c r="AT34" i="27" s="1"/>
  <c r="AU34" i="27" s="1"/>
  <c r="AV34" i="27" s="1"/>
  <c r="AW34" i="27" s="1"/>
  <c r="AX34" i="27" s="1"/>
  <c r="AY34" i="27" s="1"/>
  <c r="AZ34" i="27" s="1"/>
  <c r="BA34" i="27" s="1"/>
  <c r="BB34" i="27" s="1"/>
  <c r="BC34" i="27" s="1"/>
  <c r="BD34" i="27" s="1"/>
  <c r="F426" i="27"/>
  <c r="G426" i="27" s="1"/>
  <c r="H426" i="27" s="1"/>
  <c r="I426" i="27" s="1"/>
  <c r="J426" i="27" s="1"/>
  <c r="K426" i="27" s="1"/>
  <c r="L426" i="27" s="1"/>
  <c r="M426" i="27" s="1"/>
  <c r="N426" i="27" s="1"/>
  <c r="O426" i="27" s="1"/>
  <c r="P426" i="27" s="1"/>
  <c r="Q426" i="27" s="1"/>
  <c r="R426" i="27" s="1"/>
  <c r="S426" i="27" s="1"/>
  <c r="T426" i="27" s="1"/>
  <c r="U426" i="27" s="1"/>
  <c r="V426" i="27" s="1"/>
  <c r="W426" i="27" s="1"/>
  <c r="X426" i="27" s="1"/>
  <c r="Y426" i="27" s="1"/>
  <c r="Z426" i="27" s="1"/>
  <c r="AA426" i="27" s="1"/>
  <c r="AB426" i="27" s="1"/>
  <c r="AC426" i="27" s="1"/>
  <c r="AD426" i="27" s="1"/>
  <c r="AE426" i="27" s="1"/>
  <c r="AF426" i="27" s="1"/>
  <c r="AG426" i="27" s="1"/>
  <c r="AH426" i="27" s="1"/>
  <c r="AI426" i="27" s="1"/>
  <c r="AJ426" i="27" s="1"/>
  <c r="AK426" i="27" s="1"/>
  <c r="AL426" i="27" s="1"/>
  <c r="AM426" i="27" s="1"/>
  <c r="AN426" i="27" s="1"/>
  <c r="AO426" i="27" s="1"/>
  <c r="AP426" i="27" s="1"/>
  <c r="AQ426" i="27" s="1"/>
  <c r="AR426" i="27" s="1"/>
  <c r="AS426" i="27" s="1"/>
  <c r="AT426" i="27" s="1"/>
  <c r="AU426" i="27" s="1"/>
  <c r="AV426" i="27" s="1"/>
  <c r="AW426" i="27" s="1"/>
  <c r="AX426" i="27" s="1"/>
  <c r="AY426" i="27" s="1"/>
  <c r="AZ426" i="27" s="1"/>
  <c r="BA426" i="27" s="1"/>
  <c r="BB426" i="27" s="1"/>
  <c r="BC426" i="27" s="1"/>
  <c r="BD426" i="27" s="1"/>
  <c r="F152" i="27"/>
  <c r="G152" i="27" s="1"/>
  <c r="H152" i="27" s="1"/>
  <c r="I152" i="27" s="1"/>
  <c r="J152" i="27" s="1"/>
  <c r="K152" i="27" s="1"/>
  <c r="L152" i="27" s="1"/>
  <c r="M152" i="27" s="1"/>
  <c r="N152" i="27" s="1"/>
  <c r="O152" i="27" s="1"/>
  <c r="P152" i="27" s="1"/>
  <c r="Q152" i="27" s="1"/>
  <c r="R152" i="27" s="1"/>
  <c r="S152" i="27" s="1"/>
  <c r="T152" i="27" s="1"/>
  <c r="U152" i="27" s="1"/>
  <c r="V152" i="27" s="1"/>
  <c r="W152" i="27" s="1"/>
  <c r="X152" i="27" s="1"/>
  <c r="Y152" i="27" s="1"/>
  <c r="Z152" i="27" s="1"/>
  <c r="AA152" i="27" s="1"/>
  <c r="AB152" i="27" s="1"/>
  <c r="AC152" i="27" s="1"/>
  <c r="AD152" i="27" s="1"/>
  <c r="AE152" i="27" s="1"/>
  <c r="AF152" i="27" s="1"/>
  <c r="AG152" i="27" s="1"/>
  <c r="AH152" i="27" s="1"/>
  <c r="AI152" i="27" s="1"/>
  <c r="AJ152" i="27" s="1"/>
  <c r="AK152" i="27" s="1"/>
  <c r="AL152" i="27" s="1"/>
  <c r="AM152" i="27" s="1"/>
  <c r="AN152" i="27" s="1"/>
  <c r="AO152" i="27" s="1"/>
  <c r="AP152" i="27" s="1"/>
  <c r="AQ152" i="27" s="1"/>
  <c r="AR152" i="27" s="1"/>
  <c r="AS152" i="27" s="1"/>
  <c r="AT152" i="27" s="1"/>
  <c r="AU152" i="27" s="1"/>
  <c r="AV152" i="27" s="1"/>
  <c r="AW152" i="27" s="1"/>
  <c r="AX152" i="27" s="1"/>
  <c r="AY152" i="27" s="1"/>
  <c r="AZ152" i="27" s="1"/>
  <c r="BA152" i="27" s="1"/>
  <c r="BB152" i="27" s="1"/>
  <c r="BC152" i="27" s="1"/>
  <c r="BD152" i="27" s="1"/>
  <c r="F87" i="27"/>
  <c r="G87" i="27" s="1"/>
  <c r="H87" i="27" s="1"/>
  <c r="I87" i="27" s="1"/>
  <c r="J87" i="27" s="1"/>
  <c r="K87" i="27" s="1"/>
  <c r="L87" i="27" s="1"/>
  <c r="M87" i="27" s="1"/>
  <c r="N87" i="27" s="1"/>
  <c r="O87" i="27" s="1"/>
  <c r="P87" i="27" s="1"/>
  <c r="Q87" i="27" s="1"/>
  <c r="R87" i="27" s="1"/>
  <c r="S87" i="27" s="1"/>
  <c r="T87" i="27" s="1"/>
  <c r="U87" i="27" s="1"/>
  <c r="V87" i="27" s="1"/>
  <c r="W87" i="27" s="1"/>
  <c r="X87" i="27" s="1"/>
  <c r="Y87" i="27" s="1"/>
  <c r="Z87" i="27" s="1"/>
  <c r="AA87" i="27" s="1"/>
  <c r="AB87" i="27" s="1"/>
  <c r="AC87" i="27" s="1"/>
  <c r="AD87" i="27" s="1"/>
  <c r="AE87" i="27" s="1"/>
  <c r="AF87" i="27" s="1"/>
  <c r="AG87" i="27" s="1"/>
  <c r="AH87" i="27" s="1"/>
  <c r="AI87" i="27" s="1"/>
  <c r="AJ87" i="27" s="1"/>
  <c r="AK87" i="27" s="1"/>
  <c r="AL87" i="27" s="1"/>
  <c r="AM87" i="27" s="1"/>
  <c r="AN87" i="27" s="1"/>
  <c r="AO87" i="27" s="1"/>
  <c r="AP87" i="27" s="1"/>
  <c r="AQ87" i="27" s="1"/>
  <c r="AR87" i="27" s="1"/>
  <c r="AS87" i="27" s="1"/>
  <c r="AT87" i="27" s="1"/>
  <c r="AU87" i="27" s="1"/>
  <c r="AV87" i="27" s="1"/>
  <c r="AW87" i="27" s="1"/>
  <c r="AX87" i="27" s="1"/>
  <c r="AY87" i="27" s="1"/>
  <c r="AZ87" i="27" s="1"/>
  <c r="BA87" i="27" s="1"/>
  <c r="BB87" i="27" s="1"/>
  <c r="BC87" i="27" s="1"/>
  <c r="BD87" i="27" s="1"/>
  <c r="F72" i="27"/>
  <c r="G72" i="27" s="1"/>
  <c r="H72" i="27" s="1"/>
  <c r="I72" i="27" s="1"/>
  <c r="J72" i="27" s="1"/>
  <c r="K72" i="27" s="1"/>
  <c r="L72" i="27" s="1"/>
  <c r="M72" i="27" s="1"/>
  <c r="N72" i="27" s="1"/>
  <c r="O72" i="27" s="1"/>
  <c r="P72" i="27" s="1"/>
  <c r="Q72" i="27" s="1"/>
  <c r="R72" i="27" s="1"/>
  <c r="S72" i="27" s="1"/>
  <c r="T72" i="27" s="1"/>
  <c r="U72" i="27" s="1"/>
  <c r="V72" i="27" s="1"/>
  <c r="W72" i="27" s="1"/>
  <c r="X72" i="27" s="1"/>
  <c r="Y72" i="27" s="1"/>
  <c r="Z72" i="27" s="1"/>
  <c r="AA72" i="27" s="1"/>
  <c r="AB72" i="27" s="1"/>
  <c r="AC72" i="27" s="1"/>
  <c r="AD72" i="27" s="1"/>
  <c r="AE72" i="27" s="1"/>
  <c r="AF72" i="27" s="1"/>
  <c r="AG72" i="27" s="1"/>
  <c r="AH72" i="27" s="1"/>
  <c r="AI72" i="27" s="1"/>
  <c r="AJ72" i="27" s="1"/>
  <c r="AK72" i="27" s="1"/>
  <c r="AL72" i="27" s="1"/>
  <c r="AM72" i="27" s="1"/>
  <c r="AN72" i="27" s="1"/>
  <c r="AO72" i="27" s="1"/>
  <c r="AP72" i="27" s="1"/>
  <c r="AQ72" i="27" s="1"/>
  <c r="AR72" i="27" s="1"/>
  <c r="AS72" i="27" s="1"/>
  <c r="AT72" i="27" s="1"/>
  <c r="AU72" i="27" s="1"/>
  <c r="AV72" i="27" s="1"/>
  <c r="AW72" i="27" s="1"/>
  <c r="AX72" i="27" s="1"/>
  <c r="AY72" i="27" s="1"/>
  <c r="AZ72" i="27" s="1"/>
  <c r="BA72" i="27" s="1"/>
  <c r="BB72" i="27" s="1"/>
  <c r="BC72" i="27" s="1"/>
  <c r="BD72" i="27" s="1"/>
  <c r="F365" i="27"/>
  <c r="G365" i="27" s="1"/>
  <c r="H365" i="27" s="1"/>
  <c r="I365" i="27" s="1"/>
  <c r="J365" i="27" s="1"/>
  <c r="K365" i="27" s="1"/>
  <c r="L365" i="27" s="1"/>
  <c r="M365" i="27" s="1"/>
  <c r="N365" i="27" s="1"/>
  <c r="O365" i="27" s="1"/>
  <c r="P365" i="27" s="1"/>
  <c r="Q365" i="27" s="1"/>
  <c r="R365" i="27" s="1"/>
  <c r="S365" i="27" s="1"/>
  <c r="T365" i="27" s="1"/>
  <c r="U365" i="27" s="1"/>
  <c r="V365" i="27" s="1"/>
  <c r="W365" i="27" s="1"/>
  <c r="X365" i="27" s="1"/>
  <c r="Y365" i="27" s="1"/>
  <c r="Z365" i="27" s="1"/>
  <c r="AA365" i="27" s="1"/>
  <c r="AB365" i="27" s="1"/>
  <c r="AC365" i="27" s="1"/>
  <c r="AD365" i="27" s="1"/>
  <c r="AE365" i="27" s="1"/>
  <c r="AF365" i="27" s="1"/>
  <c r="AG365" i="27" s="1"/>
  <c r="AH365" i="27" s="1"/>
  <c r="AI365" i="27" s="1"/>
  <c r="AJ365" i="27" s="1"/>
  <c r="AK365" i="27" s="1"/>
  <c r="AL365" i="27" s="1"/>
  <c r="AM365" i="27" s="1"/>
  <c r="AN365" i="27" s="1"/>
  <c r="AO365" i="27" s="1"/>
  <c r="AP365" i="27" s="1"/>
  <c r="AQ365" i="27" s="1"/>
  <c r="AR365" i="27" s="1"/>
  <c r="AS365" i="27" s="1"/>
  <c r="AT365" i="27" s="1"/>
  <c r="AU365" i="27" s="1"/>
  <c r="AV365" i="27" s="1"/>
  <c r="AW365" i="27" s="1"/>
  <c r="AX365" i="27" s="1"/>
  <c r="AY365" i="27" s="1"/>
  <c r="AZ365" i="27" s="1"/>
  <c r="BA365" i="27" s="1"/>
  <c r="BB365" i="27" s="1"/>
  <c r="BC365" i="27" s="1"/>
  <c r="BD365" i="27" s="1"/>
  <c r="F393" i="27"/>
  <c r="G393" i="27" s="1"/>
  <c r="H393" i="27" s="1"/>
  <c r="I393" i="27" s="1"/>
  <c r="J393" i="27" s="1"/>
  <c r="K393" i="27" s="1"/>
  <c r="L393" i="27" s="1"/>
  <c r="M393" i="27" s="1"/>
  <c r="N393" i="27" s="1"/>
  <c r="O393" i="27" s="1"/>
  <c r="P393" i="27" s="1"/>
  <c r="Q393" i="27" s="1"/>
  <c r="R393" i="27" s="1"/>
  <c r="S393" i="27" s="1"/>
  <c r="T393" i="27" s="1"/>
  <c r="U393" i="27" s="1"/>
  <c r="V393" i="27" s="1"/>
  <c r="W393" i="27" s="1"/>
  <c r="X393" i="27" s="1"/>
  <c r="Y393" i="27" s="1"/>
  <c r="Z393" i="27" s="1"/>
  <c r="AA393" i="27" s="1"/>
  <c r="AB393" i="27" s="1"/>
  <c r="AC393" i="27" s="1"/>
  <c r="AD393" i="27" s="1"/>
  <c r="AE393" i="27" s="1"/>
  <c r="AF393" i="27" s="1"/>
  <c r="AG393" i="27" s="1"/>
  <c r="AH393" i="27" s="1"/>
  <c r="AI393" i="27" s="1"/>
  <c r="AJ393" i="27" s="1"/>
  <c r="AK393" i="27" s="1"/>
  <c r="AL393" i="27" s="1"/>
  <c r="AM393" i="27" s="1"/>
  <c r="AN393" i="27" s="1"/>
  <c r="AO393" i="27" s="1"/>
  <c r="AP393" i="27" s="1"/>
  <c r="AQ393" i="27" s="1"/>
  <c r="AR393" i="27" s="1"/>
  <c r="AS393" i="27" s="1"/>
  <c r="AT393" i="27" s="1"/>
  <c r="AU393" i="27" s="1"/>
  <c r="AV393" i="27" s="1"/>
  <c r="AW393" i="27" s="1"/>
  <c r="AX393" i="27" s="1"/>
  <c r="AY393" i="27" s="1"/>
  <c r="AZ393" i="27" s="1"/>
  <c r="BA393" i="27" s="1"/>
  <c r="BB393" i="27" s="1"/>
  <c r="BC393" i="27" s="1"/>
  <c r="BD393" i="27" s="1"/>
  <c r="F84" i="27"/>
  <c r="G84" i="27" s="1"/>
  <c r="H84" i="27" s="1"/>
  <c r="I84" i="27" s="1"/>
  <c r="J84" i="27" s="1"/>
  <c r="K84" i="27" s="1"/>
  <c r="L84" i="27" s="1"/>
  <c r="M84" i="27" s="1"/>
  <c r="N84" i="27" s="1"/>
  <c r="O84" i="27" s="1"/>
  <c r="P84" i="27" s="1"/>
  <c r="Q84" i="27" s="1"/>
  <c r="R84" i="27" s="1"/>
  <c r="S84" i="27" s="1"/>
  <c r="T84" i="27" s="1"/>
  <c r="U84" i="27" s="1"/>
  <c r="V84" i="27" s="1"/>
  <c r="W84" i="27" s="1"/>
  <c r="X84" i="27" s="1"/>
  <c r="Y84" i="27" s="1"/>
  <c r="Z84" i="27" s="1"/>
  <c r="AA84" i="27" s="1"/>
  <c r="AB84" i="27" s="1"/>
  <c r="AC84" i="27" s="1"/>
  <c r="AD84" i="27" s="1"/>
  <c r="AE84" i="27" s="1"/>
  <c r="AF84" i="27" s="1"/>
  <c r="AG84" i="27" s="1"/>
  <c r="AH84" i="27" s="1"/>
  <c r="AI84" i="27" s="1"/>
  <c r="AJ84" i="27" s="1"/>
  <c r="AK84" i="27" s="1"/>
  <c r="AL84" i="27" s="1"/>
  <c r="AM84" i="27" s="1"/>
  <c r="AN84" i="27" s="1"/>
  <c r="AO84" i="27" s="1"/>
  <c r="AP84" i="27" s="1"/>
  <c r="AQ84" i="27" s="1"/>
  <c r="AR84" i="27" s="1"/>
  <c r="AS84" i="27" s="1"/>
  <c r="AT84" i="27" s="1"/>
  <c r="AU84" i="27" s="1"/>
  <c r="AV84" i="27" s="1"/>
  <c r="AW84" i="27" s="1"/>
  <c r="AX84" i="27" s="1"/>
  <c r="AY84" i="27" s="1"/>
  <c r="AZ84" i="27" s="1"/>
  <c r="BA84" i="27" s="1"/>
  <c r="BB84" i="27" s="1"/>
  <c r="BC84" i="27" s="1"/>
  <c r="BD84" i="27" s="1"/>
  <c r="F21" i="27"/>
  <c r="G21" i="27" s="1"/>
  <c r="H21" i="27" s="1"/>
  <c r="I21" i="27" s="1"/>
  <c r="J21" i="27" s="1"/>
  <c r="K21" i="27" s="1"/>
  <c r="L21" i="27" s="1"/>
  <c r="M21" i="27" s="1"/>
  <c r="N21" i="27" s="1"/>
  <c r="O21" i="27" s="1"/>
  <c r="P21" i="27" s="1"/>
  <c r="Q21" i="27" s="1"/>
  <c r="R21" i="27" s="1"/>
  <c r="S21" i="27" s="1"/>
  <c r="T21" i="27" s="1"/>
  <c r="U21" i="27" s="1"/>
  <c r="V21" i="27" s="1"/>
  <c r="W21" i="27" s="1"/>
  <c r="X21" i="27" s="1"/>
  <c r="Y21" i="27" s="1"/>
  <c r="Z21" i="27" s="1"/>
  <c r="AA21" i="27" s="1"/>
  <c r="AB21" i="27" s="1"/>
  <c r="AC21" i="27" s="1"/>
  <c r="AD21" i="27" s="1"/>
  <c r="AE21" i="27" s="1"/>
  <c r="AF21" i="27" s="1"/>
  <c r="AG21" i="27" s="1"/>
  <c r="AH21" i="27" s="1"/>
  <c r="AI21" i="27" s="1"/>
  <c r="AJ21" i="27" s="1"/>
  <c r="AK21" i="27" s="1"/>
  <c r="AL21" i="27" s="1"/>
  <c r="AM21" i="27" s="1"/>
  <c r="AN21" i="27" s="1"/>
  <c r="AO21" i="27" s="1"/>
  <c r="AP21" i="27" s="1"/>
  <c r="AQ21" i="27" s="1"/>
  <c r="AR21" i="27" s="1"/>
  <c r="AS21" i="27" s="1"/>
  <c r="AT21" i="27" s="1"/>
  <c r="AU21" i="27" s="1"/>
  <c r="AV21" i="27" s="1"/>
  <c r="AW21" i="27" s="1"/>
  <c r="AX21" i="27" s="1"/>
  <c r="AY21" i="27" s="1"/>
  <c r="AZ21" i="27" s="1"/>
  <c r="BA21" i="27" s="1"/>
  <c r="BB21" i="27" s="1"/>
  <c r="BC21" i="27" s="1"/>
  <c r="BD21" i="27" s="1"/>
  <c r="F101" i="27"/>
  <c r="G101" i="27" s="1"/>
  <c r="H101" i="27" s="1"/>
  <c r="I101" i="27" s="1"/>
  <c r="J101" i="27" s="1"/>
  <c r="K101" i="27" s="1"/>
  <c r="L101" i="27" s="1"/>
  <c r="M101" i="27" s="1"/>
  <c r="N101" i="27" s="1"/>
  <c r="O101" i="27" s="1"/>
  <c r="P101" i="27" s="1"/>
  <c r="Q101" i="27" s="1"/>
  <c r="R101" i="27" s="1"/>
  <c r="S101" i="27" s="1"/>
  <c r="T101" i="27" s="1"/>
  <c r="U101" i="27" s="1"/>
  <c r="V101" i="27" s="1"/>
  <c r="W101" i="27" s="1"/>
  <c r="X101" i="27" s="1"/>
  <c r="Y101" i="27" s="1"/>
  <c r="Z101" i="27" s="1"/>
  <c r="AA101" i="27" s="1"/>
  <c r="AB101" i="27" s="1"/>
  <c r="AC101" i="27" s="1"/>
  <c r="AD101" i="27" s="1"/>
  <c r="AE101" i="27" s="1"/>
  <c r="AF101" i="27" s="1"/>
  <c r="AG101" i="27" s="1"/>
  <c r="AH101" i="27" s="1"/>
  <c r="AI101" i="27" s="1"/>
  <c r="AJ101" i="27" s="1"/>
  <c r="AK101" i="27" s="1"/>
  <c r="AL101" i="27" s="1"/>
  <c r="AM101" i="27" s="1"/>
  <c r="AN101" i="27" s="1"/>
  <c r="AO101" i="27" s="1"/>
  <c r="AP101" i="27" s="1"/>
  <c r="AQ101" i="27" s="1"/>
  <c r="AR101" i="27" s="1"/>
  <c r="AS101" i="27" s="1"/>
  <c r="AT101" i="27" s="1"/>
  <c r="AU101" i="27" s="1"/>
  <c r="AV101" i="27" s="1"/>
  <c r="AW101" i="27" s="1"/>
  <c r="AX101" i="27" s="1"/>
  <c r="AY101" i="27" s="1"/>
  <c r="AZ101" i="27" s="1"/>
  <c r="BA101" i="27" s="1"/>
  <c r="BB101" i="27" s="1"/>
  <c r="BC101" i="27" s="1"/>
  <c r="BD101" i="27" s="1"/>
  <c r="F217" i="27"/>
  <c r="G217" i="27" s="1"/>
  <c r="H217" i="27" s="1"/>
  <c r="I217" i="27" s="1"/>
  <c r="J217" i="27" s="1"/>
  <c r="K217" i="27" s="1"/>
  <c r="L217" i="27" s="1"/>
  <c r="M217" i="27" s="1"/>
  <c r="N217" i="27" s="1"/>
  <c r="O217" i="27" s="1"/>
  <c r="P217" i="27" s="1"/>
  <c r="Q217" i="27" s="1"/>
  <c r="R217" i="27" s="1"/>
  <c r="S217" i="27" s="1"/>
  <c r="T217" i="27" s="1"/>
  <c r="U217" i="27" s="1"/>
  <c r="V217" i="27" s="1"/>
  <c r="W217" i="27" s="1"/>
  <c r="X217" i="27" s="1"/>
  <c r="Y217" i="27" s="1"/>
  <c r="Z217" i="27" s="1"/>
  <c r="AA217" i="27" s="1"/>
  <c r="AB217" i="27" s="1"/>
  <c r="AC217" i="27" s="1"/>
  <c r="AD217" i="27" s="1"/>
  <c r="AE217" i="27" s="1"/>
  <c r="AF217" i="27" s="1"/>
  <c r="AG217" i="27" s="1"/>
  <c r="AH217" i="27" s="1"/>
  <c r="AI217" i="27" s="1"/>
  <c r="AJ217" i="27" s="1"/>
  <c r="AK217" i="27" s="1"/>
  <c r="AL217" i="27" s="1"/>
  <c r="AM217" i="27" s="1"/>
  <c r="AN217" i="27" s="1"/>
  <c r="AO217" i="27" s="1"/>
  <c r="AP217" i="27" s="1"/>
  <c r="AQ217" i="27" s="1"/>
  <c r="AR217" i="27" s="1"/>
  <c r="AS217" i="27" s="1"/>
  <c r="AT217" i="27" s="1"/>
  <c r="AU217" i="27" s="1"/>
  <c r="AV217" i="27" s="1"/>
  <c r="AW217" i="27" s="1"/>
  <c r="AX217" i="27" s="1"/>
  <c r="AY217" i="27" s="1"/>
  <c r="AZ217" i="27" s="1"/>
  <c r="BA217" i="27" s="1"/>
  <c r="BB217" i="27" s="1"/>
  <c r="BC217" i="27" s="1"/>
  <c r="BD217" i="27" s="1"/>
  <c r="F137" i="27"/>
  <c r="G137" i="27" s="1"/>
  <c r="H137" i="27" s="1"/>
  <c r="I137" i="27" s="1"/>
  <c r="J137" i="27" s="1"/>
  <c r="K137" i="27" s="1"/>
  <c r="L137" i="27" s="1"/>
  <c r="M137" i="27" s="1"/>
  <c r="N137" i="27" s="1"/>
  <c r="O137" i="27" s="1"/>
  <c r="P137" i="27" s="1"/>
  <c r="Q137" i="27" s="1"/>
  <c r="R137" i="27" s="1"/>
  <c r="S137" i="27" s="1"/>
  <c r="T137" i="27" s="1"/>
  <c r="U137" i="27" s="1"/>
  <c r="V137" i="27" s="1"/>
  <c r="W137" i="27" s="1"/>
  <c r="X137" i="27" s="1"/>
  <c r="Y137" i="27" s="1"/>
  <c r="Z137" i="27" s="1"/>
  <c r="AA137" i="27" s="1"/>
  <c r="AB137" i="27" s="1"/>
  <c r="AC137" i="27" s="1"/>
  <c r="AD137" i="27" s="1"/>
  <c r="AE137" i="27" s="1"/>
  <c r="AF137" i="27" s="1"/>
  <c r="AG137" i="27" s="1"/>
  <c r="AH137" i="27" s="1"/>
  <c r="AI137" i="27" s="1"/>
  <c r="AJ137" i="27" s="1"/>
  <c r="AK137" i="27" s="1"/>
  <c r="AL137" i="27" s="1"/>
  <c r="AM137" i="27" s="1"/>
  <c r="AN137" i="27" s="1"/>
  <c r="AO137" i="27" s="1"/>
  <c r="AP137" i="27" s="1"/>
  <c r="AQ137" i="27" s="1"/>
  <c r="AR137" i="27" s="1"/>
  <c r="AS137" i="27" s="1"/>
  <c r="AT137" i="27" s="1"/>
  <c r="AU137" i="27" s="1"/>
  <c r="AV137" i="27" s="1"/>
  <c r="AW137" i="27" s="1"/>
  <c r="AX137" i="27" s="1"/>
  <c r="AY137" i="27" s="1"/>
  <c r="AZ137" i="27" s="1"/>
  <c r="BA137" i="27" s="1"/>
  <c r="BB137" i="27" s="1"/>
  <c r="BC137" i="27" s="1"/>
  <c r="BD137" i="27" s="1"/>
  <c r="F161" i="27"/>
  <c r="G161" i="27" s="1"/>
  <c r="H161" i="27" s="1"/>
  <c r="I161" i="27" s="1"/>
  <c r="J161" i="27" s="1"/>
  <c r="K161" i="27" s="1"/>
  <c r="L161" i="27" s="1"/>
  <c r="M161" i="27" s="1"/>
  <c r="N161" i="27" s="1"/>
  <c r="O161" i="27" s="1"/>
  <c r="P161" i="27" s="1"/>
  <c r="Q161" i="27" s="1"/>
  <c r="R161" i="27" s="1"/>
  <c r="S161" i="27" s="1"/>
  <c r="T161" i="27" s="1"/>
  <c r="U161" i="27" s="1"/>
  <c r="V161" i="27" s="1"/>
  <c r="W161" i="27" s="1"/>
  <c r="X161" i="27" s="1"/>
  <c r="Y161" i="27" s="1"/>
  <c r="Z161" i="27" s="1"/>
  <c r="AA161" i="27" s="1"/>
  <c r="AB161" i="27" s="1"/>
  <c r="AC161" i="27" s="1"/>
  <c r="AD161" i="27" s="1"/>
  <c r="AE161" i="27" s="1"/>
  <c r="AF161" i="27" s="1"/>
  <c r="AG161" i="27" s="1"/>
  <c r="AH161" i="27" s="1"/>
  <c r="AI161" i="27" s="1"/>
  <c r="AJ161" i="27" s="1"/>
  <c r="AK161" i="27" s="1"/>
  <c r="AL161" i="27" s="1"/>
  <c r="AM161" i="27" s="1"/>
  <c r="AN161" i="27" s="1"/>
  <c r="AO161" i="27" s="1"/>
  <c r="AP161" i="27" s="1"/>
  <c r="AQ161" i="27" s="1"/>
  <c r="AR161" i="27" s="1"/>
  <c r="AS161" i="27" s="1"/>
  <c r="AT161" i="27" s="1"/>
  <c r="AU161" i="27" s="1"/>
  <c r="AV161" i="27" s="1"/>
  <c r="AW161" i="27" s="1"/>
  <c r="AX161" i="27" s="1"/>
  <c r="AY161" i="27" s="1"/>
  <c r="AZ161" i="27" s="1"/>
  <c r="BA161" i="27" s="1"/>
  <c r="BB161" i="27" s="1"/>
  <c r="BC161" i="27" s="1"/>
  <c r="BD161" i="27" s="1"/>
  <c r="F213" i="27"/>
  <c r="G213" i="27" s="1"/>
  <c r="H213" i="27" s="1"/>
  <c r="I213" i="27" s="1"/>
  <c r="J213" i="27" s="1"/>
  <c r="K213" i="27" s="1"/>
  <c r="L213" i="27" s="1"/>
  <c r="M213" i="27" s="1"/>
  <c r="N213" i="27" s="1"/>
  <c r="O213" i="27" s="1"/>
  <c r="P213" i="27" s="1"/>
  <c r="Q213" i="27" s="1"/>
  <c r="R213" i="27" s="1"/>
  <c r="S213" i="27" s="1"/>
  <c r="T213" i="27" s="1"/>
  <c r="U213" i="27" s="1"/>
  <c r="V213" i="27" s="1"/>
  <c r="W213" i="27" s="1"/>
  <c r="X213" i="27" s="1"/>
  <c r="Y213" i="27" s="1"/>
  <c r="Z213" i="27" s="1"/>
  <c r="AA213" i="27" s="1"/>
  <c r="AB213" i="27" s="1"/>
  <c r="AC213" i="27" s="1"/>
  <c r="AD213" i="27" s="1"/>
  <c r="AE213" i="27" s="1"/>
  <c r="AF213" i="27" s="1"/>
  <c r="AG213" i="27" s="1"/>
  <c r="AH213" i="27" s="1"/>
  <c r="AI213" i="27" s="1"/>
  <c r="AJ213" i="27" s="1"/>
  <c r="AK213" i="27" s="1"/>
  <c r="AL213" i="27" s="1"/>
  <c r="AM213" i="27" s="1"/>
  <c r="AN213" i="27" s="1"/>
  <c r="AO213" i="27" s="1"/>
  <c r="AP213" i="27" s="1"/>
  <c r="AQ213" i="27" s="1"/>
  <c r="AR213" i="27" s="1"/>
  <c r="AS213" i="27" s="1"/>
  <c r="AT213" i="27" s="1"/>
  <c r="AU213" i="27" s="1"/>
  <c r="AV213" i="27" s="1"/>
  <c r="AW213" i="27" s="1"/>
  <c r="AX213" i="27" s="1"/>
  <c r="AY213" i="27" s="1"/>
  <c r="AZ213" i="27" s="1"/>
  <c r="BA213" i="27" s="1"/>
  <c r="BB213" i="27" s="1"/>
  <c r="BC213" i="27" s="1"/>
  <c r="BD213" i="27" s="1"/>
  <c r="F364" i="27"/>
  <c r="G364" i="27" s="1"/>
  <c r="H364" i="27" s="1"/>
  <c r="I364" i="27" s="1"/>
  <c r="J364" i="27" s="1"/>
  <c r="K364" i="27" s="1"/>
  <c r="L364" i="27" s="1"/>
  <c r="M364" i="27" s="1"/>
  <c r="N364" i="27" s="1"/>
  <c r="O364" i="27" s="1"/>
  <c r="P364" i="27" s="1"/>
  <c r="Q364" i="27" s="1"/>
  <c r="R364" i="27" s="1"/>
  <c r="S364" i="27" s="1"/>
  <c r="T364" i="27" s="1"/>
  <c r="U364" i="27" s="1"/>
  <c r="V364" i="27" s="1"/>
  <c r="W364" i="27" s="1"/>
  <c r="X364" i="27" s="1"/>
  <c r="Y364" i="27" s="1"/>
  <c r="Z364" i="27" s="1"/>
  <c r="AA364" i="27" s="1"/>
  <c r="AB364" i="27" s="1"/>
  <c r="AC364" i="27" s="1"/>
  <c r="AD364" i="27" s="1"/>
  <c r="AE364" i="27" s="1"/>
  <c r="AF364" i="27" s="1"/>
  <c r="AG364" i="27" s="1"/>
  <c r="AH364" i="27" s="1"/>
  <c r="AI364" i="27" s="1"/>
  <c r="AJ364" i="27" s="1"/>
  <c r="AK364" i="27" s="1"/>
  <c r="AL364" i="27" s="1"/>
  <c r="AM364" i="27" s="1"/>
  <c r="AN364" i="27" s="1"/>
  <c r="AO364" i="27" s="1"/>
  <c r="AP364" i="27" s="1"/>
  <c r="AQ364" i="27" s="1"/>
  <c r="AR364" i="27" s="1"/>
  <c r="AS364" i="27" s="1"/>
  <c r="AT364" i="27" s="1"/>
  <c r="AU364" i="27" s="1"/>
  <c r="AV364" i="27" s="1"/>
  <c r="AW364" i="27" s="1"/>
  <c r="AX364" i="27" s="1"/>
  <c r="AY364" i="27" s="1"/>
  <c r="AZ364" i="27" s="1"/>
  <c r="BA364" i="27" s="1"/>
  <c r="BB364" i="27" s="1"/>
  <c r="BC364" i="27" s="1"/>
  <c r="BD364" i="27" s="1"/>
  <c r="F199" i="27"/>
  <c r="G199" i="27" s="1"/>
  <c r="H199" i="27" s="1"/>
  <c r="I199" i="27" s="1"/>
  <c r="J199" i="27" s="1"/>
  <c r="K199" i="27" s="1"/>
  <c r="L199" i="27" s="1"/>
  <c r="M199" i="27" s="1"/>
  <c r="N199" i="27" s="1"/>
  <c r="O199" i="27" s="1"/>
  <c r="P199" i="27" s="1"/>
  <c r="Q199" i="27" s="1"/>
  <c r="R199" i="27" s="1"/>
  <c r="S199" i="27" s="1"/>
  <c r="T199" i="27" s="1"/>
  <c r="U199" i="27" s="1"/>
  <c r="V199" i="27" s="1"/>
  <c r="W199" i="27" s="1"/>
  <c r="X199" i="27" s="1"/>
  <c r="Y199" i="27" s="1"/>
  <c r="Z199" i="27" s="1"/>
  <c r="AA199" i="27" s="1"/>
  <c r="AB199" i="27" s="1"/>
  <c r="AC199" i="27" s="1"/>
  <c r="AD199" i="27" s="1"/>
  <c r="AE199" i="27" s="1"/>
  <c r="AF199" i="27" s="1"/>
  <c r="AG199" i="27" s="1"/>
  <c r="AH199" i="27" s="1"/>
  <c r="AI199" i="27" s="1"/>
  <c r="AJ199" i="27" s="1"/>
  <c r="AK199" i="27" s="1"/>
  <c r="AL199" i="27" s="1"/>
  <c r="AM199" i="27" s="1"/>
  <c r="AN199" i="27" s="1"/>
  <c r="AO199" i="27" s="1"/>
  <c r="AP199" i="27" s="1"/>
  <c r="AQ199" i="27" s="1"/>
  <c r="AR199" i="27" s="1"/>
  <c r="AS199" i="27" s="1"/>
  <c r="AT199" i="27" s="1"/>
  <c r="AU199" i="27" s="1"/>
  <c r="AV199" i="27" s="1"/>
  <c r="AW199" i="27" s="1"/>
  <c r="AX199" i="27" s="1"/>
  <c r="AY199" i="27" s="1"/>
  <c r="AZ199" i="27" s="1"/>
  <c r="BA199" i="27" s="1"/>
  <c r="BB199" i="27" s="1"/>
  <c r="BC199" i="27" s="1"/>
  <c r="BD199" i="27" s="1"/>
  <c r="F263" i="27"/>
  <c r="G263" i="27" s="1"/>
  <c r="H263" i="27" s="1"/>
  <c r="I263" i="27" s="1"/>
  <c r="J263" i="27" s="1"/>
  <c r="K263" i="27" s="1"/>
  <c r="L263" i="27" s="1"/>
  <c r="M263" i="27" s="1"/>
  <c r="N263" i="27" s="1"/>
  <c r="O263" i="27" s="1"/>
  <c r="P263" i="27" s="1"/>
  <c r="Q263" i="27" s="1"/>
  <c r="R263" i="27" s="1"/>
  <c r="S263" i="27" s="1"/>
  <c r="T263" i="27" s="1"/>
  <c r="U263" i="27" s="1"/>
  <c r="V263" i="27" s="1"/>
  <c r="W263" i="27" s="1"/>
  <c r="X263" i="27" s="1"/>
  <c r="Y263" i="27" s="1"/>
  <c r="Z263" i="27" s="1"/>
  <c r="AA263" i="27" s="1"/>
  <c r="AB263" i="27" s="1"/>
  <c r="AC263" i="27" s="1"/>
  <c r="AD263" i="27" s="1"/>
  <c r="AE263" i="27" s="1"/>
  <c r="AF263" i="27" s="1"/>
  <c r="AG263" i="27" s="1"/>
  <c r="AH263" i="27" s="1"/>
  <c r="AI263" i="27" s="1"/>
  <c r="AJ263" i="27" s="1"/>
  <c r="AK263" i="27" s="1"/>
  <c r="AL263" i="27" s="1"/>
  <c r="AM263" i="27" s="1"/>
  <c r="AN263" i="27" s="1"/>
  <c r="AO263" i="27" s="1"/>
  <c r="AP263" i="27" s="1"/>
  <c r="AQ263" i="27" s="1"/>
  <c r="AR263" i="27" s="1"/>
  <c r="AS263" i="27" s="1"/>
  <c r="AT263" i="27" s="1"/>
  <c r="AU263" i="27" s="1"/>
  <c r="AV263" i="27" s="1"/>
  <c r="AW263" i="27" s="1"/>
  <c r="AX263" i="27" s="1"/>
  <c r="AY263" i="27" s="1"/>
  <c r="AZ263" i="27" s="1"/>
  <c r="BA263" i="27" s="1"/>
  <c r="BB263" i="27" s="1"/>
  <c r="BC263" i="27" s="1"/>
  <c r="BD263" i="27" s="1"/>
  <c r="F309" i="27"/>
  <c r="G309" i="27" s="1"/>
  <c r="H309" i="27" s="1"/>
  <c r="I309" i="27" s="1"/>
  <c r="J309" i="27" s="1"/>
  <c r="K309" i="27" s="1"/>
  <c r="L309" i="27" s="1"/>
  <c r="M309" i="27" s="1"/>
  <c r="N309" i="27" s="1"/>
  <c r="O309" i="27" s="1"/>
  <c r="P309" i="27" s="1"/>
  <c r="Q309" i="27" s="1"/>
  <c r="R309" i="27" s="1"/>
  <c r="S309" i="27" s="1"/>
  <c r="T309" i="27" s="1"/>
  <c r="U309" i="27" s="1"/>
  <c r="V309" i="27" s="1"/>
  <c r="W309" i="27" s="1"/>
  <c r="X309" i="27" s="1"/>
  <c r="Y309" i="27" s="1"/>
  <c r="Z309" i="27" s="1"/>
  <c r="AA309" i="27" s="1"/>
  <c r="AB309" i="27" s="1"/>
  <c r="AC309" i="27" s="1"/>
  <c r="AD309" i="27" s="1"/>
  <c r="AE309" i="27" s="1"/>
  <c r="AF309" i="27" s="1"/>
  <c r="AG309" i="27" s="1"/>
  <c r="AH309" i="27" s="1"/>
  <c r="AI309" i="27" s="1"/>
  <c r="AJ309" i="27" s="1"/>
  <c r="AK309" i="27" s="1"/>
  <c r="AL309" i="27" s="1"/>
  <c r="AM309" i="27" s="1"/>
  <c r="AN309" i="27" s="1"/>
  <c r="AO309" i="27" s="1"/>
  <c r="AP309" i="27" s="1"/>
  <c r="AQ309" i="27" s="1"/>
  <c r="AR309" i="27" s="1"/>
  <c r="AS309" i="27" s="1"/>
  <c r="AT309" i="27" s="1"/>
  <c r="AU309" i="27" s="1"/>
  <c r="AV309" i="27" s="1"/>
  <c r="AW309" i="27" s="1"/>
  <c r="AX309" i="27" s="1"/>
  <c r="AY309" i="27" s="1"/>
  <c r="AZ309" i="27" s="1"/>
  <c r="BA309" i="27" s="1"/>
  <c r="BB309" i="27" s="1"/>
  <c r="BC309" i="27" s="1"/>
  <c r="BD309" i="27" s="1"/>
  <c r="F304" i="27"/>
  <c r="G304" i="27" s="1"/>
  <c r="H304" i="27" s="1"/>
  <c r="I304" i="27" s="1"/>
  <c r="J304" i="27" s="1"/>
  <c r="K304" i="27" s="1"/>
  <c r="L304" i="27" s="1"/>
  <c r="M304" i="27" s="1"/>
  <c r="N304" i="27" s="1"/>
  <c r="O304" i="27" s="1"/>
  <c r="P304" i="27" s="1"/>
  <c r="Q304" i="27" s="1"/>
  <c r="R304" i="27" s="1"/>
  <c r="S304" i="27" s="1"/>
  <c r="T304" i="27" s="1"/>
  <c r="U304" i="27" s="1"/>
  <c r="V304" i="27" s="1"/>
  <c r="W304" i="27" s="1"/>
  <c r="X304" i="27" s="1"/>
  <c r="Y304" i="27" s="1"/>
  <c r="Z304" i="27" s="1"/>
  <c r="AA304" i="27" s="1"/>
  <c r="AB304" i="27" s="1"/>
  <c r="AC304" i="27" s="1"/>
  <c r="AD304" i="27" s="1"/>
  <c r="AE304" i="27" s="1"/>
  <c r="AF304" i="27" s="1"/>
  <c r="AG304" i="27" s="1"/>
  <c r="AH304" i="27" s="1"/>
  <c r="AI304" i="27" s="1"/>
  <c r="AJ304" i="27" s="1"/>
  <c r="AK304" i="27" s="1"/>
  <c r="AL304" i="27" s="1"/>
  <c r="AM304" i="27" s="1"/>
  <c r="AN304" i="27" s="1"/>
  <c r="AO304" i="27" s="1"/>
  <c r="AP304" i="27" s="1"/>
  <c r="AQ304" i="27" s="1"/>
  <c r="AR304" i="27" s="1"/>
  <c r="AS304" i="27" s="1"/>
  <c r="AT304" i="27" s="1"/>
  <c r="AU304" i="27" s="1"/>
  <c r="AV304" i="27" s="1"/>
  <c r="AW304" i="27" s="1"/>
  <c r="AX304" i="27" s="1"/>
  <c r="AY304" i="27" s="1"/>
  <c r="AZ304" i="27" s="1"/>
  <c r="BA304" i="27" s="1"/>
  <c r="BB304" i="27" s="1"/>
  <c r="BC304" i="27" s="1"/>
  <c r="BD304" i="27" s="1"/>
  <c r="F399" i="27"/>
  <c r="G399" i="27" s="1"/>
  <c r="H399" i="27" s="1"/>
  <c r="I399" i="27" s="1"/>
  <c r="J399" i="27" s="1"/>
  <c r="K399" i="27" s="1"/>
  <c r="L399" i="27" s="1"/>
  <c r="M399" i="27" s="1"/>
  <c r="N399" i="27" s="1"/>
  <c r="O399" i="27" s="1"/>
  <c r="P399" i="27" s="1"/>
  <c r="Q399" i="27" s="1"/>
  <c r="R399" i="27" s="1"/>
  <c r="S399" i="27" s="1"/>
  <c r="T399" i="27" s="1"/>
  <c r="U399" i="27" s="1"/>
  <c r="V399" i="27" s="1"/>
  <c r="W399" i="27" s="1"/>
  <c r="X399" i="27" s="1"/>
  <c r="Y399" i="27" s="1"/>
  <c r="Z399" i="27" s="1"/>
  <c r="AA399" i="27" s="1"/>
  <c r="AB399" i="27" s="1"/>
  <c r="AC399" i="27" s="1"/>
  <c r="AD399" i="27" s="1"/>
  <c r="AE399" i="27" s="1"/>
  <c r="AF399" i="27" s="1"/>
  <c r="AG399" i="27" s="1"/>
  <c r="AH399" i="27" s="1"/>
  <c r="AI399" i="27" s="1"/>
  <c r="AJ399" i="27" s="1"/>
  <c r="AK399" i="27" s="1"/>
  <c r="AL399" i="27" s="1"/>
  <c r="AM399" i="27" s="1"/>
  <c r="AN399" i="27" s="1"/>
  <c r="AO399" i="27" s="1"/>
  <c r="AP399" i="27" s="1"/>
  <c r="AQ399" i="27" s="1"/>
  <c r="AR399" i="27" s="1"/>
  <c r="AS399" i="27" s="1"/>
  <c r="AT399" i="27" s="1"/>
  <c r="AU399" i="27" s="1"/>
  <c r="AV399" i="27" s="1"/>
  <c r="AW399" i="27" s="1"/>
  <c r="AX399" i="27" s="1"/>
  <c r="AY399" i="27" s="1"/>
  <c r="AZ399" i="27" s="1"/>
  <c r="BA399" i="27" s="1"/>
  <c r="BB399" i="27" s="1"/>
  <c r="BC399" i="27" s="1"/>
  <c r="BD399" i="27" s="1"/>
  <c r="F502" i="27"/>
  <c r="G502" i="27" s="1"/>
  <c r="H502" i="27" s="1"/>
  <c r="I502" i="27" s="1"/>
  <c r="J502" i="27" s="1"/>
  <c r="K502" i="27" s="1"/>
  <c r="L502" i="27" s="1"/>
  <c r="M502" i="27" s="1"/>
  <c r="N502" i="27" s="1"/>
  <c r="O502" i="27" s="1"/>
  <c r="P502" i="27" s="1"/>
  <c r="Q502" i="27" s="1"/>
  <c r="R502" i="27" s="1"/>
  <c r="S502" i="27" s="1"/>
  <c r="T502" i="27" s="1"/>
  <c r="U502" i="27" s="1"/>
  <c r="V502" i="27" s="1"/>
  <c r="W502" i="27" s="1"/>
  <c r="X502" i="27" s="1"/>
  <c r="Y502" i="27" s="1"/>
  <c r="Z502" i="27" s="1"/>
  <c r="AA502" i="27" s="1"/>
  <c r="AB502" i="27" s="1"/>
  <c r="AC502" i="27" s="1"/>
  <c r="AD502" i="27" s="1"/>
  <c r="AE502" i="27" s="1"/>
  <c r="AF502" i="27" s="1"/>
  <c r="AG502" i="27" s="1"/>
  <c r="AH502" i="27" s="1"/>
  <c r="AI502" i="27" s="1"/>
  <c r="AJ502" i="27" s="1"/>
  <c r="AK502" i="27" s="1"/>
  <c r="AL502" i="27" s="1"/>
  <c r="AM502" i="27" s="1"/>
  <c r="AN502" i="27" s="1"/>
  <c r="AO502" i="27" s="1"/>
  <c r="AP502" i="27" s="1"/>
  <c r="AQ502" i="27" s="1"/>
  <c r="AR502" i="27" s="1"/>
  <c r="AS502" i="27" s="1"/>
  <c r="AT502" i="27" s="1"/>
  <c r="AU502" i="27" s="1"/>
  <c r="AV502" i="27" s="1"/>
  <c r="AW502" i="27" s="1"/>
  <c r="AX502" i="27" s="1"/>
  <c r="AY502" i="27" s="1"/>
  <c r="AZ502" i="27" s="1"/>
  <c r="BA502" i="27" s="1"/>
  <c r="BB502" i="27" s="1"/>
  <c r="BC502" i="27" s="1"/>
  <c r="BD502" i="27" s="1"/>
  <c r="F488" i="27"/>
  <c r="G488" i="27" s="1"/>
  <c r="H488" i="27" s="1"/>
  <c r="I488" i="27" s="1"/>
  <c r="J488" i="27" s="1"/>
  <c r="K488" i="27" s="1"/>
  <c r="L488" i="27" s="1"/>
  <c r="M488" i="27" s="1"/>
  <c r="N488" i="27" s="1"/>
  <c r="O488" i="27" s="1"/>
  <c r="P488" i="27" s="1"/>
  <c r="Q488" i="27" s="1"/>
  <c r="R488" i="27" s="1"/>
  <c r="S488" i="27" s="1"/>
  <c r="T488" i="27" s="1"/>
  <c r="U488" i="27" s="1"/>
  <c r="V488" i="27" s="1"/>
  <c r="W488" i="27" s="1"/>
  <c r="X488" i="27" s="1"/>
  <c r="Y488" i="27" s="1"/>
  <c r="Z488" i="27" s="1"/>
  <c r="AA488" i="27" s="1"/>
  <c r="AB488" i="27" s="1"/>
  <c r="AC488" i="27" s="1"/>
  <c r="AD488" i="27" s="1"/>
  <c r="AE488" i="27" s="1"/>
  <c r="AF488" i="27" s="1"/>
  <c r="AG488" i="27" s="1"/>
  <c r="AH488" i="27" s="1"/>
  <c r="AI488" i="27" s="1"/>
  <c r="AJ488" i="27" s="1"/>
  <c r="AK488" i="27" s="1"/>
  <c r="AL488" i="27" s="1"/>
  <c r="AM488" i="27" s="1"/>
  <c r="AN488" i="27" s="1"/>
  <c r="AO488" i="27" s="1"/>
  <c r="AP488" i="27" s="1"/>
  <c r="AQ488" i="27" s="1"/>
  <c r="AR488" i="27" s="1"/>
  <c r="AS488" i="27" s="1"/>
  <c r="AT488" i="27" s="1"/>
  <c r="AU488" i="27" s="1"/>
  <c r="AV488" i="27" s="1"/>
  <c r="AW488" i="27" s="1"/>
  <c r="AX488" i="27" s="1"/>
  <c r="AY488" i="27" s="1"/>
  <c r="AZ488" i="27" s="1"/>
  <c r="BA488" i="27" s="1"/>
  <c r="BB488" i="27" s="1"/>
  <c r="BC488" i="27" s="1"/>
  <c r="BD488" i="27" s="1"/>
  <c r="O488" i="28"/>
  <c r="K488" i="28"/>
  <c r="G488" i="28"/>
  <c r="N488" i="28"/>
  <c r="J488" i="28"/>
  <c r="F488" i="28"/>
  <c r="M488" i="28"/>
  <c r="I488" i="28"/>
  <c r="L488" i="28"/>
  <c r="H488" i="28"/>
  <c r="C488" i="28"/>
  <c r="E488" i="28"/>
  <c r="B488" i="28"/>
  <c r="D488" i="28"/>
  <c r="O476" i="28"/>
  <c r="K476" i="28"/>
  <c r="G476" i="28"/>
  <c r="N476" i="28"/>
  <c r="J476" i="28"/>
  <c r="F476" i="28"/>
  <c r="M476" i="28"/>
  <c r="I476" i="28"/>
  <c r="L476" i="28"/>
  <c r="H476" i="28"/>
  <c r="C476" i="28"/>
  <c r="B476" i="28"/>
  <c r="E476" i="28"/>
  <c r="D476" i="28"/>
  <c r="O472" i="28"/>
  <c r="K472" i="28"/>
  <c r="G472" i="28"/>
  <c r="N472" i="28"/>
  <c r="J472" i="28"/>
  <c r="F472" i="28"/>
  <c r="M472" i="28"/>
  <c r="I472" i="28"/>
  <c r="L472" i="28"/>
  <c r="H472" i="28"/>
  <c r="C472" i="28"/>
  <c r="E472" i="28"/>
  <c r="B472" i="28"/>
  <c r="D472" i="28"/>
  <c r="O460" i="28"/>
  <c r="K460" i="28"/>
  <c r="G460" i="28"/>
  <c r="N460" i="28"/>
  <c r="J460" i="28"/>
  <c r="F460" i="28"/>
  <c r="M460" i="28"/>
  <c r="I460" i="28"/>
  <c r="L460" i="28"/>
  <c r="H460" i="28"/>
  <c r="C460" i="28"/>
  <c r="B460" i="28"/>
  <c r="E460" i="28"/>
  <c r="D460" i="28"/>
  <c r="O440" i="28"/>
  <c r="K440" i="28"/>
  <c r="G440" i="28"/>
  <c r="N440" i="28"/>
  <c r="J440" i="28"/>
  <c r="F440" i="28"/>
  <c r="M440" i="28"/>
  <c r="I440" i="28"/>
  <c r="L440" i="28"/>
  <c r="H440" i="28"/>
  <c r="C440" i="28"/>
  <c r="E440" i="28"/>
  <c r="B440" i="28"/>
  <c r="D440" i="28"/>
  <c r="O428" i="28"/>
  <c r="K428" i="28"/>
  <c r="G428" i="28"/>
  <c r="N428" i="28"/>
  <c r="J428" i="28"/>
  <c r="F428" i="28"/>
  <c r="M428" i="28"/>
  <c r="I428" i="28"/>
  <c r="L428" i="28"/>
  <c r="H428" i="28"/>
  <c r="C428" i="28"/>
  <c r="B428" i="28"/>
  <c r="E428" i="28"/>
  <c r="D428" i="28"/>
  <c r="O424" i="28"/>
  <c r="K424" i="28"/>
  <c r="G424" i="28"/>
  <c r="N424" i="28"/>
  <c r="J424" i="28"/>
  <c r="F424" i="28"/>
  <c r="M424" i="28"/>
  <c r="I424" i="28"/>
  <c r="L424" i="28"/>
  <c r="H424" i="28"/>
  <c r="C424" i="28"/>
  <c r="E424" i="28"/>
  <c r="B424" i="28"/>
  <c r="D424" i="28"/>
  <c r="F449" i="27"/>
  <c r="G449" i="27" s="1"/>
  <c r="H449" i="27" s="1"/>
  <c r="I449" i="27" s="1"/>
  <c r="J449" i="27" s="1"/>
  <c r="K449" i="27" s="1"/>
  <c r="L449" i="27" s="1"/>
  <c r="M449" i="27" s="1"/>
  <c r="N449" i="27" s="1"/>
  <c r="O449" i="27" s="1"/>
  <c r="P449" i="27" s="1"/>
  <c r="Q449" i="27" s="1"/>
  <c r="R449" i="27" s="1"/>
  <c r="S449" i="27" s="1"/>
  <c r="T449" i="27" s="1"/>
  <c r="U449" i="27" s="1"/>
  <c r="V449" i="27" s="1"/>
  <c r="W449" i="27" s="1"/>
  <c r="X449" i="27" s="1"/>
  <c r="Y449" i="27" s="1"/>
  <c r="Z449" i="27" s="1"/>
  <c r="AA449" i="27" s="1"/>
  <c r="AB449" i="27" s="1"/>
  <c r="AC449" i="27" s="1"/>
  <c r="AD449" i="27" s="1"/>
  <c r="AE449" i="27" s="1"/>
  <c r="AF449" i="27" s="1"/>
  <c r="AG449" i="27" s="1"/>
  <c r="AH449" i="27" s="1"/>
  <c r="AI449" i="27" s="1"/>
  <c r="AJ449" i="27" s="1"/>
  <c r="AK449" i="27" s="1"/>
  <c r="AL449" i="27" s="1"/>
  <c r="AM449" i="27" s="1"/>
  <c r="AN449" i="27" s="1"/>
  <c r="AO449" i="27" s="1"/>
  <c r="AP449" i="27" s="1"/>
  <c r="AQ449" i="27" s="1"/>
  <c r="AR449" i="27" s="1"/>
  <c r="AS449" i="27" s="1"/>
  <c r="AT449" i="27" s="1"/>
  <c r="AU449" i="27" s="1"/>
  <c r="AV449" i="27" s="1"/>
  <c r="AW449" i="27" s="1"/>
  <c r="AX449" i="27" s="1"/>
  <c r="AY449" i="27" s="1"/>
  <c r="AZ449" i="27" s="1"/>
  <c r="BA449" i="27" s="1"/>
  <c r="BB449" i="27" s="1"/>
  <c r="BC449" i="27" s="1"/>
  <c r="BD449" i="27" s="1"/>
  <c r="F246" i="27"/>
  <c r="G246" i="27" s="1"/>
  <c r="H246" i="27" s="1"/>
  <c r="I246" i="27" s="1"/>
  <c r="J246" i="27" s="1"/>
  <c r="K246" i="27" s="1"/>
  <c r="L246" i="27" s="1"/>
  <c r="M246" i="27" s="1"/>
  <c r="N246" i="27" s="1"/>
  <c r="O246" i="27" s="1"/>
  <c r="P246" i="27" s="1"/>
  <c r="Q246" i="27" s="1"/>
  <c r="R246" i="27" s="1"/>
  <c r="S246" i="27" s="1"/>
  <c r="T246" i="27" s="1"/>
  <c r="U246" i="27" s="1"/>
  <c r="V246" i="27" s="1"/>
  <c r="W246" i="27" s="1"/>
  <c r="X246" i="27" s="1"/>
  <c r="Y246" i="27" s="1"/>
  <c r="Z246" i="27" s="1"/>
  <c r="AA246" i="27" s="1"/>
  <c r="AB246" i="27" s="1"/>
  <c r="AC246" i="27" s="1"/>
  <c r="AD246" i="27" s="1"/>
  <c r="AE246" i="27" s="1"/>
  <c r="AF246" i="27" s="1"/>
  <c r="AG246" i="27" s="1"/>
  <c r="AH246" i="27" s="1"/>
  <c r="AI246" i="27" s="1"/>
  <c r="AJ246" i="27" s="1"/>
  <c r="AK246" i="27" s="1"/>
  <c r="AL246" i="27" s="1"/>
  <c r="AM246" i="27" s="1"/>
  <c r="AN246" i="27" s="1"/>
  <c r="AO246" i="27" s="1"/>
  <c r="AP246" i="27" s="1"/>
  <c r="AQ246" i="27" s="1"/>
  <c r="AR246" i="27" s="1"/>
  <c r="AS246" i="27" s="1"/>
  <c r="AT246" i="27" s="1"/>
  <c r="AU246" i="27" s="1"/>
  <c r="AV246" i="27" s="1"/>
  <c r="AW246" i="27" s="1"/>
  <c r="AX246" i="27" s="1"/>
  <c r="AY246" i="27" s="1"/>
  <c r="AZ246" i="27" s="1"/>
  <c r="BA246" i="27" s="1"/>
  <c r="BB246" i="27" s="1"/>
  <c r="BC246" i="27" s="1"/>
  <c r="BD246" i="27" s="1"/>
  <c r="F35" i="27"/>
  <c r="G35" i="27" s="1"/>
  <c r="H35" i="27" s="1"/>
  <c r="I35" i="27" s="1"/>
  <c r="J35" i="27" s="1"/>
  <c r="K35" i="27" s="1"/>
  <c r="L35" i="27" s="1"/>
  <c r="M35" i="27" s="1"/>
  <c r="N35" i="27" s="1"/>
  <c r="O35" i="27" s="1"/>
  <c r="P35" i="27" s="1"/>
  <c r="Q35" i="27" s="1"/>
  <c r="R35" i="27" s="1"/>
  <c r="S35" i="27" s="1"/>
  <c r="T35" i="27" s="1"/>
  <c r="U35" i="27" s="1"/>
  <c r="V35" i="27" s="1"/>
  <c r="W35" i="27" s="1"/>
  <c r="X35" i="27" s="1"/>
  <c r="Y35" i="27" s="1"/>
  <c r="Z35" i="27" s="1"/>
  <c r="AA35" i="27" s="1"/>
  <c r="AB35" i="27" s="1"/>
  <c r="AC35" i="27" s="1"/>
  <c r="AD35" i="27" s="1"/>
  <c r="AE35" i="27" s="1"/>
  <c r="AF35" i="27" s="1"/>
  <c r="AG35" i="27" s="1"/>
  <c r="AH35" i="27" s="1"/>
  <c r="AI35" i="27" s="1"/>
  <c r="AJ35" i="27" s="1"/>
  <c r="AK35" i="27" s="1"/>
  <c r="AL35" i="27" s="1"/>
  <c r="AM35" i="27" s="1"/>
  <c r="AN35" i="27" s="1"/>
  <c r="AO35" i="27" s="1"/>
  <c r="AP35" i="27" s="1"/>
  <c r="AQ35" i="27" s="1"/>
  <c r="AR35" i="27" s="1"/>
  <c r="AS35" i="27" s="1"/>
  <c r="AT35" i="27" s="1"/>
  <c r="AU35" i="27" s="1"/>
  <c r="AV35" i="27" s="1"/>
  <c r="AW35" i="27" s="1"/>
  <c r="AX35" i="27" s="1"/>
  <c r="AY35" i="27" s="1"/>
  <c r="AZ35" i="27" s="1"/>
  <c r="BA35" i="27" s="1"/>
  <c r="BB35" i="27" s="1"/>
  <c r="BC35" i="27" s="1"/>
  <c r="BD35" i="27" s="1"/>
  <c r="F42" i="27"/>
  <c r="G42" i="27" s="1"/>
  <c r="H42" i="27" s="1"/>
  <c r="I42" i="27" s="1"/>
  <c r="J42" i="27" s="1"/>
  <c r="K42" i="27" s="1"/>
  <c r="L42" i="27" s="1"/>
  <c r="M42" i="27" s="1"/>
  <c r="N42" i="27" s="1"/>
  <c r="O42" i="27" s="1"/>
  <c r="P42" i="27" s="1"/>
  <c r="Q42" i="27" s="1"/>
  <c r="R42" i="27" s="1"/>
  <c r="S42" i="27" s="1"/>
  <c r="T42" i="27" s="1"/>
  <c r="U42" i="27" s="1"/>
  <c r="V42" i="27" s="1"/>
  <c r="W42" i="27" s="1"/>
  <c r="X42" i="27" s="1"/>
  <c r="Y42" i="27" s="1"/>
  <c r="Z42" i="27" s="1"/>
  <c r="AA42" i="27" s="1"/>
  <c r="AB42" i="27" s="1"/>
  <c r="AC42" i="27" s="1"/>
  <c r="AD42" i="27" s="1"/>
  <c r="AE42" i="27" s="1"/>
  <c r="AF42" i="27" s="1"/>
  <c r="AG42" i="27" s="1"/>
  <c r="AH42" i="27" s="1"/>
  <c r="AI42" i="27" s="1"/>
  <c r="AJ42" i="27" s="1"/>
  <c r="AK42" i="27" s="1"/>
  <c r="AL42" i="27" s="1"/>
  <c r="AM42" i="27" s="1"/>
  <c r="AN42" i="27" s="1"/>
  <c r="AO42" i="27" s="1"/>
  <c r="AP42" i="27" s="1"/>
  <c r="AQ42" i="27" s="1"/>
  <c r="AR42" i="27" s="1"/>
  <c r="AS42" i="27" s="1"/>
  <c r="AT42" i="27" s="1"/>
  <c r="AU42" i="27" s="1"/>
  <c r="AV42" i="27" s="1"/>
  <c r="AW42" i="27" s="1"/>
  <c r="AX42" i="27" s="1"/>
  <c r="AY42" i="27" s="1"/>
  <c r="AZ42" i="27" s="1"/>
  <c r="BA42" i="27" s="1"/>
  <c r="BB42" i="27" s="1"/>
  <c r="BC42" i="27" s="1"/>
  <c r="BD42" i="27" s="1"/>
  <c r="F390" i="27"/>
  <c r="G390" i="27" s="1"/>
  <c r="H390" i="27" s="1"/>
  <c r="I390" i="27" s="1"/>
  <c r="J390" i="27" s="1"/>
  <c r="K390" i="27" s="1"/>
  <c r="L390" i="27" s="1"/>
  <c r="M390" i="27" s="1"/>
  <c r="N390" i="27" s="1"/>
  <c r="O390" i="27" s="1"/>
  <c r="P390" i="27" s="1"/>
  <c r="Q390" i="27" s="1"/>
  <c r="R390" i="27" s="1"/>
  <c r="S390" i="27" s="1"/>
  <c r="T390" i="27" s="1"/>
  <c r="U390" i="27" s="1"/>
  <c r="V390" i="27" s="1"/>
  <c r="W390" i="27" s="1"/>
  <c r="X390" i="27" s="1"/>
  <c r="Y390" i="27" s="1"/>
  <c r="Z390" i="27" s="1"/>
  <c r="AA390" i="27" s="1"/>
  <c r="AB390" i="27" s="1"/>
  <c r="AC390" i="27" s="1"/>
  <c r="AD390" i="27" s="1"/>
  <c r="AE390" i="27" s="1"/>
  <c r="AF390" i="27" s="1"/>
  <c r="AG390" i="27" s="1"/>
  <c r="AH390" i="27" s="1"/>
  <c r="AI390" i="27" s="1"/>
  <c r="AJ390" i="27" s="1"/>
  <c r="AK390" i="27" s="1"/>
  <c r="AL390" i="27" s="1"/>
  <c r="AM390" i="27" s="1"/>
  <c r="AN390" i="27" s="1"/>
  <c r="AO390" i="27" s="1"/>
  <c r="AP390" i="27" s="1"/>
  <c r="AQ390" i="27" s="1"/>
  <c r="AR390" i="27" s="1"/>
  <c r="AS390" i="27" s="1"/>
  <c r="AT390" i="27" s="1"/>
  <c r="AU390" i="27" s="1"/>
  <c r="AV390" i="27" s="1"/>
  <c r="AW390" i="27" s="1"/>
  <c r="AX390" i="27" s="1"/>
  <c r="AY390" i="27" s="1"/>
  <c r="AZ390" i="27" s="1"/>
  <c r="BA390" i="27" s="1"/>
  <c r="BB390" i="27" s="1"/>
  <c r="BC390" i="27" s="1"/>
  <c r="BD390" i="27" s="1"/>
  <c r="F287" i="27"/>
  <c r="G287" i="27" s="1"/>
  <c r="H287" i="27" s="1"/>
  <c r="I287" i="27" s="1"/>
  <c r="J287" i="27" s="1"/>
  <c r="K287" i="27" s="1"/>
  <c r="L287" i="27" s="1"/>
  <c r="M287" i="27" s="1"/>
  <c r="N287" i="27" s="1"/>
  <c r="O287" i="27" s="1"/>
  <c r="P287" i="27" s="1"/>
  <c r="Q287" i="27" s="1"/>
  <c r="R287" i="27" s="1"/>
  <c r="S287" i="27" s="1"/>
  <c r="T287" i="27" s="1"/>
  <c r="U287" i="27" s="1"/>
  <c r="V287" i="27" s="1"/>
  <c r="W287" i="27" s="1"/>
  <c r="X287" i="27" s="1"/>
  <c r="Y287" i="27" s="1"/>
  <c r="Z287" i="27" s="1"/>
  <c r="AA287" i="27" s="1"/>
  <c r="AB287" i="27" s="1"/>
  <c r="AC287" i="27" s="1"/>
  <c r="AD287" i="27" s="1"/>
  <c r="AE287" i="27" s="1"/>
  <c r="AF287" i="27" s="1"/>
  <c r="AG287" i="27" s="1"/>
  <c r="AH287" i="27" s="1"/>
  <c r="AI287" i="27" s="1"/>
  <c r="AJ287" i="27" s="1"/>
  <c r="AK287" i="27" s="1"/>
  <c r="AL287" i="27" s="1"/>
  <c r="AM287" i="27" s="1"/>
  <c r="AN287" i="27" s="1"/>
  <c r="AO287" i="27" s="1"/>
  <c r="AP287" i="27" s="1"/>
  <c r="AQ287" i="27" s="1"/>
  <c r="AR287" i="27" s="1"/>
  <c r="AS287" i="27" s="1"/>
  <c r="AT287" i="27" s="1"/>
  <c r="AU287" i="27" s="1"/>
  <c r="AV287" i="27" s="1"/>
  <c r="AW287" i="27" s="1"/>
  <c r="AX287" i="27" s="1"/>
  <c r="AY287" i="27" s="1"/>
  <c r="AZ287" i="27" s="1"/>
  <c r="BA287" i="27" s="1"/>
  <c r="BB287" i="27" s="1"/>
  <c r="BC287" i="27" s="1"/>
  <c r="BD287" i="27" s="1"/>
  <c r="F208" i="27"/>
  <c r="G208" i="27" s="1"/>
  <c r="H208" i="27" s="1"/>
  <c r="I208" i="27" s="1"/>
  <c r="J208" i="27" s="1"/>
  <c r="K208" i="27" s="1"/>
  <c r="L208" i="27" s="1"/>
  <c r="M208" i="27" s="1"/>
  <c r="N208" i="27" s="1"/>
  <c r="O208" i="27" s="1"/>
  <c r="P208" i="27" s="1"/>
  <c r="Q208" i="27" s="1"/>
  <c r="R208" i="27" s="1"/>
  <c r="S208" i="27" s="1"/>
  <c r="T208" i="27" s="1"/>
  <c r="U208" i="27" s="1"/>
  <c r="V208" i="27" s="1"/>
  <c r="W208" i="27" s="1"/>
  <c r="X208" i="27" s="1"/>
  <c r="Y208" i="27" s="1"/>
  <c r="Z208" i="27" s="1"/>
  <c r="AA208" i="27" s="1"/>
  <c r="AB208" i="27" s="1"/>
  <c r="AC208" i="27" s="1"/>
  <c r="AD208" i="27" s="1"/>
  <c r="AE208" i="27" s="1"/>
  <c r="AF208" i="27" s="1"/>
  <c r="AG208" i="27" s="1"/>
  <c r="AH208" i="27" s="1"/>
  <c r="AI208" i="27" s="1"/>
  <c r="AJ208" i="27" s="1"/>
  <c r="AK208" i="27" s="1"/>
  <c r="AL208" i="27" s="1"/>
  <c r="AM208" i="27" s="1"/>
  <c r="AN208" i="27" s="1"/>
  <c r="AO208" i="27" s="1"/>
  <c r="AP208" i="27" s="1"/>
  <c r="AQ208" i="27" s="1"/>
  <c r="AR208" i="27" s="1"/>
  <c r="AS208" i="27" s="1"/>
  <c r="AT208" i="27" s="1"/>
  <c r="AU208" i="27" s="1"/>
  <c r="AV208" i="27" s="1"/>
  <c r="AW208" i="27" s="1"/>
  <c r="AX208" i="27" s="1"/>
  <c r="AY208" i="27" s="1"/>
  <c r="AZ208" i="27" s="1"/>
  <c r="BA208" i="27" s="1"/>
  <c r="BB208" i="27" s="1"/>
  <c r="BC208" i="27" s="1"/>
  <c r="BD208" i="27" s="1"/>
  <c r="F162" i="27"/>
  <c r="G162" i="27" s="1"/>
  <c r="H162" i="27" s="1"/>
  <c r="I162" i="27" s="1"/>
  <c r="J162" i="27" s="1"/>
  <c r="K162" i="27" s="1"/>
  <c r="L162" i="27" s="1"/>
  <c r="M162" i="27" s="1"/>
  <c r="N162" i="27" s="1"/>
  <c r="O162" i="27" s="1"/>
  <c r="P162" i="27" s="1"/>
  <c r="Q162" i="27" s="1"/>
  <c r="R162" i="27" s="1"/>
  <c r="S162" i="27" s="1"/>
  <c r="T162" i="27" s="1"/>
  <c r="U162" i="27" s="1"/>
  <c r="V162" i="27" s="1"/>
  <c r="W162" i="27" s="1"/>
  <c r="X162" i="27" s="1"/>
  <c r="Y162" i="27" s="1"/>
  <c r="Z162" i="27" s="1"/>
  <c r="AA162" i="27" s="1"/>
  <c r="AB162" i="27" s="1"/>
  <c r="AC162" i="27" s="1"/>
  <c r="AD162" i="27" s="1"/>
  <c r="AE162" i="27" s="1"/>
  <c r="AF162" i="27" s="1"/>
  <c r="AG162" i="27" s="1"/>
  <c r="AH162" i="27" s="1"/>
  <c r="AI162" i="27" s="1"/>
  <c r="AJ162" i="27" s="1"/>
  <c r="AK162" i="27" s="1"/>
  <c r="AL162" i="27" s="1"/>
  <c r="AM162" i="27" s="1"/>
  <c r="AN162" i="27" s="1"/>
  <c r="AO162" i="27" s="1"/>
  <c r="AP162" i="27" s="1"/>
  <c r="AQ162" i="27" s="1"/>
  <c r="AR162" i="27" s="1"/>
  <c r="AS162" i="27" s="1"/>
  <c r="AT162" i="27" s="1"/>
  <c r="AU162" i="27" s="1"/>
  <c r="AV162" i="27" s="1"/>
  <c r="AW162" i="27" s="1"/>
  <c r="AX162" i="27" s="1"/>
  <c r="AY162" i="27" s="1"/>
  <c r="AZ162" i="27" s="1"/>
  <c r="BA162" i="27" s="1"/>
  <c r="BB162" i="27" s="1"/>
  <c r="BC162" i="27" s="1"/>
  <c r="BD162" i="27" s="1"/>
  <c r="F146" i="27"/>
  <c r="G146" i="27" s="1"/>
  <c r="H146" i="27" s="1"/>
  <c r="I146" i="27" s="1"/>
  <c r="J146" i="27" s="1"/>
  <c r="K146" i="27" s="1"/>
  <c r="L146" i="27" s="1"/>
  <c r="M146" i="27" s="1"/>
  <c r="N146" i="27" s="1"/>
  <c r="O146" i="27" s="1"/>
  <c r="P146" i="27" s="1"/>
  <c r="Q146" i="27" s="1"/>
  <c r="R146" i="27" s="1"/>
  <c r="S146" i="27" s="1"/>
  <c r="T146" i="27" s="1"/>
  <c r="U146" i="27" s="1"/>
  <c r="V146" i="27" s="1"/>
  <c r="W146" i="27" s="1"/>
  <c r="X146" i="27" s="1"/>
  <c r="Y146" i="27" s="1"/>
  <c r="Z146" i="27" s="1"/>
  <c r="AA146" i="27" s="1"/>
  <c r="AB146" i="27" s="1"/>
  <c r="AC146" i="27" s="1"/>
  <c r="AD146" i="27" s="1"/>
  <c r="AE146" i="27" s="1"/>
  <c r="AF146" i="27" s="1"/>
  <c r="AG146" i="27" s="1"/>
  <c r="AH146" i="27" s="1"/>
  <c r="AI146" i="27" s="1"/>
  <c r="AJ146" i="27" s="1"/>
  <c r="AK146" i="27" s="1"/>
  <c r="AL146" i="27" s="1"/>
  <c r="AM146" i="27" s="1"/>
  <c r="AN146" i="27" s="1"/>
  <c r="AO146" i="27" s="1"/>
  <c r="AP146" i="27" s="1"/>
  <c r="AQ146" i="27" s="1"/>
  <c r="AR146" i="27" s="1"/>
  <c r="AS146" i="27" s="1"/>
  <c r="AT146" i="27" s="1"/>
  <c r="AU146" i="27" s="1"/>
  <c r="AV146" i="27" s="1"/>
  <c r="AW146" i="27" s="1"/>
  <c r="AX146" i="27" s="1"/>
  <c r="AY146" i="27" s="1"/>
  <c r="AZ146" i="27" s="1"/>
  <c r="BA146" i="27" s="1"/>
  <c r="BB146" i="27" s="1"/>
  <c r="BC146" i="27" s="1"/>
  <c r="BD146" i="27" s="1"/>
  <c r="F130" i="27"/>
  <c r="G130" i="27" s="1"/>
  <c r="H130" i="27" s="1"/>
  <c r="I130" i="27" s="1"/>
  <c r="J130" i="27" s="1"/>
  <c r="K130" i="27" s="1"/>
  <c r="L130" i="27" s="1"/>
  <c r="M130" i="27" s="1"/>
  <c r="N130" i="27" s="1"/>
  <c r="O130" i="27" s="1"/>
  <c r="P130" i="27" s="1"/>
  <c r="Q130" i="27" s="1"/>
  <c r="R130" i="27" s="1"/>
  <c r="S130" i="27" s="1"/>
  <c r="T130" i="27" s="1"/>
  <c r="U130" i="27" s="1"/>
  <c r="V130" i="27" s="1"/>
  <c r="W130" i="27" s="1"/>
  <c r="X130" i="27" s="1"/>
  <c r="Y130" i="27" s="1"/>
  <c r="Z130" i="27" s="1"/>
  <c r="AA130" i="27" s="1"/>
  <c r="AB130" i="27" s="1"/>
  <c r="AC130" i="27" s="1"/>
  <c r="AD130" i="27" s="1"/>
  <c r="AE130" i="27" s="1"/>
  <c r="AF130" i="27" s="1"/>
  <c r="AG130" i="27" s="1"/>
  <c r="AH130" i="27" s="1"/>
  <c r="AI130" i="27" s="1"/>
  <c r="AJ130" i="27" s="1"/>
  <c r="AK130" i="27" s="1"/>
  <c r="AL130" i="27" s="1"/>
  <c r="AM130" i="27" s="1"/>
  <c r="AN130" i="27" s="1"/>
  <c r="AO130" i="27" s="1"/>
  <c r="AP130" i="27" s="1"/>
  <c r="AQ130" i="27" s="1"/>
  <c r="AR130" i="27" s="1"/>
  <c r="AS130" i="27" s="1"/>
  <c r="AT130" i="27" s="1"/>
  <c r="AU130" i="27" s="1"/>
  <c r="AV130" i="27" s="1"/>
  <c r="AW130" i="27" s="1"/>
  <c r="AX130" i="27" s="1"/>
  <c r="AY130" i="27" s="1"/>
  <c r="AZ130" i="27" s="1"/>
  <c r="BA130" i="27" s="1"/>
  <c r="BB130" i="27" s="1"/>
  <c r="BC130" i="27" s="1"/>
  <c r="BD130" i="27" s="1"/>
  <c r="F274" i="27"/>
  <c r="G274" i="27" s="1"/>
  <c r="H274" i="27" s="1"/>
  <c r="I274" i="27" s="1"/>
  <c r="J274" i="27" s="1"/>
  <c r="K274" i="27" s="1"/>
  <c r="L274" i="27" s="1"/>
  <c r="M274" i="27" s="1"/>
  <c r="N274" i="27" s="1"/>
  <c r="O274" i="27" s="1"/>
  <c r="P274" i="27" s="1"/>
  <c r="Q274" i="27" s="1"/>
  <c r="R274" i="27" s="1"/>
  <c r="S274" i="27" s="1"/>
  <c r="T274" i="27" s="1"/>
  <c r="U274" i="27" s="1"/>
  <c r="V274" i="27" s="1"/>
  <c r="W274" i="27" s="1"/>
  <c r="X274" i="27" s="1"/>
  <c r="Y274" i="27" s="1"/>
  <c r="Z274" i="27" s="1"/>
  <c r="AA274" i="27" s="1"/>
  <c r="AB274" i="27" s="1"/>
  <c r="AC274" i="27" s="1"/>
  <c r="AD274" i="27" s="1"/>
  <c r="AE274" i="27" s="1"/>
  <c r="AF274" i="27" s="1"/>
  <c r="AG274" i="27" s="1"/>
  <c r="AH274" i="27" s="1"/>
  <c r="AI274" i="27" s="1"/>
  <c r="AJ274" i="27" s="1"/>
  <c r="AK274" i="27" s="1"/>
  <c r="AL274" i="27" s="1"/>
  <c r="AM274" i="27" s="1"/>
  <c r="AN274" i="27" s="1"/>
  <c r="AO274" i="27" s="1"/>
  <c r="AP274" i="27" s="1"/>
  <c r="AQ274" i="27" s="1"/>
  <c r="AR274" i="27" s="1"/>
  <c r="AS274" i="27" s="1"/>
  <c r="AT274" i="27" s="1"/>
  <c r="AU274" i="27" s="1"/>
  <c r="AV274" i="27" s="1"/>
  <c r="AW274" i="27" s="1"/>
  <c r="AX274" i="27" s="1"/>
  <c r="AY274" i="27" s="1"/>
  <c r="AZ274" i="27" s="1"/>
  <c r="BA274" i="27" s="1"/>
  <c r="BB274" i="27" s="1"/>
  <c r="BC274" i="27" s="1"/>
  <c r="BD274" i="27" s="1"/>
  <c r="F210" i="27"/>
  <c r="G210" i="27" s="1"/>
  <c r="H210" i="27" s="1"/>
  <c r="I210" i="27" s="1"/>
  <c r="J210" i="27" s="1"/>
  <c r="K210" i="27" s="1"/>
  <c r="L210" i="27" s="1"/>
  <c r="M210" i="27" s="1"/>
  <c r="N210" i="27" s="1"/>
  <c r="O210" i="27" s="1"/>
  <c r="P210" i="27" s="1"/>
  <c r="Q210" i="27" s="1"/>
  <c r="R210" i="27" s="1"/>
  <c r="S210" i="27" s="1"/>
  <c r="T210" i="27" s="1"/>
  <c r="U210" i="27" s="1"/>
  <c r="V210" i="27" s="1"/>
  <c r="W210" i="27" s="1"/>
  <c r="X210" i="27" s="1"/>
  <c r="Y210" i="27" s="1"/>
  <c r="Z210" i="27" s="1"/>
  <c r="AA210" i="27" s="1"/>
  <c r="AB210" i="27" s="1"/>
  <c r="AC210" i="27" s="1"/>
  <c r="AD210" i="27" s="1"/>
  <c r="AE210" i="27" s="1"/>
  <c r="AF210" i="27" s="1"/>
  <c r="AG210" i="27" s="1"/>
  <c r="AH210" i="27" s="1"/>
  <c r="AI210" i="27" s="1"/>
  <c r="AJ210" i="27" s="1"/>
  <c r="AK210" i="27" s="1"/>
  <c r="AL210" i="27" s="1"/>
  <c r="AM210" i="27" s="1"/>
  <c r="AN210" i="27" s="1"/>
  <c r="AO210" i="27" s="1"/>
  <c r="AP210" i="27" s="1"/>
  <c r="AQ210" i="27" s="1"/>
  <c r="AR210" i="27" s="1"/>
  <c r="AS210" i="27" s="1"/>
  <c r="AT210" i="27" s="1"/>
  <c r="AU210" i="27" s="1"/>
  <c r="AV210" i="27" s="1"/>
  <c r="AW210" i="27" s="1"/>
  <c r="AX210" i="27" s="1"/>
  <c r="AY210" i="27" s="1"/>
  <c r="AZ210" i="27" s="1"/>
  <c r="BA210" i="27" s="1"/>
  <c r="BB210" i="27" s="1"/>
  <c r="BC210" i="27" s="1"/>
  <c r="BD210" i="27" s="1"/>
  <c r="F79" i="27"/>
  <c r="G79" i="27" s="1"/>
  <c r="H79" i="27" s="1"/>
  <c r="I79" i="27" s="1"/>
  <c r="J79" i="27" s="1"/>
  <c r="K79" i="27" s="1"/>
  <c r="L79" i="27" s="1"/>
  <c r="M79" i="27" s="1"/>
  <c r="N79" i="27" s="1"/>
  <c r="O79" i="27" s="1"/>
  <c r="P79" i="27" s="1"/>
  <c r="Q79" i="27" s="1"/>
  <c r="R79" i="27" s="1"/>
  <c r="S79" i="27" s="1"/>
  <c r="T79" i="27" s="1"/>
  <c r="U79" i="27" s="1"/>
  <c r="V79" i="27" s="1"/>
  <c r="W79" i="27" s="1"/>
  <c r="X79" i="27" s="1"/>
  <c r="Y79" i="27" s="1"/>
  <c r="Z79" i="27" s="1"/>
  <c r="AA79" i="27" s="1"/>
  <c r="AB79" i="27" s="1"/>
  <c r="AC79" i="27" s="1"/>
  <c r="AD79" i="27" s="1"/>
  <c r="AE79" i="27" s="1"/>
  <c r="AF79" i="27" s="1"/>
  <c r="AG79" i="27" s="1"/>
  <c r="AH79" i="27" s="1"/>
  <c r="AI79" i="27" s="1"/>
  <c r="AJ79" i="27" s="1"/>
  <c r="AK79" i="27" s="1"/>
  <c r="AL79" i="27" s="1"/>
  <c r="AM79" i="27" s="1"/>
  <c r="AN79" i="27" s="1"/>
  <c r="AO79" i="27" s="1"/>
  <c r="AP79" i="27" s="1"/>
  <c r="AQ79" i="27" s="1"/>
  <c r="AR79" i="27" s="1"/>
  <c r="AS79" i="27" s="1"/>
  <c r="AT79" i="27" s="1"/>
  <c r="AU79" i="27" s="1"/>
  <c r="AV79" i="27" s="1"/>
  <c r="AW79" i="27" s="1"/>
  <c r="AX79" i="27" s="1"/>
  <c r="AY79" i="27" s="1"/>
  <c r="AZ79" i="27" s="1"/>
  <c r="BA79" i="27" s="1"/>
  <c r="BB79" i="27" s="1"/>
  <c r="BC79" i="27" s="1"/>
  <c r="BD79" i="27" s="1"/>
  <c r="F70" i="27"/>
  <c r="G70" i="27" s="1"/>
  <c r="H70" i="27" s="1"/>
  <c r="I70" i="27" s="1"/>
  <c r="J70" i="27" s="1"/>
  <c r="K70" i="27" s="1"/>
  <c r="L70" i="27" s="1"/>
  <c r="M70" i="27" s="1"/>
  <c r="N70" i="27" s="1"/>
  <c r="O70" i="27" s="1"/>
  <c r="P70" i="27" s="1"/>
  <c r="Q70" i="27" s="1"/>
  <c r="R70" i="27" s="1"/>
  <c r="S70" i="27" s="1"/>
  <c r="T70" i="27" s="1"/>
  <c r="U70" i="27" s="1"/>
  <c r="V70" i="27" s="1"/>
  <c r="W70" i="27" s="1"/>
  <c r="X70" i="27" s="1"/>
  <c r="Y70" i="27" s="1"/>
  <c r="Z70" i="27" s="1"/>
  <c r="AA70" i="27" s="1"/>
  <c r="AB70" i="27" s="1"/>
  <c r="AC70" i="27" s="1"/>
  <c r="AD70" i="27" s="1"/>
  <c r="AE70" i="27" s="1"/>
  <c r="AF70" i="27" s="1"/>
  <c r="AG70" i="27" s="1"/>
  <c r="AH70" i="27" s="1"/>
  <c r="AI70" i="27" s="1"/>
  <c r="AJ70" i="27" s="1"/>
  <c r="AK70" i="27" s="1"/>
  <c r="AL70" i="27" s="1"/>
  <c r="AM70" i="27" s="1"/>
  <c r="AN70" i="27" s="1"/>
  <c r="AO70" i="27" s="1"/>
  <c r="AP70" i="27" s="1"/>
  <c r="AQ70" i="27" s="1"/>
  <c r="AR70" i="27" s="1"/>
  <c r="AS70" i="27" s="1"/>
  <c r="AT70" i="27" s="1"/>
  <c r="AU70" i="27" s="1"/>
  <c r="AV70" i="27" s="1"/>
  <c r="AW70" i="27" s="1"/>
  <c r="AX70" i="27" s="1"/>
  <c r="AY70" i="27" s="1"/>
  <c r="AZ70" i="27" s="1"/>
  <c r="BA70" i="27" s="1"/>
  <c r="BB70" i="27" s="1"/>
  <c r="BC70" i="27" s="1"/>
  <c r="BD70" i="27" s="1"/>
  <c r="F64" i="27"/>
  <c r="G64" i="27" s="1"/>
  <c r="H64" i="27" s="1"/>
  <c r="I64" i="27" s="1"/>
  <c r="J64" i="27" s="1"/>
  <c r="K64" i="27" s="1"/>
  <c r="L64" i="27" s="1"/>
  <c r="M64" i="27" s="1"/>
  <c r="N64" i="27" s="1"/>
  <c r="O64" i="27" s="1"/>
  <c r="P64" i="27" s="1"/>
  <c r="Q64" i="27" s="1"/>
  <c r="R64" i="27" s="1"/>
  <c r="S64" i="27" s="1"/>
  <c r="T64" i="27" s="1"/>
  <c r="U64" i="27" s="1"/>
  <c r="V64" i="27" s="1"/>
  <c r="W64" i="27" s="1"/>
  <c r="X64" i="27" s="1"/>
  <c r="Y64" i="27" s="1"/>
  <c r="Z64" i="27" s="1"/>
  <c r="AA64" i="27" s="1"/>
  <c r="AB64" i="27" s="1"/>
  <c r="AC64" i="27" s="1"/>
  <c r="AD64" i="27" s="1"/>
  <c r="AE64" i="27" s="1"/>
  <c r="AF64" i="27" s="1"/>
  <c r="AG64" i="27" s="1"/>
  <c r="AH64" i="27" s="1"/>
  <c r="AI64" i="27" s="1"/>
  <c r="AJ64" i="27" s="1"/>
  <c r="AK64" i="27" s="1"/>
  <c r="AL64" i="27" s="1"/>
  <c r="AM64" i="27" s="1"/>
  <c r="AN64" i="27" s="1"/>
  <c r="AO64" i="27" s="1"/>
  <c r="AP64" i="27" s="1"/>
  <c r="AQ64" i="27" s="1"/>
  <c r="AR64" i="27" s="1"/>
  <c r="AS64" i="27" s="1"/>
  <c r="AT64" i="27" s="1"/>
  <c r="AU64" i="27" s="1"/>
  <c r="AV64" i="27" s="1"/>
  <c r="AW64" i="27" s="1"/>
  <c r="AX64" i="27" s="1"/>
  <c r="AY64" i="27" s="1"/>
  <c r="AZ64" i="27" s="1"/>
  <c r="BA64" i="27" s="1"/>
  <c r="BB64" i="27" s="1"/>
  <c r="BC64" i="27" s="1"/>
  <c r="BD64" i="27" s="1"/>
  <c r="F60" i="27"/>
  <c r="G60" i="27" s="1"/>
  <c r="H60" i="27" s="1"/>
  <c r="I60" i="27" s="1"/>
  <c r="J60" i="27" s="1"/>
  <c r="K60" i="27" s="1"/>
  <c r="L60" i="27" s="1"/>
  <c r="M60" i="27" s="1"/>
  <c r="N60" i="27" s="1"/>
  <c r="O60" i="27" s="1"/>
  <c r="P60" i="27" s="1"/>
  <c r="Q60" i="27" s="1"/>
  <c r="R60" i="27" s="1"/>
  <c r="S60" i="27" s="1"/>
  <c r="T60" i="27" s="1"/>
  <c r="U60" i="27" s="1"/>
  <c r="V60" i="27" s="1"/>
  <c r="W60" i="27" s="1"/>
  <c r="X60" i="27" s="1"/>
  <c r="Y60" i="27" s="1"/>
  <c r="Z60" i="27" s="1"/>
  <c r="AA60" i="27" s="1"/>
  <c r="AB60" i="27" s="1"/>
  <c r="AC60" i="27" s="1"/>
  <c r="AD60" i="27" s="1"/>
  <c r="AE60" i="27" s="1"/>
  <c r="AF60" i="27" s="1"/>
  <c r="AG60" i="27" s="1"/>
  <c r="AH60" i="27" s="1"/>
  <c r="AI60" i="27" s="1"/>
  <c r="AJ60" i="27" s="1"/>
  <c r="AK60" i="27" s="1"/>
  <c r="AL60" i="27" s="1"/>
  <c r="AM60" i="27" s="1"/>
  <c r="AN60" i="27" s="1"/>
  <c r="AO60" i="27" s="1"/>
  <c r="AP60" i="27" s="1"/>
  <c r="AQ60" i="27" s="1"/>
  <c r="AR60" i="27" s="1"/>
  <c r="AS60" i="27" s="1"/>
  <c r="AT60" i="27" s="1"/>
  <c r="AU60" i="27" s="1"/>
  <c r="AV60" i="27" s="1"/>
  <c r="AW60" i="27" s="1"/>
  <c r="AX60" i="27" s="1"/>
  <c r="AY60" i="27" s="1"/>
  <c r="AZ60" i="27" s="1"/>
  <c r="BA60" i="27" s="1"/>
  <c r="BB60" i="27" s="1"/>
  <c r="BC60" i="27" s="1"/>
  <c r="BD60" i="27" s="1"/>
  <c r="F465" i="27"/>
  <c r="G465" i="27" s="1"/>
  <c r="H465" i="27" s="1"/>
  <c r="I465" i="27" s="1"/>
  <c r="J465" i="27" s="1"/>
  <c r="K465" i="27" s="1"/>
  <c r="L465" i="27" s="1"/>
  <c r="M465" i="27" s="1"/>
  <c r="N465" i="27" s="1"/>
  <c r="O465" i="27" s="1"/>
  <c r="P465" i="27" s="1"/>
  <c r="Q465" i="27" s="1"/>
  <c r="R465" i="27" s="1"/>
  <c r="S465" i="27" s="1"/>
  <c r="T465" i="27" s="1"/>
  <c r="U465" i="27" s="1"/>
  <c r="V465" i="27" s="1"/>
  <c r="W465" i="27" s="1"/>
  <c r="X465" i="27" s="1"/>
  <c r="Y465" i="27" s="1"/>
  <c r="Z465" i="27" s="1"/>
  <c r="AA465" i="27" s="1"/>
  <c r="AB465" i="27" s="1"/>
  <c r="AC465" i="27" s="1"/>
  <c r="AD465" i="27" s="1"/>
  <c r="AE465" i="27" s="1"/>
  <c r="AF465" i="27" s="1"/>
  <c r="AG465" i="27" s="1"/>
  <c r="AH465" i="27" s="1"/>
  <c r="AI465" i="27" s="1"/>
  <c r="AJ465" i="27" s="1"/>
  <c r="AK465" i="27" s="1"/>
  <c r="AL465" i="27" s="1"/>
  <c r="AM465" i="27" s="1"/>
  <c r="AN465" i="27" s="1"/>
  <c r="AO465" i="27" s="1"/>
  <c r="AP465" i="27" s="1"/>
  <c r="AQ465" i="27" s="1"/>
  <c r="AR465" i="27" s="1"/>
  <c r="AS465" i="27" s="1"/>
  <c r="AT465" i="27" s="1"/>
  <c r="AU465" i="27" s="1"/>
  <c r="AV465" i="27" s="1"/>
  <c r="AW465" i="27" s="1"/>
  <c r="AX465" i="27" s="1"/>
  <c r="AY465" i="27" s="1"/>
  <c r="AZ465" i="27" s="1"/>
  <c r="BA465" i="27" s="1"/>
  <c r="BB465" i="27" s="1"/>
  <c r="BC465" i="27" s="1"/>
  <c r="BD465" i="27" s="1"/>
  <c r="F429" i="27"/>
  <c r="G429" i="27" s="1"/>
  <c r="H429" i="27" s="1"/>
  <c r="I429" i="27" s="1"/>
  <c r="J429" i="27" s="1"/>
  <c r="K429" i="27" s="1"/>
  <c r="L429" i="27" s="1"/>
  <c r="M429" i="27" s="1"/>
  <c r="N429" i="27" s="1"/>
  <c r="O429" i="27" s="1"/>
  <c r="P429" i="27" s="1"/>
  <c r="Q429" i="27" s="1"/>
  <c r="R429" i="27" s="1"/>
  <c r="S429" i="27" s="1"/>
  <c r="T429" i="27" s="1"/>
  <c r="U429" i="27" s="1"/>
  <c r="V429" i="27" s="1"/>
  <c r="W429" i="27" s="1"/>
  <c r="X429" i="27" s="1"/>
  <c r="Y429" i="27" s="1"/>
  <c r="Z429" i="27" s="1"/>
  <c r="AA429" i="27" s="1"/>
  <c r="AB429" i="27" s="1"/>
  <c r="AC429" i="27" s="1"/>
  <c r="AD429" i="27" s="1"/>
  <c r="AE429" i="27" s="1"/>
  <c r="AF429" i="27" s="1"/>
  <c r="AG429" i="27" s="1"/>
  <c r="AH429" i="27" s="1"/>
  <c r="AI429" i="27" s="1"/>
  <c r="AJ429" i="27" s="1"/>
  <c r="AK429" i="27" s="1"/>
  <c r="AL429" i="27" s="1"/>
  <c r="AM429" i="27" s="1"/>
  <c r="AN429" i="27" s="1"/>
  <c r="AO429" i="27" s="1"/>
  <c r="AP429" i="27" s="1"/>
  <c r="AQ429" i="27" s="1"/>
  <c r="AR429" i="27" s="1"/>
  <c r="AS429" i="27" s="1"/>
  <c r="AT429" i="27" s="1"/>
  <c r="AU429" i="27" s="1"/>
  <c r="AV429" i="27" s="1"/>
  <c r="AW429" i="27" s="1"/>
  <c r="AX429" i="27" s="1"/>
  <c r="AY429" i="27" s="1"/>
  <c r="AZ429" i="27" s="1"/>
  <c r="BA429" i="27" s="1"/>
  <c r="BB429" i="27" s="1"/>
  <c r="BC429" i="27" s="1"/>
  <c r="BD429" i="27" s="1"/>
  <c r="F232" i="27"/>
  <c r="G232" i="27" s="1"/>
  <c r="H232" i="27" s="1"/>
  <c r="I232" i="27" s="1"/>
  <c r="J232" i="27" s="1"/>
  <c r="K232" i="27" s="1"/>
  <c r="L232" i="27" s="1"/>
  <c r="M232" i="27" s="1"/>
  <c r="N232" i="27" s="1"/>
  <c r="O232" i="27" s="1"/>
  <c r="P232" i="27" s="1"/>
  <c r="Q232" i="27" s="1"/>
  <c r="R232" i="27" s="1"/>
  <c r="S232" i="27" s="1"/>
  <c r="T232" i="27" s="1"/>
  <c r="U232" i="27" s="1"/>
  <c r="V232" i="27" s="1"/>
  <c r="W232" i="27" s="1"/>
  <c r="X232" i="27" s="1"/>
  <c r="Y232" i="27" s="1"/>
  <c r="Z232" i="27" s="1"/>
  <c r="AA232" i="27" s="1"/>
  <c r="AB232" i="27" s="1"/>
  <c r="AC232" i="27" s="1"/>
  <c r="AD232" i="27" s="1"/>
  <c r="AE232" i="27" s="1"/>
  <c r="AF232" i="27" s="1"/>
  <c r="AG232" i="27" s="1"/>
  <c r="AH232" i="27" s="1"/>
  <c r="AI232" i="27" s="1"/>
  <c r="AJ232" i="27" s="1"/>
  <c r="AK232" i="27" s="1"/>
  <c r="AL232" i="27" s="1"/>
  <c r="AM232" i="27" s="1"/>
  <c r="AN232" i="27" s="1"/>
  <c r="AO232" i="27" s="1"/>
  <c r="AP232" i="27" s="1"/>
  <c r="AQ232" i="27" s="1"/>
  <c r="AR232" i="27" s="1"/>
  <c r="AS232" i="27" s="1"/>
  <c r="AT232" i="27" s="1"/>
  <c r="AU232" i="27" s="1"/>
  <c r="AV232" i="27" s="1"/>
  <c r="AW232" i="27" s="1"/>
  <c r="AX232" i="27" s="1"/>
  <c r="AY232" i="27" s="1"/>
  <c r="AZ232" i="27" s="1"/>
  <c r="BA232" i="27" s="1"/>
  <c r="BB232" i="27" s="1"/>
  <c r="BC232" i="27" s="1"/>
  <c r="BD232" i="27" s="1"/>
  <c r="F228" i="27"/>
  <c r="G228" i="27" s="1"/>
  <c r="H228" i="27" s="1"/>
  <c r="I228" i="27" s="1"/>
  <c r="J228" i="27" s="1"/>
  <c r="K228" i="27" s="1"/>
  <c r="L228" i="27" s="1"/>
  <c r="M228" i="27" s="1"/>
  <c r="N228" i="27" s="1"/>
  <c r="O228" i="27" s="1"/>
  <c r="P228" i="27" s="1"/>
  <c r="Q228" i="27" s="1"/>
  <c r="R228" i="27" s="1"/>
  <c r="S228" i="27" s="1"/>
  <c r="T228" i="27" s="1"/>
  <c r="U228" i="27" s="1"/>
  <c r="V228" i="27" s="1"/>
  <c r="W228" i="27" s="1"/>
  <c r="X228" i="27" s="1"/>
  <c r="Y228" i="27" s="1"/>
  <c r="Z228" i="27" s="1"/>
  <c r="AA228" i="27" s="1"/>
  <c r="AB228" i="27" s="1"/>
  <c r="AC228" i="27" s="1"/>
  <c r="AD228" i="27" s="1"/>
  <c r="AE228" i="27" s="1"/>
  <c r="AF228" i="27" s="1"/>
  <c r="AG228" i="27" s="1"/>
  <c r="AH228" i="27" s="1"/>
  <c r="AI228" i="27" s="1"/>
  <c r="AJ228" i="27" s="1"/>
  <c r="AK228" i="27" s="1"/>
  <c r="AL228" i="27" s="1"/>
  <c r="AM228" i="27" s="1"/>
  <c r="AN228" i="27" s="1"/>
  <c r="AO228" i="27" s="1"/>
  <c r="AP228" i="27" s="1"/>
  <c r="AQ228" i="27" s="1"/>
  <c r="AR228" i="27" s="1"/>
  <c r="AS228" i="27" s="1"/>
  <c r="AT228" i="27" s="1"/>
  <c r="AU228" i="27" s="1"/>
  <c r="AV228" i="27" s="1"/>
  <c r="AW228" i="27" s="1"/>
  <c r="AX228" i="27" s="1"/>
  <c r="AY228" i="27" s="1"/>
  <c r="AZ228" i="27" s="1"/>
  <c r="BA228" i="27" s="1"/>
  <c r="BB228" i="27" s="1"/>
  <c r="BC228" i="27" s="1"/>
  <c r="BD228" i="27" s="1"/>
  <c r="F82" i="27"/>
  <c r="G82" i="27" s="1"/>
  <c r="H82" i="27" s="1"/>
  <c r="I82" i="27" s="1"/>
  <c r="J82" i="27" s="1"/>
  <c r="K82" i="27" s="1"/>
  <c r="L82" i="27" s="1"/>
  <c r="M82" i="27" s="1"/>
  <c r="N82" i="27" s="1"/>
  <c r="O82" i="27" s="1"/>
  <c r="P82" i="27" s="1"/>
  <c r="Q82" i="27" s="1"/>
  <c r="R82" i="27" s="1"/>
  <c r="S82" i="27" s="1"/>
  <c r="T82" i="27" s="1"/>
  <c r="U82" i="27" s="1"/>
  <c r="V82" i="27" s="1"/>
  <c r="W82" i="27" s="1"/>
  <c r="X82" i="27" s="1"/>
  <c r="Y82" i="27" s="1"/>
  <c r="Z82" i="27" s="1"/>
  <c r="AA82" i="27" s="1"/>
  <c r="AB82" i="27" s="1"/>
  <c r="AC82" i="27" s="1"/>
  <c r="AD82" i="27" s="1"/>
  <c r="AE82" i="27" s="1"/>
  <c r="AF82" i="27" s="1"/>
  <c r="AG82" i="27" s="1"/>
  <c r="AH82" i="27" s="1"/>
  <c r="AI82" i="27" s="1"/>
  <c r="AJ82" i="27" s="1"/>
  <c r="AK82" i="27" s="1"/>
  <c r="AL82" i="27" s="1"/>
  <c r="AM82" i="27" s="1"/>
  <c r="AN82" i="27" s="1"/>
  <c r="AO82" i="27" s="1"/>
  <c r="AP82" i="27" s="1"/>
  <c r="AQ82" i="27" s="1"/>
  <c r="AR82" i="27" s="1"/>
  <c r="AS82" i="27" s="1"/>
  <c r="AT82" i="27" s="1"/>
  <c r="AU82" i="27" s="1"/>
  <c r="AV82" i="27" s="1"/>
  <c r="AW82" i="27" s="1"/>
  <c r="AX82" i="27" s="1"/>
  <c r="AY82" i="27" s="1"/>
  <c r="AZ82" i="27" s="1"/>
  <c r="BA82" i="27" s="1"/>
  <c r="BB82" i="27" s="1"/>
  <c r="BC82" i="27" s="1"/>
  <c r="BD82" i="27" s="1"/>
  <c r="F406" i="27"/>
  <c r="G406" i="27" s="1"/>
  <c r="H406" i="27" s="1"/>
  <c r="I406" i="27" s="1"/>
  <c r="J406" i="27" s="1"/>
  <c r="K406" i="27" s="1"/>
  <c r="L406" i="27" s="1"/>
  <c r="M406" i="27" s="1"/>
  <c r="N406" i="27" s="1"/>
  <c r="O406" i="27" s="1"/>
  <c r="P406" i="27" s="1"/>
  <c r="Q406" i="27" s="1"/>
  <c r="R406" i="27" s="1"/>
  <c r="S406" i="27" s="1"/>
  <c r="T406" i="27" s="1"/>
  <c r="U406" i="27" s="1"/>
  <c r="V406" i="27" s="1"/>
  <c r="W406" i="27" s="1"/>
  <c r="X406" i="27" s="1"/>
  <c r="Y406" i="27" s="1"/>
  <c r="Z406" i="27" s="1"/>
  <c r="AA406" i="27" s="1"/>
  <c r="AB406" i="27" s="1"/>
  <c r="AC406" i="27" s="1"/>
  <c r="AD406" i="27" s="1"/>
  <c r="AE406" i="27" s="1"/>
  <c r="AF406" i="27" s="1"/>
  <c r="AG406" i="27" s="1"/>
  <c r="AH406" i="27" s="1"/>
  <c r="AI406" i="27" s="1"/>
  <c r="AJ406" i="27" s="1"/>
  <c r="AK406" i="27" s="1"/>
  <c r="AL406" i="27" s="1"/>
  <c r="AM406" i="27" s="1"/>
  <c r="AN406" i="27" s="1"/>
  <c r="AO406" i="27" s="1"/>
  <c r="AP406" i="27" s="1"/>
  <c r="AQ406" i="27" s="1"/>
  <c r="AR406" i="27" s="1"/>
  <c r="AS406" i="27" s="1"/>
  <c r="AT406" i="27" s="1"/>
  <c r="AU406" i="27" s="1"/>
  <c r="AV406" i="27" s="1"/>
  <c r="AW406" i="27" s="1"/>
  <c r="AX406" i="27" s="1"/>
  <c r="AY406" i="27" s="1"/>
  <c r="AZ406" i="27" s="1"/>
  <c r="BA406" i="27" s="1"/>
  <c r="BB406" i="27" s="1"/>
  <c r="BC406" i="27" s="1"/>
  <c r="BD406" i="27" s="1"/>
  <c r="F286" i="27"/>
  <c r="G286" i="27" s="1"/>
  <c r="H286" i="27" s="1"/>
  <c r="I286" i="27" s="1"/>
  <c r="J286" i="27" s="1"/>
  <c r="K286" i="27" s="1"/>
  <c r="L286" i="27" s="1"/>
  <c r="M286" i="27" s="1"/>
  <c r="N286" i="27" s="1"/>
  <c r="O286" i="27" s="1"/>
  <c r="P286" i="27" s="1"/>
  <c r="Q286" i="27" s="1"/>
  <c r="R286" i="27" s="1"/>
  <c r="S286" i="27" s="1"/>
  <c r="T286" i="27" s="1"/>
  <c r="U286" i="27" s="1"/>
  <c r="V286" i="27" s="1"/>
  <c r="W286" i="27" s="1"/>
  <c r="X286" i="27" s="1"/>
  <c r="Y286" i="27" s="1"/>
  <c r="Z286" i="27" s="1"/>
  <c r="AA286" i="27" s="1"/>
  <c r="AB286" i="27" s="1"/>
  <c r="AC286" i="27" s="1"/>
  <c r="AD286" i="27" s="1"/>
  <c r="AE286" i="27" s="1"/>
  <c r="AF286" i="27" s="1"/>
  <c r="AG286" i="27" s="1"/>
  <c r="AH286" i="27" s="1"/>
  <c r="AI286" i="27" s="1"/>
  <c r="AJ286" i="27" s="1"/>
  <c r="AK286" i="27" s="1"/>
  <c r="AL286" i="27" s="1"/>
  <c r="AM286" i="27" s="1"/>
  <c r="AN286" i="27" s="1"/>
  <c r="AO286" i="27" s="1"/>
  <c r="AP286" i="27" s="1"/>
  <c r="AQ286" i="27" s="1"/>
  <c r="AR286" i="27" s="1"/>
  <c r="AS286" i="27" s="1"/>
  <c r="AT286" i="27" s="1"/>
  <c r="AU286" i="27" s="1"/>
  <c r="AV286" i="27" s="1"/>
  <c r="AW286" i="27" s="1"/>
  <c r="AX286" i="27" s="1"/>
  <c r="AY286" i="27" s="1"/>
  <c r="AZ286" i="27" s="1"/>
  <c r="BA286" i="27" s="1"/>
  <c r="BB286" i="27" s="1"/>
  <c r="BC286" i="27" s="1"/>
  <c r="BD286" i="27" s="1"/>
  <c r="F338" i="27"/>
  <c r="G338" i="27" s="1"/>
  <c r="H338" i="27" s="1"/>
  <c r="I338" i="27" s="1"/>
  <c r="J338" i="27" s="1"/>
  <c r="K338" i="27" s="1"/>
  <c r="L338" i="27" s="1"/>
  <c r="M338" i="27" s="1"/>
  <c r="N338" i="27" s="1"/>
  <c r="O338" i="27" s="1"/>
  <c r="P338" i="27" s="1"/>
  <c r="Q338" i="27" s="1"/>
  <c r="R338" i="27" s="1"/>
  <c r="S338" i="27" s="1"/>
  <c r="T338" i="27" s="1"/>
  <c r="U338" i="27" s="1"/>
  <c r="V338" i="27" s="1"/>
  <c r="W338" i="27" s="1"/>
  <c r="X338" i="27" s="1"/>
  <c r="Y338" i="27" s="1"/>
  <c r="Z338" i="27" s="1"/>
  <c r="AA338" i="27" s="1"/>
  <c r="AB338" i="27" s="1"/>
  <c r="AC338" i="27" s="1"/>
  <c r="AD338" i="27" s="1"/>
  <c r="AE338" i="27" s="1"/>
  <c r="AF338" i="27" s="1"/>
  <c r="AG338" i="27" s="1"/>
  <c r="AH338" i="27" s="1"/>
  <c r="AI338" i="27" s="1"/>
  <c r="AJ338" i="27" s="1"/>
  <c r="AK338" i="27" s="1"/>
  <c r="AL338" i="27" s="1"/>
  <c r="AM338" i="27" s="1"/>
  <c r="AN338" i="27" s="1"/>
  <c r="AO338" i="27" s="1"/>
  <c r="AP338" i="27" s="1"/>
  <c r="AQ338" i="27" s="1"/>
  <c r="AR338" i="27" s="1"/>
  <c r="AS338" i="27" s="1"/>
  <c r="AT338" i="27" s="1"/>
  <c r="AU338" i="27" s="1"/>
  <c r="AV338" i="27" s="1"/>
  <c r="AW338" i="27" s="1"/>
  <c r="AX338" i="27" s="1"/>
  <c r="AY338" i="27" s="1"/>
  <c r="AZ338" i="27" s="1"/>
  <c r="BA338" i="27" s="1"/>
  <c r="BB338" i="27" s="1"/>
  <c r="BC338" i="27" s="1"/>
  <c r="BD338" i="27" s="1"/>
  <c r="F164" i="27"/>
  <c r="G164" i="27" s="1"/>
  <c r="H164" i="27" s="1"/>
  <c r="I164" i="27" s="1"/>
  <c r="J164" i="27" s="1"/>
  <c r="K164" i="27" s="1"/>
  <c r="L164" i="27" s="1"/>
  <c r="M164" i="27" s="1"/>
  <c r="N164" i="27" s="1"/>
  <c r="O164" i="27" s="1"/>
  <c r="P164" i="27" s="1"/>
  <c r="Q164" i="27" s="1"/>
  <c r="R164" i="27" s="1"/>
  <c r="S164" i="27" s="1"/>
  <c r="T164" i="27" s="1"/>
  <c r="U164" i="27" s="1"/>
  <c r="V164" i="27" s="1"/>
  <c r="W164" i="27" s="1"/>
  <c r="X164" i="27" s="1"/>
  <c r="Y164" i="27" s="1"/>
  <c r="Z164" i="27" s="1"/>
  <c r="AA164" i="27" s="1"/>
  <c r="AB164" i="27" s="1"/>
  <c r="AC164" i="27" s="1"/>
  <c r="AD164" i="27" s="1"/>
  <c r="AE164" i="27" s="1"/>
  <c r="AF164" i="27" s="1"/>
  <c r="AG164" i="27" s="1"/>
  <c r="AH164" i="27" s="1"/>
  <c r="AI164" i="27" s="1"/>
  <c r="AJ164" i="27" s="1"/>
  <c r="AK164" i="27" s="1"/>
  <c r="AL164" i="27" s="1"/>
  <c r="AM164" i="27" s="1"/>
  <c r="AN164" i="27" s="1"/>
  <c r="AO164" i="27" s="1"/>
  <c r="AP164" i="27" s="1"/>
  <c r="AQ164" i="27" s="1"/>
  <c r="AR164" i="27" s="1"/>
  <c r="AS164" i="27" s="1"/>
  <c r="AT164" i="27" s="1"/>
  <c r="AU164" i="27" s="1"/>
  <c r="AV164" i="27" s="1"/>
  <c r="AW164" i="27" s="1"/>
  <c r="AX164" i="27" s="1"/>
  <c r="AY164" i="27" s="1"/>
  <c r="AZ164" i="27" s="1"/>
  <c r="BA164" i="27" s="1"/>
  <c r="BB164" i="27" s="1"/>
  <c r="BC164" i="27" s="1"/>
  <c r="BD164" i="27" s="1"/>
  <c r="F132" i="27"/>
  <c r="G132" i="27" s="1"/>
  <c r="H132" i="27" s="1"/>
  <c r="I132" i="27" s="1"/>
  <c r="J132" i="27" s="1"/>
  <c r="K132" i="27" s="1"/>
  <c r="L132" i="27" s="1"/>
  <c r="M132" i="27" s="1"/>
  <c r="N132" i="27" s="1"/>
  <c r="O132" i="27" s="1"/>
  <c r="P132" i="27" s="1"/>
  <c r="Q132" i="27" s="1"/>
  <c r="R132" i="27" s="1"/>
  <c r="S132" i="27" s="1"/>
  <c r="T132" i="27" s="1"/>
  <c r="U132" i="27" s="1"/>
  <c r="V132" i="27" s="1"/>
  <c r="W132" i="27" s="1"/>
  <c r="X132" i="27" s="1"/>
  <c r="Y132" i="27" s="1"/>
  <c r="Z132" i="27" s="1"/>
  <c r="AA132" i="27" s="1"/>
  <c r="AB132" i="27" s="1"/>
  <c r="AC132" i="27" s="1"/>
  <c r="AD132" i="27" s="1"/>
  <c r="AE132" i="27" s="1"/>
  <c r="AF132" i="27" s="1"/>
  <c r="AG132" i="27" s="1"/>
  <c r="AH132" i="27" s="1"/>
  <c r="AI132" i="27" s="1"/>
  <c r="AJ132" i="27" s="1"/>
  <c r="AK132" i="27" s="1"/>
  <c r="AL132" i="27" s="1"/>
  <c r="AM132" i="27" s="1"/>
  <c r="AN132" i="27" s="1"/>
  <c r="AO132" i="27" s="1"/>
  <c r="AP132" i="27" s="1"/>
  <c r="AQ132" i="27" s="1"/>
  <c r="AR132" i="27" s="1"/>
  <c r="AS132" i="27" s="1"/>
  <c r="AT132" i="27" s="1"/>
  <c r="AU132" i="27" s="1"/>
  <c r="AV132" i="27" s="1"/>
  <c r="AW132" i="27" s="1"/>
  <c r="AX132" i="27" s="1"/>
  <c r="AY132" i="27" s="1"/>
  <c r="AZ132" i="27" s="1"/>
  <c r="BA132" i="27" s="1"/>
  <c r="BB132" i="27" s="1"/>
  <c r="BC132" i="27" s="1"/>
  <c r="BD132" i="27" s="1"/>
  <c r="F202" i="27"/>
  <c r="G202" i="27" s="1"/>
  <c r="H202" i="27" s="1"/>
  <c r="I202" i="27" s="1"/>
  <c r="J202" i="27" s="1"/>
  <c r="K202" i="27" s="1"/>
  <c r="L202" i="27" s="1"/>
  <c r="M202" i="27" s="1"/>
  <c r="N202" i="27" s="1"/>
  <c r="O202" i="27" s="1"/>
  <c r="P202" i="27" s="1"/>
  <c r="Q202" i="27" s="1"/>
  <c r="R202" i="27" s="1"/>
  <c r="S202" i="27" s="1"/>
  <c r="T202" i="27" s="1"/>
  <c r="U202" i="27" s="1"/>
  <c r="V202" i="27" s="1"/>
  <c r="W202" i="27" s="1"/>
  <c r="X202" i="27" s="1"/>
  <c r="Y202" i="27" s="1"/>
  <c r="Z202" i="27" s="1"/>
  <c r="AA202" i="27" s="1"/>
  <c r="AB202" i="27" s="1"/>
  <c r="AC202" i="27" s="1"/>
  <c r="AD202" i="27" s="1"/>
  <c r="AE202" i="27" s="1"/>
  <c r="AF202" i="27" s="1"/>
  <c r="AG202" i="27" s="1"/>
  <c r="AH202" i="27" s="1"/>
  <c r="AI202" i="27" s="1"/>
  <c r="AJ202" i="27" s="1"/>
  <c r="AK202" i="27" s="1"/>
  <c r="AL202" i="27" s="1"/>
  <c r="AM202" i="27" s="1"/>
  <c r="AN202" i="27" s="1"/>
  <c r="AO202" i="27" s="1"/>
  <c r="AP202" i="27" s="1"/>
  <c r="AQ202" i="27" s="1"/>
  <c r="AR202" i="27" s="1"/>
  <c r="AS202" i="27" s="1"/>
  <c r="AT202" i="27" s="1"/>
  <c r="AU202" i="27" s="1"/>
  <c r="AV202" i="27" s="1"/>
  <c r="AW202" i="27" s="1"/>
  <c r="AX202" i="27" s="1"/>
  <c r="AY202" i="27" s="1"/>
  <c r="AZ202" i="27" s="1"/>
  <c r="BA202" i="27" s="1"/>
  <c r="BB202" i="27" s="1"/>
  <c r="BC202" i="27" s="1"/>
  <c r="BD202" i="27" s="1"/>
  <c r="F7" i="27"/>
  <c r="G7" i="27" s="1"/>
  <c r="H7" i="27" s="1"/>
  <c r="I7" i="27" s="1"/>
  <c r="J7" i="27" s="1"/>
  <c r="K7" i="27" s="1"/>
  <c r="L7" i="27" s="1"/>
  <c r="M7" i="27" s="1"/>
  <c r="N7" i="27" s="1"/>
  <c r="O7" i="27" s="1"/>
  <c r="P7" i="27" s="1"/>
  <c r="Q7" i="27" s="1"/>
  <c r="R7" i="27" s="1"/>
  <c r="S7" i="27" s="1"/>
  <c r="T7" i="27" s="1"/>
  <c r="U7" i="27" s="1"/>
  <c r="V7" i="27" s="1"/>
  <c r="W7" i="27" s="1"/>
  <c r="X7" i="27" s="1"/>
  <c r="Y7" i="27" s="1"/>
  <c r="Z7" i="27" s="1"/>
  <c r="AA7" i="27" s="1"/>
  <c r="AB7" i="27" s="1"/>
  <c r="AC7" i="27" s="1"/>
  <c r="AD7" i="27" s="1"/>
  <c r="AE7" i="27" s="1"/>
  <c r="AF7" i="27" s="1"/>
  <c r="AG7" i="27" s="1"/>
  <c r="AH7" i="27" s="1"/>
  <c r="AI7" i="27" s="1"/>
  <c r="AJ7" i="27" s="1"/>
  <c r="AK7" i="27" s="1"/>
  <c r="AL7" i="27" s="1"/>
  <c r="AM7" i="27" s="1"/>
  <c r="AN7" i="27" s="1"/>
  <c r="AO7" i="27" s="1"/>
  <c r="AP7" i="27" s="1"/>
  <c r="AQ7" i="27" s="1"/>
  <c r="AR7" i="27" s="1"/>
  <c r="AS7" i="27" s="1"/>
  <c r="AT7" i="27" s="1"/>
  <c r="AU7" i="27" s="1"/>
  <c r="AV7" i="27" s="1"/>
  <c r="AW7" i="27" s="1"/>
  <c r="AX7" i="27" s="1"/>
  <c r="AY7" i="27" s="1"/>
  <c r="AZ7" i="27" s="1"/>
  <c r="BA7" i="27" s="1"/>
  <c r="BB7" i="27" s="1"/>
  <c r="BC7" i="27" s="1"/>
  <c r="BD7" i="27" s="1"/>
  <c r="F120" i="27"/>
  <c r="G120" i="27" s="1"/>
  <c r="H120" i="27" s="1"/>
  <c r="I120" i="27" s="1"/>
  <c r="J120" i="27" s="1"/>
  <c r="K120" i="27" s="1"/>
  <c r="L120" i="27" s="1"/>
  <c r="M120" i="27" s="1"/>
  <c r="N120" i="27" s="1"/>
  <c r="O120" i="27" s="1"/>
  <c r="P120" i="27" s="1"/>
  <c r="Q120" i="27" s="1"/>
  <c r="R120" i="27" s="1"/>
  <c r="S120" i="27" s="1"/>
  <c r="T120" i="27" s="1"/>
  <c r="U120" i="27" s="1"/>
  <c r="V120" i="27" s="1"/>
  <c r="W120" i="27" s="1"/>
  <c r="X120" i="27" s="1"/>
  <c r="Y120" i="27" s="1"/>
  <c r="Z120" i="27" s="1"/>
  <c r="AA120" i="27" s="1"/>
  <c r="AB120" i="27" s="1"/>
  <c r="AC120" i="27" s="1"/>
  <c r="AD120" i="27" s="1"/>
  <c r="AE120" i="27" s="1"/>
  <c r="AF120" i="27" s="1"/>
  <c r="AG120" i="27" s="1"/>
  <c r="AH120" i="27" s="1"/>
  <c r="AI120" i="27" s="1"/>
  <c r="AJ120" i="27" s="1"/>
  <c r="AK120" i="27" s="1"/>
  <c r="AL120" i="27" s="1"/>
  <c r="AM120" i="27" s="1"/>
  <c r="AN120" i="27" s="1"/>
  <c r="AO120" i="27" s="1"/>
  <c r="AP120" i="27" s="1"/>
  <c r="AQ120" i="27" s="1"/>
  <c r="AR120" i="27" s="1"/>
  <c r="AS120" i="27" s="1"/>
  <c r="AT120" i="27" s="1"/>
  <c r="AU120" i="27" s="1"/>
  <c r="AV120" i="27" s="1"/>
  <c r="AW120" i="27" s="1"/>
  <c r="AX120" i="27" s="1"/>
  <c r="AY120" i="27" s="1"/>
  <c r="AZ120" i="27" s="1"/>
  <c r="BA120" i="27" s="1"/>
  <c r="BB120" i="27" s="1"/>
  <c r="BC120" i="27" s="1"/>
  <c r="BD120" i="27" s="1"/>
  <c r="F493" i="27"/>
  <c r="G493" i="27" s="1"/>
  <c r="H493" i="27" s="1"/>
  <c r="I493" i="27" s="1"/>
  <c r="J493" i="27" s="1"/>
  <c r="K493" i="27" s="1"/>
  <c r="L493" i="27" s="1"/>
  <c r="M493" i="27" s="1"/>
  <c r="N493" i="27" s="1"/>
  <c r="O493" i="27" s="1"/>
  <c r="P493" i="27" s="1"/>
  <c r="Q493" i="27" s="1"/>
  <c r="R493" i="27" s="1"/>
  <c r="S493" i="27" s="1"/>
  <c r="T493" i="27" s="1"/>
  <c r="U493" i="27" s="1"/>
  <c r="V493" i="27" s="1"/>
  <c r="W493" i="27" s="1"/>
  <c r="X493" i="27" s="1"/>
  <c r="Y493" i="27" s="1"/>
  <c r="Z493" i="27" s="1"/>
  <c r="AA493" i="27" s="1"/>
  <c r="AB493" i="27" s="1"/>
  <c r="AC493" i="27" s="1"/>
  <c r="AD493" i="27" s="1"/>
  <c r="AE493" i="27" s="1"/>
  <c r="AF493" i="27" s="1"/>
  <c r="AG493" i="27" s="1"/>
  <c r="AH493" i="27" s="1"/>
  <c r="AI493" i="27" s="1"/>
  <c r="AJ493" i="27" s="1"/>
  <c r="AK493" i="27" s="1"/>
  <c r="AL493" i="27" s="1"/>
  <c r="AM493" i="27" s="1"/>
  <c r="AN493" i="27" s="1"/>
  <c r="AO493" i="27" s="1"/>
  <c r="AP493" i="27" s="1"/>
  <c r="AQ493" i="27" s="1"/>
  <c r="AR493" i="27" s="1"/>
  <c r="AS493" i="27" s="1"/>
  <c r="AT493" i="27" s="1"/>
  <c r="AU493" i="27" s="1"/>
  <c r="AV493" i="27" s="1"/>
  <c r="AW493" i="27" s="1"/>
  <c r="AX493" i="27" s="1"/>
  <c r="AY493" i="27" s="1"/>
  <c r="AZ493" i="27" s="1"/>
  <c r="BA493" i="27" s="1"/>
  <c r="BB493" i="27" s="1"/>
  <c r="BC493" i="27" s="1"/>
  <c r="BD493" i="27" s="1"/>
  <c r="F347" i="27"/>
  <c r="G347" i="27" s="1"/>
  <c r="H347" i="27" s="1"/>
  <c r="I347" i="27" s="1"/>
  <c r="J347" i="27" s="1"/>
  <c r="K347" i="27" s="1"/>
  <c r="L347" i="27" s="1"/>
  <c r="M347" i="27" s="1"/>
  <c r="N347" i="27" s="1"/>
  <c r="O347" i="27" s="1"/>
  <c r="P347" i="27" s="1"/>
  <c r="Q347" i="27" s="1"/>
  <c r="R347" i="27" s="1"/>
  <c r="S347" i="27" s="1"/>
  <c r="T347" i="27" s="1"/>
  <c r="U347" i="27" s="1"/>
  <c r="V347" i="27" s="1"/>
  <c r="W347" i="27" s="1"/>
  <c r="X347" i="27" s="1"/>
  <c r="Y347" i="27" s="1"/>
  <c r="Z347" i="27" s="1"/>
  <c r="AA347" i="27" s="1"/>
  <c r="AB347" i="27" s="1"/>
  <c r="AC347" i="27" s="1"/>
  <c r="AD347" i="27" s="1"/>
  <c r="AE347" i="27" s="1"/>
  <c r="AF347" i="27" s="1"/>
  <c r="AG347" i="27" s="1"/>
  <c r="AH347" i="27" s="1"/>
  <c r="AI347" i="27" s="1"/>
  <c r="AJ347" i="27" s="1"/>
  <c r="AK347" i="27" s="1"/>
  <c r="AL347" i="27" s="1"/>
  <c r="AM347" i="27" s="1"/>
  <c r="AN347" i="27" s="1"/>
  <c r="AO347" i="27" s="1"/>
  <c r="AP347" i="27" s="1"/>
  <c r="AQ347" i="27" s="1"/>
  <c r="AR347" i="27" s="1"/>
  <c r="AS347" i="27" s="1"/>
  <c r="AT347" i="27" s="1"/>
  <c r="AU347" i="27" s="1"/>
  <c r="AV347" i="27" s="1"/>
  <c r="AW347" i="27" s="1"/>
  <c r="AX347" i="27" s="1"/>
  <c r="AY347" i="27" s="1"/>
  <c r="AZ347" i="27" s="1"/>
  <c r="BA347" i="27" s="1"/>
  <c r="BB347" i="27" s="1"/>
  <c r="BC347" i="27" s="1"/>
  <c r="BD347" i="27" s="1"/>
  <c r="F499" i="27"/>
  <c r="G499" i="27" s="1"/>
  <c r="H499" i="27" s="1"/>
  <c r="I499" i="27" s="1"/>
  <c r="J499" i="27" s="1"/>
  <c r="K499" i="27" s="1"/>
  <c r="L499" i="27" s="1"/>
  <c r="M499" i="27" s="1"/>
  <c r="N499" i="27" s="1"/>
  <c r="O499" i="27" s="1"/>
  <c r="P499" i="27" s="1"/>
  <c r="Q499" i="27" s="1"/>
  <c r="R499" i="27" s="1"/>
  <c r="S499" i="27" s="1"/>
  <c r="T499" i="27" s="1"/>
  <c r="U499" i="27" s="1"/>
  <c r="V499" i="27" s="1"/>
  <c r="W499" i="27" s="1"/>
  <c r="X499" i="27" s="1"/>
  <c r="Y499" i="27" s="1"/>
  <c r="Z499" i="27" s="1"/>
  <c r="AA499" i="27" s="1"/>
  <c r="AB499" i="27" s="1"/>
  <c r="AC499" i="27" s="1"/>
  <c r="AD499" i="27" s="1"/>
  <c r="AE499" i="27" s="1"/>
  <c r="AF499" i="27" s="1"/>
  <c r="AG499" i="27" s="1"/>
  <c r="AH499" i="27" s="1"/>
  <c r="AI499" i="27" s="1"/>
  <c r="AJ499" i="27" s="1"/>
  <c r="AK499" i="27" s="1"/>
  <c r="AL499" i="27" s="1"/>
  <c r="AM499" i="27" s="1"/>
  <c r="AN499" i="27" s="1"/>
  <c r="AO499" i="27" s="1"/>
  <c r="AP499" i="27" s="1"/>
  <c r="AQ499" i="27" s="1"/>
  <c r="AR499" i="27" s="1"/>
  <c r="AS499" i="27" s="1"/>
  <c r="AT499" i="27" s="1"/>
  <c r="AU499" i="27" s="1"/>
  <c r="AV499" i="27" s="1"/>
  <c r="AW499" i="27" s="1"/>
  <c r="AX499" i="27" s="1"/>
  <c r="AY499" i="27" s="1"/>
  <c r="AZ499" i="27" s="1"/>
  <c r="BA499" i="27" s="1"/>
  <c r="BB499" i="27" s="1"/>
  <c r="BC499" i="27" s="1"/>
  <c r="BD499" i="27" s="1"/>
  <c r="F483" i="27"/>
  <c r="G483" i="27" s="1"/>
  <c r="H483" i="27" s="1"/>
  <c r="I483" i="27" s="1"/>
  <c r="J483" i="27" s="1"/>
  <c r="K483" i="27" s="1"/>
  <c r="L483" i="27" s="1"/>
  <c r="M483" i="27" s="1"/>
  <c r="N483" i="27" s="1"/>
  <c r="O483" i="27" s="1"/>
  <c r="P483" i="27" s="1"/>
  <c r="Q483" i="27" s="1"/>
  <c r="R483" i="27" s="1"/>
  <c r="S483" i="27" s="1"/>
  <c r="T483" i="27" s="1"/>
  <c r="U483" i="27" s="1"/>
  <c r="V483" i="27" s="1"/>
  <c r="W483" i="27" s="1"/>
  <c r="X483" i="27" s="1"/>
  <c r="Y483" i="27" s="1"/>
  <c r="Z483" i="27" s="1"/>
  <c r="AA483" i="27" s="1"/>
  <c r="AB483" i="27" s="1"/>
  <c r="AC483" i="27" s="1"/>
  <c r="AD483" i="27" s="1"/>
  <c r="AE483" i="27" s="1"/>
  <c r="AF483" i="27" s="1"/>
  <c r="AG483" i="27" s="1"/>
  <c r="AH483" i="27" s="1"/>
  <c r="AI483" i="27" s="1"/>
  <c r="AJ483" i="27" s="1"/>
  <c r="AK483" i="27" s="1"/>
  <c r="AL483" i="27" s="1"/>
  <c r="AM483" i="27" s="1"/>
  <c r="AN483" i="27" s="1"/>
  <c r="AO483" i="27" s="1"/>
  <c r="AP483" i="27" s="1"/>
  <c r="AQ483" i="27" s="1"/>
  <c r="AR483" i="27" s="1"/>
  <c r="AS483" i="27" s="1"/>
  <c r="AT483" i="27" s="1"/>
  <c r="AU483" i="27" s="1"/>
  <c r="AV483" i="27" s="1"/>
  <c r="AW483" i="27" s="1"/>
  <c r="AX483" i="27" s="1"/>
  <c r="AY483" i="27" s="1"/>
  <c r="AZ483" i="27" s="1"/>
  <c r="BA483" i="27" s="1"/>
  <c r="BB483" i="27" s="1"/>
  <c r="BC483" i="27" s="1"/>
  <c r="BD483" i="27" s="1"/>
  <c r="F467" i="27"/>
  <c r="G467" i="27" s="1"/>
  <c r="H467" i="27" s="1"/>
  <c r="I467" i="27" s="1"/>
  <c r="J467" i="27" s="1"/>
  <c r="K467" i="27" s="1"/>
  <c r="L467" i="27" s="1"/>
  <c r="M467" i="27" s="1"/>
  <c r="N467" i="27" s="1"/>
  <c r="O467" i="27" s="1"/>
  <c r="P467" i="27" s="1"/>
  <c r="Q467" i="27" s="1"/>
  <c r="R467" i="27" s="1"/>
  <c r="S467" i="27" s="1"/>
  <c r="T467" i="27" s="1"/>
  <c r="U467" i="27" s="1"/>
  <c r="V467" i="27" s="1"/>
  <c r="W467" i="27" s="1"/>
  <c r="X467" i="27" s="1"/>
  <c r="Y467" i="27" s="1"/>
  <c r="Z467" i="27" s="1"/>
  <c r="AA467" i="27" s="1"/>
  <c r="AB467" i="27" s="1"/>
  <c r="AC467" i="27" s="1"/>
  <c r="AD467" i="27" s="1"/>
  <c r="AE467" i="27" s="1"/>
  <c r="AF467" i="27" s="1"/>
  <c r="AG467" i="27" s="1"/>
  <c r="AH467" i="27" s="1"/>
  <c r="AI467" i="27" s="1"/>
  <c r="AJ467" i="27" s="1"/>
  <c r="AK467" i="27" s="1"/>
  <c r="AL467" i="27" s="1"/>
  <c r="AM467" i="27" s="1"/>
  <c r="AN467" i="27" s="1"/>
  <c r="AO467" i="27" s="1"/>
  <c r="AP467" i="27" s="1"/>
  <c r="AQ467" i="27" s="1"/>
  <c r="AR467" i="27" s="1"/>
  <c r="AS467" i="27" s="1"/>
  <c r="AT467" i="27" s="1"/>
  <c r="AU467" i="27" s="1"/>
  <c r="AV467" i="27" s="1"/>
  <c r="AW467" i="27" s="1"/>
  <c r="AX467" i="27" s="1"/>
  <c r="AY467" i="27" s="1"/>
  <c r="AZ467" i="27" s="1"/>
  <c r="BA467" i="27" s="1"/>
  <c r="BB467" i="27" s="1"/>
  <c r="BC467" i="27" s="1"/>
  <c r="BD467" i="27" s="1"/>
  <c r="F446" i="27"/>
  <c r="G446" i="27" s="1"/>
  <c r="H446" i="27" s="1"/>
  <c r="I446" i="27" s="1"/>
  <c r="J446" i="27" s="1"/>
  <c r="K446" i="27" s="1"/>
  <c r="L446" i="27" s="1"/>
  <c r="M446" i="27" s="1"/>
  <c r="N446" i="27" s="1"/>
  <c r="O446" i="27" s="1"/>
  <c r="P446" i="27" s="1"/>
  <c r="Q446" i="27" s="1"/>
  <c r="R446" i="27" s="1"/>
  <c r="S446" i="27" s="1"/>
  <c r="T446" i="27" s="1"/>
  <c r="U446" i="27" s="1"/>
  <c r="V446" i="27" s="1"/>
  <c r="W446" i="27" s="1"/>
  <c r="X446" i="27" s="1"/>
  <c r="Y446" i="27" s="1"/>
  <c r="Z446" i="27" s="1"/>
  <c r="AA446" i="27" s="1"/>
  <c r="AB446" i="27" s="1"/>
  <c r="AC446" i="27" s="1"/>
  <c r="AD446" i="27" s="1"/>
  <c r="AE446" i="27" s="1"/>
  <c r="AF446" i="27" s="1"/>
  <c r="AG446" i="27" s="1"/>
  <c r="AH446" i="27" s="1"/>
  <c r="AI446" i="27" s="1"/>
  <c r="AJ446" i="27" s="1"/>
  <c r="AK446" i="27" s="1"/>
  <c r="AL446" i="27" s="1"/>
  <c r="AM446" i="27" s="1"/>
  <c r="AN446" i="27" s="1"/>
  <c r="AO446" i="27" s="1"/>
  <c r="AP446" i="27" s="1"/>
  <c r="AQ446" i="27" s="1"/>
  <c r="AR446" i="27" s="1"/>
  <c r="AS446" i="27" s="1"/>
  <c r="AT446" i="27" s="1"/>
  <c r="AU446" i="27" s="1"/>
  <c r="AV446" i="27" s="1"/>
  <c r="AW446" i="27" s="1"/>
  <c r="AX446" i="27" s="1"/>
  <c r="AY446" i="27" s="1"/>
  <c r="AZ446" i="27" s="1"/>
  <c r="BA446" i="27" s="1"/>
  <c r="BB446" i="27" s="1"/>
  <c r="BC446" i="27" s="1"/>
  <c r="BD446" i="27" s="1"/>
  <c r="F382" i="27"/>
  <c r="G382" i="27" s="1"/>
  <c r="H382" i="27" s="1"/>
  <c r="I382" i="27" s="1"/>
  <c r="J382" i="27" s="1"/>
  <c r="K382" i="27" s="1"/>
  <c r="L382" i="27" s="1"/>
  <c r="M382" i="27" s="1"/>
  <c r="N382" i="27" s="1"/>
  <c r="O382" i="27" s="1"/>
  <c r="P382" i="27" s="1"/>
  <c r="Q382" i="27" s="1"/>
  <c r="R382" i="27" s="1"/>
  <c r="S382" i="27" s="1"/>
  <c r="T382" i="27" s="1"/>
  <c r="U382" i="27" s="1"/>
  <c r="V382" i="27" s="1"/>
  <c r="W382" i="27" s="1"/>
  <c r="X382" i="27" s="1"/>
  <c r="Y382" i="27" s="1"/>
  <c r="Z382" i="27" s="1"/>
  <c r="AA382" i="27" s="1"/>
  <c r="AB382" i="27" s="1"/>
  <c r="AC382" i="27" s="1"/>
  <c r="AD382" i="27" s="1"/>
  <c r="AE382" i="27" s="1"/>
  <c r="AF382" i="27" s="1"/>
  <c r="AG382" i="27" s="1"/>
  <c r="AH382" i="27" s="1"/>
  <c r="AI382" i="27" s="1"/>
  <c r="AJ382" i="27" s="1"/>
  <c r="AK382" i="27" s="1"/>
  <c r="AL382" i="27" s="1"/>
  <c r="AM382" i="27" s="1"/>
  <c r="AN382" i="27" s="1"/>
  <c r="AO382" i="27" s="1"/>
  <c r="AP382" i="27" s="1"/>
  <c r="AQ382" i="27" s="1"/>
  <c r="AR382" i="27" s="1"/>
  <c r="AS382" i="27" s="1"/>
  <c r="AT382" i="27" s="1"/>
  <c r="AU382" i="27" s="1"/>
  <c r="AV382" i="27" s="1"/>
  <c r="AW382" i="27" s="1"/>
  <c r="AX382" i="27" s="1"/>
  <c r="AY382" i="27" s="1"/>
  <c r="AZ382" i="27" s="1"/>
  <c r="BA382" i="27" s="1"/>
  <c r="BB382" i="27" s="1"/>
  <c r="BC382" i="27" s="1"/>
  <c r="BD382" i="27" s="1"/>
  <c r="F370" i="27"/>
  <c r="G370" i="27" s="1"/>
  <c r="H370" i="27" s="1"/>
  <c r="I370" i="27" s="1"/>
  <c r="J370" i="27" s="1"/>
  <c r="K370" i="27" s="1"/>
  <c r="L370" i="27" s="1"/>
  <c r="M370" i="27" s="1"/>
  <c r="N370" i="27" s="1"/>
  <c r="O370" i="27" s="1"/>
  <c r="P370" i="27" s="1"/>
  <c r="Q370" i="27" s="1"/>
  <c r="R370" i="27" s="1"/>
  <c r="S370" i="27" s="1"/>
  <c r="T370" i="27" s="1"/>
  <c r="U370" i="27" s="1"/>
  <c r="V370" i="27" s="1"/>
  <c r="W370" i="27" s="1"/>
  <c r="X370" i="27" s="1"/>
  <c r="Y370" i="27" s="1"/>
  <c r="Z370" i="27" s="1"/>
  <c r="AA370" i="27" s="1"/>
  <c r="AB370" i="27" s="1"/>
  <c r="AC370" i="27" s="1"/>
  <c r="AD370" i="27" s="1"/>
  <c r="AE370" i="27" s="1"/>
  <c r="AF370" i="27" s="1"/>
  <c r="AG370" i="27" s="1"/>
  <c r="AH370" i="27" s="1"/>
  <c r="AI370" i="27" s="1"/>
  <c r="AJ370" i="27" s="1"/>
  <c r="AK370" i="27" s="1"/>
  <c r="AL370" i="27" s="1"/>
  <c r="AM370" i="27" s="1"/>
  <c r="AN370" i="27" s="1"/>
  <c r="AO370" i="27" s="1"/>
  <c r="AP370" i="27" s="1"/>
  <c r="AQ370" i="27" s="1"/>
  <c r="AR370" i="27" s="1"/>
  <c r="AS370" i="27" s="1"/>
  <c r="AT370" i="27" s="1"/>
  <c r="AU370" i="27" s="1"/>
  <c r="AV370" i="27" s="1"/>
  <c r="AW370" i="27" s="1"/>
  <c r="AX370" i="27" s="1"/>
  <c r="AY370" i="27" s="1"/>
  <c r="AZ370" i="27" s="1"/>
  <c r="BA370" i="27" s="1"/>
  <c r="BB370" i="27" s="1"/>
  <c r="BC370" i="27" s="1"/>
  <c r="BD370" i="27" s="1"/>
  <c r="F212" i="27"/>
  <c r="G212" i="27" s="1"/>
  <c r="H212" i="27" s="1"/>
  <c r="I212" i="27" s="1"/>
  <c r="J212" i="27" s="1"/>
  <c r="K212" i="27" s="1"/>
  <c r="L212" i="27" s="1"/>
  <c r="M212" i="27" s="1"/>
  <c r="N212" i="27" s="1"/>
  <c r="O212" i="27" s="1"/>
  <c r="P212" i="27" s="1"/>
  <c r="Q212" i="27" s="1"/>
  <c r="R212" i="27" s="1"/>
  <c r="S212" i="27" s="1"/>
  <c r="T212" i="27" s="1"/>
  <c r="U212" i="27" s="1"/>
  <c r="V212" i="27" s="1"/>
  <c r="W212" i="27" s="1"/>
  <c r="X212" i="27" s="1"/>
  <c r="Y212" i="27" s="1"/>
  <c r="Z212" i="27" s="1"/>
  <c r="AA212" i="27" s="1"/>
  <c r="AB212" i="27" s="1"/>
  <c r="AC212" i="27" s="1"/>
  <c r="AD212" i="27" s="1"/>
  <c r="AE212" i="27" s="1"/>
  <c r="AF212" i="27" s="1"/>
  <c r="AG212" i="27" s="1"/>
  <c r="AH212" i="27" s="1"/>
  <c r="AI212" i="27" s="1"/>
  <c r="AJ212" i="27" s="1"/>
  <c r="AK212" i="27" s="1"/>
  <c r="AL212" i="27" s="1"/>
  <c r="AM212" i="27" s="1"/>
  <c r="AN212" i="27" s="1"/>
  <c r="AO212" i="27" s="1"/>
  <c r="AP212" i="27" s="1"/>
  <c r="AQ212" i="27" s="1"/>
  <c r="AR212" i="27" s="1"/>
  <c r="AS212" i="27" s="1"/>
  <c r="AT212" i="27" s="1"/>
  <c r="AU212" i="27" s="1"/>
  <c r="AV212" i="27" s="1"/>
  <c r="AW212" i="27" s="1"/>
  <c r="AX212" i="27" s="1"/>
  <c r="AY212" i="27" s="1"/>
  <c r="AZ212" i="27" s="1"/>
  <c r="BA212" i="27" s="1"/>
  <c r="BB212" i="27" s="1"/>
  <c r="BC212" i="27" s="1"/>
  <c r="BD212" i="27" s="1"/>
  <c r="F9" i="27"/>
  <c r="G9" i="27" s="1"/>
  <c r="H9" i="27" s="1"/>
  <c r="I9" i="27" s="1"/>
  <c r="J9" i="27" s="1"/>
  <c r="K9" i="27" s="1"/>
  <c r="L9" i="27" s="1"/>
  <c r="M9" i="27" s="1"/>
  <c r="N9" i="27" s="1"/>
  <c r="O9" i="27" s="1"/>
  <c r="P9" i="27" s="1"/>
  <c r="Q9" i="27" s="1"/>
  <c r="R9" i="27" s="1"/>
  <c r="S9" i="27" s="1"/>
  <c r="T9" i="27" s="1"/>
  <c r="U9" i="27" s="1"/>
  <c r="V9" i="27" s="1"/>
  <c r="W9" i="27" s="1"/>
  <c r="X9" i="27" s="1"/>
  <c r="Y9" i="27" s="1"/>
  <c r="Z9" i="27" s="1"/>
  <c r="AA9" i="27" s="1"/>
  <c r="AB9" i="27" s="1"/>
  <c r="AC9" i="27" s="1"/>
  <c r="AD9" i="27" s="1"/>
  <c r="AE9" i="27" s="1"/>
  <c r="AF9" i="27" s="1"/>
  <c r="AG9" i="27" s="1"/>
  <c r="AH9" i="27" s="1"/>
  <c r="AI9" i="27" s="1"/>
  <c r="AJ9" i="27" s="1"/>
  <c r="AK9" i="27" s="1"/>
  <c r="AL9" i="27" s="1"/>
  <c r="AM9" i="27" s="1"/>
  <c r="AN9" i="27" s="1"/>
  <c r="AO9" i="27" s="1"/>
  <c r="AP9" i="27" s="1"/>
  <c r="AQ9" i="27" s="1"/>
  <c r="AR9" i="27" s="1"/>
  <c r="AS9" i="27" s="1"/>
  <c r="AT9" i="27" s="1"/>
  <c r="AU9" i="27" s="1"/>
  <c r="AV9" i="27" s="1"/>
  <c r="AW9" i="27" s="1"/>
  <c r="AX9" i="27" s="1"/>
  <c r="AY9" i="27" s="1"/>
  <c r="AZ9" i="27" s="1"/>
  <c r="BA9" i="27" s="1"/>
  <c r="BB9" i="27" s="1"/>
  <c r="BC9" i="27" s="1"/>
  <c r="BD9" i="27" s="1"/>
  <c r="F41" i="27"/>
  <c r="G41" i="27" s="1"/>
  <c r="H41" i="27" s="1"/>
  <c r="I41" i="27" s="1"/>
  <c r="J41" i="27" s="1"/>
  <c r="K41" i="27" s="1"/>
  <c r="L41" i="27" s="1"/>
  <c r="M41" i="27" s="1"/>
  <c r="N41" i="27" s="1"/>
  <c r="O41" i="27" s="1"/>
  <c r="P41" i="27" s="1"/>
  <c r="Q41" i="27" s="1"/>
  <c r="R41" i="27" s="1"/>
  <c r="S41" i="27" s="1"/>
  <c r="T41" i="27" s="1"/>
  <c r="U41" i="27" s="1"/>
  <c r="V41" i="27" s="1"/>
  <c r="W41" i="27" s="1"/>
  <c r="X41" i="27" s="1"/>
  <c r="Y41" i="27" s="1"/>
  <c r="Z41" i="27" s="1"/>
  <c r="AA41" i="27" s="1"/>
  <c r="AB41" i="27" s="1"/>
  <c r="AC41" i="27" s="1"/>
  <c r="AD41" i="27" s="1"/>
  <c r="AE41" i="27" s="1"/>
  <c r="AF41" i="27" s="1"/>
  <c r="AG41" i="27" s="1"/>
  <c r="AH41" i="27" s="1"/>
  <c r="AI41" i="27" s="1"/>
  <c r="AJ41" i="27" s="1"/>
  <c r="AK41" i="27" s="1"/>
  <c r="AL41" i="27" s="1"/>
  <c r="AM41" i="27" s="1"/>
  <c r="AN41" i="27" s="1"/>
  <c r="AO41" i="27" s="1"/>
  <c r="AP41" i="27" s="1"/>
  <c r="AQ41" i="27" s="1"/>
  <c r="AR41" i="27" s="1"/>
  <c r="AS41" i="27" s="1"/>
  <c r="AT41" i="27" s="1"/>
  <c r="AU41" i="27" s="1"/>
  <c r="AV41" i="27" s="1"/>
  <c r="AW41" i="27" s="1"/>
  <c r="AX41" i="27" s="1"/>
  <c r="AY41" i="27" s="1"/>
  <c r="AZ41" i="27" s="1"/>
  <c r="BA41" i="27" s="1"/>
  <c r="BB41" i="27" s="1"/>
  <c r="BC41" i="27" s="1"/>
  <c r="BD41" i="27" s="1"/>
  <c r="F73" i="27"/>
  <c r="G73" i="27" s="1"/>
  <c r="H73" i="27" s="1"/>
  <c r="I73" i="27" s="1"/>
  <c r="J73" i="27" s="1"/>
  <c r="K73" i="27" s="1"/>
  <c r="L73" i="27" s="1"/>
  <c r="M73" i="27" s="1"/>
  <c r="N73" i="27" s="1"/>
  <c r="O73" i="27" s="1"/>
  <c r="P73" i="27" s="1"/>
  <c r="Q73" i="27" s="1"/>
  <c r="R73" i="27" s="1"/>
  <c r="S73" i="27" s="1"/>
  <c r="T73" i="27" s="1"/>
  <c r="U73" i="27" s="1"/>
  <c r="V73" i="27" s="1"/>
  <c r="W73" i="27" s="1"/>
  <c r="X73" i="27" s="1"/>
  <c r="Y73" i="27" s="1"/>
  <c r="Z73" i="27" s="1"/>
  <c r="AA73" i="27" s="1"/>
  <c r="AB73" i="27" s="1"/>
  <c r="AC73" i="27" s="1"/>
  <c r="AD73" i="27" s="1"/>
  <c r="AE73" i="27" s="1"/>
  <c r="AF73" i="27" s="1"/>
  <c r="AG73" i="27" s="1"/>
  <c r="AH73" i="27" s="1"/>
  <c r="AI73" i="27" s="1"/>
  <c r="AJ73" i="27" s="1"/>
  <c r="AK73" i="27" s="1"/>
  <c r="AL73" i="27" s="1"/>
  <c r="AM73" i="27" s="1"/>
  <c r="AN73" i="27" s="1"/>
  <c r="AO73" i="27" s="1"/>
  <c r="AP73" i="27" s="1"/>
  <c r="AQ73" i="27" s="1"/>
  <c r="AR73" i="27" s="1"/>
  <c r="AS73" i="27" s="1"/>
  <c r="AT73" i="27" s="1"/>
  <c r="AU73" i="27" s="1"/>
  <c r="AV73" i="27" s="1"/>
  <c r="AW73" i="27" s="1"/>
  <c r="AX73" i="27" s="1"/>
  <c r="AY73" i="27" s="1"/>
  <c r="AZ73" i="27" s="1"/>
  <c r="BA73" i="27" s="1"/>
  <c r="BB73" i="27" s="1"/>
  <c r="BC73" i="27" s="1"/>
  <c r="BD73" i="27" s="1"/>
  <c r="F105" i="27"/>
  <c r="G105" i="27" s="1"/>
  <c r="H105" i="27" s="1"/>
  <c r="I105" i="27" s="1"/>
  <c r="J105" i="27" s="1"/>
  <c r="K105" i="27" s="1"/>
  <c r="L105" i="27" s="1"/>
  <c r="M105" i="27" s="1"/>
  <c r="N105" i="27" s="1"/>
  <c r="O105" i="27" s="1"/>
  <c r="P105" i="27" s="1"/>
  <c r="Q105" i="27" s="1"/>
  <c r="R105" i="27" s="1"/>
  <c r="S105" i="27" s="1"/>
  <c r="T105" i="27" s="1"/>
  <c r="U105" i="27" s="1"/>
  <c r="V105" i="27" s="1"/>
  <c r="W105" i="27" s="1"/>
  <c r="X105" i="27" s="1"/>
  <c r="Y105" i="27" s="1"/>
  <c r="Z105" i="27" s="1"/>
  <c r="AA105" i="27" s="1"/>
  <c r="AB105" i="27" s="1"/>
  <c r="AC105" i="27" s="1"/>
  <c r="AD105" i="27" s="1"/>
  <c r="AE105" i="27" s="1"/>
  <c r="AF105" i="27" s="1"/>
  <c r="AG105" i="27" s="1"/>
  <c r="AH105" i="27" s="1"/>
  <c r="AI105" i="27" s="1"/>
  <c r="AJ105" i="27" s="1"/>
  <c r="AK105" i="27" s="1"/>
  <c r="AL105" i="27" s="1"/>
  <c r="AM105" i="27" s="1"/>
  <c r="AN105" i="27" s="1"/>
  <c r="AO105" i="27" s="1"/>
  <c r="AP105" i="27" s="1"/>
  <c r="AQ105" i="27" s="1"/>
  <c r="AR105" i="27" s="1"/>
  <c r="AS105" i="27" s="1"/>
  <c r="AT105" i="27" s="1"/>
  <c r="AU105" i="27" s="1"/>
  <c r="AV105" i="27" s="1"/>
  <c r="AW105" i="27" s="1"/>
  <c r="AX105" i="27" s="1"/>
  <c r="AY105" i="27" s="1"/>
  <c r="AZ105" i="27" s="1"/>
  <c r="BA105" i="27" s="1"/>
  <c r="BB105" i="27" s="1"/>
  <c r="BC105" i="27" s="1"/>
  <c r="BD105" i="27" s="1"/>
  <c r="F193" i="27"/>
  <c r="G193" i="27" s="1"/>
  <c r="H193" i="27" s="1"/>
  <c r="I193" i="27" s="1"/>
  <c r="J193" i="27" s="1"/>
  <c r="K193" i="27" s="1"/>
  <c r="L193" i="27" s="1"/>
  <c r="M193" i="27" s="1"/>
  <c r="N193" i="27" s="1"/>
  <c r="O193" i="27" s="1"/>
  <c r="P193" i="27" s="1"/>
  <c r="Q193" i="27" s="1"/>
  <c r="R193" i="27" s="1"/>
  <c r="S193" i="27" s="1"/>
  <c r="T193" i="27" s="1"/>
  <c r="U193" i="27" s="1"/>
  <c r="V193" i="27" s="1"/>
  <c r="W193" i="27" s="1"/>
  <c r="X193" i="27" s="1"/>
  <c r="Y193" i="27" s="1"/>
  <c r="Z193" i="27" s="1"/>
  <c r="AA193" i="27" s="1"/>
  <c r="AB193" i="27" s="1"/>
  <c r="AC193" i="27" s="1"/>
  <c r="AD193" i="27" s="1"/>
  <c r="AE193" i="27" s="1"/>
  <c r="AF193" i="27" s="1"/>
  <c r="AG193" i="27" s="1"/>
  <c r="AH193" i="27" s="1"/>
  <c r="AI193" i="27" s="1"/>
  <c r="AJ193" i="27" s="1"/>
  <c r="AK193" i="27" s="1"/>
  <c r="AL193" i="27" s="1"/>
  <c r="AM193" i="27" s="1"/>
  <c r="AN193" i="27" s="1"/>
  <c r="AO193" i="27" s="1"/>
  <c r="AP193" i="27" s="1"/>
  <c r="AQ193" i="27" s="1"/>
  <c r="AR193" i="27" s="1"/>
  <c r="AS193" i="27" s="1"/>
  <c r="AT193" i="27" s="1"/>
  <c r="AU193" i="27" s="1"/>
  <c r="AV193" i="27" s="1"/>
  <c r="AW193" i="27" s="1"/>
  <c r="AX193" i="27" s="1"/>
  <c r="AY193" i="27" s="1"/>
  <c r="AZ193" i="27" s="1"/>
  <c r="BA193" i="27" s="1"/>
  <c r="BB193" i="27" s="1"/>
  <c r="BC193" i="27" s="1"/>
  <c r="BD193" i="27" s="1"/>
  <c r="F257" i="27"/>
  <c r="G257" i="27" s="1"/>
  <c r="H257" i="27" s="1"/>
  <c r="I257" i="27" s="1"/>
  <c r="J257" i="27" s="1"/>
  <c r="K257" i="27" s="1"/>
  <c r="L257" i="27" s="1"/>
  <c r="M257" i="27" s="1"/>
  <c r="N257" i="27" s="1"/>
  <c r="O257" i="27" s="1"/>
  <c r="P257" i="27" s="1"/>
  <c r="Q257" i="27" s="1"/>
  <c r="R257" i="27" s="1"/>
  <c r="S257" i="27" s="1"/>
  <c r="T257" i="27" s="1"/>
  <c r="U257" i="27" s="1"/>
  <c r="V257" i="27" s="1"/>
  <c r="W257" i="27" s="1"/>
  <c r="X257" i="27" s="1"/>
  <c r="Y257" i="27" s="1"/>
  <c r="Z257" i="27" s="1"/>
  <c r="AA257" i="27" s="1"/>
  <c r="AB257" i="27" s="1"/>
  <c r="AC257" i="27" s="1"/>
  <c r="AD257" i="27" s="1"/>
  <c r="AE257" i="27" s="1"/>
  <c r="AF257" i="27" s="1"/>
  <c r="AG257" i="27" s="1"/>
  <c r="AH257" i="27" s="1"/>
  <c r="AI257" i="27" s="1"/>
  <c r="AJ257" i="27" s="1"/>
  <c r="AK257" i="27" s="1"/>
  <c r="AL257" i="27" s="1"/>
  <c r="AM257" i="27" s="1"/>
  <c r="AN257" i="27" s="1"/>
  <c r="AO257" i="27" s="1"/>
  <c r="AP257" i="27" s="1"/>
  <c r="AQ257" i="27" s="1"/>
  <c r="AR257" i="27" s="1"/>
  <c r="AS257" i="27" s="1"/>
  <c r="AT257" i="27" s="1"/>
  <c r="AU257" i="27" s="1"/>
  <c r="AV257" i="27" s="1"/>
  <c r="AW257" i="27" s="1"/>
  <c r="AX257" i="27" s="1"/>
  <c r="AY257" i="27" s="1"/>
  <c r="AZ257" i="27" s="1"/>
  <c r="BA257" i="27" s="1"/>
  <c r="BB257" i="27" s="1"/>
  <c r="BC257" i="27" s="1"/>
  <c r="BD257" i="27" s="1"/>
  <c r="F131" i="27"/>
  <c r="G131" i="27" s="1"/>
  <c r="H131" i="27" s="1"/>
  <c r="I131" i="27" s="1"/>
  <c r="J131" i="27" s="1"/>
  <c r="K131" i="27" s="1"/>
  <c r="L131" i="27" s="1"/>
  <c r="M131" i="27" s="1"/>
  <c r="N131" i="27" s="1"/>
  <c r="O131" i="27" s="1"/>
  <c r="P131" i="27" s="1"/>
  <c r="Q131" i="27" s="1"/>
  <c r="R131" i="27" s="1"/>
  <c r="S131" i="27" s="1"/>
  <c r="T131" i="27" s="1"/>
  <c r="U131" i="27" s="1"/>
  <c r="V131" i="27" s="1"/>
  <c r="W131" i="27" s="1"/>
  <c r="X131" i="27" s="1"/>
  <c r="Y131" i="27" s="1"/>
  <c r="Z131" i="27" s="1"/>
  <c r="AA131" i="27" s="1"/>
  <c r="AB131" i="27" s="1"/>
  <c r="AC131" i="27" s="1"/>
  <c r="AD131" i="27" s="1"/>
  <c r="AE131" i="27" s="1"/>
  <c r="AF131" i="27" s="1"/>
  <c r="AG131" i="27" s="1"/>
  <c r="AH131" i="27" s="1"/>
  <c r="AI131" i="27" s="1"/>
  <c r="AJ131" i="27" s="1"/>
  <c r="AK131" i="27" s="1"/>
  <c r="AL131" i="27" s="1"/>
  <c r="AM131" i="27" s="1"/>
  <c r="AN131" i="27" s="1"/>
  <c r="AO131" i="27" s="1"/>
  <c r="AP131" i="27" s="1"/>
  <c r="AQ131" i="27" s="1"/>
  <c r="AR131" i="27" s="1"/>
  <c r="AS131" i="27" s="1"/>
  <c r="AT131" i="27" s="1"/>
  <c r="AU131" i="27" s="1"/>
  <c r="AV131" i="27" s="1"/>
  <c r="AW131" i="27" s="1"/>
  <c r="AX131" i="27" s="1"/>
  <c r="AY131" i="27" s="1"/>
  <c r="AZ131" i="27" s="1"/>
  <c r="BA131" i="27" s="1"/>
  <c r="BB131" i="27" s="1"/>
  <c r="BC131" i="27" s="1"/>
  <c r="BD131" i="27" s="1"/>
  <c r="F147" i="27"/>
  <c r="G147" i="27" s="1"/>
  <c r="H147" i="27" s="1"/>
  <c r="I147" i="27" s="1"/>
  <c r="J147" i="27" s="1"/>
  <c r="K147" i="27" s="1"/>
  <c r="L147" i="27" s="1"/>
  <c r="M147" i="27" s="1"/>
  <c r="N147" i="27" s="1"/>
  <c r="O147" i="27" s="1"/>
  <c r="P147" i="27" s="1"/>
  <c r="Q147" i="27" s="1"/>
  <c r="R147" i="27" s="1"/>
  <c r="S147" i="27" s="1"/>
  <c r="T147" i="27" s="1"/>
  <c r="U147" i="27" s="1"/>
  <c r="V147" i="27" s="1"/>
  <c r="W147" i="27" s="1"/>
  <c r="X147" i="27" s="1"/>
  <c r="Y147" i="27" s="1"/>
  <c r="Z147" i="27" s="1"/>
  <c r="AA147" i="27" s="1"/>
  <c r="AB147" i="27" s="1"/>
  <c r="AC147" i="27" s="1"/>
  <c r="AD147" i="27" s="1"/>
  <c r="AE147" i="27" s="1"/>
  <c r="AF147" i="27" s="1"/>
  <c r="AG147" i="27" s="1"/>
  <c r="AH147" i="27" s="1"/>
  <c r="AI147" i="27" s="1"/>
  <c r="AJ147" i="27" s="1"/>
  <c r="AK147" i="27" s="1"/>
  <c r="AL147" i="27" s="1"/>
  <c r="AM147" i="27" s="1"/>
  <c r="AN147" i="27" s="1"/>
  <c r="AO147" i="27" s="1"/>
  <c r="AP147" i="27" s="1"/>
  <c r="AQ147" i="27" s="1"/>
  <c r="AR147" i="27" s="1"/>
  <c r="AS147" i="27" s="1"/>
  <c r="AT147" i="27" s="1"/>
  <c r="AU147" i="27" s="1"/>
  <c r="AV147" i="27" s="1"/>
  <c r="AW147" i="27" s="1"/>
  <c r="AX147" i="27" s="1"/>
  <c r="AY147" i="27" s="1"/>
  <c r="AZ147" i="27" s="1"/>
  <c r="BA147" i="27" s="1"/>
  <c r="BB147" i="27" s="1"/>
  <c r="BC147" i="27" s="1"/>
  <c r="BD147" i="27" s="1"/>
  <c r="F163" i="27"/>
  <c r="G163" i="27" s="1"/>
  <c r="H163" i="27" s="1"/>
  <c r="I163" i="27" s="1"/>
  <c r="J163" i="27" s="1"/>
  <c r="K163" i="27" s="1"/>
  <c r="L163" i="27" s="1"/>
  <c r="M163" i="27" s="1"/>
  <c r="N163" i="27" s="1"/>
  <c r="O163" i="27" s="1"/>
  <c r="P163" i="27" s="1"/>
  <c r="Q163" i="27" s="1"/>
  <c r="R163" i="27" s="1"/>
  <c r="S163" i="27" s="1"/>
  <c r="T163" i="27" s="1"/>
  <c r="U163" i="27" s="1"/>
  <c r="V163" i="27" s="1"/>
  <c r="W163" i="27" s="1"/>
  <c r="X163" i="27" s="1"/>
  <c r="Y163" i="27" s="1"/>
  <c r="Z163" i="27" s="1"/>
  <c r="AA163" i="27" s="1"/>
  <c r="AB163" i="27" s="1"/>
  <c r="AC163" i="27" s="1"/>
  <c r="AD163" i="27" s="1"/>
  <c r="AE163" i="27" s="1"/>
  <c r="AF163" i="27" s="1"/>
  <c r="AG163" i="27" s="1"/>
  <c r="AH163" i="27" s="1"/>
  <c r="AI163" i="27" s="1"/>
  <c r="AJ163" i="27" s="1"/>
  <c r="AK163" i="27" s="1"/>
  <c r="AL163" i="27" s="1"/>
  <c r="AM163" i="27" s="1"/>
  <c r="AN163" i="27" s="1"/>
  <c r="AO163" i="27" s="1"/>
  <c r="AP163" i="27" s="1"/>
  <c r="AQ163" i="27" s="1"/>
  <c r="AR163" i="27" s="1"/>
  <c r="AS163" i="27" s="1"/>
  <c r="AT163" i="27" s="1"/>
  <c r="AU163" i="27" s="1"/>
  <c r="AV163" i="27" s="1"/>
  <c r="AW163" i="27" s="1"/>
  <c r="AX163" i="27" s="1"/>
  <c r="AY163" i="27" s="1"/>
  <c r="AZ163" i="27" s="1"/>
  <c r="BA163" i="27" s="1"/>
  <c r="BB163" i="27" s="1"/>
  <c r="BC163" i="27" s="1"/>
  <c r="BD163" i="27" s="1"/>
  <c r="F179" i="27"/>
  <c r="G179" i="27" s="1"/>
  <c r="H179" i="27" s="1"/>
  <c r="I179" i="27" s="1"/>
  <c r="J179" i="27" s="1"/>
  <c r="K179" i="27" s="1"/>
  <c r="L179" i="27" s="1"/>
  <c r="M179" i="27" s="1"/>
  <c r="N179" i="27" s="1"/>
  <c r="O179" i="27" s="1"/>
  <c r="P179" i="27" s="1"/>
  <c r="Q179" i="27" s="1"/>
  <c r="R179" i="27" s="1"/>
  <c r="S179" i="27" s="1"/>
  <c r="T179" i="27" s="1"/>
  <c r="U179" i="27" s="1"/>
  <c r="V179" i="27" s="1"/>
  <c r="W179" i="27" s="1"/>
  <c r="X179" i="27" s="1"/>
  <c r="Y179" i="27" s="1"/>
  <c r="Z179" i="27" s="1"/>
  <c r="AA179" i="27" s="1"/>
  <c r="AB179" i="27" s="1"/>
  <c r="AC179" i="27" s="1"/>
  <c r="AD179" i="27" s="1"/>
  <c r="AE179" i="27" s="1"/>
  <c r="AF179" i="27" s="1"/>
  <c r="AG179" i="27" s="1"/>
  <c r="AH179" i="27" s="1"/>
  <c r="AI179" i="27" s="1"/>
  <c r="AJ179" i="27" s="1"/>
  <c r="AK179" i="27" s="1"/>
  <c r="AL179" i="27" s="1"/>
  <c r="AM179" i="27" s="1"/>
  <c r="AN179" i="27" s="1"/>
  <c r="AO179" i="27" s="1"/>
  <c r="AP179" i="27" s="1"/>
  <c r="AQ179" i="27" s="1"/>
  <c r="AR179" i="27" s="1"/>
  <c r="AS179" i="27" s="1"/>
  <c r="AT179" i="27" s="1"/>
  <c r="AU179" i="27" s="1"/>
  <c r="AV179" i="27" s="1"/>
  <c r="AW179" i="27" s="1"/>
  <c r="AX179" i="27" s="1"/>
  <c r="AY179" i="27" s="1"/>
  <c r="AZ179" i="27" s="1"/>
  <c r="BA179" i="27" s="1"/>
  <c r="BB179" i="27" s="1"/>
  <c r="BC179" i="27" s="1"/>
  <c r="BD179" i="27" s="1"/>
  <c r="F253" i="27"/>
  <c r="G253" i="27" s="1"/>
  <c r="H253" i="27" s="1"/>
  <c r="I253" i="27" s="1"/>
  <c r="J253" i="27" s="1"/>
  <c r="K253" i="27" s="1"/>
  <c r="L253" i="27" s="1"/>
  <c r="M253" i="27" s="1"/>
  <c r="N253" i="27" s="1"/>
  <c r="O253" i="27" s="1"/>
  <c r="P253" i="27" s="1"/>
  <c r="Q253" i="27" s="1"/>
  <c r="R253" i="27" s="1"/>
  <c r="S253" i="27" s="1"/>
  <c r="T253" i="27" s="1"/>
  <c r="U253" i="27" s="1"/>
  <c r="V253" i="27" s="1"/>
  <c r="W253" i="27" s="1"/>
  <c r="X253" i="27" s="1"/>
  <c r="Y253" i="27" s="1"/>
  <c r="Z253" i="27" s="1"/>
  <c r="AA253" i="27" s="1"/>
  <c r="AB253" i="27" s="1"/>
  <c r="AC253" i="27" s="1"/>
  <c r="AD253" i="27" s="1"/>
  <c r="AE253" i="27" s="1"/>
  <c r="AF253" i="27" s="1"/>
  <c r="AG253" i="27" s="1"/>
  <c r="AH253" i="27" s="1"/>
  <c r="AI253" i="27" s="1"/>
  <c r="AJ253" i="27" s="1"/>
  <c r="AK253" i="27" s="1"/>
  <c r="AL253" i="27" s="1"/>
  <c r="AM253" i="27" s="1"/>
  <c r="AN253" i="27" s="1"/>
  <c r="AO253" i="27" s="1"/>
  <c r="AP253" i="27" s="1"/>
  <c r="AQ253" i="27" s="1"/>
  <c r="AR253" i="27" s="1"/>
  <c r="AS253" i="27" s="1"/>
  <c r="AT253" i="27" s="1"/>
  <c r="AU253" i="27" s="1"/>
  <c r="AV253" i="27" s="1"/>
  <c r="AW253" i="27" s="1"/>
  <c r="AX253" i="27" s="1"/>
  <c r="AY253" i="27" s="1"/>
  <c r="AZ253" i="27" s="1"/>
  <c r="BA253" i="27" s="1"/>
  <c r="BB253" i="27" s="1"/>
  <c r="BC253" i="27" s="1"/>
  <c r="BD253" i="27" s="1"/>
  <c r="F372" i="27"/>
  <c r="G372" i="27" s="1"/>
  <c r="H372" i="27" s="1"/>
  <c r="I372" i="27" s="1"/>
  <c r="J372" i="27" s="1"/>
  <c r="K372" i="27" s="1"/>
  <c r="L372" i="27" s="1"/>
  <c r="M372" i="27" s="1"/>
  <c r="N372" i="27" s="1"/>
  <c r="O372" i="27" s="1"/>
  <c r="P372" i="27" s="1"/>
  <c r="Q372" i="27" s="1"/>
  <c r="R372" i="27" s="1"/>
  <c r="S372" i="27" s="1"/>
  <c r="T372" i="27" s="1"/>
  <c r="U372" i="27" s="1"/>
  <c r="V372" i="27" s="1"/>
  <c r="W372" i="27" s="1"/>
  <c r="X372" i="27" s="1"/>
  <c r="Y372" i="27" s="1"/>
  <c r="Z372" i="27" s="1"/>
  <c r="AA372" i="27" s="1"/>
  <c r="AB372" i="27" s="1"/>
  <c r="AC372" i="27" s="1"/>
  <c r="AD372" i="27" s="1"/>
  <c r="AE372" i="27" s="1"/>
  <c r="AF372" i="27" s="1"/>
  <c r="AG372" i="27" s="1"/>
  <c r="AH372" i="27" s="1"/>
  <c r="AI372" i="27" s="1"/>
  <c r="AJ372" i="27" s="1"/>
  <c r="AK372" i="27" s="1"/>
  <c r="AL372" i="27" s="1"/>
  <c r="AM372" i="27" s="1"/>
  <c r="AN372" i="27" s="1"/>
  <c r="AO372" i="27" s="1"/>
  <c r="AP372" i="27" s="1"/>
  <c r="AQ372" i="27" s="1"/>
  <c r="AR372" i="27" s="1"/>
  <c r="AS372" i="27" s="1"/>
  <c r="AT372" i="27" s="1"/>
  <c r="AU372" i="27" s="1"/>
  <c r="AV372" i="27" s="1"/>
  <c r="AW372" i="27" s="1"/>
  <c r="AX372" i="27" s="1"/>
  <c r="AY372" i="27" s="1"/>
  <c r="AZ372" i="27" s="1"/>
  <c r="BA372" i="27" s="1"/>
  <c r="BB372" i="27" s="1"/>
  <c r="BC372" i="27" s="1"/>
  <c r="BD372" i="27" s="1"/>
  <c r="F436" i="27"/>
  <c r="G436" i="27" s="1"/>
  <c r="H436" i="27" s="1"/>
  <c r="I436" i="27" s="1"/>
  <c r="J436" i="27" s="1"/>
  <c r="K436" i="27" s="1"/>
  <c r="L436" i="27" s="1"/>
  <c r="M436" i="27" s="1"/>
  <c r="N436" i="27" s="1"/>
  <c r="O436" i="27" s="1"/>
  <c r="P436" i="27" s="1"/>
  <c r="Q436" i="27" s="1"/>
  <c r="R436" i="27" s="1"/>
  <c r="S436" i="27" s="1"/>
  <c r="T436" i="27" s="1"/>
  <c r="U436" i="27" s="1"/>
  <c r="V436" i="27" s="1"/>
  <c r="W436" i="27" s="1"/>
  <c r="X436" i="27" s="1"/>
  <c r="Y436" i="27" s="1"/>
  <c r="Z436" i="27" s="1"/>
  <c r="AA436" i="27" s="1"/>
  <c r="AB436" i="27" s="1"/>
  <c r="AC436" i="27" s="1"/>
  <c r="AD436" i="27" s="1"/>
  <c r="AE436" i="27" s="1"/>
  <c r="AF436" i="27" s="1"/>
  <c r="AG436" i="27" s="1"/>
  <c r="AH436" i="27" s="1"/>
  <c r="AI436" i="27" s="1"/>
  <c r="AJ436" i="27" s="1"/>
  <c r="AK436" i="27" s="1"/>
  <c r="AL436" i="27" s="1"/>
  <c r="AM436" i="27" s="1"/>
  <c r="AN436" i="27" s="1"/>
  <c r="AO436" i="27" s="1"/>
  <c r="AP436" i="27" s="1"/>
  <c r="AQ436" i="27" s="1"/>
  <c r="AR436" i="27" s="1"/>
  <c r="AS436" i="27" s="1"/>
  <c r="AT436" i="27" s="1"/>
  <c r="AU436" i="27" s="1"/>
  <c r="AV436" i="27" s="1"/>
  <c r="AW436" i="27" s="1"/>
  <c r="AX436" i="27" s="1"/>
  <c r="AY436" i="27" s="1"/>
  <c r="AZ436" i="27" s="1"/>
  <c r="BA436" i="27" s="1"/>
  <c r="BB436" i="27" s="1"/>
  <c r="BC436" i="27" s="1"/>
  <c r="BD436" i="27" s="1"/>
  <c r="F219" i="27"/>
  <c r="G219" i="27" s="1"/>
  <c r="H219" i="27" s="1"/>
  <c r="I219" i="27" s="1"/>
  <c r="J219" i="27" s="1"/>
  <c r="K219" i="27" s="1"/>
  <c r="L219" i="27" s="1"/>
  <c r="M219" i="27" s="1"/>
  <c r="N219" i="27" s="1"/>
  <c r="O219" i="27" s="1"/>
  <c r="P219" i="27" s="1"/>
  <c r="Q219" i="27" s="1"/>
  <c r="R219" i="27" s="1"/>
  <c r="S219" i="27" s="1"/>
  <c r="T219" i="27" s="1"/>
  <c r="U219" i="27" s="1"/>
  <c r="V219" i="27" s="1"/>
  <c r="W219" i="27" s="1"/>
  <c r="X219" i="27" s="1"/>
  <c r="Y219" i="27" s="1"/>
  <c r="Z219" i="27" s="1"/>
  <c r="AA219" i="27" s="1"/>
  <c r="AB219" i="27" s="1"/>
  <c r="AC219" i="27" s="1"/>
  <c r="AD219" i="27" s="1"/>
  <c r="AE219" i="27" s="1"/>
  <c r="AF219" i="27" s="1"/>
  <c r="AG219" i="27" s="1"/>
  <c r="AH219" i="27" s="1"/>
  <c r="AI219" i="27" s="1"/>
  <c r="AJ219" i="27" s="1"/>
  <c r="AK219" i="27" s="1"/>
  <c r="AL219" i="27" s="1"/>
  <c r="AM219" i="27" s="1"/>
  <c r="AN219" i="27" s="1"/>
  <c r="AO219" i="27" s="1"/>
  <c r="AP219" i="27" s="1"/>
  <c r="AQ219" i="27" s="1"/>
  <c r="AR219" i="27" s="1"/>
  <c r="AS219" i="27" s="1"/>
  <c r="AT219" i="27" s="1"/>
  <c r="AU219" i="27" s="1"/>
  <c r="AV219" i="27" s="1"/>
  <c r="AW219" i="27" s="1"/>
  <c r="AX219" i="27" s="1"/>
  <c r="AY219" i="27" s="1"/>
  <c r="AZ219" i="27" s="1"/>
  <c r="BA219" i="27" s="1"/>
  <c r="BB219" i="27" s="1"/>
  <c r="BC219" i="27" s="1"/>
  <c r="BD219" i="27" s="1"/>
  <c r="F251" i="27"/>
  <c r="G251" i="27" s="1"/>
  <c r="H251" i="27" s="1"/>
  <c r="I251" i="27" s="1"/>
  <c r="J251" i="27" s="1"/>
  <c r="K251" i="27" s="1"/>
  <c r="L251" i="27" s="1"/>
  <c r="M251" i="27" s="1"/>
  <c r="N251" i="27" s="1"/>
  <c r="O251" i="27" s="1"/>
  <c r="P251" i="27" s="1"/>
  <c r="Q251" i="27" s="1"/>
  <c r="R251" i="27" s="1"/>
  <c r="S251" i="27" s="1"/>
  <c r="T251" i="27" s="1"/>
  <c r="U251" i="27" s="1"/>
  <c r="V251" i="27" s="1"/>
  <c r="W251" i="27" s="1"/>
  <c r="X251" i="27" s="1"/>
  <c r="Y251" i="27" s="1"/>
  <c r="Z251" i="27" s="1"/>
  <c r="AA251" i="27" s="1"/>
  <c r="AB251" i="27" s="1"/>
  <c r="AC251" i="27" s="1"/>
  <c r="AD251" i="27" s="1"/>
  <c r="AE251" i="27" s="1"/>
  <c r="AF251" i="27" s="1"/>
  <c r="AG251" i="27" s="1"/>
  <c r="AH251" i="27" s="1"/>
  <c r="AI251" i="27" s="1"/>
  <c r="AJ251" i="27" s="1"/>
  <c r="AK251" i="27" s="1"/>
  <c r="AL251" i="27" s="1"/>
  <c r="AM251" i="27" s="1"/>
  <c r="AN251" i="27" s="1"/>
  <c r="AO251" i="27" s="1"/>
  <c r="AP251" i="27" s="1"/>
  <c r="AQ251" i="27" s="1"/>
  <c r="AR251" i="27" s="1"/>
  <c r="AS251" i="27" s="1"/>
  <c r="AT251" i="27" s="1"/>
  <c r="AU251" i="27" s="1"/>
  <c r="AV251" i="27" s="1"/>
  <c r="AW251" i="27" s="1"/>
  <c r="AX251" i="27" s="1"/>
  <c r="AY251" i="27" s="1"/>
  <c r="AZ251" i="27" s="1"/>
  <c r="BA251" i="27" s="1"/>
  <c r="BB251" i="27" s="1"/>
  <c r="BC251" i="27" s="1"/>
  <c r="BD251" i="27" s="1"/>
  <c r="F281" i="27"/>
  <c r="G281" i="27" s="1"/>
  <c r="H281" i="27" s="1"/>
  <c r="I281" i="27" s="1"/>
  <c r="J281" i="27" s="1"/>
  <c r="K281" i="27" s="1"/>
  <c r="L281" i="27" s="1"/>
  <c r="M281" i="27" s="1"/>
  <c r="N281" i="27" s="1"/>
  <c r="O281" i="27" s="1"/>
  <c r="P281" i="27" s="1"/>
  <c r="Q281" i="27" s="1"/>
  <c r="R281" i="27" s="1"/>
  <c r="S281" i="27" s="1"/>
  <c r="T281" i="27" s="1"/>
  <c r="U281" i="27" s="1"/>
  <c r="V281" i="27" s="1"/>
  <c r="W281" i="27" s="1"/>
  <c r="X281" i="27" s="1"/>
  <c r="Y281" i="27" s="1"/>
  <c r="Z281" i="27" s="1"/>
  <c r="AA281" i="27" s="1"/>
  <c r="AB281" i="27" s="1"/>
  <c r="AC281" i="27" s="1"/>
  <c r="AD281" i="27" s="1"/>
  <c r="AE281" i="27" s="1"/>
  <c r="AF281" i="27" s="1"/>
  <c r="AG281" i="27" s="1"/>
  <c r="AH281" i="27" s="1"/>
  <c r="AI281" i="27" s="1"/>
  <c r="AJ281" i="27" s="1"/>
  <c r="AK281" i="27" s="1"/>
  <c r="AL281" i="27" s="1"/>
  <c r="AM281" i="27" s="1"/>
  <c r="AN281" i="27" s="1"/>
  <c r="AO281" i="27" s="1"/>
  <c r="AP281" i="27" s="1"/>
  <c r="AQ281" i="27" s="1"/>
  <c r="AR281" i="27" s="1"/>
  <c r="AS281" i="27" s="1"/>
  <c r="AT281" i="27" s="1"/>
  <c r="AU281" i="27" s="1"/>
  <c r="AV281" i="27" s="1"/>
  <c r="AW281" i="27" s="1"/>
  <c r="AX281" i="27" s="1"/>
  <c r="AY281" i="27" s="1"/>
  <c r="AZ281" i="27" s="1"/>
  <c r="BA281" i="27" s="1"/>
  <c r="BB281" i="27" s="1"/>
  <c r="BC281" i="27" s="1"/>
  <c r="BD281" i="27" s="1"/>
  <c r="F297" i="27"/>
  <c r="G297" i="27" s="1"/>
  <c r="H297" i="27" s="1"/>
  <c r="I297" i="27" s="1"/>
  <c r="J297" i="27" s="1"/>
  <c r="K297" i="27" s="1"/>
  <c r="L297" i="27" s="1"/>
  <c r="M297" i="27" s="1"/>
  <c r="N297" i="27" s="1"/>
  <c r="O297" i="27" s="1"/>
  <c r="P297" i="27" s="1"/>
  <c r="Q297" i="27" s="1"/>
  <c r="R297" i="27" s="1"/>
  <c r="S297" i="27" s="1"/>
  <c r="T297" i="27" s="1"/>
  <c r="U297" i="27" s="1"/>
  <c r="V297" i="27" s="1"/>
  <c r="W297" i="27" s="1"/>
  <c r="X297" i="27" s="1"/>
  <c r="Y297" i="27" s="1"/>
  <c r="Z297" i="27" s="1"/>
  <c r="AA297" i="27" s="1"/>
  <c r="AB297" i="27" s="1"/>
  <c r="AC297" i="27" s="1"/>
  <c r="AD297" i="27" s="1"/>
  <c r="AE297" i="27" s="1"/>
  <c r="AF297" i="27" s="1"/>
  <c r="AG297" i="27" s="1"/>
  <c r="AH297" i="27" s="1"/>
  <c r="AI297" i="27" s="1"/>
  <c r="AJ297" i="27" s="1"/>
  <c r="AK297" i="27" s="1"/>
  <c r="AL297" i="27" s="1"/>
  <c r="AM297" i="27" s="1"/>
  <c r="AN297" i="27" s="1"/>
  <c r="AO297" i="27" s="1"/>
  <c r="AP297" i="27" s="1"/>
  <c r="AQ297" i="27" s="1"/>
  <c r="AR297" i="27" s="1"/>
  <c r="AS297" i="27" s="1"/>
  <c r="AT297" i="27" s="1"/>
  <c r="AU297" i="27" s="1"/>
  <c r="AV297" i="27" s="1"/>
  <c r="AW297" i="27" s="1"/>
  <c r="AX297" i="27" s="1"/>
  <c r="AY297" i="27" s="1"/>
  <c r="AZ297" i="27" s="1"/>
  <c r="BA297" i="27" s="1"/>
  <c r="BB297" i="27" s="1"/>
  <c r="BC297" i="27" s="1"/>
  <c r="BD297" i="27" s="1"/>
  <c r="F349" i="27"/>
  <c r="G349" i="27" s="1"/>
  <c r="H349" i="27" s="1"/>
  <c r="I349" i="27" s="1"/>
  <c r="J349" i="27" s="1"/>
  <c r="K349" i="27" s="1"/>
  <c r="L349" i="27" s="1"/>
  <c r="M349" i="27" s="1"/>
  <c r="N349" i="27" s="1"/>
  <c r="O349" i="27" s="1"/>
  <c r="P349" i="27" s="1"/>
  <c r="Q349" i="27" s="1"/>
  <c r="R349" i="27" s="1"/>
  <c r="S349" i="27" s="1"/>
  <c r="T349" i="27" s="1"/>
  <c r="U349" i="27" s="1"/>
  <c r="V349" i="27" s="1"/>
  <c r="W349" i="27" s="1"/>
  <c r="X349" i="27" s="1"/>
  <c r="Y349" i="27" s="1"/>
  <c r="Z349" i="27" s="1"/>
  <c r="AA349" i="27" s="1"/>
  <c r="AB349" i="27" s="1"/>
  <c r="AC349" i="27" s="1"/>
  <c r="AD349" i="27" s="1"/>
  <c r="AE349" i="27" s="1"/>
  <c r="AF349" i="27" s="1"/>
  <c r="AG349" i="27" s="1"/>
  <c r="AH349" i="27" s="1"/>
  <c r="AI349" i="27" s="1"/>
  <c r="AJ349" i="27" s="1"/>
  <c r="AK349" i="27" s="1"/>
  <c r="AL349" i="27" s="1"/>
  <c r="AM349" i="27" s="1"/>
  <c r="AN349" i="27" s="1"/>
  <c r="AO349" i="27" s="1"/>
  <c r="AP349" i="27" s="1"/>
  <c r="AQ349" i="27" s="1"/>
  <c r="AR349" i="27" s="1"/>
  <c r="AS349" i="27" s="1"/>
  <c r="AT349" i="27" s="1"/>
  <c r="AU349" i="27" s="1"/>
  <c r="AV349" i="27" s="1"/>
  <c r="AW349" i="27" s="1"/>
  <c r="AX349" i="27" s="1"/>
  <c r="AY349" i="27" s="1"/>
  <c r="AZ349" i="27" s="1"/>
  <c r="BA349" i="27" s="1"/>
  <c r="BB349" i="27" s="1"/>
  <c r="BC349" i="27" s="1"/>
  <c r="BD349" i="27" s="1"/>
  <c r="F408" i="27"/>
  <c r="G408" i="27" s="1"/>
  <c r="H408" i="27" s="1"/>
  <c r="I408" i="27" s="1"/>
  <c r="J408" i="27" s="1"/>
  <c r="K408" i="27" s="1"/>
  <c r="L408" i="27" s="1"/>
  <c r="M408" i="27" s="1"/>
  <c r="N408" i="27" s="1"/>
  <c r="O408" i="27" s="1"/>
  <c r="P408" i="27" s="1"/>
  <c r="Q408" i="27" s="1"/>
  <c r="R408" i="27" s="1"/>
  <c r="S408" i="27" s="1"/>
  <c r="T408" i="27" s="1"/>
  <c r="U408" i="27" s="1"/>
  <c r="V408" i="27" s="1"/>
  <c r="W408" i="27" s="1"/>
  <c r="X408" i="27" s="1"/>
  <c r="Y408" i="27" s="1"/>
  <c r="Z408" i="27" s="1"/>
  <c r="AA408" i="27" s="1"/>
  <c r="AB408" i="27" s="1"/>
  <c r="AC408" i="27" s="1"/>
  <c r="AD408" i="27" s="1"/>
  <c r="AE408" i="27" s="1"/>
  <c r="AF408" i="27" s="1"/>
  <c r="AG408" i="27" s="1"/>
  <c r="AH408" i="27" s="1"/>
  <c r="AI408" i="27" s="1"/>
  <c r="AJ408" i="27" s="1"/>
  <c r="AK408" i="27" s="1"/>
  <c r="AL408" i="27" s="1"/>
  <c r="AM408" i="27" s="1"/>
  <c r="AN408" i="27" s="1"/>
  <c r="AO408" i="27" s="1"/>
  <c r="AP408" i="27" s="1"/>
  <c r="AQ408" i="27" s="1"/>
  <c r="AR408" i="27" s="1"/>
  <c r="AS408" i="27" s="1"/>
  <c r="AT408" i="27" s="1"/>
  <c r="AU408" i="27" s="1"/>
  <c r="AV408" i="27" s="1"/>
  <c r="AW408" i="27" s="1"/>
  <c r="AX408" i="27" s="1"/>
  <c r="AY408" i="27" s="1"/>
  <c r="AZ408" i="27" s="1"/>
  <c r="BA408" i="27" s="1"/>
  <c r="BB408" i="27" s="1"/>
  <c r="BC408" i="27" s="1"/>
  <c r="BD408" i="27" s="1"/>
  <c r="F308" i="27"/>
  <c r="G308" i="27" s="1"/>
  <c r="H308" i="27" s="1"/>
  <c r="I308" i="27" s="1"/>
  <c r="J308" i="27" s="1"/>
  <c r="K308" i="27" s="1"/>
  <c r="L308" i="27" s="1"/>
  <c r="M308" i="27" s="1"/>
  <c r="N308" i="27" s="1"/>
  <c r="O308" i="27" s="1"/>
  <c r="P308" i="27" s="1"/>
  <c r="Q308" i="27" s="1"/>
  <c r="R308" i="27" s="1"/>
  <c r="S308" i="27" s="1"/>
  <c r="T308" i="27" s="1"/>
  <c r="U308" i="27" s="1"/>
  <c r="V308" i="27" s="1"/>
  <c r="W308" i="27" s="1"/>
  <c r="X308" i="27" s="1"/>
  <c r="Y308" i="27" s="1"/>
  <c r="Z308" i="27" s="1"/>
  <c r="AA308" i="27" s="1"/>
  <c r="AB308" i="27" s="1"/>
  <c r="AC308" i="27" s="1"/>
  <c r="AD308" i="27" s="1"/>
  <c r="AE308" i="27" s="1"/>
  <c r="AF308" i="27" s="1"/>
  <c r="AG308" i="27" s="1"/>
  <c r="AH308" i="27" s="1"/>
  <c r="AI308" i="27" s="1"/>
  <c r="AJ308" i="27" s="1"/>
  <c r="AK308" i="27" s="1"/>
  <c r="AL308" i="27" s="1"/>
  <c r="AM308" i="27" s="1"/>
  <c r="AN308" i="27" s="1"/>
  <c r="AO308" i="27" s="1"/>
  <c r="AP308" i="27" s="1"/>
  <c r="AQ308" i="27" s="1"/>
  <c r="AR308" i="27" s="1"/>
  <c r="AS308" i="27" s="1"/>
  <c r="AT308" i="27" s="1"/>
  <c r="AU308" i="27" s="1"/>
  <c r="AV308" i="27" s="1"/>
  <c r="AW308" i="27" s="1"/>
  <c r="AX308" i="27" s="1"/>
  <c r="AY308" i="27" s="1"/>
  <c r="AZ308" i="27" s="1"/>
  <c r="BA308" i="27" s="1"/>
  <c r="BB308" i="27" s="1"/>
  <c r="BC308" i="27" s="1"/>
  <c r="BD308" i="27" s="1"/>
  <c r="F340" i="27"/>
  <c r="G340" i="27" s="1"/>
  <c r="H340" i="27" s="1"/>
  <c r="I340" i="27" s="1"/>
  <c r="J340" i="27" s="1"/>
  <c r="K340" i="27" s="1"/>
  <c r="L340" i="27" s="1"/>
  <c r="M340" i="27" s="1"/>
  <c r="N340" i="27" s="1"/>
  <c r="O340" i="27" s="1"/>
  <c r="P340" i="27" s="1"/>
  <c r="Q340" i="27" s="1"/>
  <c r="R340" i="27" s="1"/>
  <c r="S340" i="27" s="1"/>
  <c r="T340" i="27" s="1"/>
  <c r="U340" i="27" s="1"/>
  <c r="V340" i="27" s="1"/>
  <c r="W340" i="27" s="1"/>
  <c r="X340" i="27" s="1"/>
  <c r="Y340" i="27" s="1"/>
  <c r="Z340" i="27" s="1"/>
  <c r="AA340" i="27" s="1"/>
  <c r="AB340" i="27" s="1"/>
  <c r="AC340" i="27" s="1"/>
  <c r="AD340" i="27" s="1"/>
  <c r="AE340" i="27" s="1"/>
  <c r="AF340" i="27" s="1"/>
  <c r="AG340" i="27" s="1"/>
  <c r="AH340" i="27" s="1"/>
  <c r="AI340" i="27" s="1"/>
  <c r="AJ340" i="27" s="1"/>
  <c r="AK340" i="27" s="1"/>
  <c r="AL340" i="27" s="1"/>
  <c r="AM340" i="27" s="1"/>
  <c r="AN340" i="27" s="1"/>
  <c r="AO340" i="27" s="1"/>
  <c r="AP340" i="27" s="1"/>
  <c r="AQ340" i="27" s="1"/>
  <c r="AR340" i="27" s="1"/>
  <c r="AS340" i="27" s="1"/>
  <c r="AT340" i="27" s="1"/>
  <c r="AU340" i="27" s="1"/>
  <c r="AV340" i="27" s="1"/>
  <c r="AW340" i="27" s="1"/>
  <c r="AX340" i="27" s="1"/>
  <c r="AY340" i="27" s="1"/>
  <c r="AZ340" i="27" s="1"/>
  <c r="BA340" i="27" s="1"/>
  <c r="BB340" i="27" s="1"/>
  <c r="BC340" i="27" s="1"/>
  <c r="BD340" i="27" s="1"/>
  <c r="F371" i="27"/>
  <c r="G371" i="27" s="1"/>
  <c r="H371" i="27" s="1"/>
  <c r="I371" i="27" s="1"/>
  <c r="J371" i="27" s="1"/>
  <c r="K371" i="27" s="1"/>
  <c r="L371" i="27" s="1"/>
  <c r="M371" i="27" s="1"/>
  <c r="N371" i="27" s="1"/>
  <c r="O371" i="27" s="1"/>
  <c r="P371" i="27" s="1"/>
  <c r="Q371" i="27" s="1"/>
  <c r="R371" i="27" s="1"/>
  <c r="S371" i="27" s="1"/>
  <c r="T371" i="27" s="1"/>
  <c r="U371" i="27" s="1"/>
  <c r="V371" i="27" s="1"/>
  <c r="W371" i="27" s="1"/>
  <c r="X371" i="27" s="1"/>
  <c r="Y371" i="27" s="1"/>
  <c r="Z371" i="27" s="1"/>
  <c r="AA371" i="27" s="1"/>
  <c r="AB371" i="27" s="1"/>
  <c r="AC371" i="27" s="1"/>
  <c r="AD371" i="27" s="1"/>
  <c r="AE371" i="27" s="1"/>
  <c r="AF371" i="27" s="1"/>
  <c r="AG371" i="27" s="1"/>
  <c r="AH371" i="27" s="1"/>
  <c r="AI371" i="27" s="1"/>
  <c r="AJ371" i="27" s="1"/>
  <c r="AK371" i="27" s="1"/>
  <c r="AL371" i="27" s="1"/>
  <c r="AM371" i="27" s="1"/>
  <c r="AN371" i="27" s="1"/>
  <c r="AO371" i="27" s="1"/>
  <c r="AP371" i="27" s="1"/>
  <c r="AQ371" i="27" s="1"/>
  <c r="AR371" i="27" s="1"/>
  <c r="AS371" i="27" s="1"/>
  <c r="AT371" i="27" s="1"/>
  <c r="AU371" i="27" s="1"/>
  <c r="AV371" i="27" s="1"/>
  <c r="AW371" i="27" s="1"/>
  <c r="AX371" i="27" s="1"/>
  <c r="AY371" i="27" s="1"/>
  <c r="AZ371" i="27" s="1"/>
  <c r="BA371" i="27" s="1"/>
  <c r="BB371" i="27" s="1"/>
  <c r="BC371" i="27" s="1"/>
  <c r="BD371" i="27" s="1"/>
  <c r="F419" i="27"/>
  <c r="G419" i="27" s="1"/>
  <c r="H419" i="27" s="1"/>
  <c r="I419" i="27" s="1"/>
  <c r="J419" i="27" s="1"/>
  <c r="K419" i="27" s="1"/>
  <c r="L419" i="27" s="1"/>
  <c r="M419" i="27" s="1"/>
  <c r="N419" i="27" s="1"/>
  <c r="O419" i="27" s="1"/>
  <c r="P419" i="27" s="1"/>
  <c r="Q419" i="27" s="1"/>
  <c r="R419" i="27" s="1"/>
  <c r="S419" i="27" s="1"/>
  <c r="T419" i="27" s="1"/>
  <c r="U419" i="27" s="1"/>
  <c r="V419" i="27" s="1"/>
  <c r="W419" i="27" s="1"/>
  <c r="X419" i="27" s="1"/>
  <c r="Y419" i="27" s="1"/>
  <c r="Z419" i="27" s="1"/>
  <c r="AA419" i="27" s="1"/>
  <c r="AB419" i="27" s="1"/>
  <c r="AC419" i="27" s="1"/>
  <c r="AD419" i="27" s="1"/>
  <c r="AE419" i="27" s="1"/>
  <c r="AF419" i="27" s="1"/>
  <c r="AG419" i="27" s="1"/>
  <c r="AH419" i="27" s="1"/>
  <c r="AI419" i="27" s="1"/>
  <c r="AJ419" i="27" s="1"/>
  <c r="AK419" i="27" s="1"/>
  <c r="AL419" i="27" s="1"/>
  <c r="AM419" i="27" s="1"/>
  <c r="AN419" i="27" s="1"/>
  <c r="AO419" i="27" s="1"/>
  <c r="AP419" i="27" s="1"/>
  <c r="AQ419" i="27" s="1"/>
  <c r="AR419" i="27" s="1"/>
  <c r="AS419" i="27" s="1"/>
  <c r="AT419" i="27" s="1"/>
  <c r="AU419" i="27" s="1"/>
  <c r="AV419" i="27" s="1"/>
  <c r="AW419" i="27" s="1"/>
  <c r="AX419" i="27" s="1"/>
  <c r="AY419" i="27" s="1"/>
  <c r="AZ419" i="27" s="1"/>
  <c r="BA419" i="27" s="1"/>
  <c r="BB419" i="27" s="1"/>
  <c r="BC419" i="27" s="1"/>
  <c r="BD419" i="27" s="1"/>
  <c r="F451" i="27"/>
  <c r="G451" i="27" s="1"/>
  <c r="H451" i="27" s="1"/>
  <c r="I451" i="27" s="1"/>
  <c r="J451" i="27" s="1"/>
  <c r="K451" i="27" s="1"/>
  <c r="L451" i="27" s="1"/>
  <c r="M451" i="27" s="1"/>
  <c r="N451" i="27" s="1"/>
  <c r="O451" i="27" s="1"/>
  <c r="P451" i="27" s="1"/>
  <c r="Q451" i="27" s="1"/>
  <c r="R451" i="27" s="1"/>
  <c r="S451" i="27" s="1"/>
  <c r="T451" i="27" s="1"/>
  <c r="U451" i="27" s="1"/>
  <c r="V451" i="27" s="1"/>
  <c r="W451" i="27" s="1"/>
  <c r="X451" i="27" s="1"/>
  <c r="Y451" i="27" s="1"/>
  <c r="Z451" i="27" s="1"/>
  <c r="AA451" i="27" s="1"/>
  <c r="AB451" i="27" s="1"/>
  <c r="AC451" i="27" s="1"/>
  <c r="AD451" i="27" s="1"/>
  <c r="AE451" i="27" s="1"/>
  <c r="AF451" i="27" s="1"/>
  <c r="AG451" i="27" s="1"/>
  <c r="AH451" i="27" s="1"/>
  <c r="AI451" i="27" s="1"/>
  <c r="AJ451" i="27" s="1"/>
  <c r="AK451" i="27" s="1"/>
  <c r="AL451" i="27" s="1"/>
  <c r="AM451" i="27" s="1"/>
  <c r="AN451" i="27" s="1"/>
  <c r="AO451" i="27" s="1"/>
  <c r="AP451" i="27" s="1"/>
  <c r="AQ451" i="27" s="1"/>
  <c r="AR451" i="27" s="1"/>
  <c r="AS451" i="27" s="1"/>
  <c r="AT451" i="27" s="1"/>
  <c r="AU451" i="27" s="1"/>
  <c r="AV451" i="27" s="1"/>
  <c r="AW451" i="27" s="1"/>
  <c r="AX451" i="27" s="1"/>
  <c r="AY451" i="27" s="1"/>
  <c r="AZ451" i="27" s="1"/>
  <c r="BA451" i="27" s="1"/>
  <c r="BB451" i="27" s="1"/>
  <c r="BC451" i="27" s="1"/>
  <c r="BD451" i="27" s="1"/>
  <c r="F466" i="27"/>
  <c r="G466" i="27" s="1"/>
  <c r="H466" i="27" s="1"/>
  <c r="I466" i="27" s="1"/>
  <c r="J466" i="27" s="1"/>
  <c r="K466" i="27" s="1"/>
  <c r="L466" i="27" s="1"/>
  <c r="M466" i="27" s="1"/>
  <c r="N466" i="27" s="1"/>
  <c r="O466" i="27" s="1"/>
  <c r="P466" i="27" s="1"/>
  <c r="Q466" i="27" s="1"/>
  <c r="R466" i="27" s="1"/>
  <c r="S466" i="27" s="1"/>
  <c r="T466" i="27" s="1"/>
  <c r="U466" i="27" s="1"/>
  <c r="V466" i="27" s="1"/>
  <c r="W466" i="27" s="1"/>
  <c r="X466" i="27" s="1"/>
  <c r="Y466" i="27" s="1"/>
  <c r="Z466" i="27" s="1"/>
  <c r="AA466" i="27" s="1"/>
  <c r="AB466" i="27" s="1"/>
  <c r="AC466" i="27" s="1"/>
  <c r="AD466" i="27" s="1"/>
  <c r="AE466" i="27" s="1"/>
  <c r="AF466" i="27" s="1"/>
  <c r="AG466" i="27" s="1"/>
  <c r="AH466" i="27" s="1"/>
  <c r="AI466" i="27" s="1"/>
  <c r="AJ466" i="27" s="1"/>
  <c r="AK466" i="27" s="1"/>
  <c r="AL466" i="27" s="1"/>
  <c r="AM466" i="27" s="1"/>
  <c r="AN466" i="27" s="1"/>
  <c r="AO466" i="27" s="1"/>
  <c r="AP466" i="27" s="1"/>
  <c r="AQ466" i="27" s="1"/>
  <c r="AR466" i="27" s="1"/>
  <c r="AS466" i="27" s="1"/>
  <c r="AT466" i="27" s="1"/>
  <c r="AU466" i="27" s="1"/>
  <c r="AV466" i="27" s="1"/>
  <c r="AW466" i="27" s="1"/>
  <c r="AX466" i="27" s="1"/>
  <c r="AY466" i="27" s="1"/>
  <c r="AZ466" i="27" s="1"/>
  <c r="BA466" i="27" s="1"/>
  <c r="BB466" i="27" s="1"/>
  <c r="BC466" i="27" s="1"/>
  <c r="BD466" i="27" s="1"/>
  <c r="F482" i="27"/>
  <c r="G482" i="27" s="1"/>
  <c r="H482" i="27" s="1"/>
  <c r="I482" i="27" s="1"/>
  <c r="J482" i="27" s="1"/>
  <c r="K482" i="27" s="1"/>
  <c r="L482" i="27" s="1"/>
  <c r="M482" i="27" s="1"/>
  <c r="N482" i="27" s="1"/>
  <c r="O482" i="27" s="1"/>
  <c r="P482" i="27" s="1"/>
  <c r="Q482" i="27" s="1"/>
  <c r="R482" i="27" s="1"/>
  <c r="S482" i="27" s="1"/>
  <c r="T482" i="27" s="1"/>
  <c r="U482" i="27" s="1"/>
  <c r="V482" i="27" s="1"/>
  <c r="W482" i="27" s="1"/>
  <c r="X482" i="27" s="1"/>
  <c r="Y482" i="27" s="1"/>
  <c r="Z482" i="27" s="1"/>
  <c r="AA482" i="27" s="1"/>
  <c r="AB482" i="27" s="1"/>
  <c r="AC482" i="27" s="1"/>
  <c r="AD482" i="27" s="1"/>
  <c r="AE482" i="27" s="1"/>
  <c r="AF482" i="27" s="1"/>
  <c r="AG482" i="27" s="1"/>
  <c r="AH482" i="27" s="1"/>
  <c r="AI482" i="27" s="1"/>
  <c r="AJ482" i="27" s="1"/>
  <c r="AK482" i="27" s="1"/>
  <c r="AL482" i="27" s="1"/>
  <c r="AM482" i="27" s="1"/>
  <c r="AN482" i="27" s="1"/>
  <c r="AO482" i="27" s="1"/>
  <c r="AP482" i="27" s="1"/>
  <c r="AQ482" i="27" s="1"/>
  <c r="AR482" i="27" s="1"/>
  <c r="AS482" i="27" s="1"/>
  <c r="AT482" i="27" s="1"/>
  <c r="AU482" i="27" s="1"/>
  <c r="AV482" i="27" s="1"/>
  <c r="AW482" i="27" s="1"/>
  <c r="AX482" i="27" s="1"/>
  <c r="AY482" i="27" s="1"/>
  <c r="AZ482" i="27" s="1"/>
  <c r="BA482" i="27" s="1"/>
  <c r="BB482" i="27" s="1"/>
  <c r="BC482" i="27" s="1"/>
  <c r="BD482" i="27" s="1"/>
  <c r="F498" i="27"/>
  <c r="G498" i="27" s="1"/>
  <c r="H498" i="27" s="1"/>
  <c r="I498" i="27" s="1"/>
  <c r="J498" i="27" s="1"/>
  <c r="K498" i="27" s="1"/>
  <c r="L498" i="27" s="1"/>
  <c r="M498" i="27" s="1"/>
  <c r="N498" i="27" s="1"/>
  <c r="O498" i="27" s="1"/>
  <c r="P498" i="27" s="1"/>
  <c r="Q498" i="27" s="1"/>
  <c r="R498" i="27" s="1"/>
  <c r="S498" i="27" s="1"/>
  <c r="T498" i="27" s="1"/>
  <c r="U498" i="27" s="1"/>
  <c r="V498" i="27" s="1"/>
  <c r="W498" i="27" s="1"/>
  <c r="X498" i="27" s="1"/>
  <c r="Y498" i="27" s="1"/>
  <c r="Z498" i="27" s="1"/>
  <c r="AA498" i="27" s="1"/>
  <c r="AB498" i="27" s="1"/>
  <c r="AC498" i="27" s="1"/>
  <c r="AD498" i="27" s="1"/>
  <c r="AE498" i="27" s="1"/>
  <c r="AF498" i="27" s="1"/>
  <c r="AG498" i="27" s="1"/>
  <c r="AH498" i="27" s="1"/>
  <c r="AI498" i="27" s="1"/>
  <c r="AJ498" i="27" s="1"/>
  <c r="AK498" i="27" s="1"/>
  <c r="AL498" i="27" s="1"/>
  <c r="AM498" i="27" s="1"/>
  <c r="AN498" i="27" s="1"/>
  <c r="AO498" i="27" s="1"/>
  <c r="AP498" i="27" s="1"/>
  <c r="AQ498" i="27" s="1"/>
  <c r="AR498" i="27" s="1"/>
  <c r="AS498" i="27" s="1"/>
  <c r="AT498" i="27" s="1"/>
  <c r="AU498" i="27" s="1"/>
  <c r="AV498" i="27" s="1"/>
  <c r="AW498" i="27" s="1"/>
  <c r="AX498" i="27" s="1"/>
  <c r="AY498" i="27" s="1"/>
  <c r="AZ498" i="27" s="1"/>
  <c r="BA498" i="27" s="1"/>
  <c r="BB498" i="27" s="1"/>
  <c r="BC498" i="27" s="1"/>
  <c r="BD498" i="27" s="1"/>
  <c r="N499" i="28"/>
  <c r="J499" i="28"/>
  <c r="F499" i="28"/>
  <c r="M499" i="28"/>
  <c r="I499" i="28"/>
  <c r="E499" i="28"/>
  <c r="L499" i="28"/>
  <c r="H499" i="28"/>
  <c r="O499" i="28"/>
  <c r="K499" i="28"/>
  <c r="G499" i="28"/>
  <c r="B499" i="28"/>
  <c r="D499" i="28"/>
  <c r="C499" i="28"/>
  <c r="F445" i="27"/>
  <c r="G445" i="27" s="1"/>
  <c r="H445" i="27" s="1"/>
  <c r="I445" i="27" s="1"/>
  <c r="J445" i="27" s="1"/>
  <c r="K445" i="27" s="1"/>
  <c r="L445" i="27" s="1"/>
  <c r="M445" i="27" s="1"/>
  <c r="N445" i="27" s="1"/>
  <c r="O445" i="27" s="1"/>
  <c r="P445" i="27" s="1"/>
  <c r="Q445" i="27" s="1"/>
  <c r="R445" i="27" s="1"/>
  <c r="S445" i="27" s="1"/>
  <c r="T445" i="27" s="1"/>
  <c r="U445" i="27" s="1"/>
  <c r="V445" i="27" s="1"/>
  <c r="W445" i="27" s="1"/>
  <c r="X445" i="27" s="1"/>
  <c r="Y445" i="27" s="1"/>
  <c r="Z445" i="27" s="1"/>
  <c r="AA445" i="27" s="1"/>
  <c r="AB445" i="27" s="1"/>
  <c r="AC445" i="27" s="1"/>
  <c r="AD445" i="27" s="1"/>
  <c r="AE445" i="27" s="1"/>
  <c r="AF445" i="27" s="1"/>
  <c r="AG445" i="27" s="1"/>
  <c r="AH445" i="27" s="1"/>
  <c r="AI445" i="27" s="1"/>
  <c r="AJ445" i="27" s="1"/>
  <c r="AK445" i="27" s="1"/>
  <c r="AL445" i="27" s="1"/>
  <c r="AM445" i="27" s="1"/>
  <c r="AN445" i="27" s="1"/>
  <c r="AO445" i="27" s="1"/>
  <c r="AP445" i="27" s="1"/>
  <c r="AQ445" i="27" s="1"/>
  <c r="AR445" i="27" s="1"/>
  <c r="AS445" i="27" s="1"/>
  <c r="AT445" i="27" s="1"/>
  <c r="AU445" i="27" s="1"/>
  <c r="AV445" i="27" s="1"/>
  <c r="AW445" i="27" s="1"/>
  <c r="AX445" i="27" s="1"/>
  <c r="AY445" i="27" s="1"/>
  <c r="AZ445" i="27" s="1"/>
  <c r="BA445" i="27" s="1"/>
  <c r="BB445" i="27" s="1"/>
  <c r="BC445" i="27" s="1"/>
  <c r="BD445" i="27" s="1"/>
  <c r="F314" i="27"/>
  <c r="G314" i="27" s="1"/>
  <c r="H314" i="27" s="1"/>
  <c r="I314" i="27" s="1"/>
  <c r="J314" i="27" s="1"/>
  <c r="K314" i="27" s="1"/>
  <c r="L314" i="27" s="1"/>
  <c r="M314" i="27" s="1"/>
  <c r="N314" i="27" s="1"/>
  <c r="O314" i="27" s="1"/>
  <c r="P314" i="27" s="1"/>
  <c r="Q314" i="27" s="1"/>
  <c r="R314" i="27" s="1"/>
  <c r="S314" i="27" s="1"/>
  <c r="T314" i="27" s="1"/>
  <c r="U314" i="27" s="1"/>
  <c r="V314" i="27" s="1"/>
  <c r="W314" i="27" s="1"/>
  <c r="X314" i="27" s="1"/>
  <c r="Y314" i="27" s="1"/>
  <c r="Z314" i="27" s="1"/>
  <c r="AA314" i="27" s="1"/>
  <c r="AB314" i="27" s="1"/>
  <c r="AC314" i="27" s="1"/>
  <c r="AD314" i="27" s="1"/>
  <c r="AE314" i="27" s="1"/>
  <c r="AF314" i="27" s="1"/>
  <c r="AG314" i="27" s="1"/>
  <c r="AH314" i="27" s="1"/>
  <c r="AI314" i="27" s="1"/>
  <c r="AJ314" i="27" s="1"/>
  <c r="AK314" i="27" s="1"/>
  <c r="AL314" i="27" s="1"/>
  <c r="AM314" i="27" s="1"/>
  <c r="AN314" i="27" s="1"/>
  <c r="AO314" i="27" s="1"/>
  <c r="AP314" i="27" s="1"/>
  <c r="AQ314" i="27" s="1"/>
  <c r="AR314" i="27" s="1"/>
  <c r="AS314" i="27" s="1"/>
  <c r="AT314" i="27" s="1"/>
  <c r="AU314" i="27" s="1"/>
  <c r="AV314" i="27" s="1"/>
  <c r="AW314" i="27" s="1"/>
  <c r="AX314" i="27" s="1"/>
  <c r="AY314" i="27" s="1"/>
  <c r="AZ314" i="27" s="1"/>
  <c r="BA314" i="27" s="1"/>
  <c r="BB314" i="27" s="1"/>
  <c r="BC314" i="27" s="1"/>
  <c r="BD314" i="27" s="1"/>
  <c r="F230" i="27"/>
  <c r="G230" i="27" s="1"/>
  <c r="H230" i="27" s="1"/>
  <c r="I230" i="27" s="1"/>
  <c r="J230" i="27" s="1"/>
  <c r="K230" i="27" s="1"/>
  <c r="L230" i="27" s="1"/>
  <c r="M230" i="27" s="1"/>
  <c r="N230" i="27" s="1"/>
  <c r="O230" i="27" s="1"/>
  <c r="P230" i="27" s="1"/>
  <c r="Q230" i="27" s="1"/>
  <c r="R230" i="27" s="1"/>
  <c r="S230" i="27" s="1"/>
  <c r="T230" i="27" s="1"/>
  <c r="U230" i="27" s="1"/>
  <c r="V230" i="27" s="1"/>
  <c r="W230" i="27" s="1"/>
  <c r="X230" i="27" s="1"/>
  <c r="Y230" i="27" s="1"/>
  <c r="Z230" i="27" s="1"/>
  <c r="AA230" i="27" s="1"/>
  <c r="AB230" i="27" s="1"/>
  <c r="AC230" i="27" s="1"/>
  <c r="AD230" i="27" s="1"/>
  <c r="AE230" i="27" s="1"/>
  <c r="AF230" i="27" s="1"/>
  <c r="AG230" i="27" s="1"/>
  <c r="AH230" i="27" s="1"/>
  <c r="AI230" i="27" s="1"/>
  <c r="AJ230" i="27" s="1"/>
  <c r="AK230" i="27" s="1"/>
  <c r="AL230" i="27" s="1"/>
  <c r="AM230" i="27" s="1"/>
  <c r="AN230" i="27" s="1"/>
  <c r="AO230" i="27" s="1"/>
  <c r="AP230" i="27" s="1"/>
  <c r="AQ230" i="27" s="1"/>
  <c r="AR230" i="27" s="1"/>
  <c r="AS230" i="27" s="1"/>
  <c r="AT230" i="27" s="1"/>
  <c r="AU230" i="27" s="1"/>
  <c r="AV230" i="27" s="1"/>
  <c r="AW230" i="27" s="1"/>
  <c r="AX230" i="27" s="1"/>
  <c r="AY230" i="27" s="1"/>
  <c r="AZ230" i="27" s="1"/>
  <c r="BA230" i="27" s="1"/>
  <c r="BB230" i="27" s="1"/>
  <c r="BC230" i="27" s="1"/>
  <c r="BD230" i="27" s="1"/>
  <c r="F83" i="27"/>
  <c r="G83" i="27" s="1"/>
  <c r="H83" i="27" s="1"/>
  <c r="I83" i="27" s="1"/>
  <c r="J83" i="27" s="1"/>
  <c r="K83" i="27" s="1"/>
  <c r="L83" i="27" s="1"/>
  <c r="M83" i="27" s="1"/>
  <c r="N83" i="27" s="1"/>
  <c r="O83" i="27" s="1"/>
  <c r="P83" i="27" s="1"/>
  <c r="Q83" i="27" s="1"/>
  <c r="R83" i="27" s="1"/>
  <c r="S83" i="27" s="1"/>
  <c r="T83" i="27" s="1"/>
  <c r="U83" i="27" s="1"/>
  <c r="V83" i="27" s="1"/>
  <c r="W83" i="27" s="1"/>
  <c r="X83" i="27" s="1"/>
  <c r="Y83" i="27" s="1"/>
  <c r="Z83" i="27" s="1"/>
  <c r="AA83" i="27" s="1"/>
  <c r="AB83" i="27" s="1"/>
  <c r="AC83" i="27" s="1"/>
  <c r="AD83" i="27" s="1"/>
  <c r="AE83" i="27" s="1"/>
  <c r="AF83" i="27" s="1"/>
  <c r="AG83" i="27" s="1"/>
  <c r="AH83" i="27" s="1"/>
  <c r="AI83" i="27" s="1"/>
  <c r="AJ83" i="27" s="1"/>
  <c r="AK83" i="27" s="1"/>
  <c r="AL83" i="27" s="1"/>
  <c r="AM83" i="27" s="1"/>
  <c r="AN83" i="27" s="1"/>
  <c r="AO83" i="27" s="1"/>
  <c r="AP83" i="27" s="1"/>
  <c r="AQ83" i="27" s="1"/>
  <c r="AR83" i="27" s="1"/>
  <c r="AS83" i="27" s="1"/>
  <c r="AT83" i="27" s="1"/>
  <c r="AU83" i="27" s="1"/>
  <c r="AV83" i="27" s="1"/>
  <c r="AW83" i="27" s="1"/>
  <c r="AX83" i="27" s="1"/>
  <c r="AY83" i="27" s="1"/>
  <c r="AZ83" i="27" s="1"/>
  <c r="BA83" i="27" s="1"/>
  <c r="BB83" i="27" s="1"/>
  <c r="BC83" i="27" s="1"/>
  <c r="BD83" i="27" s="1"/>
  <c r="F19" i="27"/>
  <c r="G19" i="27" s="1"/>
  <c r="H19" i="27" s="1"/>
  <c r="I19" i="27" s="1"/>
  <c r="J19" i="27" s="1"/>
  <c r="K19" i="27" s="1"/>
  <c r="L19" i="27" s="1"/>
  <c r="M19" i="27" s="1"/>
  <c r="N19" i="27" s="1"/>
  <c r="O19" i="27" s="1"/>
  <c r="P19" i="27" s="1"/>
  <c r="Q19" i="27" s="1"/>
  <c r="R19" i="27" s="1"/>
  <c r="S19" i="27" s="1"/>
  <c r="T19" i="27" s="1"/>
  <c r="U19" i="27" s="1"/>
  <c r="V19" i="27" s="1"/>
  <c r="W19" i="27" s="1"/>
  <c r="X19" i="27" s="1"/>
  <c r="Y19" i="27" s="1"/>
  <c r="Z19" i="27" s="1"/>
  <c r="AA19" i="27" s="1"/>
  <c r="AB19" i="27" s="1"/>
  <c r="AC19" i="27" s="1"/>
  <c r="AD19" i="27" s="1"/>
  <c r="AE19" i="27" s="1"/>
  <c r="AF19" i="27" s="1"/>
  <c r="AG19" i="27" s="1"/>
  <c r="AH19" i="27" s="1"/>
  <c r="AI19" i="27" s="1"/>
  <c r="AJ19" i="27" s="1"/>
  <c r="AK19" i="27" s="1"/>
  <c r="AL19" i="27" s="1"/>
  <c r="AM19" i="27" s="1"/>
  <c r="AN19" i="27" s="1"/>
  <c r="AO19" i="27" s="1"/>
  <c r="AP19" i="27" s="1"/>
  <c r="AQ19" i="27" s="1"/>
  <c r="AR19" i="27" s="1"/>
  <c r="AS19" i="27" s="1"/>
  <c r="AT19" i="27" s="1"/>
  <c r="AU19" i="27" s="1"/>
  <c r="AV19" i="27" s="1"/>
  <c r="AW19" i="27" s="1"/>
  <c r="AX19" i="27" s="1"/>
  <c r="AY19" i="27" s="1"/>
  <c r="AZ19" i="27" s="1"/>
  <c r="BA19" i="27" s="1"/>
  <c r="BB19" i="27" s="1"/>
  <c r="BC19" i="27" s="1"/>
  <c r="BD19" i="27" s="1"/>
  <c r="F90" i="27"/>
  <c r="G90" i="27" s="1"/>
  <c r="H90" i="27" s="1"/>
  <c r="I90" i="27" s="1"/>
  <c r="J90" i="27" s="1"/>
  <c r="K90" i="27" s="1"/>
  <c r="L90" i="27" s="1"/>
  <c r="M90" i="27" s="1"/>
  <c r="N90" i="27" s="1"/>
  <c r="O90" i="27" s="1"/>
  <c r="P90" i="27" s="1"/>
  <c r="Q90" i="27" s="1"/>
  <c r="R90" i="27" s="1"/>
  <c r="S90" i="27" s="1"/>
  <c r="T90" i="27" s="1"/>
  <c r="U90" i="27" s="1"/>
  <c r="V90" i="27" s="1"/>
  <c r="W90" i="27" s="1"/>
  <c r="X90" i="27" s="1"/>
  <c r="Y90" i="27" s="1"/>
  <c r="Z90" i="27" s="1"/>
  <c r="AA90" i="27" s="1"/>
  <c r="AB90" i="27" s="1"/>
  <c r="AC90" i="27" s="1"/>
  <c r="AD90" i="27" s="1"/>
  <c r="AE90" i="27" s="1"/>
  <c r="AF90" i="27" s="1"/>
  <c r="AG90" i="27" s="1"/>
  <c r="AH90" i="27" s="1"/>
  <c r="AI90" i="27" s="1"/>
  <c r="AJ90" i="27" s="1"/>
  <c r="AK90" i="27" s="1"/>
  <c r="AL90" i="27" s="1"/>
  <c r="AM90" i="27" s="1"/>
  <c r="AN90" i="27" s="1"/>
  <c r="AO90" i="27" s="1"/>
  <c r="AP90" i="27" s="1"/>
  <c r="AQ90" i="27" s="1"/>
  <c r="AR90" i="27" s="1"/>
  <c r="AS90" i="27" s="1"/>
  <c r="AT90" i="27" s="1"/>
  <c r="AU90" i="27" s="1"/>
  <c r="AV90" i="27" s="1"/>
  <c r="AW90" i="27" s="1"/>
  <c r="AX90" i="27" s="1"/>
  <c r="AY90" i="27" s="1"/>
  <c r="AZ90" i="27" s="1"/>
  <c r="BA90" i="27" s="1"/>
  <c r="BB90" i="27" s="1"/>
  <c r="BC90" i="27" s="1"/>
  <c r="BD90" i="27" s="1"/>
  <c r="F26" i="27"/>
  <c r="G26" i="27" s="1"/>
  <c r="H26" i="27" s="1"/>
  <c r="I26" i="27" s="1"/>
  <c r="J26" i="27" s="1"/>
  <c r="K26" i="27" s="1"/>
  <c r="L26" i="27" s="1"/>
  <c r="M26" i="27" s="1"/>
  <c r="N26" i="27" s="1"/>
  <c r="O26" i="27" s="1"/>
  <c r="P26" i="27" s="1"/>
  <c r="Q26" i="27" s="1"/>
  <c r="R26" i="27" s="1"/>
  <c r="S26" i="27" s="1"/>
  <c r="T26" i="27" s="1"/>
  <c r="U26" i="27" s="1"/>
  <c r="V26" i="27" s="1"/>
  <c r="W26" i="27" s="1"/>
  <c r="X26" i="27" s="1"/>
  <c r="Y26" i="27" s="1"/>
  <c r="Z26" i="27" s="1"/>
  <c r="AA26" i="27" s="1"/>
  <c r="AB26" i="27" s="1"/>
  <c r="AC26" i="27" s="1"/>
  <c r="AD26" i="27" s="1"/>
  <c r="AE26" i="27" s="1"/>
  <c r="AF26" i="27" s="1"/>
  <c r="AG26" i="27" s="1"/>
  <c r="AH26" i="27" s="1"/>
  <c r="AI26" i="27" s="1"/>
  <c r="AJ26" i="27" s="1"/>
  <c r="AK26" i="27" s="1"/>
  <c r="AL26" i="27" s="1"/>
  <c r="AM26" i="27" s="1"/>
  <c r="AN26" i="27" s="1"/>
  <c r="AO26" i="27" s="1"/>
  <c r="AP26" i="27" s="1"/>
  <c r="AQ26" i="27" s="1"/>
  <c r="AR26" i="27" s="1"/>
  <c r="AS26" i="27" s="1"/>
  <c r="AT26" i="27" s="1"/>
  <c r="AU26" i="27" s="1"/>
  <c r="AV26" i="27" s="1"/>
  <c r="AW26" i="27" s="1"/>
  <c r="AX26" i="27" s="1"/>
  <c r="AY26" i="27" s="1"/>
  <c r="AZ26" i="27" s="1"/>
  <c r="BA26" i="27" s="1"/>
  <c r="BB26" i="27" s="1"/>
  <c r="BC26" i="27" s="1"/>
  <c r="BD26" i="27" s="1"/>
  <c r="F433" i="27"/>
  <c r="G433" i="27" s="1"/>
  <c r="H433" i="27" s="1"/>
  <c r="I433" i="27" s="1"/>
  <c r="J433" i="27" s="1"/>
  <c r="K433" i="27" s="1"/>
  <c r="L433" i="27" s="1"/>
  <c r="M433" i="27" s="1"/>
  <c r="N433" i="27" s="1"/>
  <c r="O433" i="27" s="1"/>
  <c r="P433" i="27" s="1"/>
  <c r="Q433" i="27" s="1"/>
  <c r="R433" i="27" s="1"/>
  <c r="S433" i="27" s="1"/>
  <c r="T433" i="27" s="1"/>
  <c r="U433" i="27" s="1"/>
  <c r="V433" i="27" s="1"/>
  <c r="W433" i="27" s="1"/>
  <c r="X433" i="27" s="1"/>
  <c r="Y433" i="27" s="1"/>
  <c r="Z433" i="27" s="1"/>
  <c r="AA433" i="27" s="1"/>
  <c r="AB433" i="27" s="1"/>
  <c r="AC433" i="27" s="1"/>
  <c r="AD433" i="27" s="1"/>
  <c r="AE433" i="27" s="1"/>
  <c r="AF433" i="27" s="1"/>
  <c r="AG433" i="27" s="1"/>
  <c r="AH433" i="27" s="1"/>
  <c r="AI433" i="27" s="1"/>
  <c r="AJ433" i="27" s="1"/>
  <c r="AK433" i="27" s="1"/>
  <c r="AL433" i="27" s="1"/>
  <c r="AM433" i="27" s="1"/>
  <c r="AN433" i="27" s="1"/>
  <c r="AO433" i="27" s="1"/>
  <c r="AP433" i="27" s="1"/>
  <c r="AQ433" i="27" s="1"/>
  <c r="AR433" i="27" s="1"/>
  <c r="AS433" i="27" s="1"/>
  <c r="AT433" i="27" s="1"/>
  <c r="AU433" i="27" s="1"/>
  <c r="AV433" i="27" s="1"/>
  <c r="AW433" i="27" s="1"/>
  <c r="AX433" i="27" s="1"/>
  <c r="AY433" i="27" s="1"/>
  <c r="AZ433" i="27" s="1"/>
  <c r="BA433" i="27" s="1"/>
  <c r="BB433" i="27" s="1"/>
  <c r="BC433" i="27" s="1"/>
  <c r="BD433" i="27" s="1"/>
  <c r="F369" i="27"/>
  <c r="G369" i="27" s="1"/>
  <c r="H369" i="27" s="1"/>
  <c r="I369" i="27" s="1"/>
  <c r="J369" i="27" s="1"/>
  <c r="K369" i="27" s="1"/>
  <c r="L369" i="27" s="1"/>
  <c r="M369" i="27" s="1"/>
  <c r="N369" i="27" s="1"/>
  <c r="O369" i="27" s="1"/>
  <c r="P369" i="27" s="1"/>
  <c r="Q369" i="27" s="1"/>
  <c r="R369" i="27" s="1"/>
  <c r="S369" i="27" s="1"/>
  <c r="T369" i="27" s="1"/>
  <c r="U369" i="27" s="1"/>
  <c r="V369" i="27" s="1"/>
  <c r="W369" i="27" s="1"/>
  <c r="X369" i="27" s="1"/>
  <c r="Y369" i="27" s="1"/>
  <c r="Z369" i="27" s="1"/>
  <c r="AA369" i="27" s="1"/>
  <c r="AB369" i="27" s="1"/>
  <c r="AC369" i="27" s="1"/>
  <c r="AD369" i="27" s="1"/>
  <c r="AE369" i="27" s="1"/>
  <c r="AF369" i="27" s="1"/>
  <c r="AG369" i="27" s="1"/>
  <c r="AH369" i="27" s="1"/>
  <c r="AI369" i="27" s="1"/>
  <c r="AJ369" i="27" s="1"/>
  <c r="AK369" i="27" s="1"/>
  <c r="AL369" i="27" s="1"/>
  <c r="AM369" i="27" s="1"/>
  <c r="AN369" i="27" s="1"/>
  <c r="AO369" i="27" s="1"/>
  <c r="AP369" i="27" s="1"/>
  <c r="AQ369" i="27" s="1"/>
  <c r="AR369" i="27" s="1"/>
  <c r="AS369" i="27" s="1"/>
  <c r="AT369" i="27" s="1"/>
  <c r="AU369" i="27" s="1"/>
  <c r="AV369" i="27" s="1"/>
  <c r="AW369" i="27" s="1"/>
  <c r="AX369" i="27" s="1"/>
  <c r="AY369" i="27" s="1"/>
  <c r="AZ369" i="27" s="1"/>
  <c r="BA369" i="27" s="1"/>
  <c r="BB369" i="27" s="1"/>
  <c r="BC369" i="27" s="1"/>
  <c r="BD369" i="27" s="1"/>
  <c r="F318" i="27"/>
  <c r="G318" i="27" s="1"/>
  <c r="H318" i="27" s="1"/>
  <c r="I318" i="27" s="1"/>
  <c r="J318" i="27" s="1"/>
  <c r="K318" i="27" s="1"/>
  <c r="L318" i="27" s="1"/>
  <c r="M318" i="27" s="1"/>
  <c r="N318" i="27" s="1"/>
  <c r="O318" i="27" s="1"/>
  <c r="P318" i="27" s="1"/>
  <c r="Q318" i="27" s="1"/>
  <c r="R318" i="27" s="1"/>
  <c r="S318" i="27" s="1"/>
  <c r="T318" i="27" s="1"/>
  <c r="U318" i="27" s="1"/>
  <c r="V318" i="27" s="1"/>
  <c r="W318" i="27" s="1"/>
  <c r="X318" i="27" s="1"/>
  <c r="Y318" i="27" s="1"/>
  <c r="Z318" i="27" s="1"/>
  <c r="AA318" i="27" s="1"/>
  <c r="AB318" i="27" s="1"/>
  <c r="AC318" i="27" s="1"/>
  <c r="AD318" i="27" s="1"/>
  <c r="AE318" i="27" s="1"/>
  <c r="AF318" i="27" s="1"/>
  <c r="AG318" i="27" s="1"/>
  <c r="AH318" i="27" s="1"/>
  <c r="AI318" i="27" s="1"/>
  <c r="AJ318" i="27" s="1"/>
  <c r="AK318" i="27" s="1"/>
  <c r="AL318" i="27" s="1"/>
  <c r="AM318" i="27" s="1"/>
  <c r="AN318" i="27" s="1"/>
  <c r="AO318" i="27" s="1"/>
  <c r="AP318" i="27" s="1"/>
  <c r="AQ318" i="27" s="1"/>
  <c r="AR318" i="27" s="1"/>
  <c r="AS318" i="27" s="1"/>
  <c r="AT318" i="27" s="1"/>
  <c r="AU318" i="27" s="1"/>
  <c r="AV318" i="27" s="1"/>
  <c r="AW318" i="27" s="1"/>
  <c r="AX318" i="27" s="1"/>
  <c r="AY318" i="27" s="1"/>
  <c r="AZ318" i="27" s="1"/>
  <c r="BA318" i="27" s="1"/>
  <c r="BB318" i="27" s="1"/>
  <c r="BC318" i="27" s="1"/>
  <c r="BD318" i="27" s="1"/>
  <c r="F442" i="27"/>
  <c r="G442" i="27" s="1"/>
  <c r="H442" i="27" s="1"/>
  <c r="I442" i="27" s="1"/>
  <c r="J442" i="27" s="1"/>
  <c r="K442" i="27" s="1"/>
  <c r="L442" i="27" s="1"/>
  <c r="M442" i="27" s="1"/>
  <c r="N442" i="27" s="1"/>
  <c r="O442" i="27" s="1"/>
  <c r="P442" i="27" s="1"/>
  <c r="Q442" i="27" s="1"/>
  <c r="R442" i="27" s="1"/>
  <c r="S442" i="27" s="1"/>
  <c r="T442" i="27" s="1"/>
  <c r="U442" i="27" s="1"/>
  <c r="V442" i="27" s="1"/>
  <c r="W442" i="27" s="1"/>
  <c r="X442" i="27" s="1"/>
  <c r="Y442" i="27" s="1"/>
  <c r="Z442" i="27" s="1"/>
  <c r="AA442" i="27" s="1"/>
  <c r="AB442" i="27" s="1"/>
  <c r="AC442" i="27" s="1"/>
  <c r="AD442" i="27" s="1"/>
  <c r="AE442" i="27" s="1"/>
  <c r="AF442" i="27" s="1"/>
  <c r="AG442" i="27" s="1"/>
  <c r="AH442" i="27" s="1"/>
  <c r="AI442" i="27" s="1"/>
  <c r="AJ442" i="27" s="1"/>
  <c r="AK442" i="27" s="1"/>
  <c r="AL442" i="27" s="1"/>
  <c r="AM442" i="27" s="1"/>
  <c r="AN442" i="27" s="1"/>
  <c r="AO442" i="27" s="1"/>
  <c r="AP442" i="27" s="1"/>
  <c r="AQ442" i="27" s="1"/>
  <c r="AR442" i="27" s="1"/>
  <c r="AS442" i="27" s="1"/>
  <c r="AT442" i="27" s="1"/>
  <c r="AU442" i="27" s="1"/>
  <c r="AV442" i="27" s="1"/>
  <c r="AW442" i="27" s="1"/>
  <c r="AX442" i="27" s="1"/>
  <c r="AY442" i="27" s="1"/>
  <c r="AZ442" i="27" s="1"/>
  <c r="BA442" i="27" s="1"/>
  <c r="BB442" i="27" s="1"/>
  <c r="BC442" i="27" s="1"/>
  <c r="BD442" i="27" s="1"/>
  <c r="F378" i="27"/>
  <c r="G378" i="27" s="1"/>
  <c r="H378" i="27" s="1"/>
  <c r="I378" i="27" s="1"/>
  <c r="J378" i="27" s="1"/>
  <c r="K378" i="27" s="1"/>
  <c r="L378" i="27" s="1"/>
  <c r="M378" i="27" s="1"/>
  <c r="N378" i="27" s="1"/>
  <c r="O378" i="27" s="1"/>
  <c r="P378" i="27" s="1"/>
  <c r="Q378" i="27" s="1"/>
  <c r="R378" i="27" s="1"/>
  <c r="S378" i="27" s="1"/>
  <c r="T378" i="27" s="1"/>
  <c r="U378" i="27" s="1"/>
  <c r="V378" i="27" s="1"/>
  <c r="W378" i="27" s="1"/>
  <c r="X378" i="27" s="1"/>
  <c r="Y378" i="27" s="1"/>
  <c r="Z378" i="27" s="1"/>
  <c r="AA378" i="27" s="1"/>
  <c r="AB378" i="27" s="1"/>
  <c r="AC378" i="27" s="1"/>
  <c r="AD378" i="27" s="1"/>
  <c r="AE378" i="27" s="1"/>
  <c r="AF378" i="27" s="1"/>
  <c r="AG378" i="27" s="1"/>
  <c r="AH378" i="27" s="1"/>
  <c r="AI378" i="27" s="1"/>
  <c r="AJ378" i="27" s="1"/>
  <c r="AK378" i="27" s="1"/>
  <c r="AL378" i="27" s="1"/>
  <c r="AM378" i="27" s="1"/>
  <c r="AN378" i="27" s="1"/>
  <c r="AO378" i="27" s="1"/>
  <c r="AP378" i="27" s="1"/>
  <c r="AQ378" i="27" s="1"/>
  <c r="AR378" i="27" s="1"/>
  <c r="AS378" i="27" s="1"/>
  <c r="AT378" i="27" s="1"/>
  <c r="AU378" i="27" s="1"/>
  <c r="AV378" i="27" s="1"/>
  <c r="AW378" i="27" s="1"/>
  <c r="AX378" i="27" s="1"/>
  <c r="AY378" i="27" s="1"/>
  <c r="AZ378" i="27" s="1"/>
  <c r="BA378" i="27" s="1"/>
  <c r="BB378" i="27" s="1"/>
  <c r="BC378" i="27" s="1"/>
  <c r="BD378" i="27" s="1"/>
  <c r="F311" i="27"/>
  <c r="G311" i="27" s="1"/>
  <c r="H311" i="27" s="1"/>
  <c r="I311" i="27" s="1"/>
  <c r="J311" i="27" s="1"/>
  <c r="K311" i="27" s="1"/>
  <c r="L311" i="27" s="1"/>
  <c r="M311" i="27" s="1"/>
  <c r="N311" i="27" s="1"/>
  <c r="O311" i="27" s="1"/>
  <c r="P311" i="27" s="1"/>
  <c r="Q311" i="27" s="1"/>
  <c r="R311" i="27" s="1"/>
  <c r="S311" i="27" s="1"/>
  <c r="T311" i="27" s="1"/>
  <c r="U311" i="27" s="1"/>
  <c r="V311" i="27" s="1"/>
  <c r="W311" i="27" s="1"/>
  <c r="X311" i="27" s="1"/>
  <c r="Y311" i="27" s="1"/>
  <c r="Z311" i="27" s="1"/>
  <c r="AA311" i="27" s="1"/>
  <c r="AB311" i="27" s="1"/>
  <c r="AC311" i="27" s="1"/>
  <c r="AD311" i="27" s="1"/>
  <c r="AE311" i="27" s="1"/>
  <c r="AF311" i="27" s="1"/>
  <c r="AG311" i="27" s="1"/>
  <c r="AH311" i="27" s="1"/>
  <c r="AI311" i="27" s="1"/>
  <c r="AJ311" i="27" s="1"/>
  <c r="AK311" i="27" s="1"/>
  <c r="AL311" i="27" s="1"/>
  <c r="AM311" i="27" s="1"/>
  <c r="AN311" i="27" s="1"/>
  <c r="AO311" i="27" s="1"/>
  <c r="AP311" i="27" s="1"/>
  <c r="AQ311" i="27" s="1"/>
  <c r="AR311" i="27" s="1"/>
  <c r="AS311" i="27" s="1"/>
  <c r="AT311" i="27" s="1"/>
  <c r="AU311" i="27" s="1"/>
  <c r="AV311" i="27" s="1"/>
  <c r="AW311" i="27" s="1"/>
  <c r="AX311" i="27" s="1"/>
  <c r="AY311" i="27" s="1"/>
  <c r="AZ311" i="27" s="1"/>
  <c r="BA311" i="27" s="1"/>
  <c r="BB311" i="27" s="1"/>
  <c r="BC311" i="27" s="1"/>
  <c r="BD311" i="27" s="1"/>
  <c r="F190" i="27"/>
  <c r="G190" i="27" s="1"/>
  <c r="H190" i="27" s="1"/>
  <c r="I190" i="27" s="1"/>
  <c r="J190" i="27" s="1"/>
  <c r="K190" i="27" s="1"/>
  <c r="L190" i="27" s="1"/>
  <c r="M190" i="27" s="1"/>
  <c r="N190" i="27" s="1"/>
  <c r="O190" i="27" s="1"/>
  <c r="P190" i="27" s="1"/>
  <c r="Q190" i="27" s="1"/>
  <c r="R190" i="27" s="1"/>
  <c r="S190" i="27" s="1"/>
  <c r="T190" i="27" s="1"/>
  <c r="U190" i="27" s="1"/>
  <c r="V190" i="27" s="1"/>
  <c r="W190" i="27" s="1"/>
  <c r="X190" i="27" s="1"/>
  <c r="Y190" i="27" s="1"/>
  <c r="Z190" i="27" s="1"/>
  <c r="AA190" i="27" s="1"/>
  <c r="AB190" i="27" s="1"/>
  <c r="AC190" i="27" s="1"/>
  <c r="AD190" i="27" s="1"/>
  <c r="AE190" i="27" s="1"/>
  <c r="AF190" i="27" s="1"/>
  <c r="AG190" i="27" s="1"/>
  <c r="AH190" i="27" s="1"/>
  <c r="AI190" i="27" s="1"/>
  <c r="AJ190" i="27" s="1"/>
  <c r="AK190" i="27" s="1"/>
  <c r="AL190" i="27" s="1"/>
  <c r="AM190" i="27" s="1"/>
  <c r="AN190" i="27" s="1"/>
  <c r="AO190" i="27" s="1"/>
  <c r="AP190" i="27" s="1"/>
  <c r="AQ190" i="27" s="1"/>
  <c r="AR190" i="27" s="1"/>
  <c r="AS190" i="27" s="1"/>
  <c r="AT190" i="27" s="1"/>
  <c r="AU190" i="27" s="1"/>
  <c r="AV190" i="27" s="1"/>
  <c r="AW190" i="27" s="1"/>
  <c r="AX190" i="27" s="1"/>
  <c r="AY190" i="27" s="1"/>
  <c r="AZ190" i="27" s="1"/>
  <c r="BA190" i="27" s="1"/>
  <c r="BB190" i="27" s="1"/>
  <c r="BC190" i="27" s="1"/>
  <c r="BD190" i="27" s="1"/>
  <c r="F174" i="27"/>
  <c r="G174" i="27" s="1"/>
  <c r="H174" i="27" s="1"/>
  <c r="I174" i="27" s="1"/>
  <c r="J174" i="27" s="1"/>
  <c r="K174" i="27" s="1"/>
  <c r="L174" i="27" s="1"/>
  <c r="M174" i="27" s="1"/>
  <c r="N174" i="27" s="1"/>
  <c r="O174" i="27" s="1"/>
  <c r="P174" i="27" s="1"/>
  <c r="Q174" i="27" s="1"/>
  <c r="R174" i="27" s="1"/>
  <c r="S174" i="27" s="1"/>
  <c r="T174" i="27" s="1"/>
  <c r="U174" i="27" s="1"/>
  <c r="V174" i="27" s="1"/>
  <c r="W174" i="27" s="1"/>
  <c r="X174" i="27" s="1"/>
  <c r="Y174" i="27" s="1"/>
  <c r="Z174" i="27" s="1"/>
  <c r="AA174" i="27" s="1"/>
  <c r="AB174" i="27" s="1"/>
  <c r="AC174" i="27" s="1"/>
  <c r="AD174" i="27" s="1"/>
  <c r="AE174" i="27" s="1"/>
  <c r="AF174" i="27" s="1"/>
  <c r="AG174" i="27" s="1"/>
  <c r="AH174" i="27" s="1"/>
  <c r="AI174" i="27" s="1"/>
  <c r="AJ174" i="27" s="1"/>
  <c r="AK174" i="27" s="1"/>
  <c r="AL174" i="27" s="1"/>
  <c r="AM174" i="27" s="1"/>
  <c r="AN174" i="27" s="1"/>
  <c r="AO174" i="27" s="1"/>
  <c r="AP174" i="27" s="1"/>
  <c r="AQ174" i="27" s="1"/>
  <c r="AR174" i="27" s="1"/>
  <c r="AS174" i="27" s="1"/>
  <c r="AT174" i="27" s="1"/>
  <c r="AU174" i="27" s="1"/>
  <c r="AV174" i="27" s="1"/>
  <c r="AW174" i="27" s="1"/>
  <c r="AX174" i="27" s="1"/>
  <c r="AY174" i="27" s="1"/>
  <c r="AZ174" i="27" s="1"/>
  <c r="BA174" i="27" s="1"/>
  <c r="BB174" i="27" s="1"/>
  <c r="BC174" i="27" s="1"/>
  <c r="BD174" i="27" s="1"/>
  <c r="F158" i="27"/>
  <c r="G158" i="27" s="1"/>
  <c r="H158" i="27" s="1"/>
  <c r="I158" i="27" s="1"/>
  <c r="J158" i="27" s="1"/>
  <c r="K158" i="27" s="1"/>
  <c r="L158" i="27" s="1"/>
  <c r="M158" i="27" s="1"/>
  <c r="N158" i="27" s="1"/>
  <c r="O158" i="27" s="1"/>
  <c r="P158" i="27" s="1"/>
  <c r="Q158" i="27" s="1"/>
  <c r="R158" i="27" s="1"/>
  <c r="S158" i="27" s="1"/>
  <c r="T158" i="27" s="1"/>
  <c r="U158" i="27" s="1"/>
  <c r="V158" i="27" s="1"/>
  <c r="W158" i="27" s="1"/>
  <c r="X158" i="27" s="1"/>
  <c r="Y158" i="27" s="1"/>
  <c r="Z158" i="27" s="1"/>
  <c r="AA158" i="27" s="1"/>
  <c r="AB158" i="27" s="1"/>
  <c r="AC158" i="27" s="1"/>
  <c r="AD158" i="27" s="1"/>
  <c r="AE158" i="27" s="1"/>
  <c r="AF158" i="27" s="1"/>
  <c r="AG158" i="27" s="1"/>
  <c r="AH158" i="27" s="1"/>
  <c r="AI158" i="27" s="1"/>
  <c r="AJ158" i="27" s="1"/>
  <c r="AK158" i="27" s="1"/>
  <c r="AL158" i="27" s="1"/>
  <c r="AM158" i="27" s="1"/>
  <c r="AN158" i="27" s="1"/>
  <c r="AO158" i="27" s="1"/>
  <c r="AP158" i="27" s="1"/>
  <c r="AQ158" i="27" s="1"/>
  <c r="AR158" i="27" s="1"/>
  <c r="AS158" i="27" s="1"/>
  <c r="AT158" i="27" s="1"/>
  <c r="AU158" i="27" s="1"/>
  <c r="AV158" i="27" s="1"/>
  <c r="AW158" i="27" s="1"/>
  <c r="AX158" i="27" s="1"/>
  <c r="AY158" i="27" s="1"/>
  <c r="AZ158" i="27" s="1"/>
  <c r="BA158" i="27" s="1"/>
  <c r="BB158" i="27" s="1"/>
  <c r="BC158" i="27" s="1"/>
  <c r="BD158" i="27" s="1"/>
  <c r="F142" i="27"/>
  <c r="G142" i="27" s="1"/>
  <c r="H142" i="27" s="1"/>
  <c r="I142" i="27" s="1"/>
  <c r="J142" i="27" s="1"/>
  <c r="K142" i="27" s="1"/>
  <c r="L142" i="27" s="1"/>
  <c r="M142" i="27" s="1"/>
  <c r="N142" i="27" s="1"/>
  <c r="O142" i="27" s="1"/>
  <c r="P142" i="27" s="1"/>
  <c r="Q142" i="27" s="1"/>
  <c r="R142" i="27" s="1"/>
  <c r="S142" i="27" s="1"/>
  <c r="T142" i="27" s="1"/>
  <c r="U142" i="27" s="1"/>
  <c r="V142" i="27" s="1"/>
  <c r="W142" i="27" s="1"/>
  <c r="X142" i="27" s="1"/>
  <c r="Y142" i="27" s="1"/>
  <c r="Z142" i="27" s="1"/>
  <c r="AA142" i="27" s="1"/>
  <c r="AB142" i="27" s="1"/>
  <c r="AC142" i="27" s="1"/>
  <c r="AD142" i="27" s="1"/>
  <c r="AE142" i="27" s="1"/>
  <c r="AF142" i="27" s="1"/>
  <c r="AG142" i="27" s="1"/>
  <c r="AH142" i="27" s="1"/>
  <c r="AI142" i="27" s="1"/>
  <c r="AJ142" i="27" s="1"/>
  <c r="AK142" i="27" s="1"/>
  <c r="AL142" i="27" s="1"/>
  <c r="AM142" i="27" s="1"/>
  <c r="AN142" i="27" s="1"/>
  <c r="AO142" i="27" s="1"/>
  <c r="AP142" i="27" s="1"/>
  <c r="AQ142" i="27" s="1"/>
  <c r="AR142" i="27" s="1"/>
  <c r="AS142" i="27" s="1"/>
  <c r="AT142" i="27" s="1"/>
  <c r="AU142" i="27" s="1"/>
  <c r="AV142" i="27" s="1"/>
  <c r="AW142" i="27" s="1"/>
  <c r="AX142" i="27" s="1"/>
  <c r="AY142" i="27" s="1"/>
  <c r="AZ142" i="27" s="1"/>
  <c r="BA142" i="27" s="1"/>
  <c r="BB142" i="27" s="1"/>
  <c r="BC142" i="27" s="1"/>
  <c r="BD142" i="27" s="1"/>
  <c r="F268" i="27"/>
  <c r="G268" i="27" s="1"/>
  <c r="H268" i="27" s="1"/>
  <c r="I268" i="27" s="1"/>
  <c r="J268" i="27" s="1"/>
  <c r="K268" i="27" s="1"/>
  <c r="L268" i="27" s="1"/>
  <c r="M268" i="27" s="1"/>
  <c r="N268" i="27" s="1"/>
  <c r="O268" i="27" s="1"/>
  <c r="P268" i="27" s="1"/>
  <c r="Q268" i="27" s="1"/>
  <c r="R268" i="27" s="1"/>
  <c r="S268" i="27" s="1"/>
  <c r="T268" i="27" s="1"/>
  <c r="U268" i="27" s="1"/>
  <c r="V268" i="27" s="1"/>
  <c r="W268" i="27" s="1"/>
  <c r="X268" i="27" s="1"/>
  <c r="Y268" i="27" s="1"/>
  <c r="Z268" i="27" s="1"/>
  <c r="AA268" i="27" s="1"/>
  <c r="AB268" i="27" s="1"/>
  <c r="AC268" i="27" s="1"/>
  <c r="AD268" i="27" s="1"/>
  <c r="AE268" i="27" s="1"/>
  <c r="AF268" i="27" s="1"/>
  <c r="AG268" i="27" s="1"/>
  <c r="AH268" i="27" s="1"/>
  <c r="AI268" i="27" s="1"/>
  <c r="AJ268" i="27" s="1"/>
  <c r="AK268" i="27" s="1"/>
  <c r="AL268" i="27" s="1"/>
  <c r="AM268" i="27" s="1"/>
  <c r="AN268" i="27" s="1"/>
  <c r="AO268" i="27" s="1"/>
  <c r="AP268" i="27" s="1"/>
  <c r="AQ268" i="27" s="1"/>
  <c r="AR268" i="27" s="1"/>
  <c r="AS268" i="27" s="1"/>
  <c r="AT268" i="27" s="1"/>
  <c r="AU268" i="27" s="1"/>
  <c r="AV268" i="27" s="1"/>
  <c r="AW268" i="27" s="1"/>
  <c r="AX268" i="27" s="1"/>
  <c r="AY268" i="27" s="1"/>
  <c r="AZ268" i="27" s="1"/>
  <c r="BA268" i="27" s="1"/>
  <c r="BB268" i="27" s="1"/>
  <c r="BC268" i="27" s="1"/>
  <c r="BD268" i="27" s="1"/>
  <c r="F258" i="27"/>
  <c r="G258" i="27" s="1"/>
  <c r="H258" i="27" s="1"/>
  <c r="I258" i="27" s="1"/>
  <c r="J258" i="27" s="1"/>
  <c r="K258" i="27" s="1"/>
  <c r="L258" i="27" s="1"/>
  <c r="M258" i="27" s="1"/>
  <c r="N258" i="27" s="1"/>
  <c r="O258" i="27" s="1"/>
  <c r="P258" i="27" s="1"/>
  <c r="Q258" i="27" s="1"/>
  <c r="R258" i="27" s="1"/>
  <c r="S258" i="27" s="1"/>
  <c r="T258" i="27" s="1"/>
  <c r="U258" i="27" s="1"/>
  <c r="V258" i="27" s="1"/>
  <c r="W258" i="27" s="1"/>
  <c r="X258" i="27" s="1"/>
  <c r="Y258" i="27" s="1"/>
  <c r="Z258" i="27" s="1"/>
  <c r="AA258" i="27" s="1"/>
  <c r="AB258" i="27" s="1"/>
  <c r="AC258" i="27" s="1"/>
  <c r="AD258" i="27" s="1"/>
  <c r="AE258" i="27" s="1"/>
  <c r="AF258" i="27" s="1"/>
  <c r="AG258" i="27" s="1"/>
  <c r="AH258" i="27" s="1"/>
  <c r="AI258" i="27" s="1"/>
  <c r="AJ258" i="27" s="1"/>
  <c r="AK258" i="27" s="1"/>
  <c r="AL258" i="27" s="1"/>
  <c r="AM258" i="27" s="1"/>
  <c r="AN258" i="27" s="1"/>
  <c r="AO258" i="27" s="1"/>
  <c r="AP258" i="27" s="1"/>
  <c r="AQ258" i="27" s="1"/>
  <c r="AR258" i="27" s="1"/>
  <c r="AS258" i="27" s="1"/>
  <c r="AT258" i="27" s="1"/>
  <c r="AU258" i="27" s="1"/>
  <c r="AV258" i="27" s="1"/>
  <c r="AW258" i="27" s="1"/>
  <c r="AX258" i="27" s="1"/>
  <c r="AY258" i="27" s="1"/>
  <c r="AZ258" i="27" s="1"/>
  <c r="BA258" i="27" s="1"/>
  <c r="BB258" i="27" s="1"/>
  <c r="BC258" i="27" s="1"/>
  <c r="BD258" i="27" s="1"/>
  <c r="F194" i="27"/>
  <c r="G194" i="27" s="1"/>
  <c r="H194" i="27" s="1"/>
  <c r="I194" i="27" s="1"/>
  <c r="J194" i="27" s="1"/>
  <c r="K194" i="27" s="1"/>
  <c r="L194" i="27" s="1"/>
  <c r="M194" i="27" s="1"/>
  <c r="N194" i="27" s="1"/>
  <c r="O194" i="27" s="1"/>
  <c r="P194" i="27" s="1"/>
  <c r="Q194" i="27" s="1"/>
  <c r="R194" i="27" s="1"/>
  <c r="S194" i="27" s="1"/>
  <c r="T194" i="27" s="1"/>
  <c r="U194" i="27" s="1"/>
  <c r="V194" i="27" s="1"/>
  <c r="W194" i="27" s="1"/>
  <c r="X194" i="27" s="1"/>
  <c r="Y194" i="27" s="1"/>
  <c r="Z194" i="27" s="1"/>
  <c r="AA194" i="27" s="1"/>
  <c r="AB194" i="27" s="1"/>
  <c r="AC194" i="27" s="1"/>
  <c r="AD194" i="27" s="1"/>
  <c r="AE194" i="27" s="1"/>
  <c r="AF194" i="27" s="1"/>
  <c r="AG194" i="27" s="1"/>
  <c r="AH194" i="27" s="1"/>
  <c r="AI194" i="27" s="1"/>
  <c r="AJ194" i="27" s="1"/>
  <c r="AK194" i="27" s="1"/>
  <c r="AL194" i="27" s="1"/>
  <c r="AM194" i="27" s="1"/>
  <c r="AN194" i="27" s="1"/>
  <c r="AO194" i="27" s="1"/>
  <c r="AP194" i="27" s="1"/>
  <c r="AQ194" i="27" s="1"/>
  <c r="AR194" i="27" s="1"/>
  <c r="AS194" i="27" s="1"/>
  <c r="AT194" i="27" s="1"/>
  <c r="AU194" i="27" s="1"/>
  <c r="AV194" i="27" s="1"/>
  <c r="AW194" i="27" s="1"/>
  <c r="AX194" i="27" s="1"/>
  <c r="AY194" i="27" s="1"/>
  <c r="AZ194" i="27" s="1"/>
  <c r="BA194" i="27" s="1"/>
  <c r="BB194" i="27" s="1"/>
  <c r="BC194" i="27" s="1"/>
  <c r="BD194" i="27" s="1"/>
  <c r="F63" i="27"/>
  <c r="G63" i="27" s="1"/>
  <c r="H63" i="27" s="1"/>
  <c r="I63" i="27" s="1"/>
  <c r="J63" i="27" s="1"/>
  <c r="K63" i="27" s="1"/>
  <c r="L63" i="27" s="1"/>
  <c r="M63" i="27" s="1"/>
  <c r="N63" i="27" s="1"/>
  <c r="O63" i="27" s="1"/>
  <c r="P63" i="27" s="1"/>
  <c r="Q63" i="27" s="1"/>
  <c r="R63" i="27" s="1"/>
  <c r="S63" i="27" s="1"/>
  <c r="T63" i="27" s="1"/>
  <c r="U63" i="27" s="1"/>
  <c r="V63" i="27" s="1"/>
  <c r="W63" i="27" s="1"/>
  <c r="X63" i="27" s="1"/>
  <c r="Y63" i="27" s="1"/>
  <c r="Z63" i="27" s="1"/>
  <c r="AA63" i="27" s="1"/>
  <c r="AB63" i="27" s="1"/>
  <c r="AC63" i="27" s="1"/>
  <c r="AD63" i="27" s="1"/>
  <c r="AE63" i="27" s="1"/>
  <c r="AF63" i="27" s="1"/>
  <c r="AG63" i="27" s="1"/>
  <c r="AH63" i="27" s="1"/>
  <c r="AI63" i="27" s="1"/>
  <c r="AJ63" i="27" s="1"/>
  <c r="AK63" i="27" s="1"/>
  <c r="AL63" i="27" s="1"/>
  <c r="AM63" i="27" s="1"/>
  <c r="AN63" i="27" s="1"/>
  <c r="AO63" i="27" s="1"/>
  <c r="AP63" i="27" s="1"/>
  <c r="AQ63" i="27" s="1"/>
  <c r="AR63" i="27" s="1"/>
  <c r="AS63" i="27" s="1"/>
  <c r="AT63" i="27" s="1"/>
  <c r="AU63" i="27" s="1"/>
  <c r="AV63" i="27" s="1"/>
  <c r="AW63" i="27" s="1"/>
  <c r="AX63" i="27" s="1"/>
  <c r="AY63" i="27" s="1"/>
  <c r="AZ63" i="27" s="1"/>
  <c r="BA63" i="27" s="1"/>
  <c r="BB63" i="27" s="1"/>
  <c r="BC63" i="27" s="1"/>
  <c r="BD63" i="27" s="1"/>
  <c r="F118" i="27"/>
  <c r="G118" i="27" s="1"/>
  <c r="H118" i="27" s="1"/>
  <c r="I118" i="27" s="1"/>
  <c r="J118" i="27" s="1"/>
  <c r="K118" i="27" s="1"/>
  <c r="L118" i="27" s="1"/>
  <c r="M118" i="27" s="1"/>
  <c r="N118" i="27" s="1"/>
  <c r="O118" i="27" s="1"/>
  <c r="P118" i="27" s="1"/>
  <c r="Q118" i="27" s="1"/>
  <c r="R118" i="27" s="1"/>
  <c r="S118" i="27" s="1"/>
  <c r="T118" i="27" s="1"/>
  <c r="U118" i="27" s="1"/>
  <c r="V118" i="27" s="1"/>
  <c r="W118" i="27" s="1"/>
  <c r="X118" i="27" s="1"/>
  <c r="Y118" i="27" s="1"/>
  <c r="Z118" i="27" s="1"/>
  <c r="AA118" i="27" s="1"/>
  <c r="AB118" i="27" s="1"/>
  <c r="AC118" i="27" s="1"/>
  <c r="AD118" i="27" s="1"/>
  <c r="AE118" i="27" s="1"/>
  <c r="AF118" i="27" s="1"/>
  <c r="AG118" i="27" s="1"/>
  <c r="AH118" i="27" s="1"/>
  <c r="AI118" i="27" s="1"/>
  <c r="AJ118" i="27" s="1"/>
  <c r="AK118" i="27" s="1"/>
  <c r="AL118" i="27" s="1"/>
  <c r="AM118" i="27" s="1"/>
  <c r="AN118" i="27" s="1"/>
  <c r="AO118" i="27" s="1"/>
  <c r="AP118" i="27" s="1"/>
  <c r="AQ118" i="27" s="1"/>
  <c r="AR118" i="27" s="1"/>
  <c r="AS118" i="27" s="1"/>
  <c r="AT118" i="27" s="1"/>
  <c r="AU118" i="27" s="1"/>
  <c r="AV118" i="27" s="1"/>
  <c r="AW118" i="27" s="1"/>
  <c r="AX118" i="27" s="1"/>
  <c r="AY118" i="27" s="1"/>
  <c r="AZ118" i="27" s="1"/>
  <c r="BA118" i="27" s="1"/>
  <c r="BB118" i="27" s="1"/>
  <c r="BC118" i="27" s="1"/>
  <c r="BD118" i="27" s="1"/>
  <c r="F54" i="27"/>
  <c r="G54" i="27" s="1"/>
  <c r="H54" i="27" s="1"/>
  <c r="I54" i="27" s="1"/>
  <c r="J54" i="27" s="1"/>
  <c r="K54" i="27" s="1"/>
  <c r="L54" i="27" s="1"/>
  <c r="M54" i="27" s="1"/>
  <c r="N54" i="27" s="1"/>
  <c r="O54" i="27" s="1"/>
  <c r="P54" i="27" s="1"/>
  <c r="Q54" i="27" s="1"/>
  <c r="R54" i="27" s="1"/>
  <c r="S54" i="27" s="1"/>
  <c r="T54" i="27" s="1"/>
  <c r="U54" i="27" s="1"/>
  <c r="V54" i="27" s="1"/>
  <c r="W54" i="27" s="1"/>
  <c r="X54" i="27" s="1"/>
  <c r="Y54" i="27" s="1"/>
  <c r="Z54" i="27" s="1"/>
  <c r="AA54" i="27" s="1"/>
  <c r="AB54" i="27" s="1"/>
  <c r="AC54" i="27" s="1"/>
  <c r="AD54" i="27" s="1"/>
  <c r="AE54" i="27" s="1"/>
  <c r="AF54" i="27" s="1"/>
  <c r="AG54" i="27" s="1"/>
  <c r="AH54" i="27" s="1"/>
  <c r="AI54" i="27" s="1"/>
  <c r="AJ54" i="27" s="1"/>
  <c r="AK54" i="27" s="1"/>
  <c r="AL54" i="27" s="1"/>
  <c r="AM54" i="27" s="1"/>
  <c r="AN54" i="27" s="1"/>
  <c r="AO54" i="27" s="1"/>
  <c r="AP54" i="27" s="1"/>
  <c r="AQ54" i="27" s="1"/>
  <c r="AR54" i="27" s="1"/>
  <c r="AS54" i="27" s="1"/>
  <c r="AT54" i="27" s="1"/>
  <c r="AU54" i="27" s="1"/>
  <c r="AV54" i="27" s="1"/>
  <c r="AW54" i="27" s="1"/>
  <c r="AX54" i="27" s="1"/>
  <c r="AY54" i="27" s="1"/>
  <c r="AZ54" i="27" s="1"/>
  <c r="BA54" i="27" s="1"/>
  <c r="BB54" i="27" s="1"/>
  <c r="BC54" i="27" s="1"/>
  <c r="BD54" i="27" s="1"/>
  <c r="F112" i="27"/>
  <c r="G112" i="27" s="1"/>
  <c r="H112" i="27" s="1"/>
  <c r="I112" i="27" s="1"/>
  <c r="J112" i="27" s="1"/>
  <c r="K112" i="27" s="1"/>
  <c r="L112" i="27" s="1"/>
  <c r="M112" i="27" s="1"/>
  <c r="N112" i="27" s="1"/>
  <c r="O112" i="27" s="1"/>
  <c r="P112" i="27" s="1"/>
  <c r="Q112" i="27" s="1"/>
  <c r="R112" i="27" s="1"/>
  <c r="S112" i="27" s="1"/>
  <c r="T112" i="27" s="1"/>
  <c r="U112" i="27" s="1"/>
  <c r="V112" i="27" s="1"/>
  <c r="W112" i="27" s="1"/>
  <c r="X112" i="27" s="1"/>
  <c r="Y112" i="27" s="1"/>
  <c r="Z112" i="27" s="1"/>
  <c r="AA112" i="27" s="1"/>
  <c r="AB112" i="27" s="1"/>
  <c r="AC112" i="27" s="1"/>
  <c r="AD112" i="27" s="1"/>
  <c r="AE112" i="27" s="1"/>
  <c r="AF112" i="27" s="1"/>
  <c r="AG112" i="27" s="1"/>
  <c r="AH112" i="27" s="1"/>
  <c r="AI112" i="27" s="1"/>
  <c r="AJ112" i="27" s="1"/>
  <c r="AK112" i="27" s="1"/>
  <c r="AL112" i="27" s="1"/>
  <c r="AM112" i="27" s="1"/>
  <c r="AN112" i="27" s="1"/>
  <c r="AO112" i="27" s="1"/>
  <c r="AP112" i="27" s="1"/>
  <c r="AQ112" i="27" s="1"/>
  <c r="AR112" i="27" s="1"/>
  <c r="AS112" i="27" s="1"/>
  <c r="AT112" i="27" s="1"/>
  <c r="AU112" i="27" s="1"/>
  <c r="AV112" i="27" s="1"/>
  <c r="AW112" i="27" s="1"/>
  <c r="AX112" i="27" s="1"/>
  <c r="AY112" i="27" s="1"/>
  <c r="AZ112" i="27" s="1"/>
  <c r="BA112" i="27" s="1"/>
  <c r="BB112" i="27" s="1"/>
  <c r="BC112" i="27" s="1"/>
  <c r="BD112" i="27" s="1"/>
  <c r="F48" i="27"/>
  <c r="G48" i="27" s="1"/>
  <c r="H48" i="27" s="1"/>
  <c r="I48" i="27" s="1"/>
  <c r="J48" i="27" s="1"/>
  <c r="K48" i="27" s="1"/>
  <c r="L48" i="27" s="1"/>
  <c r="M48" i="27" s="1"/>
  <c r="N48" i="27" s="1"/>
  <c r="O48" i="27" s="1"/>
  <c r="P48" i="27" s="1"/>
  <c r="Q48" i="27" s="1"/>
  <c r="R48" i="27" s="1"/>
  <c r="S48" i="27" s="1"/>
  <c r="T48" i="27" s="1"/>
  <c r="U48" i="27" s="1"/>
  <c r="V48" i="27" s="1"/>
  <c r="W48" i="27" s="1"/>
  <c r="X48" i="27" s="1"/>
  <c r="Y48" i="27" s="1"/>
  <c r="Z48" i="27" s="1"/>
  <c r="AA48" i="27" s="1"/>
  <c r="AB48" i="27" s="1"/>
  <c r="AC48" i="27" s="1"/>
  <c r="AD48" i="27" s="1"/>
  <c r="AE48" i="27" s="1"/>
  <c r="AF48" i="27" s="1"/>
  <c r="AG48" i="27" s="1"/>
  <c r="AH48" i="27" s="1"/>
  <c r="AI48" i="27" s="1"/>
  <c r="AJ48" i="27" s="1"/>
  <c r="AK48" i="27" s="1"/>
  <c r="AL48" i="27" s="1"/>
  <c r="AM48" i="27" s="1"/>
  <c r="AN48" i="27" s="1"/>
  <c r="AO48" i="27" s="1"/>
  <c r="AP48" i="27" s="1"/>
  <c r="AQ48" i="27" s="1"/>
  <c r="AR48" i="27" s="1"/>
  <c r="AS48" i="27" s="1"/>
  <c r="AT48" i="27" s="1"/>
  <c r="AU48" i="27" s="1"/>
  <c r="AV48" i="27" s="1"/>
  <c r="AW48" i="27" s="1"/>
  <c r="AX48" i="27" s="1"/>
  <c r="AY48" i="27" s="1"/>
  <c r="AZ48" i="27" s="1"/>
  <c r="BA48" i="27" s="1"/>
  <c r="BB48" i="27" s="1"/>
  <c r="BC48" i="27" s="1"/>
  <c r="BD48" i="27" s="1"/>
  <c r="F108" i="27"/>
  <c r="G108" i="27" s="1"/>
  <c r="H108" i="27" s="1"/>
  <c r="I108" i="27" s="1"/>
  <c r="J108" i="27" s="1"/>
  <c r="K108" i="27" s="1"/>
  <c r="L108" i="27" s="1"/>
  <c r="M108" i="27" s="1"/>
  <c r="N108" i="27" s="1"/>
  <c r="O108" i="27" s="1"/>
  <c r="P108" i="27" s="1"/>
  <c r="Q108" i="27" s="1"/>
  <c r="R108" i="27" s="1"/>
  <c r="S108" i="27" s="1"/>
  <c r="T108" i="27" s="1"/>
  <c r="U108" i="27" s="1"/>
  <c r="V108" i="27" s="1"/>
  <c r="W108" i="27" s="1"/>
  <c r="X108" i="27" s="1"/>
  <c r="Y108" i="27" s="1"/>
  <c r="Z108" i="27" s="1"/>
  <c r="AA108" i="27" s="1"/>
  <c r="AB108" i="27" s="1"/>
  <c r="AC108" i="27" s="1"/>
  <c r="AD108" i="27" s="1"/>
  <c r="AE108" i="27" s="1"/>
  <c r="AF108" i="27" s="1"/>
  <c r="AG108" i="27" s="1"/>
  <c r="AH108" i="27" s="1"/>
  <c r="AI108" i="27" s="1"/>
  <c r="AJ108" i="27" s="1"/>
  <c r="AK108" i="27" s="1"/>
  <c r="AL108" i="27" s="1"/>
  <c r="AM108" i="27" s="1"/>
  <c r="AN108" i="27" s="1"/>
  <c r="AO108" i="27" s="1"/>
  <c r="AP108" i="27" s="1"/>
  <c r="AQ108" i="27" s="1"/>
  <c r="AR108" i="27" s="1"/>
  <c r="AS108" i="27" s="1"/>
  <c r="AT108" i="27" s="1"/>
  <c r="AU108" i="27" s="1"/>
  <c r="AV108" i="27" s="1"/>
  <c r="AW108" i="27" s="1"/>
  <c r="AX108" i="27" s="1"/>
  <c r="AY108" i="27" s="1"/>
  <c r="AZ108" i="27" s="1"/>
  <c r="BA108" i="27" s="1"/>
  <c r="BB108" i="27" s="1"/>
  <c r="BC108" i="27" s="1"/>
  <c r="BD108" i="27" s="1"/>
  <c r="F44" i="27"/>
  <c r="G44" i="27" s="1"/>
  <c r="H44" i="27" s="1"/>
  <c r="I44" i="27" s="1"/>
  <c r="J44" i="27" s="1"/>
  <c r="K44" i="27" s="1"/>
  <c r="L44" i="27" s="1"/>
  <c r="M44" i="27" s="1"/>
  <c r="N44" i="27" s="1"/>
  <c r="O44" i="27" s="1"/>
  <c r="P44" i="27" s="1"/>
  <c r="Q44" i="27" s="1"/>
  <c r="R44" i="27" s="1"/>
  <c r="S44" i="27" s="1"/>
  <c r="T44" i="27" s="1"/>
  <c r="U44" i="27" s="1"/>
  <c r="V44" i="27" s="1"/>
  <c r="W44" i="27" s="1"/>
  <c r="X44" i="27" s="1"/>
  <c r="Y44" i="27" s="1"/>
  <c r="Z44" i="27" s="1"/>
  <c r="AA44" i="27" s="1"/>
  <c r="AB44" i="27" s="1"/>
  <c r="AC44" i="27" s="1"/>
  <c r="AD44" i="27" s="1"/>
  <c r="AE44" i="27" s="1"/>
  <c r="AF44" i="27" s="1"/>
  <c r="AG44" i="27" s="1"/>
  <c r="AH44" i="27" s="1"/>
  <c r="AI44" i="27" s="1"/>
  <c r="AJ44" i="27" s="1"/>
  <c r="AK44" i="27" s="1"/>
  <c r="AL44" i="27" s="1"/>
  <c r="AM44" i="27" s="1"/>
  <c r="AN44" i="27" s="1"/>
  <c r="AO44" i="27" s="1"/>
  <c r="AP44" i="27" s="1"/>
  <c r="AQ44" i="27" s="1"/>
  <c r="AR44" i="27" s="1"/>
  <c r="AS44" i="27" s="1"/>
  <c r="AT44" i="27" s="1"/>
  <c r="AU44" i="27" s="1"/>
  <c r="AV44" i="27" s="1"/>
  <c r="AW44" i="27" s="1"/>
  <c r="AX44" i="27" s="1"/>
  <c r="AY44" i="27" s="1"/>
  <c r="AZ44" i="27" s="1"/>
  <c r="BA44" i="27" s="1"/>
  <c r="BB44" i="27" s="1"/>
  <c r="BC44" i="27" s="1"/>
  <c r="BD44" i="27" s="1"/>
  <c r="F489" i="27"/>
  <c r="G489" i="27" s="1"/>
  <c r="H489" i="27" s="1"/>
  <c r="I489" i="27" s="1"/>
  <c r="J489" i="27" s="1"/>
  <c r="K489" i="27" s="1"/>
  <c r="L489" i="27" s="1"/>
  <c r="M489" i="27" s="1"/>
  <c r="N489" i="27" s="1"/>
  <c r="O489" i="27" s="1"/>
  <c r="P489" i="27" s="1"/>
  <c r="Q489" i="27" s="1"/>
  <c r="R489" i="27" s="1"/>
  <c r="S489" i="27" s="1"/>
  <c r="T489" i="27" s="1"/>
  <c r="U489" i="27" s="1"/>
  <c r="V489" i="27" s="1"/>
  <c r="W489" i="27" s="1"/>
  <c r="X489" i="27" s="1"/>
  <c r="Y489" i="27" s="1"/>
  <c r="Z489" i="27" s="1"/>
  <c r="AA489" i="27" s="1"/>
  <c r="AB489" i="27" s="1"/>
  <c r="AC489" i="27" s="1"/>
  <c r="AD489" i="27" s="1"/>
  <c r="AE489" i="27" s="1"/>
  <c r="AF489" i="27" s="1"/>
  <c r="AG489" i="27" s="1"/>
  <c r="AH489" i="27" s="1"/>
  <c r="AI489" i="27" s="1"/>
  <c r="AJ489" i="27" s="1"/>
  <c r="AK489" i="27" s="1"/>
  <c r="AL489" i="27" s="1"/>
  <c r="AM489" i="27" s="1"/>
  <c r="AN489" i="27" s="1"/>
  <c r="AO489" i="27" s="1"/>
  <c r="AP489" i="27" s="1"/>
  <c r="AQ489" i="27" s="1"/>
  <c r="AR489" i="27" s="1"/>
  <c r="AS489" i="27" s="1"/>
  <c r="AT489" i="27" s="1"/>
  <c r="AU489" i="27" s="1"/>
  <c r="AV489" i="27" s="1"/>
  <c r="AW489" i="27" s="1"/>
  <c r="AX489" i="27" s="1"/>
  <c r="AY489" i="27" s="1"/>
  <c r="AZ489" i="27" s="1"/>
  <c r="BA489" i="27" s="1"/>
  <c r="BB489" i="27" s="1"/>
  <c r="BC489" i="27" s="1"/>
  <c r="BD489" i="27" s="1"/>
  <c r="F454" i="27"/>
  <c r="G454" i="27" s="1"/>
  <c r="H454" i="27" s="1"/>
  <c r="I454" i="27" s="1"/>
  <c r="J454" i="27" s="1"/>
  <c r="K454" i="27" s="1"/>
  <c r="L454" i="27" s="1"/>
  <c r="M454" i="27" s="1"/>
  <c r="N454" i="27" s="1"/>
  <c r="O454" i="27" s="1"/>
  <c r="P454" i="27" s="1"/>
  <c r="Q454" i="27" s="1"/>
  <c r="R454" i="27" s="1"/>
  <c r="S454" i="27" s="1"/>
  <c r="T454" i="27" s="1"/>
  <c r="U454" i="27" s="1"/>
  <c r="V454" i="27" s="1"/>
  <c r="W454" i="27" s="1"/>
  <c r="X454" i="27" s="1"/>
  <c r="Y454" i="27" s="1"/>
  <c r="Z454" i="27" s="1"/>
  <c r="AA454" i="27" s="1"/>
  <c r="AB454" i="27" s="1"/>
  <c r="AC454" i="27" s="1"/>
  <c r="AD454" i="27" s="1"/>
  <c r="AE454" i="27" s="1"/>
  <c r="AF454" i="27" s="1"/>
  <c r="AG454" i="27" s="1"/>
  <c r="AH454" i="27" s="1"/>
  <c r="AI454" i="27" s="1"/>
  <c r="AJ454" i="27" s="1"/>
  <c r="AK454" i="27" s="1"/>
  <c r="AL454" i="27" s="1"/>
  <c r="AM454" i="27" s="1"/>
  <c r="AN454" i="27" s="1"/>
  <c r="AO454" i="27" s="1"/>
  <c r="AP454" i="27" s="1"/>
  <c r="AQ454" i="27" s="1"/>
  <c r="AR454" i="27" s="1"/>
  <c r="AS454" i="27" s="1"/>
  <c r="AT454" i="27" s="1"/>
  <c r="AU454" i="27" s="1"/>
  <c r="AV454" i="27" s="1"/>
  <c r="AW454" i="27" s="1"/>
  <c r="AX454" i="27" s="1"/>
  <c r="AY454" i="27" s="1"/>
  <c r="AZ454" i="27" s="1"/>
  <c r="BA454" i="27" s="1"/>
  <c r="BB454" i="27" s="1"/>
  <c r="BC454" i="27" s="1"/>
  <c r="BD454" i="27" s="1"/>
  <c r="F326" i="27"/>
  <c r="G326" i="27" s="1"/>
  <c r="H326" i="27" s="1"/>
  <c r="I326" i="27" s="1"/>
  <c r="J326" i="27" s="1"/>
  <c r="K326" i="27" s="1"/>
  <c r="L326" i="27" s="1"/>
  <c r="M326" i="27" s="1"/>
  <c r="N326" i="27" s="1"/>
  <c r="O326" i="27" s="1"/>
  <c r="P326" i="27" s="1"/>
  <c r="Q326" i="27" s="1"/>
  <c r="R326" i="27" s="1"/>
  <c r="S326" i="27" s="1"/>
  <c r="T326" i="27" s="1"/>
  <c r="U326" i="27" s="1"/>
  <c r="V326" i="27" s="1"/>
  <c r="W326" i="27" s="1"/>
  <c r="X326" i="27" s="1"/>
  <c r="Y326" i="27" s="1"/>
  <c r="Z326" i="27" s="1"/>
  <c r="AA326" i="27" s="1"/>
  <c r="AB326" i="27" s="1"/>
  <c r="AC326" i="27" s="1"/>
  <c r="AD326" i="27" s="1"/>
  <c r="AE326" i="27" s="1"/>
  <c r="AF326" i="27" s="1"/>
  <c r="AG326" i="27" s="1"/>
  <c r="AH326" i="27" s="1"/>
  <c r="AI326" i="27" s="1"/>
  <c r="AJ326" i="27" s="1"/>
  <c r="AK326" i="27" s="1"/>
  <c r="AL326" i="27" s="1"/>
  <c r="AM326" i="27" s="1"/>
  <c r="AN326" i="27" s="1"/>
  <c r="AO326" i="27" s="1"/>
  <c r="AP326" i="27" s="1"/>
  <c r="AQ326" i="27" s="1"/>
  <c r="AR326" i="27" s="1"/>
  <c r="AS326" i="27" s="1"/>
  <c r="AT326" i="27" s="1"/>
  <c r="AU326" i="27" s="1"/>
  <c r="AV326" i="27" s="1"/>
  <c r="AW326" i="27" s="1"/>
  <c r="AX326" i="27" s="1"/>
  <c r="AY326" i="27" s="1"/>
  <c r="AZ326" i="27" s="1"/>
  <c r="BA326" i="27" s="1"/>
  <c r="BB326" i="27" s="1"/>
  <c r="BC326" i="27" s="1"/>
  <c r="BD326" i="27" s="1"/>
  <c r="F418" i="27"/>
  <c r="G418" i="27" s="1"/>
  <c r="H418" i="27" s="1"/>
  <c r="I418" i="27" s="1"/>
  <c r="J418" i="27" s="1"/>
  <c r="K418" i="27" s="1"/>
  <c r="L418" i="27" s="1"/>
  <c r="M418" i="27" s="1"/>
  <c r="N418" i="27" s="1"/>
  <c r="O418" i="27" s="1"/>
  <c r="P418" i="27" s="1"/>
  <c r="Q418" i="27" s="1"/>
  <c r="R418" i="27" s="1"/>
  <c r="S418" i="27" s="1"/>
  <c r="T418" i="27" s="1"/>
  <c r="U418" i="27" s="1"/>
  <c r="V418" i="27" s="1"/>
  <c r="W418" i="27" s="1"/>
  <c r="X418" i="27" s="1"/>
  <c r="Y418" i="27" s="1"/>
  <c r="Z418" i="27" s="1"/>
  <c r="AA418" i="27" s="1"/>
  <c r="AB418" i="27" s="1"/>
  <c r="AC418" i="27" s="1"/>
  <c r="AD418" i="27" s="1"/>
  <c r="AE418" i="27" s="1"/>
  <c r="AF418" i="27" s="1"/>
  <c r="AG418" i="27" s="1"/>
  <c r="AH418" i="27" s="1"/>
  <c r="AI418" i="27" s="1"/>
  <c r="AJ418" i="27" s="1"/>
  <c r="AK418" i="27" s="1"/>
  <c r="AL418" i="27" s="1"/>
  <c r="AM418" i="27" s="1"/>
  <c r="AN418" i="27" s="1"/>
  <c r="AO418" i="27" s="1"/>
  <c r="AP418" i="27" s="1"/>
  <c r="AQ418" i="27" s="1"/>
  <c r="AR418" i="27" s="1"/>
  <c r="AS418" i="27" s="1"/>
  <c r="AT418" i="27" s="1"/>
  <c r="AU418" i="27" s="1"/>
  <c r="AV418" i="27" s="1"/>
  <c r="AW418" i="27" s="1"/>
  <c r="AX418" i="27" s="1"/>
  <c r="AY418" i="27" s="1"/>
  <c r="AZ418" i="27" s="1"/>
  <c r="BA418" i="27" s="1"/>
  <c r="BB418" i="27" s="1"/>
  <c r="BC418" i="27" s="1"/>
  <c r="BD418" i="27" s="1"/>
  <c r="F330" i="27"/>
  <c r="G330" i="27" s="1"/>
  <c r="H330" i="27" s="1"/>
  <c r="I330" i="27" s="1"/>
  <c r="J330" i="27" s="1"/>
  <c r="K330" i="27" s="1"/>
  <c r="L330" i="27" s="1"/>
  <c r="M330" i="27" s="1"/>
  <c r="N330" i="27" s="1"/>
  <c r="O330" i="27" s="1"/>
  <c r="P330" i="27" s="1"/>
  <c r="Q330" i="27" s="1"/>
  <c r="R330" i="27" s="1"/>
  <c r="S330" i="27" s="1"/>
  <c r="T330" i="27" s="1"/>
  <c r="U330" i="27" s="1"/>
  <c r="V330" i="27" s="1"/>
  <c r="W330" i="27" s="1"/>
  <c r="X330" i="27" s="1"/>
  <c r="Y330" i="27" s="1"/>
  <c r="Z330" i="27" s="1"/>
  <c r="AA330" i="27" s="1"/>
  <c r="AB330" i="27" s="1"/>
  <c r="AC330" i="27" s="1"/>
  <c r="AD330" i="27" s="1"/>
  <c r="AE330" i="27" s="1"/>
  <c r="AF330" i="27" s="1"/>
  <c r="AG330" i="27" s="1"/>
  <c r="AH330" i="27" s="1"/>
  <c r="AI330" i="27" s="1"/>
  <c r="AJ330" i="27" s="1"/>
  <c r="AK330" i="27" s="1"/>
  <c r="AL330" i="27" s="1"/>
  <c r="AM330" i="27" s="1"/>
  <c r="AN330" i="27" s="1"/>
  <c r="AO330" i="27" s="1"/>
  <c r="AP330" i="27" s="1"/>
  <c r="AQ330" i="27" s="1"/>
  <c r="AR330" i="27" s="1"/>
  <c r="AS330" i="27" s="1"/>
  <c r="AT330" i="27" s="1"/>
  <c r="AU330" i="27" s="1"/>
  <c r="AV330" i="27" s="1"/>
  <c r="AW330" i="27" s="1"/>
  <c r="AX330" i="27" s="1"/>
  <c r="AY330" i="27" s="1"/>
  <c r="AZ330" i="27" s="1"/>
  <c r="BA330" i="27" s="1"/>
  <c r="BB330" i="27" s="1"/>
  <c r="BC330" i="27" s="1"/>
  <c r="BD330" i="27" s="1"/>
  <c r="F200" i="27"/>
  <c r="G200" i="27" s="1"/>
  <c r="H200" i="27" s="1"/>
  <c r="I200" i="27" s="1"/>
  <c r="J200" i="27" s="1"/>
  <c r="K200" i="27" s="1"/>
  <c r="L200" i="27" s="1"/>
  <c r="M200" i="27" s="1"/>
  <c r="N200" i="27" s="1"/>
  <c r="O200" i="27" s="1"/>
  <c r="P200" i="27" s="1"/>
  <c r="Q200" i="27" s="1"/>
  <c r="R200" i="27" s="1"/>
  <c r="S200" i="27" s="1"/>
  <c r="T200" i="27" s="1"/>
  <c r="U200" i="27" s="1"/>
  <c r="V200" i="27" s="1"/>
  <c r="W200" i="27" s="1"/>
  <c r="X200" i="27" s="1"/>
  <c r="Y200" i="27" s="1"/>
  <c r="Z200" i="27" s="1"/>
  <c r="AA200" i="27" s="1"/>
  <c r="AB200" i="27" s="1"/>
  <c r="AC200" i="27" s="1"/>
  <c r="AD200" i="27" s="1"/>
  <c r="AE200" i="27" s="1"/>
  <c r="AF200" i="27" s="1"/>
  <c r="AG200" i="27" s="1"/>
  <c r="AH200" i="27" s="1"/>
  <c r="AI200" i="27" s="1"/>
  <c r="AJ200" i="27" s="1"/>
  <c r="AK200" i="27" s="1"/>
  <c r="AL200" i="27" s="1"/>
  <c r="AM200" i="27" s="1"/>
  <c r="AN200" i="27" s="1"/>
  <c r="AO200" i="27" s="1"/>
  <c r="AP200" i="27" s="1"/>
  <c r="AQ200" i="27" s="1"/>
  <c r="AR200" i="27" s="1"/>
  <c r="AS200" i="27" s="1"/>
  <c r="AT200" i="27" s="1"/>
  <c r="AU200" i="27" s="1"/>
  <c r="AV200" i="27" s="1"/>
  <c r="AW200" i="27" s="1"/>
  <c r="AX200" i="27" s="1"/>
  <c r="AY200" i="27" s="1"/>
  <c r="AZ200" i="27" s="1"/>
  <c r="BA200" i="27" s="1"/>
  <c r="BB200" i="27" s="1"/>
  <c r="BC200" i="27" s="1"/>
  <c r="BD200" i="27" s="1"/>
  <c r="F222" i="27"/>
  <c r="G222" i="27" s="1"/>
  <c r="H222" i="27" s="1"/>
  <c r="I222" i="27" s="1"/>
  <c r="J222" i="27" s="1"/>
  <c r="K222" i="27" s="1"/>
  <c r="L222" i="27" s="1"/>
  <c r="M222" i="27" s="1"/>
  <c r="N222" i="27" s="1"/>
  <c r="O222" i="27" s="1"/>
  <c r="P222" i="27" s="1"/>
  <c r="Q222" i="27" s="1"/>
  <c r="R222" i="27" s="1"/>
  <c r="S222" i="27" s="1"/>
  <c r="T222" i="27" s="1"/>
  <c r="U222" i="27" s="1"/>
  <c r="V222" i="27" s="1"/>
  <c r="W222" i="27" s="1"/>
  <c r="X222" i="27" s="1"/>
  <c r="Y222" i="27" s="1"/>
  <c r="Z222" i="27" s="1"/>
  <c r="AA222" i="27" s="1"/>
  <c r="AB222" i="27" s="1"/>
  <c r="AC222" i="27" s="1"/>
  <c r="AD222" i="27" s="1"/>
  <c r="AE222" i="27" s="1"/>
  <c r="AF222" i="27" s="1"/>
  <c r="AG222" i="27" s="1"/>
  <c r="AH222" i="27" s="1"/>
  <c r="AI222" i="27" s="1"/>
  <c r="AJ222" i="27" s="1"/>
  <c r="AK222" i="27" s="1"/>
  <c r="AL222" i="27" s="1"/>
  <c r="AM222" i="27" s="1"/>
  <c r="AN222" i="27" s="1"/>
  <c r="AO222" i="27" s="1"/>
  <c r="AP222" i="27" s="1"/>
  <c r="AQ222" i="27" s="1"/>
  <c r="AR222" i="27" s="1"/>
  <c r="AS222" i="27" s="1"/>
  <c r="AT222" i="27" s="1"/>
  <c r="AU222" i="27" s="1"/>
  <c r="AV222" i="27" s="1"/>
  <c r="AW222" i="27" s="1"/>
  <c r="AX222" i="27" s="1"/>
  <c r="AY222" i="27" s="1"/>
  <c r="AZ222" i="27" s="1"/>
  <c r="BA222" i="27" s="1"/>
  <c r="BB222" i="27" s="1"/>
  <c r="BC222" i="27" s="1"/>
  <c r="BD222" i="27" s="1"/>
  <c r="F196" i="27"/>
  <c r="G196" i="27" s="1"/>
  <c r="H196" i="27" s="1"/>
  <c r="I196" i="27" s="1"/>
  <c r="J196" i="27" s="1"/>
  <c r="K196" i="27" s="1"/>
  <c r="L196" i="27" s="1"/>
  <c r="M196" i="27" s="1"/>
  <c r="N196" i="27" s="1"/>
  <c r="O196" i="27" s="1"/>
  <c r="P196" i="27" s="1"/>
  <c r="Q196" i="27" s="1"/>
  <c r="R196" i="27" s="1"/>
  <c r="S196" i="27" s="1"/>
  <c r="T196" i="27" s="1"/>
  <c r="U196" i="27" s="1"/>
  <c r="V196" i="27" s="1"/>
  <c r="W196" i="27" s="1"/>
  <c r="X196" i="27" s="1"/>
  <c r="Y196" i="27" s="1"/>
  <c r="Z196" i="27" s="1"/>
  <c r="AA196" i="27" s="1"/>
  <c r="AB196" i="27" s="1"/>
  <c r="AC196" i="27" s="1"/>
  <c r="AD196" i="27" s="1"/>
  <c r="AE196" i="27" s="1"/>
  <c r="AF196" i="27" s="1"/>
  <c r="AG196" i="27" s="1"/>
  <c r="AH196" i="27" s="1"/>
  <c r="AI196" i="27" s="1"/>
  <c r="AJ196" i="27" s="1"/>
  <c r="AK196" i="27" s="1"/>
  <c r="AL196" i="27" s="1"/>
  <c r="AM196" i="27" s="1"/>
  <c r="AN196" i="27" s="1"/>
  <c r="AO196" i="27" s="1"/>
  <c r="AP196" i="27" s="1"/>
  <c r="AQ196" i="27" s="1"/>
  <c r="AR196" i="27" s="1"/>
  <c r="AS196" i="27" s="1"/>
  <c r="AT196" i="27" s="1"/>
  <c r="AU196" i="27" s="1"/>
  <c r="AV196" i="27" s="1"/>
  <c r="AW196" i="27" s="1"/>
  <c r="AX196" i="27" s="1"/>
  <c r="AY196" i="27" s="1"/>
  <c r="AZ196" i="27" s="1"/>
  <c r="BA196" i="27" s="1"/>
  <c r="BB196" i="27" s="1"/>
  <c r="BC196" i="27" s="1"/>
  <c r="BD196" i="27" s="1"/>
  <c r="F75" i="27"/>
  <c r="G75" i="27" s="1"/>
  <c r="H75" i="27" s="1"/>
  <c r="I75" i="27" s="1"/>
  <c r="J75" i="27" s="1"/>
  <c r="K75" i="27" s="1"/>
  <c r="L75" i="27" s="1"/>
  <c r="M75" i="27" s="1"/>
  <c r="N75" i="27" s="1"/>
  <c r="O75" i="27" s="1"/>
  <c r="P75" i="27" s="1"/>
  <c r="Q75" i="27" s="1"/>
  <c r="R75" i="27" s="1"/>
  <c r="S75" i="27" s="1"/>
  <c r="T75" i="27" s="1"/>
  <c r="U75" i="27" s="1"/>
  <c r="V75" i="27" s="1"/>
  <c r="W75" i="27" s="1"/>
  <c r="X75" i="27" s="1"/>
  <c r="Y75" i="27" s="1"/>
  <c r="Z75" i="27" s="1"/>
  <c r="AA75" i="27" s="1"/>
  <c r="AB75" i="27" s="1"/>
  <c r="AC75" i="27" s="1"/>
  <c r="AD75" i="27" s="1"/>
  <c r="AE75" i="27" s="1"/>
  <c r="AF75" i="27" s="1"/>
  <c r="AG75" i="27" s="1"/>
  <c r="AH75" i="27" s="1"/>
  <c r="AI75" i="27" s="1"/>
  <c r="AJ75" i="27" s="1"/>
  <c r="AK75" i="27" s="1"/>
  <c r="AL75" i="27" s="1"/>
  <c r="AM75" i="27" s="1"/>
  <c r="AN75" i="27" s="1"/>
  <c r="AO75" i="27" s="1"/>
  <c r="AP75" i="27" s="1"/>
  <c r="AQ75" i="27" s="1"/>
  <c r="AR75" i="27" s="1"/>
  <c r="AS75" i="27" s="1"/>
  <c r="AT75" i="27" s="1"/>
  <c r="AU75" i="27" s="1"/>
  <c r="AV75" i="27" s="1"/>
  <c r="AW75" i="27" s="1"/>
  <c r="AX75" i="27" s="1"/>
  <c r="AY75" i="27" s="1"/>
  <c r="AZ75" i="27" s="1"/>
  <c r="BA75" i="27" s="1"/>
  <c r="BB75" i="27" s="1"/>
  <c r="BC75" i="27" s="1"/>
  <c r="BD75" i="27" s="1"/>
  <c r="F11" i="27"/>
  <c r="G11" i="27" s="1"/>
  <c r="H11" i="27" s="1"/>
  <c r="I11" i="27" s="1"/>
  <c r="J11" i="27" s="1"/>
  <c r="K11" i="27" s="1"/>
  <c r="L11" i="27" s="1"/>
  <c r="M11" i="27" s="1"/>
  <c r="N11" i="27" s="1"/>
  <c r="O11" i="27" s="1"/>
  <c r="P11" i="27" s="1"/>
  <c r="Q11" i="27" s="1"/>
  <c r="R11" i="27" s="1"/>
  <c r="S11" i="27" s="1"/>
  <c r="T11" i="27" s="1"/>
  <c r="U11" i="27" s="1"/>
  <c r="V11" i="27" s="1"/>
  <c r="W11" i="27" s="1"/>
  <c r="X11" i="27" s="1"/>
  <c r="Y11" i="27" s="1"/>
  <c r="Z11" i="27" s="1"/>
  <c r="AA11" i="27" s="1"/>
  <c r="AB11" i="27" s="1"/>
  <c r="AC11" i="27" s="1"/>
  <c r="AD11" i="27" s="1"/>
  <c r="AE11" i="27" s="1"/>
  <c r="AF11" i="27" s="1"/>
  <c r="AG11" i="27" s="1"/>
  <c r="AH11" i="27" s="1"/>
  <c r="AI11" i="27" s="1"/>
  <c r="AJ11" i="27" s="1"/>
  <c r="AK11" i="27" s="1"/>
  <c r="AL11" i="27" s="1"/>
  <c r="AM11" i="27" s="1"/>
  <c r="AN11" i="27" s="1"/>
  <c r="AO11" i="27" s="1"/>
  <c r="AP11" i="27" s="1"/>
  <c r="AQ11" i="27" s="1"/>
  <c r="AR11" i="27" s="1"/>
  <c r="AS11" i="27" s="1"/>
  <c r="AT11" i="27" s="1"/>
  <c r="AU11" i="27" s="1"/>
  <c r="AV11" i="27" s="1"/>
  <c r="AW11" i="27" s="1"/>
  <c r="AX11" i="27" s="1"/>
  <c r="AY11" i="27" s="1"/>
  <c r="AZ11" i="27" s="1"/>
  <c r="BA11" i="27" s="1"/>
  <c r="BB11" i="27" s="1"/>
  <c r="BC11" i="27" s="1"/>
  <c r="BD11" i="27" s="1"/>
  <c r="F66" i="27"/>
  <c r="G66" i="27" s="1"/>
  <c r="H66" i="27" s="1"/>
  <c r="I66" i="27" s="1"/>
  <c r="J66" i="27" s="1"/>
  <c r="K66" i="27" s="1"/>
  <c r="L66" i="27" s="1"/>
  <c r="M66" i="27" s="1"/>
  <c r="N66" i="27" s="1"/>
  <c r="O66" i="27" s="1"/>
  <c r="P66" i="27" s="1"/>
  <c r="Q66" i="27" s="1"/>
  <c r="R66" i="27" s="1"/>
  <c r="S66" i="27" s="1"/>
  <c r="T66" i="27" s="1"/>
  <c r="U66" i="27" s="1"/>
  <c r="V66" i="27" s="1"/>
  <c r="W66" i="27" s="1"/>
  <c r="X66" i="27" s="1"/>
  <c r="Y66" i="27" s="1"/>
  <c r="Z66" i="27" s="1"/>
  <c r="AA66" i="27" s="1"/>
  <c r="AB66" i="27" s="1"/>
  <c r="AC66" i="27" s="1"/>
  <c r="AD66" i="27" s="1"/>
  <c r="AE66" i="27" s="1"/>
  <c r="AF66" i="27" s="1"/>
  <c r="AG66" i="27" s="1"/>
  <c r="AH66" i="27" s="1"/>
  <c r="AI66" i="27" s="1"/>
  <c r="AJ66" i="27" s="1"/>
  <c r="AK66" i="27" s="1"/>
  <c r="AL66" i="27" s="1"/>
  <c r="AM66" i="27" s="1"/>
  <c r="AN66" i="27" s="1"/>
  <c r="AO66" i="27" s="1"/>
  <c r="AP66" i="27" s="1"/>
  <c r="AQ66" i="27" s="1"/>
  <c r="AR66" i="27" s="1"/>
  <c r="AS66" i="27" s="1"/>
  <c r="AT66" i="27" s="1"/>
  <c r="AU66" i="27" s="1"/>
  <c r="AV66" i="27" s="1"/>
  <c r="AW66" i="27" s="1"/>
  <c r="AX66" i="27" s="1"/>
  <c r="AY66" i="27" s="1"/>
  <c r="AZ66" i="27" s="1"/>
  <c r="BA66" i="27" s="1"/>
  <c r="BB66" i="27" s="1"/>
  <c r="BC66" i="27" s="1"/>
  <c r="BD66" i="27" s="1"/>
  <c r="F450" i="27"/>
  <c r="G450" i="27" s="1"/>
  <c r="H450" i="27" s="1"/>
  <c r="I450" i="27" s="1"/>
  <c r="J450" i="27" s="1"/>
  <c r="K450" i="27" s="1"/>
  <c r="L450" i="27" s="1"/>
  <c r="M450" i="27" s="1"/>
  <c r="N450" i="27" s="1"/>
  <c r="O450" i="27" s="1"/>
  <c r="P450" i="27" s="1"/>
  <c r="Q450" i="27" s="1"/>
  <c r="R450" i="27" s="1"/>
  <c r="S450" i="27" s="1"/>
  <c r="T450" i="27" s="1"/>
  <c r="U450" i="27" s="1"/>
  <c r="V450" i="27" s="1"/>
  <c r="W450" i="27" s="1"/>
  <c r="X450" i="27" s="1"/>
  <c r="Y450" i="27" s="1"/>
  <c r="Z450" i="27" s="1"/>
  <c r="AA450" i="27" s="1"/>
  <c r="AB450" i="27" s="1"/>
  <c r="AC450" i="27" s="1"/>
  <c r="AD450" i="27" s="1"/>
  <c r="AE450" i="27" s="1"/>
  <c r="AF450" i="27" s="1"/>
  <c r="AG450" i="27" s="1"/>
  <c r="AH450" i="27" s="1"/>
  <c r="AI450" i="27" s="1"/>
  <c r="AJ450" i="27" s="1"/>
  <c r="AK450" i="27" s="1"/>
  <c r="AL450" i="27" s="1"/>
  <c r="AM450" i="27" s="1"/>
  <c r="AN450" i="27" s="1"/>
  <c r="AO450" i="27" s="1"/>
  <c r="AP450" i="27" s="1"/>
  <c r="AQ450" i="27" s="1"/>
  <c r="AR450" i="27" s="1"/>
  <c r="AS450" i="27" s="1"/>
  <c r="AT450" i="27" s="1"/>
  <c r="AU450" i="27" s="1"/>
  <c r="AV450" i="27" s="1"/>
  <c r="AW450" i="27" s="1"/>
  <c r="AX450" i="27" s="1"/>
  <c r="AY450" i="27" s="1"/>
  <c r="AZ450" i="27" s="1"/>
  <c r="BA450" i="27" s="1"/>
  <c r="BB450" i="27" s="1"/>
  <c r="BC450" i="27" s="1"/>
  <c r="BD450" i="27" s="1"/>
  <c r="F385" i="27"/>
  <c r="G385" i="27" s="1"/>
  <c r="H385" i="27" s="1"/>
  <c r="I385" i="27" s="1"/>
  <c r="J385" i="27" s="1"/>
  <c r="K385" i="27" s="1"/>
  <c r="L385" i="27" s="1"/>
  <c r="M385" i="27" s="1"/>
  <c r="N385" i="27" s="1"/>
  <c r="O385" i="27" s="1"/>
  <c r="P385" i="27" s="1"/>
  <c r="Q385" i="27" s="1"/>
  <c r="R385" i="27" s="1"/>
  <c r="S385" i="27" s="1"/>
  <c r="T385" i="27" s="1"/>
  <c r="U385" i="27" s="1"/>
  <c r="V385" i="27" s="1"/>
  <c r="W385" i="27" s="1"/>
  <c r="X385" i="27" s="1"/>
  <c r="Y385" i="27" s="1"/>
  <c r="Z385" i="27" s="1"/>
  <c r="AA385" i="27" s="1"/>
  <c r="AB385" i="27" s="1"/>
  <c r="AC385" i="27" s="1"/>
  <c r="AD385" i="27" s="1"/>
  <c r="AE385" i="27" s="1"/>
  <c r="AF385" i="27" s="1"/>
  <c r="AG385" i="27" s="1"/>
  <c r="AH385" i="27" s="1"/>
  <c r="AI385" i="27" s="1"/>
  <c r="AJ385" i="27" s="1"/>
  <c r="AK385" i="27" s="1"/>
  <c r="AL385" i="27" s="1"/>
  <c r="AM385" i="27" s="1"/>
  <c r="AN385" i="27" s="1"/>
  <c r="AO385" i="27" s="1"/>
  <c r="AP385" i="27" s="1"/>
  <c r="AQ385" i="27" s="1"/>
  <c r="AR385" i="27" s="1"/>
  <c r="AS385" i="27" s="1"/>
  <c r="AT385" i="27" s="1"/>
  <c r="AU385" i="27" s="1"/>
  <c r="AV385" i="27" s="1"/>
  <c r="AW385" i="27" s="1"/>
  <c r="AX385" i="27" s="1"/>
  <c r="AY385" i="27" s="1"/>
  <c r="AZ385" i="27" s="1"/>
  <c r="BA385" i="27" s="1"/>
  <c r="BB385" i="27" s="1"/>
  <c r="BC385" i="27" s="1"/>
  <c r="BD385" i="27" s="1"/>
  <c r="F323" i="27"/>
  <c r="G323" i="27" s="1"/>
  <c r="H323" i="27" s="1"/>
  <c r="I323" i="27" s="1"/>
  <c r="J323" i="27" s="1"/>
  <c r="K323" i="27" s="1"/>
  <c r="L323" i="27" s="1"/>
  <c r="M323" i="27" s="1"/>
  <c r="N323" i="27" s="1"/>
  <c r="O323" i="27" s="1"/>
  <c r="P323" i="27" s="1"/>
  <c r="Q323" i="27" s="1"/>
  <c r="R323" i="27" s="1"/>
  <c r="S323" i="27" s="1"/>
  <c r="T323" i="27" s="1"/>
  <c r="U323" i="27" s="1"/>
  <c r="V323" i="27" s="1"/>
  <c r="W323" i="27" s="1"/>
  <c r="X323" i="27" s="1"/>
  <c r="Y323" i="27" s="1"/>
  <c r="Z323" i="27" s="1"/>
  <c r="AA323" i="27" s="1"/>
  <c r="AB323" i="27" s="1"/>
  <c r="AC323" i="27" s="1"/>
  <c r="AD323" i="27" s="1"/>
  <c r="AE323" i="27" s="1"/>
  <c r="AF323" i="27" s="1"/>
  <c r="AG323" i="27" s="1"/>
  <c r="AH323" i="27" s="1"/>
  <c r="AI323" i="27" s="1"/>
  <c r="AJ323" i="27" s="1"/>
  <c r="AK323" i="27" s="1"/>
  <c r="AL323" i="27" s="1"/>
  <c r="AM323" i="27" s="1"/>
  <c r="AN323" i="27" s="1"/>
  <c r="AO323" i="27" s="1"/>
  <c r="AP323" i="27" s="1"/>
  <c r="AQ323" i="27" s="1"/>
  <c r="AR323" i="27" s="1"/>
  <c r="AS323" i="27" s="1"/>
  <c r="AT323" i="27" s="1"/>
  <c r="AU323" i="27" s="1"/>
  <c r="AV323" i="27" s="1"/>
  <c r="AW323" i="27" s="1"/>
  <c r="AX323" i="27" s="1"/>
  <c r="AY323" i="27" s="1"/>
  <c r="AZ323" i="27" s="1"/>
  <c r="BA323" i="27" s="1"/>
  <c r="BB323" i="27" s="1"/>
  <c r="BC323" i="27" s="1"/>
  <c r="BD323" i="27" s="1"/>
  <c r="F279" i="27"/>
  <c r="G279" i="27" s="1"/>
  <c r="H279" i="27" s="1"/>
  <c r="I279" i="27" s="1"/>
  <c r="J279" i="27" s="1"/>
  <c r="K279" i="27" s="1"/>
  <c r="L279" i="27" s="1"/>
  <c r="M279" i="27" s="1"/>
  <c r="N279" i="27" s="1"/>
  <c r="O279" i="27" s="1"/>
  <c r="P279" i="27" s="1"/>
  <c r="Q279" i="27" s="1"/>
  <c r="R279" i="27" s="1"/>
  <c r="S279" i="27" s="1"/>
  <c r="T279" i="27" s="1"/>
  <c r="U279" i="27" s="1"/>
  <c r="V279" i="27" s="1"/>
  <c r="W279" i="27" s="1"/>
  <c r="X279" i="27" s="1"/>
  <c r="Y279" i="27" s="1"/>
  <c r="Z279" i="27" s="1"/>
  <c r="AA279" i="27" s="1"/>
  <c r="AB279" i="27" s="1"/>
  <c r="AC279" i="27" s="1"/>
  <c r="AD279" i="27" s="1"/>
  <c r="AE279" i="27" s="1"/>
  <c r="AF279" i="27" s="1"/>
  <c r="AG279" i="27" s="1"/>
  <c r="AH279" i="27" s="1"/>
  <c r="AI279" i="27" s="1"/>
  <c r="AJ279" i="27" s="1"/>
  <c r="AK279" i="27" s="1"/>
  <c r="AL279" i="27" s="1"/>
  <c r="AM279" i="27" s="1"/>
  <c r="AN279" i="27" s="1"/>
  <c r="AO279" i="27" s="1"/>
  <c r="AP279" i="27" s="1"/>
  <c r="AQ279" i="27" s="1"/>
  <c r="AR279" i="27" s="1"/>
  <c r="AS279" i="27" s="1"/>
  <c r="AT279" i="27" s="1"/>
  <c r="AU279" i="27" s="1"/>
  <c r="AV279" i="27" s="1"/>
  <c r="AW279" i="27" s="1"/>
  <c r="AX279" i="27" s="1"/>
  <c r="AY279" i="27" s="1"/>
  <c r="AZ279" i="27" s="1"/>
  <c r="BA279" i="27" s="1"/>
  <c r="BB279" i="27" s="1"/>
  <c r="BC279" i="27" s="1"/>
  <c r="BD279" i="27" s="1"/>
  <c r="F394" i="27"/>
  <c r="G394" i="27" s="1"/>
  <c r="H394" i="27" s="1"/>
  <c r="I394" i="27" s="1"/>
  <c r="J394" i="27" s="1"/>
  <c r="K394" i="27" s="1"/>
  <c r="L394" i="27" s="1"/>
  <c r="M394" i="27" s="1"/>
  <c r="N394" i="27" s="1"/>
  <c r="O394" i="27" s="1"/>
  <c r="P394" i="27" s="1"/>
  <c r="Q394" i="27" s="1"/>
  <c r="R394" i="27" s="1"/>
  <c r="S394" i="27" s="1"/>
  <c r="T394" i="27" s="1"/>
  <c r="U394" i="27" s="1"/>
  <c r="V394" i="27" s="1"/>
  <c r="W394" i="27" s="1"/>
  <c r="X394" i="27" s="1"/>
  <c r="Y394" i="27" s="1"/>
  <c r="Z394" i="27" s="1"/>
  <c r="AA394" i="27" s="1"/>
  <c r="AB394" i="27" s="1"/>
  <c r="AC394" i="27" s="1"/>
  <c r="AD394" i="27" s="1"/>
  <c r="AE394" i="27" s="1"/>
  <c r="AF394" i="27" s="1"/>
  <c r="AG394" i="27" s="1"/>
  <c r="AH394" i="27" s="1"/>
  <c r="AI394" i="27" s="1"/>
  <c r="AJ394" i="27" s="1"/>
  <c r="AK394" i="27" s="1"/>
  <c r="AL394" i="27" s="1"/>
  <c r="AM394" i="27" s="1"/>
  <c r="AN394" i="27" s="1"/>
  <c r="AO394" i="27" s="1"/>
  <c r="AP394" i="27" s="1"/>
  <c r="AQ394" i="27" s="1"/>
  <c r="AR394" i="27" s="1"/>
  <c r="AS394" i="27" s="1"/>
  <c r="AT394" i="27" s="1"/>
  <c r="AU394" i="27" s="1"/>
  <c r="AV394" i="27" s="1"/>
  <c r="AW394" i="27" s="1"/>
  <c r="AX394" i="27" s="1"/>
  <c r="AY394" i="27" s="1"/>
  <c r="AZ394" i="27" s="1"/>
  <c r="BA394" i="27" s="1"/>
  <c r="BB394" i="27" s="1"/>
  <c r="BC394" i="27" s="1"/>
  <c r="BD394" i="27" s="1"/>
  <c r="F327" i="27"/>
  <c r="G327" i="27" s="1"/>
  <c r="H327" i="27" s="1"/>
  <c r="I327" i="27" s="1"/>
  <c r="J327" i="27" s="1"/>
  <c r="K327" i="27" s="1"/>
  <c r="L327" i="27" s="1"/>
  <c r="M327" i="27" s="1"/>
  <c r="N327" i="27" s="1"/>
  <c r="O327" i="27" s="1"/>
  <c r="P327" i="27" s="1"/>
  <c r="Q327" i="27" s="1"/>
  <c r="R327" i="27" s="1"/>
  <c r="S327" i="27" s="1"/>
  <c r="T327" i="27" s="1"/>
  <c r="U327" i="27" s="1"/>
  <c r="V327" i="27" s="1"/>
  <c r="W327" i="27" s="1"/>
  <c r="X327" i="27" s="1"/>
  <c r="Y327" i="27" s="1"/>
  <c r="Z327" i="27" s="1"/>
  <c r="AA327" i="27" s="1"/>
  <c r="AB327" i="27" s="1"/>
  <c r="AC327" i="27" s="1"/>
  <c r="AD327" i="27" s="1"/>
  <c r="AE327" i="27" s="1"/>
  <c r="AF327" i="27" s="1"/>
  <c r="AG327" i="27" s="1"/>
  <c r="AH327" i="27" s="1"/>
  <c r="AI327" i="27" s="1"/>
  <c r="AJ327" i="27" s="1"/>
  <c r="AK327" i="27" s="1"/>
  <c r="AL327" i="27" s="1"/>
  <c r="AM327" i="27" s="1"/>
  <c r="AN327" i="27" s="1"/>
  <c r="AO327" i="27" s="1"/>
  <c r="AP327" i="27" s="1"/>
  <c r="AQ327" i="27" s="1"/>
  <c r="AR327" i="27" s="1"/>
  <c r="AS327" i="27" s="1"/>
  <c r="AT327" i="27" s="1"/>
  <c r="AU327" i="27" s="1"/>
  <c r="AV327" i="27" s="1"/>
  <c r="AW327" i="27" s="1"/>
  <c r="AX327" i="27" s="1"/>
  <c r="AY327" i="27" s="1"/>
  <c r="AZ327" i="27" s="1"/>
  <c r="BA327" i="27" s="1"/>
  <c r="BB327" i="27" s="1"/>
  <c r="BC327" i="27" s="1"/>
  <c r="BD327" i="27" s="1"/>
  <c r="F192" i="27"/>
  <c r="G192" i="27" s="1"/>
  <c r="H192" i="27" s="1"/>
  <c r="I192" i="27" s="1"/>
  <c r="J192" i="27" s="1"/>
  <c r="K192" i="27" s="1"/>
  <c r="L192" i="27" s="1"/>
  <c r="M192" i="27" s="1"/>
  <c r="N192" i="27" s="1"/>
  <c r="O192" i="27" s="1"/>
  <c r="P192" i="27" s="1"/>
  <c r="Q192" i="27" s="1"/>
  <c r="R192" i="27" s="1"/>
  <c r="S192" i="27" s="1"/>
  <c r="T192" i="27" s="1"/>
  <c r="U192" i="27" s="1"/>
  <c r="V192" i="27" s="1"/>
  <c r="W192" i="27" s="1"/>
  <c r="X192" i="27" s="1"/>
  <c r="Y192" i="27" s="1"/>
  <c r="Z192" i="27" s="1"/>
  <c r="AA192" i="27" s="1"/>
  <c r="AB192" i="27" s="1"/>
  <c r="AC192" i="27" s="1"/>
  <c r="AD192" i="27" s="1"/>
  <c r="AE192" i="27" s="1"/>
  <c r="AF192" i="27" s="1"/>
  <c r="AG192" i="27" s="1"/>
  <c r="AH192" i="27" s="1"/>
  <c r="AI192" i="27" s="1"/>
  <c r="AJ192" i="27" s="1"/>
  <c r="AK192" i="27" s="1"/>
  <c r="AL192" i="27" s="1"/>
  <c r="AM192" i="27" s="1"/>
  <c r="AN192" i="27" s="1"/>
  <c r="AO192" i="27" s="1"/>
  <c r="AP192" i="27" s="1"/>
  <c r="AQ192" i="27" s="1"/>
  <c r="AR192" i="27" s="1"/>
  <c r="AS192" i="27" s="1"/>
  <c r="AT192" i="27" s="1"/>
  <c r="AU192" i="27" s="1"/>
  <c r="AV192" i="27" s="1"/>
  <c r="AW192" i="27" s="1"/>
  <c r="AX192" i="27" s="1"/>
  <c r="AY192" i="27" s="1"/>
  <c r="AZ192" i="27" s="1"/>
  <c r="BA192" i="27" s="1"/>
  <c r="BB192" i="27" s="1"/>
  <c r="BC192" i="27" s="1"/>
  <c r="BD192" i="27" s="1"/>
  <c r="F176" i="27"/>
  <c r="G176" i="27" s="1"/>
  <c r="H176" i="27" s="1"/>
  <c r="I176" i="27" s="1"/>
  <c r="J176" i="27" s="1"/>
  <c r="K176" i="27" s="1"/>
  <c r="L176" i="27" s="1"/>
  <c r="M176" i="27" s="1"/>
  <c r="N176" i="27" s="1"/>
  <c r="O176" i="27" s="1"/>
  <c r="P176" i="27" s="1"/>
  <c r="Q176" i="27" s="1"/>
  <c r="R176" i="27" s="1"/>
  <c r="S176" i="27" s="1"/>
  <c r="T176" i="27" s="1"/>
  <c r="U176" i="27" s="1"/>
  <c r="V176" i="27" s="1"/>
  <c r="W176" i="27" s="1"/>
  <c r="X176" i="27" s="1"/>
  <c r="Y176" i="27" s="1"/>
  <c r="Z176" i="27" s="1"/>
  <c r="AA176" i="27" s="1"/>
  <c r="AB176" i="27" s="1"/>
  <c r="AC176" i="27" s="1"/>
  <c r="AD176" i="27" s="1"/>
  <c r="AE176" i="27" s="1"/>
  <c r="AF176" i="27" s="1"/>
  <c r="AG176" i="27" s="1"/>
  <c r="AH176" i="27" s="1"/>
  <c r="AI176" i="27" s="1"/>
  <c r="AJ176" i="27" s="1"/>
  <c r="AK176" i="27" s="1"/>
  <c r="AL176" i="27" s="1"/>
  <c r="AM176" i="27" s="1"/>
  <c r="AN176" i="27" s="1"/>
  <c r="AO176" i="27" s="1"/>
  <c r="AP176" i="27" s="1"/>
  <c r="AQ176" i="27" s="1"/>
  <c r="AR176" i="27" s="1"/>
  <c r="AS176" i="27" s="1"/>
  <c r="AT176" i="27" s="1"/>
  <c r="AU176" i="27" s="1"/>
  <c r="AV176" i="27" s="1"/>
  <c r="AW176" i="27" s="1"/>
  <c r="AX176" i="27" s="1"/>
  <c r="AY176" i="27" s="1"/>
  <c r="AZ176" i="27" s="1"/>
  <c r="BA176" i="27" s="1"/>
  <c r="BB176" i="27" s="1"/>
  <c r="BC176" i="27" s="1"/>
  <c r="BD176" i="27" s="1"/>
  <c r="F160" i="27"/>
  <c r="G160" i="27" s="1"/>
  <c r="H160" i="27" s="1"/>
  <c r="I160" i="27" s="1"/>
  <c r="J160" i="27" s="1"/>
  <c r="K160" i="27" s="1"/>
  <c r="L160" i="27" s="1"/>
  <c r="M160" i="27" s="1"/>
  <c r="N160" i="27" s="1"/>
  <c r="O160" i="27" s="1"/>
  <c r="P160" i="27" s="1"/>
  <c r="Q160" i="27" s="1"/>
  <c r="R160" i="27" s="1"/>
  <c r="S160" i="27" s="1"/>
  <c r="T160" i="27" s="1"/>
  <c r="U160" i="27" s="1"/>
  <c r="V160" i="27" s="1"/>
  <c r="W160" i="27" s="1"/>
  <c r="X160" i="27" s="1"/>
  <c r="Y160" i="27" s="1"/>
  <c r="Z160" i="27" s="1"/>
  <c r="AA160" i="27" s="1"/>
  <c r="AB160" i="27" s="1"/>
  <c r="AC160" i="27" s="1"/>
  <c r="AD160" i="27" s="1"/>
  <c r="AE160" i="27" s="1"/>
  <c r="AF160" i="27" s="1"/>
  <c r="AG160" i="27" s="1"/>
  <c r="AH160" i="27" s="1"/>
  <c r="AI160" i="27" s="1"/>
  <c r="AJ160" i="27" s="1"/>
  <c r="AK160" i="27" s="1"/>
  <c r="AL160" i="27" s="1"/>
  <c r="AM160" i="27" s="1"/>
  <c r="AN160" i="27" s="1"/>
  <c r="AO160" i="27" s="1"/>
  <c r="AP160" i="27" s="1"/>
  <c r="AQ160" i="27" s="1"/>
  <c r="AR160" i="27" s="1"/>
  <c r="AS160" i="27" s="1"/>
  <c r="AT160" i="27" s="1"/>
  <c r="AU160" i="27" s="1"/>
  <c r="AV160" i="27" s="1"/>
  <c r="AW160" i="27" s="1"/>
  <c r="AX160" i="27" s="1"/>
  <c r="AY160" i="27" s="1"/>
  <c r="AZ160" i="27" s="1"/>
  <c r="BA160" i="27" s="1"/>
  <c r="BB160" i="27" s="1"/>
  <c r="BC160" i="27" s="1"/>
  <c r="BD160" i="27" s="1"/>
  <c r="F144" i="27"/>
  <c r="G144" i="27" s="1"/>
  <c r="H144" i="27" s="1"/>
  <c r="I144" i="27" s="1"/>
  <c r="J144" i="27" s="1"/>
  <c r="K144" i="27" s="1"/>
  <c r="L144" i="27" s="1"/>
  <c r="M144" i="27" s="1"/>
  <c r="N144" i="27" s="1"/>
  <c r="O144" i="27" s="1"/>
  <c r="P144" i="27" s="1"/>
  <c r="Q144" i="27" s="1"/>
  <c r="R144" i="27" s="1"/>
  <c r="S144" i="27" s="1"/>
  <c r="T144" i="27" s="1"/>
  <c r="U144" i="27" s="1"/>
  <c r="V144" i="27" s="1"/>
  <c r="W144" i="27" s="1"/>
  <c r="X144" i="27" s="1"/>
  <c r="Y144" i="27" s="1"/>
  <c r="Z144" i="27" s="1"/>
  <c r="AA144" i="27" s="1"/>
  <c r="AB144" i="27" s="1"/>
  <c r="AC144" i="27" s="1"/>
  <c r="AD144" i="27" s="1"/>
  <c r="AE144" i="27" s="1"/>
  <c r="AF144" i="27" s="1"/>
  <c r="AG144" i="27" s="1"/>
  <c r="AH144" i="27" s="1"/>
  <c r="AI144" i="27" s="1"/>
  <c r="AJ144" i="27" s="1"/>
  <c r="AK144" i="27" s="1"/>
  <c r="AL144" i="27" s="1"/>
  <c r="AM144" i="27" s="1"/>
  <c r="AN144" i="27" s="1"/>
  <c r="AO144" i="27" s="1"/>
  <c r="AP144" i="27" s="1"/>
  <c r="AQ144" i="27" s="1"/>
  <c r="AR144" i="27" s="1"/>
  <c r="AS144" i="27" s="1"/>
  <c r="AT144" i="27" s="1"/>
  <c r="AU144" i="27" s="1"/>
  <c r="AV144" i="27" s="1"/>
  <c r="AW144" i="27" s="1"/>
  <c r="AX144" i="27" s="1"/>
  <c r="AY144" i="27" s="1"/>
  <c r="AZ144" i="27" s="1"/>
  <c r="BA144" i="27" s="1"/>
  <c r="BB144" i="27" s="1"/>
  <c r="BC144" i="27" s="1"/>
  <c r="BD144" i="27" s="1"/>
  <c r="F128" i="27"/>
  <c r="G128" i="27" s="1"/>
  <c r="H128" i="27" s="1"/>
  <c r="I128" i="27" s="1"/>
  <c r="J128" i="27" s="1"/>
  <c r="K128" i="27" s="1"/>
  <c r="L128" i="27" s="1"/>
  <c r="M128" i="27" s="1"/>
  <c r="N128" i="27" s="1"/>
  <c r="O128" i="27" s="1"/>
  <c r="P128" i="27" s="1"/>
  <c r="Q128" i="27" s="1"/>
  <c r="R128" i="27" s="1"/>
  <c r="S128" i="27" s="1"/>
  <c r="T128" i="27" s="1"/>
  <c r="U128" i="27" s="1"/>
  <c r="V128" i="27" s="1"/>
  <c r="W128" i="27" s="1"/>
  <c r="X128" i="27" s="1"/>
  <c r="Y128" i="27" s="1"/>
  <c r="Z128" i="27" s="1"/>
  <c r="AA128" i="27" s="1"/>
  <c r="AB128" i="27" s="1"/>
  <c r="AC128" i="27" s="1"/>
  <c r="AD128" i="27" s="1"/>
  <c r="AE128" i="27" s="1"/>
  <c r="AF128" i="27" s="1"/>
  <c r="AG128" i="27" s="1"/>
  <c r="AH128" i="27" s="1"/>
  <c r="AI128" i="27" s="1"/>
  <c r="AJ128" i="27" s="1"/>
  <c r="AK128" i="27" s="1"/>
  <c r="AL128" i="27" s="1"/>
  <c r="AM128" i="27" s="1"/>
  <c r="AN128" i="27" s="1"/>
  <c r="AO128" i="27" s="1"/>
  <c r="AP128" i="27" s="1"/>
  <c r="AQ128" i="27" s="1"/>
  <c r="AR128" i="27" s="1"/>
  <c r="AS128" i="27" s="1"/>
  <c r="AT128" i="27" s="1"/>
  <c r="AU128" i="27" s="1"/>
  <c r="AV128" i="27" s="1"/>
  <c r="AW128" i="27" s="1"/>
  <c r="AX128" i="27" s="1"/>
  <c r="AY128" i="27" s="1"/>
  <c r="AZ128" i="27" s="1"/>
  <c r="BA128" i="27" s="1"/>
  <c r="BB128" i="27" s="1"/>
  <c r="BC128" i="27" s="1"/>
  <c r="BD128" i="27" s="1"/>
  <c r="F250" i="27"/>
  <c r="G250" i="27" s="1"/>
  <c r="H250" i="27" s="1"/>
  <c r="I250" i="27" s="1"/>
  <c r="J250" i="27" s="1"/>
  <c r="K250" i="27" s="1"/>
  <c r="L250" i="27" s="1"/>
  <c r="M250" i="27" s="1"/>
  <c r="N250" i="27" s="1"/>
  <c r="O250" i="27" s="1"/>
  <c r="P250" i="27" s="1"/>
  <c r="Q250" i="27" s="1"/>
  <c r="R250" i="27" s="1"/>
  <c r="S250" i="27" s="1"/>
  <c r="T250" i="27" s="1"/>
  <c r="U250" i="27" s="1"/>
  <c r="V250" i="27" s="1"/>
  <c r="W250" i="27" s="1"/>
  <c r="X250" i="27" s="1"/>
  <c r="Y250" i="27" s="1"/>
  <c r="Z250" i="27" s="1"/>
  <c r="AA250" i="27" s="1"/>
  <c r="AB250" i="27" s="1"/>
  <c r="AC250" i="27" s="1"/>
  <c r="AD250" i="27" s="1"/>
  <c r="AE250" i="27" s="1"/>
  <c r="AF250" i="27" s="1"/>
  <c r="AG250" i="27" s="1"/>
  <c r="AH250" i="27" s="1"/>
  <c r="AI250" i="27" s="1"/>
  <c r="AJ250" i="27" s="1"/>
  <c r="AK250" i="27" s="1"/>
  <c r="AL250" i="27" s="1"/>
  <c r="AM250" i="27" s="1"/>
  <c r="AN250" i="27" s="1"/>
  <c r="AO250" i="27" s="1"/>
  <c r="AP250" i="27" s="1"/>
  <c r="AQ250" i="27" s="1"/>
  <c r="AR250" i="27" s="1"/>
  <c r="AS250" i="27" s="1"/>
  <c r="AT250" i="27" s="1"/>
  <c r="AU250" i="27" s="1"/>
  <c r="AV250" i="27" s="1"/>
  <c r="AW250" i="27" s="1"/>
  <c r="AX250" i="27" s="1"/>
  <c r="AY250" i="27" s="1"/>
  <c r="AZ250" i="27" s="1"/>
  <c r="BA250" i="27" s="1"/>
  <c r="BB250" i="27" s="1"/>
  <c r="BC250" i="27" s="1"/>
  <c r="BD250" i="27" s="1"/>
  <c r="F119" i="27"/>
  <c r="G119" i="27" s="1"/>
  <c r="H119" i="27" s="1"/>
  <c r="I119" i="27" s="1"/>
  <c r="J119" i="27" s="1"/>
  <c r="K119" i="27" s="1"/>
  <c r="L119" i="27" s="1"/>
  <c r="M119" i="27" s="1"/>
  <c r="N119" i="27" s="1"/>
  <c r="O119" i="27" s="1"/>
  <c r="P119" i="27" s="1"/>
  <c r="Q119" i="27" s="1"/>
  <c r="R119" i="27" s="1"/>
  <c r="S119" i="27" s="1"/>
  <c r="T119" i="27" s="1"/>
  <c r="U119" i="27" s="1"/>
  <c r="V119" i="27" s="1"/>
  <c r="W119" i="27" s="1"/>
  <c r="X119" i="27" s="1"/>
  <c r="Y119" i="27" s="1"/>
  <c r="Z119" i="27" s="1"/>
  <c r="AA119" i="27" s="1"/>
  <c r="AB119" i="27" s="1"/>
  <c r="AC119" i="27" s="1"/>
  <c r="AD119" i="27" s="1"/>
  <c r="AE119" i="27" s="1"/>
  <c r="AF119" i="27" s="1"/>
  <c r="AG119" i="27" s="1"/>
  <c r="AH119" i="27" s="1"/>
  <c r="AI119" i="27" s="1"/>
  <c r="AJ119" i="27" s="1"/>
  <c r="AK119" i="27" s="1"/>
  <c r="AL119" i="27" s="1"/>
  <c r="AM119" i="27" s="1"/>
  <c r="AN119" i="27" s="1"/>
  <c r="AO119" i="27" s="1"/>
  <c r="AP119" i="27" s="1"/>
  <c r="AQ119" i="27" s="1"/>
  <c r="AR119" i="27" s="1"/>
  <c r="AS119" i="27" s="1"/>
  <c r="AT119" i="27" s="1"/>
  <c r="AU119" i="27" s="1"/>
  <c r="AV119" i="27" s="1"/>
  <c r="AW119" i="27" s="1"/>
  <c r="AX119" i="27" s="1"/>
  <c r="AY119" i="27" s="1"/>
  <c r="AZ119" i="27" s="1"/>
  <c r="BA119" i="27" s="1"/>
  <c r="BB119" i="27" s="1"/>
  <c r="BC119" i="27" s="1"/>
  <c r="BD119" i="27" s="1"/>
  <c r="F55" i="27"/>
  <c r="G55" i="27" s="1"/>
  <c r="H55" i="27" s="1"/>
  <c r="I55" i="27" s="1"/>
  <c r="J55" i="27" s="1"/>
  <c r="K55" i="27" s="1"/>
  <c r="L55" i="27" s="1"/>
  <c r="M55" i="27" s="1"/>
  <c r="N55" i="27" s="1"/>
  <c r="O55" i="27" s="1"/>
  <c r="P55" i="27" s="1"/>
  <c r="Q55" i="27" s="1"/>
  <c r="R55" i="27" s="1"/>
  <c r="S55" i="27" s="1"/>
  <c r="T55" i="27" s="1"/>
  <c r="U55" i="27" s="1"/>
  <c r="V55" i="27" s="1"/>
  <c r="W55" i="27" s="1"/>
  <c r="X55" i="27" s="1"/>
  <c r="Y55" i="27" s="1"/>
  <c r="Z55" i="27" s="1"/>
  <c r="AA55" i="27" s="1"/>
  <c r="AB55" i="27" s="1"/>
  <c r="AC55" i="27" s="1"/>
  <c r="AD55" i="27" s="1"/>
  <c r="AE55" i="27" s="1"/>
  <c r="AF55" i="27" s="1"/>
  <c r="AG55" i="27" s="1"/>
  <c r="AH55" i="27" s="1"/>
  <c r="AI55" i="27" s="1"/>
  <c r="AJ55" i="27" s="1"/>
  <c r="AK55" i="27" s="1"/>
  <c r="AL55" i="27" s="1"/>
  <c r="AM55" i="27" s="1"/>
  <c r="AN55" i="27" s="1"/>
  <c r="AO55" i="27" s="1"/>
  <c r="AP55" i="27" s="1"/>
  <c r="AQ55" i="27" s="1"/>
  <c r="AR55" i="27" s="1"/>
  <c r="AS55" i="27" s="1"/>
  <c r="AT55" i="27" s="1"/>
  <c r="AU55" i="27" s="1"/>
  <c r="AV55" i="27" s="1"/>
  <c r="AW55" i="27" s="1"/>
  <c r="AX55" i="27" s="1"/>
  <c r="AY55" i="27" s="1"/>
  <c r="AZ55" i="27" s="1"/>
  <c r="BA55" i="27" s="1"/>
  <c r="BB55" i="27" s="1"/>
  <c r="BC55" i="27" s="1"/>
  <c r="BD55" i="27" s="1"/>
  <c r="F110" i="27"/>
  <c r="G110" i="27" s="1"/>
  <c r="H110" i="27" s="1"/>
  <c r="I110" i="27" s="1"/>
  <c r="J110" i="27" s="1"/>
  <c r="K110" i="27" s="1"/>
  <c r="L110" i="27" s="1"/>
  <c r="M110" i="27" s="1"/>
  <c r="N110" i="27" s="1"/>
  <c r="O110" i="27" s="1"/>
  <c r="P110" i="27" s="1"/>
  <c r="Q110" i="27" s="1"/>
  <c r="R110" i="27" s="1"/>
  <c r="S110" i="27" s="1"/>
  <c r="T110" i="27" s="1"/>
  <c r="U110" i="27" s="1"/>
  <c r="V110" i="27" s="1"/>
  <c r="W110" i="27" s="1"/>
  <c r="X110" i="27" s="1"/>
  <c r="Y110" i="27" s="1"/>
  <c r="Z110" i="27" s="1"/>
  <c r="AA110" i="27" s="1"/>
  <c r="AB110" i="27" s="1"/>
  <c r="AC110" i="27" s="1"/>
  <c r="AD110" i="27" s="1"/>
  <c r="AE110" i="27" s="1"/>
  <c r="AF110" i="27" s="1"/>
  <c r="AG110" i="27" s="1"/>
  <c r="AH110" i="27" s="1"/>
  <c r="AI110" i="27" s="1"/>
  <c r="AJ110" i="27" s="1"/>
  <c r="AK110" i="27" s="1"/>
  <c r="AL110" i="27" s="1"/>
  <c r="AM110" i="27" s="1"/>
  <c r="AN110" i="27" s="1"/>
  <c r="AO110" i="27" s="1"/>
  <c r="AP110" i="27" s="1"/>
  <c r="AQ110" i="27" s="1"/>
  <c r="AR110" i="27" s="1"/>
  <c r="AS110" i="27" s="1"/>
  <c r="AT110" i="27" s="1"/>
  <c r="AU110" i="27" s="1"/>
  <c r="AV110" i="27" s="1"/>
  <c r="AW110" i="27" s="1"/>
  <c r="AX110" i="27" s="1"/>
  <c r="AY110" i="27" s="1"/>
  <c r="AZ110" i="27" s="1"/>
  <c r="BA110" i="27" s="1"/>
  <c r="BB110" i="27" s="1"/>
  <c r="BC110" i="27" s="1"/>
  <c r="BD110" i="27" s="1"/>
  <c r="F46" i="27"/>
  <c r="G46" i="27" s="1"/>
  <c r="H46" i="27" s="1"/>
  <c r="I46" i="27" s="1"/>
  <c r="J46" i="27" s="1"/>
  <c r="K46" i="27" s="1"/>
  <c r="L46" i="27" s="1"/>
  <c r="M46" i="27" s="1"/>
  <c r="N46" i="27" s="1"/>
  <c r="O46" i="27" s="1"/>
  <c r="P46" i="27" s="1"/>
  <c r="Q46" i="27" s="1"/>
  <c r="R46" i="27" s="1"/>
  <c r="S46" i="27" s="1"/>
  <c r="T46" i="27" s="1"/>
  <c r="U46" i="27" s="1"/>
  <c r="V46" i="27" s="1"/>
  <c r="W46" i="27" s="1"/>
  <c r="X46" i="27" s="1"/>
  <c r="Y46" i="27" s="1"/>
  <c r="Z46" i="27" s="1"/>
  <c r="AA46" i="27" s="1"/>
  <c r="AB46" i="27" s="1"/>
  <c r="AC46" i="27" s="1"/>
  <c r="AD46" i="27" s="1"/>
  <c r="AE46" i="27" s="1"/>
  <c r="AF46" i="27" s="1"/>
  <c r="AG46" i="27" s="1"/>
  <c r="AH46" i="27" s="1"/>
  <c r="AI46" i="27" s="1"/>
  <c r="AJ46" i="27" s="1"/>
  <c r="AK46" i="27" s="1"/>
  <c r="AL46" i="27" s="1"/>
  <c r="AM46" i="27" s="1"/>
  <c r="AN46" i="27" s="1"/>
  <c r="AO46" i="27" s="1"/>
  <c r="AP46" i="27" s="1"/>
  <c r="AQ46" i="27" s="1"/>
  <c r="AR46" i="27" s="1"/>
  <c r="AS46" i="27" s="1"/>
  <c r="AT46" i="27" s="1"/>
  <c r="AU46" i="27" s="1"/>
  <c r="AV46" i="27" s="1"/>
  <c r="AW46" i="27" s="1"/>
  <c r="AX46" i="27" s="1"/>
  <c r="AY46" i="27" s="1"/>
  <c r="AZ46" i="27" s="1"/>
  <c r="BA46" i="27" s="1"/>
  <c r="BB46" i="27" s="1"/>
  <c r="BC46" i="27" s="1"/>
  <c r="BD46" i="27" s="1"/>
  <c r="F104" i="27"/>
  <c r="G104" i="27" s="1"/>
  <c r="H104" i="27" s="1"/>
  <c r="I104" i="27" s="1"/>
  <c r="J104" i="27" s="1"/>
  <c r="K104" i="27" s="1"/>
  <c r="L104" i="27" s="1"/>
  <c r="M104" i="27" s="1"/>
  <c r="N104" i="27" s="1"/>
  <c r="O104" i="27" s="1"/>
  <c r="P104" i="27" s="1"/>
  <c r="Q104" i="27" s="1"/>
  <c r="R104" i="27" s="1"/>
  <c r="S104" i="27" s="1"/>
  <c r="T104" i="27" s="1"/>
  <c r="U104" i="27" s="1"/>
  <c r="V104" i="27" s="1"/>
  <c r="W104" i="27" s="1"/>
  <c r="X104" i="27" s="1"/>
  <c r="Y104" i="27" s="1"/>
  <c r="Z104" i="27" s="1"/>
  <c r="AA104" i="27" s="1"/>
  <c r="AB104" i="27" s="1"/>
  <c r="AC104" i="27" s="1"/>
  <c r="AD104" i="27" s="1"/>
  <c r="AE104" i="27" s="1"/>
  <c r="AF104" i="27" s="1"/>
  <c r="AG104" i="27" s="1"/>
  <c r="AH104" i="27" s="1"/>
  <c r="AI104" i="27" s="1"/>
  <c r="AJ104" i="27" s="1"/>
  <c r="AK104" i="27" s="1"/>
  <c r="AL104" i="27" s="1"/>
  <c r="AM104" i="27" s="1"/>
  <c r="AN104" i="27" s="1"/>
  <c r="AO104" i="27" s="1"/>
  <c r="AP104" i="27" s="1"/>
  <c r="AQ104" i="27" s="1"/>
  <c r="AR104" i="27" s="1"/>
  <c r="AS104" i="27" s="1"/>
  <c r="AT104" i="27" s="1"/>
  <c r="AU104" i="27" s="1"/>
  <c r="AV104" i="27" s="1"/>
  <c r="AW104" i="27" s="1"/>
  <c r="AX104" i="27" s="1"/>
  <c r="AY104" i="27" s="1"/>
  <c r="AZ104" i="27" s="1"/>
  <c r="BA104" i="27" s="1"/>
  <c r="BB104" i="27" s="1"/>
  <c r="BC104" i="27" s="1"/>
  <c r="BD104" i="27" s="1"/>
  <c r="F40" i="27"/>
  <c r="G40" i="27" s="1"/>
  <c r="H40" i="27" s="1"/>
  <c r="I40" i="27" s="1"/>
  <c r="J40" i="27" s="1"/>
  <c r="K40" i="27" s="1"/>
  <c r="L40" i="27" s="1"/>
  <c r="M40" i="27" s="1"/>
  <c r="N40" i="27" s="1"/>
  <c r="O40" i="27" s="1"/>
  <c r="P40" i="27" s="1"/>
  <c r="Q40" i="27" s="1"/>
  <c r="R40" i="27" s="1"/>
  <c r="S40" i="27" s="1"/>
  <c r="T40" i="27" s="1"/>
  <c r="U40" i="27" s="1"/>
  <c r="V40" i="27" s="1"/>
  <c r="W40" i="27" s="1"/>
  <c r="X40" i="27" s="1"/>
  <c r="Y40" i="27" s="1"/>
  <c r="Z40" i="27" s="1"/>
  <c r="AA40" i="27" s="1"/>
  <c r="AB40" i="27" s="1"/>
  <c r="AC40" i="27" s="1"/>
  <c r="AD40" i="27" s="1"/>
  <c r="AE40" i="27" s="1"/>
  <c r="AF40" i="27" s="1"/>
  <c r="AG40" i="27" s="1"/>
  <c r="AH40" i="27" s="1"/>
  <c r="AI40" i="27" s="1"/>
  <c r="AJ40" i="27" s="1"/>
  <c r="AK40" i="27" s="1"/>
  <c r="AL40" i="27" s="1"/>
  <c r="AM40" i="27" s="1"/>
  <c r="AN40" i="27" s="1"/>
  <c r="AO40" i="27" s="1"/>
  <c r="AP40" i="27" s="1"/>
  <c r="AQ40" i="27" s="1"/>
  <c r="AR40" i="27" s="1"/>
  <c r="AS40" i="27" s="1"/>
  <c r="AT40" i="27" s="1"/>
  <c r="AU40" i="27" s="1"/>
  <c r="AV40" i="27" s="1"/>
  <c r="AW40" i="27" s="1"/>
  <c r="AX40" i="27" s="1"/>
  <c r="AY40" i="27" s="1"/>
  <c r="AZ40" i="27" s="1"/>
  <c r="BA40" i="27" s="1"/>
  <c r="BB40" i="27" s="1"/>
  <c r="BC40" i="27" s="1"/>
  <c r="BD40" i="27" s="1"/>
  <c r="F485" i="27"/>
  <c r="G485" i="27" s="1"/>
  <c r="H485" i="27" s="1"/>
  <c r="I485" i="27" s="1"/>
  <c r="J485" i="27" s="1"/>
  <c r="K485" i="27" s="1"/>
  <c r="L485" i="27" s="1"/>
  <c r="M485" i="27" s="1"/>
  <c r="N485" i="27" s="1"/>
  <c r="O485" i="27" s="1"/>
  <c r="P485" i="27" s="1"/>
  <c r="Q485" i="27" s="1"/>
  <c r="R485" i="27" s="1"/>
  <c r="S485" i="27" s="1"/>
  <c r="T485" i="27" s="1"/>
  <c r="U485" i="27" s="1"/>
  <c r="V485" i="27" s="1"/>
  <c r="W485" i="27" s="1"/>
  <c r="X485" i="27" s="1"/>
  <c r="Y485" i="27" s="1"/>
  <c r="Z485" i="27" s="1"/>
  <c r="AA485" i="27" s="1"/>
  <c r="AB485" i="27" s="1"/>
  <c r="AC485" i="27" s="1"/>
  <c r="AD485" i="27" s="1"/>
  <c r="AE485" i="27" s="1"/>
  <c r="AF485" i="27" s="1"/>
  <c r="AG485" i="27" s="1"/>
  <c r="AH485" i="27" s="1"/>
  <c r="AI485" i="27" s="1"/>
  <c r="AJ485" i="27" s="1"/>
  <c r="AK485" i="27" s="1"/>
  <c r="AL485" i="27" s="1"/>
  <c r="AM485" i="27" s="1"/>
  <c r="AN485" i="27" s="1"/>
  <c r="AO485" i="27" s="1"/>
  <c r="AP485" i="27" s="1"/>
  <c r="AQ485" i="27" s="1"/>
  <c r="AR485" i="27" s="1"/>
  <c r="AS485" i="27" s="1"/>
  <c r="AT485" i="27" s="1"/>
  <c r="AU485" i="27" s="1"/>
  <c r="AV485" i="27" s="1"/>
  <c r="AW485" i="27" s="1"/>
  <c r="AX485" i="27" s="1"/>
  <c r="AY485" i="27" s="1"/>
  <c r="AZ485" i="27" s="1"/>
  <c r="BA485" i="27" s="1"/>
  <c r="BB485" i="27" s="1"/>
  <c r="BC485" i="27" s="1"/>
  <c r="BD485" i="27" s="1"/>
  <c r="F441" i="27"/>
  <c r="G441" i="27" s="1"/>
  <c r="H441" i="27" s="1"/>
  <c r="I441" i="27" s="1"/>
  <c r="J441" i="27" s="1"/>
  <c r="K441" i="27" s="1"/>
  <c r="L441" i="27" s="1"/>
  <c r="M441" i="27" s="1"/>
  <c r="N441" i="27" s="1"/>
  <c r="O441" i="27" s="1"/>
  <c r="P441" i="27" s="1"/>
  <c r="Q441" i="27" s="1"/>
  <c r="R441" i="27" s="1"/>
  <c r="S441" i="27" s="1"/>
  <c r="T441" i="27" s="1"/>
  <c r="U441" i="27" s="1"/>
  <c r="V441" i="27" s="1"/>
  <c r="W441" i="27" s="1"/>
  <c r="X441" i="27" s="1"/>
  <c r="Y441" i="27" s="1"/>
  <c r="Z441" i="27" s="1"/>
  <c r="AA441" i="27" s="1"/>
  <c r="AB441" i="27" s="1"/>
  <c r="AC441" i="27" s="1"/>
  <c r="AD441" i="27" s="1"/>
  <c r="AE441" i="27" s="1"/>
  <c r="AF441" i="27" s="1"/>
  <c r="AG441" i="27" s="1"/>
  <c r="AH441" i="27" s="1"/>
  <c r="AI441" i="27" s="1"/>
  <c r="AJ441" i="27" s="1"/>
  <c r="AK441" i="27" s="1"/>
  <c r="AL441" i="27" s="1"/>
  <c r="AM441" i="27" s="1"/>
  <c r="AN441" i="27" s="1"/>
  <c r="AO441" i="27" s="1"/>
  <c r="AP441" i="27" s="1"/>
  <c r="AQ441" i="27" s="1"/>
  <c r="AR441" i="27" s="1"/>
  <c r="AS441" i="27" s="1"/>
  <c r="AT441" i="27" s="1"/>
  <c r="AU441" i="27" s="1"/>
  <c r="AV441" i="27" s="1"/>
  <c r="AW441" i="27" s="1"/>
  <c r="AX441" i="27" s="1"/>
  <c r="AY441" i="27" s="1"/>
  <c r="AZ441" i="27" s="1"/>
  <c r="BA441" i="27" s="1"/>
  <c r="BB441" i="27" s="1"/>
  <c r="BC441" i="27" s="1"/>
  <c r="BD441" i="27" s="1"/>
  <c r="F315" i="27"/>
  <c r="G315" i="27" s="1"/>
  <c r="H315" i="27" s="1"/>
  <c r="I315" i="27" s="1"/>
  <c r="J315" i="27" s="1"/>
  <c r="K315" i="27" s="1"/>
  <c r="L315" i="27" s="1"/>
  <c r="M315" i="27" s="1"/>
  <c r="N315" i="27" s="1"/>
  <c r="O315" i="27" s="1"/>
  <c r="P315" i="27" s="1"/>
  <c r="Q315" i="27" s="1"/>
  <c r="R315" i="27" s="1"/>
  <c r="S315" i="27" s="1"/>
  <c r="T315" i="27" s="1"/>
  <c r="U315" i="27" s="1"/>
  <c r="V315" i="27" s="1"/>
  <c r="W315" i="27" s="1"/>
  <c r="X315" i="27" s="1"/>
  <c r="Y315" i="27" s="1"/>
  <c r="Z315" i="27" s="1"/>
  <c r="AA315" i="27" s="1"/>
  <c r="AB315" i="27" s="1"/>
  <c r="AC315" i="27" s="1"/>
  <c r="AD315" i="27" s="1"/>
  <c r="AE315" i="27" s="1"/>
  <c r="AF315" i="27" s="1"/>
  <c r="AG315" i="27" s="1"/>
  <c r="AH315" i="27" s="1"/>
  <c r="AI315" i="27" s="1"/>
  <c r="AJ315" i="27" s="1"/>
  <c r="AK315" i="27" s="1"/>
  <c r="AL315" i="27" s="1"/>
  <c r="AM315" i="27" s="1"/>
  <c r="AN315" i="27" s="1"/>
  <c r="AO315" i="27" s="1"/>
  <c r="AP315" i="27" s="1"/>
  <c r="AQ315" i="27" s="1"/>
  <c r="AR315" i="27" s="1"/>
  <c r="AS315" i="27" s="1"/>
  <c r="AT315" i="27" s="1"/>
  <c r="AU315" i="27" s="1"/>
  <c r="AV315" i="27" s="1"/>
  <c r="AW315" i="27" s="1"/>
  <c r="AX315" i="27" s="1"/>
  <c r="AY315" i="27" s="1"/>
  <c r="AZ315" i="27" s="1"/>
  <c r="BA315" i="27" s="1"/>
  <c r="BB315" i="27" s="1"/>
  <c r="BC315" i="27" s="1"/>
  <c r="BD315" i="27" s="1"/>
  <c r="F495" i="27"/>
  <c r="G495" i="27" s="1"/>
  <c r="H495" i="27" s="1"/>
  <c r="I495" i="27" s="1"/>
  <c r="J495" i="27" s="1"/>
  <c r="K495" i="27" s="1"/>
  <c r="L495" i="27" s="1"/>
  <c r="M495" i="27" s="1"/>
  <c r="N495" i="27" s="1"/>
  <c r="O495" i="27" s="1"/>
  <c r="P495" i="27" s="1"/>
  <c r="Q495" i="27" s="1"/>
  <c r="R495" i="27" s="1"/>
  <c r="S495" i="27" s="1"/>
  <c r="T495" i="27" s="1"/>
  <c r="U495" i="27" s="1"/>
  <c r="V495" i="27" s="1"/>
  <c r="W495" i="27" s="1"/>
  <c r="X495" i="27" s="1"/>
  <c r="Y495" i="27" s="1"/>
  <c r="Z495" i="27" s="1"/>
  <c r="AA495" i="27" s="1"/>
  <c r="AB495" i="27" s="1"/>
  <c r="AC495" i="27" s="1"/>
  <c r="AD495" i="27" s="1"/>
  <c r="AE495" i="27" s="1"/>
  <c r="AF495" i="27" s="1"/>
  <c r="AG495" i="27" s="1"/>
  <c r="AH495" i="27" s="1"/>
  <c r="AI495" i="27" s="1"/>
  <c r="AJ495" i="27" s="1"/>
  <c r="AK495" i="27" s="1"/>
  <c r="AL495" i="27" s="1"/>
  <c r="AM495" i="27" s="1"/>
  <c r="AN495" i="27" s="1"/>
  <c r="AO495" i="27" s="1"/>
  <c r="AP495" i="27" s="1"/>
  <c r="AQ495" i="27" s="1"/>
  <c r="AR495" i="27" s="1"/>
  <c r="AS495" i="27" s="1"/>
  <c r="AT495" i="27" s="1"/>
  <c r="AU495" i="27" s="1"/>
  <c r="AV495" i="27" s="1"/>
  <c r="AW495" i="27" s="1"/>
  <c r="AX495" i="27" s="1"/>
  <c r="AY495" i="27" s="1"/>
  <c r="AZ495" i="27" s="1"/>
  <c r="BA495" i="27" s="1"/>
  <c r="BB495" i="27" s="1"/>
  <c r="BC495" i="27" s="1"/>
  <c r="BD495" i="27" s="1"/>
  <c r="F479" i="27"/>
  <c r="G479" i="27" s="1"/>
  <c r="H479" i="27" s="1"/>
  <c r="I479" i="27" s="1"/>
  <c r="J479" i="27" s="1"/>
  <c r="K479" i="27" s="1"/>
  <c r="L479" i="27" s="1"/>
  <c r="M479" i="27" s="1"/>
  <c r="N479" i="27" s="1"/>
  <c r="O479" i="27" s="1"/>
  <c r="P479" i="27" s="1"/>
  <c r="Q479" i="27" s="1"/>
  <c r="R479" i="27" s="1"/>
  <c r="S479" i="27" s="1"/>
  <c r="T479" i="27" s="1"/>
  <c r="U479" i="27" s="1"/>
  <c r="V479" i="27" s="1"/>
  <c r="W479" i="27" s="1"/>
  <c r="X479" i="27" s="1"/>
  <c r="Y479" i="27" s="1"/>
  <c r="Z479" i="27" s="1"/>
  <c r="AA479" i="27" s="1"/>
  <c r="AB479" i="27" s="1"/>
  <c r="AC479" i="27" s="1"/>
  <c r="AD479" i="27" s="1"/>
  <c r="AE479" i="27" s="1"/>
  <c r="AF479" i="27" s="1"/>
  <c r="AG479" i="27" s="1"/>
  <c r="AH479" i="27" s="1"/>
  <c r="AI479" i="27" s="1"/>
  <c r="AJ479" i="27" s="1"/>
  <c r="AK479" i="27" s="1"/>
  <c r="AL479" i="27" s="1"/>
  <c r="AM479" i="27" s="1"/>
  <c r="AN479" i="27" s="1"/>
  <c r="AO479" i="27" s="1"/>
  <c r="AP479" i="27" s="1"/>
  <c r="AQ479" i="27" s="1"/>
  <c r="AR479" i="27" s="1"/>
  <c r="AS479" i="27" s="1"/>
  <c r="AT479" i="27" s="1"/>
  <c r="AU479" i="27" s="1"/>
  <c r="AV479" i="27" s="1"/>
  <c r="AW479" i="27" s="1"/>
  <c r="AX479" i="27" s="1"/>
  <c r="AY479" i="27" s="1"/>
  <c r="AZ479" i="27" s="1"/>
  <c r="BA479" i="27" s="1"/>
  <c r="BB479" i="27" s="1"/>
  <c r="BC479" i="27" s="1"/>
  <c r="BD479" i="27" s="1"/>
  <c r="F463" i="27"/>
  <c r="G463" i="27" s="1"/>
  <c r="H463" i="27" s="1"/>
  <c r="I463" i="27" s="1"/>
  <c r="J463" i="27" s="1"/>
  <c r="K463" i="27" s="1"/>
  <c r="L463" i="27" s="1"/>
  <c r="M463" i="27" s="1"/>
  <c r="N463" i="27" s="1"/>
  <c r="O463" i="27" s="1"/>
  <c r="P463" i="27" s="1"/>
  <c r="Q463" i="27" s="1"/>
  <c r="R463" i="27" s="1"/>
  <c r="S463" i="27" s="1"/>
  <c r="T463" i="27" s="1"/>
  <c r="U463" i="27" s="1"/>
  <c r="V463" i="27" s="1"/>
  <c r="W463" i="27" s="1"/>
  <c r="X463" i="27" s="1"/>
  <c r="Y463" i="27" s="1"/>
  <c r="Z463" i="27" s="1"/>
  <c r="AA463" i="27" s="1"/>
  <c r="AB463" i="27" s="1"/>
  <c r="AC463" i="27" s="1"/>
  <c r="AD463" i="27" s="1"/>
  <c r="AE463" i="27" s="1"/>
  <c r="AF463" i="27" s="1"/>
  <c r="AG463" i="27" s="1"/>
  <c r="AH463" i="27" s="1"/>
  <c r="AI463" i="27" s="1"/>
  <c r="AJ463" i="27" s="1"/>
  <c r="AK463" i="27" s="1"/>
  <c r="AL463" i="27" s="1"/>
  <c r="AM463" i="27" s="1"/>
  <c r="AN463" i="27" s="1"/>
  <c r="AO463" i="27" s="1"/>
  <c r="AP463" i="27" s="1"/>
  <c r="AQ463" i="27" s="1"/>
  <c r="AR463" i="27" s="1"/>
  <c r="AS463" i="27" s="1"/>
  <c r="AT463" i="27" s="1"/>
  <c r="AU463" i="27" s="1"/>
  <c r="AV463" i="27" s="1"/>
  <c r="AW463" i="27" s="1"/>
  <c r="AX463" i="27" s="1"/>
  <c r="AY463" i="27" s="1"/>
  <c r="AZ463" i="27" s="1"/>
  <c r="BA463" i="27" s="1"/>
  <c r="BB463" i="27" s="1"/>
  <c r="BC463" i="27" s="1"/>
  <c r="BD463" i="27" s="1"/>
  <c r="F425" i="27"/>
  <c r="G425" i="27" s="1"/>
  <c r="H425" i="27" s="1"/>
  <c r="I425" i="27" s="1"/>
  <c r="J425" i="27" s="1"/>
  <c r="K425" i="27" s="1"/>
  <c r="L425" i="27" s="1"/>
  <c r="M425" i="27" s="1"/>
  <c r="N425" i="27" s="1"/>
  <c r="O425" i="27" s="1"/>
  <c r="P425" i="27" s="1"/>
  <c r="Q425" i="27" s="1"/>
  <c r="R425" i="27" s="1"/>
  <c r="S425" i="27" s="1"/>
  <c r="T425" i="27" s="1"/>
  <c r="U425" i="27" s="1"/>
  <c r="V425" i="27" s="1"/>
  <c r="W425" i="27" s="1"/>
  <c r="X425" i="27" s="1"/>
  <c r="Y425" i="27" s="1"/>
  <c r="Z425" i="27" s="1"/>
  <c r="AA425" i="27" s="1"/>
  <c r="AB425" i="27" s="1"/>
  <c r="AC425" i="27" s="1"/>
  <c r="AD425" i="27" s="1"/>
  <c r="AE425" i="27" s="1"/>
  <c r="AF425" i="27" s="1"/>
  <c r="AG425" i="27" s="1"/>
  <c r="AH425" i="27" s="1"/>
  <c r="AI425" i="27" s="1"/>
  <c r="AJ425" i="27" s="1"/>
  <c r="AK425" i="27" s="1"/>
  <c r="AL425" i="27" s="1"/>
  <c r="AM425" i="27" s="1"/>
  <c r="AN425" i="27" s="1"/>
  <c r="AO425" i="27" s="1"/>
  <c r="AP425" i="27" s="1"/>
  <c r="AQ425" i="27" s="1"/>
  <c r="AR425" i="27" s="1"/>
  <c r="AS425" i="27" s="1"/>
  <c r="AT425" i="27" s="1"/>
  <c r="AU425" i="27" s="1"/>
  <c r="AV425" i="27" s="1"/>
  <c r="AW425" i="27" s="1"/>
  <c r="AX425" i="27" s="1"/>
  <c r="AY425" i="27" s="1"/>
  <c r="AZ425" i="27" s="1"/>
  <c r="BA425" i="27" s="1"/>
  <c r="BB425" i="27" s="1"/>
  <c r="BC425" i="27" s="1"/>
  <c r="BD425" i="27" s="1"/>
  <c r="F361" i="27"/>
  <c r="G361" i="27" s="1"/>
  <c r="H361" i="27" s="1"/>
  <c r="I361" i="27" s="1"/>
  <c r="J361" i="27" s="1"/>
  <c r="K361" i="27" s="1"/>
  <c r="L361" i="27" s="1"/>
  <c r="M361" i="27" s="1"/>
  <c r="N361" i="27" s="1"/>
  <c r="O361" i="27" s="1"/>
  <c r="P361" i="27" s="1"/>
  <c r="Q361" i="27" s="1"/>
  <c r="R361" i="27" s="1"/>
  <c r="S361" i="27" s="1"/>
  <c r="T361" i="27" s="1"/>
  <c r="U361" i="27" s="1"/>
  <c r="V361" i="27" s="1"/>
  <c r="W361" i="27" s="1"/>
  <c r="X361" i="27" s="1"/>
  <c r="Y361" i="27" s="1"/>
  <c r="Z361" i="27" s="1"/>
  <c r="AA361" i="27" s="1"/>
  <c r="AB361" i="27" s="1"/>
  <c r="AC361" i="27" s="1"/>
  <c r="AD361" i="27" s="1"/>
  <c r="AE361" i="27" s="1"/>
  <c r="AF361" i="27" s="1"/>
  <c r="AG361" i="27" s="1"/>
  <c r="AH361" i="27" s="1"/>
  <c r="AI361" i="27" s="1"/>
  <c r="AJ361" i="27" s="1"/>
  <c r="AK361" i="27" s="1"/>
  <c r="AL361" i="27" s="1"/>
  <c r="AM361" i="27" s="1"/>
  <c r="AN361" i="27" s="1"/>
  <c r="AO361" i="27" s="1"/>
  <c r="AP361" i="27" s="1"/>
  <c r="AQ361" i="27" s="1"/>
  <c r="AR361" i="27" s="1"/>
  <c r="AS361" i="27" s="1"/>
  <c r="AT361" i="27" s="1"/>
  <c r="AU361" i="27" s="1"/>
  <c r="AV361" i="27" s="1"/>
  <c r="AW361" i="27" s="1"/>
  <c r="AX361" i="27" s="1"/>
  <c r="AY361" i="27" s="1"/>
  <c r="AZ361" i="27" s="1"/>
  <c r="BA361" i="27" s="1"/>
  <c r="BB361" i="27" s="1"/>
  <c r="BC361" i="27" s="1"/>
  <c r="BD361" i="27" s="1"/>
  <c r="F283" i="27"/>
  <c r="G283" i="27" s="1"/>
  <c r="H283" i="27" s="1"/>
  <c r="I283" i="27" s="1"/>
  <c r="J283" i="27" s="1"/>
  <c r="K283" i="27" s="1"/>
  <c r="L283" i="27" s="1"/>
  <c r="M283" i="27" s="1"/>
  <c r="N283" i="27" s="1"/>
  <c r="O283" i="27" s="1"/>
  <c r="P283" i="27" s="1"/>
  <c r="Q283" i="27" s="1"/>
  <c r="R283" i="27" s="1"/>
  <c r="S283" i="27" s="1"/>
  <c r="T283" i="27" s="1"/>
  <c r="U283" i="27" s="1"/>
  <c r="V283" i="27" s="1"/>
  <c r="W283" i="27" s="1"/>
  <c r="X283" i="27" s="1"/>
  <c r="Y283" i="27" s="1"/>
  <c r="Z283" i="27" s="1"/>
  <c r="AA283" i="27" s="1"/>
  <c r="AB283" i="27" s="1"/>
  <c r="AC283" i="27" s="1"/>
  <c r="AD283" i="27" s="1"/>
  <c r="AE283" i="27" s="1"/>
  <c r="AF283" i="27" s="1"/>
  <c r="AG283" i="27" s="1"/>
  <c r="AH283" i="27" s="1"/>
  <c r="AI283" i="27" s="1"/>
  <c r="AJ283" i="27" s="1"/>
  <c r="AK283" i="27" s="1"/>
  <c r="AL283" i="27" s="1"/>
  <c r="AM283" i="27" s="1"/>
  <c r="AN283" i="27" s="1"/>
  <c r="AO283" i="27" s="1"/>
  <c r="AP283" i="27" s="1"/>
  <c r="AQ283" i="27" s="1"/>
  <c r="AR283" i="27" s="1"/>
  <c r="AS283" i="27" s="1"/>
  <c r="AT283" i="27" s="1"/>
  <c r="AU283" i="27" s="1"/>
  <c r="AV283" i="27" s="1"/>
  <c r="AW283" i="27" s="1"/>
  <c r="AX283" i="27" s="1"/>
  <c r="AY283" i="27" s="1"/>
  <c r="AZ283" i="27" s="1"/>
  <c r="BA283" i="27" s="1"/>
  <c r="BB283" i="27" s="1"/>
  <c r="BC283" i="27" s="1"/>
  <c r="BD283" i="27" s="1"/>
  <c r="F346" i="27"/>
  <c r="G346" i="27" s="1"/>
  <c r="H346" i="27" s="1"/>
  <c r="I346" i="27" s="1"/>
  <c r="J346" i="27" s="1"/>
  <c r="K346" i="27" s="1"/>
  <c r="L346" i="27" s="1"/>
  <c r="M346" i="27" s="1"/>
  <c r="N346" i="27" s="1"/>
  <c r="O346" i="27" s="1"/>
  <c r="P346" i="27" s="1"/>
  <c r="Q346" i="27" s="1"/>
  <c r="R346" i="27" s="1"/>
  <c r="S346" i="27" s="1"/>
  <c r="T346" i="27" s="1"/>
  <c r="U346" i="27" s="1"/>
  <c r="V346" i="27" s="1"/>
  <c r="W346" i="27" s="1"/>
  <c r="X346" i="27" s="1"/>
  <c r="Y346" i="27" s="1"/>
  <c r="Z346" i="27" s="1"/>
  <c r="AA346" i="27" s="1"/>
  <c r="AB346" i="27" s="1"/>
  <c r="AC346" i="27" s="1"/>
  <c r="AD346" i="27" s="1"/>
  <c r="AE346" i="27" s="1"/>
  <c r="AF346" i="27" s="1"/>
  <c r="AG346" i="27" s="1"/>
  <c r="AH346" i="27" s="1"/>
  <c r="AI346" i="27" s="1"/>
  <c r="AJ346" i="27" s="1"/>
  <c r="AK346" i="27" s="1"/>
  <c r="AL346" i="27" s="1"/>
  <c r="AM346" i="27" s="1"/>
  <c r="AN346" i="27" s="1"/>
  <c r="AO346" i="27" s="1"/>
  <c r="AP346" i="27" s="1"/>
  <c r="AQ346" i="27" s="1"/>
  <c r="AR346" i="27" s="1"/>
  <c r="AS346" i="27" s="1"/>
  <c r="AT346" i="27" s="1"/>
  <c r="AU346" i="27" s="1"/>
  <c r="AV346" i="27" s="1"/>
  <c r="AW346" i="27" s="1"/>
  <c r="AX346" i="27" s="1"/>
  <c r="AY346" i="27" s="1"/>
  <c r="AZ346" i="27" s="1"/>
  <c r="BA346" i="27" s="1"/>
  <c r="BB346" i="27" s="1"/>
  <c r="BC346" i="27" s="1"/>
  <c r="BD346" i="27" s="1"/>
  <c r="F214" i="27"/>
  <c r="G214" i="27" s="1"/>
  <c r="H214" i="27" s="1"/>
  <c r="I214" i="27" s="1"/>
  <c r="J214" i="27" s="1"/>
  <c r="K214" i="27" s="1"/>
  <c r="L214" i="27" s="1"/>
  <c r="M214" i="27" s="1"/>
  <c r="N214" i="27" s="1"/>
  <c r="O214" i="27" s="1"/>
  <c r="P214" i="27" s="1"/>
  <c r="Q214" i="27" s="1"/>
  <c r="R214" i="27" s="1"/>
  <c r="S214" i="27" s="1"/>
  <c r="T214" i="27" s="1"/>
  <c r="U214" i="27" s="1"/>
  <c r="V214" i="27" s="1"/>
  <c r="W214" i="27" s="1"/>
  <c r="X214" i="27" s="1"/>
  <c r="Y214" i="27" s="1"/>
  <c r="Z214" i="27" s="1"/>
  <c r="AA214" i="27" s="1"/>
  <c r="AB214" i="27" s="1"/>
  <c r="AC214" i="27" s="1"/>
  <c r="AD214" i="27" s="1"/>
  <c r="AE214" i="27" s="1"/>
  <c r="AF214" i="27" s="1"/>
  <c r="AG214" i="27" s="1"/>
  <c r="AH214" i="27" s="1"/>
  <c r="AI214" i="27" s="1"/>
  <c r="AJ214" i="27" s="1"/>
  <c r="AK214" i="27" s="1"/>
  <c r="AL214" i="27" s="1"/>
  <c r="AM214" i="27" s="1"/>
  <c r="AN214" i="27" s="1"/>
  <c r="AO214" i="27" s="1"/>
  <c r="AP214" i="27" s="1"/>
  <c r="AQ214" i="27" s="1"/>
  <c r="AR214" i="27" s="1"/>
  <c r="AS214" i="27" s="1"/>
  <c r="AT214" i="27" s="1"/>
  <c r="AU214" i="27" s="1"/>
  <c r="AV214" i="27" s="1"/>
  <c r="AW214" i="27" s="1"/>
  <c r="AX214" i="27" s="1"/>
  <c r="AY214" i="27" s="1"/>
  <c r="AZ214" i="27" s="1"/>
  <c r="BA214" i="27" s="1"/>
  <c r="BB214" i="27" s="1"/>
  <c r="BC214" i="27" s="1"/>
  <c r="BD214" i="27" s="1"/>
  <c r="F116" i="27"/>
  <c r="G116" i="27" s="1"/>
  <c r="H116" i="27" s="1"/>
  <c r="I116" i="27" s="1"/>
  <c r="J116" i="27" s="1"/>
  <c r="K116" i="27" s="1"/>
  <c r="L116" i="27" s="1"/>
  <c r="M116" i="27" s="1"/>
  <c r="N116" i="27" s="1"/>
  <c r="O116" i="27" s="1"/>
  <c r="P116" i="27" s="1"/>
  <c r="Q116" i="27" s="1"/>
  <c r="R116" i="27" s="1"/>
  <c r="S116" i="27" s="1"/>
  <c r="T116" i="27" s="1"/>
  <c r="U116" i="27" s="1"/>
  <c r="V116" i="27" s="1"/>
  <c r="W116" i="27" s="1"/>
  <c r="X116" i="27" s="1"/>
  <c r="Y116" i="27" s="1"/>
  <c r="Z116" i="27" s="1"/>
  <c r="AA116" i="27" s="1"/>
  <c r="AB116" i="27" s="1"/>
  <c r="AC116" i="27" s="1"/>
  <c r="AD116" i="27" s="1"/>
  <c r="AE116" i="27" s="1"/>
  <c r="AF116" i="27" s="1"/>
  <c r="AG116" i="27" s="1"/>
  <c r="AH116" i="27" s="1"/>
  <c r="AI116" i="27" s="1"/>
  <c r="AJ116" i="27" s="1"/>
  <c r="AK116" i="27" s="1"/>
  <c r="AL116" i="27" s="1"/>
  <c r="AM116" i="27" s="1"/>
  <c r="AN116" i="27" s="1"/>
  <c r="AO116" i="27" s="1"/>
  <c r="AP116" i="27" s="1"/>
  <c r="AQ116" i="27" s="1"/>
  <c r="AR116" i="27" s="1"/>
  <c r="AS116" i="27" s="1"/>
  <c r="AT116" i="27" s="1"/>
  <c r="AU116" i="27" s="1"/>
  <c r="AV116" i="27" s="1"/>
  <c r="AW116" i="27" s="1"/>
  <c r="AX116" i="27" s="1"/>
  <c r="AY116" i="27" s="1"/>
  <c r="AZ116" i="27" s="1"/>
  <c r="BA116" i="27" s="1"/>
  <c r="BB116" i="27" s="1"/>
  <c r="BC116" i="27" s="1"/>
  <c r="BD116" i="27" s="1"/>
  <c r="F52" i="27"/>
  <c r="G52" i="27" s="1"/>
  <c r="H52" i="27" s="1"/>
  <c r="I52" i="27" s="1"/>
  <c r="J52" i="27" s="1"/>
  <c r="K52" i="27" s="1"/>
  <c r="L52" i="27" s="1"/>
  <c r="M52" i="27" s="1"/>
  <c r="N52" i="27" s="1"/>
  <c r="O52" i="27" s="1"/>
  <c r="P52" i="27" s="1"/>
  <c r="Q52" i="27" s="1"/>
  <c r="R52" i="27" s="1"/>
  <c r="S52" i="27" s="1"/>
  <c r="T52" i="27" s="1"/>
  <c r="U52" i="27" s="1"/>
  <c r="V52" i="27" s="1"/>
  <c r="W52" i="27" s="1"/>
  <c r="X52" i="27" s="1"/>
  <c r="Y52" i="27" s="1"/>
  <c r="Z52" i="27" s="1"/>
  <c r="AA52" i="27" s="1"/>
  <c r="AB52" i="27" s="1"/>
  <c r="AC52" i="27" s="1"/>
  <c r="AD52" i="27" s="1"/>
  <c r="AE52" i="27" s="1"/>
  <c r="AF52" i="27" s="1"/>
  <c r="AG52" i="27" s="1"/>
  <c r="AH52" i="27" s="1"/>
  <c r="AI52" i="27" s="1"/>
  <c r="AJ52" i="27" s="1"/>
  <c r="AK52" i="27" s="1"/>
  <c r="AL52" i="27" s="1"/>
  <c r="AM52" i="27" s="1"/>
  <c r="AN52" i="27" s="1"/>
  <c r="AO52" i="27" s="1"/>
  <c r="AP52" i="27" s="1"/>
  <c r="AQ52" i="27" s="1"/>
  <c r="AR52" i="27" s="1"/>
  <c r="AS52" i="27" s="1"/>
  <c r="AT52" i="27" s="1"/>
  <c r="AU52" i="27" s="1"/>
  <c r="AV52" i="27" s="1"/>
  <c r="AW52" i="27" s="1"/>
  <c r="AX52" i="27" s="1"/>
  <c r="AY52" i="27" s="1"/>
  <c r="AZ52" i="27" s="1"/>
  <c r="BA52" i="27" s="1"/>
  <c r="BB52" i="27" s="1"/>
  <c r="BC52" i="27" s="1"/>
  <c r="BD52" i="27" s="1"/>
  <c r="F13" i="27"/>
  <c r="G13" i="27" s="1"/>
  <c r="H13" i="27" s="1"/>
  <c r="I13" i="27" s="1"/>
  <c r="J13" i="27" s="1"/>
  <c r="K13" i="27" s="1"/>
  <c r="L13" i="27" s="1"/>
  <c r="M13" i="27" s="1"/>
  <c r="N13" i="27" s="1"/>
  <c r="O13" i="27" s="1"/>
  <c r="P13" i="27" s="1"/>
  <c r="Q13" i="27" s="1"/>
  <c r="R13" i="27" s="1"/>
  <c r="S13" i="27" s="1"/>
  <c r="T13" i="27" s="1"/>
  <c r="U13" i="27" s="1"/>
  <c r="V13" i="27" s="1"/>
  <c r="W13" i="27" s="1"/>
  <c r="X13" i="27" s="1"/>
  <c r="Y13" i="27" s="1"/>
  <c r="Z13" i="27" s="1"/>
  <c r="AA13" i="27" s="1"/>
  <c r="AB13" i="27" s="1"/>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F29" i="27"/>
  <c r="G29" i="27" s="1"/>
  <c r="H29" i="27" s="1"/>
  <c r="I29" i="27" s="1"/>
  <c r="J29" i="27" s="1"/>
  <c r="K29" i="27" s="1"/>
  <c r="L29" i="27" s="1"/>
  <c r="M29" i="27" s="1"/>
  <c r="N29" i="27" s="1"/>
  <c r="O29" i="27" s="1"/>
  <c r="P29" i="27" s="1"/>
  <c r="Q29" i="27" s="1"/>
  <c r="R29" i="27" s="1"/>
  <c r="S29" i="27" s="1"/>
  <c r="T29" i="27" s="1"/>
  <c r="U29" i="27" s="1"/>
  <c r="V29" i="27" s="1"/>
  <c r="W29" i="27" s="1"/>
  <c r="X29" i="27" s="1"/>
  <c r="Y29" i="27" s="1"/>
  <c r="Z29" i="27" s="1"/>
  <c r="AA29" i="27" s="1"/>
  <c r="AB29" i="27" s="1"/>
  <c r="AC29" i="27" s="1"/>
  <c r="AD29" i="27" s="1"/>
  <c r="AE29" i="27" s="1"/>
  <c r="AF29" i="27" s="1"/>
  <c r="AG29" i="27" s="1"/>
  <c r="AH29" i="27" s="1"/>
  <c r="AI29" i="27" s="1"/>
  <c r="AJ29" i="27" s="1"/>
  <c r="AK29" i="27" s="1"/>
  <c r="AL29" i="27" s="1"/>
  <c r="AM29" i="27" s="1"/>
  <c r="AN29" i="27" s="1"/>
  <c r="AO29" i="27" s="1"/>
  <c r="AP29" i="27" s="1"/>
  <c r="AQ29" i="27" s="1"/>
  <c r="AR29" i="27" s="1"/>
  <c r="AS29" i="27" s="1"/>
  <c r="AT29" i="27" s="1"/>
  <c r="AU29" i="27" s="1"/>
  <c r="AV29" i="27" s="1"/>
  <c r="AW29" i="27" s="1"/>
  <c r="AX29" i="27" s="1"/>
  <c r="AY29" i="27" s="1"/>
  <c r="AZ29" i="27" s="1"/>
  <c r="BA29" i="27" s="1"/>
  <c r="BB29" i="27" s="1"/>
  <c r="BC29" i="27" s="1"/>
  <c r="BD29" i="27" s="1"/>
  <c r="F45" i="27"/>
  <c r="G45" i="27" s="1"/>
  <c r="H45" i="27" s="1"/>
  <c r="I45" i="27" s="1"/>
  <c r="J45" i="27" s="1"/>
  <c r="K45" i="27" s="1"/>
  <c r="L45" i="27" s="1"/>
  <c r="M45" i="27" s="1"/>
  <c r="N45" i="27" s="1"/>
  <c r="O45" i="27" s="1"/>
  <c r="P45" i="27" s="1"/>
  <c r="Q45" i="27" s="1"/>
  <c r="R45" i="27" s="1"/>
  <c r="S45" i="27" s="1"/>
  <c r="T45" i="27" s="1"/>
  <c r="U45" i="27" s="1"/>
  <c r="V45" i="27" s="1"/>
  <c r="W45" i="27" s="1"/>
  <c r="X45" i="27" s="1"/>
  <c r="Y45" i="27" s="1"/>
  <c r="Z45" i="27" s="1"/>
  <c r="AA45" i="27" s="1"/>
  <c r="AB45" i="27" s="1"/>
  <c r="AC45" i="27" s="1"/>
  <c r="AD45" i="27" s="1"/>
  <c r="AE45" i="27" s="1"/>
  <c r="AF45" i="27" s="1"/>
  <c r="AG45" i="27" s="1"/>
  <c r="AH45" i="27" s="1"/>
  <c r="AI45" i="27" s="1"/>
  <c r="AJ45" i="27" s="1"/>
  <c r="AK45" i="27" s="1"/>
  <c r="AL45" i="27" s="1"/>
  <c r="AM45" i="27" s="1"/>
  <c r="AN45" i="27" s="1"/>
  <c r="AO45" i="27" s="1"/>
  <c r="AP45" i="27" s="1"/>
  <c r="AQ45" i="27" s="1"/>
  <c r="AR45" i="27" s="1"/>
  <c r="AS45" i="27" s="1"/>
  <c r="AT45" i="27" s="1"/>
  <c r="AU45" i="27" s="1"/>
  <c r="AV45" i="27" s="1"/>
  <c r="AW45" i="27" s="1"/>
  <c r="AX45" i="27" s="1"/>
  <c r="AY45" i="27" s="1"/>
  <c r="AZ45" i="27" s="1"/>
  <c r="BA45" i="27" s="1"/>
  <c r="BB45" i="27" s="1"/>
  <c r="BC45" i="27" s="1"/>
  <c r="BD45" i="27" s="1"/>
  <c r="F61" i="27"/>
  <c r="G61" i="27" s="1"/>
  <c r="H61" i="27" s="1"/>
  <c r="I61" i="27" s="1"/>
  <c r="J61" i="27" s="1"/>
  <c r="K61" i="27" s="1"/>
  <c r="L61" i="27" s="1"/>
  <c r="M61" i="27" s="1"/>
  <c r="N61" i="27" s="1"/>
  <c r="O61" i="27" s="1"/>
  <c r="P61" i="27" s="1"/>
  <c r="Q61" i="27" s="1"/>
  <c r="R61" i="27" s="1"/>
  <c r="S61" i="27" s="1"/>
  <c r="T61" i="27" s="1"/>
  <c r="U61" i="27" s="1"/>
  <c r="V61" i="27" s="1"/>
  <c r="W61" i="27" s="1"/>
  <c r="X61" i="27" s="1"/>
  <c r="Y61" i="27" s="1"/>
  <c r="Z61" i="27" s="1"/>
  <c r="AA61" i="27" s="1"/>
  <c r="AB61" i="27" s="1"/>
  <c r="AC61" i="27" s="1"/>
  <c r="AD61" i="27" s="1"/>
  <c r="AE61" i="27" s="1"/>
  <c r="AF61" i="27" s="1"/>
  <c r="AG61" i="27" s="1"/>
  <c r="AH61" i="27" s="1"/>
  <c r="AI61" i="27" s="1"/>
  <c r="AJ61" i="27" s="1"/>
  <c r="AK61" i="27" s="1"/>
  <c r="AL61" i="27" s="1"/>
  <c r="AM61" i="27" s="1"/>
  <c r="AN61" i="27" s="1"/>
  <c r="AO61" i="27" s="1"/>
  <c r="AP61" i="27" s="1"/>
  <c r="AQ61" i="27" s="1"/>
  <c r="AR61" i="27" s="1"/>
  <c r="AS61" i="27" s="1"/>
  <c r="AT61" i="27" s="1"/>
  <c r="AU61" i="27" s="1"/>
  <c r="AV61" i="27" s="1"/>
  <c r="AW61" i="27" s="1"/>
  <c r="AX61" i="27" s="1"/>
  <c r="AY61" i="27" s="1"/>
  <c r="AZ61" i="27" s="1"/>
  <c r="BA61" i="27" s="1"/>
  <c r="BB61" i="27" s="1"/>
  <c r="BC61" i="27" s="1"/>
  <c r="BD61" i="27" s="1"/>
  <c r="F77" i="27"/>
  <c r="G77" i="27" s="1"/>
  <c r="H77" i="27" s="1"/>
  <c r="I77" i="27" s="1"/>
  <c r="J77" i="27" s="1"/>
  <c r="K77" i="27" s="1"/>
  <c r="L77" i="27" s="1"/>
  <c r="M77" i="27" s="1"/>
  <c r="N77" i="27" s="1"/>
  <c r="O77" i="27" s="1"/>
  <c r="P77" i="27" s="1"/>
  <c r="Q77" i="27" s="1"/>
  <c r="R77" i="27" s="1"/>
  <c r="S77" i="27" s="1"/>
  <c r="T77" i="27" s="1"/>
  <c r="U77" i="27" s="1"/>
  <c r="V77" i="27" s="1"/>
  <c r="W77" i="27" s="1"/>
  <c r="X77" i="27" s="1"/>
  <c r="Y77" i="27" s="1"/>
  <c r="Z77" i="27" s="1"/>
  <c r="AA77" i="27" s="1"/>
  <c r="AB77" i="27" s="1"/>
  <c r="AC77" i="27" s="1"/>
  <c r="AD77" i="27" s="1"/>
  <c r="AE77" i="27" s="1"/>
  <c r="AF77" i="27" s="1"/>
  <c r="AG77" i="27" s="1"/>
  <c r="AH77" i="27" s="1"/>
  <c r="AI77" i="27" s="1"/>
  <c r="AJ77" i="27" s="1"/>
  <c r="AK77" i="27" s="1"/>
  <c r="AL77" i="27" s="1"/>
  <c r="AM77" i="27" s="1"/>
  <c r="AN77" i="27" s="1"/>
  <c r="AO77" i="27" s="1"/>
  <c r="AP77" i="27" s="1"/>
  <c r="AQ77" i="27" s="1"/>
  <c r="AR77" i="27" s="1"/>
  <c r="AS77" i="27" s="1"/>
  <c r="AT77" i="27" s="1"/>
  <c r="AU77" i="27" s="1"/>
  <c r="AV77" i="27" s="1"/>
  <c r="AW77" i="27" s="1"/>
  <c r="AX77" i="27" s="1"/>
  <c r="AY77" i="27" s="1"/>
  <c r="AZ77" i="27" s="1"/>
  <c r="BA77" i="27" s="1"/>
  <c r="BB77" i="27" s="1"/>
  <c r="BC77" i="27" s="1"/>
  <c r="BD77" i="27" s="1"/>
  <c r="F93" i="27"/>
  <c r="G93" i="27" s="1"/>
  <c r="H93" i="27" s="1"/>
  <c r="I93" i="27" s="1"/>
  <c r="J93" i="27" s="1"/>
  <c r="K93" i="27" s="1"/>
  <c r="L93" i="27" s="1"/>
  <c r="M93" i="27" s="1"/>
  <c r="N93" i="27" s="1"/>
  <c r="O93" i="27" s="1"/>
  <c r="P93" i="27" s="1"/>
  <c r="Q93" i="27" s="1"/>
  <c r="R93" i="27" s="1"/>
  <c r="S93" i="27" s="1"/>
  <c r="T93" i="27" s="1"/>
  <c r="U93" i="27" s="1"/>
  <c r="V93" i="27" s="1"/>
  <c r="W93" i="27" s="1"/>
  <c r="X93" i="27" s="1"/>
  <c r="Y93" i="27" s="1"/>
  <c r="Z93" i="27" s="1"/>
  <c r="AA93" i="27" s="1"/>
  <c r="AB93" i="27" s="1"/>
  <c r="AC93" i="27" s="1"/>
  <c r="AD93" i="27" s="1"/>
  <c r="AE93" i="27" s="1"/>
  <c r="AF93" i="27" s="1"/>
  <c r="AG93" i="27" s="1"/>
  <c r="AH93" i="27" s="1"/>
  <c r="AI93" i="27" s="1"/>
  <c r="AJ93" i="27" s="1"/>
  <c r="AK93" i="27" s="1"/>
  <c r="AL93" i="27" s="1"/>
  <c r="AM93" i="27" s="1"/>
  <c r="AN93" i="27" s="1"/>
  <c r="AO93" i="27" s="1"/>
  <c r="AP93" i="27" s="1"/>
  <c r="AQ93" i="27" s="1"/>
  <c r="AR93" i="27" s="1"/>
  <c r="AS93" i="27" s="1"/>
  <c r="AT93" i="27" s="1"/>
  <c r="AU93" i="27" s="1"/>
  <c r="AV93" i="27" s="1"/>
  <c r="AW93" i="27" s="1"/>
  <c r="AX93" i="27" s="1"/>
  <c r="AY93" i="27" s="1"/>
  <c r="AZ93" i="27" s="1"/>
  <c r="BA93" i="27" s="1"/>
  <c r="BB93" i="27" s="1"/>
  <c r="BC93" i="27" s="1"/>
  <c r="BD93" i="27" s="1"/>
  <c r="F109" i="27"/>
  <c r="G109" i="27" s="1"/>
  <c r="H109" i="27" s="1"/>
  <c r="I109" i="27" s="1"/>
  <c r="J109" i="27" s="1"/>
  <c r="K109" i="27" s="1"/>
  <c r="L109" i="27" s="1"/>
  <c r="M109" i="27" s="1"/>
  <c r="N109" i="27" s="1"/>
  <c r="O109" i="27" s="1"/>
  <c r="P109" i="27" s="1"/>
  <c r="Q109" i="27" s="1"/>
  <c r="R109" i="27" s="1"/>
  <c r="S109" i="27" s="1"/>
  <c r="T109" i="27" s="1"/>
  <c r="U109" i="27" s="1"/>
  <c r="V109" i="27" s="1"/>
  <c r="W109" i="27" s="1"/>
  <c r="X109" i="27" s="1"/>
  <c r="Y109" i="27" s="1"/>
  <c r="Z109" i="27" s="1"/>
  <c r="AA109" i="27" s="1"/>
  <c r="AB109" i="27" s="1"/>
  <c r="AC109" i="27" s="1"/>
  <c r="AD109" i="27" s="1"/>
  <c r="AE109" i="27" s="1"/>
  <c r="AF109" i="27" s="1"/>
  <c r="AG109" i="27" s="1"/>
  <c r="AH109" i="27" s="1"/>
  <c r="AI109" i="27" s="1"/>
  <c r="AJ109" i="27" s="1"/>
  <c r="AK109" i="27" s="1"/>
  <c r="AL109" i="27" s="1"/>
  <c r="AM109" i="27" s="1"/>
  <c r="AN109" i="27" s="1"/>
  <c r="AO109" i="27" s="1"/>
  <c r="AP109" i="27" s="1"/>
  <c r="AQ109" i="27" s="1"/>
  <c r="AR109" i="27" s="1"/>
  <c r="AS109" i="27" s="1"/>
  <c r="AT109" i="27" s="1"/>
  <c r="AU109" i="27" s="1"/>
  <c r="AV109" i="27" s="1"/>
  <c r="AW109" i="27" s="1"/>
  <c r="AX109" i="27" s="1"/>
  <c r="AY109" i="27" s="1"/>
  <c r="AZ109" i="27" s="1"/>
  <c r="BA109" i="27" s="1"/>
  <c r="BB109" i="27" s="1"/>
  <c r="BC109" i="27" s="1"/>
  <c r="BD109" i="27" s="1"/>
  <c r="F125" i="27"/>
  <c r="G125" i="27" s="1"/>
  <c r="H125" i="27" s="1"/>
  <c r="I125" i="27" s="1"/>
  <c r="J125" i="27" s="1"/>
  <c r="K125" i="27" s="1"/>
  <c r="L125" i="27" s="1"/>
  <c r="M125" i="27" s="1"/>
  <c r="N125" i="27" s="1"/>
  <c r="O125" i="27" s="1"/>
  <c r="P125" i="27" s="1"/>
  <c r="Q125" i="27" s="1"/>
  <c r="R125" i="27" s="1"/>
  <c r="S125" i="27" s="1"/>
  <c r="T125" i="27" s="1"/>
  <c r="U125" i="27" s="1"/>
  <c r="V125" i="27" s="1"/>
  <c r="W125" i="27" s="1"/>
  <c r="X125" i="27" s="1"/>
  <c r="Y125" i="27" s="1"/>
  <c r="Z125" i="27" s="1"/>
  <c r="AA125" i="27" s="1"/>
  <c r="AB125" i="27" s="1"/>
  <c r="AC125" i="27" s="1"/>
  <c r="AD125" i="27" s="1"/>
  <c r="AE125" i="27" s="1"/>
  <c r="AF125" i="27" s="1"/>
  <c r="AG125" i="27" s="1"/>
  <c r="AH125" i="27" s="1"/>
  <c r="AI125" i="27" s="1"/>
  <c r="AJ125" i="27" s="1"/>
  <c r="AK125" i="27" s="1"/>
  <c r="AL125" i="27" s="1"/>
  <c r="AM125" i="27" s="1"/>
  <c r="AN125" i="27" s="1"/>
  <c r="AO125" i="27" s="1"/>
  <c r="AP125" i="27" s="1"/>
  <c r="AQ125" i="27" s="1"/>
  <c r="AR125" i="27" s="1"/>
  <c r="AS125" i="27" s="1"/>
  <c r="AT125" i="27" s="1"/>
  <c r="AU125" i="27" s="1"/>
  <c r="AV125" i="27" s="1"/>
  <c r="AW125" i="27" s="1"/>
  <c r="AX125" i="27" s="1"/>
  <c r="AY125" i="27" s="1"/>
  <c r="AZ125" i="27" s="1"/>
  <c r="BA125" i="27" s="1"/>
  <c r="BB125" i="27" s="1"/>
  <c r="BC125" i="27" s="1"/>
  <c r="BD125" i="27" s="1"/>
  <c r="F201" i="27"/>
  <c r="G201" i="27" s="1"/>
  <c r="H201" i="27" s="1"/>
  <c r="I201" i="27" s="1"/>
  <c r="J201" i="27" s="1"/>
  <c r="K201" i="27" s="1"/>
  <c r="L201" i="27" s="1"/>
  <c r="M201" i="27" s="1"/>
  <c r="N201" i="27" s="1"/>
  <c r="O201" i="27" s="1"/>
  <c r="P201" i="27" s="1"/>
  <c r="Q201" i="27" s="1"/>
  <c r="R201" i="27" s="1"/>
  <c r="S201" i="27" s="1"/>
  <c r="T201" i="27" s="1"/>
  <c r="U201" i="27" s="1"/>
  <c r="V201" i="27" s="1"/>
  <c r="W201" i="27" s="1"/>
  <c r="X201" i="27" s="1"/>
  <c r="Y201" i="27" s="1"/>
  <c r="Z201" i="27" s="1"/>
  <c r="AA201" i="27" s="1"/>
  <c r="AB201" i="27" s="1"/>
  <c r="AC201" i="27" s="1"/>
  <c r="AD201" i="27" s="1"/>
  <c r="AE201" i="27" s="1"/>
  <c r="AF201" i="27" s="1"/>
  <c r="AG201" i="27" s="1"/>
  <c r="AH201" i="27" s="1"/>
  <c r="AI201" i="27" s="1"/>
  <c r="AJ201" i="27" s="1"/>
  <c r="AK201" i="27" s="1"/>
  <c r="AL201" i="27" s="1"/>
  <c r="AM201" i="27" s="1"/>
  <c r="AN201" i="27" s="1"/>
  <c r="AO201" i="27" s="1"/>
  <c r="AP201" i="27" s="1"/>
  <c r="AQ201" i="27" s="1"/>
  <c r="AR201" i="27" s="1"/>
  <c r="AS201" i="27" s="1"/>
  <c r="AT201" i="27" s="1"/>
  <c r="AU201" i="27" s="1"/>
  <c r="AV201" i="27" s="1"/>
  <c r="AW201" i="27" s="1"/>
  <c r="AX201" i="27" s="1"/>
  <c r="AY201" i="27" s="1"/>
  <c r="AZ201" i="27" s="1"/>
  <c r="BA201" i="27" s="1"/>
  <c r="BB201" i="27" s="1"/>
  <c r="BC201" i="27" s="1"/>
  <c r="BD201" i="27" s="1"/>
  <c r="F233" i="27"/>
  <c r="G233" i="27" s="1"/>
  <c r="H233" i="27" s="1"/>
  <c r="I233" i="27" s="1"/>
  <c r="J233" i="27" s="1"/>
  <c r="K233" i="27" s="1"/>
  <c r="L233" i="27" s="1"/>
  <c r="M233" i="27" s="1"/>
  <c r="N233" i="27" s="1"/>
  <c r="O233" i="27" s="1"/>
  <c r="P233" i="27" s="1"/>
  <c r="Q233" i="27" s="1"/>
  <c r="R233" i="27" s="1"/>
  <c r="S233" i="27" s="1"/>
  <c r="T233" i="27" s="1"/>
  <c r="U233" i="27" s="1"/>
  <c r="V233" i="27" s="1"/>
  <c r="W233" i="27" s="1"/>
  <c r="X233" i="27" s="1"/>
  <c r="Y233" i="27" s="1"/>
  <c r="Z233" i="27" s="1"/>
  <c r="AA233" i="27" s="1"/>
  <c r="AB233" i="27" s="1"/>
  <c r="AC233" i="27" s="1"/>
  <c r="AD233" i="27" s="1"/>
  <c r="AE233" i="27" s="1"/>
  <c r="AF233" i="27" s="1"/>
  <c r="AG233" i="27" s="1"/>
  <c r="AH233" i="27" s="1"/>
  <c r="AI233" i="27" s="1"/>
  <c r="AJ233" i="27" s="1"/>
  <c r="AK233" i="27" s="1"/>
  <c r="AL233" i="27" s="1"/>
  <c r="AM233" i="27" s="1"/>
  <c r="AN233" i="27" s="1"/>
  <c r="AO233" i="27" s="1"/>
  <c r="AP233" i="27" s="1"/>
  <c r="AQ233" i="27" s="1"/>
  <c r="AR233" i="27" s="1"/>
  <c r="AS233" i="27" s="1"/>
  <c r="AT233" i="27" s="1"/>
  <c r="AU233" i="27" s="1"/>
  <c r="AV233" i="27" s="1"/>
  <c r="AW233" i="27" s="1"/>
  <c r="AX233" i="27" s="1"/>
  <c r="AY233" i="27" s="1"/>
  <c r="AZ233" i="27" s="1"/>
  <c r="BA233" i="27" s="1"/>
  <c r="BB233" i="27" s="1"/>
  <c r="BC233" i="27" s="1"/>
  <c r="BD233" i="27" s="1"/>
  <c r="F265" i="27"/>
  <c r="G265" i="27" s="1"/>
  <c r="H265" i="27" s="1"/>
  <c r="I265" i="27" s="1"/>
  <c r="J265" i="27" s="1"/>
  <c r="K265" i="27" s="1"/>
  <c r="L265" i="27" s="1"/>
  <c r="M265" i="27" s="1"/>
  <c r="N265" i="27" s="1"/>
  <c r="O265" i="27" s="1"/>
  <c r="P265" i="27" s="1"/>
  <c r="Q265" i="27" s="1"/>
  <c r="R265" i="27" s="1"/>
  <c r="S265" i="27" s="1"/>
  <c r="T265" i="27" s="1"/>
  <c r="U265" i="27" s="1"/>
  <c r="V265" i="27" s="1"/>
  <c r="W265" i="27" s="1"/>
  <c r="X265" i="27" s="1"/>
  <c r="Y265" i="27" s="1"/>
  <c r="Z265" i="27" s="1"/>
  <c r="AA265" i="27" s="1"/>
  <c r="AB265" i="27" s="1"/>
  <c r="AC265" i="27" s="1"/>
  <c r="AD265" i="27" s="1"/>
  <c r="AE265" i="27" s="1"/>
  <c r="AF265" i="27" s="1"/>
  <c r="AG265" i="27" s="1"/>
  <c r="AH265" i="27" s="1"/>
  <c r="AI265" i="27" s="1"/>
  <c r="AJ265" i="27" s="1"/>
  <c r="AK265" i="27" s="1"/>
  <c r="AL265" i="27" s="1"/>
  <c r="AM265" i="27" s="1"/>
  <c r="AN265" i="27" s="1"/>
  <c r="AO265" i="27" s="1"/>
  <c r="AP265" i="27" s="1"/>
  <c r="AQ265" i="27" s="1"/>
  <c r="AR265" i="27" s="1"/>
  <c r="AS265" i="27" s="1"/>
  <c r="AT265" i="27" s="1"/>
  <c r="AU265" i="27" s="1"/>
  <c r="AV265" i="27" s="1"/>
  <c r="AW265" i="27" s="1"/>
  <c r="AX265" i="27" s="1"/>
  <c r="AY265" i="27" s="1"/>
  <c r="AZ265" i="27" s="1"/>
  <c r="BA265" i="27" s="1"/>
  <c r="BB265" i="27" s="1"/>
  <c r="BC265" i="27" s="1"/>
  <c r="BD265" i="27" s="1"/>
  <c r="F133" i="27"/>
  <c r="G133" i="27" s="1"/>
  <c r="H133" i="27" s="1"/>
  <c r="I133" i="27" s="1"/>
  <c r="J133" i="27" s="1"/>
  <c r="K133" i="27" s="1"/>
  <c r="L133" i="27" s="1"/>
  <c r="M133" i="27" s="1"/>
  <c r="N133" i="27" s="1"/>
  <c r="O133" i="27" s="1"/>
  <c r="P133" i="27" s="1"/>
  <c r="Q133" i="27" s="1"/>
  <c r="R133" i="27" s="1"/>
  <c r="S133" i="27" s="1"/>
  <c r="T133" i="27" s="1"/>
  <c r="U133" i="27" s="1"/>
  <c r="V133" i="27" s="1"/>
  <c r="W133" i="27" s="1"/>
  <c r="X133" i="27" s="1"/>
  <c r="Y133" i="27" s="1"/>
  <c r="Z133" i="27" s="1"/>
  <c r="AA133" i="27" s="1"/>
  <c r="AB133" i="27" s="1"/>
  <c r="AC133" i="27" s="1"/>
  <c r="AD133" i="27" s="1"/>
  <c r="AE133" i="27" s="1"/>
  <c r="AF133" i="27" s="1"/>
  <c r="AG133" i="27" s="1"/>
  <c r="AH133" i="27" s="1"/>
  <c r="AI133" i="27" s="1"/>
  <c r="AJ133" i="27" s="1"/>
  <c r="AK133" i="27" s="1"/>
  <c r="AL133" i="27" s="1"/>
  <c r="AM133" i="27" s="1"/>
  <c r="AN133" i="27" s="1"/>
  <c r="AO133" i="27" s="1"/>
  <c r="AP133" i="27" s="1"/>
  <c r="AQ133" i="27" s="1"/>
  <c r="AR133" i="27" s="1"/>
  <c r="AS133" i="27" s="1"/>
  <c r="AT133" i="27" s="1"/>
  <c r="AU133" i="27" s="1"/>
  <c r="AV133" i="27" s="1"/>
  <c r="AW133" i="27" s="1"/>
  <c r="AX133" i="27" s="1"/>
  <c r="AY133" i="27" s="1"/>
  <c r="AZ133" i="27" s="1"/>
  <c r="BA133" i="27" s="1"/>
  <c r="BB133" i="27" s="1"/>
  <c r="BC133" i="27" s="1"/>
  <c r="BD133" i="27" s="1"/>
  <c r="F141" i="27"/>
  <c r="G141" i="27" s="1"/>
  <c r="H141" i="27" s="1"/>
  <c r="I141" i="27" s="1"/>
  <c r="J141" i="27" s="1"/>
  <c r="K141" i="27" s="1"/>
  <c r="L141" i="27" s="1"/>
  <c r="M141" i="27" s="1"/>
  <c r="N141" i="27" s="1"/>
  <c r="O141" i="27" s="1"/>
  <c r="P141" i="27" s="1"/>
  <c r="Q141" i="27" s="1"/>
  <c r="R141" i="27" s="1"/>
  <c r="S141" i="27" s="1"/>
  <c r="T141" i="27" s="1"/>
  <c r="U141" i="27" s="1"/>
  <c r="V141" i="27" s="1"/>
  <c r="W141" i="27" s="1"/>
  <c r="X141" i="27" s="1"/>
  <c r="Y141" i="27" s="1"/>
  <c r="Z141" i="27" s="1"/>
  <c r="AA141" i="27" s="1"/>
  <c r="AB141" i="27" s="1"/>
  <c r="AC141" i="27" s="1"/>
  <c r="AD141" i="27" s="1"/>
  <c r="AE141" i="27" s="1"/>
  <c r="AF141" i="27" s="1"/>
  <c r="AG141" i="27" s="1"/>
  <c r="AH141" i="27" s="1"/>
  <c r="AI141" i="27" s="1"/>
  <c r="AJ141" i="27" s="1"/>
  <c r="AK141" i="27" s="1"/>
  <c r="AL141" i="27" s="1"/>
  <c r="AM141" i="27" s="1"/>
  <c r="AN141" i="27" s="1"/>
  <c r="AO141" i="27" s="1"/>
  <c r="AP141" i="27" s="1"/>
  <c r="AQ141" i="27" s="1"/>
  <c r="AR141" i="27" s="1"/>
  <c r="AS141" i="27" s="1"/>
  <c r="AT141" i="27" s="1"/>
  <c r="AU141" i="27" s="1"/>
  <c r="AV141" i="27" s="1"/>
  <c r="AW141" i="27" s="1"/>
  <c r="AX141" i="27" s="1"/>
  <c r="AY141" i="27" s="1"/>
  <c r="AZ141" i="27" s="1"/>
  <c r="BA141" i="27" s="1"/>
  <c r="BB141" i="27" s="1"/>
  <c r="BC141" i="27" s="1"/>
  <c r="BD141" i="27" s="1"/>
  <c r="F149" i="27"/>
  <c r="G149" i="27" s="1"/>
  <c r="H149" i="27" s="1"/>
  <c r="I149" i="27" s="1"/>
  <c r="J149" i="27" s="1"/>
  <c r="K149" i="27" s="1"/>
  <c r="L149" i="27" s="1"/>
  <c r="M149" i="27" s="1"/>
  <c r="N149" i="27" s="1"/>
  <c r="O149" i="27" s="1"/>
  <c r="P149" i="27" s="1"/>
  <c r="Q149" i="27" s="1"/>
  <c r="R149" i="27" s="1"/>
  <c r="S149" i="27" s="1"/>
  <c r="T149" i="27" s="1"/>
  <c r="U149" i="27" s="1"/>
  <c r="V149" i="27" s="1"/>
  <c r="W149" i="27" s="1"/>
  <c r="X149" i="27" s="1"/>
  <c r="Y149" i="27" s="1"/>
  <c r="Z149" i="27" s="1"/>
  <c r="AA149" i="27" s="1"/>
  <c r="AB149" i="27" s="1"/>
  <c r="AC149" i="27" s="1"/>
  <c r="AD149" i="27" s="1"/>
  <c r="AE149" i="27" s="1"/>
  <c r="AF149" i="27" s="1"/>
  <c r="AG149" i="27" s="1"/>
  <c r="AH149" i="27" s="1"/>
  <c r="AI149" i="27" s="1"/>
  <c r="AJ149" i="27" s="1"/>
  <c r="AK149" i="27" s="1"/>
  <c r="AL149" i="27" s="1"/>
  <c r="AM149" i="27" s="1"/>
  <c r="AN149" i="27" s="1"/>
  <c r="AO149" i="27" s="1"/>
  <c r="AP149" i="27" s="1"/>
  <c r="AQ149" i="27" s="1"/>
  <c r="AR149" i="27" s="1"/>
  <c r="AS149" i="27" s="1"/>
  <c r="AT149" i="27" s="1"/>
  <c r="AU149" i="27" s="1"/>
  <c r="AV149" i="27" s="1"/>
  <c r="AW149" i="27" s="1"/>
  <c r="AX149" i="27" s="1"/>
  <c r="AY149" i="27" s="1"/>
  <c r="AZ149" i="27" s="1"/>
  <c r="BA149" i="27" s="1"/>
  <c r="BB149" i="27" s="1"/>
  <c r="BC149" i="27" s="1"/>
  <c r="BD149" i="27" s="1"/>
  <c r="F157" i="27"/>
  <c r="G157" i="27" s="1"/>
  <c r="H157" i="27" s="1"/>
  <c r="I157" i="27" s="1"/>
  <c r="J157" i="27" s="1"/>
  <c r="K157" i="27" s="1"/>
  <c r="L157" i="27" s="1"/>
  <c r="M157" i="27" s="1"/>
  <c r="N157" i="27" s="1"/>
  <c r="O157" i="27" s="1"/>
  <c r="P157" i="27" s="1"/>
  <c r="Q157" i="27" s="1"/>
  <c r="R157" i="27" s="1"/>
  <c r="S157" i="27" s="1"/>
  <c r="T157" i="27" s="1"/>
  <c r="U157" i="27" s="1"/>
  <c r="V157" i="27" s="1"/>
  <c r="W157" i="27" s="1"/>
  <c r="X157" i="27" s="1"/>
  <c r="Y157" i="27" s="1"/>
  <c r="Z157" i="27" s="1"/>
  <c r="AA157" i="27" s="1"/>
  <c r="AB157" i="27" s="1"/>
  <c r="AC157" i="27" s="1"/>
  <c r="AD157" i="27" s="1"/>
  <c r="AE157" i="27" s="1"/>
  <c r="AF157" i="27" s="1"/>
  <c r="AG157" i="27" s="1"/>
  <c r="AH157" i="27" s="1"/>
  <c r="AI157" i="27" s="1"/>
  <c r="AJ157" i="27" s="1"/>
  <c r="AK157" i="27" s="1"/>
  <c r="AL157" i="27" s="1"/>
  <c r="AM157" i="27" s="1"/>
  <c r="AN157" i="27" s="1"/>
  <c r="AO157" i="27" s="1"/>
  <c r="AP157" i="27" s="1"/>
  <c r="AQ157" i="27" s="1"/>
  <c r="AR157" i="27" s="1"/>
  <c r="AS157" i="27" s="1"/>
  <c r="AT157" i="27" s="1"/>
  <c r="AU157" i="27" s="1"/>
  <c r="AV157" i="27" s="1"/>
  <c r="AW157" i="27" s="1"/>
  <c r="AX157" i="27" s="1"/>
  <c r="AY157" i="27" s="1"/>
  <c r="AZ157" i="27" s="1"/>
  <c r="BA157" i="27" s="1"/>
  <c r="BB157" i="27" s="1"/>
  <c r="BC157" i="27" s="1"/>
  <c r="BD157" i="27" s="1"/>
  <c r="F165" i="27"/>
  <c r="G165" i="27" s="1"/>
  <c r="H165" i="27" s="1"/>
  <c r="I165" i="27" s="1"/>
  <c r="J165" i="27" s="1"/>
  <c r="K165" i="27" s="1"/>
  <c r="L165" i="27" s="1"/>
  <c r="M165" i="27" s="1"/>
  <c r="N165" i="27" s="1"/>
  <c r="O165" i="27" s="1"/>
  <c r="P165" i="27" s="1"/>
  <c r="Q165" i="27" s="1"/>
  <c r="R165" i="27" s="1"/>
  <c r="S165" i="27" s="1"/>
  <c r="T165" i="27" s="1"/>
  <c r="U165" i="27" s="1"/>
  <c r="V165" i="27" s="1"/>
  <c r="W165" i="27" s="1"/>
  <c r="X165" i="27" s="1"/>
  <c r="Y165" i="27" s="1"/>
  <c r="Z165" i="27" s="1"/>
  <c r="AA165" i="27" s="1"/>
  <c r="AB165" i="27" s="1"/>
  <c r="AC165" i="27" s="1"/>
  <c r="AD165" i="27" s="1"/>
  <c r="AE165" i="27" s="1"/>
  <c r="AF165" i="27" s="1"/>
  <c r="AG165" i="27" s="1"/>
  <c r="AH165" i="27" s="1"/>
  <c r="AI165" i="27" s="1"/>
  <c r="AJ165" i="27" s="1"/>
  <c r="AK165" i="27" s="1"/>
  <c r="AL165" i="27" s="1"/>
  <c r="AM165" i="27" s="1"/>
  <c r="AN165" i="27" s="1"/>
  <c r="AO165" i="27" s="1"/>
  <c r="AP165" i="27" s="1"/>
  <c r="AQ165" i="27" s="1"/>
  <c r="AR165" i="27" s="1"/>
  <c r="AS165" i="27" s="1"/>
  <c r="AT165" i="27" s="1"/>
  <c r="AU165" i="27" s="1"/>
  <c r="AV165" i="27" s="1"/>
  <c r="AW165" i="27" s="1"/>
  <c r="AX165" i="27" s="1"/>
  <c r="AY165" i="27" s="1"/>
  <c r="AZ165" i="27" s="1"/>
  <c r="BA165" i="27" s="1"/>
  <c r="BB165" i="27" s="1"/>
  <c r="BC165" i="27" s="1"/>
  <c r="BD165" i="27" s="1"/>
  <c r="F173" i="27"/>
  <c r="G173" i="27" s="1"/>
  <c r="H173" i="27" s="1"/>
  <c r="I173" i="27" s="1"/>
  <c r="J173" i="27" s="1"/>
  <c r="K173" i="27" s="1"/>
  <c r="L173" i="27" s="1"/>
  <c r="M173" i="27" s="1"/>
  <c r="N173" i="27" s="1"/>
  <c r="O173" i="27" s="1"/>
  <c r="P173" i="27" s="1"/>
  <c r="Q173" i="27" s="1"/>
  <c r="R173" i="27" s="1"/>
  <c r="S173" i="27" s="1"/>
  <c r="T173" i="27" s="1"/>
  <c r="U173" i="27" s="1"/>
  <c r="V173" i="27" s="1"/>
  <c r="W173" i="27" s="1"/>
  <c r="X173" i="27" s="1"/>
  <c r="Y173" i="27" s="1"/>
  <c r="Z173" i="27" s="1"/>
  <c r="AA173" i="27" s="1"/>
  <c r="AB173" i="27" s="1"/>
  <c r="AC173" i="27" s="1"/>
  <c r="AD173" i="27" s="1"/>
  <c r="AE173" i="27" s="1"/>
  <c r="AF173" i="27" s="1"/>
  <c r="AG173" i="27" s="1"/>
  <c r="AH173" i="27" s="1"/>
  <c r="AI173" i="27" s="1"/>
  <c r="AJ173" i="27" s="1"/>
  <c r="AK173" i="27" s="1"/>
  <c r="AL173" i="27" s="1"/>
  <c r="AM173" i="27" s="1"/>
  <c r="AN173" i="27" s="1"/>
  <c r="AO173" i="27" s="1"/>
  <c r="AP173" i="27" s="1"/>
  <c r="AQ173" i="27" s="1"/>
  <c r="AR173" i="27" s="1"/>
  <c r="AS173" i="27" s="1"/>
  <c r="AT173" i="27" s="1"/>
  <c r="AU173" i="27" s="1"/>
  <c r="AV173" i="27" s="1"/>
  <c r="AW173" i="27" s="1"/>
  <c r="AX173" i="27" s="1"/>
  <c r="AY173" i="27" s="1"/>
  <c r="AZ173" i="27" s="1"/>
  <c r="BA173" i="27" s="1"/>
  <c r="BB173" i="27" s="1"/>
  <c r="BC173" i="27" s="1"/>
  <c r="BD173" i="27" s="1"/>
  <c r="F181" i="27"/>
  <c r="G181" i="27" s="1"/>
  <c r="H181" i="27" s="1"/>
  <c r="I181" i="27" s="1"/>
  <c r="J181" i="27" s="1"/>
  <c r="K181" i="27" s="1"/>
  <c r="L181" i="27" s="1"/>
  <c r="M181" i="27" s="1"/>
  <c r="N181" i="27" s="1"/>
  <c r="O181" i="27" s="1"/>
  <c r="P181" i="27" s="1"/>
  <c r="Q181" i="27" s="1"/>
  <c r="R181" i="27" s="1"/>
  <c r="S181" i="27" s="1"/>
  <c r="T181" i="27" s="1"/>
  <c r="U181" i="27" s="1"/>
  <c r="V181" i="27" s="1"/>
  <c r="W181" i="27" s="1"/>
  <c r="X181" i="27" s="1"/>
  <c r="Y181" i="27" s="1"/>
  <c r="Z181" i="27" s="1"/>
  <c r="AA181" i="27" s="1"/>
  <c r="AB181" i="27" s="1"/>
  <c r="AC181" i="27" s="1"/>
  <c r="AD181" i="27" s="1"/>
  <c r="AE181" i="27" s="1"/>
  <c r="AF181" i="27" s="1"/>
  <c r="AG181" i="27" s="1"/>
  <c r="AH181" i="27" s="1"/>
  <c r="AI181" i="27" s="1"/>
  <c r="AJ181" i="27" s="1"/>
  <c r="AK181" i="27" s="1"/>
  <c r="AL181" i="27" s="1"/>
  <c r="AM181" i="27" s="1"/>
  <c r="AN181" i="27" s="1"/>
  <c r="AO181" i="27" s="1"/>
  <c r="AP181" i="27" s="1"/>
  <c r="AQ181" i="27" s="1"/>
  <c r="AR181" i="27" s="1"/>
  <c r="AS181" i="27" s="1"/>
  <c r="AT181" i="27" s="1"/>
  <c r="AU181" i="27" s="1"/>
  <c r="AV181" i="27" s="1"/>
  <c r="AW181" i="27" s="1"/>
  <c r="AX181" i="27" s="1"/>
  <c r="AY181" i="27" s="1"/>
  <c r="AZ181" i="27" s="1"/>
  <c r="BA181" i="27" s="1"/>
  <c r="BB181" i="27" s="1"/>
  <c r="BC181" i="27" s="1"/>
  <c r="BD181" i="27" s="1"/>
  <c r="F189" i="27"/>
  <c r="G189" i="27" s="1"/>
  <c r="H189" i="27" s="1"/>
  <c r="I189" i="27" s="1"/>
  <c r="J189" i="27" s="1"/>
  <c r="K189" i="27" s="1"/>
  <c r="L189" i="27" s="1"/>
  <c r="M189" i="27" s="1"/>
  <c r="N189" i="27" s="1"/>
  <c r="O189" i="27" s="1"/>
  <c r="P189" i="27" s="1"/>
  <c r="Q189" i="27" s="1"/>
  <c r="R189" i="27" s="1"/>
  <c r="S189" i="27" s="1"/>
  <c r="T189" i="27" s="1"/>
  <c r="U189" i="27" s="1"/>
  <c r="V189" i="27" s="1"/>
  <c r="W189" i="27" s="1"/>
  <c r="X189" i="27" s="1"/>
  <c r="Y189" i="27" s="1"/>
  <c r="Z189" i="27" s="1"/>
  <c r="AA189" i="27" s="1"/>
  <c r="AB189" i="27" s="1"/>
  <c r="AC189" i="27" s="1"/>
  <c r="AD189" i="27" s="1"/>
  <c r="AE189" i="27" s="1"/>
  <c r="AF189" i="27" s="1"/>
  <c r="AG189" i="27" s="1"/>
  <c r="AH189" i="27" s="1"/>
  <c r="AI189" i="27" s="1"/>
  <c r="AJ189" i="27" s="1"/>
  <c r="AK189" i="27" s="1"/>
  <c r="AL189" i="27" s="1"/>
  <c r="AM189" i="27" s="1"/>
  <c r="AN189" i="27" s="1"/>
  <c r="AO189" i="27" s="1"/>
  <c r="AP189" i="27" s="1"/>
  <c r="AQ189" i="27" s="1"/>
  <c r="AR189" i="27" s="1"/>
  <c r="AS189" i="27" s="1"/>
  <c r="AT189" i="27" s="1"/>
  <c r="AU189" i="27" s="1"/>
  <c r="AV189" i="27" s="1"/>
  <c r="AW189" i="27" s="1"/>
  <c r="AX189" i="27" s="1"/>
  <c r="AY189" i="27" s="1"/>
  <c r="AZ189" i="27" s="1"/>
  <c r="BA189" i="27" s="1"/>
  <c r="BB189" i="27" s="1"/>
  <c r="BC189" i="27" s="1"/>
  <c r="BD189" i="27" s="1"/>
  <c r="F197" i="27"/>
  <c r="G197" i="27" s="1"/>
  <c r="H197" i="27" s="1"/>
  <c r="I197" i="27" s="1"/>
  <c r="J197" i="27" s="1"/>
  <c r="K197" i="27" s="1"/>
  <c r="L197" i="27" s="1"/>
  <c r="M197" i="27" s="1"/>
  <c r="N197" i="27" s="1"/>
  <c r="O197" i="27" s="1"/>
  <c r="P197" i="27" s="1"/>
  <c r="Q197" i="27" s="1"/>
  <c r="R197" i="27" s="1"/>
  <c r="S197" i="27" s="1"/>
  <c r="T197" i="27" s="1"/>
  <c r="U197" i="27" s="1"/>
  <c r="V197" i="27" s="1"/>
  <c r="W197" i="27" s="1"/>
  <c r="X197" i="27" s="1"/>
  <c r="Y197" i="27" s="1"/>
  <c r="Z197" i="27" s="1"/>
  <c r="AA197" i="27" s="1"/>
  <c r="AB197" i="27" s="1"/>
  <c r="AC197" i="27" s="1"/>
  <c r="AD197" i="27" s="1"/>
  <c r="AE197" i="27" s="1"/>
  <c r="AF197" i="27" s="1"/>
  <c r="AG197" i="27" s="1"/>
  <c r="AH197" i="27" s="1"/>
  <c r="AI197" i="27" s="1"/>
  <c r="AJ197" i="27" s="1"/>
  <c r="AK197" i="27" s="1"/>
  <c r="AL197" i="27" s="1"/>
  <c r="AM197" i="27" s="1"/>
  <c r="AN197" i="27" s="1"/>
  <c r="AO197" i="27" s="1"/>
  <c r="AP197" i="27" s="1"/>
  <c r="AQ197" i="27" s="1"/>
  <c r="AR197" i="27" s="1"/>
  <c r="AS197" i="27" s="1"/>
  <c r="AT197" i="27" s="1"/>
  <c r="AU197" i="27" s="1"/>
  <c r="AV197" i="27" s="1"/>
  <c r="AW197" i="27" s="1"/>
  <c r="AX197" i="27" s="1"/>
  <c r="AY197" i="27" s="1"/>
  <c r="AZ197" i="27" s="1"/>
  <c r="BA197" i="27" s="1"/>
  <c r="BB197" i="27" s="1"/>
  <c r="BC197" i="27" s="1"/>
  <c r="BD197" i="27" s="1"/>
  <c r="F229" i="27"/>
  <c r="G229" i="27" s="1"/>
  <c r="H229" i="27" s="1"/>
  <c r="I229" i="27" s="1"/>
  <c r="J229" i="27" s="1"/>
  <c r="K229" i="27" s="1"/>
  <c r="L229" i="27" s="1"/>
  <c r="M229" i="27" s="1"/>
  <c r="N229" i="27" s="1"/>
  <c r="O229" i="27" s="1"/>
  <c r="P229" i="27" s="1"/>
  <c r="Q229" i="27" s="1"/>
  <c r="R229" i="27" s="1"/>
  <c r="S229" i="27" s="1"/>
  <c r="T229" i="27" s="1"/>
  <c r="U229" i="27" s="1"/>
  <c r="V229" i="27" s="1"/>
  <c r="W229" i="27" s="1"/>
  <c r="X229" i="27" s="1"/>
  <c r="Y229" i="27" s="1"/>
  <c r="Z229" i="27" s="1"/>
  <c r="AA229" i="27" s="1"/>
  <c r="AB229" i="27" s="1"/>
  <c r="AC229" i="27" s="1"/>
  <c r="AD229" i="27" s="1"/>
  <c r="AE229" i="27" s="1"/>
  <c r="AF229" i="27" s="1"/>
  <c r="AG229" i="27" s="1"/>
  <c r="AH229" i="27" s="1"/>
  <c r="AI229" i="27" s="1"/>
  <c r="AJ229" i="27" s="1"/>
  <c r="AK229" i="27" s="1"/>
  <c r="AL229" i="27" s="1"/>
  <c r="AM229" i="27" s="1"/>
  <c r="AN229" i="27" s="1"/>
  <c r="AO229" i="27" s="1"/>
  <c r="AP229" i="27" s="1"/>
  <c r="AQ229" i="27" s="1"/>
  <c r="AR229" i="27" s="1"/>
  <c r="AS229" i="27" s="1"/>
  <c r="AT229" i="27" s="1"/>
  <c r="AU229" i="27" s="1"/>
  <c r="AV229" i="27" s="1"/>
  <c r="AW229" i="27" s="1"/>
  <c r="AX229" i="27" s="1"/>
  <c r="AY229" i="27" s="1"/>
  <c r="AZ229" i="27" s="1"/>
  <c r="BA229" i="27" s="1"/>
  <c r="BB229" i="27" s="1"/>
  <c r="BC229" i="27" s="1"/>
  <c r="BD229" i="27" s="1"/>
  <c r="F261" i="27"/>
  <c r="G261" i="27" s="1"/>
  <c r="H261" i="27" s="1"/>
  <c r="I261" i="27" s="1"/>
  <c r="J261" i="27" s="1"/>
  <c r="K261" i="27" s="1"/>
  <c r="L261" i="27" s="1"/>
  <c r="M261" i="27" s="1"/>
  <c r="N261" i="27" s="1"/>
  <c r="O261" i="27" s="1"/>
  <c r="P261" i="27" s="1"/>
  <c r="Q261" i="27" s="1"/>
  <c r="R261" i="27" s="1"/>
  <c r="S261" i="27" s="1"/>
  <c r="T261" i="27" s="1"/>
  <c r="U261" i="27" s="1"/>
  <c r="V261" i="27" s="1"/>
  <c r="W261" i="27" s="1"/>
  <c r="X261" i="27" s="1"/>
  <c r="Y261" i="27" s="1"/>
  <c r="Z261" i="27" s="1"/>
  <c r="AA261" i="27" s="1"/>
  <c r="AB261" i="27" s="1"/>
  <c r="AC261" i="27" s="1"/>
  <c r="AD261" i="27" s="1"/>
  <c r="AE261" i="27" s="1"/>
  <c r="AF261" i="27" s="1"/>
  <c r="AG261" i="27" s="1"/>
  <c r="AH261" i="27" s="1"/>
  <c r="AI261" i="27" s="1"/>
  <c r="AJ261" i="27" s="1"/>
  <c r="AK261" i="27" s="1"/>
  <c r="AL261" i="27" s="1"/>
  <c r="AM261" i="27" s="1"/>
  <c r="AN261" i="27" s="1"/>
  <c r="AO261" i="27" s="1"/>
  <c r="AP261" i="27" s="1"/>
  <c r="AQ261" i="27" s="1"/>
  <c r="AR261" i="27" s="1"/>
  <c r="AS261" i="27" s="1"/>
  <c r="AT261" i="27" s="1"/>
  <c r="AU261" i="27" s="1"/>
  <c r="AV261" i="27" s="1"/>
  <c r="AW261" i="27" s="1"/>
  <c r="AX261" i="27" s="1"/>
  <c r="AY261" i="27" s="1"/>
  <c r="AZ261" i="27" s="1"/>
  <c r="BA261" i="27" s="1"/>
  <c r="BB261" i="27" s="1"/>
  <c r="BC261" i="27" s="1"/>
  <c r="BD261" i="27" s="1"/>
  <c r="F313" i="27"/>
  <c r="G313" i="27" s="1"/>
  <c r="H313" i="27" s="1"/>
  <c r="I313" i="27" s="1"/>
  <c r="J313" i="27" s="1"/>
  <c r="K313" i="27" s="1"/>
  <c r="L313" i="27" s="1"/>
  <c r="M313" i="27" s="1"/>
  <c r="N313" i="27" s="1"/>
  <c r="O313" i="27" s="1"/>
  <c r="P313" i="27" s="1"/>
  <c r="Q313" i="27" s="1"/>
  <c r="R313" i="27" s="1"/>
  <c r="S313" i="27" s="1"/>
  <c r="T313" i="27" s="1"/>
  <c r="U313" i="27" s="1"/>
  <c r="V313" i="27" s="1"/>
  <c r="W313" i="27" s="1"/>
  <c r="X313" i="27" s="1"/>
  <c r="Y313" i="27" s="1"/>
  <c r="Z313" i="27" s="1"/>
  <c r="AA313" i="27" s="1"/>
  <c r="AB313" i="27" s="1"/>
  <c r="AC313" i="27" s="1"/>
  <c r="AD313" i="27" s="1"/>
  <c r="AE313" i="27" s="1"/>
  <c r="AF313" i="27" s="1"/>
  <c r="AG313" i="27" s="1"/>
  <c r="AH313" i="27" s="1"/>
  <c r="AI313" i="27" s="1"/>
  <c r="AJ313" i="27" s="1"/>
  <c r="AK313" i="27" s="1"/>
  <c r="AL313" i="27" s="1"/>
  <c r="AM313" i="27" s="1"/>
  <c r="AN313" i="27" s="1"/>
  <c r="AO313" i="27" s="1"/>
  <c r="AP313" i="27" s="1"/>
  <c r="AQ313" i="27" s="1"/>
  <c r="AR313" i="27" s="1"/>
  <c r="AS313" i="27" s="1"/>
  <c r="AT313" i="27" s="1"/>
  <c r="AU313" i="27" s="1"/>
  <c r="AV313" i="27" s="1"/>
  <c r="AW313" i="27" s="1"/>
  <c r="AX313" i="27" s="1"/>
  <c r="AY313" i="27" s="1"/>
  <c r="AZ313" i="27" s="1"/>
  <c r="BA313" i="27" s="1"/>
  <c r="BB313" i="27" s="1"/>
  <c r="BC313" i="27" s="1"/>
  <c r="BD313" i="27" s="1"/>
  <c r="F345" i="27"/>
  <c r="G345" i="27" s="1"/>
  <c r="H345" i="27" s="1"/>
  <c r="I345" i="27" s="1"/>
  <c r="J345" i="27" s="1"/>
  <c r="K345" i="27" s="1"/>
  <c r="L345" i="27" s="1"/>
  <c r="M345" i="27" s="1"/>
  <c r="N345" i="27" s="1"/>
  <c r="O345" i="27" s="1"/>
  <c r="P345" i="27" s="1"/>
  <c r="Q345" i="27" s="1"/>
  <c r="R345" i="27" s="1"/>
  <c r="S345" i="27" s="1"/>
  <c r="T345" i="27" s="1"/>
  <c r="U345" i="27" s="1"/>
  <c r="V345" i="27" s="1"/>
  <c r="W345" i="27" s="1"/>
  <c r="X345" i="27" s="1"/>
  <c r="Y345" i="27" s="1"/>
  <c r="Z345" i="27" s="1"/>
  <c r="AA345" i="27" s="1"/>
  <c r="AB345" i="27" s="1"/>
  <c r="AC345" i="27" s="1"/>
  <c r="AD345" i="27" s="1"/>
  <c r="AE345" i="27" s="1"/>
  <c r="AF345" i="27" s="1"/>
  <c r="AG345" i="27" s="1"/>
  <c r="AH345" i="27" s="1"/>
  <c r="AI345" i="27" s="1"/>
  <c r="AJ345" i="27" s="1"/>
  <c r="AK345" i="27" s="1"/>
  <c r="AL345" i="27" s="1"/>
  <c r="AM345" i="27" s="1"/>
  <c r="AN345" i="27" s="1"/>
  <c r="AO345" i="27" s="1"/>
  <c r="AP345" i="27" s="1"/>
  <c r="AQ345" i="27" s="1"/>
  <c r="AR345" i="27" s="1"/>
  <c r="AS345" i="27" s="1"/>
  <c r="AT345" i="27" s="1"/>
  <c r="AU345" i="27" s="1"/>
  <c r="AV345" i="27" s="1"/>
  <c r="AW345" i="27" s="1"/>
  <c r="AX345" i="27" s="1"/>
  <c r="AY345" i="27" s="1"/>
  <c r="AZ345" i="27" s="1"/>
  <c r="BA345" i="27" s="1"/>
  <c r="BB345" i="27" s="1"/>
  <c r="BC345" i="27" s="1"/>
  <c r="BD345" i="27" s="1"/>
  <c r="F380" i="27"/>
  <c r="G380" i="27" s="1"/>
  <c r="H380" i="27" s="1"/>
  <c r="I380" i="27" s="1"/>
  <c r="J380" i="27" s="1"/>
  <c r="K380" i="27" s="1"/>
  <c r="L380" i="27" s="1"/>
  <c r="M380" i="27" s="1"/>
  <c r="N380" i="27" s="1"/>
  <c r="O380" i="27" s="1"/>
  <c r="P380" i="27" s="1"/>
  <c r="Q380" i="27" s="1"/>
  <c r="R380" i="27" s="1"/>
  <c r="S380" i="27" s="1"/>
  <c r="T380" i="27" s="1"/>
  <c r="U380" i="27" s="1"/>
  <c r="V380" i="27" s="1"/>
  <c r="W380" i="27" s="1"/>
  <c r="X380" i="27" s="1"/>
  <c r="Y380" i="27" s="1"/>
  <c r="Z380" i="27" s="1"/>
  <c r="AA380" i="27" s="1"/>
  <c r="AB380" i="27" s="1"/>
  <c r="AC380" i="27" s="1"/>
  <c r="AD380" i="27" s="1"/>
  <c r="AE380" i="27" s="1"/>
  <c r="AF380" i="27" s="1"/>
  <c r="AG380" i="27" s="1"/>
  <c r="AH380" i="27" s="1"/>
  <c r="AI380" i="27" s="1"/>
  <c r="AJ380" i="27" s="1"/>
  <c r="AK380" i="27" s="1"/>
  <c r="AL380" i="27" s="1"/>
  <c r="AM380" i="27" s="1"/>
  <c r="AN380" i="27" s="1"/>
  <c r="AO380" i="27" s="1"/>
  <c r="AP380" i="27" s="1"/>
  <c r="AQ380" i="27" s="1"/>
  <c r="AR380" i="27" s="1"/>
  <c r="AS380" i="27" s="1"/>
  <c r="AT380" i="27" s="1"/>
  <c r="AU380" i="27" s="1"/>
  <c r="AV380" i="27" s="1"/>
  <c r="AW380" i="27" s="1"/>
  <c r="AX380" i="27" s="1"/>
  <c r="AY380" i="27" s="1"/>
  <c r="AZ380" i="27" s="1"/>
  <c r="BA380" i="27" s="1"/>
  <c r="BB380" i="27" s="1"/>
  <c r="BC380" i="27" s="1"/>
  <c r="BD380" i="27" s="1"/>
  <c r="F412" i="27"/>
  <c r="G412" i="27" s="1"/>
  <c r="H412" i="27" s="1"/>
  <c r="I412" i="27" s="1"/>
  <c r="J412" i="27" s="1"/>
  <c r="K412" i="27" s="1"/>
  <c r="L412" i="27" s="1"/>
  <c r="M412" i="27" s="1"/>
  <c r="N412" i="27" s="1"/>
  <c r="O412" i="27" s="1"/>
  <c r="P412" i="27" s="1"/>
  <c r="Q412" i="27" s="1"/>
  <c r="R412" i="27" s="1"/>
  <c r="S412" i="27" s="1"/>
  <c r="T412" i="27" s="1"/>
  <c r="U412" i="27" s="1"/>
  <c r="V412" i="27" s="1"/>
  <c r="W412" i="27" s="1"/>
  <c r="X412" i="27" s="1"/>
  <c r="Y412" i="27" s="1"/>
  <c r="Z412" i="27" s="1"/>
  <c r="AA412" i="27" s="1"/>
  <c r="AB412" i="27" s="1"/>
  <c r="AC412" i="27" s="1"/>
  <c r="AD412" i="27" s="1"/>
  <c r="AE412" i="27" s="1"/>
  <c r="AF412" i="27" s="1"/>
  <c r="AG412" i="27" s="1"/>
  <c r="AH412" i="27" s="1"/>
  <c r="AI412" i="27" s="1"/>
  <c r="AJ412" i="27" s="1"/>
  <c r="AK412" i="27" s="1"/>
  <c r="AL412" i="27" s="1"/>
  <c r="AM412" i="27" s="1"/>
  <c r="AN412" i="27" s="1"/>
  <c r="AO412" i="27" s="1"/>
  <c r="AP412" i="27" s="1"/>
  <c r="AQ412" i="27" s="1"/>
  <c r="AR412" i="27" s="1"/>
  <c r="AS412" i="27" s="1"/>
  <c r="AT412" i="27" s="1"/>
  <c r="AU412" i="27" s="1"/>
  <c r="AV412" i="27" s="1"/>
  <c r="AW412" i="27" s="1"/>
  <c r="AX412" i="27" s="1"/>
  <c r="AY412" i="27" s="1"/>
  <c r="AZ412" i="27" s="1"/>
  <c r="BA412" i="27" s="1"/>
  <c r="BB412" i="27" s="1"/>
  <c r="BC412" i="27" s="1"/>
  <c r="BD412" i="27" s="1"/>
  <c r="F444" i="27"/>
  <c r="G444" i="27" s="1"/>
  <c r="H444" i="27" s="1"/>
  <c r="I444" i="27" s="1"/>
  <c r="J444" i="27" s="1"/>
  <c r="K444" i="27" s="1"/>
  <c r="L444" i="27" s="1"/>
  <c r="M444" i="27" s="1"/>
  <c r="N444" i="27" s="1"/>
  <c r="O444" i="27" s="1"/>
  <c r="P444" i="27" s="1"/>
  <c r="Q444" i="27" s="1"/>
  <c r="R444" i="27" s="1"/>
  <c r="S444" i="27" s="1"/>
  <c r="T444" i="27" s="1"/>
  <c r="U444" i="27" s="1"/>
  <c r="V444" i="27" s="1"/>
  <c r="W444" i="27" s="1"/>
  <c r="X444" i="27" s="1"/>
  <c r="Y444" i="27" s="1"/>
  <c r="Z444" i="27" s="1"/>
  <c r="AA444" i="27" s="1"/>
  <c r="AB444" i="27" s="1"/>
  <c r="AC444" i="27" s="1"/>
  <c r="AD444" i="27" s="1"/>
  <c r="AE444" i="27" s="1"/>
  <c r="AF444" i="27" s="1"/>
  <c r="AG444" i="27" s="1"/>
  <c r="AH444" i="27" s="1"/>
  <c r="AI444" i="27" s="1"/>
  <c r="AJ444" i="27" s="1"/>
  <c r="AK444" i="27" s="1"/>
  <c r="AL444" i="27" s="1"/>
  <c r="AM444" i="27" s="1"/>
  <c r="AN444" i="27" s="1"/>
  <c r="AO444" i="27" s="1"/>
  <c r="AP444" i="27" s="1"/>
  <c r="AQ444" i="27" s="1"/>
  <c r="AR444" i="27" s="1"/>
  <c r="AS444" i="27" s="1"/>
  <c r="AT444" i="27" s="1"/>
  <c r="AU444" i="27" s="1"/>
  <c r="AV444" i="27" s="1"/>
  <c r="AW444" i="27" s="1"/>
  <c r="AX444" i="27" s="1"/>
  <c r="AY444" i="27" s="1"/>
  <c r="AZ444" i="27" s="1"/>
  <c r="BA444" i="27" s="1"/>
  <c r="BB444" i="27" s="1"/>
  <c r="BC444" i="27" s="1"/>
  <c r="BD444" i="27" s="1"/>
  <c r="F207" i="27"/>
  <c r="G207" i="27" s="1"/>
  <c r="H207" i="27" s="1"/>
  <c r="I207" i="27" s="1"/>
  <c r="J207" i="27" s="1"/>
  <c r="K207" i="27" s="1"/>
  <c r="L207" i="27" s="1"/>
  <c r="M207" i="27" s="1"/>
  <c r="N207" i="27" s="1"/>
  <c r="O207" i="27" s="1"/>
  <c r="P207" i="27" s="1"/>
  <c r="Q207" i="27" s="1"/>
  <c r="R207" i="27" s="1"/>
  <c r="S207" i="27" s="1"/>
  <c r="T207" i="27" s="1"/>
  <c r="U207" i="27" s="1"/>
  <c r="V207" i="27" s="1"/>
  <c r="W207" i="27" s="1"/>
  <c r="X207" i="27" s="1"/>
  <c r="Y207" i="27" s="1"/>
  <c r="Z207" i="27" s="1"/>
  <c r="AA207" i="27" s="1"/>
  <c r="AB207" i="27" s="1"/>
  <c r="AC207" i="27" s="1"/>
  <c r="AD207" i="27" s="1"/>
  <c r="AE207" i="27" s="1"/>
  <c r="AF207" i="27" s="1"/>
  <c r="AG207" i="27" s="1"/>
  <c r="AH207" i="27" s="1"/>
  <c r="AI207" i="27" s="1"/>
  <c r="AJ207" i="27" s="1"/>
  <c r="AK207" i="27" s="1"/>
  <c r="AL207" i="27" s="1"/>
  <c r="AM207" i="27" s="1"/>
  <c r="AN207" i="27" s="1"/>
  <c r="AO207" i="27" s="1"/>
  <c r="AP207" i="27" s="1"/>
  <c r="AQ207" i="27" s="1"/>
  <c r="AR207" i="27" s="1"/>
  <c r="AS207" i="27" s="1"/>
  <c r="AT207" i="27" s="1"/>
  <c r="AU207" i="27" s="1"/>
  <c r="AV207" i="27" s="1"/>
  <c r="AW207" i="27" s="1"/>
  <c r="AX207" i="27" s="1"/>
  <c r="AY207" i="27" s="1"/>
  <c r="AZ207" i="27" s="1"/>
  <c r="BA207" i="27" s="1"/>
  <c r="BB207" i="27" s="1"/>
  <c r="BC207" i="27" s="1"/>
  <c r="BD207" i="27" s="1"/>
  <c r="F223" i="27"/>
  <c r="G223" i="27" s="1"/>
  <c r="H223" i="27" s="1"/>
  <c r="I223" i="27" s="1"/>
  <c r="J223" i="27" s="1"/>
  <c r="K223" i="27" s="1"/>
  <c r="L223" i="27" s="1"/>
  <c r="M223" i="27" s="1"/>
  <c r="N223" i="27" s="1"/>
  <c r="O223" i="27" s="1"/>
  <c r="P223" i="27" s="1"/>
  <c r="Q223" i="27" s="1"/>
  <c r="R223" i="27" s="1"/>
  <c r="S223" i="27" s="1"/>
  <c r="T223" i="27" s="1"/>
  <c r="U223" i="27" s="1"/>
  <c r="V223" i="27" s="1"/>
  <c r="W223" i="27" s="1"/>
  <c r="X223" i="27" s="1"/>
  <c r="Y223" i="27" s="1"/>
  <c r="Z223" i="27" s="1"/>
  <c r="AA223" i="27" s="1"/>
  <c r="AB223" i="27" s="1"/>
  <c r="AC223" i="27" s="1"/>
  <c r="AD223" i="27" s="1"/>
  <c r="AE223" i="27" s="1"/>
  <c r="AF223" i="27" s="1"/>
  <c r="AG223" i="27" s="1"/>
  <c r="AH223" i="27" s="1"/>
  <c r="AI223" i="27" s="1"/>
  <c r="AJ223" i="27" s="1"/>
  <c r="AK223" i="27" s="1"/>
  <c r="AL223" i="27" s="1"/>
  <c r="AM223" i="27" s="1"/>
  <c r="AN223" i="27" s="1"/>
  <c r="AO223" i="27" s="1"/>
  <c r="AP223" i="27" s="1"/>
  <c r="AQ223" i="27" s="1"/>
  <c r="AR223" i="27" s="1"/>
  <c r="AS223" i="27" s="1"/>
  <c r="AT223" i="27" s="1"/>
  <c r="AU223" i="27" s="1"/>
  <c r="AV223" i="27" s="1"/>
  <c r="AW223" i="27" s="1"/>
  <c r="AX223" i="27" s="1"/>
  <c r="AY223" i="27" s="1"/>
  <c r="AZ223" i="27" s="1"/>
  <c r="BA223" i="27" s="1"/>
  <c r="BB223" i="27" s="1"/>
  <c r="BC223" i="27" s="1"/>
  <c r="BD223" i="27" s="1"/>
  <c r="F239" i="27"/>
  <c r="G239" i="27" s="1"/>
  <c r="H239" i="27" s="1"/>
  <c r="I239" i="27" s="1"/>
  <c r="J239" i="27" s="1"/>
  <c r="K239" i="27" s="1"/>
  <c r="L239" i="27" s="1"/>
  <c r="M239" i="27" s="1"/>
  <c r="N239" i="27" s="1"/>
  <c r="O239" i="27" s="1"/>
  <c r="P239" i="27" s="1"/>
  <c r="Q239" i="27" s="1"/>
  <c r="R239" i="27" s="1"/>
  <c r="S239" i="27" s="1"/>
  <c r="T239" i="27" s="1"/>
  <c r="U239" i="27" s="1"/>
  <c r="V239" i="27" s="1"/>
  <c r="W239" i="27" s="1"/>
  <c r="X239" i="27" s="1"/>
  <c r="Y239" i="27" s="1"/>
  <c r="Z239" i="27" s="1"/>
  <c r="AA239" i="27" s="1"/>
  <c r="AB239" i="27" s="1"/>
  <c r="AC239" i="27" s="1"/>
  <c r="AD239" i="27" s="1"/>
  <c r="AE239" i="27" s="1"/>
  <c r="AF239" i="27" s="1"/>
  <c r="AG239" i="27" s="1"/>
  <c r="AH239" i="27" s="1"/>
  <c r="AI239" i="27" s="1"/>
  <c r="AJ239" i="27" s="1"/>
  <c r="AK239" i="27" s="1"/>
  <c r="AL239" i="27" s="1"/>
  <c r="AM239" i="27" s="1"/>
  <c r="AN239" i="27" s="1"/>
  <c r="AO239" i="27" s="1"/>
  <c r="AP239" i="27" s="1"/>
  <c r="AQ239" i="27" s="1"/>
  <c r="AR239" i="27" s="1"/>
  <c r="AS239" i="27" s="1"/>
  <c r="AT239" i="27" s="1"/>
  <c r="AU239" i="27" s="1"/>
  <c r="AV239" i="27" s="1"/>
  <c r="AW239" i="27" s="1"/>
  <c r="AX239" i="27" s="1"/>
  <c r="AY239" i="27" s="1"/>
  <c r="AZ239" i="27" s="1"/>
  <c r="BA239" i="27" s="1"/>
  <c r="BB239" i="27" s="1"/>
  <c r="BC239" i="27" s="1"/>
  <c r="BD239" i="27" s="1"/>
  <c r="F255" i="27"/>
  <c r="G255" i="27" s="1"/>
  <c r="H255" i="27" s="1"/>
  <c r="I255" i="27" s="1"/>
  <c r="J255" i="27" s="1"/>
  <c r="K255" i="27" s="1"/>
  <c r="L255" i="27" s="1"/>
  <c r="M255" i="27" s="1"/>
  <c r="N255" i="27" s="1"/>
  <c r="O255" i="27" s="1"/>
  <c r="P255" i="27" s="1"/>
  <c r="Q255" i="27" s="1"/>
  <c r="R255" i="27" s="1"/>
  <c r="S255" i="27" s="1"/>
  <c r="T255" i="27" s="1"/>
  <c r="U255" i="27" s="1"/>
  <c r="V255" i="27" s="1"/>
  <c r="W255" i="27" s="1"/>
  <c r="X255" i="27" s="1"/>
  <c r="Y255" i="27" s="1"/>
  <c r="Z255" i="27" s="1"/>
  <c r="AA255" i="27" s="1"/>
  <c r="AB255" i="27" s="1"/>
  <c r="AC255" i="27" s="1"/>
  <c r="AD255" i="27" s="1"/>
  <c r="AE255" i="27" s="1"/>
  <c r="AF255" i="27" s="1"/>
  <c r="AG255" i="27" s="1"/>
  <c r="AH255" i="27" s="1"/>
  <c r="AI255" i="27" s="1"/>
  <c r="AJ255" i="27" s="1"/>
  <c r="AK255" i="27" s="1"/>
  <c r="AL255" i="27" s="1"/>
  <c r="AM255" i="27" s="1"/>
  <c r="AN255" i="27" s="1"/>
  <c r="AO255" i="27" s="1"/>
  <c r="AP255" i="27" s="1"/>
  <c r="AQ255" i="27" s="1"/>
  <c r="AR255" i="27" s="1"/>
  <c r="AS255" i="27" s="1"/>
  <c r="AT255" i="27" s="1"/>
  <c r="AU255" i="27" s="1"/>
  <c r="AV255" i="27" s="1"/>
  <c r="AW255" i="27" s="1"/>
  <c r="AX255" i="27" s="1"/>
  <c r="AY255" i="27" s="1"/>
  <c r="AZ255" i="27" s="1"/>
  <c r="BA255" i="27" s="1"/>
  <c r="BB255" i="27" s="1"/>
  <c r="BC255" i="27" s="1"/>
  <c r="BD255" i="27" s="1"/>
  <c r="F271" i="27"/>
  <c r="G271" i="27" s="1"/>
  <c r="H271" i="27" s="1"/>
  <c r="I271" i="27" s="1"/>
  <c r="J271" i="27" s="1"/>
  <c r="K271" i="27" s="1"/>
  <c r="L271" i="27" s="1"/>
  <c r="M271" i="27" s="1"/>
  <c r="N271" i="27" s="1"/>
  <c r="O271" i="27" s="1"/>
  <c r="P271" i="27" s="1"/>
  <c r="Q271" i="27" s="1"/>
  <c r="R271" i="27" s="1"/>
  <c r="S271" i="27" s="1"/>
  <c r="T271" i="27" s="1"/>
  <c r="U271" i="27" s="1"/>
  <c r="V271" i="27" s="1"/>
  <c r="W271" i="27" s="1"/>
  <c r="X271" i="27" s="1"/>
  <c r="Y271" i="27" s="1"/>
  <c r="Z271" i="27" s="1"/>
  <c r="AA271" i="27" s="1"/>
  <c r="AB271" i="27" s="1"/>
  <c r="AC271" i="27" s="1"/>
  <c r="AD271" i="27" s="1"/>
  <c r="AE271" i="27" s="1"/>
  <c r="AF271" i="27" s="1"/>
  <c r="AG271" i="27" s="1"/>
  <c r="AH271" i="27" s="1"/>
  <c r="AI271" i="27" s="1"/>
  <c r="AJ271" i="27" s="1"/>
  <c r="AK271" i="27" s="1"/>
  <c r="AL271" i="27" s="1"/>
  <c r="AM271" i="27" s="1"/>
  <c r="AN271" i="27" s="1"/>
  <c r="AO271" i="27" s="1"/>
  <c r="AP271" i="27" s="1"/>
  <c r="AQ271" i="27" s="1"/>
  <c r="AR271" i="27" s="1"/>
  <c r="AS271" i="27" s="1"/>
  <c r="AT271" i="27" s="1"/>
  <c r="AU271" i="27" s="1"/>
  <c r="AV271" i="27" s="1"/>
  <c r="AW271" i="27" s="1"/>
  <c r="AX271" i="27" s="1"/>
  <c r="AY271" i="27" s="1"/>
  <c r="AZ271" i="27" s="1"/>
  <c r="BA271" i="27" s="1"/>
  <c r="BB271" i="27" s="1"/>
  <c r="BC271" i="27" s="1"/>
  <c r="BD271" i="27" s="1"/>
  <c r="F284" i="27"/>
  <c r="G284" i="27" s="1"/>
  <c r="H284" i="27" s="1"/>
  <c r="I284" i="27" s="1"/>
  <c r="J284" i="27" s="1"/>
  <c r="K284" i="27" s="1"/>
  <c r="L284" i="27" s="1"/>
  <c r="M284" i="27" s="1"/>
  <c r="N284" i="27" s="1"/>
  <c r="O284" i="27" s="1"/>
  <c r="P284" i="27" s="1"/>
  <c r="Q284" i="27" s="1"/>
  <c r="R284" i="27" s="1"/>
  <c r="S284" i="27" s="1"/>
  <c r="T284" i="27" s="1"/>
  <c r="U284" i="27" s="1"/>
  <c r="V284" i="27" s="1"/>
  <c r="W284" i="27" s="1"/>
  <c r="X284" i="27" s="1"/>
  <c r="Y284" i="27" s="1"/>
  <c r="Z284" i="27" s="1"/>
  <c r="AA284" i="27" s="1"/>
  <c r="AB284" i="27" s="1"/>
  <c r="AC284" i="27" s="1"/>
  <c r="AD284" i="27" s="1"/>
  <c r="AE284" i="27" s="1"/>
  <c r="AF284" i="27" s="1"/>
  <c r="AG284" i="27" s="1"/>
  <c r="AH284" i="27" s="1"/>
  <c r="AI284" i="27" s="1"/>
  <c r="AJ284" i="27" s="1"/>
  <c r="AK284" i="27" s="1"/>
  <c r="AL284" i="27" s="1"/>
  <c r="AM284" i="27" s="1"/>
  <c r="AN284" i="27" s="1"/>
  <c r="AO284" i="27" s="1"/>
  <c r="AP284" i="27" s="1"/>
  <c r="AQ284" i="27" s="1"/>
  <c r="AR284" i="27" s="1"/>
  <c r="AS284" i="27" s="1"/>
  <c r="AT284" i="27" s="1"/>
  <c r="AU284" i="27" s="1"/>
  <c r="AV284" i="27" s="1"/>
  <c r="AW284" i="27" s="1"/>
  <c r="AX284" i="27" s="1"/>
  <c r="AY284" i="27" s="1"/>
  <c r="AZ284" i="27" s="1"/>
  <c r="BA284" i="27" s="1"/>
  <c r="BB284" i="27" s="1"/>
  <c r="BC284" i="27" s="1"/>
  <c r="BD284" i="27" s="1"/>
  <c r="F292" i="27"/>
  <c r="G292" i="27" s="1"/>
  <c r="H292" i="27" s="1"/>
  <c r="I292" i="27" s="1"/>
  <c r="J292" i="27" s="1"/>
  <c r="K292" i="27" s="1"/>
  <c r="L292" i="27" s="1"/>
  <c r="M292" i="27" s="1"/>
  <c r="N292" i="27" s="1"/>
  <c r="O292" i="27" s="1"/>
  <c r="P292" i="27" s="1"/>
  <c r="Q292" i="27" s="1"/>
  <c r="R292" i="27" s="1"/>
  <c r="S292" i="27" s="1"/>
  <c r="T292" i="27" s="1"/>
  <c r="U292" i="27" s="1"/>
  <c r="V292" i="27" s="1"/>
  <c r="W292" i="27" s="1"/>
  <c r="X292" i="27" s="1"/>
  <c r="Y292" i="27" s="1"/>
  <c r="Z292" i="27" s="1"/>
  <c r="AA292" i="27" s="1"/>
  <c r="AB292" i="27" s="1"/>
  <c r="AC292" i="27" s="1"/>
  <c r="AD292" i="27" s="1"/>
  <c r="AE292" i="27" s="1"/>
  <c r="AF292" i="27" s="1"/>
  <c r="AG292" i="27" s="1"/>
  <c r="AH292" i="27" s="1"/>
  <c r="AI292" i="27" s="1"/>
  <c r="AJ292" i="27" s="1"/>
  <c r="AK292" i="27" s="1"/>
  <c r="AL292" i="27" s="1"/>
  <c r="AM292" i="27" s="1"/>
  <c r="AN292" i="27" s="1"/>
  <c r="AO292" i="27" s="1"/>
  <c r="AP292" i="27" s="1"/>
  <c r="AQ292" i="27" s="1"/>
  <c r="AR292" i="27" s="1"/>
  <c r="AS292" i="27" s="1"/>
  <c r="AT292" i="27" s="1"/>
  <c r="AU292" i="27" s="1"/>
  <c r="AV292" i="27" s="1"/>
  <c r="AW292" i="27" s="1"/>
  <c r="AX292" i="27" s="1"/>
  <c r="AY292" i="27" s="1"/>
  <c r="AZ292" i="27" s="1"/>
  <c r="BA292" i="27" s="1"/>
  <c r="BB292" i="27" s="1"/>
  <c r="BC292" i="27" s="1"/>
  <c r="BD292" i="27" s="1"/>
  <c r="F300" i="27"/>
  <c r="G300" i="27" s="1"/>
  <c r="H300" i="27" s="1"/>
  <c r="I300" i="27" s="1"/>
  <c r="J300" i="27" s="1"/>
  <c r="K300" i="27" s="1"/>
  <c r="L300" i="27" s="1"/>
  <c r="M300" i="27" s="1"/>
  <c r="N300" i="27" s="1"/>
  <c r="O300" i="27" s="1"/>
  <c r="P300" i="27" s="1"/>
  <c r="Q300" i="27" s="1"/>
  <c r="R300" i="27" s="1"/>
  <c r="S300" i="27" s="1"/>
  <c r="T300" i="27" s="1"/>
  <c r="U300" i="27" s="1"/>
  <c r="V300" i="27" s="1"/>
  <c r="W300" i="27" s="1"/>
  <c r="X300" i="27" s="1"/>
  <c r="Y300" i="27" s="1"/>
  <c r="Z300" i="27" s="1"/>
  <c r="AA300" i="27" s="1"/>
  <c r="AB300" i="27" s="1"/>
  <c r="AC300" i="27" s="1"/>
  <c r="AD300" i="27" s="1"/>
  <c r="AE300" i="27" s="1"/>
  <c r="AF300" i="27" s="1"/>
  <c r="AG300" i="27" s="1"/>
  <c r="AH300" i="27" s="1"/>
  <c r="AI300" i="27" s="1"/>
  <c r="AJ300" i="27" s="1"/>
  <c r="AK300" i="27" s="1"/>
  <c r="AL300" i="27" s="1"/>
  <c r="AM300" i="27" s="1"/>
  <c r="AN300" i="27" s="1"/>
  <c r="AO300" i="27" s="1"/>
  <c r="AP300" i="27" s="1"/>
  <c r="AQ300" i="27" s="1"/>
  <c r="AR300" i="27" s="1"/>
  <c r="AS300" i="27" s="1"/>
  <c r="AT300" i="27" s="1"/>
  <c r="AU300" i="27" s="1"/>
  <c r="AV300" i="27" s="1"/>
  <c r="AW300" i="27" s="1"/>
  <c r="AX300" i="27" s="1"/>
  <c r="AY300" i="27" s="1"/>
  <c r="AZ300" i="27" s="1"/>
  <c r="BA300" i="27" s="1"/>
  <c r="BB300" i="27" s="1"/>
  <c r="BC300" i="27" s="1"/>
  <c r="BD300" i="27" s="1"/>
  <c r="F325" i="27"/>
  <c r="G325" i="27" s="1"/>
  <c r="H325" i="27" s="1"/>
  <c r="I325" i="27" s="1"/>
  <c r="J325" i="27" s="1"/>
  <c r="K325" i="27" s="1"/>
  <c r="L325" i="27" s="1"/>
  <c r="M325" i="27" s="1"/>
  <c r="N325" i="27" s="1"/>
  <c r="O325" i="27" s="1"/>
  <c r="P325" i="27" s="1"/>
  <c r="Q325" i="27" s="1"/>
  <c r="R325" i="27" s="1"/>
  <c r="S325" i="27" s="1"/>
  <c r="T325" i="27" s="1"/>
  <c r="U325" i="27" s="1"/>
  <c r="V325" i="27" s="1"/>
  <c r="W325" i="27" s="1"/>
  <c r="X325" i="27" s="1"/>
  <c r="Y325" i="27" s="1"/>
  <c r="Z325" i="27" s="1"/>
  <c r="AA325" i="27" s="1"/>
  <c r="AB325" i="27" s="1"/>
  <c r="AC325" i="27" s="1"/>
  <c r="AD325" i="27" s="1"/>
  <c r="AE325" i="27" s="1"/>
  <c r="AF325" i="27" s="1"/>
  <c r="AG325" i="27" s="1"/>
  <c r="AH325" i="27" s="1"/>
  <c r="AI325" i="27" s="1"/>
  <c r="AJ325" i="27" s="1"/>
  <c r="AK325" i="27" s="1"/>
  <c r="AL325" i="27" s="1"/>
  <c r="AM325" i="27" s="1"/>
  <c r="AN325" i="27" s="1"/>
  <c r="AO325" i="27" s="1"/>
  <c r="AP325" i="27" s="1"/>
  <c r="AQ325" i="27" s="1"/>
  <c r="AR325" i="27" s="1"/>
  <c r="AS325" i="27" s="1"/>
  <c r="AT325" i="27" s="1"/>
  <c r="AU325" i="27" s="1"/>
  <c r="AV325" i="27" s="1"/>
  <c r="AW325" i="27" s="1"/>
  <c r="AX325" i="27" s="1"/>
  <c r="AY325" i="27" s="1"/>
  <c r="AZ325" i="27" s="1"/>
  <c r="BA325" i="27" s="1"/>
  <c r="BB325" i="27" s="1"/>
  <c r="BC325" i="27" s="1"/>
  <c r="BD325" i="27" s="1"/>
  <c r="F352" i="27"/>
  <c r="G352" i="27" s="1"/>
  <c r="H352" i="27" s="1"/>
  <c r="I352" i="27" s="1"/>
  <c r="J352" i="27" s="1"/>
  <c r="K352" i="27" s="1"/>
  <c r="L352" i="27" s="1"/>
  <c r="M352" i="27" s="1"/>
  <c r="N352" i="27" s="1"/>
  <c r="O352" i="27" s="1"/>
  <c r="P352" i="27" s="1"/>
  <c r="Q352" i="27" s="1"/>
  <c r="R352" i="27" s="1"/>
  <c r="S352" i="27" s="1"/>
  <c r="T352" i="27" s="1"/>
  <c r="U352" i="27" s="1"/>
  <c r="V352" i="27" s="1"/>
  <c r="W352" i="27" s="1"/>
  <c r="X352" i="27" s="1"/>
  <c r="Y352" i="27" s="1"/>
  <c r="Z352" i="27" s="1"/>
  <c r="AA352" i="27" s="1"/>
  <c r="AB352" i="27" s="1"/>
  <c r="AC352" i="27" s="1"/>
  <c r="AD352" i="27" s="1"/>
  <c r="AE352" i="27" s="1"/>
  <c r="AF352" i="27" s="1"/>
  <c r="AG352" i="27" s="1"/>
  <c r="AH352" i="27" s="1"/>
  <c r="AI352" i="27" s="1"/>
  <c r="AJ352" i="27" s="1"/>
  <c r="AK352" i="27" s="1"/>
  <c r="AL352" i="27" s="1"/>
  <c r="AM352" i="27" s="1"/>
  <c r="AN352" i="27" s="1"/>
  <c r="AO352" i="27" s="1"/>
  <c r="AP352" i="27" s="1"/>
  <c r="AQ352" i="27" s="1"/>
  <c r="AR352" i="27" s="1"/>
  <c r="AS352" i="27" s="1"/>
  <c r="AT352" i="27" s="1"/>
  <c r="AU352" i="27" s="1"/>
  <c r="AV352" i="27" s="1"/>
  <c r="AW352" i="27" s="1"/>
  <c r="AX352" i="27" s="1"/>
  <c r="AY352" i="27" s="1"/>
  <c r="AZ352" i="27" s="1"/>
  <c r="BA352" i="27" s="1"/>
  <c r="BB352" i="27" s="1"/>
  <c r="BC352" i="27" s="1"/>
  <c r="BD352" i="27" s="1"/>
  <c r="F384" i="27"/>
  <c r="G384" i="27" s="1"/>
  <c r="H384" i="27" s="1"/>
  <c r="I384" i="27" s="1"/>
  <c r="J384" i="27" s="1"/>
  <c r="K384" i="27" s="1"/>
  <c r="L384" i="27" s="1"/>
  <c r="M384" i="27" s="1"/>
  <c r="N384" i="27" s="1"/>
  <c r="O384" i="27" s="1"/>
  <c r="P384" i="27" s="1"/>
  <c r="Q384" i="27" s="1"/>
  <c r="R384" i="27" s="1"/>
  <c r="S384" i="27" s="1"/>
  <c r="T384" i="27" s="1"/>
  <c r="U384" i="27" s="1"/>
  <c r="V384" i="27" s="1"/>
  <c r="W384" i="27" s="1"/>
  <c r="X384" i="27" s="1"/>
  <c r="Y384" i="27" s="1"/>
  <c r="Z384" i="27" s="1"/>
  <c r="AA384" i="27" s="1"/>
  <c r="AB384" i="27" s="1"/>
  <c r="AC384" i="27" s="1"/>
  <c r="AD384" i="27" s="1"/>
  <c r="AE384" i="27" s="1"/>
  <c r="AF384" i="27" s="1"/>
  <c r="AG384" i="27" s="1"/>
  <c r="AH384" i="27" s="1"/>
  <c r="AI384" i="27" s="1"/>
  <c r="AJ384" i="27" s="1"/>
  <c r="AK384" i="27" s="1"/>
  <c r="AL384" i="27" s="1"/>
  <c r="AM384" i="27" s="1"/>
  <c r="AN384" i="27" s="1"/>
  <c r="AO384" i="27" s="1"/>
  <c r="AP384" i="27" s="1"/>
  <c r="AQ384" i="27" s="1"/>
  <c r="AR384" i="27" s="1"/>
  <c r="AS384" i="27" s="1"/>
  <c r="AT384" i="27" s="1"/>
  <c r="AU384" i="27" s="1"/>
  <c r="AV384" i="27" s="1"/>
  <c r="AW384" i="27" s="1"/>
  <c r="AX384" i="27" s="1"/>
  <c r="AY384" i="27" s="1"/>
  <c r="AZ384" i="27" s="1"/>
  <c r="BA384" i="27" s="1"/>
  <c r="BB384" i="27" s="1"/>
  <c r="BC384" i="27" s="1"/>
  <c r="BD384" i="27" s="1"/>
  <c r="F416" i="27"/>
  <c r="G416" i="27" s="1"/>
  <c r="H416" i="27" s="1"/>
  <c r="I416" i="27" s="1"/>
  <c r="J416" i="27" s="1"/>
  <c r="K416" i="27" s="1"/>
  <c r="L416" i="27" s="1"/>
  <c r="M416" i="27" s="1"/>
  <c r="N416" i="27" s="1"/>
  <c r="O416" i="27" s="1"/>
  <c r="P416" i="27" s="1"/>
  <c r="Q416" i="27" s="1"/>
  <c r="R416" i="27" s="1"/>
  <c r="S416" i="27" s="1"/>
  <c r="T416" i="27" s="1"/>
  <c r="U416" i="27" s="1"/>
  <c r="V416" i="27" s="1"/>
  <c r="W416" i="27" s="1"/>
  <c r="X416" i="27" s="1"/>
  <c r="Y416" i="27" s="1"/>
  <c r="Z416" i="27" s="1"/>
  <c r="AA416" i="27" s="1"/>
  <c r="AB416" i="27" s="1"/>
  <c r="AC416" i="27" s="1"/>
  <c r="AD416" i="27" s="1"/>
  <c r="AE416" i="27" s="1"/>
  <c r="AF416" i="27" s="1"/>
  <c r="AG416" i="27" s="1"/>
  <c r="AH416" i="27" s="1"/>
  <c r="AI416" i="27" s="1"/>
  <c r="AJ416" i="27" s="1"/>
  <c r="AK416" i="27" s="1"/>
  <c r="AL416" i="27" s="1"/>
  <c r="AM416" i="27" s="1"/>
  <c r="AN416" i="27" s="1"/>
  <c r="AO416" i="27" s="1"/>
  <c r="AP416" i="27" s="1"/>
  <c r="AQ416" i="27" s="1"/>
  <c r="AR416" i="27" s="1"/>
  <c r="AS416" i="27" s="1"/>
  <c r="AT416" i="27" s="1"/>
  <c r="AU416" i="27" s="1"/>
  <c r="AV416" i="27" s="1"/>
  <c r="AW416" i="27" s="1"/>
  <c r="AX416" i="27" s="1"/>
  <c r="AY416" i="27" s="1"/>
  <c r="AZ416" i="27" s="1"/>
  <c r="BA416" i="27" s="1"/>
  <c r="BB416" i="27" s="1"/>
  <c r="BC416" i="27" s="1"/>
  <c r="BD416" i="27" s="1"/>
  <c r="F448" i="27"/>
  <c r="G448" i="27" s="1"/>
  <c r="H448" i="27" s="1"/>
  <c r="I448" i="27" s="1"/>
  <c r="J448" i="27" s="1"/>
  <c r="K448" i="27" s="1"/>
  <c r="L448" i="27" s="1"/>
  <c r="M448" i="27" s="1"/>
  <c r="N448" i="27" s="1"/>
  <c r="O448" i="27" s="1"/>
  <c r="P448" i="27" s="1"/>
  <c r="Q448" i="27" s="1"/>
  <c r="R448" i="27" s="1"/>
  <c r="S448" i="27" s="1"/>
  <c r="T448" i="27" s="1"/>
  <c r="U448" i="27" s="1"/>
  <c r="V448" i="27" s="1"/>
  <c r="W448" i="27" s="1"/>
  <c r="X448" i="27" s="1"/>
  <c r="Y448" i="27" s="1"/>
  <c r="Z448" i="27" s="1"/>
  <c r="AA448" i="27" s="1"/>
  <c r="AB448" i="27" s="1"/>
  <c r="AC448" i="27" s="1"/>
  <c r="AD448" i="27" s="1"/>
  <c r="AE448" i="27" s="1"/>
  <c r="AF448" i="27" s="1"/>
  <c r="AG448" i="27" s="1"/>
  <c r="AH448" i="27" s="1"/>
  <c r="AI448" i="27" s="1"/>
  <c r="AJ448" i="27" s="1"/>
  <c r="AK448" i="27" s="1"/>
  <c r="AL448" i="27" s="1"/>
  <c r="AM448" i="27" s="1"/>
  <c r="AN448" i="27" s="1"/>
  <c r="AO448" i="27" s="1"/>
  <c r="AP448" i="27" s="1"/>
  <c r="AQ448" i="27" s="1"/>
  <c r="AR448" i="27" s="1"/>
  <c r="AS448" i="27" s="1"/>
  <c r="AT448" i="27" s="1"/>
  <c r="AU448" i="27" s="1"/>
  <c r="AV448" i="27" s="1"/>
  <c r="AW448" i="27" s="1"/>
  <c r="AX448" i="27" s="1"/>
  <c r="AY448" i="27" s="1"/>
  <c r="AZ448" i="27" s="1"/>
  <c r="BA448" i="27" s="1"/>
  <c r="BB448" i="27" s="1"/>
  <c r="BC448" i="27" s="1"/>
  <c r="BD448" i="27" s="1"/>
  <c r="F312" i="27"/>
  <c r="G312" i="27" s="1"/>
  <c r="H312" i="27" s="1"/>
  <c r="I312" i="27" s="1"/>
  <c r="J312" i="27" s="1"/>
  <c r="K312" i="27" s="1"/>
  <c r="L312" i="27" s="1"/>
  <c r="M312" i="27" s="1"/>
  <c r="N312" i="27" s="1"/>
  <c r="O312" i="27" s="1"/>
  <c r="P312" i="27" s="1"/>
  <c r="Q312" i="27" s="1"/>
  <c r="R312" i="27" s="1"/>
  <c r="S312" i="27" s="1"/>
  <c r="T312" i="27" s="1"/>
  <c r="U312" i="27" s="1"/>
  <c r="V312" i="27" s="1"/>
  <c r="W312" i="27" s="1"/>
  <c r="X312" i="27" s="1"/>
  <c r="Y312" i="27" s="1"/>
  <c r="Z312" i="27" s="1"/>
  <c r="AA312" i="27" s="1"/>
  <c r="AB312" i="27" s="1"/>
  <c r="AC312" i="27" s="1"/>
  <c r="AD312" i="27" s="1"/>
  <c r="AE312" i="27" s="1"/>
  <c r="AF312" i="27" s="1"/>
  <c r="AG312" i="27" s="1"/>
  <c r="AH312" i="27" s="1"/>
  <c r="AI312" i="27" s="1"/>
  <c r="AJ312" i="27" s="1"/>
  <c r="AK312" i="27" s="1"/>
  <c r="AL312" i="27" s="1"/>
  <c r="AM312" i="27" s="1"/>
  <c r="AN312" i="27" s="1"/>
  <c r="AO312" i="27" s="1"/>
  <c r="AP312" i="27" s="1"/>
  <c r="AQ312" i="27" s="1"/>
  <c r="AR312" i="27" s="1"/>
  <c r="AS312" i="27" s="1"/>
  <c r="AT312" i="27" s="1"/>
  <c r="AU312" i="27" s="1"/>
  <c r="AV312" i="27" s="1"/>
  <c r="AW312" i="27" s="1"/>
  <c r="AX312" i="27" s="1"/>
  <c r="AY312" i="27" s="1"/>
  <c r="AZ312" i="27" s="1"/>
  <c r="BA312" i="27" s="1"/>
  <c r="BB312" i="27" s="1"/>
  <c r="BC312" i="27" s="1"/>
  <c r="BD312" i="27" s="1"/>
  <c r="F328" i="27"/>
  <c r="G328" i="27" s="1"/>
  <c r="H328" i="27" s="1"/>
  <c r="I328" i="27" s="1"/>
  <c r="J328" i="27" s="1"/>
  <c r="K328" i="27" s="1"/>
  <c r="L328" i="27" s="1"/>
  <c r="M328" i="27" s="1"/>
  <c r="N328" i="27" s="1"/>
  <c r="O328" i="27" s="1"/>
  <c r="P328" i="27" s="1"/>
  <c r="Q328" i="27" s="1"/>
  <c r="R328" i="27" s="1"/>
  <c r="S328" i="27" s="1"/>
  <c r="T328" i="27" s="1"/>
  <c r="U328" i="27" s="1"/>
  <c r="V328" i="27" s="1"/>
  <c r="W328" i="27" s="1"/>
  <c r="X328" i="27" s="1"/>
  <c r="Y328" i="27" s="1"/>
  <c r="Z328" i="27" s="1"/>
  <c r="AA328" i="27" s="1"/>
  <c r="AB328" i="27" s="1"/>
  <c r="AC328" i="27" s="1"/>
  <c r="AD328" i="27" s="1"/>
  <c r="AE328" i="27" s="1"/>
  <c r="AF328" i="27" s="1"/>
  <c r="AG328" i="27" s="1"/>
  <c r="AH328" i="27" s="1"/>
  <c r="AI328" i="27" s="1"/>
  <c r="AJ328" i="27" s="1"/>
  <c r="AK328" i="27" s="1"/>
  <c r="AL328" i="27" s="1"/>
  <c r="AM328" i="27" s="1"/>
  <c r="AN328" i="27" s="1"/>
  <c r="AO328" i="27" s="1"/>
  <c r="AP328" i="27" s="1"/>
  <c r="AQ328" i="27" s="1"/>
  <c r="AR328" i="27" s="1"/>
  <c r="AS328" i="27" s="1"/>
  <c r="AT328" i="27" s="1"/>
  <c r="AU328" i="27" s="1"/>
  <c r="AV328" i="27" s="1"/>
  <c r="AW328" i="27" s="1"/>
  <c r="AX328" i="27" s="1"/>
  <c r="AY328" i="27" s="1"/>
  <c r="AZ328" i="27" s="1"/>
  <c r="BA328" i="27" s="1"/>
  <c r="BB328" i="27" s="1"/>
  <c r="BC328" i="27" s="1"/>
  <c r="BD328" i="27" s="1"/>
  <c r="F344" i="27"/>
  <c r="G344" i="27" s="1"/>
  <c r="H344" i="27" s="1"/>
  <c r="I344" i="27" s="1"/>
  <c r="J344" i="27" s="1"/>
  <c r="K344" i="27" s="1"/>
  <c r="L344" i="27" s="1"/>
  <c r="M344" i="27" s="1"/>
  <c r="N344" i="27" s="1"/>
  <c r="O344" i="27" s="1"/>
  <c r="P344" i="27" s="1"/>
  <c r="Q344" i="27" s="1"/>
  <c r="R344" i="27" s="1"/>
  <c r="S344" i="27" s="1"/>
  <c r="T344" i="27" s="1"/>
  <c r="U344" i="27" s="1"/>
  <c r="V344" i="27" s="1"/>
  <c r="W344" i="27" s="1"/>
  <c r="X344" i="27" s="1"/>
  <c r="Y344" i="27" s="1"/>
  <c r="Z344" i="27" s="1"/>
  <c r="AA344" i="27" s="1"/>
  <c r="AB344" i="27" s="1"/>
  <c r="AC344" i="27" s="1"/>
  <c r="AD344" i="27" s="1"/>
  <c r="AE344" i="27" s="1"/>
  <c r="AF344" i="27" s="1"/>
  <c r="AG344" i="27" s="1"/>
  <c r="AH344" i="27" s="1"/>
  <c r="AI344" i="27" s="1"/>
  <c r="AJ344" i="27" s="1"/>
  <c r="AK344" i="27" s="1"/>
  <c r="AL344" i="27" s="1"/>
  <c r="AM344" i="27" s="1"/>
  <c r="AN344" i="27" s="1"/>
  <c r="AO344" i="27" s="1"/>
  <c r="AP344" i="27" s="1"/>
  <c r="AQ344" i="27" s="1"/>
  <c r="AR344" i="27" s="1"/>
  <c r="AS344" i="27" s="1"/>
  <c r="AT344" i="27" s="1"/>
  <c r="AU344" i="27" s="1"/>
  <c r="AV344" i="27" s="1"/>
  <c r="AW344" i="27" s="1"/>
  <c r="AX344" i="27" s="1"/>
  <c r="AY344" i="27" s="1"/>
  <c r="AZ344" i="27" s="1"/>
  <c r="BA344" i="27" s="1"/>
  <c r="BB344" i="27" s="1"/>
  <c r="BC344" i="27" s="1"/>
  <c r="BD344" i="27" s="1"/>
  <c r="F359" i="27"/>
  <c r="G359" i="27" s="1"/>
  <c r="H359" i="27" s="1"/>
  <c r="I359" i="27" s="1"/>
  <c r="J359" i="27" s="1"/>
  <c r="K359" i="27" s="1"/>
  <c r="L359" i="27" s="1"/>
  <c r="M359" i="27" s="1"/>
  <c r="N359" i="27" s="1"/>
  <c r="O359" i="27" s="1"/>
  <c r="P359" i="27" s="1"/>
  <c r="Q359" i="27" s="1"/>
  <c r="R359" i="27" s="1"/>
  <c r="S359" i="27" s="1"/>
  <c r="T359" i="27" s="1"/>
  <c r="U359" i="27" s="1"/>
  <c r="V359" i="27" s="1"/>
  <c r="W359" i="27" s="1"/>
  <c r="X359" i="27" s="1"/>
  <c r="Y359" i="27" s="1"/>
  <c r="Z359" i="27" s="1"/>
  <c r="AA359" i="27" s="1"/>
  <c r="AB359" i="27" s="1"/>
  <c r="AC359" i="27" s="1"/>
  <c r="AD359" i="27" s="1"/>
  <c r="AE359" i="27" s="1"/>
  <c r="AF359" i="27" s="1"/>
  <c r="AG359" i="27" s="1"/>
  <c r="AH359" i="27" s="1"/>
  <c r="AI359" i="27" s="1"/>
  <c r="AJ359" i="27" s="1"/>
  <c r="AK359" i="27" s="1"/>
  <c r="AL359" i="27" s="1"/>
  <c r="AM359" i="27" s="1"/>
  <c r="AN359" i="27" s="1"/>
  <c r="AO359" i="27" s="1"/>
  <c r="AP359" i="27" s="1"/>
  <c r="AQ359" i="27" s="1"/>
  <c r="AR359" i="27" s="1"/>
  <c r="AS359" i="27" s="1"/>
  <c r="AT359" i="27" s="1"/>
  <c r="AU359" i="27" s="1"/>
  <c r="AV359" i="27" s="1"/>
  <c r="AW359" i="27" s="1"/>
  <c r="AX359" i="27" s="1"/>
  <c r="AY359" i="27" s="1"/>
  <c r="AZ359" i="27" s="1"/>
  <c r="BA359" i="27" s="1"/>
  <c r="BB359" i="27" s="1"/>
  <c r="BC359" i="27" s="1"/>
  <c r="BD359" i="27" s="1"/>
  <c r="F375" i="27"/>
  <c r="G375" i="27" s="1"/>
  <c r="H375" i="27" s="1"/>
  <c r="I375" i="27" s="1"/>
  <c r="J375" i="27" s="1"/>
  <c r="K375" i="27" s="1"/>
  <c r="L375" i="27" s="1"/>
  <c r="M375" i="27" s="1"/>
  <c r="N375" i="27" s="1"/>
  <c r="O375" i="27" s="1"/>
  <c r="P375" i="27" s="1"/>
  <c r="Q375" i="27" s="1"/>
  <c r="R375" i="27" s="1"/>
  <c r="S375" i="27" s="1"/>
  <c r="T375" i="27" s="1"/>
  <c r="U375" i="27" s="1"/>
  <c r="V375" i="27" s="1"/>
  <c r="W375" i="27" s="1"/>
  <c r="X375" i="27" s="1"/>
  <c r="Y375" i="27" s="1"/>
  <c r="Z375" i="27" s="1"/>
  <c r="AA375" i="27" s="1"/>
  <c r="AB375" i="27" s="1"/>
  <c r="AC375" i="27" s="1"/>
  <c r="AD375" i="27" s="1"/>
  <c r="AE375" i="27" s="1"/>
  <c r="AF375" i="27" s="1"/>
  <c r="AG375" i="27" s="1"/>
  <c r="AH375" i="27" s="1"/>
  <c r="AI375" i="27" s="1"/>
  <c r="AJ375" i="27" s="1"/>
  <c r="AK375" i="27" s="1"/>
  <c r="AL375" i="27" s="1"/>
  <c r="AM375" i="27" s="1"/>
  <c r="AN375" i="27" s="1"/>
  <c r="AO375" i="27" s="1"/>
  <c r="AP375" i="27" s="1"/>
  <c r="AQ375" i="27" s="1"/>
  <c r="AR375" i="27" s="1"/>
  <c r="AS375" i="27" s="1"/>
  <c r="AT375" i="27" s="1"/>
  <c r="AU375" i="27" s="1"/>
  <c r="AV375" i="27" s="1"/>
  <c r="AW375" i="27" s="1"/>
  <c r="AX375" i="27" s="1"/>
  <c r="AY375" i="27" s="1"/>
  <c r="AZ375" i="27" s="1"/>
  <c r="BA375" i="27" s="1"/>
  <c r="BB375" i="27" s="1"/>
  <c r="BC375" i="27" s="1"/>
  <c r="BD375" i="27" s="1"/>
  <c r="F391" i="27"/>
  <c r="G391" i="27" s="1"/>
  <c r="H391" i="27" s="1"/>
  <c r="I391" i="27" s="1"/>
  <c r="J391" i="27" s="1"/>
  <c r="K391" i="27" s="1"/>
  <c r="L391" i="27" s="1"/>
  <c r="M391" i="27" s="1"/>
  <c r="N391" i="27" s="1"/>
  <c r="O391" i="27" s="1"/>
  <c r="P391" i="27" s="1"/>
  <c r="Q391" i="27" s="1"/>
  <c r="R391" i="27" s="1"/>
  <c r="S391" i="27" s="1"/>
  <c r="T391" i="27" s="1"/>
  <c r="U391" i="27" s="1"/>
  <c r="V391" i="27" s="1"/>
  <c r="W391" i="27" s="1"/>
  <c r="X391" i="27" s="1"/>
  <c r="Y391" i="27" s="1"/>
  <c r="Z391" i="27" s="1"/>
  <c r="AA391" i="27" s="1"/>
  <c r="AB391" i="27" s="1"/>
  <c r="AC391" i="27" s="1"/>
  <c r="AD391" i="27" s="1"/>
  <c r="AE391" i="27" s="1"/>
  <c r="AF391" i="27" s="1"/>
  <c r="AG391" i="27" s="1"/>
  <c r="AH391" i="27" s="1"/>
  <c r="AI391" i="27" s="1"/>
  <c r="AJ391" i="27" s="1"/>
  <c r="AK391" i="27" s="1"/>
  <c r="AL391" i="27" s="1"/>
  <c r="AM391" i="27" s="1"/>
  <c r="AN391" i="27" s="1"/>
  <c r="AO391" i="27" s="1"/>
  <c r="AP391" i="27" s="1"/>
  <c r="AQ391" i="27" s="1"/>
  <c r="AR391" i="27" s="1"/>
  <c r="AS391" i="27" s="1"/>
  <c r="AT391" i="27" s="1"/>
  <c r="AU391" i="27" s="1"/>
  <c r="AV391" i="27" s="1"/>
  <c r="AW391" i="27" s="1"/>
  <c r="AX391" i="27" s="1"/>
  <c r="AY391" i="27" s="1"/>
  <c r="AZ391" i="27" s="1"/>
  <c r="BA391" i="27" s="1"/>
  <c r="BB391" i="27" s="1"/>
  <c r="BC391" i="27" s="1"/>
  <c r="BD391" i="27" s="1"/>
  <c r="F407" i="27"/>
  <c r="G407" i="27" s="1"/>
  <c r="H407" i="27" s="1"/>
  <c r="I407" i="27" s="1"/>
  <c r="J407" i="27" s="1"/>
  <c r="K407" i="27" s="1"/>
  <c r="L407" i="27" s="1"/>
  <c r="M407" i="27" s="1"/>
  <c r="N407" i="27" s="1"/>
  <c r="O407" i="27" s="1"/>
  <c r="P407" i="27" s="1"/>
  <c r="Q407" i="27" s="1"/>
  <c r="R407" i="27" s="1"/>
  <c r="S407" i="27" s="1"/>
  <c r="T407" i="27" s="1"/>
  <c r="U407" i="27" s="1"/>
  <c r="V407" i="27" s="1"/>
  <c r="W407" i="27" s="1"/>
  <c r="X407" i="27" s="1"/>
  <c r="Y407" i="27" s="1"/>
  <c r="Z407" i="27" s="1"/>
  <c r="AA407" i="27" s="1"/>
  <c r="AB407" i="27" s="1"/>
  <c r="AC407" i="27" s="1"/>
  <c r="AD407" i="27" s="1"/>
  <c r="AE407" i="27" s="1"/>
  <c r="AF407" i="27" s="1"/>
  <c r="AG407" i="27" s="1"/>
  <c r="AH407" i="27" s="1"/>
  <c r="AI407" i="27" s="1"/>
  <c r="AJ407" i="27" s="1"/>
  <c r="AK407" i="27" s="1"/>
  <c r="AL407" i="27" s="1"/>
  <c r="AM407" i="27" s="1"/>
  <c r="AN407" i="27" s="1"/>
  <c r="AO407" i="27" s="1"/>
  <c r="AP407" i="27" s="1"/>
  <c r="AQ407" i="27" s="1"/>
  <c r="AR407" i="27" s="1"/>
  <c r="AS407" i="27" s="1"/>
  <c r="AT407" i="27" s="1"/>
  <c r="AU407" i="27" s="1"/>
  <c r="AV407" i="27" s="1"/>
  <c r="AW407" i="27" s="1"/>
  <c r="AX407" i="27" s="1"/>
  <c r="AY407" i="27" s="1"/>
  <c r="AZ407" i="27" s="1"/>
  <c r="BA407" i="27" s="1"/>
  <c r="BB407" i="27" s="1"/>
  <c r="BC407" i="27" s="1"/>
  <c r="BD407" i="27" s="1"/>
  <c r="F423" i="27"/>
  <c r="G423" i="27" s="1"/>
  <c r="H423" i="27" s="1"/>
  <c r="I423" i="27" s="1"/>
  <c r="J423" i="27" s="1"/>
  <c r="K423" i="27" s="1"/>
  <c r="L423" i="27" s="1"/>
  <c r="M423" i="27" s="1"/>
  <c r="N423" i="27" s="1"/>
  <c r="O423" i="27" s="1"/>
  <c r="P423" i="27" s="1"/>
  <c r="Q423" i="27" s="1"/>
  <c r="R423" i="27" s="1"/>
  <c r="S423" i="27" s="1"/>
  <c r="T423" i="27" s="1"/>
  <c r="U423" i="27" s="1"/>
  <c r="V423" i="27" s="1"/>
  <c r="W423" i="27" s="1"/>
  <c r="X423" i="27" s="1"/>
  <c r="Y423" i="27" s="1"/>
  <c r="Z423" i="27" s="1"/>
  <c r="AA423" i="27" s="1"/>
  <c r="AB423" i="27" s="1"/>
  <c r="AC423" i="27" s="1"/>
  <c r="AD423" i="27" s="1"/>
  <c r="AE423" i="27" s="1"/>
  <c r="AF423" i="27" s="1"/>
  <c r="AG423" i="27" s="1"/>
  <c r="AH423" i="27" s="1"/>
  <c r="AI423" i="27" s="1"/>
  <c r="AJ423" i="27" s="1"/>
  <c r="AK423" i="27" s="1"/>
  <c r="AL423" i="27" s="1"/>
  <c r="AM423" i="27" s="1"/>
  <c r="AN423" i="27" s="1"/>
  <c r="AO423" i="27" s="1"/>
  <c r="AP423" i="27" s="1"/>
  <c r="AQ423" i="27" s="1"/>
  <c r="AR423" i="27" s="1"/>
  <c r="AS423" i="27" s="1"/>
  <c r="AT423" i="27" s="1"/>
  <c r="AU423" i="27" s="1"/>
  <c r="AV423" i="27" s="1"/>
  <c r="AW423" i="27" s="1"/>
  <c r="AX423" i="27" s="1"/>
  <c r="AY423" i="27" s="1"/>
  <c r="AZ423" i="27" s="1"/>
  <c r="BA423" i="27" s="1"/>
  <c r="BB423" i="27" s="1"/>
  <c r="BC423" i="27" s="1"/>
  <c r="BD423" i="27" s="1"/>
  <c r="F439" i="27"/>
  <c r="G439" i="27" s="1"/>
  <c r="H439" i="27" s="1"/>
  <c r="I439" i="27" s="1"/>
  <c r="J439" i="27" s="1"/>
  <c r="K439" i="27" s="1"/>
  <c r="L439" i="27" s="1"/>
  <c r="M439" i="27" s="1"/>
  <c r="N439" i="27" s="1"/>
  <c r="O439" i="27" s="1"/>
  <c r="P439" i="27" s="1"/>
  <c r="Q439" i="27" s="1"/>
  <c r="R439" i="27" s="1"/>
  <c r="S439" i="27" s="1"/>
  <c r="T439" i="27" s="1"/>
  <c r="U439" i="27" s="1"/>
  <c r="V439" i="27" s="1"/>
  <c r="W439" i="27" s="1"/>
  <c r="X439" i="27" s="1"/>
  <c r="Y439" i="27" s="1"/>
  <c r="Z439" i="27" s="1"/>
  <c r="AA439" i="27" s="1"/>
  <c r="AB439" i="27" s="1"/>
  <c r="AC439" i="27" s="1"/>
  <c r="AD439" i="27" s="1"/>
  <c r="AE439" i="27" s="1"/>
  <c r="AF439" i="27" s="1"/>
  <c r="AG439" i="27" s="1"/>
  <c r="AH439" i="27" s="1"/>
  <c r="AI439" i="27" s="1"/>
  <c r="AJ439" i="27" s="1"/>
  <c r="AK439" i="27" s="1"/>
  <c r="AL439" i="27" s="1"/>
  <c r="AM439" i="27" s="1"/>
  <c r="AN439" i="27" s="1"/>
  <c r="AO439" i="27" s="1"/>
  <c r="AP439" i="27" s="1"/>
  <c r="AQ439" i="27" s="1"/>
  <c r="AR439" i="27" s="1"/>
  <c r="AS439" i="27" s="1"/>
  <c r="AT439" i="27" s="1"/>
  <c r="AU439" i="27" s="1"/>
  <c r="AV439" i="27" s="1"/>
  <c r="AW439" i="27" s="1"/>
  <c r="AX439" i="27" s="1"/>
  <c r="AY439" i="27" s="1"/>
  <c r="AZ439" i="27" s="1"/>
  <c r="BA439" i="27" s="1"/>
  <c r="BB439" i="27" s="1"/>
  <c r="BC439" i="27" s="1"/>
  <c r="BD439" i="27" s="1"/>
  <c r="F452" i="27"/>
  <c r="G452" i="27" s="1"/>
  <c r="H452" i="27" s="1"/>
  <c r="I452" i="27" s="1"/>
  <c r="J452" i="27" s="1"/>
  <c r="K452" i="27" s="1"/>
  <c r="L452" i="27" s="1"/>
  <c r="M452" i="27" s="1"/>
  <c r="N452" i="27" s="1"/>
  <c r="O452" i="27" s="1"/>
  <c r="P452" i="27" s="1"/>
  <c r="Q452" i="27" s="1"/>
  <c r="R452" i="27" s="1"/>
  <c r="S452" i="27" s="1"/>
  <c r="T452" i="27" s="1"/>
  <c r="U452" i="27" s="1"/>
  <c r="V452" i="27" s="1"/>
  <c r="W452" i="27" s="1"/>
  <c r="X452" i="27" s="1"/>
  <c r="Y452" i="27" s="1"/>
  <c r="Z452" i="27" s="1"/>
  <c r="AA452" i="27" s="1"/>
  <c r="AB452" i="27" s="1"/>
  <c r="AC452" i="27" s="1"/>
  <c r="AD452" i="27" s="1"/>
  <c r="AE452" i="27" s="1"/>
  <c r="AF452" i="27" s="1"/>
  <c r="AG452" i="27" s="1"/>
  <c r="AH452" i="27" s="1"/>
  <c r="AI452" i="27" s="1"/>
  <c r="AJ452" i="27" s="1"/>
  <c r="AK452" i="27" s="1"/>
  <c r="AL452" i="27" s="1"/>
  <c r="AM452" i="27" s="1"/>
  <c r="AN452" i="27" s="1"/>
  <c r="AO452" i="27" s="1"/>
  <c r="AP452" i="27" s="1"/>
  <c r="AQ452" i="27" s="1"/>
  <c r="AR452" i="27" s="1"/>
  <c r="AS452" i="27" s="1"/>
  <c r="AT452" i="27" s="1"/>
  <c r="AU452" i="27" s="1"/>
  <c r="AV452" i="27" s="1"/>
  <c r="AW452" i="27" s="1"/>
  <c r="AX452" i="27" s="1"/>
  <c r="AY452" i="27" s="1"/>
  <c r="AZ452" i="27" s="1"/>
  <c r="BA452" i="27" s="1"/>
  <c r="BB452" i="27" s="1"/>
  <c r="BC452" i="27" s="1"/>
  <c r="BD452" i="27" s="1"/>
  <c r="F460" i="27"/>
  <c r="G460" i="27" s="1"/>
  <c r="H460" i="27" s="1"/>
  <c r="I460" i="27" s="1"/>
  <c r="J460" i="27" s="1"/>
  <c r="K460" i="27" s="1"/>
  <c r="L460" i="27" s="1"/>
  <c r="M460" i="27" s="1"/>
  <c r="N460" i="27" s="1"/>
  <c r="O460" i="27" s="1"/>
  <c r="P460" i="27" s="1"/>
  <c r="Q460" i="27" s="1"/>
  <c r="R460" i="27" s="1"/>
  <c r="S460" i="27" s="1"/>
  <c r="T460" i="27" s="1"/>
  <c r="U460" i="27" s="1"/>
  <c r="V460" i="27" s="1"/>
  <c r="W460" i="27" s="1"/>
  <c r="X460" i="27" s="1"/>
  <c r="Y460" i="27" s="1"/>
  <c r="Z460" i="27" s="1"/>
  <c r="AA460" i="27" s="1"/>
  <c r="AB460" i="27" s="1"/>
  <c r="AC460" i="27" s="1"/>
  <c r="AD460" i="27" s="1"/>
  <c r="AE460" i="27" s="1"/>
  <c r="AF460" i="27" s="1"/>
  <c r="AG460" i="27" s="1"/>
  <c r="AH460" i="27" s="1"/>
  <c r="AI460" i="27" s="1"/>
  <c r="AJ460" i="27" s="1"/>
  <c r="AK460" i="27" s="1"/>
  <c r="AL460" i="27" s="1"/>
  <c r="AM460" i="27" s="1"/>
  <c r="AN460" i="27" s="1"/>
  <c r="AO460" i="27" s="1"/>
  <c r="AP460" i="27" s="1"/>
  <c r="AQ460" i="27" s="1"/>
  <c r="AR460" i="27" s="1"/>
  <c r="AS460" i="27" s="1"/>
  <c r="AT460" i="27" s="1"/>
  <c r="AU460" i="27" s="1"/>
  <c r="AV460" i="27" s="1"/>
  <c r="AW460" i="27" s="1"/>
  <c r="AX460" i="27" s="1"/>
  <c r="AY460" i="27" s="1"/>
  <c r="AZ460" i="27" s="1"/>
  <c r="BA460" i="27" s="1"/>
  <c r="BB460" i="27" s="1"/>
  <c r="BC460" i="27" s="1"/>
  <c r="BD460" i="27" s="1"/>
  <c r="F468" i="27"/>
  <c r="G468" i="27" s="1"/>
  <c r="H468" i="27" s="1"/>
  <c r="I468" i="27" s="1"/>
  <c r="J468" i="27" s="1"/>
  <c r="K468" i="27" s="1"/>
  <c r="L468" i="27" s="1"/>
  <c r="M468" i="27" s="1"/>
  <c r="N468" i="27" s="1"/>
  <c r="O468" i="27" s="1"/>
  <c r="P468" i="27" s="1"/>
  <c r="Q468" i="27" s="1"/>
  <c r="R468" i="27" s="1"/>
  <c r="S468" i="27" s="1"/>
  <c r="T468" i="27" s="1"/>
  <c r="U468" i="27" s="1"/>
  <c r="V468" i="27" s="1"/>
  <c r="W468" i="27" s="1"/>
  <c r="X468" i="27" s="1"/>
  <c r="Y468" i="27" s="1"/>
  <c r="Z468" i="27" s="1"/>
  <c r="AA468" i="27" s="1"/>
  <c r="AB468" i="27" s="1"/>
  <c r="AC468" i="27" s="1"/>
  <c r="AD468" i="27" s="1"/>
  <c r="AE468" i="27" s="1"/>
  <c r="AF468" i="27" s="1"/>
  <c r="AG468" i="27" s="1"/>
  <c r="AH468" i="27" s="1"/>
  <c r="AI468" i="27" s="1"/>
  <c r="AJ468" i="27" s="1"/>
  <c r="AK468" i="27" s="1"/>
  <c r="AL468" i="27" s="1"/>
  <c r="AM468" i="27" s="1"/>
  <c r="AN468" i="27" s="1"/>
  <c r="AO468" i="27" s="1"/>
  <c r="AP468" i="27" s="1"/>
  <c r="AQ468" i="27" s="1"/>
  <c r="AR468" i="27" s="1"/>
  <c r="AS468" i="27" s="1"/>
  <c r="AT468" i="27" s="1"/>
  <c r="AU468" i="27" s="1"/>
  <c r="AV468" i="27" s="1"/>
  <c r="AW468" i="27" s="1"/>
  <c r="AX468" i="27" s="1"/>
  <c r="AY468" i="27" s="1"/>
  <c r="AZ468" i="27" s="1"/>
  <c r="BA468" i="27" s="1"/>
  <c r="BB468" i="27" s="1"/>
  <c r="BC468" i="27" s="1"/>
  <c r="BD468" i="27" s="1"/>
  <c r="F476" i="27"/>
  <c r="G476" i="27" s="1"/>
  <c r="H476" i="27" s="1"/>
  <c r="I476" i="27" s="1"/>
  <c r="J476" i="27" s="1"/>
  <c r="K476" i="27" s="1"/>
  <c r="L476" i="27" s="1"/>
  <c r="M476" i="27" s="1"/>
  <c r="N476" i="27" s="1"/>
  <c r="O476" i="27" s="1"/>
  <c r="P476" i="27" s="1"/>
  <c r="Q476" i="27" s="1"/>
  <c r="R476" i="27" s="1"/>
  <c r="S476" i="27" s="1"/>
  <c r="T476" i="27" s="1"/>
  <c r="U476" i="27" s="1"/>
  <c r="V476" i="27" s="1"/>
  <c r="W476" i="27" s="1"/>
  <c r="X476" i="27" s="1"/>
  <c r="Y476" i="27" s="1"/>
  <c r="Z476" i="27" s="1"/>
  <c r="AA476" i="27" s="1"/>
  <c r="AB476" i="27" s="1"/>
  <c r="AC476" i="27" s="1"/>
  <c r="AD476" i="27" s="1"/>
  <c r="AE476" i="27" s="1"/>
  <c r="AF476" i="27" s="1"/>
  <c r="AG476" i="27" s="1"/>
  <c r="AH476" i="27" s="1"/>
  <c r="AI476" i="27" s="1"/>
  <c r="AJ476" i="27" s="1"/>
  <c r="AK476" i="27" s="1"/>
  <c r="AL476" i="27" s="1"/>
  <c r="AM476" i="27" s="1"/>
  <c r="AN476" i="27" s="1"/>
  <c r="AO476" i="27" s="1"/>
  <c r="AP476" i="27" s="1"/>
  <c r="AQ476" i="27" s="1"/>
  <c r="AR476" i="27" s="1"/>
  <c r="AS476" i="27" s="1"/>
  <c r="AT476" i="27" s="1"/>
  <c r="AU476" i="27" s="1"/>
  <c r="AV476" i="27" s="1"/>
  <c r="AW476" i="27" s="1"/>
  <c r="AX476" i="27" s="1"/>
  <c r="AY476" i="27" s="1"/>
  <c r="AZ476" i="27" s="1"/>
  <c r="BA476" i="27" s="1"/>
  <c r="BB476" i="27" s="1"/>
  <c r="BC476" i="27" s="1"/>
  <c r="BD476" i="27" s="1"/>
  <c r="F484" i="27"/>
  <c r="G484" i="27" s="1"/>
  <c r="H484" i="27" s="1"/>
  <c r="I484" i="27" s="1"/>
  <c r="J484" i="27" s="1"/>
  <c r="K484" i="27" s="1"/>
  <c r="L484" i="27" s="1"/>
  <c r="M484" i="27" s="1"/>
  <c r="N484" i="27" s="1"/>
  <c r="O484" i="27" s="1"/>
  <c r="P484" i="27" s="1"/>
  <c r="Q484" i="27" s="1"/>
  <c r="R484" i="27" s="1"/>
  <c r="S484" i="27" s="1"/>
  <c r="T484" i="27" s="1"/>
  <c r="U484" i="27" s="1"/>
  <c r="V484" i="27" s="1"/>
  <c r="W484" i="27" s="1"/>
  <c r="X484" i="27" s="1"/>
  <c r="Y484" i="27" s="1"/>
  <c r="Z484" i="27" s="1"/>
  <c r="AA484" i="27" s="1"/>
  <c r="AB484" i="27" s="1"/>
  <c r="AC484" i="27" s="1"/>
  <c r="AD484" i="27" s="1"/>
  <c r="AE484" i="27" s="1"/>
  <c r="AF484" i="27" s="1"/>
  <c r="AG484" i="27" s="1"/>
  <c r="AH484" i="27" s="1"/>
  <c r="AI484" i="27" s="1"/>
  <c r="AJ484" i="27" s="1"/>
  <c r="AK484" i="27" s="1"/>
  <c r="AL484" i="27" s="1"/>
  <c r="AM484" i="27" s="1"/>
  <c r="AN484" i="27" s="1"/>
  <c r="AO484" i="27" s="1"/>
  <c r="AP484" i="27" s="1"/>
  <c r="AQ484" i="27" s="1"/>
  <c r="AR484" i="27" s="1"/>
  <c r="AS484" i="27" s="1"/>
  <c r="AT484" i="27" s="1"/>
  <c r="AU484" i="27" s="1"/>
  <c r="AV484" i="27" s="1"/>
  <c r="AW484" i="27" s="1"/>
  <c r="AX484" i="27" s="1"/>
  <c r="AY484" i="27" s="1"/>
  <c r="AZ484" i="27" s="1"/>
  <c r="BA484" i="27" s="1"/>
  <c r="BB484" i="27" s="1"/>
  <c r="BC484" i="27" s="1"/>
  <c r="BD484" i="27" s="1"/>
  <c r="F492" i="27"/>
  <c r="G492" i="27" s="1"/>
  <c r="H492" i="27" s="1"/>
  <c r="I492" i="27" s="1"/>
  <c r="J492" i="27" s="1"/>
  <c r="K492" i="27" s="1"/>
  <c r="L492" i="27" s="1"/>
  <c r="M492" i="27" s="1"/>
  <c r="N492" i="27" s="1"/>
  <c r="O492" i="27" s="1"/>
  <c r="P492" i="27" s="1"/>
  <c r="Q492" i="27" s="1"/>
  <c r="R492" i="27" s="1"/>
  <c r="S492" i="27" s="1"/>
  <c r="T492" i="27" s="1"/>
  <c r="U492" i="27" s="1"/>
  <c r="V492" i="27" s="1"/>
  <c r="W492" i="27" s="1"/>
  <c r="X492" i="27" s="1"/>
  <c r="Y492" i="27" s="1"/>
  <c r="Z492" i="27" s="1"/>
  <c r="AA492" i="27" s="1"/>
  <c r="AB492" i="27" s="1"/>
  <c r="AC492" i="27" s="1"/>
  <c r="AD492" i="27" s="1"/>
  <c r="AE492" i="27" s="1"/>
  <c r="AF492" i="27" s="1"/>
  <c r="AG492" i="27" s="1"/>
  <c r="AH492" i="27" s="1"/>
  <c r="AI492" i="27" s="1"/>
  <c r="AJ492" i="27" s="1"/>
  <c r="AK492" i="27" s="1"/>
  <c r="AL492" i="27" s="1"/>
  <c r="AM492" i="27" s="1"/>
  <c r="AN492" i="27" s="1"/>
  <c r="AO492" i="27" s="1"/>
  <c r="AP492" i="27" s="1"/>
  <c r="AQ492" i="27" s="1"/>
  <c r="AR492" i="27" s="1"/>
  <c r="AS492" i="27" s="1"/>
  <c r="AT492" i="27" s="1"/>
  <c r="AU492" i="27" s="1"/>
  <c r="AV492" i="27" s="1"/>
  <c r="AW492" i="27" s="1"/>
  <c r="AX492" i="27" s="1"/>
  <c r="AY492" i="27" s="1"/>
  <c r="AZ492" i="27" s="1"/>
  <c r="BA492" i="27" s="1"/>
  <c r="BB492" i="27" s="1"/>
  <c r="BC492" i="27" s="1"/>
  <c r="BD492" i="27" s="1"/>
  <c r="F500" i="27"/>
  <c r="G500" i="27" s="1"/>
  <c r="H500" i="27" s="1"/>
  <c r="I500" i="27" s="1"/>
  <c r="J500" i="27" s="1"/>
  <c r="K500" i="27" s="1"/>
  <c r="L500" i="27" s="1"/>
  <c r="M500" i="27" s="1"/>
  <c r="N500" i="27" s="1"/>
  <c r="O500" i="27" s="1"/>
  <c r="P500" i="27" s="1"/>
  <c r="Q500" i="27" s="1"/>
  <c r="R500" i="27" s="1"/>
  <c r="S500" i="27" s="1"/>
  <c r="T500" i="27" s="1"/>
  <c r="U500" i="27" s="1"/>
  <c r="V500" i="27" s="1"/>
  <c r="W500" i="27" s="1"/>
  <c r="X500" i="27" s="1"/>
  <c r="Y500" i="27" s="1"/>
  <c r="Z500" i="27" s="1"/>
  <c r="AA500" i="27" s="1"/>
  <c r="AB500" i="27" s="1"/>
  <c r="AC500" i="27" s="1"/>
  <c r="AD500" i="27" s="1"/>
  <c r="AE500" i="27" s="1"/>
  <c r="AF500" i="27" s="1"/>
  <c r="AG500" i="27" s="1"/>
  <c r="AH500" i="27" s="1"/>
  <c r="AI500" i="27" s="1"/>
  <c r="AJ500" i="27" s="1"/>
  <c r="AK500" i="27" s="1"/>
  <c r="AL500" i="27" s="1"/>
  <c r="AM500" i="27" s="1"/>
  <c r="AN500" i="27" s="1"/>
  <c r="AO500" i="27" s="1"/>
  <c r="AP500" i="27" s="1"/>
  <c r="AQ500" i="27" s="1"/>
  <c r="AR500" i="27" s="1"/>
  <c r="AS500" i="27" s="1"/>
  <c r="AT500" i="27" s="1"/>
  <c r="AU500" i="27" s="1"/>
  <c r="AV500" i="27" s="1"/>
  <c r="AW500" i="27" s="1"/>
  <c r="AX500" i="27" s="1"/>
  <c r="AY500" i="27" s="1"/>
  <c r="AZ500" i="27" s="1"/>
  <c r="BA500" i="27" s="1"/>
  <c r="BB500" i="27" s="1"/>
  <c r="BC500" i="27" s="1"/>
  <c r="BD500" i="27" s="1"/>
  <c r="M498" i="28"/>
  <c r="I498" i="28"/>
  <c r="E498" i="28"/>
  <c r="L498" i="28"/>
  <c r="H498" i="28"/>
  <c r="O498" i="28"/>
  <c r="K498" i="28"/>
  <c r="G498" i="28"/>
  <c r="N498" i="28"/>
  <c r="J498" i="28"/>
  <c r="F498" i="28"/>
  <c r="D498" i="28"/>
  <c r="C498" i="28"/>
  <c r="B498" i="28"/>
  <c r="O491" i="28"/>
  <c r="N491" i="28"/>
  <c r="J491" i="28"/>
  <c r="F491" i="28"/>
  <c r="M491" i="28"/>
  <c r="I491" i="28"/>
  <c r="E491" i="28"/>
  <c r="L491" i="28"/>
  <c r="H491" i="28"/>
  <c r="K491" i="28"/>
  <c r="G491" i="28"/>
  <c r="B491" i="28"/>
  <c r="D491" i="28"/>
  <c r="C491" i="28"/>
  <c r="O487" i="28"/>
  <c r="N487" i="28"/>
  <c r="J487" i="28"/>
  <c r="F487" i="28"/>
  <c r="M487" i="28"/>
  <c r="I487" i="28"/>
  <c r="E487" i="28"/>
  <c r="L487" i="28"/>
  <c r="H487" i="28"/>
  <c r="K487" i="28"/>
  <c r="G487" i="28"/>
  <c r="B487" i="28"/>
  <c r="D487" i="28"/>
  <c r="C487" i="28"/>
  <c r="O483" i="28"/>
  <c r="N483" i="28"/>
  <c r="J483" i="28"/>
  <c r="F483" i="28"/>
  <c r="M483" i="28"/>
  <c r="I483" i="28"/>
  <c r="E483" i="28"/>
  <c r="L483" i="28"/>
  <c r="H483" i="28"/>
  <c r="K483" i="28"/>
  <c r="G483" i="28"/>
  <c r="B483" i="28"/>
  <c r="D483" i="28"/>
  <c r="C483" i="28"/>
  <c r="O479" i="28"/>
  <c r="N479" i="28"/>
  <c r="J479" i="28"/>
  <c r="F479" i="28"/>
  <c r="M479" i="28"/>
  <c r="I479" i="28"/>
  <c r="E479" i="28"/>
  <c r="L479" i="28"/>
  <c r="H479" i="28"/>
  <c r="K479" i="28"/>
  <c r="G479" i="28"/>
  <c r="B479" i="28"/>
  <c r="D479" i="28"/>
  <c r="C479" i="28"/>
  <c r="O475" i="28"/>
  <c r="N475" i="28"/>
  <c r="J475" i="28"/>
  <c r="F475" i="28"/>
  <c r="M475" i="28"/>
  <c r="I475" i="28"/>
  <c r="E475" i="28"/>
  <c r="L475" i="28"/>
  <c r="H475" i="28"/>
  <c r="K475" i="28"/>
  <c r="G475" i="28"/>
  <c r="B475" i="28"/>
  <c r="D475" i="28"/>
  <c r="C475" i="28"/>
  <c r="O471" i="28"/>
  <c r="N471" i="28"/>
  <c r="J471" i="28"/>
  <c r="F471" i="28"/>
  <c r="M471" i="28"/>
  <c r="I471" i="28"/>
  <c r="E471" i="28"/>
  <c r="L471" i="28"/>
  <c r="H471" i="28"/>
  <c r="K471" i="28"/>
  <c r="G471" i="28"/>
  <c r="B471" i="28"/>
  <c r="D471" i="28"/>
  <c r="C471" i="28"/>
  <c r="O467" i="28"/>
  <c r="N467" i="28"/>
  <c r="J467" i="28"/>
  <c r="F467" i="28"/>
  <c r="M467" i="28"/>
  <c r="I467" i="28"/>
  <c r="E467" i="28"/>
  <c r="L467" i="28"/>
  <c r="H467" i="28"/>
  <c r="K467" i="28"/>
  <c r="G467" i="28"/>
  <c r="B467" i="28"/>
  <c r="D467" i="28"/>
  <c r="C467" i="28"/>
  <c r="O463" i="28"/>
  <c r="N463" i="28"/>
  <c r="J463" i="28"/>
  <c r="F463" i="28"/>
  <c r="M463" i="28"/>
  <c r="I463" i="28"/>
  <c r="E463" i="28"/>
  <c r="L463" i="28"/>
  <c r="H463" i="28"/>
  <c r="K463" i="28"/>
  <c r="G463" i="28"/>
  <c r="B463" i="28"/>
  <c r="D463" i="28"/>
  <c r="C463" i="28"/>
  <c r="O459" i="28"/>
  <c r="N459" i="28"/>
  <c r="J459" i="28"/>
  <c r="F459" i="28"/>
  <c r="M459" i="28"/>
  <c r="I459" i="28"/>
  <c r="E459" i="28"/>
  <c r="L459" i="28"/>
  <c r="H459" i="28"/>
  <c r="K459" i="28"/>
  <c r="G459" i="28"/>
  <c r="B459" i="28"/>
  <c r="D459" i="28"/>
  <c r="C459" i="28"/>
  <c r="O455" i="28"/>
  <c r="N455" i="28"/>
  <c r="J455" i="28"/>
  <c r="F455" i="28"/>
  <c r="M455" i="28"/>
  <c r="I455" i="28"/>
  <c r="E455" i="28"/>
  <c r="L455" i="28"/>
  <c r="H455" i="28"/>
  <c r="K455" i="28"/>
  <c r="G455" i="28"/>
  <c r="B455" i="28"/>
  <c r="D455" i="28"/>
  <c r="C455" i="28"/>
  <c r="O451" i="28"/>
  <c r="N451" i="28"/>
  <c r="J451" i="28"/>
  <c r="F451" i="28"/>
  <c r="M451" i="28"/>
  <c r="I451" i="28"/>
  <c r="E451" i="28"/>
  <c r="L451" i="28"/>
  <c r="H451" i="28"/>
  <c r="K451" i="28"/>
  <c r="G451" i="28"/>
  <c r="B451" i="28"/>
  <c r="D451" i="28"/>
  <c r="C451" i="28"/>
  <c r="O447" i="28"/>
  <c r="N447" i="28"/>
  <c r="J447" i="28"/>
  <c r="F447" i="28"/>
  <c r="M447" i="28"/>
  <c r="I447" i="28"/>
  <c r="E447" i="28"/>
  <c r="L447" i="28"/>
  <c r="H447" i="28"/>
  <c r="K447" i="28"/>
  <c r="G447" i="28"/>
  <c r="B447" i="28"/>
  <c r="D447" i="28"/>
  <c r="C447" i="28"/>
  <c r="O443" i="28"/>
  <c r="N443" i="28"/>
  <c r="J443" i="28"/>
  <c r="F443" i="28"/>
  <c r="M443" i="28"/>
  <c r="I443" i="28"/>
  <c r="E443" i="28"/>
  <c r="L443" i="28"/>
  <c r="H443" i="28"/>
  <c r="K443" i="28"/>
  <c r="G443" i="28"/>
  <c r="B443" i="28"/>
  <c r="D443" i="28"/>
  <c r="C443" i="28"/>
  <c r="O439" i="28"/>
  <c r="N439" i="28"/>
  <c r="J439" i="28"/>
  <c r="F439" i="28"/>
  <c r="M439" i="28"/>
  <c r="I439" i="28"/>
  <c r="E439" i="28"/>
  <c r="L439" i="28"/>
  <c r="H439" i="28"/>
  <c r="K439" i="28"/>
  <c r="G439" i="28"/>
  <c r="B439" i="28"/>
  <c r="D439" i="28"/>
  <c r="C439" i="28"/>
  <c r="O435" i="28"/>
  <c r="N435" i="28"/>
  <c r="J435" i="28"/>
  <c r="F435" i="28"/>
  <c r="M435" i="28"/>
  <c r="I435" i="28"/>
  <c r="E435" i="28"/>
  <c r="L435" i="28"/>
  <c r="H435" i="28"/>
  <c r="K435" i="28"/>
  <c r="G435" i="28"/>
  <c r="B435" i="28"/>
  <c r="D435" i="28"/>
  <c r="C435" i="28"/>
  <c r="O431" i="28"/>
  <c r="N431" i="28"/>
  <c r="J431" i="28"/>
  <c r="F431" i="28"/>
  <c r="M431" i="28"/>
  <c r="I431" i="28"/>
  <c r="E431" i="28"/>
  <c r="L431" i="28"/>
  <c r="H431" i="28"/>
  <c r="K431" i="28"/>
  <c r="G431" i="28"/>
  <c r="B431" i="28"/>
  <c r="D431" i="28"/>
  <c r="C431" i="28"/>
  <c r="O427" i="28"/>
  <c r="N427" i="28"/>
  <c r="J427" i="28"/>
  <c r="F427" i="28"/>
  <c r="M427" i="28"/>
  <c r="I427" i="28"/>
  <c r="E427" i="28"/>
  <c r="L427" i="28"/>
  <c r="H427" i="28"/>
  <c r="K427" i="28"/>
  <c r="G427" i="28"/>
  <c r="B427" i="28"/>
  <c r="D427" i="28"/>
  <c r="C427" i="28"/>
  <c r="O423" i="28"/>
  <c r="N423" i="28"/>
  <c r="J423" i="28"/>
  <c r="F423" i="28"/>
  <c r="M423" i="28"/>
  <c r="I423" i="28"/>
  <c r="E423" i="28"/>
  <c r="L423" i="28"/>
  <c r="H423" i="28"/>
  <c r="K423" i="28"/>
  <c r="G423" i="28"/>
  <c r="B423" i="28"/>
  <c r="D423" i="28"/>
  <c r="C423" i="28"/>
  <c r="O419" i="28"/>
  <c r="N419" i="28"/>
  <c r="J419" i="28"/>
  <c r="F419" i="28"/>
  <c r="M419" i="28"/>
  <c r="I419" i="28"/>
  <c r="E419" i="28"/>
  <c r="L419" i="28"/>
  <c r="H419" i="28"/>
  <c r="K419" i="28"/>
  <c r="G419" i="28"/>
  <c r="B419" i="28"/>
  <c r="D419" i="28"/>
  <c r="C419" i="28"/>
  <c r="O415" i="28"/>
  <c r="N415" i="28"/>
  <c r="J415" i="28"/>
  <c r="F415" i="28"/>
  <c r="M415" i="28"/>
  <c r="I415" i="28"/>
  <c r="E415" i="28"/>
  <c r="L415" i="28"/>
  <c r="H415" i="28"/>
  <c r="K415" i="28"/>
  <c r="G415" i="28"/>
  <c r="B415" i="28"/>
  <c r="D415" i="28"/>
  <c r="C415" i="28"/>
  <c r="O411" i="28"/>
  <c r="N411" i="28"/>
  <c r="J411" i="28"/>
  <c r="F411" i="28"/>
  <c r="M411" i="28"/>
  <c r="I411" i="28"/>
  <c r="E411" i="28"/>
  <c r="L411" i="28"/>
  <c r="H411" i="28"/>
  <c r="K411" i="28"/>
  <c r="G411" i="28"/>
  <c r="B411" i="28"/>
  <c r="D411" i="28"/>
  <c r="C411" i="28"/>
  <c r="O407" i="28"/>
  <c r="N407" i="28"/>
  <c r="J407" i="28"/>
  <c r="F407" i="28"/>
  <c r="M407" i="28"/>
  <c r="I407" i="28"/>
  <c r="E407" i="28"/>
  <c r="L407" i="28"/>
  <c r="H407" i="28"/>
  <c r="K407" i="28"/>
  <c r="G407" i="28"/>
  <c r="B407" i="28"/>
  <c r="D407" i="28"/>
  <c r="C407" i="28"/>
  <c r="O403" i="28"/>
  <c r="N403" i="28"/>
  <c r="J403" i="28"/>
  <c r="F403" i="28"/>
  <c r="M403" i="28"/>
  <c r="I403" i="28"/>
  <c r="E403" i="28"/>
  <c r="L403" i="28"/>
  <c r="H403" i="28"/>
  <c r="K403" i="28"/>
  <c r="G403" i="28"/>
  <c r="B403" i="28"/>
  <c r="D403" i="28"/>
  <c r="C403" i="28"/>
  <c r="O399" i="28"/>
  <c r="N399" i="28"/>
  <c r="J399" i="28"/>
  <c r="F399" i="28"/>
  <c r="M399" i="28"/>
  <c r="I399" i="28"/>
  <c r="E399" i="28"/>
  <c r="L399" i="28"/>
  <c r="H399" i="28"/>
  <c r="K399" i="28"/>
  <c r="G399" i="28"/>
  <c r="B399" i="28"/>
  <c r="D399" i="28"/>
  <c r="C399" i="28"/>
  <c r="O395" i="28"/>
  <c r="N395" i="28"/>
  <c r="J395" i="28"/>
  <c r="F395" i="28"/>
  <c r="M395" i="28"/>
  <c r="I395" i="28"/>
  <c r="E395" i="28"/>
  <c r="L395" i="28"/>
  <c r="H395" i="28"/>
  <c r="K395" i="28"/>
  <c r="G395" i="28"/>
  <c r="B395" i="28"/>
  <c r="D395" i="28"/>
  <c r="C395" i="28"/>
  <c r="O494" i="28"/>
  <c r="M494" i="28"/>
  <c r="I494" i="28"/>
  <c r="E494" i="28"/>
  <c r="L494" i="28"/>
  <c r="H494" i="28"/>
  <c r="K494" i="28"/>
  <c r="G494" i="28"/>
  <c r="N494" i="28"/>
  <c r="J494" i="28"/>
  <c r="F494" i="28"/>
  <c r="D494" i="28"/>
  <c r="C494" i="28"/>
  <c r="B494" i="28"/>
  <c r="O490" i="28"/>
  <c r="M490" i="28"/>
  <c r="I490" i="28"/>
  <c r="E490" i="28"/>
  <c r="L490" i="28"/>
  <c r="H490" i="28"/>
  <c r="K490" i="28"/>
  <c r="G490" i="28"/>
  <c r="N490" i="28"/>
  <c r="J490" i="28"/>
  <c r="F490" i="28"/>
  <c r="D490" i="28"/>
  <c r="C490" i="28"/>
  <c r="B490" i="28"/>
  <c r="O486" i="28"/>
  <c r="M486" i="28"/>
  <c r="I486" i="28"/>
  <c r="E486" i="28"/>
  <c r="L486" i="28"/>
  <c r="H486" i="28"/>
  <c r="K486" i="28"/>
  <c r="G486" i="28"/>
  <c r="N486" i="28"/>
  <c r="J486" i="28"/>
  <c r="F486" i="28"/>
  <c r="D486" i="28"/>
  <c r="C486" i="28"/>
  <c r="B486" i="28"/>
  <c r="O482" i="28"/>
  <c r="M482" i="28"/>
  <c r="I482" i="28"/>
  <c r="E482" i="28"/>
  <c r="L482" i="28"/>
  <c r="H482" i="28"/>
  <c r="K482" i="28"/>
  <c r="G482" i="28"/>
  <c r="N482" i="28"/>
  <c r="J482" i="28"/>
  <c r="F482" i="28"/>
  <c r="D482" i="28"/>
  <c r="C482" i="28"/>
  <c r="B482" i="28"/>
  <c r="O478" i="28"/>
  <c r="M478" i="28"/>
  <c r="I478" i="28"/>
  <c r="E478" i="28"/>
  <c r="L478" i="28"/>
  <c r="H478" i="28"/>
  <c r="K478" i="28"/>
  <c r="G478" i="28"/>
  <c r="N478" i="28"/>
  <c r="J478" i="28"/>
  <c r="F478" i="28"/>
  <c r="D478" i="28"/>
  <c r="C478" i="28"/>
  <c r="B478" i="28"/>
  <c r="O474" i="28"/>
  <c r="M474" i="28"/>
  <c r="I474" i="28"/>
  <c r="E474" i="28"/>
  <c r="L474" i="28"/>
  <c r="H474" i="28"/>
  <c r="K474" i="28"/>
  <c r="G474" i="28"/>
  <c r="N474" i="28"/>
  <c r="J474" i="28"/>
  <c r="F474" i="28"/>
  <c r="D474" i="28"/>
  <c r="C474" i="28"/>
  <c r="B474" i="28"/>
  <c r="O470" i="28"/>
  <c r="M470" i="28"/>
  <c r="I470" i="28"/>
  <c r="E470" i="28"/>
  <c r="L470" i="28"/>
  <c r="H470" i="28"/>
  <c r="K470" i="28"/>
  <c r="G470" i="28"/>
  <c r="N470" i="28"/>
  <c r="J470" i="28"/>
  <c r="F470" i="28"/>
  <c r="D470" i="28"/>
  <c r="C470" i="28"/>
  <c r="B470" i="28"/>
  <c r="O466" i="28"/>
  <c r="M466" i="28"/>
  <c r="I466" i="28"/>
  <c r="E466" i="28"/>
  <c r="L466" i="28"/>
  <c r="H466" i="28"/>
  <c r="K466" i="28"/>
  <c r="G466" i="28"/>
  <c r="N466" i="28"/>
  <c r="J466" i="28"/>
  <c r="F466" i="28"/>
  <c r="D466" i="28"/>
  <c r="C466" i="28"/>
  <c r="B466" i="28"/>
  <c r="O462" i="28"/>
  <c r="M462" i="28"/>
  <c r="I462" i="28"/>
  <c r="E462" i="28"/>
  <c r="L462" i="28"/>
  <c r="H462" i="28"/>
  <c r="K462" i="28"/>
  <c r="G462" i="28"/>
  <c r="N462" i="28"/>
  <c r="J462" i="28"/>
  <c r="F462" i="28"/>
  <c r="D462" i="28"/>
  <c r="C462" i="28"/>
  <c r="B462" i="28"/>
  <c r="O458" i="28"/>
  <c r="M458" i="28"/>
  <c r="I458" i="28"/>
  <c r="E458" i="28"/>
  <c r="L458" i="28"/>
  <c r="H458" i="28"/>
  <c r="K458" i="28"/>
  <c r="G458" i="28"/>
  <c r="N458" i="28"/>
  <c r="J458" i="28"/>
  <c r="F458" i="28"/>
  <c r="D458" i="28"/>
  <c r="C458" i="28"/>
  <c r="B458" i="28"/>
  <c r="O454" i="28"/>
  <c r="M454" i="28"/>
  <c r="I454" i="28"/>
  <c r="E454" i="28"/>
  <c r="L454" i="28"/>
  <c r="H454" i="28"/>
  <c r="K454" i="28"/>
  <c r="G454" i="28"/>
  <c r="N454" i="28"/>
  <c r="J454" i="28"/>
  <c r="F454" i="28"/>
  <c r="D454" i="28"/>
  <c r="C454" i="28"/>
  <c r="B454" i="28"/>
  <c r="O450" i="28"/>
  <c r="M450" i="28"/>
  <c r="I450" i="28"/>
  <c r="E450" i="28"/>
  <c r="L450" i="28"/>
  <c r="H450" i="28"/>
  <c r="K450" i="28"/>
  <c r="G450" i="28"/>
  <c r="N450" i="28"/>
  <c r="J450" i="28"/>
  <c r="F450" i="28"/>
  <c r="D450" i="28"/>
  <c r="C450" i="28"/>
  <c r="B450" i="28"/>
  <c r="O446" i="28"/>
  <c r="M446" i="28"/>
  <c r="I446" i="28"/>
  <c r="E446" i="28"/>
  <c r="L446" i="28"/>
  <c r="H446" i="28"/>
  <c r="K446" i="28"/>
  <c r="G446" i="28"/>
  <c r="N446" i="28"/>
  <c r="J446" i="28"/>
  <c r="F446" i="28"/>
  <c r="D446" i="28"/>
  <c r="C446" i="28"/>
  <c r="B446" i="28"/>
  <c r="O442" i="28"/>
  <c r="M442" i="28"/>
  <c r="I442" i="28"/>
  <c r="E442" i="28"/>
  <c r="L442" i="28"/>
  <c r="H442" i="28"/>
  <c r="K442" i="28"/>
  <c r="G442" i="28"/>
  <c r="N442" i="28"/>
  <c r="J442" i="28"/>
  <c r="F442" i="28"/>
  <c r="D442" i="28"/>
  <c r="C442" i="28"/>
  <c r="B442" i="28"/>
  <c r="O438" i="28"/>
  <c r="M438" i="28"/>
  <c r="I438" i="28"/>
  <c r="E438" i="28"/>
  <c r="L438" i="28"/>
  <c r="H438" i="28"/>
  <c r="K438" i="28"/>
  <c r="G438" i="28"/>
  <c r="N438" i="28"/>
  <c r="J438" i="28"/>
  <c r="F438" i="28"/>
  <c r="D438" i="28"/>
  <c r="C438" i="28"/>
  <c r="B438" i="28"/>
  <c r="O434" i="28"/>
  <c r="M434" i="28"/>
  <c r="I434" i="28"/>
  <c r="E434" i="28"/>
  <c r="L434" i="28"/>
  <c r="H434" i="28"/>
  <c r="K434" i="28"/>
  <c r="G434" i="28"/>
  <c r="N434" i="28"/>
  <c r="J434" i="28"/>
  <c r="F434" i="28"/>
  <c r="D434" i="28"/>
  <c r="C434" i="28"/>
  <c r="B434" i="28"/>
  <c r="O430" i="28"/>
  <c r="M430" i="28"/>
  <c r="I430" i="28"/>
  <c r="E430" i="28"/>
  <c r="L430" i="28"/>
  <c r="H430" i="28"/>
  <c r="K430" i="28"/>
  <c r="G430" i="28"/>
  <c r="N430" i="28"/>
  <c r="J430" i="28"/>
  <c r="F430" i="28"/>
  <c r="D430" i="28"/>
  <c r="C430" i="28"/>
  <c r="B430" i="28"/>
  <c r="O426" i="28"/>
  <c r="M426" i="28"/>
  <c r="I426" i="28"/>
  <c r="E426" i="28"/>
  <c r="L426" i="28"/>
  <c r="H426" i="28"/>
  <c r="K426" i="28"/>
  <c r="G426" i="28"/>
  <c r="N426" i="28"/>
  <c r="J426" i="28"/>
  <c r="F426" i="28"/>
  <c r="D426" i="28"/>
  <c r="C426" i="28"/>
  <c r="B426" i="28"/>
  <c r="O422" i="28"/>
  <c r="M422" i="28"/>
  <c r="I422" i="28"/>
  <c r="E422" i="28"/>
  <c r="L422" i="28"/>
  <c r="H422" i="28"/>
  <c r="K422" i="28"/>
  <c r="G422" i="28"/>
  <c r="N422" i="28"/>
  <c r="J422" i="28"/>
  <c r="F422" i="28"/>
  <c r="D422" i="28"/>
  <c r="C422" i="28"/>
  <c r="B422" i="28"/>
  <c r="O418" i="28"/>
  <c r="M418" i="28"/>
  <c r="I418" i="28"/>
  <c r="E418" i="28"/>
  <c r="L418" i="28"/>
  <c r="H418" i="28"/>
  <c r="K418" i="28"/>
  <c r="G418" i="28"/>
  <c r="N418" i="28"/>
  <c r="J418" i="28"/>
  <c r="F418" i="28"/>
  <c r="D418" i="28"/>
  <c r="C418" i="28"/>
  <c r="B418" i="28"/>
  <c r="O414" i="28"/>
  <c r="M414" i="28"/>
  <c r="I414" i="28"/>
  <c r="E414" i="28"/>
  <c r="L414" i="28"/>
  <c r="H414" i="28"/>
  <c r="K414" i="28"/>
  <c r="G414" i="28"/>
  <c r="N414" i="28"/>
  <c r="J414" i="28"/>
  <c r="F414" i="28"/>
  <c r="D414" i="28"/>
  <c r="C414" i="28"/>
  <c r="B414" i="28"/>
  <c r="O410" i="28"/>
  <c r="M410" i="28"/>
  <c r="I410" i="28"/>
  <c r="E410" i="28"/>
  <c r="L410" i="28"/>
  <c r="H410" i="28"/>
  <c r="K410" i="28"/>
  <c r="G410" i="28"/>
  <c r="N410" i="28"/>
  <c r="J410" i="28"/>
  <c r="F410" i="28"/>
  <c r="D410" i="28"/>
  <c r="C410" i="28"/>
  <c r="B410" i="28"/>
  <c r="O406" i="28"/>
  <c r="M406" i="28"/>
  <c r="I406" i="28"/>
  <c r="E406" i="28"/>
  <c r="L406" i="28"/>
  <c r="H406" i="28"/>
  <c r="K406" i="28"/>
  <c r="G406" i="28"/>
  <c r="N406" i="28"/>
  <c r="J406" i="28"/>
  <c r="F406" i="28"/>
  <c r="D406" i="28"/>
  <c r="C406" i="28"/>
  <c r="B406" i="28"/>
  <c r="O402" i="28"/>
  <c r="M402" i="28"/>
  <c r="I402" i="28"/>
  <c r="E402" i="28"/>
  <c r="L402" i="28"/>
  <c r="H402" i="28"/>
  <c r="K402" i="28"/>
  <c r="G402" i="28"/>
  <c r="N402" i="28"/>
  <c r="J402" i="28"/>
  <c r="F402" i="28"/>
  <c r="D402" i="28"/>
  <c r="C402" i="28"/>
  <c r="B402" i="28"/>
  <c r="O398" i="28"/>
  <c r="M398" i="28"/>
  <c r="I398" i="28"/>
  <c r="E398" i="28"/>
  <c r="L398" i="28"/>
  <c r="H398" i="28"/>
  <c r="K398" i="28"/>
  <c r="G398" i="28"/>
  <c r="N398" i="28"/>
  <c r="J398" i="28"/>
  <c r="F398" i="28"/>
  <c r="D398" i="28"/>
  <c r="C398" i="28"/>
  <c r="B398" i="28"/>
  <c r="O394" i="28"/>
  <c r="M394" i="28"/>
  <c r="I394" i="28"/>
  <c r="E394" i="28"/>
  <c r="L394" i="28"/>
  <c r="H394" i="28"/>
  <c r="K394" i="28"/>
  <c r="G394" i="28"/>
  <c r="N394" i="28"/>
  <c r="J394" i="28"/>
  <c r="F394" i="28"/>
  <c r="D394" i="28"/>
  <c r="C394" i="28"/>
  <c r="B394" i="28"/>
  <c r="O390" i="28"/>
  <c r="M390" i="28"/>
  <c r="I390" i="28"/>
  <c r="E390" i="28"/>
  <c r="L390" i="28"/>
  <c r="H390" i="28"/>
  <c r="K390" i="28"/>
  <c r="G390" i="28"/>
  <c r="N390" i="28"/>
  <c r="J390" i="28"/>
  <c r="F390" i="28"/>
  <c r="D390" i="28"/>
  <c r="C390" i="28"/>
  <c r="B390" i="28"/>
  <c r="O386" i="28"/>
  <c r="M386" i="28"/>
  <c r="I386" i="28"/>
  <c r="E386" i="28"/>
  <c r="L386" i="28"/>
  <c r="H386" i="28"/>
  <c r="K386" i="28"/>
  <c r="G386" i="28"/>
  <c r="N386" i="28"/>
  <c r="J386" i="28"/>
  <c r="F386" i="28"/>
  <c r="D386" i="28"/>
  <c r="C386" i="28"/>
  <c r="B386" i="28"/>
  <c r="O382" i="28"/>
  <c r="M382" i="28"/>
  <c r="I382" i="28"/>
  <c r="E382" i="28"/>
  <c r="L382" i="28"/>
  <c r="H382" i="28"/>
  <c r="K382" i="28"/>
  <c r="G382" i="28"/>
  <c r="N382" i="28"/>
  <c r="J382" i="28"/>
  <c r="F382" i="28"/>
  <c r="D382" i="28"/>
  <c r="C382" i="28"/>
  <c r="B382" i="28"/>
  <c r="O378" i="28"/>
  <c r="M378" i="28"/>
  <c r="I378" i="28"/>
  <c r="E378" i="28"/>
  <c r="L378" i="28"/>
  <c r="H378" i="28"/>
  <c r="K378" i="28"/>
  <c r="G378" i="28"/>
  <c r="N378" i="28"/>
  <c r="J378" i="28"/>
  <c r="F378" i="28"/>
  <c r="D378" i="28"/>
  <c r="C378" i="28"/>
  <c r="B378" i="28"/>
  <c r="O374" i="28"/>
  <c r="M374" i="28"/>
  <c r="I374" i="28"/>
  <c r="E374" i="28"/>
  <c r="L374" i="28"/>
  <c r="H374" i="28"/>
  <c r="K374" i="28"/>
  <c r="G374" i="28"/>
  <c r="N374" i="28"/>
  <c r="J374" i="28"/>
  <c r="F374" i="28"/>
  <c r="D374" i="28"/>
  <c r="C374" i="28"/>
  <c r="B374" i="28"/>
  <c r="O370" i="28"/>
  <c r="M370" i="28"/>
  <c r="I370" i="28"/>
  <c r="E370" i="28"/>
  <c r="L370" i="28"/>
  <c r="H370" i="28"/>
  <c r="K370" i="28"/>
  <c r="G370" i="28"/>
  <c r="N370" i="28"/>
  <c r="J370" i="28"/>
  <c r="F370" i="28"/>
  <c r="D370" i="28"/>
  <c r="C370" i="28"/>
  <c r="B370" i="28"/>
  <c r="O366" i="28"/>
  <c r="M366" i="28"/>
  <c r="I366" i="28"/>
  <c r="E366" i="28"/>
  <c r="L366" i="28"/>
  <c r="H366" i="28"/>
  <c r="K366" i="28"/>
  <c r="G366" i="28"/>
  <c r="N366" i="28"/>
  <c r="J366" i="28"/>
  <c r="F366" i="28"/>
  <c r="D366" i="28"/>
  <c r="C366" i="28"/>
  <c r="B366" i="28"/>
  <c r="O362" i="28"/>
  <c r="M362" i="28"/>
  <c r="I362" i="28"/>
  <c r="E362" i="28"/>
  <c r="L362" i="28"/>
  <c r="H362" i="28"/>
  <c r="K362" i="28"/>
  <c r="G362" i="28"/>
  <c r="N362" i="28"/>
  <c r="J362" i="28"/>
  <c r="F362" i="28"/>
  <c r="D362" i="28"/>
  <c r="C362" i="28"/>
  <c r="B362" i="28"/>
  <c r="O358" i="28"/>
  <c r="M358" i="28"/>
  <c r="I358" i="28"/>
  <c r="E358" i="28"/>
  <c r="L358" i="28"/>
  <c r="H358" i="28"/>
  <c r="K358" i="28"/>
  <c r="G358" i="28"/>
  <c r="N358" i="28"/>
  <c r="J358" i="28"/>
  <c r="F358" i="28"/>
  <c r="D358" i="28"/>
  <c r="C358" i="28"/>
  <c r="B358" i="28"/>
  <c r="O354" i="28"/>
  <c r="M354" i="28"/>
  <c r="I354" i="28"/>
  <c r="E354" i="28"/>
  <c r="L354" i="28"/>
  <c r="H354" i="28"/>
  <c r="K354" i="28"/>
  <c r="G354" i="28"/>
  <c r="N354" i="28"/>
  <c r="J354" i="28"/>
  <c r="F354" i="28"/>
  <c r="D354" i="28"/>
  <c r="C354" i="28"/>
  <c r="B354" i="28"/>
  <c r="O350" i="28"/>
  <c r="M350" i="28"/>
  <c r="I350" i="28"/>
  <c r="E350" i="28"/>
  <c r="L350" i="28"/>
  <c r="H350" i="28"/>
  <c r="K350" i="28"/>
  <c r="G350" i="28"/>
  <c r="N350" i="28"/>
  <c r="J350" i="28"/>
  <c r="F350" i="28"/>
  <c r="D350" i="28"/>
  <c r="C350" i="28"/>
  <c r="B350" i="28"/>
  <c r="O346" i="28"/>
  <c r="M346" i="28"/>
  <c r="I346" i="28"/>
  <c r="E346" i="28"/>
  <c r="L346" i="28"/>
  <c r="H346" i="28"/>
  <c r="K346" i="28"/>
  <c r="G346" i="28"/>
  <c r="N346" i="28"/>
  <c r="J346" i="28"/>
  <c r="F346" i="28"/>
  <c r="D346" i="28"/>
  <c r="C346" i="28"/>
  <c r="B346" i="28"/>
  <c r="O342" i="28"/>
  <c r="M342" i="28"/>
  <c r="I342" i="28"/>
  <c r="E342" i="28"/>
  <c r="L342" i="28"/>
  <c r="H342" i="28"/>
  <c r="K342" i="28"/>
  <c r="G342" i="28"/>
  <c r="N342" i="28"/>
  <c r="J342" i="28"/>
  <c r="F342" i="28"/>
  <c r="D342" i="28"/>
  <c r="C342" i="28"/>
  <c r="B342" i="28"/>
  <c r="O338" i="28"/>
  <c r="M338" i="28"/>
  <c r="I338" i="28"/>
  <c r="E338" i="28"/>
  <c r="L338" i="28"/>
  <c r="H338" i="28"/>
  <c r="K338" i="28"/>
  <c r="G338" i="28"/>
  <c r="N338" i="28"/>
  <c r="J338" i="28"/>
  <c r="F338" i="28"/>
  <c r="D338" i="28"/>
  <c r="C338" i="28"/>
  <c r="B338" i="28"/>
  <c r="O334" i="28"/>
  <c r="M334" i="28"/>
  <c r="I334" i="28"/>
  <c r="E334" i="28"/>
  <c r="L334" i="28"/>
  <c r="H334" i="28"/>
  <c r="K334" i="28"/>
  <c r="G334" i="28"/>
  <c r="N334" i="28"/>
  <c r="J334" i="28"/>
  <c r="F334" i="28"/>
  <c r="D334" i="28"/>
  <c r="C334" i="28"/>
  <c r="B334" i="28"/>
  <c r="O330" i="28"/>
  <c r="M330" i="28"/>
  <c r="I330" i="28"/>
  <c r="E330" i="28"/>
  <c r="L330" i="28"/>
  <c r="H330" i="28"/>
  <c r="K330" i="28"/>
  <c r="G330" i="28"/>
  <c r="N330" i="28"/>
  <c r="J330" i="28"/>
  <c r="F330" i="28"/>
  <c r="D330" i="28"/>
  <c r="C330" i="28"/>
  <c r="B330" i="28"/>
  <c r="O326" i="28"/>
  <c r="M326" i="28"/>
  <c r="I326" i="28"/>
  <c r="E326" i="28"/>
  <c r="L326" i="28"/>
  <c r="H326" i="28"/>
  <c r="K326" i="28"/>
  <c r="G326" i="28"/>
  <c r="N326" i="28"/>
  <c r="J326" i="28"/>
  <c r="F326" i="28"/>
  <c r="D326" i="28"/>
  <c r="C326" i="28"/>
  <c r="B326" i="28"/>
  <c r="O322" i="28"/>
  <c r="M322" i="28"/>
  <c r="I322" i="28"/>
  <c r="E322" i="28"/>
  <c r="L322" i="28"/>
  <c r="H322" i="28"/>
  <c r="K322" i="28"/>
  <c r="G322" i="28"/>
  <c r="N322" i="28"/>
  <c r="J322" i="28"/>
  <c r="F322" i="28"/>
  <c r="D322" i="28"/>
  <c r="C322" i="28"/>
  <c r="B322" i="28"/>
  <c r="O318" i="28"/>
  <c r="M318" i="28"/>
  <c r="I318" i="28"/>
  <c r="E318" i="28"/>
  <c r="L318" i="28"/>
  <c r="H318" i="28"/>
  <c r="K318" i="28"/>
  <c r="G318" i="28"/>
  <c r="N318" i="28"/>
  <c r="J318" i="28"/>
  <c r="F318" i="28"/>
  <c r="D318" i="28"/>
  <c r="C318" i="28"/>
  <c r="B318" i="28"/>
  <c r="O314" i="28"/>
  <c r="M314" i="28"/>
  <c r="I314" i="28"/>
  <c r="E314" i="28"/>
  <c r="L314" i="28"/>
  <c r="H314" i="28"/>
  <c r="K314" i="28"/>
  <c r="G314" i="28"/>
  <c r="N314" i="28"/>
  <c r="J314" i="28"/>
  <c r="F314" i="28"/>
  <c r="D314" i="28"/>
  <c r="C314" i="28"/>
  <c r="B314" i="28"/>
  <c r="O310" i="28"/>
  <c r="M310" i="28"/>
  <c r="I310" i="28"/>
  <c r="E310" i="28"/>
  <c r="L310" i="28"/>
  <c r="H310" i="28"/>
  <c r="K310" i="28"/>
  <c r="G310" i="28"/>
  <c r="N310" i="28"/>
  <c r="J310" i="28"/>
  <c r="F310" i="28"/>
  <c r="D310" i="28"/>
  <c r="C310" i="28"/>
  <c r="B310" i="28"/>
  <c r="O306" i="28"/>
  <c r="M306" i="28"/>
  <c r="I306" i="28"/>
  <c r="E306" i="28"/>
  <c r="L306" i="28"/>
  <c r="H306" i="28"/>
  <c r="K306" i="28"/>
  <c r="G306" i="28"/>
  <c r="N306" i="28"/>
  <c r="J306" i="28"/>
  <c r="F306" i="28"/>
  <c r="D306" i="28"/>
  <c r="C306" i="28"/>
  <c r="B306" i="28"/>
  <c r="O302" i="28"/>
  <c r="M302" i="28"/>
  <c r="I302" i="28"/>
  <c r="E302" i="28"/>
  <c r="L302" i="28"/>
  <c r="H302" i="28"/>
  <c r="K302" i="28"/>
  <c r="G302" i="28"/>
  <c r="N302" i="28"/>
  <c r="J302" i="28"/>
  <c r="F302" i="28"/>
  <c r="D302" i="28"/>
  <c r="C302" i="28"/>
  <c r="B302" i="28"/>
  <c r="O298" i="28"/>
  <c r="M298" i="28"/>
  <c r="I298" i="28"/>
  <c r="E298" i="28"/>
  <c r="L298" i="28"/>
  <c r="H298" i="28"/>
  <c r="K298" i="28"/>
  <c r="G298" i="28"/>
  <c r="N298" i="28"/>
  <c r="J298" i="28"/>
  <c r="F298" i="28"/>
  <c r="D298" i="28"/>
  <c r="C298" i="28"/>
  <c r="B298" i="28"/>
  <c r="O293" i="28"/>
  <c r="L293" i="28"/>
  <c r="H293" i="28"/>
  <c r="K293" i="28"/>
  <c r="G293" i="28"/>
  <c r="N293" i="28"/>
  <c r="J293" i="28"/>
  <c r="F293" i="28"/>
  <c r="M293" i="28"/>
  <c r="I293" i="28"/>
  <c r="E293" i="28"/>
  <c r="D293" i="28"/>
  <c r="C293" i="28"/>
  <c r="B293" i="28"/>
  <c r="O287" i="28"/>
  <c r="N287" i="28"/>
  <c r="J287" i="28"/>
  <c r="F287" i="28"/>
  <c r="M287" i="28"/>
  <c r="I287" i="28"/>
  <c r="E287" i="28"/>
  <c r="L287" i="28"/>
  <c r="H287" i="28"/>
  <c r="K287" i="28"/>
  <c r="G287" i="28"/>
  <c r="B287" i="28"/>
  <c r="D287" i="28"/>
  <c r="C287" i="28"/>
  <c r="O271" i="28"/>
  <c r="N271" i="28"/>
  <c r="J271" i="28"/>
  <c r="F271" i="28"/>
  <c r="M271" i="28"/>
  <c r="I271" i="28"/>
  <c r="E271" i="28"/>
  <c r="L271" i="28"/>
  <c r="H271" i="28"/>
  <c r="K271" i="28"/>
  <c r="G271" i="28"/>
  <c r="B271" i="28"/>
  <c r="D271" i="28"/>
  <c r="C271" i="28"/>
  <c r="O267" i="28"/>
  <c r="N267" i="28"/>
  <c r="J267" i="28"/>
  <c r="F267" i="28"/>
  <c r="M267" i="28"/>
  <c r="I267" i="28"/>
  <c r="E267" i="28"/>
  <c r="L267" i="28"/>
  <c r="H267" i="28"/>
  <c r="K267" i="28"/>
  <c r="G267" i="28"/>
  <c r="B267" i="28"/>
  <c r="D267" i="28"/>
  <c r="C267" i="28"/>
  <c r="O263" i="28"/>
  <c r="N263" i="28"/>
  <c r="J263" i="28"/>
  <c r="F263" i="28"/>
  <c r="M263" i="28"/>
  <c r="I263" i="28"/>
  <c r="E263" i="28"/>
  <c r="L263" i="28"/>
  <c r="H263" i="28"/>
  <c r="K263" i="28"/>
  <c r="G263" i="28"/>
  <c r="B263" i="28"/>
  <c r="D263" i="28"/>
  <c r="C263" i="28"/>
  <c r="O259" i="28"/>
  <c r="N259" i="28"/>
  <c r="J259" i="28"/>
  <c r="F259" i="28"/>
  <c r="M259" i="28"/>
  <c r="I259" i="28"/>
  <c r="E259" i="28"/>
  <c r="L259" i="28"/>
  <c r="H259" i="28"/>
  <c r="K259" i="28"/>
  <c r="G259" i="28"/>
  <c r="B259" i="28"/>
  <c r="D259" i="28"/>
  <c r="C259" i="28"/>
  <c r="O255" i="28"/>
  <c r="N255" i="28"/>
  <c r="J255" i="28"/>
  <c r="F255" i="28"/>
  <c r="M255" i="28"/>
  <c r="I255" i="28"/>
  <c r="E255" i="28"/>
  <c r="L255" i="28"/>
  <c r="H255" i="28"/>
  <c r="K255" i="28"/>
  <c r="G255" i="28"/>
  <c r="B255" i="28"/>
  <c r="D255" i="28"/>
  <c r="C255" i="28"/>
  <c r="O251" i="28"/>
  <c r="N251" i="28"/>
  <c r="J251" i="28"/>
  <c r="F251" i="28"/>
  <c r="M251" i="28"/>
  <c r="I251" i="28"/>
  <c r="E251" i="28"/>
  <c r="L251" i="28"/>
  <c r="H251" i="28"/>
  <c r="K251" i="28"/>
  <c r="G251" i="28"/>
  <c r="B251" i="28"/>
  <c r="D251" i="28"/>
  <c r="C251" i="28"/>
  <c r="O247" i="28"/>
  <c r="N247" i="28"/>
  <c r="J247" i="28"/>
  <c r="F247" i="28"/>
  <c r="M247" i="28"/>
  <c r="I247" i="28"/>
  <c r="E247" i="28"/>
  <c r="L247" i="28"/>
  <c r="H247" i="28"/>
  <c r="K247" i="28"/>
  <c r="G247" i="28"/>
  <c r="B247" i="28"/>
  <c r="D247" i="28"/>
  <c r="C247" i="28"/>
  <c r="O243" i="28"/>
  <c r="N243" i="28"/>
  <c r="J243" i="28"/>
  <c r="F243" i="28"/>
  <c r="M243" i="28"/>
  <c r="I243" i="28"/>
  <c r="E243" i="28"/>
  <c r="L243" i="28"/>
  <c r="H243" i="28"/>
  <c r="K243" i="28"/>
  <c r="G243" i="28"/>
  <c r="B243" i="28"/>
  <c r="D243" i="28"/>
  <c r="C243" i="28"/>
  <c r="O239" i="28"/>
  <c r="N239" i="28"/>
  <c r="J239" i="28"/>
  <c r="F239" i="28"/>
  <c r="M239" i="28"/>
  <c r="I239" i="28"/>
  <c r="E239" i="28"/>
  <c r="L239" i="28"/>
  <c r="H239" i="28"/>
  <c r="K239" i="28"/>
  <c r="G239" i="28"/>
  <c r="B239" i="28"/>
  <c r="D239" i="28"/>
  <c r="C239" i="28"/>
  <c r="O235" i="28"/>
  <c r="N235" i="28"/>
  <c r="J235" i="28"/>
  <c r="F235" i="28"/>
  <c r="M235" i="28"/>
  <c r="I235" i="28"/>
  <c r="E235" i="28"/>
  <c r="L235" i="28"/>
  <c r="H235" i="28"/>
  <c r="K235" i="28"/>
  <c r="G235" i="28"/>
  <c r="B235" i="28"/>
  <c r="D235" i="28"/>
  <c r="C235" i="28"/>
  <c r="O231" i="28"/>
  <c r="N231" i="28"/>
  <c r="J231" i="28"/>
  <c r="F231" i="28"/>
  <c r="M231" i="28"/>
  <c r="I231" i="28"/>
  <c r="E231" i="28"/>
  <c r="L231" i="28"/>
  <c r="H231" i="28"/>
  <c r="K231" i="28"/>
  <c r="G231" i="28"/>
  <c r="B231" i="28"/>
  <c r="D231" i="28"/>
  <c r="C231" i="28"/>
  <c r="O227" i="28"/>
  <c r="N227" i="28"/>
  <c r="J227" i="28"/>
  <c r="F227" i="28"/>
  <c r="M227" i="28"/>
  <c r="I227" i="28"/>
  <c r="E227" i="28"/>
  <c r="L227" i="28"/>
  <c r="H227" i="28"/>
  <c r="K227" i="28"/>
  <c r="G227" i="28"/>
  <c r="B227" i="28"/>
  <c r="D227" i="28"/>
  <c r="C227" i="28"/>
  <c r="O223" i="28"/>
  <c r="N223" i="28"/>
  <c r="J223" i="28"/>
  <c r="F223" i="28"/>
  <c r="M223" i="28"/>
  <c r="I223" i="28"/>
  <c r="E223" i="28"/>
  <c r="L223" i="28"/>
  <c r="H223" i="28"/>
  <c r="K223" i="28"/>
  <c r="G223" i="28"/>
  <c r="B223" i="28"/>
  <c r="D223" i="28"/>
  <c r="C223" i="28"/>
  <c r="O222" i="28"/>
  <c r="M222" i="28"/>
  <c r="I222" i="28"/>
  <c r="E222" i="28"/>
  <c r="L222" i="28"/>
  <c r="H222" i="28"/>
  <c r="K222" i="28"/>
  <c r="G222" i="28"/>
  <c r="N222" i="28"/>
  <c r="J222" i="28"/>
  <c r="F222" i="28"/>
  <c r="D222" i="28"/>
  <c r="C222" i="28"/>
  <c r="B222" i="28"/>
  <c r="O220" i="28"/>
  <c r="K220" i="28"/>
  <c r="G220" i="28"/>
  <c r="N220" i="28"/>
  <c r="J220" i="28"/>
  <c r="F220" i="28"/>
  <c r="M220" i="28"/>
  <c r="I220" i="28"/>
  <c r="L220" i="28"/>
  <c r="H220" i="28"/>
  <c r="C220" i="28"/>
  <c r="B220" i="28"/>
  <c r="E220" i="28"/>
  <c r="D220" i="28"/>
  <c r="O216" i="28"/>
  <c r="K216" i="28"/>
  <c r="G216" i="28"/>
  <c r="N216" i="28"/>
  <c r="J216" i="28"/>
  <c r="F216" i="28"/>
  <c r="M216" i="28"/>
  <c r="I216" i="28"/>
  <c r="L216" i="28"/>
  <c r="H216" i="28"/>
  <c r="C216" i="28"/>
  <c r="E216" i="28"/>
  <c r="B216" i="28"/>
  <c r="D216" i="28"/>
  <c r="O212" i="28"/>
  <c r="K212" i="28"/>
  <c r="G212" i="28"/>
  <c r="N212" i="28"/>
  <c r="J212" i="28"/>
  <c r="F212" i="28"/>
  <c r="M212" i="28"/>
  <c r="I212" i="28"/>
  <c r="L212" i="28"/>
  <c r="H212" i="28"/>
  <c r="E212" i="28"/>
  <c r="C212" i="28"/>
  <c r="B212" i="28"/>
  <c r="D212" i="28"/>
  <c r="O208" i="28"/>
  <c r="K208" i="28"/>
  <c r="G208" i="28"/>
  <c r="N208" i="28"/>
  <c r="J208" i="28"/>
  <c r="F208" i="28"/>
  <c r="M208" i="28"/>
  <c r="I208" i="28"/>
  <c r="L208" i="28"/>
  <c r="H208" i="28"/>
  <c r="C208" i="28"/>
  <c r="B208" i="28"/>
  <c r="E208" i="28"/>
  <c r="D208" i="28"/>
  <c r="O204" i="28"/>
  <c r="K204" i="28"/>
  <c r="G204" i="28"/>
  <c r="N204" i="28"/>
  <c r="J204" i="28"/>
  <c r="F204" i="28"/>
  <c r="M204" i="28"/>
  <c r="I204" i="28"/>
  <c r="L204" i="28"/>
  <c r="H204" i="28"/>
  <c r="C204" i="28"/>
  <c r="B204" i="28"/>
  <c r="E204" i="28"/>
  <c r="D204" i="28"/>
  <c r="O200" i="28"/>
  <c r="K200" i="28"/>
  <c r="G200" i="28"/>
  <c r="N200" i="28"/>
  <c r="J200" i="28"/>
  <c r="F200" i="28"/>
  <c r="M200" i="28"/>
  <c r="I200" i="28"/>
  <c r="L200" i="28"/>
  <c r="H200" i="28"/>
  <c r="C200" i="28"/>
  <c r="E200" i="28"/>
  <c r="B200" i="28"/>
  <c r="D200" i="28"/>
  <c r="O196" i="28"/>
  <c r="K196" i="28"/>
  <c r="G196" i="28"/>
  <c r="N196" i="28"/>
  <c r="J196" i="28"/>
  <c r="F196" i="28"/>
  <c r="M196" i="28"/>
  <c r="I196" i="28"/>
  <c r="L196" i="28"/>
  <c r="H196" i="28"/>
  <c r="E196" i="28"/>
  <c r="C196" i="28"/>
  <c r="B196" i="28"/>
  <c r="D196" i="28"/>
  <c r="O192" i="28"/>
  <c r="K192" i="28"/>
  <c r="G192" i="28"/>
  <c r="N192" i="28"/>
  <c r="J192" i="28"/>
  <c r="F192" i="28"/>
  <c r="M192" i="28"/>
  <c r="I192" i="28"/>
  <c r="L192" i="28"/>
  <c r="H192" i="28"/>
  <c r="C192" i="28"/>
  <c r="B192" i="28"/>
  <c r="E192" i="28"/>
  <c r="D192" i="28"/>
  <c r="O188" i="28"/>
  <c r="K188" i="28"/>
  <c r="G188" i="28"/>
  <c r="N188" i="28"/>
  <c r="J188" i="28"/>
  <c r="F188" i="28"/>
  <c r="M188" i="28"/>
  <c r="I188" i="28"/>
  <c r="L188" i="28"/>
  <c r="H188" i="28"/>
  <c r="C188" i="28"/>
  <c r="B188" i="28"/>
  <c r="E188" i="28"/>
  <c r="D188" i="28"/>
  <c r="O184" i="28"/>
  <c r="K184" i="28"/>
  <c r="G184" i="28"/>
  <c r="N184" i="28"/>
  <c r="J184" i="28"/>
  <c r="F184" i="28"/>
  <c r="M184" i="28"/>
  <c r="I184" i="28"/>
  <c r="L184" i="28"/>
  <c r="H184" i="28"/>
  <c r="C184" i="28"/>
  <c r="E184" i="28"/>
  <c r="B184" i="28"/>
  <c r="D184" i="28"/>
  <c r="O180" i="28"/>
  <c r="K180" i="28"/>
  <c r="G180" i="28"/>
  <c r="N180" i="28"/>
  <c r="J180" i="28"/>
  <c r="F180" i="28"/>
  <c r="M180" i="28"/>
  <c r="I180" i="28"/>
  <c r="L180" i="28"/>
  <c r="H180" i="28"/>
  <c r="E180" i="28"/>
  <c r="C180" i="28"/>
  <c r="B180" i="28"/>
  <c r="D180" i="28"/>
  <c r="O219" i="28"/>
  <c r="N219" i="28"/>
  <c r="J219" i="28"/>
  <c r="F219" i="28"/>
  <c r="M219" i="28"/>
  <c r="I219" i="28"/>
  <c r="E219" i="28"/>
  <c r="L219" i="28"/>
  <c r="H219" i="28"/>
  <c r="K219" i="28"/>
  <c r="G219" i="28"/>
  <c r="B219" i="28"/>
  <c r="D219" i="28"/>
  <c r="C219" i="28"/>
  <c r="O215" i="28"/>
  <c r="N215" i="28"/>
  <c r="J215" i="28"/>
  <c r="F215" i="28"/>
  <c r="M215" i="28"/>
  <c r="I215" i="28"/>
  <c r="E215" i="28"/>
  <c r="L215" i="28"/>
  <c r="H215" i="28"/>
  <c r="K215" i="28"/>
  <c r="G215" i="28"/>
  <c r="B215" i="28"/>
  <c r="D215" i="28"/>
  <c r="C215" i="28"/>
  <c r="O211" i="28"/>
  <c r="N211" i="28"/>
  <c r="J211" i="28"/>
  <c r="F211" i="28"/>
  <c r="M211" i="28"/>
  <c r="I211" i="28"/>
  <c r="E211" i="28"/>
  <c r="L211" i="28"/>
  <c r="H211" i="28"/>
  <c r="K211" i="28"/>
  <c r="G211" i="28"/>
  <c r="B211" i="28"/>
  <c r="D211" i="28"/>
  <c r="C211" i="28"/>
  <c r="O207" i="28"/>
  <c r="N207" i="28"/>
  <c r="J207" i="28"/>
  <c r="F207" i="28"/>
  <c r="M207" i="28"/>
  <c r="I207" i="28"/>
  <c r="E207" i="28"/>
  <c r="L207" i="28"/>
  <c r="H207" i="28"/>
  <c r="K207" i="28"/>
  <c r="G207" i="28"/>
  <c r="B207" i="28"/>
  <c r="D207" i="28"/>
  <c r="C207" i="28"/>
  <c r="O203" i="28"/>
  <c r="N203" i="28"/>
  <c r="J203" i="28"/>
  <c r="F203" i="28"/>
  <c r="M203" i="28"/>
  <c r="I203" i="28"/>
  <c r="E203" i="28"/>
  <c r="L203" i="28"/>
  <c r="H203" i="28"/>
  <c r="K203" i="28"/>
  <c r="G203" i="28"/>
  <c r="B203" i="28"/>
  <c r="D203" i="28"/>
  <c r="C203" i="28"/>
  <c r="O199" i="28"/>
  <c r="N199" i="28"/>
  <c r="J199" i="28"/>
  <c r="F199" i="28"/>
  <c r="M199" i="28"/>
  <c r="I199" i="28"/>
  <c r="E199" i="28"/>
  <c r="L199" i="28"/>
  <c r="H199" i="28"/>
  <c r="K199" i="28"/>
  <c r="G199" i="28"/>
  <c r="B199" i="28"/>
  <c r="D199" i="28"/>
  <c r="C199" i="28"/>
  <c r="O195" i="28"/>
  <c r="N195" i="28"/>
  <c r="J195" i="28"/>
  <c r="F195" i="28"/>
  <c r="M195" i="28"/>
  <c r="I195" i="28"/>
  <c r="E195" i="28"/>
  <c r="L195" i="28"/>
  <c r="H195" i="28"/>
  <c r="K195" i="28"/>
  <c r="G195" i="28"/>
  <c r="B195" i="28"/>
  <c r="D195" i="28"/>
  <c r="C195" i="28"/>
  <c r="O191" i="28"/>
  <c r="N191" i="28"/>
  <c r="J191" i="28"/>
  <c r="F191" i="28"/>
  <c r="M191" i="28"/>
  <c r="I191" i="28"/>
  <c r="E191" i="28"/>
  <c r="L191" i="28"/>
  <c r="H191" i="28"/>
  <c r="K191" i="28"/>
  <c r="G191" i="28"/>
  <c r="B191" i="28"/>
  <c r="D191" i="28"/>
  <c r="C191" i="28"/>
  <c r="O187" i="28"/>
  <c r="N187" i="28"/>
  <c r="J187" i="28"/>
  <c r="F187" i="28"/>
  <c r="M187" i="28"/>
  <c r="I187" i="28"/>
  <c r="E187" i="28"/>
  <c r="L187" i="28"/>
  <c r="H187" i="28"/>
  <c r="K187" i="28"/>
  <c r="G187" i="28"/>
  <c r="B187" i="28"/>
  <c r="D187" i="28"/>
  <c r="C187" i="28"/>
  <c r="O183" i="28"/>
  <c r="N183" i="28"/>
  <c r="J183" i="28"/>
  <c r="F183" i="28"/>
  <c r="M183" i="28"/>
  <c r="I183" i="28"/>
  <c r="E183" i="28"/>
  <c r="L183" i="28"/>
  <c r="H183" i="28"/>
  <c r="K183" i="28"/>
  <c r="G183" i="28"/>
  <c r="B183" i="28"/>
  <c r="D183" i="28"/>
  <c r="C183" i="28"/>
  <c r="O179" i="28"/>
  <c r="N179" i="28"/>
  <c r="J179" i="28"/>
  <c r="F179" i="28"/>
  <c r="M179" i="28"/>
  <c r="I179" i="28"/>
  <c r="E179" i="28"/>
  <c r="L179" i="28"/>
  <c r="H179" i="28"/>
  <c r="K179" i="28"/>
  <c r="G179" i="28"/>
  <c r="B179" i="28"/>
  <c r="D179" i="28"/>
  <c r="C179" i="28"/>
  <c r="O175" i="28"/>
  <c r="N175" i="28"/>
  <c r="J175" i="28"/>
  <c r="F175" i="28"/>
  <c r="M175" i="28"/>
  <c r="I175" i="28"/>
  <c r="E175" i="28"/>
  <c r="L175" i="28"/>
  <c r="H175" i="28"/>
  <c r="K175" i="28"/>
  <c r="G175" i="28"/>
  <c r="B175" i="28"/>
  <c r="D175" i="28"/>
  <c r="C175" i="28"/>
  <c r="O131" i="28"/>
  <c r="N131" i="28"/>
  <c r="J131" i="28"/>
  <c r="F131" i="28"/>
  <c r="M131" i="28"/>
  <c r="I131" i="28"/>
  <c r="E131" i="28"/>
  <c r="L131" i="28"/>
  <c r="H131" i="28"/>
  <c r="K131" i="28"/>
  <c r="G131" i="28"/>
  <c r="B131" i="28"/>
  <c r="D131" i="28"/>
  <c r="C131" i="28"/>
  <c r="O176" i="28"/>
  <c r="K176" i="28"/>
  <c r="G176" i="28"/>
  <c r="N176" i="28"/>
  <c r="J176" i="28"/>
  <c r="F176" i="28"/>
  <c r="M176" i="28"/>
  <c r="I176" i="28"/>
  <c r="L176" i="28"/>
  <c r="H176" i="28"/>
  <c r="C176" i="28"/>
  <c r="B176" i="28"/>
  <c r="E176" i="28"/>
  <c r="D176" i="28"/>
  <c r="O172" i="28"/>
  <c r="K172" i="28"/>
  <c r="G172" i="28"/>
  <c r="N172" i="28"/>
  <c r="J172" i="28"/>
  <c r="F172" i="28"/>
  <c r="M172" i="28"/>
  <c r="I172" i="28"/>
  <c r="L172" i="28"/>
  <c r="H172" i="28"/>
  <c r="C172" i="28"/>
  <c r="B172" i="28"/>
  <c r="E172" i="28"/>
  <c r="D172" i="28"/>
  <c r="O168" i="28"/>
  <c r="K168" i="28"/>
  <c r="G168" i="28"/>
  <c r="N168" i="28"/>
  <c r="J168" i="28"/>
  <c r="F168" i="28"/>
  <c r="M168" i="28"/>
  <c r="I168" i="28"/>
  <c r="E168" i="28"/>
  <c r="L168" i="28"/>
  <c r="H168" i="28"/>
  <c r="C168" i="28"/>
  <c r="B168" i="28"/>
  <c r="D168" i="28"/>
  <c r="O164" i="28"/>
  <c r="K164" i="28"/>
  <c r="G164" i="28"/>
  <c r="N164" i="28"/>
  <c r="J164" i="28"/>
  <c r="F164" i="28"/>
  <c r="M164" i="28"/>
  <c r="I164" i="28"/>
  <c r="E164" i="28"/>
  <c r="L164" i="28"/>
  <c r="H164" i="28"/>
  <c r="C164" i="28"/>
  <c r="B164" i="28"/>
  <c r="D164" i="28"/>
  <c r="O160" i="28"/>
  <c r="K160" i="28"/>
  <c r="G160" i="28"/>
  <c r="N160" i="28"/>
  <c r="J160" i="28"/>
  <c r="F160" i="28"/>
  <c r="M160" i="28"/>
  <c r="I160" i="28"/>
  <c r="E160" i="28"/>
  <c r="L160" i="28"/>
  <c r="H160" i="28"/>
  <c r="C160" i="28"/>
  <c r="B160" i="28"/>
  <c r="D160" i="28"/>
  <c r="O156" i="28"/>
  <c r="K156" i="28"/>
  <c r="G156" i="28"/>
  <c r="N156" i="28"/>
  <c r="J156" i="28"/>
  <c r="F156" i="28"/>
  <c r="M156" i="28"/>
  <c r="I156" i="28"/>
  <c r="E156" i="28"/>
  <c r="L156" i="28"/>
  <c r="H156" i="28"/>
  <c r="C156" i="28"/>
  <c r="B156" i="28"/>
  <c r="D156" i="28"/>
  <c r="O152" i="28"/>
  <c r="K152" i="28"/>
  <c r="G152" i="28"/>
  <c r="N152" i="28"/>
  <c r="J152" i="28"/>
  <c r="F152" i="28"/>
  <c r="M152" i="28"/>
  <c r="I152" i="28"/>
  <c r="E152" i="28"/>
  <c r="L152" i="28"/>
  <c r="H152" i="28"/>
  <c r="C152" i="28"/>
  <c r="B152" i="28"/>
  <c r="D152" i="28"/>
  <c r="O148" i="28"/>
  <c r="K148" i="28"/>
  <c r="G148" i="28"/>
  <c r="N148" i="28"/>
  <c r="J148" i="28"/>
  <c r="F148" i="28"/>
  <c r="M148" i="28"/>
  <c r="I148" i="28"/>
  <c r="E148" i="28"/>
  <c r="L148" i="28"/>
  <c r="H148" i="28"/>
  <c r="C148" i="28"/>
  <c r="B148" i="28"/>
  <c r="D148" i="28"/>
  <c r="O144" i="28"/>
  <c r="K144" i="28"/>
  <c r="G144" i="28"/>
  <c r="N144" i="28"/>
  <c r="J144" i="28"/>
  <c r="F144" i="28"/>
  <c r="M144" i="28"/>
  <c r="I144" i="28"/>
  <c r="E144" i="28"/>
  <c r="L144" i="28"/>
  <c r="H144" i="28"/>
  <c r="C144" i="28"/>
  <c r="B144" i="28"/>
  <c r="D144" i="28"/>
  <c r="O140" i="28"/>
  <c r="K140" i="28"/>
  <c r="G140" i="28"/>
  <c r="N140" i="28"/>
  <c r="J140" i="28"/>
  <c r="F140" i="28"/>
  <c r="M140" i="28"/>
  <c r="I140" i="28"/>
  <c r="E140" i="28"/>
  <c r="L140" i="28"/>
  <c r="H140" i="28"/>
  <c r="C140" i="28"/>
  <c r="B140" i="28"/>
  <c r="D140" i="28"/>
  <c r="O136" i="28"/>
  <c r="K136" i="28"/>
  <c r="G136" i="28"/>
  <c r="N136" i="28"/>
  <c r="J136" i="28"/>
  <c r="F136" i="28"/>
  <c r="M136" i="28"/>
  <c r="I136" i="28"/>
  <c r="E136" i="28"/>
  <c r="L136" i="28"/>
  <c r="H136" i="28"/>
  <c r="C136" i="28"/>
  <c r="B136" i="28"/>
  <c r="D136" i="28"/>
  <c r="O133" i="28"/>
  <c r="L133" i="28"/>
  <c r="H133" i="28"/>
  <c r="K133" i="28"/>
  <c r="G133" i="28"/>
  <c r="N133" i="28"/>
  <c r="J133" i="28"/>
  <c r="F133" i="28"/>
  <c r="M133" i="28"/>
  <c r="I133" i="28"/>
  <c r="E133" i="28"/>
  <c r="D133" i="28"/>
  <c r="C133" i="28"/>
  <c r="B133" i="28"/>
  <c r="O127" i="28"/>
  <c r="N127" i="28"/>
  <c r="J127" i="28"/>
  <c r="F127" i="28"/>
  <c r="M127" i="28"/>
  <c r="I127" i="28"/>
  <c r="E127" i="28"/>
  <c r="L127" i="28"/>
  <c r="H127" i="28"/>
  <c r="K127" i="28"/>
  <c r="G127" i="28"/>
  <c r="B127" i="28"/>
  <c r="D127" i="28"/>
  <c r="C127" i="28"/>
  <c r="O130" i="28"/>
  <c r="M130" i="28"/>
  <c r="I130" i="28"/>
  <c r="E130" i="28"/>
  <c r="L130" i="28"/>
  <c r="H130" i="28"/>
  <c r="K130" i="28"/>
  <c r="G130" i="28"/>
  <c r="N130" i="28"/>
  <c r="J130" i="28"/>
  <c r="F130" i="28"/>
  <c r="D130" i="28"/>
  <c r="C130" i="28"/>
  <c r="B130" i="28"/>
  <c r="O126" i="28"/>
  <c r="M126" i="28"/>
  <c r="I126" i="28"/>
  <c r="E126" i="28"/>
  <c r="L126" i="28"/>
  <c r="H126" i="28"/>
  <c r="K126" i="28"/>
  <c r="G126" i="28"/>
  <c r="N126" i="28"/>
  <c r="J126" i="28"/>
  <c r="F126" i="28"/>
  <c r="D126" i="28"/>
  <c r="C126" i="28"/>
  <c r="B126" i="28"/>
  <c r="O122" i="28"/>
  <c r="M122" i="28"/>
  <c r="I122" i="28"/>
  <c r="E122" i="28"/>
  <c r="L122" i="28"/>
  <c r="H122" i="28"/>
  <c r="K122" i="28"/>
  <c r="G122" i="28"/>
  <c r="N122" i="28"/>
  <c r="J122" i="28"/>
  <c r="F122" i="28"/>
  <c r="D122" i="28"/>
  <c r="C122" i="28"/>
  <c r="B122" i="28"/>
  <c r="O118" i="28"/>
  <c r="M118" i="28"/>
  <c r="I118" i="28"/>
  <c r="E118" i="28"/>
  <c r="L118" i="28"/>
  <c r="H118" i="28"/>
  <c r="K118" i="28"/>
  <c r="G118" i="28"/>
  <c r="N118" i="28"/>
  <c r="J118" i="28"/>
  <c r="F118" i="28"/>
  <c r="D118" i="28"/>
  <c r="C118" i="28"/>
  <c r="B118" i="28"/>
  <c r="O114" i="28"/>
  <c r="M114" i="28"/>
  <c r="I114" i="28"/>
  <c r="E114" i="28"/>
  <c r="L114" i="28"/>
  <c r="H114" i="28"/>
  <c r="K114" i="28"/>
  <c r="G114" i="28"/>
  <c r="N114" i="28"/>
  <c r="J114" i="28"/>
  <c r="F114" i="28"/>
  <c r="D114" i="28"/>
  <c r="C114" i="28"/>
  <c r="B114" i="28"/>
  <c r="O103" i="28"/>
  <c r="N103" i="28"/>
  <c r="J103" i="28"/>
  <c r="F103" i="28"/>
  <c r="M103" i="28"/>
  <c r="I103" i="28"/>
  <c r="E103" i="28"/>
  <c r="L103" i="28"/>
  <c r="H103" i="28"/>
  <c r="K103" i="28"/>
  <c r="G103" i="28"/>
  <c r="B103" i="28"/>
  <c r="D103" i="28"/>
  <c r="C103" i="28"/>
  <c r="O111" i="28"/>
  <c r="N111" i="28"/>
  <c r="J111" i="28"/>
  <c r="F111" i="28"/>
  <c r="M111" i="28"/>
  <c r="I111" i="28"/>
  <c r="E111" i="28"/>
  <c r="L111" i="28"/>
  <c r="H111" i="28"/>
  <c r="K111" i="28"/>
  <c r="G111" i="28"/>
  <c r="B111" i="28"/>
  <c r="D111" i="28"/>
  <c r="C111" i="28"/>
  <c r="O110" i="28"/>
  <c r="M110" i="28"/>
  <c r="I110" i="28"/>
  <c r="E110" i="28"/>
  <c r="L110" i="28"/>
  <c r="H110" i="28"/>
  <c r="K110" i="28"/>
  <c r="G110" i="28"/>
  <c r="N110" i="28"/>
  <c r="J110" i="28"/>
  <c r="F110" i="28"/>
  <c r="D110" i="28"/>
  <c r="C110" i="28"/>
  <c r="B110" i="28"/>
  <c r="O106" i="28"/>
  <c r="M106" i="28"/>
  <c r="I106" i="28"/>
  <c r="E106" i="28"/>
  <c r="L106" i="28"/>
  <c r="H106" i="28"/>
  <c r="K106" i="28"/>
  <c r="G106" i="28"/>
  <c r="N106" i="28"/>
  <c r="J106" i="28"/>
  <c r="F106" i="28"/>
  <c r="D106" i="28"/>
  <c r="C106" i="28"/>
  <c r="B106" i="28"/>
  <c r="O102" i="28"/>
  <c r="M102" i="28"/>
  <c r="I102" i="28"/>
  <c r="E102" i="28"/>
  <c r="L102" i="28"/>
  <c r="H102" i="28"/>
  <c r="K102" i="28"/>
  <c r="G102" i="28"/>
  <c r="N102" i="28"/>
  <c r="J102" i="28"/>
  <c r="F102" i="28"/>
  <c r="D102" i="28"/>
  <c r="C102" i="28"/>
  <c r="B102" i="28"/>
  <c r="O92" i="28"/>
  <c r="K92" i="28"/>
  <c r="G92" i="28"/>
  <c r="N92" i="28"/>
  <c r="J92" i="28"/>
  <c r="F92" i="28"/>
  <c r="M92" i="28"/>
  <c r="I92" i="28"/>
  <c r="E92" i="28"/>
  <c r="L92" i="28"/>
  <c r="H92" i="28"/>
  <c r="C92" i="28"/>
  <c r="B92" i="28"/>
  <c r="D92" i="28"/>
  <c r="O84" i="28"/>
  <c r="K84" i="28"/>
  <c r="G84" i="28"/>
  <c r="N84" i="28"/>
  <c r="J84" i="28"/>
  <c r="F84" i="28"/>
  <c r="M84" i="28"/>
  <c r="I84" i="28"/>
  <c r="E84" i="28"/>
  <c r="L84" i="28"/>
  <c r="H84" i="28"/>
  <c r="C84" i="28"/>
  <c r="B84" i="28"/>
  <c r="D84" i="28"/>
  <c r="O76" i="28"/>
  <c r="K76" i="28"/>
  <c r="G76" i="28"/>
  <c r="N76" i="28"/>
  <c r="J76" i="28"/>
  <c r="F76" i="28"/>
  <c r="M76" i="28"/>
  <c r="I76" i="28"/>
  <c r="E76" i="28"/>
  <c r="L76" i="28"/>
  <c r="H76" i="28"/>
  <c r="C76" i="28"/>
  <c r="B76" i="28"/>
  <c r="D76" i="28"/>
  <c r="O47" i="28"/>
  <c r="N47" i="28"/>
  <c r="J47" i="28"/>
  <c r="F47" i="28"/>
  <c r="M47" i="28"/>
  <c r="I47" i="28"/>
  <c r="E47" i="28"/>
  <c r="L47" i="28"/>
  <c r="H47" i="28"/>
  <c r="K47" i="28"/>
  <c r="G47" i="28"/>
  <c r="D47" i="28"/>
  <c r="B47" i="28"/>
  <c r="C47" i="28"/>
  <c r="O68" i="28"/>
  <c r="K68" i="28"/>
  <c r="G68" i="28"/>
  <c r="N68" i="28"/>
  <c r="J68" i="28"/>
  <c r="F68" i="28"/>
  <c r="M68" i="28"/>
  <c r="I68" i="28"/>
  <c r="E68" i="28"/>
  <c r="L68" i="28"/>
  <c r="H68" i="28"/>
  <c r="D68" i="28"/>
  <c r="C68" i="28"/>
  <c r="B68" i="28"/>
  <c r="O62" i="28"/>
  <c r="M62" i="28"/>
  <c r="I62" i="28"/>
  <c r="E62" i="28"/>
  <c r="L62" i="28"/>
  <c r="H62" i="28"/>
  <c r="D62" i="28"/>
  <c r="K62" i="28"/>
  <c r="G62" i="28"/>
  <c r="N62" i="28"/>
  <c r="J62" i="28"/>
  <c r="F62" i="28"/>
  <c r="C62" i="28"/>
  <c r="B62" i="28"/>
  <c r="O28" i="28"/>
  <c r="K28" i="28"/>
  <c r="G28" i="28"/>
  <c r="N28" i="28"/>
  <c r="J28" i="28"/>
  <c r="F28" i="28"/>
  <c r="M28" i="28"/>
  <c r="I28" i="28"/>
  <c r="E28" i="28"/>
  <c r="L28" i="28"/>
  <c r="H28" i="28"/>
  <c r="D28" i="28"/>
  <c r="C28" i="28"/>
  <c r="B28" i="28"/>
  <c r="O58" i="28"/>
  <c r="M58" i="28"/>
  <c r="I58" i="28"/>
  <c r="E58" i="28"/>
  <c r="L58" i="28"/>
  <c r="H58" i="28"/>
  <c r="D58" i="28"/>
  <c r="K58" i="28"/>
  <c r="G58" i="28"/>
  <c r="N58" i="28"/>
  <c r="J58" i="28"/>
  <c r="F58" i="28"/>
  <c r="C58" i="28"/>
  <c r="B58" i="28"/>
  <c r="O54" i="28"/>
  <c r="M54" i="28"/>
  <c r="I54" i="28"/>
  <c r="E54" i="28"/>
  <c r="L54" i="28"/>
  <c r="H54" i="28"/>
  <c r="D54" i="28"/>
  <c r="K54" i="28"/>
  <c r="G54" i="28"/>
  <c r="N54" i="28"/>
  <c r="J54" i="28"/>
  <c r="F54" i="28"/>
  <c r="C54" i="28"/>
  <c r="B54" i="28"/>
  <c r="O50" i="28"/>
  <c r="M50" i="28"/>
  <c r="I50" i="28"/>
  <c r="E50" i="28"/>
  <c r="L50" i="28"/>
  <c r="H50" i="28"/>
  <c r="D50" i="28"/>
  <c r="K50" i="28"/>
  <c r="G50" i="28"/>
  <c r="N50" i="28"/>
  <c r="J50" i="28"/>
  <c r="F50" i="28"/>
  <c r="C50" i="28"/>
  <c r="B50" i="28"/>
  <c r="O46" i="28"/>
  <c r="M46" i="28"/>
  <c r="I46" i="28"/>
  <c r="E46" i="28"/>
  <c r="L46" i="28"/>
  <c r="H46" i="28"/>
  <c r="D46" i="28"/>
  <c r="K46" i="28"/>
  <c r="G46" i="28"/>
  <c r="N46" i="28"/>
  <c r="J46" i="28"/>
  <c r="F46" i="28"/>
  <c r="C46" i="28"/>
  <c r="B46" i="28"/>
  <c r="O42" i="28"/>
  <c r="M42" i="28"/>
  <c r="I42" i="28"/>
  <c r="E42" i="28"/>
  <c r="L42" i="28"/>
  <c r="H42" i="28"/>
  <c r="D42" i="28"/>
  <c r="K42" i="28"/>
  <c r="G42" i="28"/>
  <c r="N42" i="28"/>
  <c r="J42" i="28"/>
  <c r="F42" i="28"/>
  <c r="C42" i="28"/>
  <c r="B42" i="28"/>
  <c r="O38" i="28"/>
  <c r="M38" i="28"/>
  <c r="I38" i="28"/>
  <c r="E38" i="28"/>
  <c r="L38" i="28"/>
  <c r="H38" i="28"/>
  <c r="D38" i="28"/>
  <c r="K38" i="28"/>
  <c r="G38" i="28"/>
  <c r="N38" i="28"/>
  <c r="J38" i="28"/>
  <c r="F38" i="28"/>
  <c r="C38" i="28"/>
  <c r="B38" i="28"/>
  <c r="O34" i="28"/>
  <c r="M34" i="28"/>
  <c r="I34" i="28"/>
  <c r="E34" i="28"/>
  <c r="L34" i="28"/>
  <c r="H34" i="28"/>
  <c r="D34" i="28"/>
  <c r="K34" i="28"/>
  <c r="G34" i="28"/>
  <c r="N34" i="28"/>
  <c r="J34" i="28"/>
  <c r="F34" i="28"/>
  <c r="C34" i="28"/>
  <c r="B34" i="28"/>
  <c r="O30" i="28"/>
  <c r="M30" i="28"/>
  <c r="I30" i="28"/>
  <c r="E30" i="28"/>
  <c r="L30" i="28"/>
  <c r="H30" i="28"/>
  <c r="D30" i="28"/>
  <c r="K30" i="28"/>
  <c r="G30" i="28"/>
  <c r="N30" i="28"/>
  <c r="J30" i="28"/>
  <c r="F30" i="28"/>
  <c r="C30" i="28"/>
  <c r="B30" i="28"/>
  <c r="O26" i="28"/>
  <c r="M26" i="28"/>
  <c r="I26" i="28"/>
  <c r="E26" i="28"/>
  <c r="L26" i="28"/>
  <c r="H26" i="28"/>
  <c r="D26" i="28"/>
  <c r="K26" i="28"/>
  <c r="G26" i="28"/>
  <c r="N26" i="28"/>
  <c r="J26" i="28"/>
  <c r="F26" i="28"/>
  <c r="C26" i="28"/>
  <c r="B26" i="28"/>
  <c r="O33" i="28"/>
  <c r="L33" i="28"/>
  <c r="H33" i="28"/>
  <c r="D33" i="28"/>
  <c r="K33" i="28"/>
  <c r="G33" i="28"/>
  <c r="N33" i="28"/>
  <c r="J33" i="28"/>
  <c r="F33" i="28"/>
  <c r="M33" i="28"/>
  <c r="I33" i="28"/>
  <c r="E33" i="28"/>
  <c r="C33" i="28"/>
  <c r="B33" i="28"/>
  <c r="O29" i="28"/>
  <c r="L29" i="28"/>
  <c r="H29" i="28"/>
  <c r="D29" i="28"/>
  <c r="K29" i="28"/>
  <c r="G29" i="28"/>
  <c r="N29" i="28"/>
  <c r="J29" i="28"/>
  <c r="F29" i="28"/>
  <c r="M29" i="28"/>
  <c r="I29" i="28"/>
  <c r="E29" i="28"/>
  <c r="C29" i="28"/>
  <c r="B29" i="28"/>
  <c r="O24" i="28"/>
  <c r="K24" i="28"/>
  <c r="G24" i="28"/>
  <c r="N24" i="28"/>
  <c r="J24" i="28"/>
  <c r="F24" i="28"/>
  <c r="M24" i="28"/>
  <c r="I24" i="28"/>
  <c r="E24" i="28"/>
  <c r="L24" i="28"/>
  <c r="H24" i="28"/>
  <c r="D24" i="28"/>
  <c r="C24" i="28"/>
  <c r="B24" i="28"/>
  <c r="O20" i="28"/>
  <c r="K20" i="28"/>
  <c r="G20" i="28"/>
  <c r="N20" i="28"/>
  <c r="J20" i="28"/>
  <c r="F20" i="28"/>
  <c r="M20" i="28"/>
  <c r="I20" i="28"/>
  <c r="E20" i="28"/>
  <c r="L20" i="28"/>
  <c r="H20" i="28"/>
  <c r="D20" i="28"/>
  <c r="C20" i="28"/>
  <c r="B20" i="28"/>
  <c r="O9" i="28"/>
  <c r="L9" i="28"/>
  <c r="H9" i="28"/>
  <c r="D9" i="28"/>
  <c r="K9" i="28"/>
  <c r="G9" i="28"/>
  <c r="N9" i="28"/>
  <c r="J9" i="28"/>
  <c r="F9" i="28"/>
  <c r="M9" i="28"/>
  <c r="I9" i="28"/>
  <c r="E9" i="28"/>
  <c r="C9" i="28"/>
  <c r="B9" i="28"/>
  <c r="O5" i="28"/>
  <c r="L5" i="28"/>
  <c r="H5" i="28"/>
  <c r="D5" i="28"/>
  <c r="K5" i="28"/>
  <c r="G5" i="28"/>
  <c r="N5" i="28"/>
  <c r="J5" i="28"/>
  <c r="F5" i="28"/>
  <c r="M5" i="28"/>
  <c r="I5" i="28"/>
  <c r="E5" i="28"/>
  <c r="C5" i="28"/>
  <c r="B5" i="28"/>
  <c r="F262" i="27"/>
  <c r="G262" i="27" s="1"/>
  <c r="H262" i="27" s="1"/>
  <c r="I262" i="27" s="1"/>
  <c r="J262" i="27" s="1"/>
  <c r="K262" i="27" s="1"/>
  <c r="L262" i="27" s="1"/>
  <c r="M262" i="27" s="1"/>
  <c r="N262" i="27" s="1"/>
  <c r="O262" i="27" s="1"/>
  <c r="P262" i="27" s="1"/>
  <c r="Q262" i="27" s="1"/>
  <c r="R262" i="27" s="1"/>
  <c r="S262" i="27" s="1"/>
  <c r="T262" i="27" s="1"/>
  <c r="U262" i="27" s="1"/>
  <c r="V262" i="27" s="1"/>
  <c r="W262" i="27" s="1"/>
  <c r="X262" i="27" s="1"/>
  <c r="Y262" i="27" s="1"/>
  <c r="Z262" i="27" s="1"/>
  <c r="AA262" i="27" s="1"/>
  <c r="AB262" i="27" s="1"/>
  <c r="AC262" i="27" s="1"/>
  <c r="AD262" i="27" s="1"/>
  <c r="AE262" i="27" s="1"/>
  <c r="AF262" i="27" s="1"/>
  <c r="AG262" i="27" s="1"/>
  <c r="AH262" i="27" s="1"/>
  <c r="AI262" i="27" s="1"/>
  <c r="AJ262" i="27" s="1"/>
  <c r="AK262" i="27" s="1"/>
  <c r="AL262" i="27" s="1"/>
  <c r="AM262" i="27" s="1"/>
  <c r="AN262" i="27" s="1"/>
  <c r="AO262" i="27" s="1"/>
  <c r="AP262" i="27" s="1"/>
  <c r="AQ262" i="27" s="1"/>
  <c r="AR262" i="27" s="1"/>
  <c r="AS262" i="27" s="1"/>
  <c r="AT262" i="27" s="1"/>
  <c r="AU262" i="27" s="1"/>
  <c r="AV262" i="27" s="1"/>
  <c r="AW262" i="27" s="1"/>
  <c r="AX262" i="27" s="1"/>
  <c r="AY262" i="27" s="1"/>
  <c r="AZ262" i="27" s="1"/>
  <c r="BA262" i="27" s="1"/>
  <c r="BB262" i="27" s="1"/>
  <c r="BC262" i="27" s="1"/>
  <c r="BD262" i="27" s="1"/>
  <c r="F58" i="27"/>
  <c r="G58" i="27" s="1"/>
  <c r="H58" i="27" s="1"/>
  <c r="I58" i="27" s="1"/>
  <c r="J58" i="27" s="1"/>
  <c r="K58" i="27" s="1"/>
  <c r="L58" i="27" s="1"/>
  <c r="M58" i="27" s="1"/>
  <c r="N58" i="27" s="1"/>
  <c r="O58" i="27" s="1"/>
  <c r="P58" i="27" s="1"/>
  <c r="Q58" i="27" s="1"/>
  <c r="R58" i="27" s="1"/>
  <c r="S58" i="27" s="1"/>
  <c r="T58" i="27" s="1"/>
  <c r="U58" i="27" s="1"/>
  <c r="V58" i="27" s="1"/>
  <c r="W58" i="27" s="1"/>
  <c r="X58" i="27" s="1"/>
  <c r="Y58" i="27" s="1"/>
  <c r="Z58" i="27" s="1"/>
  <c r="AA58" i="27" s="1"/>
  <c r="AB58" i="27" s="1"/>
  <c r="AC58" i="27" s="1"/>
  <c r="AD58" i="27" s="1"/>
  <c r="AE58" i="27" s="1"/>
  <c r="AF58" i="27" s="1"/>
  <c r="AG58" i="27" s="1"/>
  <c r="AH58" i="27" s="1"/>
  <c r="AI58" i="27" s="1"/>
  <c r="AJ58" i="27" s="1"/>
  <c r="AK58" i="27" s="1"/>
  <c r="AL58" i="27" s="1"/>
  <c r="AM58" i="27" s="1"/>
  <c r="AN58" i="27" s="1"/>
  <c r="AO58" i="27" s="1"/>
  <c r="AP58" i="27" s="1"/>
  <c r="AQ58" i="27" s="1"/>
  <c r="AR58" i="27" s="1"/>
  <c r="AS58" i="27" s="1"/>
  <c r="AT58" i="27" s="1"/>
  <c r="AU58" i="27" s="1"/>
  <c r="AV58" i="27" s="1"/>
  <c r="AW58" i="27" s="1"/>
  <c r="AX58" i="27" s="1"/>
  <c r="AY58" i="27" s="1"/>
  <c r="AZ58" i="27" s="1"/>
  <c r="BA58" i="27" s="1"/>
  <c r="BB58" i="27" s="1"/>
  <c r="BC58" i="27" s="1"/>
  <c r="BD58" i="27" s="1"/>
  <c r="F350" i="27"/>
  <c r="G350" i="27" s="1"/>
  <c r="H350" i="27" s="1"/>
  <c r="I350" i="27" s="1"/>
  <c r="J350" i="27" s="1"/>
  <c r="K350" i="27" s="1"/>
  <c r="L350" i="27" s="1"/>
  <c r="M350" i="27" s="1"/>
  <c r="N350" i="27" s="1"/>
  <c r="O350" i="27" s="1"/>
  <c r="P350" i="27" s="1"/>
  <c r="Q350" i="27" s="1"/>
  <c r="R350" i="27" s="1"/>
  <c r="S350" i="27" s="1"/>
  <c r="T350" i="27" s="1"/>
  <c r="U350" i="27" s="1"/>
  <c r="V350" i="27" s="1"/>
  <c r="W350" i="27" s="1"/>
  <c r="X350" i="27" s="1"/>
  <c r="Y350" i="27" s="1"/>
  <c r="Z350" i="27" s="1"/>
  <c r="AA350" i="27" s="1"/>
  <c r="AB350" i="27" s="1"/>
  <c r="AC350" i="27" s="1"/>
  <c r="AD350" i="27" s="1"/>
  <c r="AE350" i="27" s="1"/>
  <c r="AF350" i="27" s="1"/>
  <c r="AG350" i="27" s="1"/>
  <c r="AH350" i="27" s="1"/>
  <c r="AI350" i="27" s="1"/>
  <c r="AJ350" i="27" s="1"/>
  <c r="AK350" i="27" s="1"/>
  <c r="AL350" i="27" s="1"/>
  <c r="AM350" i="27" s="1"/>
  <c r="AN350" i="27" s="1"/>
  <c r="AO350" i="27" s="1"/>
  <c r="AP350" i="27" s="1"/>
  <c r="AQ350" i="27" s="1"/>
  <c r="AR350" i="27" s="1"/>
  <c r="AS350" i="27" s="1"/>
  <c r="AT350" i="27" s="1"/>
  <c r="AU350" i="27" s="1"/>
  <c r="AV350" i="27" s="1"/>
  <c r="AW350" i="27" s="1"/>
  <c r="AX350" i="27" s="1"/>
  <c r="AY350" i="27" s="1"/>
  <c r="AZ350" i="27" s="1"/>
  <c r="BA350" i="27" s="1"/>
  <c r="BB350" i="27" s="1"/>
  <c r="BC350" i="27" s="1"/>
  <c r="BD350" i="27" s="1"/>
  <c r="F343" i="27"/>
  <c r="G343" i="27" s="1"/>
  <c r="H343" i="27" s="1"/>
  <c r="I343" i="27" s="1"/>
  <c r="J343" i="27" s="1"/>
  <c r="K343" i="27" s="1"/>
  <c r="L343" i="27" s="1"/>
  <c r="M343" i="27" s="1"/>
  <c r="N343" i="27" s="1"/>
  <c r="O343" i="27" s="1"/>
  <c r="P343" i="27" s="1"/>
  <c r="Q343" i="27" s="1"/>
  <c r="R343" i="27" s="1"/>
  <c r="S343" i="27" s="1"/>
  <c r="T343" i="27" s="1"/>
  <c r="U343" i="27" s="1"/>
  <c r="V343" i="27" s="1"/>
  <c r="W343" i="27" s="1"/>
  <c r="X343" i="27" s="1"/>
  <c r="Y343" i="27" s="1"/>
  <c r="Z343" i="27" s="1"/>
  <c r="AA343" i="27" s="1"/>
  <c r="AB343" i="27" s="1"/>
  <c r="AC343" i="27" s="1"/>
  <c r="AD343" i="27" s="1"/>
  <c r="AE343" i="27" s="1"/>
  <c r="AF343" i="27" s="1"/>
  <c r="AG343" i="27" s="1"/>
  <c r="AH343" i="27" s="1"/>
  <c r="AI343" i="27" s="1"/>
  <c r="AJ343" i="27" s="1"/>
  <c r="AK343" i="27" s="1"/>
  <c r="AL343" i="27" s="1"/>
  <c r="AM343" i="27" s="1"/>
  <c r="AN343" i="27" s="1"/>
  <c r="AO343" i="27" s="1"/>
  <c r="AP343" i="27" s="1"/>
  <c r="AQ343" i="27" s="1"/>
  <c r="AR343" i="27" s="1"/>
  <c r="AS343" i="27" s="1"/>
  <c r="AT343" i="27" s="1"/>
  <c r="AU343" i="27" s="1"/>
  <c r="AV343" i="27" s="1"/>
  <c r="AW343" i="27" s="1"/>
  <c r="AX343" i="27" s="1"/>
  <c r="AY343" i="27" s="1"/>
  <c r="AZ343" i="27" s="1"/>
  <c r="BA343" i="27" s="1"/>
  <c r="BB343" i="27" s="1"/>
  <c r="BC343" i="27" s="1"/>
  <c r="BD343" i="27" s="1"/>
  <c r="F166" i="27"/>
  <c r="G166" i="27" s="1"/>
  <c r="H166" i="27" s="1"/>
  <c r="I166" i="27" s="1"/>
  <c r="J166" i="27" s="1"/>
  <c r="K166" i="27" s="1"/>
  <c r="L166" i="27" s="1"/>
  <c r="M166" i="27" s="1"/>
  <c r="N166" i="27" s="1"/>
  <c r="O166" i="27" s="1"/>
  <c r="P166" i="27" s="1"/>
  <c r="Q166" i="27" s="1"/>
  <c r="R166" i="27" s="1"/>
  <c r="S166" i="27" s="1"/>
  <c r="T166" i="27" s="1"/>
  <c r="U166" i="27" s="1"/>
  <c r="V166" i="27" s="1"/>
  <c r="W166" i="27" s="1"/>
  <c r="X166" i="27" s="1"/>
  <c r="Y166" i="27" s="1"/>
  <c r="Z166" i="27" s="1"/>
  <c r="AA166" i="27" s="1"/>
  <c r="AB166" i="27" s="1"/>
  <c r="AC166" i="27" s="1"/>
  <c r="AD166" i="27" s="1"/>
  <c r="AE166" i="27" s="1"/>
  <c r="AF166" i="27" s="1"/>
  <c r="AG166" i="27" s="1"/>
  <c r="AH166" i="27" s="1"/>
  <c r="AI166" i="27" s="1"/>
  <c r="AJ166" i="27" s="1"/>
  <c r="AK166" i="27" s="1"/>
  <c r="AL166" i="27" s="1"/>
  <c r="AM166" i="27" s="1"/>
  <c r="AN166" i="27" s="1"/>
  <c r="AO166" i="27" s="1"/>
  <c r="AP166" i="27" s="1"/>
  <c r="AQ166" i="27" s="1"/>
  <c r="AR166" i="27" s="1"/>
  <c r="AS166" i="27" s="1"/>
  <c r="AT166" i="27" s="1"/>
  <c r="AU166" i="27" s="1"/>
  <c r="AV166" i="27" s="1"/>
  <c r="AW166" i="27" s="1"/>
  <c r="AX166" i="27" s="1"/>
  <c r="AY166" i="27" s="1"/>
  <c r="AZ166" i="27" s="1"/>
  <c r="BA166" i="27" s="1"/>
  <c r="BB166" i="27" s="1"/>
  <c r="BC166" i="27" s="1"/>
  <c r="BD166" i="27" s="1"/>
  <c r="F204" i="27"/>
  <c r="G204" i="27" s="1"/>
  <c r="H204" i="27" s="1"/>
  <c r="I204" i="27" s="1"/>
  <c r="J204" i="27" s="1"/>
  <c r="K204" i="27" s="1"/>
  <c r="L204" i="27" s="1"/>
  <c r="M204" i="27" s="1"/>
  <c r="N204" i="27" s="1"/>
  <c r="O204" i="27" s="1"/>
  <c r="P204" i="27" s="1"/>
  <c r="Q204" i="27" s="1"/>
  <c r="R204" i="27" s="1"/>
  <c r="S204" i="27" s="1"/>
  <c r="T204" i="27" s="1"/>
  <c r="U204" i="27" s="1"/>
  <c r="V204" i="27" s="1"/>
  <c r="W204" i="27" s="1"/>
  <c r="X204" i="27" s="1"/>
  <c r="Y204" i="27" s="1"/>
  <c r="Z204" i="27" s="1"/>
  <c r="AA204" i="27" s="1"/>
  <c r="AB204" i="27" s="1"/>
  <c r="AC204" i="27" s="1"/>
  <c r="AD204" i="27" s="1"/>
  <c r="AE204" i="27" s="1"/>
  <c r="AF204" i="27" s="1"/>
  <c r="AG204" i="27" s="1"/>
  <c r="AH204" i="27" s="1"/>
  <c r="AI204" i="27" s="1"/>
  <c r="AJ204" i="27" s="1"/>
  <c r="AK204" i="27" s="1"/>
  <c r="AL204" i="27" s="1"/>
  <c r="AM204" i="27" s="1"/>
  <c r="AN204" i="27" s="1"/>
  <c r="AO204" i="27" s="1"/>
  <c r="AP204" i="27" s="1"/>
  <c r="AQ204" i="27" s="1"/>
  <c r="AR204" i="27" s="1"/>
  <c r="AS204" i="27" s="1"/>
  <c r="AT204" i="27" s="1"/>
  <c r="AU204" i="27" s="1"/>
  <c r="AV204" i="27" s="1"/>
  <c r="AW204" i="27" s="1"/>
  <c r="AX204" i="27" s="1"/>
  <c r="AY204" i="27" s="1"/>
  <c r="AZ204" i="27" s="1"/>
  <c r="BA204" i="27" s="1"/>
  <c r="BB204" i="27" s="1"/>
  <c r="BC204" i="27" s="1"/>
  <c r="BD204" i="27" s="1"/>
  <c r="F31" i="27"/>
  <c r="G31" i="27" s="1"/>
  <c r="H31" i="27" s="1"/>
  <c r="I31" i="27" s="1"/>
  <c r="J31" i="27" s="1"/>
  <c r="K31" i="27" s="1"/>
  <c r="L31" i="27" s="1"/>
  <c r="M31" i="27" s="1"/>
  <c r="N31" i="27" s="1"/>
  <c r="O31" i="27" s="1"/>
  <c r="P31" i="27" s="1"/>
  <c r="Q31" i="27" s="1"/>
  <c r="R31" i="27" s="1"/>
  <c r="S31" i="27" s="1"/>
  <c r="T31" i="27" s="1"/>
  <c r="U31" i="27" s="1"/>
  <c r="V31" i="27" s="1"/>
  <c r="W31" i="27" s="1"/>
  <c r="X31" i="27" s="1"/>
  <c r="Y31" i="27" s="1"/>
  <c r="Z31" i="27" s="1"/>
  <c r="AA31" i="27" s="1"/>
  <c r="AB31" i="27" s="1"/>
  <c r="AC31" i="27" s="1"/>
  <c r="AD31" i="27" s="1"/>
  <c r="AE31" i="27" s="1"/>
  <c r="AF31" i="27" s="1"/>
  <c r="AG31" i="27" s="1"/>
  <c r="AH31" i="27" s="1"/>
  <c r="AI31" i="27" s="1"/>
  <c r="AJ31" i="27" s="1"/>
  <c r="AK31" i="27" s="1"/>
  <c r="AL31" i="27" s="1"/>
  <c r="AM31" i="27" s="1"/>
  <c r="AN31" i="27" s="1"/>
  <c r="AO31" i="27" s="1"/>
  <c r="AP31" i="27" s="1"/>
  <c r="AQ31" i="27" s="1"/>
  <c r="AR31" i="27" s="1"/>
  <c r="AS31" i="27" s="1"/>
  <c r="AT31" i="27" s="1"/>
  <c r="AU31" i="27" s="1"/>
  <c r="AV31" i="27" s="1"/>
  <c r="AW31" i="27" s="1"/>
  <c r="AX31" i="27" s="1"/>
  <c r="AY31" i="27" s="1"/>
  <c r="AZ31" i="27" s="1"/>
  <c r="BA31" i="27" s="1"/>
  <c r="BB31" i="27" s="1"/>
  <c r="BC31" i="27" s="1"/>
  <c r="BD31" i="27" s="1"/>
  <c r="F80" i="27"/>
  <c r="G80" i="27" s="1"/>
  <c r="H80" i="27" s="1"/>
  <c r="I80" i="27" s="1"/>
  <c r="J80" i="27" s="1"/>
  <c r="K80" i="27" s="1"/>
  <c r="L80" i="27" s="1"/>
  <c r="M80" i="27" s="1"/>
  <c r="N80" i="27" s="1"/>
  <c r="O80" i="27" s="1"/>
  <c r="P80" i="27" s="1"/>
  <c r="Q80" i="27" s="1"/>
  <c r="R80" i="27" s="1"/>
  <c r="S80" i="27" s="1"/>
  <c r="T80" i="27" s="1"/>
  <c r="U80" i="27" s="1"/>
  <c r="V80" i="27" s="1"/>
  <c r="W80" i="27" s="1"/>
  <c r="X80" i="27" s="1"/>
  <c r="Y80" i="27" s="1"/>
  <c r="Z80" i="27" s="1"/>
  <c r="AA80" i="27" s="1"/>
  <c r="AB80" i="27" s="1"/>
  <c r="AC80" i="27" s="1"/>
  <c r="AD80" i="27" s="1"/>
  <c r="AE80" i="27" s="1"/>
  <c r="AF80" i="27" s="1"/>
  <c r="AG80" i="27" s="1"/>
  <c r="AH80" i="27" s="1"/>
  <c r="AI80" i="27" s="1"/>
  <c r="AJ80" i="27" s="1"/>
  <c r="AK80" i="27" s="1"/>
  <c r="AL80" i="27" s="1"/>
  <c r="AM80" i="27" s="1"/>
  <c r="AN80" i="27" s="1"/>
  <c r="AO80" i="27" s="1"/>
  <c r="AP80" i="27" s="1"/>
  <c r="AQ80" i="27" s="1"/>
  <c r="AR80" i="27" s="1"/>
  <c r="AS80" i="27" s="1"/>
  <c r="AT80" i="27" s="1"/>
  <c r="AU80" i="27" s="1"/>
  <c r="AV80" i="27" s="1"/>
  <c r="AW80" i="27" s="1"/>
  <c r="AX80" i="27" s="1"/>
  <c r="AY80" i="27" s="1"/>
  <c r="AZ80" i="27" s="1"/>
  <c r="BA80" i="27" s="1"/>
  <c r="BB80" i="27" s="1"/>
  <c r="BC80" i="27" s="1"/>
  <c r="BD80" i="27" s="1"/>
  <c r="F473" i="27"/>
  <c r="G473" i="27" s="1"/>
  <c r="H473" i="27" s="1"/>
  <c r="I473" i="27" s="1"/>
  <c r="J473" i="27" s="1"/>
  <c r="K473" i="27" s="1"/>
  <c r="L473" i="27" s="1"/>
  <c r="M473" i="27" s="1"/>
  <c r="N473" i="27" s="1"/>
  <c r="O473" i="27" s="1"/>
  <c r="P473" i="27" s="1"/>
  <c r="Q473" i="27" s="1"/>
  <c r="R473" i="27" s="1"/>
  <c r="S473" i="27" s="1"/>
  <c r="T473" i="27" s="1"/>
  <c r="U473" i="27" s="1"/>
  <c r="V473" i="27" s="1"/>
  <c r="W473" i="27" s="1"/>
  <c r="X473" i="27" s="1"/>
  <c r="Y473" i="27" s="1"/>
  <c r="Z473" i="27" s="1"/>
  <c r="AA473" i="27" s="1"/>
  <c r="AB473" i="27" s="1"/>
  <c r="AC473" i="27" s="1"/>
  <c r="AD473" i="27" s="1"/>
  <c r="AE473" i="27" s="1"/>
  <c r="AF473" i="27" s="1"/>
  <c r="AG473" i="27" s="1"/>
  <c r="AH473" i="27" s="1"/>
  <c r="AI473" i="27" s="1"/>
  <c r="AJ473" i="27" s="1"/>
  <c r="AK473" i="27" s="1"/>
  <c r="AL473" i="27" s="1"/>
  <c r="AM473" i="27" s="1"/>
  <c r="AN473" i="27" s="1"/>
  <c r="AO473" i="27" s="1"/>
  <c r="AP473" i="27" s="1"/>
  <c r="AQ473" i="27" s="1"/>
  <c r="AR473" i="27" s="1"/>
  <c r="AS473" i="27" s="1"/>
  <c r="AT473" i="27" s="1"/>
  <c r="AU473" i="27" s="1"/>
  <c r="AV473" i="27" s="1"/>
  <c r="AW473" i="27" s="1"/>
  <c r="AX473" i="27" s="1"/>
  <c r="AY473" i="27" s="1"/>
  <c r="AZ473" i="27" s="1"/>
  <c r="BA473" i="27" s="1"/>
  <c r="BB473" i="27" s="1"/>
  <c r="BC473" i="27" s="1"/>
  <c r="BD473" i="27" s="1"/>
  <c r="F264" i="27"/>
  <c r="G264" i="27" s="1"/>
  <c r="H264" i="27" s="1"/>
  <c r="I264" i="27" s="1"/>
  <c r="J264" i="27" s="1"/>
  <c r="K264" i="27" s="1"/>
  <c r="L264" i="27" s="1"/>
  <c r="M264" i="27" s="1"/>
  <c r="N264" i="27" s="1"/>
  <c r="O264" i="27" s="1"/>
  <c r="P264" i="27" s="1"/>
  <c r="Q264" i="27" s="1"/>
  <c r="R264" i="27" s="1"/>
  <c r="S264" i="27" s="1"/>
  <c r="T264" i="27" s="1"/>
  <c r="U264" i="27" s="1"/>
  <c r="V264" i="27" s="1"/>
  <c r="W264" i="27" s="1"/>
  <c r="X264" i="27" s="1"/>
  <c r="Y264" i="27" s="1"/>
  <c r="Z264" i="27" s="1"/>
  <c r="AA264" i="27" s="1"/>
  <c r="AB264" i="27" s="1"/>
  <c r="AC264" i="27" s="1"/>
  <c r="AD264" i="27" s="1"/>
  <c r="AE264" i="27" s="1"/>
  <c r="AF264" i="27" s="1"/>
  <c r="AG264" i="27" s="1"/>
  <c r="AH264" i="27" s="1"/>
  <c r="AI264" i="27" s="1"/>
  <c r="AJ264" i="27" s="1"/>
  <c r="AK264" i="27" s="1"/>
  <c r="AL264" i="27" s="1"/>
  <c r="AM264" i="27" s="1"/>
  <c r="AN264" i="27" s="1"/>
  <c r="AO264" i="27" s="1"/>
  <c r="AP264" i="27" s="1"/>
  <c r="AQ264" i="27" s="1"/>
  <c r="AR264" i="27" s="1"/>
  <c r="AS264" i="27" s="1"/>
  <c r="AT264" i="27" s="1"/>
  <c r="AU264" i="27" s="1"/>
  <c r="AV264" i="27" s="1"/>
  <c r="AW264" i="27" s="1"/>
  <c r="AX264" i="27" s="1"/>
  <c r="AY264" i="27" s="1"/>
  <c r="AZ264" i="27" s="1"/>
  <c r="BA264" i="27" s="1"/>
  <c r="BB264" i="27" s="1"/>
  <c r="BC264" i="27" s="1"/>
  <c r="BD264" i="27" s="1"/>
  <c r="F43" i="27"/>
  <c r="G43" i="27" s="1"/>
  <c r="H43" i="27" s="1"/>
  <c r="I43" i="27" s="1"/>
  <c r="J43" i="27" s="1"/>
  <c r="K43" i="27" s="1"/>
  <c r="L43" i="27" s="1"/>
  <c r="M43" i="27" s="1"/>
  <c r="N43" i="27" s="1"/>
  <c r="O43" i="27" s="1"/>
  <c r="P43" i="27" s="1"/>
  <c r="Q43" i="27" s="1"/>
  <c r="R43" i="27" s="1"/>
  <c r="S43" i="27" s="1"/>
  <c r="T43" i="27" s="1"/>
  <c r="U43" i="27" s="1"/>
  <c r="V43" i="27" s="1"/>
  <c r="W43" i="27" s="1"/>
  <c r="X43" i="27" s="1"/>
  <c r="Y43" i="27" s="1"/>
  <c r="Z43" i="27" s="1"/>
  <c r="AA43" i="27" s="1"/>
  <c r="AB43" i="27" s="1"/>
  <c r="AC43" i="27" s="1"/>
  <c r="AD43" i="27" s="1"/>
  <c r="AE43" i="27" s="1"/>
  <c r="AF43" i="27" s="1"/>
  <c r="AG43" i="27" s="1"/>
  <c r="AH43" i="27" s="1"/>
  <c r="AI43" i="27" s="1"/>
  <c r="AJ43" i="27" s="1"/>
  <c r="AK43" i="27" s="1"/>
  <c r="AL43" i="27" s="1"/>
  <c r="AM43" i="27" s="1"/>
  <c r="AN43" i="27" s="1"/>
  <c r="AO43" i="27" s="1"/>
  <c r="AP43" i="27" s="1"/>
  <c r="AQ43" i="27" s="1"/>
  <c r="AR43" i="27" s="1"/>
  <c r="AS43" i="27" s="1"/>
  <c r="AT43" i="27" s="1"/>
  <c r="AU43" i="27" s="1"/>
  <c r="AV43" i="27" s="1"/>
  <c r="AW43" i="27" s="1"/>
  <c r="AX43" i="27" s="1"/>
  <c r="AY43" i="27" s="1"/>
  <c r="AZ43" i="27" s="1"/>
  <c r="BA43" i="27" s="1"/>
  <c r="BB43" i="27" s="1"/>
  <c r="BC43" i="27" s="1"/>
  <c r="BD43" i="27" s="1"/>
  <c r="F353" i="27"/>
  <c r="G353" i="27" s="1"/>
  <c r="H353" i="27" s="1"/>
  <c r="I353" i="27" s="1"/>
  <c r="J353" i="27" s="1"/>
  <c r="K353" i="27" s="1"/>
  <c r="L353" i="27" s="1"/>
  <c r="M353" i="27" s="1"/>
  <c r="N353" i="27" s="1"/>
  <c r="O353" i="27" s="1"/>
  <c r="P353" i="27" s="1"/>
  <c r="Q353" i="27" s="1"/>
  <c r="R353" i="27" s="1"/>
  <c r="S353" i="27" s="1"/>
  <c r="T353" i="27" s="1"/>
  <c r="U353" i="27" s="1"/>
  <c r="V353" i="27" s="1"/>
  <c r="W353" i="27" s="1"/>
  <c r="X353" i="27" s="1"/>
  <c r="Y353" i="27" s="1"/>
  <c r="Z353" i="27" s="1"/>
  <c r="AA353" i="27" s="1"/>
  <c r="AB353" i="27" s="1"/>
  <c r="AC353" i="27" s="1"/>
  <c r="AD353" i="27" s="1"/>
  <c r="AE353" i="27" s="1"/>
  <c r="AF353" i="27" s="1"/>
  <c r="AG353" i="27" s="1"/>
  <c r="AH353" i="27" s="1"/>
  <c r="AI353" i="27" s="1"/>
  <c r="AJ353" i="27" s="1"/>
  <c r="AK353" i="27" s="1"/>
  <c r="AL353" i="27" s="1"/>
  <c r="AM353" i="27" s="1"/>
  <c r="AN353" i="27" s="1"/>
  <c r="AO353" i="27" s="1"/>
  <c r="AP353" i="27" s="1"/>
  <c r="AQ353" i="27" s="1"/>
  <c r="AR353" i="27" s="1"/>
  <c r="AS353" i="27" s="1"/>
  <c r="AT353" i="27" s="1"/>
  <c r="AU353" i="27" s="1"/>
  <c r="AV353" i="27" s="1"/>
  <c r="AW353" i="27" s="1"/>
  <c r="AX353" i="27" s="1"/>
  <c r="AY353" i="27" s="1"/>
  <c r="AZ353" i="27" s="1"/>
  <c r="BA353" i="27" s="1"/>
  <c r="BB353" i="27" s="1"/>
  <c r="BC353" i="27" s="1"/>
  <c r="BD353" i="27" s="1"/>
  <c r="F256" i="27"/>
  <c r="G256" i="27" s="1"/>
  <c r="H256" i="27" s="1"/>
  <c r="I256" i="27" s="1"/>
  <c r="J256" i="27" s="1"/>
  <c r="K256" i="27" s="1"/>
  <c r="L256" i="27" s="1"/>
  <c r="M256" i="27" s="1"/>
  <c r="N256" i="27" s="1"/>
  <c r="O256" i="27" s="1"/>
  <c r="P256" i="27" s="1"/>
  <c r="Q256" i="27" s="1"/>
  <c r="R256" i="27" s="1"/>
  <c r="S256" i="27" s="1"/>
  <c r="T256" i="27" s="1"/>
  <c r="U256" i="27" s="1"/>
  <c r="V256" i="27" s="1"/>
  <c r="W256" i="27" s="1"/>
  <c r="X256" i="27" s="1"/>
  <c r="Y256" i="27" s="1"/>
  <c r="Z256" i="27" s="1"/>
  <c r="AA256" i="27" s="1"/>
  <c r="AB256" i="27" s="1"/>
  <c r="AC256" i="27" s="1"/>
  <c r="AD256" i="27" s="1"/>
  <c r="AE256" i="27" s="1"/>
  <c r="AF256" i="27" s="1"/>
  <c r="AG256" i="27" s="1"/>
  <c r="AH256" i="27" s="1"/>
  <c r="AI256" i="27" s="1"/>
  <c r="AJ256" i="27" s="1"/>
  <c r="AK256" i="27" s="1"/>
  <c r="AL256" i="27" s="1"/>
  <c r="AM256" i="27" s="1"/>
  <c r="AN256" i="27" s="1"/>
  <c r="AO256" i="27" s="1"/>
  <c r="AP256" i="27" s="1"/>
  <c r="AQ256" i="27" s="1"/>
  <c r="AR256" i="27" s="1"/>
  <c r="AS256" i="27" s="1"/>
  <c r="AT256" i="27" s="1"/>
  <c r="AU256" i="27" s="1"/>
  <c r="AV256" i="27" s="1"/>
  <c r="AW256" i="27" s="1"/>
  <c r="AX256" i="27" s="1"/>
  <c r="AY256" i="27" s="1"/>
  <c r="AZ256" i="27" s="1"/>
  <c r="BA256" i="27" s="1"/>
  <c r="BB256" i="27" s="1"/>
  <c r="BC256" i="27" s="1"/>
  <c r="BD256" i="27" s="1"/>
  <c r="F136" i="27"/>
  <c r="G136" i="27" s="1"/>
  <c r="H136" i="27" s="1"/>
  <c r="I136" i="27" s="1"/>
  <c r="J136" i="27" s="1"/>
  <c r="K136" i="27" s="1"/>
  <c r="L136" i="27" s="1"/>
  <c r="M136" i="27" s="1"/>
  <c r="N136" i="27" s="1"/>
  <c r="O136" i="27" s="1"/>
  <c r="P136" i="27" s="1"/>
  <c r="Q136" i="27" s="1"/>
  <c r="R136" i="27" s="1"/>
  <c r="S136" i="27" s="1"/>
  <c r="T136" i="27" s="1"/>
  <c r="U136" i="27" s="1"/>
  <c r="V136" i="27" s="1"/>
  <c r="W136" i="27" s="1"/>
  <c r="X136" i="27" s="1"/>
  <c r="Y136" i="27" s="1"/>
  <c r="Z136" i="27" s="1"/>
  <c r="AA136" i="27" s="1"/>
  <c r="AB136" i="27" s="1"/>
  <c r="AC136" i="27" s="1"/>
  <c r="AD136" i="27" s="1"/>
  <c r="AE136" i="27" s="1"/>
  <c r="AF136" i="27" s="1"/>
  <c r="AG136" i="27" s="1"/>
  <c r="AH136" i="27" s="1"/>
  <c r="AI136" i="27" s="1"/>
  <c r="AJ136" i="27" s="1"/>
  <c r="AK136" i="27" s="1"/>
  <c r="AL136" i="27" s="1"/>
  <c r="AM136" i="27" s="1"/>
  <c r="AN136" i="27" s="1"/>
  <c r="AO136" i="27" s="1"/>
  <c r="AP136" i="27" s="1"/>
  <c r="AQ136" i="27" s="1"/>
  <c r="AR136" i="27" s="1"/>
  <c r="AS136" i="27" s="1"/>
  <c r="AT136" i="27" s="1"/>
  <c r="AU136" i="27" s="1"/>
  <c r="AV136" i="27" s="1"/>
  <c r="AW136" i="27" s="1"/>
  <c r="AX136" i="27" s="1"/>
  <c r="AY136" i="27" s="1"/>
  <c r="AZ136" i="27" s="1"/>
  <c r="BA136" i="27" s="1"/>
  <c r="BB136" i="27" s="1"/>
  <c r="BC136" i="27" s="1"/>
  <c r="BD136" i="27" s="1"/>
  <c r="F23" i="27"/>
  <c r="G23" i="27" s="1"/>
  <c r="H23" i="27" s="1"/>
  <c r="I23" i="27" s="1"/>
  <c r="J23" i="27" s="1"/>
  <c r="K23" i="27" s="1"/>
  <c r="L23" i="27" s="1"/>
  <c r="M23" i="27" s="1"/>
  <c r="N23" i="27" s="1"/>
  <c r="O23" i="27" s="1"/>
  <c r="P23" i="27" s="1"/>
  <c r="Q23" i="27" s="1"/>
  <c r="R23" i="27" s="1"/>
  <c r="S23" i="27" s="1"/>
  <c r="T23" i="27" s="1"/>
  <c r="U23" i="27" s="1"/>
  <c r="V23" i="27" s="1"/>
  <c r="W23" i="27" s="1"/>
  <c r="X23" i="27" s="1"/>
  <c r="Y23" i="27" s="1"/>
  <c r="Z23" i="27" s="1"/>
  <c r="AA23" i="27" s="1"/>
  <c r="AB23" i="27" s="1"/>
  <c r="AC23" i="27" s="1"/>
  <c r="AD23" i="27" s="1"/>
  <c r="AE23" i="27" s="1"/>
  <c r="AF23" i="27" s="1"/>
  <c r="AG23" i="27" s="1"/>
  <c r="AH23" i="27" s="1"/>
  <c r="AI23" i="27" s="1"/>
  <c r="AJ23" i="27" s="1"/>
  <c r="AK23" i="27" s="1"/>
  <c r="AL23" i="27" s="1"/>
  <c r="AM23" i="27" s="1"/>
  <c r="AN23" i="27" s="1"/>
  <c r="AO23" i="27" s="1"/>
  <c r="AP23" i="27" s="1"/>
  <c r="AQ23" i="27" s="1"/>
  <c r="AR23" i="27" s="1"/>
  <c r="AS23" i="27" s="1"/>
  <c r="AT23" i="27" s="1"/>
  <c r="AU23" i="27" s="1"/>
  <c r="AV23" i="27" s="1"/>
  <c r="AW23" i="27" s="1"/>
  <c r="AX23" i="27" s="1"/>
  <c r="AY23" i="27" s="1"/>
  <c r="AZ23" i="27" s="1"/>
  <c r="BA23" i="27" s="1"/>
  <c r="BB23" i="27" s="1"/>
  <c r="BC23" i="27" s="1"/>
  <c r="BD23" i="27" s="1"/>
  <c r="F501" i="27"/>
  <c r="G501" i="27" s="1"/>
  <c r="H501" i="27" s="1"/>
  <c r="I501" i="27" s="1"/>
  <c r="J501" i="27" s="1"/>
  <c r="K501" i="27" s="1"/>
  <c r="L501" i="27" s="1"/>
  <c r="M501" i="27" s="1"/>
  <c r="N501" i="27" s="1"/>
  <c r="O501" i="27" s="1"/>
  <c r="P501" i="27" s="1"/>
  <c r="Q501" i="27" s="1"/>
  <c r="R501" i="27" s="1"/>
  <c r="S501" i="27" s="1"/>
  <c r="T501" i="27" s="1"/>
  <c r="U501" i="27" s="1"/>
  <c r="V501" i="27" s="1"/>
  <c r="W501" i="27" s="1"/>
  <c r="X501" i="27" s="1"/>
  <c r="Y501" i="27" s="1"/>
  <c r="Z501" i="27" s="1"/>
  <c r="AA501" i="27" s="1"/>
  <c r="AB501" i="27" s="1"/>
  <c r="AC501" i="27" s="1"/>
  <c r="AD501" i="27" s="1"/>
  <c r="AE501" i="27" s="1"/>
  <c r="AF501" i="27" s="1"/>
  <c r="AG501" i="27" s="1"/>
  <c r="AH501" i="27" s="1"/>
  <c r="AI501" i="27" s="1"/>
  <c r="AJ501" i="27" s="1"/>
  <c r="AK501" i="27" s="1"/>
  <c r="AL501" i="27" s="1"/>
  <c r="AM501" i="27" s="1"/>
  <c r="AN501" i="27" s="1"/>
  <c r="AO501" i="27" s="1"/>
  <c r="AP501" i="27" s="1"/>
  <c r="AQ501" i="27" s="1"/>
  <c r="AR501" i="27" s="1"/>
  <c r="AS501" i="27" s="1"/>
  <c r="AT501" i="27" s="1"/>
  <c r="AU501" i="27" s="1"/>
  <c r="AV501" i="27" s="1"/>
  <c r="AW501" i="27" s="1"/>
  <c r="AX501" i="27" s="1"/>
  <c r="AY501" i="27" s="1"/>
  <c r="AZ501" i="27" s="1"/>
  <c r="BA501" i="27" s="1"/>
  <c r="BB501" i="27" s="1"/>
  <c r="BC501" i="27" s="1"/>
  <c r="BD501" i="27" s="1"/>
  <c r="F487" i="27"/>
  <c r="G487" i="27" s="1"/>
  <c r="H487" i="27" s="1"/>
  <c r="I487" i="27" s="1"/>
  <c r="J487" i="27" s="1"/>
  <c r="K487" i="27" s="1"/>
  <c r="L487" i="27" s="1"/>
  <c r="M487" i="27" s="1"/>
  <c r="N487" i="27" s="1"/>
  <c r="O487" i="27" s="1"/>
  <c r="P487" i="27" s="1"/>
  <c r="Q487" i="27" s="1"/>
  <c r="R487" i="27" s="1"/>
  <c r="S487" i="27" s="1"/>
  <c r="T487" i="27" s="1"/>
  <c r="U487" i="27" s="1"/>
  <c r="V487" i="27" s="1"/>
  <c r="W487" i="27" s="1"/>
  <c r="X487" i="27" s="1"/>
  <c r="Y487" i="27" s="1"/>
  <c r="Z487" i="27" s="1"/>
  <c r="AA487" i="27" s="1"/>
  <c r="AB487" i="27" s="1"/>
  <c r="AC487" i="27" s="1"/>
  <c r="AD487" i="27" s="1"/>
  <c r="AE487" i="27" s="1"/>
  <c r="AF487" i="27" s="1"/>
  <c r="AG487" i="27" s="1"/>
  <c r="AH487" i="27" s="1"/>
  <c r="AI487" i="27" s="1"/>
  <c r="AJ487" i="27" s="1"/>
  <c r="AK487" i="27" s="1"/>
  <c r="AL487" i="27" s="1"/>
  <c r="AM487" i="27" s="1"/>
  <c r="AN487" i="27" s="1"/>
  <c r="AO487" i="27" s="1"/>
  <c r="AP487" i="27" s="1"/>
  <c r="AQ487" i="27" s="1"/>
  <c r="AR487" i="27" s="1"/>
  <c r="AS487" i="27" s="1"/>
  <c r="AT487" i="27" s="1"/>
  <c r="AU487" i="27" s="1"/>
  <c r="AV487" i="27" s="1"/>
  <c r="AW487" i="27" s="1"/>
  <c r="AX487" i="27" s="1"/>
  <c r="AY487" i="27" s="1"/>
  <c r="AZ487" i="27" s="1"/>
  <c r="BA487" i="27" s="1"/>
  <c r="BB487" i="27" s="1"/>
  <c r="BC487" i="27" s="1"/>
  <c r="BD487" i="27" s="1"/>
  <c r="F331" i="27"/>
  <c r="G331" i="27" s="1"/>
  <c r="H331" i="27" s="1"/>
  <c r="I331" i="27" s="1"/>
  <c r="J331" i="27" s="1"/>
  <c r="K331" i="27" s="1"/>
  <c r="L331" i="27" s="1"/>
  <c r="M331" i="27" s="1"/>
  <c r="N331" i="27" s="1"/>
  <c r="O331" i="27" s="1"/>
  <c r="P331" i="27" s="1"/>
  <c r="Q331" i="27" s="1"/>
  <c r="R331" i="27" s="1"/>
  <c r="S331" i="27" s="1"/>
  <c r="T331" i="27" s="1"/>
  <c r="U331" i="27" s="1"/>
  <c r="V331" i="27" s="1"/>
  <c r="W331" i="27" s="1"/>
  <c r="X331" i="27" s="1"/>
  <c r="Y331" i="27" s="1"/>
  <c r="Z331" i="27" s="1"/>
  <c r="AA331" i="27" s="1"/>
  <c r="AB331" i="27" s="1"/>
  <c r="AC331" i="27" s="1"/>
  <c r="AD331" i="27" s="1"/>
  <c r="AE331" i="27" s="1"/>
  <c r="AF331" i="27" s="1"/>
  <c r="AG331" i="27" s="1"/>
  <c r="AH331" i="27" s="1"/>
  <c r="AI331" i="27" s="1"/>
  <c r="AJ331" i="27" s="1"/>
  <c r="AK331" i="27" s="1"/>
  <c r="AL331" i="27" s="1"/>
  <c r="AM331" i="27" s="1"/>
  <c r="AN331" i="27" s="1"/>
  <c r="AO331" i="27" s="1"/>
  <c r="AP331" i="27" s="1"/>
  <c r="AQ331" i="27" s="1"/>
  <c r="AR331" i="27" s="1"/>
  <c r="AS331" i="27" s="1"/>
  <c r="AT331" i="27" s="1"/>
  <c r="AU331" i="27" s="1"/>
  <c r="AV331" i="27" s="1"/>
  <c r="AW331" i="27" s="1"/>
  <c r="AX331" i="27" s="1"/>
  <c r="AY331" i="27" s="1"/>
  <c r="AZ331" i="27" s="1"/>
  <c r="BA331" i="27" s="1"/>
  <c r="BB331" i="27" s="1"/>
  <c r="BC331" i="27" s="1"/>
  <c r="BD331" i="27" s="1"/>
  <c r="F244" i="27"/>
  <c r="G244" i="27" s="1"/>
  <c r="H244" i="27" s="1"/>
  <c r="I244" i="27" s="1"/>
  <c r="J244" i="27" s="1"/>
  <c r="K244" i="27" s="1"/>
  <c r="L244" i="27" s="1"/>
  <c r="M244" i="27" s="1"/>
  <c r="N244" i="27" s="1"/>
  <c r="O244" i="27" s="1"/>
  <c r="P244" i="27" s="1"/>
  <c r="Q244" i="27" s="1"/>
  <c r="R244" i="27" s="1"/>
  <c r="S244" i="27" s="1"/>
  <c r="T244" i="27" s="1"/>
  <c r="U244" i="27" s="1"/>
  <c r="V244" i="27" s="1"/>
  <c r="W244" i="27" s="1"/>
  <c r="X244" i="27" s="1"/>
  <c r="Y244" i="27" s="1"/>
  <c r="Z244" i="27" s="1"/>
  <c r="AA244" i="27" s="1"/>
  <c r="AB244" i="27" s="1"/>
  <c r="AC244" i="27" s="1"/>
  <c r="AD244" i="27" s="1"/>
  <c r="AE244" i="27" s="1"/>
  <c r="AF244" i="27" s="1"/>
  <c r="AG244" i="27" s="1"/>
  <c r="AH244" i="27" s="1"/>
  <c r="AI244" i="27" s="1"/>
  <c r="AJ244" i="27" s="1"/>
  <c r="AK244" i="27" s="1"/>
  <c r="AL244" i="27" s="1"/>
  <c r="AM244" i="27" s="1"/>
  <c r="AN244" i="27" s="1"/>
  <c r="AO244" i="27" s="1"/>
  <c r="AP244" i="27" s="1"/>
  <c r="AQ244" i="27" s="1"/>
  <c r="AR244" i="27" s="1"/>
  <c r="AS244" i="27" s="1"/>
  <c r="AT244" i="27" s="1"/>
  <c r="AU244" i="27" s="1"/>
  <c r="AV244" i="27" s="1"/>
  <c r="AW244" i="27" s="1"/>
  <c r="AX244" i="27" s="1"/>
  <c r="AY244" i="27" s="1"/>
  <c r="AZ244" i="27" s="1"/>
  <c r="BA244" i="27" s="1"/>
  <c r="BB244" i="27" s="1"/>
  <c r="BC244" i="27" s="1"/>
  <c r="BD244" i="27" s="1"/>
  <c r="F5" i="27"/>
  <c r="G5" i="27" s="1"/>
  <c r="H5" i="27" s="1"/>
  <c r="I5" i="27" s="1"/>
  <c r="J5" i="27" s="1"/>
  <c r="K5" i="27" s="1"/>
  <c r="L5" i="27" s="1"/>
  <c r="M5" i="27" s="1"/>
  <c r="N5" i="27" s="1"/>
  <c r="O5" i="27" s="1"/>
  <c r="P5" i="27" s="1"/>
  <c r="Q5" i="27" s="1"/>
  <c r="R5" i="27" s="1"/>
  <c r="S5" i="27" s="1"/>
  <c r="T5" i="27" s="1"/>
  <c r="U5" i="27" s="1"/>
  <c r="V5" i="27" s="1"/>
  <c r="W5" i="27" s="1"/>
  <c r="X5" i="27" s="1"/>
  <c r="Y5" i="27" s="1"/>
  <c r="Z5" i="27" s="1"/>
  <c r="AA5" i="27" s="1"/>
  <c r="AB5" i="27" s="1"/>
  <c r="AC5" i="27" s="1"/>
  <c r="AD5" i="27" s="1"/>
  <c r="AE5" i="27" s="1"/>
  <c r="AF5" i="27" s="1"/>
  <c r="AG5" i="27" s="1"/>
  <c r="AH5" i="27" s="1"/>
  <c r="AI5" i="27" s="1"/>
  <c r="AJ5" i="27" s="1"/>
  <c r="AK5" i="27" s="1"/>
  <c r="AL5" i="27" s="1"/>
  <c r="AM5" i="27" s="1"/>
  <c r="AN5" i="27" s="1"/>
  <c r="AO5" i="27" s="1"/>
  <c r="AP5" i="27" s="1"/>
  <c r="AQ5" i="27" s="1"/>
  <c r="AR5" i="27" s="1"/>
  <c r="AS5" i="27" s="1"/>
  <c r="AT5" i="27" s="1"/>
  <c r="AU5" i="27" s="1"/>
  <c r="AV5" i="27" s="1"/>
  <c r="AW5" i="27" s="1"/>
  <c r="AX5" i="27" s="1"/>
  <c r="AY5" i="27" s="1"/>
  <c r="AZ5" i="27" s="1"/>
  <c r="BA5" i="27" s="1"/>
  <c r="BB5" i="27" s="1"/>
  <c r="BC5" i="27" s="1"/>
  <c r="BD5" i="27" s="1"/>
  <c r="F69" i="27"/>
  <c r="G69" i="27" s="1"/>
  <c r="H69" i="27" s="1"/>
  <c r="I69" i="27" s="1"/>
  <c r="J69" i="27" s="1"/>
  <c r="K69" i="27" s="1"/>
  <c r="L69" i="27" s="1"/>
  <c r="M69" i="27" s="1"/>
  <c r="N69" i="27" s="1"/>
  <c r="O69" i="27" s="1"/>
  <c r="P69" i="27" s="1"/>
  <c r="Q69" i="27" s="1"/>
  <c r="R69" i="27" s="1"/>
  <c r="S69" i="27" s="1"/>
  <c r="T69" i="27" s="1"/>
  <c r="U69" i="27" s="1"/>
  <c r="V69" i="27" s="1"/>
  <c r="W69" i="27" s="1"/>
  <c r="X69" i="27" s="1"/>
  <c r="Y69" i="27" s="1"/>
  <c r="Z69" i="27" s="1"/>
  <c r="AA69" i="27" s="1"/>
  <c r="AB69" i="27" s="1"/>
  <c r="AC69" i="27" s="1"/>
  <c r="AD69" i="27" s="1"/>
  <c r="AE69" i="27" s="1"/>
  <c r="AF69" i="27" s="1"/>
  <c r="AG69" i="27" s="1"/>
  <c r="AH69" i="27" s="1"/>
  <c r="AI69" i="27" s="1"/>
  <c r="AJ69" i="27" s="1"/>
  <c r="AK69" i="27" s="1"/>
  <c r="AL69" i="27" s="1"/>
  <c r="AM69" i="27" s="1"/>
  <c r="AN69" i="27" s="1"/>
  <c r="AO69" i="27" s="1"/>
  <c r="AP69" i="27" s="1"/>
  <c r="AQ69" i="27" s="1"/>
  <c r="AR69" i="27" s="1"/>
  <c r="AS69" i="27" s="1"/>
  <c r="AT69" i="27" s="1"/>
  <c r="AU69" i="27" s="1"/>
  <c r="AV69" i="27" s="1"/>
  <c r="AW69" i="27" s="1"/>
  <c r="AX69" i="27" s="1"/>
  <c r="AY69" i="27" s="1"/>
  <c r="AZ69" i="27" s="1"/>
  <c r="BA69" i="27" s="1"/>
  <c r="BB69" i="27" s="1"/>
  <c r="BC69" i="27" s="1"/>
  <c r="BD69" i="27" s="1"/>
  <c r="F153" i="27"/>
  <c r="G153" i="27" s="1"/>
  <c r="H153" i="27" s="1"/>
  <c r="I153" i="27" s="1"/>
  <c r="J153" i="27" s="1"/>
  <c r="K153" i="27" s="1"/>
  <c r="L153" i="27" s="1"/>
  <c r="M153" i="27" s="1"/>
  <c r="N153" i="27" s="1"/>
  <c r="O153" i="27" s="1"/>
  <c r="P153" i="27" s="1"/>
  <c r="Q153" i="27" s="1"/>
  <c r="R153" i="27" s="1"/>
  <c r="S153" i="27" s="1"/>
  <c r="T153" i="27" s="1"/>
  <c r="U153" i="27" s="1"/>
  <c r="V153" i="27" s="1"/>
  <c r="W153" i="27" s="1"/>
  <c r="X153" i="27" s="1"/>
  <c r="Y153" i="27" s="1"/>
  <c r="Z153" i="27" s="1"/>
  <c r="AA153" i="27" s="1"/>
  <c r="AB153" i="27" s="1"/>
  <c r="AC153" i="27" s="1"/>
  <c r="AD153" i="27" s="1"/>
  <c r="AE153" i="27" s="1"/>
  <c r="AF153" i="27" s="1"/>
  <c r="AG153" i="27" s="1"/>
  <c r="AH153" i="27" s="1"/>
  <c r="AI153" i="27" s="1"/>
  <c r="AJ153" i="27" s="1"/>
  <c r="AK153" i="27" s="1"/>
  <c r="AL153" i="27" s="1"/>
  <c r="AM153" i="27" s="1"/>
  <c r="AN153" i="27" s="1"/>
  <c r="AO153" i="27" s="1"/>
  <c r="AP153" i="27" s="1"/>
  <c r="AQ153" i="27" s="1"/>
  <c r="AR153" i="27" s="1"/>
  <c r="AS153" i="27" s="1"/>
  <c r="AT153" i="27" s="1"/>
  <c r="AU153" i="27" s="1"/>
  <c r="AV153" i="27" s="1"/>
  <c r="AW153" i="27" s="1"/>
  <c r="AX153" i="27" s="1"/>
  <c r="AY153" i="27" s="1"/>
  <c r="AZ153" i="27" s="1"/>
  <c r="BA153" i="27" s="1"/>
  <c r="BB153" i="27" s="1"/>
  <c r="BC153" i="27" s="1"/>
  <c r="BD153" i="27" s="1"/>
  <c r="F185" i="27"/>
  <c r="G185" i="27" s="1"/>
  <c r="H185" i="27" s="1"/>
  <c r="I185" i="27" s="1"/>
  <c r="J185" i="27" s="1"/>
  <c r="K185" i="27" s="1"/>
  <c r="L185" i="27" s="1"/>
  <c r="M185" i="27" s="1"/>
  <c r="N185" i="27" s="1"/>
  <c r="O185" i="27" s="1"/>
  <c r="P185" i="27" s="1"/>
  <c r="Q185" i="27" s="1"/>
  <c r="R185" i="27" s="1"/>
  <c r="S185" i="27" s="1"/>
  <c r="T185" i="27" s="1"/>
  <c r="U185" i="27" s="1"/>
  <c r="V185" i="27" s="1"/>
  <c r="W185" i="27" s="1"/>
  <c r="X185" i="27" s="1"/>
  <c r="Y185" i="27" s="1"/>
  <c r="Z185" i="27" s="1"/>
  <c r="AA185" i="27" s="1"/>
  <c r="AB185" i="27" s="1"/>
  <c r="AC185" i="27" s="1"/>
  <c r="AD185" i="27" s="1"/>
  <c r="AE185" i="27" s="1"/>
  <c r="AF185" i="27" s="1"/>
  <c r="AG185" i="27" s="1"/>
  <c r="AH185" i="27" s="1"/>
  <c r="AI185" i="27" s="1"/>
  <c r="AJ185" i="27" s="1"/>
  <c r="AK185" i="27" s="1"/>
  <c r="AL185" i="27" s="1"/>
  <c r="AM185" i="27" s="1"/>
  <c r="AN185" i="27" s="1"/>
  <c r="AO185" i="27" s="1"/>
  <c r="AP185" i="27" s="1"/>
  <c r="AQ185" i="27" s="1"/>
  <c r="AR185" i="27" s="1"/>
  <c r="AS185" i="27" s="1"/>
  <c r="AT185" i="27" s="1"/>
  <c r="AU185" i="27" s="1"/>
  <c r="AV185" i="27" s="1"/>
  <c r="AW185" i="27" s="1"/>
  <c r="AX185" i="27" s="1"/>
  <c r="AY185" i="27" s="1"/>
  <c r="AZ185" i="27" s="1"/>
  <c r="BA185" i="27" s="1"/>
  <c r="BB185" i="27" s="1"/>
  <c r="BC185" i="27" s="1"/>
  <c r="BD185" i="27" s="1"/>
  <c r="F277" i="27"/>
  <c r="G277" i="27" s="1"/>
  <c r="H277" i="27" s="1"/>
  <c r="I277" i="27" s="1"/>
  <c r="J277" i="27" s="1"/>
  <c r="K277" i="27" s="1"/>
  <c r="L277" i="27" s="1"/>
  <c r="M277" i="27" s="1"/>
  <c r="N277" i="27" s="1"/>
  <c r="O277" i="27" s="1"/>
  <c r="P277" i="27" s="1"/>
  <c r="Q277" i="27" s="1"/>
  <c r="R277" i="27" s="1"/>
  <c r="S277" i="27" s="1"/>
  <c r="T277" i="27" s="1"/>
  <c r="U277" i="27" s="1"/>
  <c r="V277" i="27" s="1"/>
  <c r="W277" i="27" s="1"/>
  <c r="X277" i="27" s="1"/>
  <c r="Y277" i="27" s="1"/>
  <c r="Z277" i="27" s="1"/>
  <c r="AA277" i="27" s="1"/>
  <c r="AB277" i="27" s="1"/>
  <c r="AC277" i="27" s="1"/>
  <c r="AD277" i="27" s="1"/>
  <c r="AE277" i="27" s="1"/>
  <c r="AF277" i="27" s="1"/>
  <c r="AG277" i="27" s="1"/>
  <c r="AH277" i="27" s="1"/>
  <c r="AI277" i="27" s="1"/>
  <c r="AJ277" i="27" s="1"/>
  <c r="AK277" i="27" s="1"/>
  <c r="AL277" i="27" s="1"/>
  <c r="AM277" i="27" s="1"/>
  <c r="AN277" i="27" s="1"/>
  <c r="AO277" i="27" s="1"/>
  <c r="AP277" i="27" s="1"/>
  <c r="AQ277" i="27" s="1"/>
  <c r="AR277" i="27" s="1"/>
  <c r="AS277" i="27" s="1"/>
  <c r="AT277" i="27" s="1"/>
  <c r="AU277" i="27" s="1"/>
  <c r="AV277" i="27" s="1"/>
  <c r="AW277" i="27" s="1"/>
  <c r="AX277" i="27" s="1"/>
  <c r="AY277" i="27" s="1"/>
  <c r="AZ277" i="27" s="1"/>
  <c r="BA277" i="27" s="1"/>
  <c r="BB277" i="27" s="1"/>
  <c r="BC277" i="27" s="1"/>
  <c r="BD277" i="27" s="1"/>
  <c r="F428" i="27"/>
  <c r="G428" i="27" s="1"/>
  <c r="H428" i="27" s="1"/>
  <c r="I428" i="27" s="1"/>
  <c r="J428" i="27" s="1"/>
  <c r="K428" i="27" s="1"/>
  <c r="L428" i="27" s="1"/>
  <c r="M428" i="27" s="1"/>
  <c r="N428" i="27" s="1"/>
  <c r="O428" i="27" s="1"/>
  <c r="P428" i="27" s="1"/>
  <c r="Q428" i="27" s="1"/>
  <c r="R428" i="27" s="1"/>
  <c r="S428" i="27" s="1"/>
  <c r="T428" i="27" s="1"/>
  <c r="U428" i="27" s="1"/>
  <c r="V428" i="27" s="1"/>
  <c r="W428" i="27" s="1"/>
  <c r="X428" i="27" s="1"/>
  <c r="Y428" i="27" s="1"/>
  <c r="Z428" i="27" s="1"/>
  <c r="AA428" i="27" s="1"/>
  <c r="AB428" i="27" s="1"/>
  <c r="AC428" i="27" s="1"/>
  <c r="AD428" i="27" s="1"/>
  <c r="AE428" i="27" s="1"/>
  <c r="AF428" i="27" s="1"/>
  <c r="AG428" i="27" s="1"/>
  <c r="AH428" i="27" s="1"/>
  <c r="AI428" i="27" s="1"/>
  <c r="AJ428" i="27" s="1"/>
  <c r="AK428" i="27" s="1"/>
  <c r="AL428" i="27" s="1"/>
  <c r="AM428" i="27" s="1"/>
  <c r="AN428" i="27" s="1"/>
  <c r="AO428" i="27" s="1"/>
  <c r="AP428" i="27" s="1"/>
  <c r="AQ428" i="27" s="1"/>
  <c r="AR428" i="27" s="1"/>
  <c r="AS428" i="27" s="1"/>
  <c r="AT428" i="27" s="1"/>
  <c r="AU428" i="27" s="1"/>
  <c r="AV428" i="27" s="1"/>
  <c r="AW428" i="27" s="1"/>
  <c r="AX428" i="27" s="1"/>
  <c r="AY428" i="27" s="1"/>
  <c r="AZ428" i="27" s="1"/>
  <c r="BA428" i="27" s="1"/>
  <c r="BB428" i="27" s="1"/>
  <c r="BC428" i="27" s="1"/>
  <c r="BD428" i="27" s="1"/>
  <c r="F247" i="27"/>
  <c r="G247" i="27" s="1"/>
  <c r="H247" i="27" s="1"/>
  <c r="I247" i="27" s="1"/>
  <c r="J247" i="27" s="1"/>
  <c r="K247" i="27" s="1"/>
  <c r="L247" i="27" s="1"/>
  <c r="M247" i="27" s="1"/>
  <c r="N247" i="27" s="1"/>
  <c r="O247" i="27" s="1"/>
  <c r="P247" i="27" s="1"/>
  <c r="Q247" i="27" s="1"/>
  <c r="R247" i="27" s="1"/>
  <c r="S247" i="27" s="1"/>
  <c r="T247" i="27" s="1"/>
  <c r="U247" i="27" s="1"/>
  <c r="V247" i="27" s="1"/>
  <c r="W247" i="27" s="1"/>
  <c r="X247" i="27" s="1"/>
  <c r="Y247" i="27" s="1"/>
  <c r="Z247" i="27" s="1"/>
  <c r="AA247" i="27" s="1"/>
  <c r="AB247" i="27" s="1"/>
  <c r="AC247" i="27" s="1"/>
  <c r="AD247" i="27" s="1"/>
  <c r="AE247" i="27" s="1"/>
  <c r="AF247" i="27" s="1"/>
  <c r="AG247" i="27" s="1"/>
  <c r="AH247" i="27" s="1"/>
  <c r="AI247" i="27" s="1"/>
  <c r="AJ247" i="27" s="1"/>
  <c r="AK247" i="27" s="1"/>
  <c r="AL247" i="27" s="1"/>
  <c r="AM247" i="27" s="1"/>
  <c r="AN247" i="27" s="1"/>
  <c r="AO247" i="27" s="1"/>
  <c r="AP247" i="27" s="1"/>
  <c r="AQ247" i="27" s="1"/>
  <c r="AR247" i="27" s="1"/>
  <c r="AS247" i="27" s="1"/>
  <c r="AT247" i="27" s="1"/>
  <c r="AU247" i="27" s="1"/>
  <c r="AV247" i="27" s="1"/>
  <c r="AW247" i="27" s="1"/>
  <c r="AX247" i="27" s="1"/>
  <c r="AY247" i="27" s="1"/>
  <c r="AZ247" i="27" s="1"/>
  <c r="BA247" i="27" s="1"/>
  <c r="BB247" i="27" s="1"/>
  <c r="BC247" i="27" s="1"/>
  <c r="BD247" i="27" s="1"/>
  <c r="F296" i="27"/>
  <c r="G296" i="27" s="1"/>
  <c r="H296" i="27" s="1"/>
  <c r="I296" i="27" s="1"/>
  <c r="J296" i="27" s="1"/>
  <c r="K296" i="27" s="1"/>
  <c r="L296" i="27" s="1"/>
  <c r="M296" i="27" s="1"/>
  <c r="N296" i="27" s="1"/>
  <c r="O296" i="27" s="1"/>
  <c r="P296" i="27" s="1"/>
  <c r="Q296" i="27" s="1"/>
  <c r="R296" i="27" s="1"/>
  <c r="S296" i="27" s="1"/>
  <c r="T296" i="27" s="1"/>
  <c r="U296" i="27" s="1"/>
  <c r="V296" i="27" s="1"/>
  <c r="W296" i="27" s="1"/>
  <c r="X296" i="27" s="1"/>
  <c r="Y296" i="27" s="1"/>
  <c r="Z296" i="27" s="1"/>
  <c r="AA296" i="27" s="1"/>
  <c r="AB296" i="27" s="1"/>
  <c r="AC296" i="27" s="1"/>
  <c r="AD296" i="27" s="1"/>
  <c r="AE296" i="27" s="1"/>
  <c r="AF296" i="27" s="1"/>
  <c r="AG296" i="27" s="1"/>
  <c r="AH296" i="27" s="1"/>
  <c r="AI296" i="27" s="1"/>
  <c r="AJ296" i="27" s="1"/>
  <c r="AK296" i="27" s="1"/>
  <c r="AL296" i="27" s="1"/>
  <c r="AM296" i="27" s="1"/>
  <c r="AN296" i="27" s="1"/>
  <c r="AO296" i="27" s="1"/>
  <c r="AP296" i="27" s="1"/>
  <c r="AQ296" i="27" s="1"/>
  <c r="AR296" i="27" s="1"/>
  <c r="AS296" i="27" s="1"/>
  <c r="AT296" i="27" s="1"/>
  <c r="AU296" i="27" s="1"/>
  <c r="AV296" i="27" s="1"/>
  <c r="AW296" i="27" s="1"/>
  <c r="AX296" i="27" s="1"/>
  <c r="AY296" i="27" s="1"/>
  <c r="AZ296" i="27" s="1"/>
  <c r="BA296" i="27" s="1"/>
  <c r="BB296" i="27" s="1"/>
  <c r="BC296" i="27" s="1"/>
  <c r="BD296" i="27" s="1"/>
  <c r="F400" i="27"/>
  <c r="G400" i="27" s="1"/>
  <c r="H400" i="27" s="1"/>
  <c r="I400" i="27" s="1"/>
  <c r="J400" i="27" s="1"/>
  <c r="K400" i="27" s="1"/>
  <c r="L400" i="27" s="1"/>
  <c r="M400" i="27" s="1"/>
  <c r="N400" i="27" s="1"/>
  <c r="O400" i="27" s="1"/>
  <c r="P400" i="27" s="1"/>
  <c r="Q400" i="27" s="1"/>
  <c r="R400" i="27" s="1"/>
  <c r="S400" i="27" s="1"/>
  <c r="T400" i="27" s="1"/>
  <c r="U400" i="27" s="1"/>
  <c r="V400" i="27" s="1"/>
  <c r="W400" i="27" s="1"/>
  <c r="X400" i="27" s="1"/>
  <c r="Y400" i="27" s="1"/>
  <c r="Z400" i="27" s="1"/>
  <c r="AA400" i="27" s="1"/>
  <c r="AB400" i="27" s="1"/>
  <c r="AC400" i="27" s="1"/>
  <c r="AD400" i="27" s="1"/>
  <c r="AE400" i="27" s="1"/>
  <c r="AF400" i="27" s="1"/>
  <c r="AG400" i="27" s="1"/>
  <c r="AH400" i="27" s="1"/>
  <c r="AI400" i="27" s="1"/>
  <c r="AJ400" i="27" s="1"/>
  <c r="AK400" i="27" s="1"/>
  <c r="AL400" i="27" s="1"/>
  <c r="AM400" i="27" s="1"/>
  <c r="AN400" i="27" s="1"/>
  <c r="AO400" i="27" s="1"/>
  <c r="AP400" i="27" s="1"/>
  <c r="AQ400" i="27" s="1"/>
  <c r="AR400" i="27" s="1"/>
  <c r="AS400" i="27" s="1"/>
  <c r="AT400" i="27" s="1"/>
  <c r="AU400" i="27" s="1"/>
  <c r="AV400" i="27" s="1"/>
  <c r="AW400" i="27" s="1"/>
  <c r="AX400" i="27" s="1"/>
  <c r="AY400" i="27" s="1"/>
  <c r="AZ400" i="27" s="1"/>
  <c r="BA400" i="27" s="1"/>
  <c r="BB400" i="27" s="1"/>
  <c r="BC400" i="27" s="1"/>
  <c r="BD400" i="27" s="1"/>
  <c r="F320" i="27"/>
  <c r="G320" i="27" s="1"/>
  <c r="H320" i="27" s="1"/>
  <c r="I320" i="27" s="1"/>
  <c r="J320" i="27" s="1"/>
  <c r="K320" i="27" s="1"/>
  <c r="L320" i="27" s="1"/>
  <c r="M320" i="27" s="1"/>
  <c r="N320" i="27" s="1"/>
  <c r="O320" i="27" s="1"/>
  <c r="P320" i="27" s="1"/>
  <c r="Q320" i="27" s="1"/>
  <c r="R320" i="27" s="1"/>
  <c r="S320" i="27" s="1"/>
  <c r="T320" i="27" s="1"/>
  <c r="U320" i="27" s="1"/>
  <c r="V320" i="27" s="1"/>
  <c r="W320" i="27" s="1"/>
  <c r="X320" i="27" s="1"/>
  <c r="Y320" i="27" s="1"/>
  <c r="Z320" i="27" s="1"/>
  <c r="AA320" i="27" s="1"/>
  <c r="AB320" i="27" s="1"/>
  <c r="AC320" i="27" s="1"/>
  <c r="AD320" i="27" s="1"/>
  <c r="AE320" i="27" s="1"/>
  <c r="AF320" i="27" s="1"/>
  <c r="AG320" i="27" s="1"/>
  <c r="AH320" i="27" s="1"/>
  <c r="AI320" i="27" s="1"/>
  <c r="AJ320" i="27" s="1"/>
  <c r="AK320" i="27" s="1"/>
  <c r="AL320" i="27" s="1"/>
  <c r="AM320" i="27" s="1"/>
  <c r="AN320" i="27" s="1"/>
  <c r="AO320" i="27" s="1"/>
  <c r="AP320" i="27" s="1"/>
  <c r="AQ320" i="27" s="1"/>
  <c r="AR320" i="27" s="1"/>
  <c r="AS320" i="27" s="1"/>
  <c r="AT320" i="27" s="1"/>
  <c r="AU320" i="27" s="1"/>
  <c r="AV320" i="27" s="1"/>
  <c r="AW320" i="27" s="1"/>
  <c r="AX320" i="27" s="1"/>
  <c r="AY320" i="27" s="1"/>
  <c r="AZ320" i="27" s="1"/>
  <c r="BA320" i="27" s="1"/>
  <c r="BB320" i="27" s="1"/>
  <c r="BC320" i="27" s="1"/>
  <c r="BD320" i="27" s="1"/>
  <c r="F367" i="27"/>
  <c r="G367" i="27" s="1"/>
  <c r="H367" i="27" s="1"/>
  <c r="I367" i="27" s="1"/>
  <c r="J367" i="27" s="1"/>
  <c r="K367" i="27" s="1"/>
  <c r="L367" i="27" s="1"/>
  <c r="M367" i="27" s="1"/>
  <c r="N367" i="27" s="1"/>
  <c r="O367" i="27" s="1"/>
  <c r="P367" i="27" s="1"/>
  <c r="Q367" i="27" s="1"/>
  <c r="R367" i="27" s="1"/>
  <c r="S367" i="27" s="1"/>
  <c r="T367" i="27" s="1"/>
  <c r="U367" i="27" s="1"/>
  <c r="V367" i="27" s="1"/>
  <c r="W367" i="27" s="1"/>
  <c r="X367" i="27" s="1"/>
  <c r="Y367" i="27" s="1"/>
  <c r="Z367" i="27" s="1"/>
  <c r="AA367" i="27" s="1"/>
  <c r="AB367" i="27" s="1"/>
  <c r="AC367" i="27" s="1"/>
  <c r="AD367" i="27" s="1"/>
  <c r="AE367" i="27" s="1"/>
  <c r="AF367" i="27" s="1"/>
  <c r="AG367" i="27" s="1"/>
  <c r="AH367" i="27" s="1"/>
  <c r="AI367" i="27" s="1"/>
  <c r="AJ367" i="27" s="1"/>
  <c r="AK367" i="27" s="1"/>
  <c r="AL367" i="27" s="1"/>
  <c r="AM367" i="27" s="1"/>
  <c r="AN367" i="27" s="1"/>
  <c r="AO367" i="27" s="1"/>
  <c r="AP367" i="27" s="1"/>
  <c r="AQ367" i="27" s="1"/>
  <c r="AR367" i="27" s="1"/>
  <c r="AS367" i="27" s="1"/>
  <c r="AT367" i="27" s="1"/>
  <c r="AU367" i="27" s="1"/>
  <c r="AV367" i="27" s="1"/>
  <c r="AW367" i="27" s="1"/>
  <c r="AX367" i="27" s="1"/>
  <c r="AY367" i="27" s="1"/>
  <c r="AZ367" i="27" s="1"/>
  <c r="BA367" i="27" s="1"/>
  <c r="BB367" i="27" s="1"/>
  <c r="BC367" i="27" s="1"/>
  <c r="BD367" i="27" s="1"/>
  <c r="F431" i="27"/>
  <c r="G431" i="27" s="1"/>
  <c r="H431" i="27" s="1"/>
  <c r="I431" i="27" s="1"/>
  <c r="J431" i="27" s="1"/>
  <c r="K431" i="27" s="1"/>
  <c r="L431" i="27" s="1"/>
  <c r="M431" i="27" s="1"/>
  <c r="N431" i="27" s="1"/>
  <c r="O431" i="27" s="1"/>
  <c r="P431" i="27" s="1"/>
  <c r="Q431" i="27" s="1"/>
  <c r="R431" i="27" s="1"/>
  <c r="S431" i="27" s="1"/>
  <c r="T431" i="27" s="1"/>
  <c r="U431" i="27" s="1"/>
  <c r="V431" i="27" s="1"/>
  <c r="W431" i="27" s="1"/>
  <c r="X431" i="27" s="1"/>
  <c r="Y431" i="27" s="1"/>
  <c r="Z431" i="27" s="1"/>
  <c r="AA431" i="27" s="1"/>
  <c r="AB431" i="27" s="1"/>
  <c r="AC431" i="27" s="1"/>
  <c r="AD431" i="27" s="1"/>
  <c r="AE431" i="27" s="1"/>
  <c r="AF431" i="27" s="1"/>
  <c r="AG431" i="27" s="1"/>
  <c r="AH431" i="27" s="1"/>
  <c r="AI431" i="27" s="1"/>
  <c r="AJ431" i="27" s="1"/>
  <c r="AK431" i="27" s="1"/>
  <c r="AL431" i="27" s="1"/>
  <c r="AM431" i="27" s="1"/>
  <c r="AN431" i="27" s="1"/>
  <c r="AO431" i="27" s="1"/>
  <c r="AP431" i="27" s="1"/>
  <c r="AQ431" i="27" s="1"/>
  <c r="AR431" i="27" s="1"/>
  <c r="AS431" i="27" s="1"/>
  <c r="AT431" i="27" s="1"/>
  <c r="AU431" i="27" s="1"/>
  <c r="AV431" i="27" s="1"/>
  <c r="AW431" i="27" s="1"/>
  <c r="AX431" i="27" s="1"/>
  <c r="AY431" i="27" s="1"/>
  <c r="AZ431" i="27" s="1"/>
  <c r="BA431" i="27" s="1"/>
  <c r="BB431" i="27" s="1"/>
  <c r="BC431" i="27" s="1"/>
  <c r="BD431" i="27" s="1"/>
  <c r="F472" i="27"/>
  <c r="G472" i="27" s="1"/>
  <c r="H472" i="27" s="1"/>
  <c r="I472" i="27" s="1"/>
  <c r="J472" i="27" s="1"/>
  <c r="K472" i="27" s="1"/>
  <c r="L472" i="27" s="1"/>
  <c r="M472" i="27" s="1"/>
  <c r="N472" i="27" s="1"/>
  <c r="O472" i="27" s="1"/>
  <c r="P472" i="27" s="1"/>
  <c r="Q472" i="27" s="1"/>
  <c r="R472" i="27" s="1"/>
  <c r="S472" i="27" s="1"/>
  <c r="T472" i="27" s="1"/>
  <c r="U472" i="27" s="1"/>
  <c r="V472" i="27" s="1"/>
  <c r="W472" i="27" s="1"/>
  <c r="X472" i="27" s="1"/>
  <c r="Y472" i="27" s="1"/>
  <c r="Z472" i="27" s="1"/>
  <c r="AA472" i="27" s="1"/>
  <c r="AB472" i="27" s="1"/>
  <c r="AC472" i="27" s="1"/>
  <c r="AD472" i="27" s="1"/>
  <c r="AE472" i="27" s="1"/>
  <c r="AF472" i="27" s="1"/>
  <c r="AG472" i="27" s="1"/>
  <c r="AH472" i="27" s="1"/>
  <c r="AI472" i="27" s="1"/>
  <c r="AJ472" i="27" s="1"/>
  <c r="AK472" i="27" s="1"/>
  <c r="AL472" i="27" s="1"/>
  <c r="AM472" i="27" s="1"/>
  <c r="AN472" i="27" s="1"/>
  <c r="AO472" i="27" s="1"/>
  <c r="AP472" i="27" s="1"/>
  <c r="AQ472" i="27" s="1"/>
  <c r="AR472" i="27" s="1"/>
  <c r="AS472" i="27" s="1"/>
  <c r="AT472" i="27" s="1"/>
  <c r="AU472" i="27" s="1"/>
  <c r="AV472" i="27" s="1"/>
  <c r="AW472" i="27" s="1"/>
  <c r="AX472" i="27" s="1"/>
  <c r="AY472" i="27" s="1"/>
  <c r="AZ472" i="27" s="1"/>
  <c r="BA472" i="27" s="1"/>
  <c r="BB472" i="27" s="1"/>
  <c r="BC472" i="27" s="1"/>
  <c r="BD472" i="27" s="1"/>
  <c r="O484" i="28"/>
  <c r="K484" i="28"/>
  <c r="G484" i="28"/>
  <c r="N484" i="28"/>
  <c r="J484" i="28"/>
  <c r="F484" i="28"/>
  <c r="M484" i="28"/>
  <c r="I484" i="28"/>
  <c r="L484" i="28"/>
  <c r="H484" i="28"/>
  <c r="E484" i="28"/>
  <c r="C484" i="28"/>
  <c r="B484" i="28"/>
  <c r="D484" i="28"/>
  <c r="O452" i="28"/>
  <c r="K452" i="28"/>
  <c r="G452" i="28"/>
  <c r="N452" i="28"/>
  <c r="J452" i="28"/>
  <c r="F452" i="28"/>
  <c r="M452" i="28"/>
  <c r="I452" i="28"/>
  <c r="L452" i="28"/>
  <c r="H452" i="28"/>
  <c r="E452" i="28"/>
  <c r="C452" i="28"/>
  <c r="B452" i="28"/>
  <c r="D452" i="28"/>
  <c r="O444" i="28"/>
  <c r="K444" i="28"/>
  <c r="G444" i="28"/>
  <c r="N444" i="28"/>
  <c r="J444" i="28"/>
  <c r="F444" i="28"/>
  <c r="M444" i="28"/>
  <c r="I444" i="28"/>
  <c r="L444" i="28"/>
  <c r="H444" i="28"/>
  <c r="C444" i="28"/>
  <c r="B444" i="28"/>
  <c r="E444" i="28"/>
  <c r="D444" i="28"/>
  <c r="O432" i="28"/>
  <c r="K432" i="28"/>
  <c r="G432" i="28"/>
  <c r="N432" i="28"/>
  <c r="J432" i="28"/>
  <c r="F432" i="28"/>
  <c r="M432" i="28"/>
  <c r="I432" i="28"/>
  <c r="L432" i="28"/>
  <c r="H432" i="28"/>
  <c r="C432" i="28"/>
  <c r="B432" i="28"/>
  <c r="E432" i="28"/>
  <c r="D432" i="28"/>
  <c r="O420" i="28"/>
  <c r="K420" i="28"/>
  <c r="G420" i="28"/>
  <c r="N420" i="28"/>
  <c r="J420" i="28"/>
  <c r="F420" i="28"/>
  <c r="M420" i="28"/>
  <c r="I420" i="28"/>
  <c r="L420" i="28"/>
  <c r="H420" i="28"/>
  <c r="E420" i="28"/>
  <c r="C420" i="28"/>
  <c r="B420" i="28"/>
  <c r="D420" i="28"/>
  <c r="F335" i="27"/>
  <c r="G335" i="27" s="1"/>
  <c r="H335" i="27" s="1"/>
  <c r="I335" i="27" s="1"/>
  <c r="J335" i="27" s="1"/>
  <c r="K335" i="27" s="1"/>
  <c r="L335" i="27" s="1"/>
  <c r="M335" i="27" s="1"/>
  <c r="N335" i="27" s="1"/>
  <c r="O335" i="27" s="1"/>
  <c r="P335" i="27" s="1"/>
  <c r="Q335" i="27" s="1"/>
  <c r="R335" i="27" s="1"/>
  <c r="S335" i="27" s="1"/>
  <c r="T335" i="27" s="1"/>
  <c r="U335" i="27" s="1"/>
  <c r="V335" i="27" s="1"/>
  <c r="W335" i="27" s="1"/>
  <c r="X335" i="27" s="1"/>
  <c r="Y335" i="27" s="1"/>
  <c r="Z335" i="27" s="1"/>
  <c r="AA335" i="27" s="1"/>
  <c r="AB335" i="27" s="1"/>
  <c r="AC335" i="27" s="1"/>
  <c r="AD335" i="27" s="1"/>
  <c r="AE335" i="27" s="1"/>
  <c r="AF335" i="27" s="1"/>
  <c r="AG335" i="27" s="1"/>
  <c r="AH335" i="27" s="1"/>
  <c r="AI335" i="27" s="1"/>
  <c r="AJ335" i="27" s="1"/>
  <c r="AK335" i="27" s="1"/>
  <c r="AL335" i="27" s="1"/>
  <c r="AM335" i="27" s="1"/>
  <c r="AN335" i="27" s="1"/>
  <c r="AO335" i="27" s="1"/>
  <c r="AP335" i="27" s="1"/>
  <c r="AQ335" i="27" s="1"/>
  <c r="AR335" i="27" s="1"/>
  <c r="AS335" i="27" s="1"/>
  <c r="AT335" i="27" s="1"/>
  <c r="AU335" i="27" s="1"/>
  <c r="AV335" i="27" s="1"/>
  <c r="AW335" i="27" s="1"/>
  <c r="AX335" i="27" s="1"/>
  <c r="AY335" i="27" s="1"/>
  <c r="AZ335" i="27" s="1"/>
  <c r="BA335" i="27" s="1"/>
  <c r="BB335" i="27" s="1"/>
  <c r="BC335" i="27" s="1"/>
  <c r="BD335" i="27" s="1"/>
  <c r="F99" i="27"/>
  <c r="G99" i="27" s="1"/>
  <c r="H99" i="27" s="1"/>
  <c r="I99" i="27" s="1"/>
  <c r="J99" i="27" s="1"/>
  <c r="K99" i="27" s="1"/>
  <c r="L99" i="27" s="1"/>
  <c r="M99" i="27" s="1"/>
  <c r="N99" i="27" s="1"/>
  <c r="O99" i="27" s="1"/>
  <c r="P99" i="27" s="1"/>
  <c r="Q99" i="27" s="1"/>
  <c r="R99" i="27" s="1"/>
  <c r="S99" i="27" s="1"/>
  <c r="T99" i="27" s="1"/>
  <c r="U99" i="27" s="1"/>
  <c r="V99" i="27" s="1"/>
  <c r="W99" i="27" s="1"/>
  <c r="X99" i="27" s="1"/>
  <c r="Y99" i="27" s="1"/>
  <c r="Z99" i="27" s="1"/>
  <c r="AA99" i="27" s="1"/>
  <c r="AB99" i="27" s="1"/>
  <c r="AC99" i="27" s="1"/>
  <c r="AD99" i="27" s="1"/>
  <c r="AE99" i="27" s="1"/>
  <c r="AF99" i="27" s="1"/>
  <c r="AG99" i="27" s="1"/>
  <c r="AH99" i="27" s="1"/>
  <c r="AI99" i="27" s="1"/>
  <c r="AJ99" i="27" s="1"/>
  <c r="AK99" i="27" s="1"/>
  <c r="AL99" i="27" s="1"/>
  <c r="AM99" i="27" s="1"/>
  <c r="AN99" i="27" s="1"/>
  <c r="AO99" i="27" s="1"/>
  <c r="AP99" i="27" s="1"/>
  <c r="AQ99" i="27" s="1"/>
  <c r="AR99" i="27" s="1"/>
  <c r="AS99" i="27" s="1"/>
  <c r="AT99" i="27" s="1"/>
  <c r="AU99" i="27" s="1"/>
  <c r="AV99" i="27" s="1"/>
  <c r="AW99" i="27" s="1"/>
  <c r="AX99" i="27" s="1"/>
  <c r="AY99" i="27" s="1"/>
  <c r="AZ99" i="27" s="1"/>
  <c r="BA99" i="27" s="1"/>
  <c r="BB99" i="27" s="1"/>
  <c r="BC99" i="27" s="1"/>
  <c r="BD99" i="27" s="1"/>
  <c r="F106" i="27"/>
  <c r="G106" i="27" s="1"/>
  <c r="H106" i="27" s="1"/>
  <c r="I106" i="27" s="1"/>
  <c r="J106" i="27" s="1"/>
  <c r="K106" i="27" s="1"/>
  <c r="L106" i="27" s="1"/>
  <c r="M106" i="27" s="1"/>
  <c r="N106" i="27" s="1"/>
  <c r="O106" i="27" s="1"/>
  <c r="P106" i="27" s="1"/>
  <c r="Q106" i="27" s="1"/>
  <c r="R106" i="27" s="1"/>
  <c r="S106" i="27" s="1"/>
  <c r="T106" i="27" s="1"/>
  <c r="U106" i="27" s="1"/>
  <c r="V106" i="27" s="1"/>
  <c r="W106" i="27" s="1"/>
  <c r="X106" i="27" s="1"/>
  <c r="Y106" i="27" s="1"/>
  <c r="Z106" i="27" s="1"/>
  <c r="AA106" i="27" s="1"/>
  <c r="AB106" i="27" s="1"/>
  <c r="AC106" i="27" s="1"/>
  <c r="AD106" i="27" s="1"/>
  <c r="AE106" i="27" s="1"/>
  <c r="AF106" i="27" s="1"/>
  <c r="AG106" i="27" s="1"/>
  <c r="AH106" i="27" s="1"/>
  <c r="AI106" i="27" s="1"/>
  <c r="AJ106" i="27" s="1"/>
  <c r="AK106" i="27" s="1"/>
  <c r="AL106" i="27" s="1"/>
  <c r="AM106" i="27" s="1"/>
  <c r="AN106" i="27" s="1"/>
  <c r="AO106" i="27" s="1"/>
  <c r="AP106" i="27" s="1"/>
  <c r="AQ106" i="27" s="1"/>
  <c r="AR106" i="27" s="1"/>
  <c r="AS106" i="27" s="1"/>
  <c r="AT106" i="27" s="1"/>
  <c r="AU106" i="27" s="1"/>
  <c r="AV106" i="27" s="1"/>
  <c r="AW106" i="27" s="1"/>
  <c r="AX106" i="27" s="1"/>
  <c r="AY106" i="27" s="1"/>
  <c r="AZ106" i="27" s="1"/>
  <c r="BA106" i="27" s="1"/>
  <c r="BB106" i="27" s="1"/>
  <c r="BC106" i="27" s="1"/>
  <c r="BD106" i="27" s="1"/>
  <c r="F455" i="27"/>
  <c r="G455" i="27" s="1"/>
  <c r="H455" i="27" s="1"/>
  <c r="I455" i="27" s="1"/>
  <c r="J455" i="27" s="1"/>
  <c r="K455" i="27" s="1"/>
  <c r="L455" i="27" s="1"/>
  <c r="M455" i="27" s="1"/>
  <c r="N455" i="27" s="1"/>
  <c r="O455" i="27" s="1"/>
  <c r="P455" i="27" s="1"/>
  <c r="Q455" i="27" s="1"/>
  <c r="R455" i="27" s="1"/>
  <c r="S455" i="27" s="1"/>
  <c r="T455" i="27" s="1"/>
  <c r="U455" i="27" s="1"/>
  <c r="V455" i="27" s="1"/>
  <c r="W455" i="27" s="1"/>
  <c r="X455" i="27" s="1"/>
  <c r="Y455" i="27" s="1"/>
  <c r="Z455" i="27" s="1"/>
  <c r="AA455" i="27" s="1"/>
  <c r="AB455" i="27" s="1"/>
  <c r="AC455" i="27" s="1"/>
  <c r="AD455" i="27" s="1"/>
  <c r="AE455" i="27" s="1"/>
  <c r="AF455" i="27" s="1"/>
  <c r="AG455" i="27" s="1"/>
  <c r="AH455" i="27" s="1"/>
  <c r="AI455" i="27" s="1"/>
  <c r="AJ455" i="27" s="1"/>
  <c r="AK455" i="27" s="1"/>
  <c r="AL455" i="27" s="1"/>
  <c r="AM455" i="27" s="1"/>
  <c r="AN455" i="27" s="1"/>
  <c r="AO455" i="27" s="1"/>
  <c r="AP455" i="27" s="1"/>
  <c r="AQ455" i="27" s="1"/>
  <c r="AR455" i="27" s="1"/>
  <c r="AS455" i="27" s="1"/>
  <c r="AT455" i="27" s="1"/>
  <c r="AU455" i="27" s="1"/>
  <c r="AV455" i="27" s="1"/>
  <c r="AW455" i="27" s="1"/>
  <c r="AX455" i="27" s="1"/>
  <c r="AY455" i="27" s="1"/>
  <c r="AZ455" i="27" s="1"/>
  <c r="BA455" i="27" s="1"/>
  <c r="BB455" i="27" s="1"/>
  <c r="BC455" i="27" s="1"/>
  <c r="BD455" i="27" s="1"/>
  <c r="F339" i="27"/>
  <c r="G339" i="27" s="1"/>
  <c r="H339" i="27" s="1"/>
  <c r="I339" i="27" s="1"/>
  <c r="J339" i="27" s="1"/>
  <c r="K339" i="27" s="1"/>
  <c r="L339" i="27" s="1"/>
  <c r="M339" i="27" s="1"/>
  <c r="N339" i="27" s="1"/>
  <c r="O339" i="27" s="1"/>
  <c r="P339" i="27" s="1"/>
  <c r="Q339" i="27" s="1"/>
  <c r="R339" i="27" s="1"/>
  <c r="S339" i="27" s="1"/>
  <c r="T339" i="27" s="1"/>
  <c r="U339" i="27" s="1"/>
  <c r="V339" i="27" s="1"/>
  <c r="W339" i="27" s="1"/>
  <c r="X339" i="27" s="1"/>
  <c r="Y339" i="27" s="1"/>
  <c r="Z339" i="27" s="1"/>
  <c r="AA339" i="27" s="1"/>
  <c r="AB339" i="27" s="1"/>
  <c r="AC339" i="27" s="1"/>
  <c r="AD339" i="27" s="1"/>
  <c r="AE339" i="27" s="1"/>
  <c r="AF339" i="27" s="1"/>
  <c r="AG339" i="27" s="1"/>
  <c r="AH339" i="27" s="1"/>
  <c r="AI339" i="27" s="1"/>
  <c r="AJ339" i="27" s="1"/>
  <c r="AK339" i="27" s="1"/>
  <c r="AL339" i="27" s="1"/>
  <c r="AM339" i="27" s="1"/>
  <c r="AN339" i="27" s="1"/>
  <c r="AO339" i="27" s="1"/>
  <c r="AP339" i="27" s="1"/>
  <c r="AQ339" i="27" s="1"/>
  <c r="AR339" i="27" s="1"/>
  <c r="AS339" i="27" s="1"/>
  <c r="AT339" i="27" s="1"/>
  <c r="AU339" i="27" s="1"/>
  <c r="AV339" i="27" s="1"/>
  <c r="AW339" i="27" s="1"/>
  <c r="AX339" i="27" s="1"/>
  <c r="AY339" i="27" s="1"/>
  <c r="AZ339" i="27" s="1"/>
  <c r="BA339" i="27" s="1"/>
  <c r="BB339" i="27" s="1"/>
  <c r="BC339" i="27" s="1"/>
  <c r="BD339" i="27" s="1"/>
  <c r="F389" i="27"/>
  <c r="G389" i="27" s="1"/>
  <c r="H389" i="27" s="1"/>
  <c r="I389" i="27" s="1"/>
  <c r="J389" i="27" s="1"/>
  <c r="K389" i="27" s="1"/>
  <c r="L389" i="27" s="1"/>
  <c r="M389" i="27" s="1"/>
  <c r="N389" i="27" s="1"/>
  <c r="O389" i="27" s="1"/>
  <c r="P389" i="27" s="1"/>
  <c r="Q389" i="27" s="1"/>
  <c r="R389" i="27" s="1"/>
  <c r="S389" i="27" s="1"/>
  <c r="T389" i="27" s="1"/>
  <c r="U389" i="27" s="1"/>
  <c r="V389" i="27" s="1"/>
  <c r="W389" i="27" s="1"/>
  <c r="X389" i="27" s="1"/>
  <c r="Y389" i="27" s="1"/>
  <c r="Z389" i="27" s="1"/>
  <c r="AA389" i="27" s="1"/>
  <c r="AB389" i="27" s="1"/>
  <c r="AC389" i="27" s="1"/>
  <c r="AD389" i="27" s="1"/>
  <c r="AE389" i="27" s="1"/>
  <c r="AF389" i="27" s="1"/>
  <c r="AG389" i="27" s="1"/>
  <c r="AH389" i="27" s="1"/>
  <c r="AI389" i="27" s="1"/>
  <c r="AJ389" i="27" s="1"/>
  <c r="AK389" i="27" s="1"/>
  <c r="AL389" i="27" s="1"/>
  <c r="AM389" i="27" s="1"/>
  <c r="AN389" i="27" s="1"/>
  <c r="AO389" i="27" s="1"/>
  <c r="AP389" i="27" s="1"/>
  <c r="AQ389" i="27" s="1"/>
  <c r="AR389" i="27" s="1"/>
  <c r="AS389" i="27" s="1"/>
  <c r="AT389" i="27" s="1"/>
  <c r="AU389" i="27" s="1"/>
  <c r="AV389" i="27" s="1"/>
  <c r="AW389" i="27" s="1"/>
  <c r="AX389" i="27" s="1"/>
  <c r="AY389" i="27" s="1"/>
  <c r="AZ389" i="27" s="1"/>
  <c r="BA389" i="27" s="1"/>
  <c r="BB389" i="27" s="1"/>
  <c r="BC389" i="27" s="1"/>
  <c r="BD389" i="27" s="1"/>
  <c r="F322" i="27"/>
  <c r="G322" i="27" s="1"/>
  <c r="H322" i="27" s="1"/>
  <c r="I322" i="27" s="1"/>
  <c r="J322" i="27" s="1"/>
  <c r="K322" i="27" s="1"/>
  <c r="L322" i="27" s="1"/>
  <c r="M322" i="27" s="1"/>
  <c r="N322" i="27" s="1"/>
  <c r="O322" i="27" s="1"/>
  <c r="P322" i="27" s="1"/>
  <c r="Q322" i="27" s="1"/>
  <c r="R322" i="27" s="1"/>
  <c r="S322" i="27" s="1"/>
  <c r="T322" i="27" s="1"/>
  <c r="U322" i="27" s="1"/>
  <c r="V322" i="27" s="1"/>
  <c r="W322" i="27" s="1"/>
  <c r="X322" i="27" s="1"/>
  <c r="Y322" i="27" s="1"/>
  <c r="Z322" i="27" s="1"/>
  <c r="AA322" i="27" s="1"/>
  <c r="AB322" i="27" s="1"/>
  <c r="AC322" i="27" s="1"/>
  <c r="AD322" i="27" s="1"/>
  <c r="AE322" i="27" s="1"/>
  <c r="AF322" i="27" s="1"/>
  <c r="AG322" i="27" s="1"/>
  <c r="AH322" i="27" s="1"/>
  <c r="AI322" i="27" s="1"/>
  <c r="AJ322" i="27" s="1"/>
  <c r="AK322" i="27" s="1"/>
  <c r="AL322" i="27" s="1"/>
  <c r="AM322" i="27" s="1"/>
  <c r="AN322" i="27" s="1"/>
  <c r="AO322" i="27" s="1"/>
  <c r="AP322" i="27" s="1"/>
  <c r="AQ322" i="27" s="1"/>
  <c r="AR322" i="27" s="1"/>
  <c r="AS322" i="27" s="1"/>
  <c r="AT322" i="27" s="1"/>
  <c r="AU322" i="27" s="1"/>
  <c r="AV322" i="27" s="1"/>
  <c r="AW322" i="27" s="1"/>
  <c r="AX322" i="27" s="1"/>
  <c r="AY322" i="27" s="1"/>
  <c r="AZ322" i="27" s="1"/>
  <c r="BA322" i="27" s="1"/>
  <c r="BB322" i="27" s="1"/>
  <c r="BC322" i="27" s="1"/>
  <c r="BD322" i="27" s="1"/>
  <c r="F178" i="27"/>
  <c r="G178" i="27" s="1"/>
  <c r="H178" i="27" s="1"/>
  <c r="I178" i="27" s="1"/>
  <c r="J178" i="27" s="1"/>
  <c r="K178" i="27" s="1"/>
  <c r="L178" i="27" s="1"/>
  <c r="M178" i="27" s="1"/>
  <c r="N178" i="27" s="1"/>
  <c r="O178" i="27" s="1"/>
  <c r="P178" i="27" s="1"/>
  <c r="Q178" i="27" s="1"/>
  <c r="R178" i="27" s="1"/>
  <c r="S178" i="27" s="1"/>
  <c r="T178" i="27" s="1"/>
  <c r="U178" i="27" s="1"/>
  <c r="V178" i="27" s="1"/>
  <c r="W178" i="27" s="1"/>
  <c r="X178" i="27" s="1"/>
  <c r="Y178" i="27" s="1"/>
  <c r="Z178" i="27" s="1"/>
  <c r="AA178" i="27" s="1"/>
  <c r="AB178" i="27" s="1"/>
  <c r="AC178" i="27" s="1"/>
  <c r="AD178" i="27" s="1"/>
  <c r="AE178" i="27" s="1"/>
  <c r="AF178" i="27" s="1"/>
  <c r="AG178" i="27" s="1"/>
  <c r="AH178" i="27" s="1"/>
  <c r="AI178" i="27" s="1"/>
  <c r="AJ178" i="27" s="1"/>
  <c r="AK178" i="27" s="1"/>
  <c r="AL178" i="27" s="1"/>
  <c r="AM178" i="27" s="1"/>
  <c r="AN178" i="27" s="1"/>
  <c r="AO178" i="27" s="1"/>
  <c r="AP178" i="27" s="1"/>
  <c r="AQ178" i="27" s="1"/>
  <c r="AR178" i="27" s="1"/>
  <c r="AS178" i="27" s="1"/>
  <c r="AT178" i="27" s="1"/>
  <c r="AU178" i="27" s="1"/>
  <c r="AV178" i="27" s="1"/>
  <c r="AW178" i="27" s="1"/>
  <c r="AX178" i="27" s="1"/>
  <c r="AY178" i="27" s="1"/>
  <c r="AZ178" i="27" s="1"/>
  <c r="BA178" i="27" s="1"/>
  <c r="BB178" i="27" s="1"/>
  <c r="BC178" i="27" s="1"/>
  <c r="BD178" i="27" s="1"/>
  <c r="F15" i="27"/>
  <c r="G15" i="27" s="1"/>
  <c r="H15" i="27" s="1"/>
  <c r="I15" i="27" s="1"/>
  <c r="J15" i="27" s="1"/>
  <c r="K15" i="27" s="1"/>
  <c r="L15" i="27" s="1"/>
  <c r="M15" i="27" s="1"/>
  <c r="N15" i="27" s="1"/>
  <c r="O15" i="27" s="1"/>
  <c r="P15" i="27" s="1"/>
  <c r="Q15" i="27" s="1"/>
  <c r="R15" i="27" s="1"/>
  <c r="S15" i="27" s="1"/>
  <c r="T15" i="27" s="1"/>
  <c r="U15" i="27" s="1"/>
  <c r="V15" i="27" s="1"/>
  <c r="W15" i="27" s="1"/>
  <c r="X15" i="27" s="1"/>
  <c r="Y15" i="27" s="1"/>
  <c r="Z15" i="27" s="1"/>
  <c r="AA15" i="27" s="1"/>
  <c r="AB15" i="27" s="1"/>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F6" i="27"/>
  <c r="G6" i="27" s="1"/>
  <c r="H6" i="27" s="1"/>
  <c r="I6" i="27" s="1"/>
  <c r="J6" i="27" s="1"/>
  <c r="K6" i="27" s="1"/>
  <c r="L6" i="27" s="1"/>
  <c r="M6" i="27" s="1"/>
  <c r="N6" i="27" s="1"/>
  <c r="O6" i="27" s="1"/>
  <c r="P6" i="27" s="1"/>
  <c r="Q6" i="27" s="1"/>
  <c r="R6" i="27" s="1"/>
  <c r="S6" i="27" s="1"/>
  <c r="T6" i="27" s="1"/>
  <c r="U6" i="27" s="1"/>
  <c r="V6" i="27" s="1"/>
  <c r="W6" i="27" s="1"/>
  <c r="X6" i="27" s="1"/>
  <c r="Y6" i="27" s="1"/>
  <c r="Z6" i="27" s="1"/>
  <c r="AA6" i="27" s="1"/>
  <c r="AB6" i="27" s="1"/>
  <c r="AC6" i="27" s="1"/>
  <c r="AD6" i="27" s="1"/>
  <c r="AE6" i="27" s="1"/>
  <c r="AF6" i="27" s="1"/>
  <c r="AG6" i="27" s="1"/>
  <c r="AH6" i="27" s="1"/>
  <c r="AI6" i="27" s="1"/>
  <c r="AJ6" i="27" s="1"/>
  <c r="AK6" i="27" s="1"/>
  <c r="AL6" i="27" s="1"/>
  <c r="AM6" i="27" s="1"/>
  <c r="AN6" i="27" s="1"/>
  <c r="AO6" i="27" s="1"/>
  <c r="AP6" i="27" s="1"/>
  <c r="AQ6" i="27" s="1"/>
  <c r="AR6" i="27" s="1"/>
  <c r="AS6" i="27" s="1"/>
  <c r="AT6" i="27" s="1"/>
  <c r="AU6" i="27" s="1"/>
  <c r="AV6" i="27" s="1"/>
  <c r="AW6" i="27" s="1"/>
  <c r="AX6" i="27" s="1"/>
  <c r="AY6" i="27" s="1"/>
  <c r="AZ6" i="27" s="1"/>
  <c r="BA6" i="27" s="1"/>
  <c r="BB6" i="27" s="1"/>
  <c r="BC6" i="27" s="1"/>
  <c r="BD6" i="27" s="1"/>
  <c r="F124" i="27"/>
  <c r="G124" i="27" s="1"/>
  <c r="H124" i="27" s="1"/>
  <c r="I124" i="27" s="1"/>
  <c r="J124" i="27" s="1"/>
  <c r="K124" i="27" s="1"/>
  <c r="L124" i="27" s="1"/>
  <c r="M124" i="27" s="1"/>
  <c r="N124" i="27" s="1"/>
  <c r="O124" i="27" s="1"/>
  <c r="P124" i="27" s="1"/>
  <c r="Q124" i="27" s="1"/>
  <c r="R124" i="27" s="1"/>
  <c r="S124" i="27" s="1"/>
  <c r="T124" i="27" s="1"/>
  <c r="U124" i="27" s="1"/>
  <c r="V124" i="27" s="1"/>
  <c r="W124" i="27" s="1"/>
  <c r="X124" i="27" s="1"/>
  <c r="Y124" i="27" s="1"/>
  <c r="Z124" i="27" s="1"/>
  <c r="AA124" i="27" s="1"/>
  <c r="AB124" i="27" s="1"/>
  <c r="AC124" i="27" s="1"/>
  <c r="AD124" i="27" s="1"/>
  <c r="AE124" i="27" s="1"/>
  <c r="AF124" i="27" s="1"/>
  <c r="AG124" i="27" s="1"/>
  <c r="AH124" i="27" s="1"/>
  <c r="AI124" i="27" s="1"/>
  <c r="AJ124" i="27" s="1"/>
  <c r="AK124" i="27" s="1"/>
  <c r="AL124" i="27" s="1"/>
  <c r="AM124" i="27" s="1"/>
  <c r="AN124" i="27" s="1"/>
  <c r="AO124" i="27" s="1"/>
  <c r="AP124" i="27" s="1"/>
  <c r="AQ124" i="27" s="1"/>
  <c r="AR124" i="27" s="1"/>
  <c r="AS124" i="27" s="1"/>
  <c r="AT124" i="27" s="1"/>
  <c r="AU124" i="27" s="1"/>
  <c r="AV124" i="27" s="1"/>
  <c r="AW124" i="27" s="1"/>
  <c r="AX124" i="27" s="1"/>
  <c r="AY124" i="27" s="1"/>
  <c r="AZ124" i="27" s="1"/>
  <c r="BA124" i="27" s="1"/>
  <c r="BB124" i="27" s="1"/>
  <c r="BC124" i="27" s="1"/>
  <c r="BD124" i="27" s="1"/>
  <c r="F497" i="27"/>
  <c r="G497" i="27" s="1"/>
  <c r="H497" i="27" s="1"/>
  <c r="I497" i="27" s="1"/>
  <c r="J497" i="27" s="1"/>
  <c r="K497" i="27" s="1"/>
  <c r="L497" i="27" s="1"/>
  <c r="M497" i="27" s="1"/>
  <c r="N497" i="27" s="1"/>
  <c r="O497" i="27" s="1"/>
  <c r="P497" i="27" s="1"/>
  <c r="Q497" i="27" s="1"/>
  <c r="R497" i="27" s="1"/>
  <c r="S497" i="27" s="1"/>
  <c r="T497" i="27" s="1"/>
  <c r="U497" i="27" s="1"/>
  <c r="V497" i="27" s="1"/>
  <c r="W497" i="27" s="1"/>
  <c r="X497" i="27" s="1"/>
  <c r="Y497" i="27" s="1"/>
  <c r="Z497" i="27" s="1"/>
  <c r="AA497" i="27" s="1"/>
  <c r="AB497" i="27" s="1"/>
  <c r="AC497" i="27" s="1"/>
  <c r="AD497" i="27" s="1"/>
  <c r="AE497" i="27" s="1"/>
  <c r="AF497" i="27" s="1"/>
  <c r="AG497" i="27" s="1"/>
  <c r="AH497" i="27" s="1"/>
  <c r="AI497" i="27" s="1"/>
  <c r="AJ497" i="27" s="1"/>
  <c r="AK497" i="27" s="1"/>
  <c r="AL497" i="27" s="1"/>
  <c r="AM497" i="27" s="1"/>
  <c r="AN497" i="27" s="1"/>
  <c r="AO497" i="27" s="1"/>
  <c r="AP497" i="27" s="1"/>
  <c r="AQ497" i="27" s="1"/>
  <c r="AR497" i="27" s="1"/>
  <c r="AS497" i="27" s="1"/>
  <c r="AT497" i="27" s="1"/>
  <c r="AU497" i="27" s="1"/>
  <c r="AV497" i="27" s="1"/>
  <c r="AW497" i="27" s="1"/>
  <c r="AX497" i="27" s="1"/>
  <c r="AY497" i="27" s="1"/>
  <c r="AZ497" i="27" s="1"/>
  <c r="BA497" i="27" s="1"/>
  <c r="BB497" i="27" s="1"/>
  <c r="BC497" i="27" s="1"/>
  <c r="BD497" i="27" s="1"/>
  <c r="F366" i="27"/>
  <c r="G366" i="27" s="1"/>
  <c r="H366" i="27" s="1"/>
  <c r="I366" i="27" s="1"/>
  <c r="J366" i="27" s="1"/>
  <c r="K366" i="27" s="1"/>
  <c r="L366" i="27" s="1"/>
  <c r="M366" i="27" s="1"/>
  <c r="N366" i="27" s="1"/>
  <c r="O366" i="27" s="1"/>
  <c r="P366" i="27" s="1"/>
  <c r="Q366" i="27" s="1"/>
  <c r="R366" i="27" s="1"/>
  <c r="S366" i="27" s="1"/>
  <c r="T366" i="27" s="1"/>
  <c r="U366" i="27" s="1"/>
  <c r="V366" i="27" s="1"/>
  <c r="W366" i="27" s="1"/>
  <c r="X366" i="27" s="1"/>
  <c r="Y366" i="27" s="1"/>
  <c r="Z366" i="27" s="1"/>
  <c r="AA366" i="27" s="1"/>
  <c r="AB366" i="27" s="1"/>
  <c r="AC366" i="27" s="1"/>
  <c r="AD366" i="27" s="1"/>
  <c r="AE366" i="27" s="1"/>
  <c r="AF366" i="27" s="1"/>
  <c r="AG366" i="27" s="1"/>
  <c r="AH366" i="27" s="1"/>
  <c r="AI366" i="27" s="1"/>
  <c r="AJ366" i="27" s="1"/>
  <c r="AK366" i="27" s="1"/>
  <c r="AL366" i="27" s="1"/>
  <c r="AM366" i="27" s="1"/>
  <c r="AN366" i="27" s="1"/>
  <c r="AO366" i="27" s="1"/>
  <c r="AP366" i="27" s="1"/>
  <c r="AQ366" i="27" s="1"/>
  <c r="AR366" i="27" s="1"/>
  <c r="AS366" i="27" s="1"/>
  <c r="AT366" i="27" s="1"/>
  <c r="AU366" i="27" s="1"/>
  <c r="AV366" i="27" s="1"/>
  <c r="AW366" i="27" s="1"/>
  <c r="AX366" i="27" s="1"/>
  <c r="AY366" i="27" s="1"/>
  <c r="AZ366" i="27" s="1"/>
  <c r="BA366" i="27" s="1"/>
  <c r="BB366" i="27" s="1"/>
  <c r="BC366" i="27" s="1"/>
  <c r="BD366" i="27" s="1"/>
  <c r="F354" i="27"/>
  <c r="G354" i="27" s="1"/>
  <c r="H354" i="27" s="1"/>
  <c r="I354" i="27" s="1"/>
  <c r="J354" i="27" s="1"/>
  <c r="K354" i="27" s="1"/>
  <c r="L354" i="27" s="1"/>
  <c r="M354" i="27" s="1"/>
  <c r="N354" i="27" s="1"/>
  <c r="O354" i="27" s="1"/>
  <c r="P354" i="27" s="1"/>
  <c r="Q354" i="27" s="1"/>
  <c r="R354" i="27" s="1"/>
  <c r="S354" i="27" s="1"/>
  <c r="T354" i="27" s="1"/>
  <c r="U354" i="27" s="1"/>
  <c r="V354" i="27" s="1"/>
  <c r="W354" i="27" s="1"/>
  <c r="X354" i="27" s="1"/>
  <c r="Y354" i="27" s="1"/>
  <c r="Z354" i="27" s="1"/>
  <c r="AA354" i="27" s="1"/>
  <c r="AB354" i="27" s="1"/>
  <c r="AC354" i="27" s="1"/>
  <c r="AD354" i="27" s="1"/>
  <c r="AE354" i="27" s="1"/>
  <c r="AF354" i="27" s="1"/>
  <c r="AG354" i="27" s="1"/>
  <c r="AH354" i="27" s="1"/>
  <c r="AI354" i="27" s="1"/>
  <c r="AJ354" i="27" s="1"/>
  <c r="AK354" i="27" s="1"/>
  <c r="AL354" i="27" s="1"/>
  <c r="AM354" i="27" s="1"/>
  <c r="AN354" i="27" s="1"/>
  <c r="AO354" i="27" s="1"/>
  <c r="AP354" i="27" s="1"/>
  <c r="AQ354" i="27" s="1"/>
  <c r="AR354" i="27" s="1"/>
  <c r="AS354" i="27" s="1"/>
  <c r="AT354" i="27" s="1"/>
  <c r="AU354" i="27" s="1"/>
  <c r="AV354" i="27" s="1"/>
  <c r="AW354" i="27" s="1"/>
  <c r="AX354" i="27" s="1"/>
  <c r="AY354" i="27" s="1"/>
  <c r="AZ354" i="27" s="1"/>
  <c r="BA354" i="27" s="1"/>
  <c r="BB354" i="27" s="1"/>
  <c r="BC354" i="27" s="1"/>
  <c r="BD354" i="27" s="1"/>
  <c r="F238" i="27"/>
  <c r="G238" i="27" s="1"/>
  <c r="H238" i="27" s="1"/>
  <c r="I238" i="27" s="1"/>
  <c r="J238" i="27" s="1"/>
  <c r="K238" i="27" s="1"/>
  <c r="L238" i="27" s="1"/>
  <c r="M238" i="27" s="1"/>
  <c r="N238" i="27" s="1"/>
  <c r="O238" i="27" s="1"/>
  <c r="P238" i="27" s="1"/>
  <c r="Q238" i="27" s="1"/>
  <c r="R238" i="27" s="1"/>
  <c r="S238" i="27" s="1"/>
  <c r="T238" i="27" s="1"/>
  <c r="U238" i="27" s="1"/>
  <c r="V238" i="27" s="1"/>
  <c r="W238" i="27" s="1"/>
  <c r="X238" i="27" s="1"/>
  <c r="Y238" i="27" s="1"/>
  <c r="Z238" i="27" s="1"/>
  <c r="AA238" i="27" s="1"/>
  <c r="AB238" i="27" s="1"/>
  <c r="AC238" i="27" s="1"/>
  <c r="AD238" i="27" s="1"/>
  <c r="AE238" i="27" s="1"/>
  <c r="AF238" i="27" s="1"/>
  <c r="AG238" i="27" s="1"/>
  <c r="AH238" i="27" s="1"/>
  <c r="AI238" i="27" s="1"/>
  <c r="AJ238" i="27" s="1"/>
  <c r="AK238" i="27" s="1"/>
  <c r="AL238" i="27" s="1"/>
  <c r="AM238" i="27" s="1"/>
  <c r="AN238" i="27" s="1"/>
  <c r="AO238" i="27" s="1"/>
  <c r="AP238" i="27" s="1"/>
  <c r="AQ238" i="27" s="1"/>
  <c r="AR238" i="27" s="1"/>
  <c r="AS238" i="27" s="1"/>
  <c r="AT238" i="27" s="1"/>
  <c r="AU238" i="27" s="1"/>
  <c r="AV238" i="27" s="1"/>
  <c r="AW238" i="27" s="1"/>
  <c r="AX238" i="27" s="1"/>
  <c r="AY238" i="27" s="1"/>
  <c r="AZ238" i="27" s="1"/>
  <c r="BA238" i="27" s="1"/>
  <c r="BB238" i="27" s="1"/>
  <c r="BC238" i="27" s="1"/>
  <c r="BD238" i="27" s="1"/>
  <c r="F91" i="27"/>
  <c r="G91" i="27" s="1"/>
  <c r="H91" i="27" s="1"/>
  <c r="I91" i="27" s="1"/>
  <c r="J91" i="27" s="1"/>
  <c r="K91" i="27" s="1"/>
  <c r="L91" i="27" s="1"/>
  <c r="M91" i="27" s="1"/>
  <c r="N91" i="27" s="1"/>
  <c r="O91" i="27" s="1"/>
  <c r="P91" i="27" s="1"/>
  <c r="Q91" i="27" s="1"/>
  <c r="R91" i="27" s="1"/>
  <c r="S91" i="27" s="1"/>
  <c r="T91" i="27" s="1"/>
  <c r="U91" i="27" s="1"/>
  <c r="V91" i="27" s="1"/>
  <c r="W91" i="27" s="1"/>
  <c r="X91" i="27" s="1"/>
  <c r="Y91" i="27" s="1"/>
  <c r="Z91" i="27" s="1"/>
  <c r="AA91" i="27" s="1"/>
  <c r="AB91" i="27" s="1"/>
  <c r="AC91" i="27" s="1"/>
  <c r="AD91" i="27" s="1"/>
  <c r="AE91" i="27" s="1"/>
  <c r="AF91" i="27" s="1"/>
  <c r="AG91" i="27" s="1"/>
  <c r="AH91" i="27" s="1"/>
  <c r="AI91" i="27" s="1"/>
  <c r="AJ91" i="27" s="1"/>
  <c r="AK91" i="27" s="1"/>
  <c r="AL91" i="27" s="1"/>
  <c r="AM91" i="27" s="1"/>
  <c r="AN91" i="27" s="1"/>
  <c r="AO91" i="27" s="1"/>
  <c r="AP91" i="27" s="1"/>
  <c r="AQ91" i="27" s="1"/>
  <c r="AR91" i="27" s="1"/>
  <c r="AS91" i="27" s="1"/>
  <c r="AT91" i="27" s="1"/>
  <c r="AU91" i="27" s="1"/>
  <c r="AV91" i="27" s="1"/>
  <c r="AW91" i="27" s="1"/>
  <c r="AX91" i="27" s="1"/>
  <c r="AY91" i="27" s="1"/>
  <c r="AZ91" i="27" s="1"/>
  <c r="BA91" i="27" s="1"/>
  <c r="BB91" i="27" s="1"/>
  <c r="BC91" i="27" s="1"/>
  <c r="BD91" i="27" s="1"/>
  <c r="F27" i="27"/>
  <c r="G27" i="27" s="1"/>
  <c r="H27" i="27" s="1"/>
  <c r="I27" i="27" s="1"/>
  <c r="J27" i="27" s="1"/>
  <c r="K27" i="27" s="1"/>
  <c r="L27" i="27" s="1"/>
  <c r="M27" i="27" s="1"/>
  <c r="N27" i="27" s="1"/>
  <c r="O27" i="27" s="1"/>
  <c r="P27" i="27" s="1"/>
  <c r="Q27" i="27" s="1"/>
  <c r="R27" i="27" s="1"/>
  <c r="S27" i="27" s="1"/>
  <c r="T27" i="27" s="1"/>
  <c r="U27" i="27" s="1"/>
  <c r="V27" i="27" s="1"/>
  <c r="W27" i="27" s="1"/>
  <c r="X27" i="27" s="1"/>
  <c r="Y27" i="27" s="1"/>
  <c r="Z27" i="27" s="1"/>
  <c r="AA27" i="27" s="1"/>
  <c r="AB27" i="27" s="1"/>
  <c r="AC27" i="27" s="1"/>
  <c r="AD27" i="27" s="1"/>
  <c r="AE27" i="27" s="1"/>
  <c r="AF27" i="27" s="1"/>
  <c r="AG27" i="27" s="1"/>
  <c r="AH27" i="27" s="1"/>
  <c r="AI27" i="27" s="1"/>
  <c r="AJ27" i="27" s="1"/>
  <c r="AK27" i="27" s="1"/>
  <c r="AL27" i="27" s="1"/>
  <c r="AM27" i="27" s="1"/>
  <c r="AN27" i="27" s="1"/>
  <c r="AO27" i="27" s="1"/>
  <c r="AP27" i="27" s="1"/>
  <c r="AQ27" i="27" s="1"/>
  <c r="AR27" i="27" s="1"/>
  <c r="AS27" i="27" s="1"/>
  <c r="AT27" i="27" s="1"/>
  <c r="AU27" i="27" s="1"/>
  <c r="AV27" i="27" s="1"/>
  <c r="AW27" i="27" s="1"/>
  <c r="AX27" i="27" s="1"/>
  <c r="AY27" i="27" s="1"/>
  <c r="AZ27" i="27" s="1"/>
  <c r="BA27" i="27" s="1"/>
  <c r="BB27" i="27" s="1"/>
  <c r="BC27" i="27" s="1"/>
  <c r="BD27" i="27" s="1"/>
  <c r="F18" i="27"/>
  <c r="G18" i="27" s="1"/>
  <c r="H18" i="27" s="1"/>
  <c r="I18" i="27" s="1"/>
  <c r="J18" i="27" s="1"/>
  <c r="K18" i="27" s="1"/>
  <c r="L18" i="27" s="1"/>
  <c r="M18" i="27" s="1"/>
  <c r="N18" i="27" s="1"/>
  <c r="O18" i="27" s="1"/>
  <c r="P18" i="27" s="1"/>
  <c r="Q18" i="27" s="1"/>
  <c r="R18" i="27" s="1"/>
  <c r="S18" i="27" s="1"/>
  <c r="T18" i="27" s="1"/>
  <c r="U18" i="27" s="1"/>
  <c r="V18" i="27" s="1"/>
  <c r="W18" i="27" s="1"/>
  <c r="X18" i="27" s="1"/>
  <c r="Y18" i="27" s="1"/>
  <c r="Z18" i="27" s="1"/>
  <c r="AA18" i="27" s="1"/>
  <c r="AB18" i="27" s="1"/>
  <c r="AC18" i="27" s="1"/>
  <c r="AD18" i="27" s="1"/>
  <c r="AE18" i="27" s="1"/>
  <c r="AF18" i="27" s="1"/>
  <c r="AG18" i="27" s="1"/>
  <c r="AH18" i="27" s="1"/>
  <c r="AI18" i="27" s="1"/>
  <c r="AJ18" i="27" s="1"/>
  <c r="AK18" i="27" s="1"/>
  <c r="AL18" i="27" s="1"/>
  <c r="AM18" i="27" s="1"/>
  <c r="AN18" i="27" s="1"/>
  <c r="AO18" i="27" s="1"/>
  <c r="AP18" i="27" s="1"/>
  <c r="AQ18" i="27" s="1"/>
  <c r="AR18" i="27" s="1"/>
  <c r="AS18" i="27" s="1"/>
  <c r="AT18" i="27" s="1"/>
  <c r="AU18" i="27" s="1"/>
  <c r="AV18" i="27" s="1"/>
  <c r="AW18" i="27" s="1"/>
  <c r="AX18" i="27" s="1"/>
  <c r="AY18" i="27" s="1"/>
  <c r="AZ18" i="27" s="1"/>
  <c r="BA18" i="27" s="1"/>
  <c r="BB18" i="27" s="1"/>
  <c r="BC18" i="27" s="1"/>
  <c r="BD18" i="27" s="1"/>
  <c r="F334" i="27"/>
  <c r="G334" i="27" s="1"/>
  <c r="H334" i="27" s="1"/>
  <c r="I334" i="27" s="1"/>
  <c r="J334" i="27" s="1"/>
  <c r="K334" i="27" s="1"/>
  <c r="L334" i="27" s="1"/>
  <c r="M334" i="27" s="1"/>
  <c r="N334" i="27" s="1"/>
  <c r="O334" i="27" s="1"/>
  <c r="P334" i="27" s="1"/>
  <c r="Q334" i="27" s="1"/>
  <c r="R334" i="27" s="1"/>
  <c r="S334" i="27" s="1"/>
  <c r="T334" i="27" s="1"/>
  <c r="U334" i="27" s="1"/>
  <c r="V334" i="27" s="1"/>
  <c r="W334" i="27" s="1"/>
  <c r="X334" i="27" s="1"/>
  <c r="Y334" i="27" s="1"/>
  <c r="Z334" i="27" s="1"/>
  <c r="AA334" i="27" s="1"/>
  <c r="AB334" i="27" s="1"/>
  <c r="AC334" i="27" s="1"/>
  <c r="AD334" i="27" s="1"/>
  <c r="AE334" i="27" s="1"/>
  <c r="AF334" i="27" s="1"/>
  <c r="AG334" i="27" s="1"/>
  <c r="AH334" i="27" s="1"/>
  <c r="AI334" i="27" s="1"/>
  <c r="AJ334" i="27" s="1"/>
  <c r="AK334" i="27" s="1"/>
  <c r="AL334" i="27" s="1"/>
  <c r="AM334" i="27" s="1"/>
  <c r="AN334" i="27" s="1"/>
  <c r="AO334" i="27" s="1"/>
  <c r="AP334" i="27" s="1"/>
  <c r="AQ334" i="27" s="1"/>
  <c r="AR334" i="27" s="1"/>
  <c r="AS334" i="27" s="1"/>
  <c r="AT334" i="27" s="1"/>
  <c r="AU334" i="27" s="1"/>
  <c r="AV334" i="27" s="1"/>
  <c r="AW334" i="27" s="1"/>
  <c r="AX334" i="27" s="1"/>
  <c r="AY334" i="27" s="1"/>
  <c r="AZ334" i="27" s="1"/>
  <c r="BA334" i="27" s="1"/>
  <c r="BB334" i="27" s="1"/>
  <c r="BC334" i="27" s="1"/>
  <c r="BD334" i="27" s="1"/>
  <c r="F405" i="27"/>
  <c r="G405" i="27" s="1"/>
  <c r="H405" i="27" s="1"/>
  <c r="I405" i="27" s="1"/>
  <c r="J405" i="27" s="1"/>
  <c r="K405" i="27" s="1"/>
  <c r="L405" i="27" s="1"/>
  <c r="M405" i="27" s="1"/>
  <c r="N405" i="27" s="1"/>
  <c r="O405" i="27" s="1"/>
  <c r="P405" i="27" s="1"/>
  <c r="Q405" i="27" s="1"/>
  <c r="R405" i="27" s="1"/>
  <c r="S405" i="27" s="1"/>
  <c r="T405" i="27" s="1"/>
  <c r="U405" i="27" s="1"/>
  <c r="V405" i="27" s="1"/>
  <c r="W405" i="27" s="1"/>
  <c r="X405" i="27" s="1"/>
  <c r="Y405" i="27" s="1"/>
  <c r="Z405" i="27" s="1"/>
  <c r="AA405" i="27" s="1"/>
  <c r="AB405" i="27" s="1"/>
  <c r="AC405" i="27" s="1"/>
  <c r="AD405" i="27" s="1"/>
  <c r="AE405" i="27" s="1"/>
  <c r="AF405" i="27" s="1"/>
  <c r="AG405" i="27" s="1"/>
  <c r="AH405" i="27" s="1"/>
  <c r="AI405" i="27" s="1"/>
  <c r="AJ405" i="27" s="1"/>
  <c r="AK405" i="27" s="1"/>
  <c r="AL405" i="27" s="1"/>
  <c r="AM405" i="27" s="1"/>
  <c r="AN405" i="27" s="1"/>
  <c r="AO405" i="27" s="1"/>
  <c r="AP405" i="27" s="1"/>
  <c r="AQ405" i="27" s="1"/>
  <c r="AR405" i="27" s="1"/>
  <c r="AS405" i="27" s="1"/>
  <c r="AT405" i="27" s="1"/>
  <c r="AU405" i="27" s="1"/>
  <c r="AV405" i="27" s="1"/>
  <c r="AW405" i="27" s="1"/>
  <c r="AX405" i="27" s="1"/>
  <c r="AY405" i="27" s="1"/>
  <c r="AZ405" i="27" s="1"/>
  <c r="BA405" i="27" s="1"/>
  <c r="BB405" i="27" s="1"/>
  <c r="BC405" i="27" s="1"/>
  <c r="BD405" i="27" s="1"/>
  <c r="F224" i="27"/>
  <c r="G224" i="27" s="1"/>
  <c r="H224" i="27" s="1"/>
  <c r="I224" i="27" s="1"/>
  <c r="J224" i="27" s="1"/>
  <c r="K224" i="27" s="1"/>
  <c r="L224" i="27" s="1"/>
  <c r="M224" i="27" s="1"/>
  <c r="N224" i="27" s="1"/>
  <c r="O224" i="27" s="1"/>
  <c r="P224" i="27" s="1"/>
  <c r="Q224" i="27" s="1"/>
  <c r="R224" i="27" s="1"/>
  <c r="S224" i="27" s="1"/>
  <c r="T224" i="27" s="1"/>
  <c r="U224" i="27" s="1"/>
  <c r="V224" i="27" s="1"/>
  <c r="W224" i="27" s="1"/>
  <c r="X224" i="27" s="1"/>
  <c r="Y224" i="27" s="1"/>
  <c r="Z224" i="27" s="1"/>
  <c r="AA224" i="27" s="1"/>
  <c r="AB224" i="27" s="1"/>
  <c r="AC224" i="27" s="1"/>
  <c r="AD224" i="27" s="1"/>
  <c r="AE224" i="27" s="1"/>
  <c r="AF224" i="27" s="1"/>
  <c r="AG224" i="27" s="1"/>
  <c r="AH224" i="27" s="1"/>
  <c r="AI224" i="27" s="1"/>
  <c r="AJ224" i="27" s="1"/>
  <c r="AK224" i="27" s="1"/>
  <c r="AL224" i="27" s="1"/>
  <c r="AM224" i="27" s="1"/>
  <c r="AN224" i="27" s="1"/>
  <c r="AO224" i="27" s="1"/>
  <c r="AP224" i="27" s="1"/>
  <c r="AQ224" i="27" s="1"/>
  <c r="AR224" i="27" s="1"/>
  <c r="AS224" i="27" s="1"/>
  <c r="AT224" i="27" s="1"/>
  <c r="AU224" i="27" s="1"/>
  <c r="AV224" i="27" s="1"/>
  <c r="AW224" i="27" s="1"/>
  <c r="AX224" i="27" s="1"/>
  <c r="AY224" i="27" s="1"/>
  <c r="AZ224" i="27" s="1"/>
  <c r="BA224" i="27" s="1"/>
  <c r="BB224" i="27" s="1"/>
  <c r="BC224" i="27" s="1"/>
  <c r="BD224" i="27" s="1"/>
  <c r="F180" i="27"/>
  <c r="G180" i="27" s="1"/>
  <c r="H180" i="27" s="1"/>
  <c r="I180" i="27" s="1"/>
  <c r="J180" i="27" s="1"/>
  <c r="K180" i="27" s="1"/>
  <c r="L180" i="27" s="1"/>
  <c r="M180" i="27" s="1"/>
  <c r="N180" i="27" s="1"/>
  <c r="O180" i="27" s="1"/>
  <c r="P180" i="27" s="1"/>
  <c r="Q180" i="27" s="1"/>
  <c r="R180" i="27" s="1"/>
  <c r="S180" i="27" s="1"/>
  <c r="T180" i="27" s="1"/>
  <c r="U180" i="27" s="1"/>
  <c r="V180" i="27" s="1"/>
  <c r="W180" i="27" s="1"/>
  <c r="X180" i="27" s="1"/>
  <c r="Y180" i="27" s="1"/>
  <c r="Z180" i="27" s="1"/>
  <c r="AA180" i="27" s="1"/>
  <c r="AB180" i="27" s="1"/>
  <c r="AC180" i="27" s="1"/>
  <c r="AD180" i="27" s="1"/>
  <c r="AE180" i="27" s="1"/>
  <c r="AF180" i="27" s="1"/>
  <c r="AG180" i="27" s="1"/>
  <c r="AH180" i="27" s="1"/>
  <c r="AI180" i="27" s="1"/>
  <c r="AJ180" i="27" s="1"/>
  <c r="AK180" i="27" s="1"/>
  <c r="AL180" i="27" s="1"/>
  <c r="AM180" i="27" s="1"/>
  <c r="AN180" i="27" s="1"/>
  <c r="AO180" i="27" s="1"/>
  <c r="AP180" i="27" s="1"/>
  <c r="AQ180" i="27" s="1"/>
  <c r="AR180" i="27" s="1"/>
  <c r="AS180" i="27" s="1"/>
  <c r="AT180" i="27" s="1"/>
  <c r="AU180" i="27" s="1"/>
  <c r="AV180" i="27" s="1"/>
  <c r="AW180" i="27" s="1"/>
  <c r="AX180" i="27" s="1"/>
  <c r="AY180" i="27" s="1"/>
  <c r="AZ180" i="27" s="1"/>
  <c r="BA180" i="27" s="1"/>
  <c r="BB180" i="27" s="1"/>
  <c r="BC180" i="27" s="1"/>
  <c r="BD180" i="27" s="1"/>
  <c r="F148" i="27"/>
  <c r="G148" i="27" s="1"/>
  <c r="H148" i="27" s="1"/>
  <c r="I148" i="27" s="1"/>
  <c r="J148" i="27" s="1"/>
  <c r="K148" i="27" s="1"/>
  <c r="L148" i="27" s="1"/>
  <c r="M148" i="27" s="1"/>
  <c r="N148" i="27" s="1"/>
  <c r="O148" i="27" s="1"/>
  <c r="P148" i="27" s="1"/>
  <c r="Q148" i="27" s="1"/>
  <c r="R148" i="27" s="1"/>
  <c r="S148" i="27" s="1"/>
  <c r="T148" i="27" s="1"/>
  <c r="U148" i="27" s="1"/>
  <c r="V148" i="27" s="1"/>
  <c r="W148" i="27" s="1"/>
  <c r="X148" i="27" s="1"/>
  <c r="Y148" i="27" s="1"/>
  <c r="Z148" i="27" s="1"/>
  <c r="AA148" i="27" s="1"/>
  <c r="AB148" i="27" s="1"/>
  <c r="AC148" i="27" s="1"/>
  <c r="AD148" i="27" s="1"/>
  <c r="AE148" i="27" s="1"/>
  <c r="AF148" i="27" s="1"/>
  <c r="AG148" i="27" s="1"/>
  <c r="AH148" i="27" s="1"/>
  <c r="AI148" i="27" s="1"/>
  <c r="AJ148" i="27" s="1"/>
  <c r="AK148" i="27" s="1"/>
  <c r="AL148" i="27" s="1"/>
  <c r="AM148" i="27" s="1"/>
  <c r="AN148" i="27" s="1"/>
  <c r="AO148" i="27" s="1"/>
  <c r="AP148" i="27" s="1"/>
  <c r="AQ148" i="27" s="1"/>
  <c r="AR148" i="27" s="1"/>
  <c r="AS148" i="27" s="1"/>
  <c r="AT148" i="27" s="1"/>
  <c r="AU148" i="27" s="1"/>
  <c r="AV148" i="27" s="1"/>
  <c r="AW148" i="27" s="1"/>
  <c r="AX148" i="27" s="1"/>
  <c r="AY148" i="27" s="1"/>
  <c r="AZ148" i="27" s="1"/>
  <c r="BA148" i="27" s="1"/>
  <c r="BB148" i="27" s="1"/>
  <c r="BC148" i="27" s="1"/>
  <c r="BD148" i="27" s="1"/>
  <c r="F266" i="27"/>
  <c r="G266" i="27" s="1"/>
  <c r="H266" i="27" s="1"/>
  <c r="I266" i="27" s="1"/>
  <c r="J266" i="27" s="1"/>
  <c r="K266" i="27" s="1"/>
  <c r="L266" i="27" s="1"/>
  <c r="M266" i="27" s="1"/>
  <c r="N266" i="27" s="1"/>
  <c r="O266" i="27" s="1"/>
  <c r="P266" i="27" s="1"/>
  <c r="Q266" i="27" s="1"/>
  <c r="R266" i="27" s="1"/>
  <c r="S266" i="27" s="1"/>
  <c r="T266" i="27" s="1"/>
  <c r="U266" i="27" s="1"/>
  <c r="V266" i="27" s="1"/>
  <c r="W266" i="27" s="1"/>
  <c r="X266" i="27" s="1"/>
  <c r="Y266" i="27" s="1"/>
  <c r="Z266" i="27" s="1"/>
  <c r="AA266" i="27" s="1"/>
  <c r="AB266" i="27" s="1"/>
  <c r="AC266" i="27" s="1"/>
  <c r="AD266" i="27" s="1"/>
  <c r="AE266" i="27" s="1"/>
  <c r="AF266" i="27" s="1"/>
  <c r="AG266" i="27" s="1"/>
  <c r="AH266" i="27" s="1"/>
  <c r="AI266" i="27" s="1"/>
  <c r="AJ266" i="27" s="1"/>
  <c r="AK266" i="27" s="1"/>
  <c r="AL266" i="27" s="1"/>
  <c r="AM266" i="27" s="1"/>
  <c r="AN266" i="27" s="1"/>
  <c r="AO266" i="27" s="1"/>
  <c r="AP266" i="27" s="1"/>
  <c r="AQ266" i="27" s="1"/>
  <c r="AR266" i="27" s="1"/>
  <c r="AS266" i="27" s="1"/>
  <c r="AT266" i="27" s="1"/>
  <c r="AU266" i="27" s="1"/>
  <c r="AV266" i="27" s="1"/>
  <c r="AW266" i="27" s="1"/>
  <c r="AX266" i="27" s="1"/>
  <c r="AY266" i="27" s="1"/>
  <c r="AZ266" i="27" s="1"/>
  <c r="BA266" i="27" s="1"/>
  <c r="BB266" i="27" s="1"/>
  <c r="BC266" i="27" s="1"/>
  <c r="BD266" i="27" s="1"/>
  <c r="F71" i="27"/>
  <c r="G71" i="27" s="1"/>
  <c r="H71" i="27" s="1"/>
  <c r="I71" i="27" s="1"/>
  <c r="J71" i="27" s="1"/>
  <c r="K71" i="27" s="1"/>
  <c r="L71" i="27" s="1"/>
  <c r="M71" i="27" s="1"/>
  <c r="N71" i="27" s="1"/>
  <c r="O71" i="27" s="1"/>
  <c r="P71" i="27" s="1"/>
  <c r="Q71" i="27" s="1"/>
  <c r="R71" i="27" s="1"/>
  <c r="S71" i="27" s="1"/>
  <c r="T71" i="27" s="1"/>
  <c r="U71" i="27" s="1"/>
  <c r="V71" i="27" s="1"/>
  <c r="W71" i="27" s="1"/>
  <c r="X71" i="27" s="1"/>
  <c r="Y71" i="27" s="1"/>
  <c r="Z71" i="27" s="1"/>
  <c r="AA71" i="27" s="1"/>
  <c r="AB71" i="27" s="1"/>
  <c r="AC71" i="27" s="1"/>
  <c r="AD71" i="27" s="1"/>
  <c r="AE71" i="27" s="1"/>
  <c r="AF71" i="27" s="1"/>
  <c r="AG71" i="27" s="1"/>
  <c r="AH71" i="27" s="1"/>
  <c r="AI71" i="27" s="1"/>
  <c r="AJ71" i="27" s="1"/>
  <c r="AK71" i="27" s="1"/>
  <c r="AL71" i="27" s="1"/>
  <c r="AM71" i="27" s="1"/>
  <c r="AN71" i="27" s="1"/>
  <c r="AO71" i="27" s="1"/>
  <c r="AP71" i="27" s="1"/>
  <c r="AQ71" i="27" s="1"/>
  <c r="AR71" i="27" s="1"/>
  <c r="AS71" i="27" s="1"/>
  <c r="AT71" i="27" s="1"/>
  <c r="AU71" i="27" s="1"/>
  <c r="AV71" i="27" s="1"/>
  <c r="AW71" i="27" s="1"/>
  <c r="AX71" i="27" s="1"/>
  <c r="AY71" i="27" s="1"/>
  <c r="AZ71" i="27" s="1"/>
  <c r="BA71" i="27" s="1"/>
  <c r="BB71" i="27" s="1"/>
  <c r="BC71" i="27" s="1"/>
  <c r="BD71" i="27" s="1"/>
  <c r="F62" i="27"/>
  <c r="G62" i="27" s="1"/>
  <c r="H62" i="27" s="1"/>
  <c r="I62" i="27" s="1"/>
  <c r="J62" i="27" s="1"/>
  <c r="K62" i="27" s="1"/>
  <c r="L62" i="27" s="1"/>
  <c r="M62" i="27" s="1"/>
  <c r="N62" i="27" s="1"/>
  <c r="O62" i="27" s="1"/>
  <c r="P62" i="27" s="1"/>
  <c r="Q62" i="27" s="1"/>
  <c r="R62" i="27" s="1"/>
  <c r="S62" i="27" s="1"/>
  <c r="T62" i="27" s="1"/>
  <c r="U62" i="27" s="1"/>
  <c r="V62" i="27" s="1"/>
  <c r="W62" i="27" s="1"/>
  <c r="X62" i="27" s="1"/>
  <c r="Y62" i="27" s="1"/>
  <c r="Z62" i="27" s="1"/>
  <c r="AA62" i="27" s="1"/>
  <c r="AB62" i="27" s="1"/>
  <c r="AC62" i="27" s="1"/>
  <c r="AD62" i="27" s="1"/>
  <c r="AE62" i="27" s="1"/>
  <c r="AF62" i="27" s="1"/>
  <c r="AG62" i="27" s="1"/>
  <c r="AH62" i="27" s="1"/>
  <c r="AI62" i="27" s="1"/>
  <c r="AJ62" i="27" s="1"/>
  <c r="AK62" i="27" s="1"/>
  <c r="AL62" i="27" s="1"/>
  <c r="AM62" i="27" s="1"/>
  <c r="AN62" i="27" s="1"/>
  <c r="AO62" i="27" s="1"/>
  <c r="AP62" i="27" s="1"/>
  <c r="AQ62" i="27" s="1"/>
  <c r="AR62" i="27" s="1"/>
  <c r="AS62" i="27" s="1"/>
  <c r="AT62" i="27" s="1"/>
  <c r="AU62" i="27" s="1"/>
  <c r="AV62" i="27" s="1"/>
  <c r="AW62" i="27" s="1"/>
  <c r="AX62" i="27" s="1"/>
  <c r="AY62" i="27" s="1"/>
  <c r="AZ62" i="27" s="1"/>
  <c r="BA62" i="27" s="1"/>
  <c r="BB62" i="27" s="1"/>
  <c r="BC62" i="27" s="1"/>
  <c r="BD62" i="27" s="1"/>
  <c r="F56" i="27"/>
  <c r="G56" i="27" s="1"/>
  <c r="H56" i="27" s="1"/>
  <c r="I56" i="27" s="1"/>
  <c r="J56" i="27" s="1"/>
  <c r="K56" i="27" s="1"/>
  <c r="L56" i="27" s="1"/>
  <c r="M56" i="27" s="1"/>
  <c r="N56" i="27" s="1"/>
  <c r="O56" i="27" s="1"/>
  <c r="P56" i="27" s="1"/>
  <c r="Q56" i="27" s="1"/>
  <c r="R56" i="27" s="1"/>
  <c r="S56" i="27" s="1"/>
  <c r="T56" i="27" s="1"/>
  <c r="U56" i="27" s="1"/>
  <c r="V56" i="27" s="1"/>
  <c r="W56" i="27" s="1"/>
  <c r="X56" i="27" s="1"/>
  <c r="Y56" i="27" s="1"/>
  <c r="Z56" i="27" s="1"/>
  <c r="AA56" i="27" s="1"/>
  <c r="AB56" i="27" s="1"/>
  <c r="AC56" i="27" s="1"/>
  <c r="AD56" i="27" s="1"/>
  <c r="AE56" i="27" s="1"/>
  <c r="AF56" i="27" s="1"/>
  <c r="AG56" i="27" s="1"/>
  <c r="AH56" i="27" s="1"/>
  <c r="AI56" i="27" s="1"/>
  <c r="AJ56" i="27" s="1"/>
  <c r="AK56" i="27" s="1"/>
  <c r="AL56" i="27" s="1"/>
  <c r="AM56" i="27" s="1"/>
  <c r="AN56" i="27" s="1"/>
  <c r="AO56" i="27" s="1"/>
  <c r="AP56" i="27" s="1"/>
  <c r="AQ56" i="27" s="1"/>
  <c r="AR56" i="27" s="1"/>
  <c r="AS56" i="27" s="1"/>
  <c r="AT56" i="27" s="1"/>
  <c r="AU56" i="27" s="1"/>
  <c r="AV56" i="27" s="1"/>
  <c r="AW56" i="27" s="1"/>
  <c r="AX56" i="27" s="1"/>
  <c r="AY56" i="27" s="1"/>
  <c r="AZ56" i="27" s="1"/>
  <c r="BA56" i="27" s="1"/>
  <c r="BB56" i="27" s="1"/>
  <c r="BC56" i="27" s="1"/>
  <c r="BD56" i="27" s="1"/>
  <c r="F461" i="27"/>
  <c r="G461" i="27" s="1"/>
  <c r="H461" i="27" s="1"/>
  <c r="I461" i="27" s="1"/>
  <c r="J461" i="27" s="1"/>
  <c r="K461" i="27" s="1"/>
  <c r="L461" i="27" s="1"/>
  <c r="M461" i="27" s="1"/>
  <c r="N461" i="27" s="1"/>
  <c r="O461" i="27" s="1"/>
  <c r="P461" i="27" s="1"/>
  <c r="Q461" i="27" s="1"/>
  <c r="R461" i="27" s="1"/>
  <c r="S461" i="27" s="1"/>
  <c r="T461" i="27" s="1"/>
  <c r="U461" i="27" s="1"/>
  <c r="V461" i="27" s="1"/>
  <c r="W461" i="27" s="1"/>
  <c r="X461" i="27" s="1"/>
  <c r="Y461" i="27" s="1"/>
  <c r="Z461" i="27" s="1"/>
  <c r="AA461" i="27" s="1"/>
  <c r="AB461" i="27" s="1"/>
  <c r="AC461" i="27" s="1"/>
  <c r="AD461" i="27" s="1"/>
  <c r="AE461" i="27" s="1"/>
  <c r="AF461" i="27" s="1"/>
  <c r="AG461" i="27" s="1"/>
  <c r="AH461" i="27" s="1"/>
  <c r="AI461" i="27" s="1"/>
  <c r="AJ461" i="27" s="1"/>
  <c r="AK461" i="27" s="1"/>
  <c r="AL461" i="27" s="1"/>
  <c r="AM461" i="27" s="1"/>
  <c r="AN461" i="27" s="1"/>
  <c r="AO461" i="27" s="1"/>
  <c r="AP461" i="27" s="1"/>
  <c r="AQ461" i="27" s="1"/>
  <c r="AR461" i="27" s="1"/>
  <c r="AS461" i="27" s="1"/>
  <c r="AT461" i="27" s="1"/>
  <c r="AU461" i="27" s="1"/>
  <c r="AV461" i="27" s="1"/>
  <c r="AW461" i="27" s="1"/>
  <c r="AX461" i="27" s="1"/>
  <c r="AY461" i="27" s="1"/>
  <c r="AZ461" i="27" s="1"/>
  <c r="BA461" i="27" s="1"/>
  <c r="BB461" i="27" s="1"/>
  <c r="BC461" i="27" s="1"/>
  <c r="BD461" i="27" s="1"/>
  <c r="F299" i="27"/>
  <c r="G299" i="27" s="1"/>
  <c r="H299" i="27" s="1"/>
  <c r="I299" i="27" s="1"/>
  <c r="J299" i="27" s="1"/>
  <c r="K299" i="27" s="1"/>
  <c r="L299" i="27" s="1"/>
  <c r="M299" i="27" s="1"/>
  <c r="N299" i="27" s="1"/>
  <c r="O299" i="27" s="1"/>
  <c r="P299" i="27" s="1"/>
  <c r="Q299" i="27" s="1"/>
  <c r="R299" i="27" s="1"/>
  <c r="S299" i="27" s="1"/>
  <c r="T299" i="27" s="1"/>
  <c r="U299" i="27" s="1"/>
  <c r="V299" i="27" s="1"/>
  <c r="W299" i="27" s="1"/>
  <c r="X299" i="27" s="1"/>
  <c r="Y299" i="27" s="1"/>
  <c r="Z299" i="27" s="1"/>
  <c r="AA299" i="27" s="1"/>
  <c r="AB299" i="27" s="1"/>
  <c r="AC299" i="27" s="1"/>
  <c r="AD299" i="27" s="1"/>
  <c r="AE299" i="27" s="1"/>
  <c r="AF299" i="27" s="1"/>
  <c r="AG299" i="27" s="1"/>
  <c r="AH299" i="27" s="1"/>
  <c r="AI299" i="27" s="1"/>
  <c r="AJ299" i="27" s="1"/>
  <c r="AK299" i="27" s="1"/>
  <c r="AL299" i="27" s="1"/>
  <c r="AM299" i="27" s="1"/>
  <c r="AN299" i="27" s="1"/>
  <c r="AO299" i="27" s="1"/>
  <c r="AP299" i="27" s="1"/>
  <c r="AQ299" i="27" s="1"/>
  <c r="AR299" i="27" s="1"/>
  <c r="AS299" i="27" s="1"/>
  <c r="AT299" i="27" s="1"/>
  <c r="AU299" i="27" s="1"/>
  <c r="AV299" i="27" s="1"/>
  <c r="AW299" i="27" s="1"/>
  <c r="AX299" i="27" s="1"/>
  <c r="AY299" i="27" s="1"/>
  <c r="AZ299" i="27" s="1"/>
  <c r="BA299" i="27" s="1"/>
  <c r="BB299" i="27" s="1"/>
  <c r="BC299" i="27" s="1"/>
  <c r="BD299" i="27" s="1"/>
  <c r="F126" i="27"/>
  <c r="G126" i="27" s="1"/>
  <c r="H126" i="27" s="1"/>
  <c r="I126" i="27" s="1"/>
  <c r="J126" i="27" s="1"/>
  <c r="K126" i="27" s="1"/>
  <c r="L126" i="27" s="1"/>
  <c r="M126" i="27" s="1"/>
  <c r="N126" i="27" s="1"/>
  <c r="O126" i="27" s="1"/>
  <c r="P126" i="27" s="1"/>
  <c r="Q126" i="27" s="1"/>
  <c r="R126" i="27" s="1"/>
  <c r="S126" i="27" s="1"/>
  <c r="T126" i="27" s="1"/>
  <c r="U126" i="27" s="1"/>
  <c r="V126" i="27" s="1"/>
  <c r="W126" i="27" s="1"/>
  <c r="X126" i="27" s="1"/>
  <c r="Y126" i="27" s="1"/>
  <c r="Z126" i="27" s="1"/>
  <c r="AA126" i="27" s="1"/>
  <c r="AB126" i="27" s="1"/>
  <c r="AC126" i="27" s="1"/>
  <c r="AD126" i="27" s="1"/>
  <c r="AE126" i="27" s="1"/>
  <c r="AF126" i="27" s="1"/>
  <c r="AG126" i="27" s="1"/>
  <c r="AH126" i="27" s="1"/>
  <c r="AI126" i="27" s="1"/>
  <c r="AJ126" i="27" s="1"/>
  <c r="AK126" i="27" s="1"/>
  <c r="AL126" i="27" s="1"/>
  <c r="AM126" i="27" s="1"/>
  <c r="AN126" i="27" s="1"/>
  <c r="AO126" i="27" s="1"/>
  <c r="AP126" i="27" s="1"/>
  <c r="AQ126" i="27" s="1"/>
  <c r="AR126" i="27" s="1"/>
  <c r="AS126" i="27" s="1"/>
  <c r="AT126" i="27" s="1"/>
  <c r="AU126" i="27" s="1"/>
  <c r="AV126" i="27" s="1"/>
  <c r="AW126" i="27" s="1"/>
  <c r="AX126" i="27" s="1"/>
  <c r="AY126" i="27" s="1"/>
  <c r="AZ126" i="27" s="1"/>
  <c r="BA126" i="27" s="1"/>
  <c r="BB126" i="27" s="1"/>
  <c r="BC126" i="27" s="1"/>
  <c r="BD126" i="27" s="1"/>
  <c r="F68" i="27"/>
  <c r="G68" i="27" s="1"/>
  <c r="H68" i="27" s="1"/>
  <c r="I68" i="27" s="1"/>
  <c r="J68" i="27" s="1"/>
  <c r="K68" i="27" s="1"/>
  <c r="L68" i="27" s="1"/>
  <c r="M68" i="27" s="1"/>
  <c r="N68" i="27" s="1"/>
  <c r="O68" i="27" s="1"/>
  <c r="P68" i="27" s="1"/>
  <c r="Q68" i="27" s="1"/>
  <c r="R68" i="27" s="1"/>
  <c r="S68" i="27" s="1"/>
  <c r="T68" i="27" s="1"/>
  <c r="U68" i="27" s="1"/>
  <c r="V68" i="27" s="1"/>
  <c r="W68" i="27" s="1"/>
  <c r="X68" i="27" s="1"/>
  <c r="Y68" i="27" s="1"/>
  <c r="Z68" i="27" s="1"/>
  <c r="AA68" i="27" s="1"/>
  <c r="AB68" i="27" s="1"/>
  <c r="AC68" i="27" s="1"/>
  <c r="AD68" i="27" s="1"/>
  <c r="AE68" i="27" s="1"/>
  <c r="AF68" i="27" s="1"/>
  <c r="AG68" i="27" s="1"/>
  <c r="AH68" i="27" s="1"/>
  <c r="AI68" i="27" s="1"/>
  <c r="AJ68" i="27" s="1"/>
  <c r="AK68" i="27" s="1"/>
  <c r="AL68" i="27" s="1"/>
  <c r="AM68" i="27" s="1"/>
  <c r="AN68" i="27" s="1"/>
  <c r="AO68" i="27" s="1"/>
  <c r="AP68" i="27" s="1"/>
  <c r="AQ68" i="27" s="1"/>
  <c r="AR68" i="27" s="1"/>
  <c r="AS68" i="27" s="1"/>
  <c r="AT68" i="27" s="1"/>
  <c r="AU68" i="27" s="1"/>
  <c r="AV68" i="27" s="1"/>
  <c r="AW68" i="27" s="1"/>
  <c r="AX68" i="27" s="1"/>
  <c r="AY68" i="27" s="1"/>
  <c r="AZ68" i="27" s="1"/>
  <c r="BA68" i="27" s="1"/>
  <c r="BB68" i="27" s="1"/>
  <c r="BC68" i="27" s="1"/>
  <c r="BD68" i="27" s="1"/>
  <c r="F25" i="27"/>
  <c r="G25" i="27" s="1"/>
  <c r="H25" i="27" s="1"/>
  <c r="I25" i="27" s="1"/>
  <c r="J25" i="27" s="1"/>
  <c r="K25" i="27" s="1"/>
  <c r="L25" i="27" s="1"/>
  <c r="M25" i="27" s="1"/>
  <c r="N25" i="27" s="1"/>
  <c r="O25" i="27" s="1"/>
  <c r="P25" i="27" s="1"/>
  <c r="Q25" i="27" s="1"/>
  <c r="R25" i="27" s="1"/>
  <c r="S25" i="27" s="1"/>
  <c r="T25" i="27" s="1"/>
  <c r="U25" i="27" s="1"/>
  <c r="V25" i="27" s="1"/>
  <c r="W25" i="27" s="1"/>
  <c r="X25" i="27" s="1"/>
  <c r="Y25" i="27" s="1"/>
  <c r="Z25" i="27" s="1"/>
  <c r="AA25" i="27" s="1"/>
  <c r="AB25" i="27" s="1"/>
  <c r="AC25" i="27" s="1"/>
  <c r="AD25" i="27" s="1"/>
  <c r="AE25" i="27" s="1"/>
  <c r="AF25" i="27" s="1"/>
  <c r="AG25" i="27" s="1"/>
  <c r="AH25" i="27" s="1"/>
  <c r="AI25" i="27" s="1"/>
  <c r="AJ25" i="27" s="1"/>
  <c r="AK25" i="27" s="1"/>
  <c r="AL25" i="27" s="1"/>
  <c r="AM25" i="27" s="1"/>
  <c r="AN25" i="27" s="1"/>
  <c r="AO25" i="27" s="1"/>
  <c r="AP25" i="27" s="1"/>
  <c r="AQ25" i="27" s="1"/>
  <c r="AR25" i="27" s="1"/>
  <c r="AS25" i="27" s="1"/>
  <c r="AT25" i="27" s="1"/>
  <c r="AU25" i="27" s="1"/>
  <c r="AV25" i="27" s="1"/>
  <c r="AW25" i="27" s="1"/>
  <c r="AX25" i="27" s="1"/>
  <c r="AY25" i="27" s="1"/>
  <c r="AZ25" i="27" s="1"/>
  <c r="BA25" i="27" s="1"/>
  <c r="BB25" i="27" s="1"/>
  <c r="BC25" i="27" s="1"/>
  <c r="BD25" i="27" s="1"/>
  <c r="F57" i="27"/>
  <c r="G57" i="27" s="1"/>
  <c r="H57" i="27" s="1"/>
  <c r="I57" i="27" s="1"/>
  <c r="J57" i="27" s="1"/>
  <c r="K57" i="27" s="1"/>
  <c r="L57" i="27" s="1"/>
  <c r="M57" i="27" s="1"/>
  <c r="N57" i="27" s="1"/>
  <c r="O57" i="27" s="1"/>
  <c r="P57" i="27" s="1"/>
  <c r="Q57" i="27" s="1"/>
  <c r="R57" i="27" s="1"/>
  <c r="S57" i="27" s="1"/>
  <c r="T57" i="27" s="1"/>
  <c r="U57" i="27" s="1"/>
  <c r="V57" i="27" s="1"/>
  <c r="W57" i="27" s="1"/>
  <c r="X57" i="27" s="1"/>
  <c r="Y57" i="27" s="1"/>
  <c r="Z57" i="27" s="1"/>
  <c r="AA57" i="27" s="1"/>
  <c r="AB57" i="27" s="1"/>
  <c r="AC57" i="27" s="1"/>
  <c r="AD57" i="27" s="1"/>
  <c r="AE57" i="27" s="1"/>
  <c r="AF57" i="27" s="1"/>
  <c r="AG57" i="27" s="1"/>
  <c r="AH57" i="27" s="1"/>
  <c r="AI57" i="27" s="1"/>
  <c r="AJ57" i="27" s="1"/>
  <c r="AK57" i="27" s="1"/>
  <c r="AL57" i="27" s="1"/>
  <c r="AM57" i="27" s="1"/>
  <c r="AN57" i="27" s="1"/>
  <c r="AO57" i="27" s="1"/>
  <c r="AP57" i="27" s="1"/>
  <c r="AQ57" i="27" s="1"/>
  <c r="AR57" i="27" s="1"/>
  <c r="AS57" i="27" s="1"/>
  <c r="AT57" i="27" s="1"/>
  <c r="AU57" i="27" s="1"/>
  <c r="AV57" i="27" s="1"/>
  <c r="AW57" i="27" s="1"/>
  <c r="AX57" i="27" s="1"/>
  <c r="AY57" i="27" s="1"/>
  <c r="AZ57" i="27" s="1"/>
  <c r="BA57" i="27" s="1"/>
  <c r="BB57" i="27" s="1"/>
  <c r="BC57" i="27" s="1"/>
  <c r="BD57" i="27" s="1"/>
  <c r="F89" i="27"/>
  <c r="G89" i="27" s="1"/>
  <c r="H89" i="27" s="1"/>
  <c r="I89" i="27" s="1"/>
  <c r="J89" i="27" s="1"/>
  <c r="K89" i="27" s="1"/>
  <c r="L89" i="27" s="1"/>
  <c r="M89" i="27" s="1"/>
  <c r="N89" i="27" s="1"/>
  <c r="O89" i="27" s="1"/>
  <c r="P89" i="27" s="1"/>
  <c r="Q89" i="27" s="1"/>
  <c r="R89" i="27" s="1"/>
  <c r="S89" i="27" s="1"/>
  <c r="T89" i="27" s="1"/>
  <c r="U89" i="27" s="1"/>
  <c r="V89" i="27" s="1"/>
  <c r="W89" i="27" s="1"/>
  <c r="X89" i="27" s="1"/>
  <c r="Y89" i="27" s="1"/>
  <c r="Z89" i="27" s="1"/>
  <c r="AA89" i="27" s="1"/>
  <c r="AB89" i="27" s="1"/>
  <c r="AC89" i="27" s="1"/>
  <c r="AD89" i="27" s="1"/>
  <c r="AE89" i="27" s="1"/>
  <c r="AF89" i="27" s="1"/>
  <c r="AG89" i="27" s="1"/>
  <c r="AH89" i="27" s="1"/>
  <c r="AI89" i="27" s="1"/>
  <c r="AJ89" i="27" s="1"/>
  <c r="AK89" i="27" s="1"/>
  <c r="AL89" i="27" s="1"/>
  <c r="AM89" i="27" s="1"/>
  <c r="AN89" i="27" s="1"/>
  <c r="AO89" i="27" s="1"/>
  <c r="AP89" i="27" s="1"/>
  <c r="AQ89" i="27" s="1"/>
  <c r="AR89" i="27" s="1"/>
  <c r="AS89" i="27" s="1"/>
  <c r="AT89" i="27" s="1"/>
  <c r="AU89" i="27" s="1"/>
  <c r="AV89" i="27" s="1"/>
  <c r="AW89" i="27" s="1"/>
  <c r="AX89" i="27" s="1"/>
  <c r="AY89" i="27" s="1"/>
  <c r="AZ89" i="27" s="1"/>
  <c r="BA89" i="27" s="1"/>
  <c r="BB89" i="27" s="1"/>
  <c r="BC89" i="27" s="1"/>
  <c r="BD89" i="27" s="1"/>
  <c r="F121" i="27"/>
  <c r="G121" i="27" s="1"/>
  <c r="H121" i="27" s="1"/>
  <c r="I121" i="27" s="1"/>
  <c r="J121" i="27" s="1"/>
  <c r="K121" i="27" s="1"/>
  <c r="L121" i="27" s="1"/>
  <c r="M121" i="27" s="1"/>
  <c r="N121" i="27" s="1"/>
  <c r="O121" i="27" s="1"/>
  <c r="P121" i="27" s="1"/>
  <c r="Q121" i="27" s="1"/>
  <c r="R121" i="27" s="1"/>
  <c r="S121" i="27" s="1"/>
  <c r="T121" i="27" s="1"/>
  <c r="U121" i="27" s="1"/>
  <c r="V121" i="27" s="1"/>
  <c r="W121" i="27" s="1"/>
  <c r="X121" i="27" s="1"/>
  <c r="Y121" i="27" s="1"/>
  <c r="Z121" i="27" s="1"/>
  <c r="AA121" i="27" s="1"/>
  <c r="AB121" i="27" s="1"/>
  <c r="AC121" i="27" s="1"/>
  <c r="AD121" i="27" s="1"/>
  <c r="AE121" i="27" s="1"/>
  <c r="AF121" i="27" s="1"/>
  <c r="AG121" i="27" s="1"/>
  <c r="AH121" i="27" s="1"/>
  <c r="AI121" i="27" s="1"/>
  <c r="AJ121" i="27" s="1"/>
  <c r="AK121" i="27" s="1"/>
  <c r="AL121" i="27" s="1"/>
  <c r="AM121" i="27" s="1"/>
  <c r="AN121" i="27" s="1"/>
  <c r="AO121" i="27" s="1"/>
  <c r="AP121" i="27" s="1"/>
  <c r="AQ121" i="27" s="1"/>
  <c r="AR121" i="27" s="1"/>
  <c r="AS121" i="27" s="1"/>
  <c r="AT121" i="27" s="1"/>
  <c r="AU121" i="27" s="1"/>
  <c r="AV121" i="27" s="1"/>
  <c r="AW121" i="27" s="1"/>
  <c r="AX121" i="27" s="1"/>
  <c r="AY121" i="27" s="1"/>
  <c r="AZ121" i="27" s="1"/>
  <c r="BA121" i="27" s="1"/>
  <c r="BB121" i="27" s="1"/>
  <c r="BC121" i="27" s="1"/>
  <c r="BD121" i="27" s="1"/>
  <c r="F225" i="27"/>
  <c r="G225" i="27" s="1"/>
  <c r="H225" i="27" s="1"/>
  <c r="I225" i="27" s="1"/>
  <c r="J225" i="27" s="1"/>
  <c r="K225" i="27" s="1"/>
  <c r="L225" i="27" s="1"/>
  <c r="M225" i="27" s="1"/>
  <c r="N225" i="27" s="1"/>
  <c r="O225" i="27" s="1"/>
  <c r="P225" i="27" s="1"/>
  <c r="Q225" i="27" s="1"/>
  <c r="R225" i="27" s="1"/>
  <c r="S225" i="27" s="1"/>
  <c r="T225" i="27" s="1"/>
  <c r="U225" i="27" s="1"/>
  <c r="V225" i="27" s="1"/>
  <c r="W225" i="27" s="1"/>
  <c r="X225" i="27" s="1"/>
  <c r="Y225" i="27" s="1"/>
  <c r="Z225" i="27" s="1"/>
  <c r="AA225" i="27" s="1"/>
  <c r="AB225" i="27" s="1"/>
  <c r="AC225" i="27" s="1"/>
  <c r="AD225" i="27" s="1"/>
  <c r="AE225" i="27" s="1"/>
  <c r="AF225" i="27" s="1"/>
  <c r="AG225" i="27" s="1"/>
  <c r="AH225" i="27" s="1"/>
  <c r="AI225" i="27" s="1"/>
  <c r="AJ225" i="27" s="1"/>
  <c r="AK225" i="27" s="1"/>
  <c r="AL225" i="27" s="1"/>
  <c r="AM225" i="27" s="1"/>
  <c r="AN225" i="27" s="1"/>
  <c r="AO225" i="27" s="1"/>
  <c r="AP225" i="27" s="1"/>
  <c r="AQ225" i="27" s="1"/>
  <c r="AR225" i="27" s="1"/>
  <c r="AS225" i="27" s="1"/>
  <c r="AT225" i="27" s="1"/>
  <c r="AU225" i="27" s="1"/>
  <c r="AV225" i="27" s="1"/>
  <c r="AW225" i="27" s="1"/>
  <c r="AX225" i="27" s="1"/>
  <c r="AY225" i="27" s="1"/>
  <c r="AZ225" i="27" s="1"/>
  <c r="BA225" i="27" s="1"/>
  <c r="BB225" i="27" s="1"/>
  <c r="BC225" i="27" s="1"/>
  <c r="BD225" i="27" s="1"/>
  <c r="F139" i="27"/>
  <c r="G139" i="27" s="1"/>
  <c r="H139" i="27" s="1"/>
  <c r="I139" i="27" s="1"/>
  <c r="J139" i="27" s="1"/>
  <c r="K139" i="27" s="1"/>
  <c r="L139" i="27" s="1"/>
  <c r="M139" i="27" s="1"/>
  <c r="N139" i="27" s="1"/>
  <c r="O139" i="27" s="1"/>
  <c r="P139" i="27" s="1"/>
  <c r="Q139" i="27" s="1"/>
  <c r="R139" i="27" s="1"/>
  <c r="S139" i="27" s="1"/>
  <c r="T139" i="27" s="1"/>
  <c r="U139" i="27" s="1"/>
  <c r="V139" i="27" s="1"/>
  <c r="W139" i="27" s="1"/>
  <c r="X139" i="27" s="1"/>
  <c r="Y139" i="27" s="1"/>
  <c r="Z139" i="27" s="1"/>
  <c r="AA139" i="27" s="1"/>
  <c r="AB139" i="27" s="1"/>
  <c r="AC139" i="27" s="1"/>
  <c r="AD139" i="27" s="1"/>
  <c r="AE139" i="27" s="1"/>
  <c r="AF139" i="27" s="1"/>
  <c r="AG139" i="27" s="1"/>
  <c r="AH139" i="27" s="1"/>
  <c r="AI139" i="27" s="1"/>
  <c r="AJ139" i="27" s="1"/>
  <c r="AK139" i="27" s="1"/>
  <c r="AL139" i="27" s="1"/>
  <c r="AM139" i="27" s="1"/>
  <c r="AN139" i="27" s="1"/>
  <c r="AO139" i="27" s="1"/>
  <c r="AP139" i="27" s="1"/>
  <c r="AQ139" i="27" s="1"/>
  <c r="AR139" i="27" s="1"/>
  <c r="AS139" i="27" s="1"/>
  <c r="AT139" i="27" s="1"/>
  <c r="AU139" i="27" s="1"/>
  <c r="AV139" i="27" s="1"/>
  <c r="AW139" i="27" s="1"/>
  <c r="AX139" i="27" s="1"/>
  <c r="AY139" i="27" s="1"/>
  <c r="AZ139" i="27" s="1"/>
  <c r="BA139" i="27" s="1"/>
  <c r="BB139" i="27" s="1"/>
  <c r="BC139" i="27" s="1"/>
  <c r="BD139" i="27" s="1"/>
  <c r="F155" i="27"/>
  <c r="G155" i="27" s="1"/>
  <c r="H155" i="27" s="1"/>
  <c r="I155" i="27" s="1"/>
  <c r="J155" i="27" s="1"/>
  <c r="K155" i="27" s="1"/>
  <c r="L155" i="27" s="1"/>
  <c r="M155" i="27" s="1"/>
  <c r="N155" i="27" s="1"/>
  <c r="O155" i="27" s="1"/>
  <c r="P155" i="27" s="1"/>
  <c r="Q155" i="27" s="1"/>
  <c r="R155" i="27" s="1"/>
  <c r="S155" i="27" s="1"/>
  <c r="T155" i="27" s="1"/>
  <c r="U155" i="27" s="1"/>
  <c r="V155" i="27" s="1"/>
  <c r="W155" i="27" s="1"/>
  <c r="X155" i="27" s="1"/>
  <c r="Y155" i="27" s="1"/>
  <c r="Z155" i="27" s="1"/>
  <c r="AA155" i="27" s="1"/>
  <c r="AB155" i="27" s="1"/>
  <c r="AC155" i="27" s="1"/>
  <c r="AD155" i="27" s="1"/>
  <c r="AE155" i="27" s="1"/>
  <c r="AF155" i="27" s="1"/>
  <c r="AG155" i="27" s="1"/>
  <c r="AH155" i="27" s="1"/>
  <c r="AI155" i="27" s="1"/>
  <c r="AJ155" i="27" s="1"/>
  <c r="AK155" i="27" s="1"/>
  <c r="AL155" i="27" s="1"/>
  <c r="AM155" i="27" s="1"/>
  <c r="AN155" i="27" s="1"/>
  <c r="AO155" i="27" s="1"/>
  <c r="AP155" i="27" s="1"/>
  <c r="AQ155" i="27" s="1"/>
  <c r="AR155" i="27" s="1"/>
  <c r="AS155" i="27" s="1"/>
  <c r="AT155" i="27" s="1"/>
  <c r="AU155" i="27" s="1"/>
  <c r="AV155" i="27" s="1"/>
  <c r="AW155" i="27" s="1"/>
  <c r="AX155" i="27" s="1"/>
  <c r="AY155" i="27" s="1"/>
  <c r="AZ155" i="27" s="1"/>
  <c r="BA155" i="27" s="1"/>
  <c r="BB155" i="27" s="1"/>
  <c r="BC155" i="27" s="1"/>
  <c r="BD155" i="27" s="1"/>
  <c r="F171" i="27"/>
  <c r="G171" i="27" s="1"/>
  <c r="H171" i="27" s="1"/>
  <c r="I171" i="27" s="1"/>
  <c r="J171" i="27" s="1"/>
  <c r="K171" i="27" s="1"/>
  <c r="L171" i="27" s="1"/>
  <c r="M171" i="27" s="1"/>
  <c r="N171" i="27" s="1"/>
  <c r="O171" i="27" s="1"/>
  <c r="P171" i="27" s="1"/>
  <c r="Q171" i="27" s="1"/>
  <c r="R171" i="27" s="1"/>
  <c r="S171" i="27" s="1"/>
  <c r="T171" i="27" s="1"/>
  <c r="U171" i="27" s="1"/>
  <c r="V171" i="27" s="1"/>
  <c r="W171" i="27" s="1"/>
  <c r="X171" i="27" s="1"/>
  <c r="Y171" i="27" s="1"/>
  <c r="Z171" i="27" s="1"/>
  <c r="AA171" i="27" s="1"/>
  <c r="AB171" i="27" s="1"/>
  <c r="AC171" i="27" s="1"/>
  <c r="AD171" i="27" s="1"/>
  <c r="AE171" i="27" s="1"/>
  <c r="AF171" i="27" s="1"/>
  <c r="AG171" i="27" s="1"/>
  <c r="AH171" i="27" s="1"/>
  <c r="AI171" i="27" s="1"/>
  <c r="AJ171" i="27" s="1"/>
  <c r="AK171" i="27" s="1"/>
  <c r="AL171" i="27" s="1"/>
  <c r="AM171" i="27" s="1"/>
  <c r="AN171" i="27" s="1"/>
  <c r="AO171" i="27" s="1"/>
  <c r="AP171" i="27" s="1"/>
  <c r="AQ171" i="27" s="1"/>
  <c r="AR171" i="27" s="1"/>
  <c r="AS171" i="27" s="1"/>
  <c r="AT171" i="27" s="1"/>
  <c r="AU171" i="27" s="1"/>
  <c r="AV171" i="27" s="1"/>
  <c r="AW171" i="27" s="1"/>
  <c r="AX171" i="27" s="1"/>
  <c r="AY171" i="27" s="1"/>
  <c r="AZ171" i="27" s="1"/>
  <c r="BA171" i="27" s="1"/>
  <c r="BB171" i="27" s="1"/>
  <c r="BC171" i="27" s="1"/>
  <c r="BD171" i="27" s="1"/>
  <c r="F187" i="27"/>
  <c r="G187" i="27" s="1"/>
  <c r="H187" i="27" s="1"/>
  <c r="I187" i="27" s="1"/>
  <c r="J187" i="27" s="1"/>
  <c r="K187" i="27" s="1"/>
  <c r="L187" i="27" s="1"/>
  <c r="M187" i="27" s="1"/>
  <c r="N187" i="27" s="1"/>
  <c r="O187" i="27" s="1"/>
  <c r="P187" i="27" s="1"/>
  <c r="Q187" i="27" s="1"/>
  <c r="R187" i="27" s="1"/>
  <c r="S187" i="27" s="1"/>
  <c r="T187" i="27" s="1"/>
  <c r="U187" i="27" s="1"/>
  <c r="V187" i="27" s="1"/>
  <c r="W187" i="27" s="1"/>
  <c r="X187" i="27" s="1"/>
  <c r="Y187" i="27" s="1"/>
  <c r="Z187" i="27" s="1"/>
  <c r="AA187" i="27" s="1"/>
  <c r="AB187" i="27" s="1"/>
  <c r="AC187" i="27" s="1"/>
  <c r="AD187" i="27" s="1"/>
  <c r="AE187" i="27" s="1"/>
  <c r="AF187" i="27" s="1"/>
  <c r="AG187" i="27" s="1"/>
  <c r="AH187" i="27" s="1"/>
  <c r="AI187" i="27" s="1"/>
  <c r="AJ187" i="27" s="1"/>
  <c r="AK187" i="27" s="1"/>
  <c r="AL187" i="27" s="1"/>
  <c r="AM187" i="27" s="1"/>
  <c r="AN187" i="27" s="1"/>
  <c r="AO187" i="27" s="1"/>
  <c r="AP187" i="27" s="1"/>
  <c r="AQ187" i="27" s="1"/>
  <c r="AR187" i="27" s="1"/>
  <c r="AS187" i="27" s="1"/>
  <c r="AT187" i="27" s="1"/>
  <c r="AU187" i="27" s="1"/>
  <c r="AV187" i="27" s="1"/>
  <c r="AW187" i="27" s="1"/>
  <c r="AX187" i="27" s="1"/>
  <c r="AY187" i="27" s="1"/>
  <c r="AZ187" i="27" s="1"/>
  <c r="BA187" i="27" s="1"/>
  <c r="BB187" i="27" s="1"/>
  <c r="BC187" i="27" s="1"/>
  <c r="BD187" i="27" s="1"/>
  <c r="F221" i="27"/>
  <c r="G221" i="27" s="1"/>
  <c r="H221" i="27" s="1"/>
  <c r="I221" i="27" s="1"/>
  <c r="J221" i="27" s="1"/>
  <c r="K221" i="27" s="1"/>
  <c r="L221" i="27" s="1"/>
  <c r="M221" i="27" s="1"/>
  <c r="N221" i="27" s="1"/>
  <c r="O221" i="27" s="1"/>
  <c r="P221" i="27" s="1"/>
  <c r="Q221" i="27" s="1"/>
  <c r="R221" i="27" s="1"/>
  <c r="S221" i="27" s="1"/>
  <c r="T221" i="27" s="1"/>
  <c r="U221" i="27" s="1"/>
  <c r="V221" i="27" s="1"/>
  <c r="W221" i="27" s="1"/>
  <c r="X221" i="27" s="1"/>
  <c r="Y221" i="27" s="1"/>
  <c r="Z221" i="27" s="1"/>
  <c r="AA221" i="27" s="1"/>
  <c r="AB221" i="27" s="1"/>
  <c r="AC221" i="27" s="1"/>
  <c r="AD221" i="27" s="1"/>
  <c r="AE221" i="27" s="1"/>
  <c r="AF221" i="27" s="1"/>
  <c r="AG221" i="27" s="1"/>
  <c r="AH221" i="27" s="1"/>
  <c r="AI221" i="27" s="1"/>
  <c r="AJ221" i="27" s="1"/>
  <c r="AK221" i="27" s="1"/>
  <c r="AL221" i="27" s="1"/>
  <c r="AM221" i="27" s="1"/>
  <c r="AN221" i="27" s="1"/>
  <c r="AO221" i="27" s="1"/>
  <c r="AP221" i="27" s="1"/>
  <c r="AQ221" i="27" s="1"/>
  <c r="AR221" i="27" s="1"/>
  <c r="AS221" i="27" s="1"/>
  <c r="AT221" i="27" s="1"/>
  <c r="AU221" i="27" s="1"/>
  <c r="AV221" i="27" s="1"/>
  <c r="AW221" i="27" s="1"/>
  <c r="AX221" i="27" s="1"/>
  <c r="AY221" i="27" s="1"/>
  <c r="AZ221" i="27" s="1"/>
  <c r="BA221" i="27" s="1"/>
  <c r="BB221" i="27" s="1"/>
  <c r="BC221" i="27" s="1"/>
  <c r="BD221" i="27" s="1"/>
  <c r="F305" i="27"/>
  <c r="G305" i="27" s="1"/>
  <c r="H305" i="27" s="1"/>
  <c r="I305" i="27" s="1"/>
  <c r="J305" i="27" s="1"/>
  <c r="K305" i="27" s="1"/>
  <c r="L305" i="27" s="1"/>
  <c r="M305" i="27" s="1"/>
  <c r="N305" i="27" s="1"/>
  <c r="O305" i="27" s="1"/>
  <c r="P305" i="27" s="1"/>
  <c r="Q305" i="27" s="1"/>
  <c r="R305" i="27" s="1"/>
  <c r="S305" i="27" s="1"/>
  <c r="T305" i="27" s="1"/>
  <c r="U305" i="27" s="1"/>
  <c r="V305" i="27" s="1"/>
  <c r="W305" i="27" s="1"/>
  <c r="X305" i="27" s="1"/>
  <c r="Y305" i="27" s="1"/>
  <c r="Z305" i="27" s="1"/>
  <c r="AA305" i="27" s="1"/>
  <c r="AB305" i="27" s="1"/>
  <c r="AC305" i="27" s="1"/>
  <c r="AD305" i="27" s="1"/>
  <c r="AE305" i="27" s="1"/>
  <c r="AF305" i="27" s="1"/>
  <c r="AG305" i="27" s="1"/>
  <c r="AH305" i="27" s="1"/>
  <c r="AI305" i="27" s="1"/>
  <c r="AJ305" i="27" s="1"/>
  <c r="AK305" i="27" s="1"/>
  <c r="AL305" i="27" s="1"/>
  <c r="AM305" i="27" s="1"/>
  <c r="AN305" i="27" s="1"/>
  <c r="AO305" i="27" s="1"/>
  <c r="AP305" i="27" s="1"/>
  <c r="AQ305" i="27" s="1"/>
  <c r="AR305" i="27" s="1"/>
  <c r="AS305" i="27" s="1"/>
  <c r="AT305" i="27" s="1"/>
  <c r="AU305" i="27" s="1"/>
  <c r="AV305" i="27" s="1"/>
  <c r="AW305" i="27" s="1"/>
  <c r="AX305" i="27" s="1"/>
  <c r="AY305" i="27" s="1"/>
  <c r="AZ305" i="27" s="1"/>
  <c r="BA305" i="27" s="1"/>
  <c r="BB305" i="27" s="1"/>
  <c r="BC305" i="27" s="1"/>
  <c r="BD305" i="27" s="1"/>
  <c r="F337" i="27"/>
  <c r="G337" i="27" s="1"/>
  <c r="H337" i="27" s="1"/>
  <c r="I337" i="27" s="1"/>
  <c r="J337" i="27" s="1"/>
  <c r="K337" i="27" s="1"/>
  <c r="L337" i="27" s="1"/>
  <c r="M337" i="27" s="1"/>
  <c r="N337" i="27" s="1"/>
  <c r="O337" i="27" s="1"/>
  <c r="P337" i="27" s="1"/>
  <c r="Q337" i="27" s="1"/>
  <c r="R337" i="27" s="1"/>
  <c r="S337" i="27" s="1"/>
  <c r="T337" i="27" s="1"/>
  <c r="U337" i="27" s="1"/>
  <c r="V337" i="27" s="1"/>
  <c r="W337" i="27" s="1"/>
  <c r="X337" i="27" s="1"/>
  <c r="Y337" i="27" s="1"/>
  <c r="Z337" i="27" s="1"/>
  <c r="AA337" i="27" s="1"/>
  <c r="AB337" i="27" s="1"/>
  <c r="AC337" i="27" s="1"/>
  <c r="AD337" i="27" s="1"/>
  <c r="AE337" i="27" s="1"/>
  <c r="AF337" i="27" s="1"/>
  <c r="AG337" i="27" s="1"/>
  <c r="AH337" i="27" s="1"/>
  <c r="AI337" i="27" s="1"/>
  <c r="AJ337" i="27" s="1"/>
  <c r="AK337" i="27" s="1"/>
  <c r="AL337" i="27" s="1"/>
  <c r="AM337" i="27" s="1"/>
  <c r="AN337" i="27" s="1"/>
  <c r="AO337" i="27" s="1"/>
  <c r="AP337" i="27" s="1"/>
  <c r="AQ337" i="27" s="1"/>
  <c r="AR337" i="27" s="1"/>
  <c r="AS337" i="27" s="1"/>
  <c r="AT337" i="27" s="1"/>
  <c r="AU337" i="27" s="1"/>
  <c r="AV337" i="27" s="1"/>
  <c r="AW337" i="27" s="1"/>
  <c r="AX337" i="27" s="1"/>
  <c r="AY337" i="27" s="1"/>
  <c r="AZ337" i="27" s="1"/>
  <c r="BA337" i="27" s="1"/>
  <c r="BB337" i="27" s="1"/>
  <c r="BC337" i="27" s="1"/>
  <c r="BD337" i="27" s="1"/>
  <c r="F404" i="27"/>
  <c r="G404" i="27" s="1"/>
  <c r="H404" i="27" s="1"/>
  <c r="I404" i="27" s="1"/>
  <c r="J404" i="27" s="1"/>
  <c r="K404" i="27" s="1"/>
  <c r="L404" i="27" s="1"/>
  <c r="M404" i="27" s="1"/>
  <c r="N404" i="27" s="1"/>
  <c r="O404" i="27" s="1"/>
  <c r="P404" i="27" s="1"/>
  <c r="Q404" i="27" s="1"/>
  <c r="R404" i="27" s="1"/>
  <c r="S404" i="27" s="1"/>
  <c r="T404" i="27" s="1"/>
  <c r="U404" i="27" s="1"/>
  <c r="V404" i="27" s="1"/>
  <c r="W404" i="27" s="1"/>
  <c r="X404" i="27" s="1"/>
  <c r="Y404" i="27" s="1"/>
  <c r="Z404" i="27" s="1"/>
  <c r="AA404" i="27" s="1"/>
  <c r="AB404" i="27" s="1"/>
  <c r="AC404" i="27" s="1"/>
  <c r="AD404" i="27" s="1"/>
  <c r="AE404" i="27" s="1"/>
  <c r="AF404" i="27" s="1"/>
  <c r="AG404" i="27" s="1"/>
  <c r="AH404" i="27" s="1"/>
  <c r="AI404" i="27" s="1"/>
  <c r="AJ404" i="27" s="1"/>
  <c r="AK404" i="27" s="1"/>
  <c r="AL404" i="27" s="1"/>
  <c r="AM404" i="27" s="1"/>
  <c r="AN404" i="27" s="1"/>
  <c r="AO404" i="27" s="1"/>
  <c r="AP404" i="27" s="1"/>
  <c r="AQ404" i="27" s="1"/>
  <c r="AR404" i="27" s="1"/>
  <c r="AS404" i="27" s="1"/>
  <c r="AT404" i="27" s="1"/>
  <c r="AU404" i="27" s="1"/>
  <c r="AV404" i="27" s="1"/>
  <c r="AW404" i="27" s="1"/>
  <c r="AX404" i="27" s="1"/>
  <c r="AY404" i="27" s="1"/>
  <c r="AZ404" i="27" s="1"/>
  <c r="BA404" i="27" s="1"/>
  <c r="BB404" i="27" s="1"/>
  <c r="BC404" i="27" s="1"/>
  <c r="BD404" i="27" s="1"/>
  <c r="F203" i="27"/>
  <c r="G203" i="27" s="1"/>
  <c r="H203" i="27" s="1"/>
  <c r="I203" i="27" s="1"/>
  <c r="J203" i="27" s="1"/>
  <c r="K203" i="27" s="1"/>
  <c r="L203" i="27" s="1"/>
  <c r="M203" i="27" s="1"/>
  <c r="N203" i="27" s="1"/>
  <c r="O203" i="27" s="1"/>
  <c r="P203" i="27" s="1"/>
  <c r="Q203" i="27" s="1"/>
  <c r="R203" i="27" s="1"/>
  <c r="S203" i="27" s="1"/>
  <c r="T203" i="27" s="1"/>
  <c r="U203" i="27" s="1"/>
  <c r="V203" i="27" s="1"/>
  <c r="W203" i="27" s="1"/>
  <c r="X203" i="27" s="1"/>
  <c r="Y203" i="27" s="1"/>
  <c r="Z203" i="27" s="1"/>
  <c r="AA203" i="27" s="1"/>
  <c r="AB203" i="27" s="1"/>
  <c r="AC203" i="27" s="1"/>
  <c r="AD203" i="27" s="1"/>
  <c r="AE203" i="27" s="1"/>
  <c r="AF203" i="27" s="1"/>
  <c r="AG203" i="27" s="1"/>
  <c r="AH203" i="27" s="1"/>
  <c r="AI203" i="27" s="1"/>
  <c r="AJ203" i="27" s="1"/>
  <c r="AK203" i="27" s="1"/>
  <c r="AL203" i="27" s="1"/>
  <c r="AM203" i="27" s="1"/>
  <c r="AN203" i="27" s="1"/>
  <c r="AO203" i="27" s="1"/>
  <c r="AP203" i="27" s="1"/>
  <c r="AQ203" i="27" s="1"/>
  <c r="AR203" i="27" s="1"/>
  <c r="AS203" i="27" s="1"/>
  <c r="AT203" i="27" s="1"/>
  <c r="AU203" i="27" s="1"/>
  <c r="AV203" i="27" s="1"/>
  <c r="AW203" i="27" s="1"/>
  <c r="AX203" i="27" s="1"/>
  <c r="AY203" i="27" s="1"/>
  <c r="AZ203" i="27" s="1"/>
  <c r="BA203" i="27" s="1"/>
  <c r="BB203" i="27" s="1"/>
  <c r="BC203" i="27" s="1"/>
  <c r="BD203" i="27" s="1"/>
  <c r="F235" i="27"/>
  <c r="G235" i="27" s="1"/>
  <c r="H235" i="27" s="1"/>
  <c r="I235" i="27" s="1"/>
  <c r="J235" i="27" s="1"/>
  <c r="K235" i="27" s="1"/>
  <c r="L235" i="27" s="1"/>
  <c r="M235" i="27" s="1"/>
  <c r="N235" i="27" s="1"/>
  <c r="O235" i="27" s="1"/>
  <c r="P235" i="27" s="1"/>
  <c r="Q235" i="27" s="1"/>
  <c r="R235" i="27" s="1"/>
  <c r="S235" i="27" s="1"/>
  <c r="T235" i="27" s="1"/>
  <c r="U235" i="27" s="1"/>
  <c r="V235" i="27" s="1"/>
  <c r="W235" i="27" s="1"/>
  <c r="X235" i="27" s="1"/>
  <c r="Y235" i="27" s="1"/>
  <c r="Z235" i="27" s="1"/>
  <c r="AA235" i="27" s="1"/>
  <c r="AB235" i="27" s="1"/>
  <c r="AC235" i="27" s="1"/>
  <c r="AD235" i="27" s="1"/>
  <c r="AE235" i="27" s="1"/>
  <c r="AF235" i="27" s="1"/>
  <c r="AG235" i="27" s="1"/>
  <c r="AH235" i="27" s="1"/>
  <c r="AI235" i="27" s="1"/>
  <c r="AJ235" i="27" s="1"/>
  <c r="AK235" i="27" s="1"/>
  <c r="AL235" i="27" s="1"/>
  <c r="AM235" i="27" s="1"/>
  <c r="AN235" i="27" s="1"/>
  <c r="AO235" i="27" s="1"/>
  <c r="AP235" i="27" s="1"/>
  <c r="AQ235" i="27" s="1"/>
  <c r="AR235" i="27" s="1"/>
  <c r="AS235" i="27" s="1"/>
  <c r="AT235" i="27" s="1"/>
  <c r="AU235" i="27" s="1"/>
  <c r="AV235" i="27" s="1"/>
  <c r="AW235" i="27" s="1"/>
  <c r="AX235" i="27" s="1"/>
  <c r="AY235" i="27" s="1"/>
  <c r="AZ235" i="27" s="1"/>
  <c r="BA235" i="27" s="1"/>
  <c r="BB235" i="27" s="1"/>
  <c r="BC235" i="27" s="1"/>
  <c r="BD235" i="27" s="1"/>
  <c r="F267" i="27"/>
  <c r="G267" i="27" s="1"/>
  <c r="H267" i="27" s="1"/>
  <c r="I267" i="27" s="1"/>
  <c r="J267" i="27" s="1"/>
  <c r="K267" i="27" s="1"/>
  <c r="L267" i="27" s="1"/>
  <c r="M267" i="27" s="1"/>
  <c r="N267" i="27" s="1"/>
  <c r="O267" i="27" s="1"/>
  <c r="P267" i="27" s="1"/>
  <c r="Q267" i="27" s="1"/>
  <c r="R267" i="27" s="1"/>
  <c r="S267" i="27" s="1"/>
  <c r="T267" i="27" s="1"/>
  <c r="U267" i="27" s="1"/>
  <c r="V267" i="27" s="1"/>
  <c r="W267" i="27" s="1"/>
  <c r="X267" i="27" s="1"/>
  <c r="Y267" i="27" s="1"/>
  <c r="Z267" i="27" s="1"/>
  <c r="AA267" i="27" s="1"/>
  <c r="AB267" i="27" s="1"/>
  <c r="AC267" i="27" s="1"/>
  <c r="AD267" i="27" s="1"/>
  <c r="AE267" i="27" s="1"/>
  <c r="AF267" i="27" s="1"/>
  <c r="AG267" i="27" s="1"/>
  <c r="AH267" i="27" s="1"/>
  <c r="AI267" i="27" s="1"/>
  <c r="AJ267" i="27" s="1"/>
  <c r="AK267" i="27" s="1"/>
  <c r="AL267" i="27" s="1"/>
  <c r="AM267" i="27" s="1"/>
  <c r="AN267" i="27" s="1"/>
  <c r="AO267" i="27" s="1"/>
  <c r="AP267" i="27" s="1"/>
  <c r="AQ267" i="27" s="1"/>
  <c r="AR267" i="27" s="1"/>
  <c r="AS267" i="27" s="1"/>
  <c r="AT267" i="27" s="1"/>
  <c r="AU267" i="27" s="1"/>
  <c r="AV267" i="27" s="1"/>
  <c r="AW267" i="27" s="1"/>
  <c r="AX267" i="27" s="1"/>
  <c r="AY267" i="27" s="1"/>
  <c r="AZ267" i="27" s="1"/>
  <c r="BA267" i="27" s="1"/>
  <c r="BB267" i="27" s="1"/>
  <c r="BC267" i="27" s="1"/>
  <c r="BD267" i="27" s="1"/>
  <c r="F289" i="27"/>
  <c r="G289" i="27" s="1"/>
  <c r="H289" i="27" s="1"/>
  <c r="I289" i="27" s="1"/>
  <c r="J289" i="27" s="1"/>
  <c r="K289" i="27" s="1"/>
  <c r="L289" i="27" s="1"/>
  <c r="M289" i="27" s="1"/>
  <c r="N289" i="27" s="1"/>
  <c r="O289" i="27" s="1"/>
  <c r="P289" i="27" s="1"/>
  <c r="Q289" i="27" s="1"/>
  <c r="R289" i="27" s="1"/>
  <c r="S289" i="27" s="1"/>
  <c r="T289" i="27" s="1"/>
  <c r="U289" i="27" s="1"/>
  <c r="V289" i="27" s="1"/>
  <c r="W289" i="27" s="1"/>
  <c r="X289" i="27" s="1"/>
  <c r="Y289" i="27" s="1"/>
  <c r="Z289" i="27" s="1"/>
  <c r="AA289" i="27" s="1"/>
  <c r="AB289" i="27" s="1"/>
  <c r="AC289" i="27" s="1"/>
  <c r="AD289" i="27" s="1"/>
  <c r="AE289" i="27" s="1"/>
  <c r="AF289" i="27" s="1"/>
  <c r="AG289" i="27" s="1"/>
  <c r="AH289" i="27" s="1"/>
  <c r="AI289" i="27" s="1"/>
  <c r="AJ289" i="27" s="1"/>
  <c r="AK289" i="27" s="1"/>
  <c r="AL289" i="27" s="1"/>
  <c r="AM289" i="27" s="1"/>
  <c r="AN289" i="27" s="1"/>
  <c r="AO289" i="27" s="1"/>
  <c r="AP289" i="27" s="1"/>
  <c r="AQ289" i="27" s="1"/>
  <c r="AR289" i="27" s="1"/>
  <c r="AS289" i="27" s="1"/>
  <c r="AT289" i="27" s="1"/>
  <c r="AU289" i="27" s="1"/>
  <c r="AV289" i="27" s="1"/>
  <c r="AW289" i="27" s="1"/>
  <c r="AX289" i="27" s="1"/>
  <c r="AY289" i="27" s="1"/>
  <c r="AZ289" i="27" s="1"/>
  <c r="BA289" i="27" s="1"/>
  <c r="BB289" i="27" s="1"/>
  <c r="BC289" i="27" s="1"/>
  <c r="BD289" i="27" s="1"/>
  <c r="F317" i="27"/>
  <c r="G317" i="27" s="1"/>
  <c r="H317" i="27" s="1"/>
  <c r="I317" i="27" s="1"/>
  <c r="J317" i="27" s="1"/>
  <c r="K317" i="27" s="1"/>
  <c r="L317" i="27" s="1"/>
  <c r="M317" i="27" s="1"/>
  <c r="N317" i="27" s="1"/>
  <c r="O317" i="27" s="1"/>
  <c r="P317" i="27" s="1"/>
  <c r="Q317" i="27" s="1"/>
  <c r="R317" i="27" s="1"/>
  <c r="S317" i="27" s="1"/>
  <c r="T317" i="27" s="1"/>
  <c r="U317" i="27" s="1"/>
  <c r="V317" i="27" s="1"/>
  <c r="W317" i="27" s="1"/>
  <c r="X317" i="27" s="1"/>
  <c r="Y317" i="27" s="1"/>
  <c r="Z317" i="27" s="1"/>
  <c r="AA317" i="27" s="1"/>
  <c r="AB317" i="27" s="1"/>
  <c r="AC317" i="27" s="1"/>
  <c r="AD317" i="27" s="1"/>
  <c r="AE317" i="27" s="1"/>
  <c r="AF317" i="27" s="1"/>
  <c r="AG317" i="27" s="1"/>
  <c r="AH317" i="27" s="1"/>
  <c r="AI317" i="27" s="1"/>
  <c r="AJ317" i="27" s="1"/>
  <c r="AK317" i="27" s="1"/>
  <c r="AL317" i="27" s="1"/>
  <c r="AM317" i="27" s="1"/>
  <c r="AN317" i="27" s="1"/>
  <c r="AO317" i="27" s="1"/>
  <c r="AP317" i="27" s="1"/>
  <c r="AQ317" i="27" s="1"/>
  <c r="AR317" i="27" s="1"/>
  <c r="AS317" i="27" s="1"/>
  <c r="AT317" i="27" s="1"/>
  <c r="AU317" i="27" s="1"/>
  <c r="AV317" i="27" s="1"/>
  <c r="AW317" i="27" s="1"/>
  <c r="AX317" i="27" s="1"/>
  <c r="AY317" i="27" s="1"/>
  <c r="AZ317" i="27" s="1"/>
  <c r="BA317" i="27" s="1"/>
  <c r="BB317" i="27" s="1"/>
  <c r="BC317" i="27" s="1"/>
  <c r="BD317" i="27" s="1"/>
  <c r="F376" i="27"/>
  <c r="G376" i="27" s="1"/>
  <c r="H376" i="27" s="1"/>
  <c r="I376" i="27" s="1"/>
  <c r="J376" i="27" s="1"/>
  <c r="K376" i="27" s="1"/>
  <c r="L376" i="27" s="1"/>
  <c r="M376" i="27" s="1"/>
  <c r="N376" i="27" s="1"/>
  <c r="O376" i="27" s="1"/>
  <c r="P376" i="27" s="1"/>
  <c r="Q376" i="27" s="1"/>
  <c r="R376" i="27" s="1"/>
  <c r="S376" i="27" s="1"/>
  <c r="T376" i="27" s="1"/>
  <c r="U376" i="27" s="1"/>
  <c r="V376" i="27" s="1"/>
  <c r="W376" i="27" s="1"/>
  <c r="X376" i="27" s="1"/>
  <c r="Y376" i="27" s="1"/>
  <c r="Z376" i="27" s="1"/>
  <c r="AA376" i="27" s="1"/>
  <c r="AB376" i="27" s="1"/>
  <c r="AC376" i="27" s="1"/>
  <c r="AD376" i="27" s="1"/>
  <c r="AE376" i="27" s="1"/>
  <c r="AF376" i="27" s="1"/>
  <c r="AG376" i="27" s="1"/>
  <c r="AH376" i="27" s="1"/>
  <c r="AI376" i="27" s="1"/>
  <c r="AJ376" i="27" s="1"/>
  <c r="AK376" i="27" s="1"/>
  <c r="AL376" i="27" s="1"/>
  <c r="AM376" i="27" s="1"/>
  <c r="AN376" i="27" s="1"/>
  <c r="AO376" i="27" s="1"/>
  <c r="AP376" i="27" s="1"/>
  <c r="AQ376" i="27" s="1"/>
  <c r="AR376" i="27" s="1"/>
  <c r="AS376" i="27" s="1"/>
  <c r="AT376" i="27" s="1"/>
  <c r="AU376" i="27" s="1"/>
  <c r="AV376" i="27" s="1"/>
  <c r="AW376" i="27" s="1"/>
  <c r="AX376" i="27" s="1"/>
  <c r="AY376" i="27" s="1"/>
  <c r="AZ376" i="27" s="1"/>
  <c r="BA376" i="27" s="1"/>
  <c r="BB376" i="27" s="1"/>
  <c r="BC376" i="27" s="1"/>
  <c r="BD376" i="27" s="1"/>
  <c r="F440" i="27"/>
  <c r="G440" i="27" s="1"/>
  <c r="H440" i="27" s="1"/>
  <c r="I440" i="27" s="1"/>
  <c r="J440" i="27" s="1"/>
  <c r="K440" i="27" s="1"/>
  <c r="L440" i="27" s="1"/>
  <c r="M440" i="27" s="1"/>
  <c r="N440" i="27" s="1"/>
  <c r="O440" i="27" s="1"/>
  <c r="P440" i="27" s="1"/>
  <c r="Q440" i="27" s="1"/>
  <c r="R440" i="27" s="1"/>
  <c r="S440" i="27" s="1"/>
  <c r="T440" i="27" s="1"/>
  <c r="U440" i="27" s="1"/>
  <c r="V440" i="27" s="1"/>
  <c r="W440" i="27" s="1"/>
  <c r="X440" i="27" s="1"/>
  <c r="Y440" i="27" s="1"/>
  <c r="Z440" i="27" s="1"/>
  <c r="AA440" i="27" s="1"/>
  <c r="AB440" i="27" s="1"/>
  <c r="AC440" i="27" s="1"/>
  <c r="AD440" i="27" s="1"/>
  <c r="AE440" i="27" s="1"/>
  <c r="AF440" i="27" s="1"/>
  <c r="AG440" i="27" s="1"/>
  <c r="AH440" i="27" s="1"/>
  <c r="AI440" i="27" s="1"/>
  <c r="AJ440" i="27" s="1"/>
  <c r="AK440" i="27" s="1"/>
  <c r="AL440" i="27" s="1"/>
  <c r="AM440" i="27" s="1"/>
  <c r="AN440" i="27" s="1"/>
  <c r="AO440" i="27" s="1"/>
  <c r="AP440" i="27" s="1"/>
  <c r="AQ440" i="27" s="1"/>
  <c r="AR440" i="27" s="1"/>
  <c r="AS440" i="27" s="1"/>
  <c r="AT440" i="27" s="1"/>
  <c r="AU440" i="27" s="1"/>
  <c r="AV440" i="27" s="1"/>
  <c r="AW440" i="27" s="1"/>
  <c r="AX440" i="27" s="1"/>
  <c r="AY440" i="27" s="1"/>
  <c r="AZ440" i="27" s="1"/>
  <c r="BA440" i="27" s="1"/>
  <c r="BB440" i="27" s="1"/>
  <c r="BC440" i="27" s="1"/>
  <c r="BD440" i="27" s="1"/>
  <c r="F324" i="27"/>
  <c r="G324" i="27" s="1"/>
  <c r="H324" i="27" s="1"/>
  <c r="I324" i="27" s="1"/>
  <c r="J324" i="27" s="1"/>
  <c r="K324" i="27" s="1"/>
  <c r="L324" i="27" s="1"/>
  <c r="M324" i="27" s="1"/>
  <c r="N324" i="27" s="1"/>
  <c r="O324" i="27" s="1"/>
  <c r="P324" i="27" s="1"/>
  <c r="Q324" i="27" s="1"/>
  <c r="R324" i="27" s="1"/>
  <c r="S324" i="27" s="1"/>
  <c r="T324" i="27" s="1"/>
  <c r="U324" i="27" s="1"/>
  <c r="V324" i="27" s="1"/>
  <c r="W324" i="27" s="1"/>
  <c r="X324" i="27" s="1"/>
  <c r="Y324" i="27" s="1"/>
  <c r="Z324" i="27" s="1"/>
  <c r="AA324" i="27" s="1"/>
  <c r="AB324" i="27" s="1"/>
  <c r="AC324" i="27" s="1"/>
  <c r="AD324" i="27" s="1"/>
  <c r="AE324" i="27" s="1"/>
  <c r="AF324" i="27" s="1"/>
  <c r="AG324" i="27" s="1"/>
  <c r="AH324" i="27" s="1"/>
  <c r="AI324" i="27" s="1"/>
  <c r="AJ324" i="27" s="1"/>
  <c r="AK324" i="27" s="1"/>
  <c r="AL324" i="27" s="1"/>
  <c r="AM324" i="27" s="1"/>
  <c r="AN324" i="27" s="1"/>
  <c r="AO324" i="27" s="1"/>
  <c r="AP324" i="27" s="1"/>
  <c r="AQ324" i="27" s="1"/>
  <c r="AR324" i="27" s="1"/>
  <c r="AS324" i="27" s="1"/>
  <c r="AT324" i="27" s="1"/>
  <c r="AU324" i="27" s="1"/>
  <c r="AV324" i="27" s="1"/>
  <c r="AW324" i="27" s="1"/>
  <c r="AX324" i="27" s="1"/>
  <c r="AY324" i="27" s="1"/>
  <c r="AZ324" i="27" s="1"/>
  <c r="BA324" i="27" s="1"/>
  <c r="BB324" i="27" s="1"/>
  <c r="BC324" i="27" s="1"/>
  <c r="BD324" i="27" s="1"/>
  <c r="F355" i="27"/>
  <c r="G355" i="27" s="1"/>
  <c r="H355" i="27" s="1"/>
  <c r="I355" i="27" s="1"/>
  <c r="J355" i="27" s="1"/>
  <c r="K355" i="27" s="1"/>
  <c r="L355" i="27" s="1"/>
  <c r="M355" i="27" s="1"/>
  <c r="N355" i="27" s="1"/>
  <c r="O355" i="27" s="1"/>
  <c r="P355" i="27" s="1"/>
  <c r="Q355" i="27" s="1"/>
  <c r="R355" i="27" s="1"/>
  <c r="S355" i="27" s="1"/>
  <c r="T355" i="27" s="1"/>
  <c r="U355" i="27" s="1"/>
  <c r="V355" i="27" s="1"/>
  <c r="W355" i="27" s="1"/>
  <c r="X355" i="27" s="1"/>
  <c r="Y355" i="27" s="1"/>
  <c r="Z355" i="27" s="1"/>
  <c r="AA355" i="27" s="1"/>
  <c r="AB355" i="27" s="1"/>
  <c r="AC355" i="27" s="1"/>
  <c r="AD355" i="27" s="1"/>
  <c r="AE355" i="27" s="1"/>
  <c r="AF355" i="27" s="1"/>
  <c r="AG355" i="27" s="1"/>
  <c r="AH355" i="27" s="1"/>
  <c r="AI355" i="27" s="1"/>
  <c r="AJ355" i="27" s="1"/>
  <c r="AK355" i="27" s="1"/>
  <c r="AL355" i="27" s="1"/>
  <c r="AM355" i="27" s="1"/>
  <c r="AN355" i="27" s="1"/>
  <c r="AO355" i="27" s="1"/>
  <c r="AP355" i="27" s="1"/>
  <c r="AQ355" i="27" s="1"/>
  <c r="AR355" i="27" s="1"/>
  <c r="AS355" i="27" s="1"/>
  <c r="AT355" i="27" s="1"/>
  <c r="AU355" i="27" s="1"/>
  <c r="AV355" i="27" s="1"/>
  <c r="AW355" i="27" s="1"/>
  <c r="AX355" i="27" s="1"/>
  <c r="AY355" i="27" s="1"/>
  <c r="AZ355" i="27" s="1"/>
  <c r="BA355" i="27" s="1"/>
  <c r="BB355" i="27" s="1"/>
  <c r="BC355" i="27" s="1"/>
  <c r="BD355" i="27" s="1"/>
  <c r="F387" i="27"/>
  <c r="G387" i="27" s="1"/>
  <c r="H387" i="27" s="1"/>
  <c r="I387" i="27" s="1"/>
  <c r="J387" i="27" s="1"/>
  <c r="K387" i="27" s="1"/>
  <c r="L387" i="27" s="1"/>
  <c r="M387" i="27" s="1"/>
  <c r="N387" i="27" s="1"/>
  <c r="O387" i="27" s="1"/>
  <c r="P387" i="27" s="1"/>
  <c r="Q387" i="27" s="1"/>
  <c r="R387" i="27" s="1"/>
  <c r="S387" i="27" s="1"/>
  <c r="T387" i="27" s="1"/>
  <c r="U387" i="27" s="1"/>
  <c r="V387" i="27" s="1"/>
  <c r="W387" i="27" s="1"/>
  <c r="X387" i="27" s="1"/>
  <c r="Y387" i="27" s="1"/>
  <c r="Z387" i="27" s="1"/>
  <c r="AA387" i="27" s="1"/>
  <c r="AB387" i="27" s="1"/>
  <c r="AC387" i="27" s="1"/>
  <c r="AD387" i="27" s="1"/>
  <c r="AE387" i="27" s="1"/>
  <c r="AF387" i="27" s="1"/>
  <c r="AG387" i="27" s="1"/>
  <c r="AH387" i="27" s="1"/>
  <c r="AI387" i="27" s="1"/>
  <c r="AJ387" i="27" s="1"/>
  <c r="AK387" i="27" s="1"/>
  <c r="AL387" i="27" s="1"/>
  <c r="AM387" i="27" s="1"/>
  <c r="AN387" i="27" s="1"/>
  <c r="AO387" i="27" s="1"/>
  <c r="AP387" i="27" s="1"/>
  <c r="AQ387" i="27" s="1"/>
  <c r="AR387" i="27" s="1"/>
  <c r="AS387" i="27" s="1"/>
  <c r="AT387" i="27" s="1"/>
  <c r="AU387" i="27" s="1"/>
  <c r="AV387" i="27" s="1"/>
  <c r="AW387" i="27" s="1"/>
  <c r="AX387" i="27" s="1"/>
  <c r="AY387" i="27" s="1"/>
  <c r="AZ387" i="27" s="1"/>
  <c r="BA387" i="27" s="1"/>
  <c r="BB387" i="27" s="1"/>
  <c r="BC387" i="27" s="1"/>
  <c r="BD387" i="27" s="1"/>
  <c r="F403" i="27"/>
  <c r="G403" i="27" s="1"/>
  <c r="H403" i="27" s="1"/>
  <c r="I403" i="27" s="1"/>
  <c r="J403" i="27" s="1"/>
  <c r="K403" i="27" s="1"/>
  <c r="L403" i="27" s="1"/>
  <c r="M403" i="27" s="1"/>
  <c r="N403" i="27" s="1"/>
  <c r="O403" i="27" s="1"/>
  <c r="P403" i="27" s="1"/>
  <c r="Q403" i="27" s="1"/>
  <c r="R403" i="27" s="1"/>
  <c r="S403" i="27" s="1"/>
  <c r="T403" i="27" s="1"/>
  <c r="U403" i="27" s="1"/>
  <c r="V403" i="27" s="1"/>
  <c r="W403" i="27" s="1"/>
  <c r="X403" i="27" s="1"/>
  <c r="Y403" i="27" s="1"/>
  <c r="Z403" i="27" s="1"/>
  <c r="AA403" i="27" s="1"/>
  <c r="AB403" i="27" s="1"/>
  <c r="AC403" i="27" s="1"/>
  <c r="AD403" i="27" s="1"/>
  <c r="AE403" i="27" s="1"/>
  <c r="AF403" i="27" s="1"/>
  <c r="AG403" i="27" s="1"/>
  <c r="AH403" i="27" s="1"/>
  <c r="AI403" i="27" s="1"/>
  <c r="AJ403" i="27" s="1"/>
  <c r="AK403" i="27" s="1"/>
  <c r="AL403" i="27" s="1"/>
  <c r="AM403" i="27" s="1"/>
  <c r="AN403" i="27" s="1"/>
  <c r="AO403" i="27" s="1"/>
  <c r="AP403" i="27" s="1"/>
  <c r="AQ403" i="27" s="1"/>
  <c r="AR403" i="27" s="1"/>
  <c r="AS403" i="27" s="1"/>
  <c r="AT403" i="27" s="1"/>
  <c r="AU403" i="27" s="1"/>
  <c r="AV403" i="27" s="1"/>
  <c r="AW403" i="27" s="1"/>
  <c r="AX403" i="27" s="1"/>
  <c r="AY403" i="27" s="1"/>
  <c r="AZ403" i="27" s="1"/>
  <c r="BA403" i="27" s="1"/>
  <c r="BB403" i="27" s="1"/>
  <c r="BC403" i="27" s="1"/>
  <c r="BD403" i="27" s="1"/>
  <c r="F435" i="27"/>
  <c r="G435" i="27" s="1"/>
  <c r="H435" i="27" s="1"/>
  <c r="I435" i="27" s="1"/>
  <c r="J435" i="27" s="1"/>
  <c r="K435" i="27" s="1"/>
  <c r="L435" i="27" s="1"/>
  <c r="M435" i="27" s="1"/>
  <c r="N435" i="27" s="1"/>
  <c r="O435" i="27" s="1"/>
  <c r="P435" i="27" s="1"/>
  <c r="Q435" i="27" s="1"/>
  <c r="R435" i="27" s="1"/>
  <c r="S435" i="27" s="1"/>
  <c r="T435" i="27" s="1"/>
  <c r="U435" i="27" s="1"/>
  <c r="V435" i="27" s="1"/>
  <c r="W435" i="27" s="1"/>
  <c r="X435" i="27" s="1"/>
  <c r="Y435" i="27" s="1"/>
  <c r="Z435" i="27" s="1"/>
  <c r="AA435" i="27" s="1"/>
  <c r="AB435" i="27" s="1"/>
  <c r="AC435" i="27" s="1"/>
  <c r="AD435" i="27" s="1"/>
  <c r="AE435" i="27" s="1"/>
  <c r="AF435" i="27" s="1"/>
  <c r="AG435" i="27" s="1"/>
  <c r="AH435" i="27" s="1"/>
  <c r="AI435" i="27" s="1"/>
  <c r="AJ435" i="27" s="1"/>
  <c r="AK435" i="27" s="1"/>
  <c r="AL435" i="27" s="1"/>
  <c r="AM435" i="27" s="1"/>
  <c r="AN435" i="27" s="1"/>
  <c r="AO435" i="27" s="1"/>
  <c r="AP435" i="27" s="1"/>
  <c r="AQ435" i="27" s="1"/>
  <c r="AR435" i="27" s="1"/>
  <c r="AS435" i="27" s="1"/>
  <c r="AT435" i="27" s="1"/>
  <c r="AU435" i="27" s="1"/>
  <c r="AV435" i="27" s="1"/>
  <c r="AW435" i="27" s="1"/>
  <c r="AX435" i="27" s="1"/>
  <c r="AY435" i="27" s="1"/>
  <c r="AZ435" i="27" s="1"/>
  <c r="BA435" i="27" s="1"/>
  <c r="BB435" i="27" s="1"/>
  <c r="BC435" i="27" s="1"/>
  <c r="BD435" i="27" s="1"/>
  <c r="F458" i="27"/>
  <c r="G458" i="27" s="1"/>
  <c r="H458" i="27" s="1"/>
  <c r="I458" i="27" s="1"/>
  <c r="J458" i="27" s="1"/>
  <c r="K458" i="27" s="1"/>
  <c r="L458" i="27" s="1"/>
  <c r="M458" i="27" s="1"/>
  <c r="N458" i="27" s="1"/>
  <c r="O458" i="27" s="1"/>
  <c r="P458" i="27" s="1"/>
  <c r="Q458" i="27" s="1"/>
  <c r="R458" i="27" s="1"/>
  <c r="S458" i="27" s="1"/>
  <c r="T458" i="27" s="1"/>
  <c r="U458" i="27" s="1"/>
  <c r="V458" i="27" s="1"/>
  <c r="W458" i="27" s="1"/>
  <c r="X458" i="27" s="1"/>
  <c r="Y458" i="27" s="1"/>
  <c r="Z458" i="27" s="1"/>
  <c r="AA458" i="27" s="1"/>
  <c r="AB458" i="27" s="1"/>
  <c r="AC458" i="27" s="1"/>
  <c r="AD458" i="27" s="1"/>
  <c r="AE458" i="27" s="1"/>
  <c r="AF458" i="27" s="1"/>
  <c r="AG458" i="27" s="1"/>
  <c r="AH458" i="27" s="1"/>
  <c r="AI458" i="27" s="1"/>
  <c r="AJ458" i="27" s="1"/>
  <c r="AK458" i="27" s="1"/>
  <c r="AL458" i="27" s="1"/>
  <c r="AM458" i="27" s="1"/>
  <c r="AN458" i="27" s="1"/>
  <c r="AO458" i="27" s="1"/>
  <c r="AP458" i="27" s="1"/>
  <c r="AQ458" i="27" s="1"/>
  <c r="AR458" i="27" s="1"/>
  <c r="AS458" i="27" s="1"/>
  <c r="AT458" i="27" s="1"/>
  <c r="AU458" i="27" s="1"/>
  <c r="AV458" i="27" s="1"/>
  <c r="AW458" i="27" s="1"/>
  <c r="AX458" i="27" s="1"/>
  <c r="AY458" i="27" s="1"/>
  <c r="AZ458" i="27" s="1"/>
  <c r="BA458" i="27" s="1"/>
  <c r="BB458" i="27" s="1"/>
  <c r="BC458" i="27" s="1"/>
  <c r="BD458" i="27" s="1"/>
  <c r="F474" i="27"/>
  <c r="G474" i="27" s="1"/>
  <c r="H474" i="27" s="1"/>
  <c r="I474" i="27" s="1"/>
  <c r="J474" i="27" s="1"/>
  <c r="K474" i="27" s="1"/>
  <c r="L474" i="27" s="1"/>
  <c r="M474" i="27" s="1"/>
  <c r="N474" i="27" s="1"/>
  <c r="O474" i="27" s="1"/>
  <c r="P474" i="27" s="1"/>
  <c r="Q474" i="27" s="1"/>
  <c r="R474" i="27" s="1"/>
  <c r="S474" i="27" s="1"/>
  <c r="T474" i="27" s="1"/>
  <c r="U474" i="27" s="1"/>
  <c r="V474" i="27" s="1"/>
  <c r="W474" i="27" s="1"/>
  <c r="X474" i="27" s="1"/>
  <c r="Y474" i="27" s="1"/>
  <c r="Z474" i="27" s="1"/>
  <c r="AA474" i="27" s="1"/>
  <c r="AB474" i="27" s="1"/>
  <c r="AC474" i="27" s="1"/>
  <c r="AD474" i="27" s="1"/>
  <c r="AE474" i="27" s="1"/>
  <c r="AF474" i="27" s="1"/>
  <c r="AG474" i="27" s="1"/>
  <c r="AH474" i="27" s="1"/>
  <c r="AI474" i="27" s="1"/>
  <c r="AJ474" i="27" s="1"/>
  <c r="AK474" i="27" s="1"/>
  <c r="AL474" i="27" s="1"/>
  <c r="AM474" i="27" s="1"/>
  <c r="AN474" i="27" s="1"/>
  <c r="AO474" i="27" s="1"/>
  <c r="AP474" i="27" s="1"/>
  <c r="AQ474" i="27" s="1"/>
  <c r="AR474" i="27" s="1"/>
  <c r="AS474" i="27" s="1"/>
  <c r="AT474" i="27" s="1"/>
  <c r="AU474" i="27" s="1"/>
  <c r="AV474" i="27" s="1"/>
  <c r="AW474" i="27" s="1"/>
  <c r="AX474" i="27" s="1"/>
  <c r="AY474" i="27" s="1"/>
  <c r="AZ474" i="27" s="1"/>
  <c r="BA474" i="27" s="1"/>
  <c r="BB474" i="27" s="1"/>
  <c r="BC474" i="27" s="1"/>
  <c r="BD474" i="27" s="1"/>
  <c r="F490" i="27"/>
  <c r="G490" i="27" s="1"/>
  <c r="H490" i="27" s="1"/>
  <c r="I490" i="27" s="1"/>
  <c r="J490" i="27" s="1"/>
  <c r="K490" i="27" s="1"/>
  <c r="L490" i="27" s="1"/>
  <c r="M490" i="27" s="1"/>
  <c r="N490" i="27" s="1"/>
  <c r="O490" i="27" s="1"/>
  <c r="P490" i="27" s="1"/>
  <c r="Q490" i="27" s="1"/>
  <c r="R490" i="27" s="1"/>
  <c r="S490" i="27" s="1"/>
  <c r="T490" i="27" s="1"/>
  <c r="U490" i="27" s="1"/>
  <c r="V490" i="27" s="1"/>
  <c r="W490" i="27" s="1"/>
  <c r="X490" i="27" s="1"/>
  <c r="Y490" i="27" s="1"/>
  <c r="Z490" i="27" s="1"/>
  <c r="AA490" i="27" s="1"/>
  <c r="AB490" i="27" s="1"/>
  <c r="AC490" i="27" s="1"/>
  <c r="AD490" i="27" s="1"/>
  <c r="AE490" i="27" s="1"/>
  <c r="AF490" i="27" s="1"/>
  <c r="AG490" i="27" s="1"/>
  <c r="AH490" i="27" s="1"/>
  <c r="AI490" i="27" s="1"/>
  <c r="AJ490" i="27" s="1"/>
  <c r="AK490" i="27" s="1"/>
  <c r="AL490" i="27" s="1"/>
  <c r="AM490" i="27" s="1"/>
  <c r="AN490" i="27" s="1"/>
  <c r="AO490" i="27" s="1"/>
  <c r="AP490" i="27" s="1"/>
  <c r="AQ490" i="27" s="1"/>
  <c r="AR490" i="27" s="1"/>
  <c r="AS490" i="27" s="1"/>
  <c r="AT490" i="27" s="1"/>
  <c r="AU490" i="27" s="1"/>
  <c r="AV490" i="27" s="1"/>
  <c r="AW490" i="27" s="1"/>
  <c r="AX490" i="27" s="1"/>
  <c r="AY490" i="27" s="1"/>
  <c r="AZ490" i="27" s="1"/>
  <c r="BA490" i="27" s="1"/>
  <c r="BB490" i="27" s="1"/>
  <c r="BC490" i="27" s="1"/>
  <c r="BD490" i="27" s="1"/>
  <c r="O500" i="28"/>
  <c r="K500" i="28"/>
  <c r="G500" i="28"/>
  <c r="N500" i="28"/>
  <c r="J500" i="28"/>
  <c r="F500" i="28"/>
  <c r="M500" i="28"/>
  <c r="I500" i="28"/>
  <c r="L500" i="28"/>
  <c r="H500" i="28"/>
  <c r="E500" i="28"/>
  <c r="C500" i="28"/>
  <c r="B500" i="28"/>
  <c r="D500" i="28"/>
  <c r="O496" i="28"/>
  <c r="K496" i="28"/>
  <c r="G496" i="28"/>
  <c r="N496" i="28"/>
  <c r="J496" i="28"/>
  <c r="F496" i="28"/>
  <c r="M496" i="28"/>
  <c r="I496" i="28"/>
  <c r="L496" i="28"/>
  <c r="H496" i="28"/>
  <c r="C496" i="28"/>
  <c r="B496" i="28"/>
  <c r="E496" i="28"/>
  <c r="D496" i="28"/>
  <c r="F310" i="27"/>
  <c r="G310" i="27" s="1"/>
  <c r="H310" i="27" s="1"/>
  <c r="I310" i="27" s="1"/>
  <c r="J310" i="27" s="1"/>
  <c r="K310" i="27" s="1"/>
  <c r="L310" i="27" s="1"/>
  <c r="M310" i="27" s="1"/>
  <c r="N310" i="27" s="1"/>
  <c r="O310" i="27" s="1"/>
  <c r="P310" i="27" s="1"/>
  <c r="Q310" i="27" s="1"/>
  <c r="R310" i="27" s="1"/>
  <c r="S310" i="27" s="1"/>
  <c r="T310" i="27" s="1"/>
  <c r="U310" i="27" s="1"/>
  <c r="V310" i="27" s="1"/>
  <c r="W310" i="27" s="1"/>
  <c r="X310" i="27" s="1"/>
  <c r="Y310" i="27" s="1"/>
  <c r="Z310" i="27" s="1"/>
  <c r="AA310" i="27" s="1"/>
  <c r="AB310" i="27" s="1"/>
  <c r="AC310" i="27" s="1"/>
  <c r="AD310" i="27" s="1"/>
  <c r="AE310" i="27" s="1"/>
  <c r="AF310" i="27" s="1"/>
  <c r="AG310" i="27" s="1"/>
  <c r="AH310" i="27" s="1"/>
  <c r="AI310" i="27" s="1"/>
  <c r="AJ310" i="27" s="1"/>
  <c r="AK310" i="27" s="1"/>
  <c r="AL310" i="27" s="1"/>
  <c r="AM310" i="27" s="1"/>
  <c r="AN310" i="27" s="1"/>
  <c r="AO310" i="27" s="1"/>
  <c r="AP310" i="27" s="1"/>
  <c r="AQ310" i="27" s="1"/>
  <c r="AR310" i="27" s="1"/>
  <c r="AS310" i="27" s="1"/>
  <c r="AT310" i="27" s="1"/>
  <c r="AU310" i="27" s="1"/>
  <c r="AV310" i="27" s="1"/>
  <c r="AW310" i="27" s="1"/>
  <c r="AX310" i="27" s="1"/>
  <c r="AY310" i="27" s="1"/>
  <c r="AZ310" i="27" s="1"/>
  <c r="BA310" i="27" s="1"/>
  <c r="BB310" i="27" s="1"/>
  <c r="BC310" i="27" s="1"/>
  <c r="BD310" i="27" s="1"/>
  <c r="F402" i="27"/>
  <c r="G402" i="27" s="1"/>
  <c r="H402" i="27" s="1"/>
  <c r="I402" i="27" s="1"/>
  <c r="J402" i="27" s="1"/>
  <c r="K402" i="27" s="1"/>
  <c r="L402" i="27" s="1"/>
  <c r="M402" i="27" s="1"/>
  <c r="N402" i="27" s="1"/>
  <c r="O402" i="27" s="1"/>
  <c r="P402" i="27" s="1"/>
  <c r="Q402" i="27" s="1"/>
  <c r="R402" i="27" s="1"/>
  <c r="S402" i="27" s="1"/>
  <c r="T402" i="27" s="1"/>
  <c r="U402" i="27" s="1"/>
  <c r="V402" i="27" s="1"/>
  <c r="W402" i="27" s="1"/>
  <c r="X402" i="27" s="1"/>
  <c r="Y402" i="27" s="1"/>
  <c r="Z402" i="27" s="1"/>
  <c r="AA402" i="27" s="1"/>
  <c r="AB402" i="27" s="1"/>
  <c r="AC402" i="27" s="1"/>
  <c r="AD402" i="27" s="1"/>
  <c r="AE402" i="27" s="1"/>
  <c r="AF402" i="27" s="1"/>
  <c r="AG402" i="27" s="1"/>
  <c r="AH402" i="27" s="1"/>
  <c r="AI402" i="27" s="1"/>
  <c r="AJ402" i="27" s="1"/>
  <c r="AK402" i="27" s="1"/>
  <c r="AL402" i="27" s="1"/>
  <c r="AM402" i="27" s="1"/>
  <c r="AN402" i="27" s="1"/>
  <c r="AO402" i="27" s="1"/>
  <c r="AP402" i="27" s="1"/>
  <c r="AQ402" i="27" s="1"/>
  <c r="AR402" i="27" s="1"/>
  <c r="AS402" i="27" s="1"/>
  <c r="AT402" i="27" s="1"/>
  <c r="AU402" i="27" s="1"/>
  <c r="AV402" i="27" s="1"/>
  <c r="AW402" i="27" s="1"/>
  <c r="AX402" i="27" s="1"/>
  <c r="AY402" i="27" s="1"/>
  <c r="AZ402" i="27" s="1"/>
  <c r="BA402" i="27" s="1"/>
  <c r="BB402" i="27" s="1"/>
  <c r="BC402" i="27" s="1"/>
  <c r="BD402" i="27" s="1"/>
  <c r="F248" i="27"/>
  <c r="G248" i="27" s="1"/>
  <c r="H248" i="27" s="1"/>
  <c r="I248" i="27" s="1"/>
  <c r="J248" i="27" s="1"/>
  <c r="K248" i="27" s="1"/>
  <c r="L248" i="27" s="1"/>
  <c r="M248" i="27" s="1"/>
  <c r="N248" i="27" s="1"/>
  <c r="O248" i="27" s="1"/>
  <c r="P248" i="27" s="1"/>
  <c r="Q248" i="27" s="1"/>
  <c r="R248" i="27" s="1"/>
  <c r="S248" i="27" s="1"/>
  <c r="T248" i="27" s="1"/>
  <c r="U248" i="27" s="1"/>
  <c r="V248" i="27" s="1"/>
  <c r="W248" i="27" s="1"/>
  <c r="X248" i="27" s="1"/>
  <c r="Y248" i="27" s="1"/>
  <c r="Z248" i="27" s="1"/>
  <c r="AA248" i="27" s="1"/>
  <c r="AB248" i="27" s="1"/>
  <c r="AC248" i="27" s="1"/>
  <c r="AD248" i="27" s="1"/>
  <c r="AE248" i="27" s="1"/>
  <c r="AF248" i="27" s="1"/>
  <c r="AG248" i="27" s="1"/>
  <c r="AH248" i="27" s="1"/>
  <c r="AI248" i="27" s="1"/>
  <c r="AJ248" i="27" s="1"/>
  <c r="AK248" i="27" s="1"/>
  <c r="AL248" i="27" s="1"/>
  <c r="AM248" i="27" s="1"/>
  <c r="AN248" i="27" s="1"/>
  <c r="AO248" i="27" s="1"/>
  <c r="AP248" i="27" s="1"/>
  <c r="AQ248" i="27" s="1"/>
  <c r="AR248" i="27" s="1"/>
  <c r="AS248" i="27" s="1"/>
  <c r="AT248" i="27" s="1"/>
  <c r="AU248" i="27" s="1"/>
  <c r="AV248" i="27" s="1"/>
  <c r="AW248" i="27" s="1"/>
  <c r="AX248" i="27" s="1"/>
  <c r="AY248" i="27" s="1"/>
  <c r="AZ248" i="27" s="1"/>
  <c r="BA248" i="27" s="1"/>
  <c r="BB248" i="27" s="1"/>
  <c r="BC248" i="27" s="1"/>
  <c r="BD248" i="27" s="1"/>
  <c r="F198" i="27"/>
  <c r="G198" i="27" s="1"/>
  <c r="H198" i="27" s="1"/>
  <c r="I198" i="27" s="1"/>
  <c r="J198" i="27" s="1"/>
  <c r="K198" i="27" s="1"/>
  <c r="L198" i="27" s="1"/>
  <c r="M198" i="27" s="1"/>
  <c r="N198" i="27" s="1"/>
  <c r="O198" i="27" s="1"/>
  <c r="P198" i="27" s="1"/>
  <c r="Q198" i="27" s="1"/>
  <c r="R198" i="27" s="1"/>
  <c r="S198" i="27" s="1"/>
  <c r="T198" i="27" s="1"/>
  <c r="U198" i="27" s="1"/>
  <c r="V198" i="27" s="1"/>
  <c r="W198" i="27" s="1"/>
  <c r="X198" i="27" s="1"/>
  <c r="Y198" i="27" s="1"/>
  <c r="Z198" i="27" s="1"/>
  <c r="AA198" i="27" s="1"/>
  <c r="AB198" i="27" s="1"/>
  <c r="AC198" i="27" s="1"/>
  <c r="AD198" i="27" s="1"/>
  <c r="AE198" i="27" s="1"/>
  <c r="AF198" i="27" s="1"/>
  <c r="AG198" i="27" s="1"/>
  <c r="AH198" i="27" s="1"/>
  <c r="AI198" i="27" s="1"/>
  <c r="AJ198" i="27" s="1"/>
  <c r="AK198" i="27" s="1"/>
  <c r="AL198" i="27" s="1"/>
  <c r="AM198" i="27" s="1"/>
  <c r="AN198" i="27" s="1"/>
  <c r="AO198" i="27" s="1"/>
  <c r="AP198" i="27" s="1"/>
  <c r="AQ198" i="27" s="1"/>
  <c r="AR198" i="27" s="1"/>
  <c r="AS198" i="27" s="1"/>
  <c r="AT198" i="27" s="1"/>
  <c r="AU198" i="27" s="1"/>
  <c r="AV198" i="27" s="1"/>
  <c r="AW198" i="27" s="1"/>
  <c r="AX198" i="27" s="1"/>
  <c r="AY198" i="27" s="1"/>
  <c r="AZ198" i="27" s="1"/>
  <c r="BA198" i="27" s="1"/>
  <c r="BB198" i="27" s="1"/>
  <c r="BC198" i="27" s="1"/>
  <c r="BD198" i="27" s="1"/>
  <c r="F67" i="27"/>
  <c r="G67" i="27" s="1"/>
  <c r="H67" i="27" s="1"/>
  <c r="I67" i="27" s="1"/>
  <c r="J67" i="27" s="1"/>
  <c r="K67" i="27" s="1"/>
  <c r="L67" i="27" s="1"/>
  <c r="M67" i="27" s="1"/>
  <c r="N67" i="27" s="1"/>
  <c r="O67" i="27" s="1"/>
  <c r="P67" i="27" s="1"/>
  <c r="Q67" i="27" s="1"/>
  <c r="R67" i="27" s="1"/>
  <c r="S67" i="27" s="1"/>
  <c r="T67" i="27" s="1"/>
  <c r="U67" i="27" s="1"/>
  <c r="V67" i="27" s="1"/>
  <c r="W67" i="27" s="1"/>
  <c r="X67" i="27" s="1"/>
  <c r="Y67" i="27" s="1"/>
  <c r="Z67" i="27" s="1"/>
  <c r="AA67" i="27" s="1"/>
  <c r="AB67" i="27" s="1"/>
  <c r="AC67" i="27" s="1"/>
  <c r="AD67" i="27" s="1"/>
  <c r="AE67" i="27" s="1"/>
  <c r="AF67" i="27" s="1"/>
  <c r="AG67" i="27" s="1"/>
  <c r="AH67" i="27" s="1"/>
  <c r="AI67" i="27" s="1"/>
  <c r="AJ67" i="27" s="1"/>
  <c r="AK67" i="27" s="1"/>
  <c r="AL67" i="27" s="1"/>
  <c r="AM67" i="27" s="1"/>
  <c r="AN67" i="27" s="1"/>
  <c r="AO67" i="27" s="1"/>
  <c r="AP67" i="27" s="1"/>
  <c r="AQ67" i="27" s="1"/>
  <c r="AR67" i="27" s="1"/>
  <c r="AS67" i="27" s="1"/>
  <c r="AT67" i="27" s="1"/>
  <c r="AU67" i="27" s="1"/>
  <c r="AV67" i="27" s="1"/>
  <c r="AW67" i="27" s="1"/>
  <c r="AX67" i="27" s="1"/>
  <c r="AY67" i="27" s="1"/>
  <c r="AZ67" i="27" s="1"/>
  <c r="BA67" i="27" s="1"/>
  <c r="BB67" i="27" s="1"/>
  <c r="BC67" i="27" s="1"/>
  <c r="BD67" i="27" s="1"/>
  <c r="F3" i="27"/>
  <c r="G3" i="27" s="1"/>
  <c r="H3" i="27" s="1"/>
  <c r="I3" i="27" s="1"/>
  <c r="J3" i="27" s="1"/>
  <c r="K3" i="27" s="1"/>
  <c r="L3" i="27" s="1"/>
  <c r="M3" i="27" s="1"/>
  <c r="N3" i="27" s="1"/>
  <c r="O3" i="27" s="1"/>
  <c r="P3" i="27" s="1"/>
  <c r="Q3" i="27" s="1"/>
  <c r="R3" i="27" s="1"/>
  <c r="S3" i="27" s="1"/>
  <c r="T3" i="27" s="1"/>
  <c r="U3" i="27" s="1"/>
  <c r="V3" i="27" s="1"/>
  <c r="W3" i="27" s="1"/>
  <c r="X3" i="27" s="1"/>
  <c r="Y3" i="27" s="1"/>
  <c r="Z3" i="27" s="1"/>
  <c r="AA3" i="27" s="1"/>
  <c r="AB3" i="27" s="1"/>
  <c r="AC3" i="27" s="1"/>
  <c r="AD3" i="27" s="1"/>
  <c r="AE3" i="27" s="1"/>
  <c r="AF3" i="27" s="1"/>
  <c r="AG3" i="27" s="1"/>
  <c r="AH3" i="27" s="1"/>
  <c r="AI3" i="27" s="1"/>
  <c r="AJ3" i="27" s="1"/>
  <c r="AK3" i="27" s="1"/>
  <c r="AL3" i="27" s="1"/>
  <c r="AM3" i="27" s="1"/>
  <c r="AN3" i="27" s="1"/>
  <c r="AO3" i="27" s="1"/>
  <c r="AP3" i="27" s="1"/>
  <c r="AQ3" i="27" s="1"/>
  <c r="AR3" i="27" s="1"/>
  <c r="AS3" i="27" s="1"/>
  <c r="AT3" i="27" s="1"/>
  <c r="AU3" i="27" s="1"/>
  <c r="AV3" i="27" s="1"/>
  <c r="AW3" i="27" s="1"/>
  <c r="AX3" i="27" s="1"/>
  <c r="AY3" i="27" s="1"/>
  <c r="AZ3" i="27" s="1"/>
  <c r="BA3" i="27" s="1"/>
  <c r="BB3" i="27" s="1"/>
  <c r="BC3" i="27" s="1"/>
  <c r="BD3" i="27" s="1"/>
  <c r="F74" i="27"/>
  <c r="G74" i="27" s="1"/>
  <c r="H74" i="27" s="1"/>
  <c r="I74" i="27" s="1"/>
  <c r="J74" i="27" s="1"/>
  <c r="K74" i="27" s="1"/>
  <c r="L74" i="27" s="1"/>
  <c r="M74" i="27" s="1"/>
  <c r="N74" i="27" s="1"/>
  <c r="O74" i="27" s="1"/>
  <c r="P74" i="27" s="1"/>
  <c r="Q74" i="27" s="1"/>
  <c r="R74" i="27" s="1"/>
  <c r="S74" i="27" s="1"/>
  <c r="T74" i="27" s="1"/>
  <c r="U74" i="27" s="1"/>
  <c r="V74" i="27" s="1"/>
  <c r="W74" i="27" s="1"/>
  <c r="X74" i="27" s="1"/>
  <c r="Y74" i="27" s="1"/>
  <c r="Z74" i="27" s="1"/>
  <c r="AA74" i="27" s="1"/>
  <c r="AB74" i="27" s="1"/>
  <c r="AC74" i="27" s="1"/>
  <c r="AD74" i="27" s="1"/>
  <c r="AE74" i="27" s="1"/>
  <c r="AF74" i="27" s="1"/>
  <c r="AG74" i="27" s="1"/>
  <c r="AH74" i="27" s="1"/>
  <c r="AI74" i="27" s="1"/>
  <c r="AJ74" i="27" s="1"/>
  <c r="AK74" i="27" s="1"/>
  <c r="AL74" i="27" s="1"/>
  <c r="AM74" i="27" s="1"/>
  <c r="AN74" i="27" s="1"/>
  <c r="AO74" i="27" s="1"/>
  <c r="AP74" i="27" s="1"/>
  <c r="AQ74" i="27" s="1"/>
  <c r="AR74" i="27" s="1"/>
  <c r="AS74" i="27" s="1"/>
  <c r="AT74" i="27" s="1"/>
  <c r="AU74" i="27" s="1"/>
  <c r="AV74" i="27" s="1"/>
  <c r="AW74" i="27" s="1"/>
  <c r="AX74" i="27" s="1"/>
  <c r="AY74" i="27" s="1"/>
  <c r="AZ74" i="27" s="1"/>
  <c r="BA74" i="27" s="1"/>
  <c r="BB74" i="27" s="1"/>
  <c r="BC74" i="27" s="1"/>
  <c r="BD74" i="27" s="1"/>
  <c r="F10" i="27"/>
  <c r="G10" i="27" s="1"/>
  <c r="H10" i="27" s="1"/>
  <c r="I10" i="27" s="1"/>
  <c r="J10" i="27" s="1"/>
  <c r="K10" i="27" s="1"/>
  <c r="L10" i="27" s="1"/>
  <c r="M10" i="27" s="1"/>
  <c r="N10" i="27" s="1"/>
  <c r="O10" i="27" s="1"/>
  <c r="P10" i="27" s="1"/>
  <c r="Q10" i="27" s="1"/>
  <c r="R10" i="27" s="1"/>
  <c r="S10" i="27" s="1"/>
  <c r="T10" i="27" s="1"/>
  <c r="U10" i="27" s="1"/>
  <c r="V10" i="27" s="1"/>
  <c r="W10" i="27" s="1"/>
  <c r="X10" i="27" s="1"/>
  <c r="Y10" i="27" s="1"/>
  <c r="Z10" i="27" s="1"/>
  <c r="AA10" i="27" s="1"/>
  <c r="AB10" i="27" s="1"/>
  <c r="AC10" i="27" s="1"/>
  <c r="AD10" i="27" s="1"/>
  <c r="AE10" i="27" s="1"/>
  <c r="AF10" i="27" s="1"/>
  <c r="AG10" i="27" s="1"/>
  <c r="AH10" i="27" s="1"/>
  <c r="AI10" i="27" s="1"/>
  <c r="AJ10" i="27" s="1"/>
  <c r="AK10" i="27" s="1"/>
  <c r="AL10" i="27" s="1"/>
  <c r="AM10" i="27" s="1"/>
  <c r="AN10" i="27" s="1"/>
  <c r="AO10" i="27" s="1"/>
  <c r="AP10" i="27" s="1"/>
  <c r="AQ10" i="27" s="1"/>
  <c r="AR10" i="27" s="1"/>
  <c r="AS10" i="27" s="1"/>
  <c r="AT10" i="27" s="1"/>
  <c r="AU10" i="27" s="1"/>
  <c r="AV10" i="27" s="1"/>
  <c r="AW10" i="27" s="1"/>
  <c r="AX10" i="27" s="1"/>
  <c r="AY10" i="27" s="1"/>
  <c r="AZ10" i="27" s="1"/>
  <c r="BA10" i="27" s="1"/>
  <c r="BB10" i="27" s="1"/>
  <c r="BC10" i="27" s="1"/>
  <c r="BD10" i="27" s="1"/>
  <c r="F422" i="27"/>
  <c r="G422" i="27" s="1"/>
  <c r="H422" i="27" s="1"/>
  <c r="I422" i="27" s="1"/>
  <c r="J422" i="27" s="1"/>
  <c r="K422" i="27" s="1"/>
  <c r="L422" i="27" s="1"/>
  <c r="M422" i="27" s="1"/>
  <c r="N422" i="27" s="1"/>
  <c r="O422" i="27" s="1"/>
  <c r="P422" i="27" s="1"/>
  <c r="Q422" i="27" s="1"/>
  <c r="R422" i="27" s="1"/>
  <c r="S422" i="27" s="1"/>
  <c r="T422" i="27" s="1"/>
  <c r="U422" i="27" s="1"/>
  <c r="V422" i="27" s="1"/>
  <c r="W422" i="27" s="1"/>
  <c r="X422" i="27" s="1"/>
  <c r="Y422" i="27" s="1"/>
  <c r="Z422" i="27" s="1"/>
  <c r="AA422" i="27" s="1"/>
  <c r="AB422" i="27" s="1"/>
  <c r="AC422" i="27" s="1"/>
  <c r="AD422" i="27" s="1"/>
  <c r="AE422" i="27" s="1"/>
  <c r="AF422" i="27" s="1"/>
  <c r="AG422" i="27" s="1"/>
  <c r="AH422" i="27" s="1"/>
  <c r="AI422" i="27" s="1"/>
  <c r="AJ422" i="27" s="1"/>
  <c r="AK422" i="27" s="1"/>
  <c r="AL422" i="27" s="1"/>
  <c r="AM422" i="27" s="1"/>
  <c r="AN422" i="27" s="1"/>
  <c r="AO422" i="27" s="1"/>
  <c r="AP422" i="27" s="1"/>
  <c r="AQ422" i="27" s="1"/>
  <c r="AR422" i="27" s="1"/>
  <c r="AS422" i="27" s="1"/>
  <c r="AT422" i="27" s="1"/>
  <c r="AU422" i="27" s="1"/>
  <c r="AV422" i="27" s="1"/>
  <c r="AW422" i="27" s="1"/>
  <c r="AX422" i="27" s="1"/>
  <c r="AY422" i="27" s="1"/>
  <c r="AZ422" i="27" s="1"/>
  <c r="BA422" i="27" s="1"/>
  <c r="BB422" i="27" s="1"/>
  <c r="BC422" i="27" s="1"/>
  <c r="BD422" i="27" s="1"/>
  <c r="F358" i="27"/>
  <c r="G358" i="27" s="1"/>
  <c r="H358" i="27" s="1"/>
  <c r="I358" i="27" s="1"/>
  <c r="J358" i="27" s="1"/>
  <c r="K358" i="27" s="1"/>
  <c r="L358" i="27" s="1"/>
  <c r="M358" i="27" s="1"/>
  <c r="N358" i="27" s="1"/>
  <c r="O358" i="27" s="1"/>
  <c r="P358" i="27" s="1"/>
  <c r="Q358" i="27" s="1"/>
  <c r="R358" i="27" s="1"/>
  <c r="S358" i="27" s="1"/>
  <c r="T358" i="27" s="1"/>
  <c r="U358" i="27" s="1"/>
  <c r="V358" i="27" s="1"/>
  <c r="W358" i="27" s="1"/>
  <c r="X358" i="27" s="1"/>
  <c r="Y358" i="27" s="1"/>
  <c r="Z358" i="27" s="1"/>
  <c r="AA358" i="27" s="1"/>
  <c r="AB358" i="27" s="1"/>
  <c r="AC358" i="27" s="1"/>
  <c r="AD358" i="27" s="1"/>
  <c r="AE358" i="27" s="1"/>
  <c r="AF358" i="27" s="1"/>
  <c r="AG358" i="27" s="1"/>
  <c r="AH358" i="27" s="1"/>
  <c r="AI358" i="27" s="1"/>
  <c r="AJ358" i="27" s="1"/>
  <c r="AK358" i="27" s="1"/>
  <c r="AL358" i="27" s="1"/>
  <c r="AM358" i="27" s="1"/>
  <c r="AN358" i="27" s="1"/>
  <c r="AO358" i="27" s="1"/>
  <c r="AP358" i="27" s="1"/>
  <c r="AQ358" i="27" s="1"/>
  <c r="AR358" i="27" s="1"/>
  <c r="AS358" i="27" s="1"/>
  <c r="AT358" i="27" s="1"/>
  <c r="AU358" i="27" s="1"/>
  <c r="AV358" i="27" s="1"/>
  <c r="AW358" i="27" s="1"/>
  <c r="AX358" i="27" s="1"/>
  <c r="AY358" i="27" s="1"/>
  <c r="AZ358" i="27" s="1"/>
  <c r="BA358" i="27" s="1"/>
  <c r="BB358" i="27" s="1"/>
  <c r="BC358" i="27" s="1"/>
  <c r="BD358" i="27" s="1"/>
  <c r="F307" i="27"/>
  <c r="G307" i="27" s="1"/>
  <c r="H307" i="27" s="1"/>
  <c r="I307" i="27" s="1"/>
  <c r="J307" i="27" s="1"/>
  <c r="K307" i="27" s="1"/>
  <c r="L307" i="27" s="1"/>
  <c r="M307" i="27" s="1"/>
  <c r="N307" i="27" s="1"/>
  <c r="O307" i="27" s="1"/>
  <c r="P307" i="27" s="1"/>
  <c r="Q307" i="27" s="1"/>
  <c r="R307" i="27" s="1"/>
  <c r="S307" i="27" s="1"/>
  <c r="T307" i="27" s="1"/>
  <c r="U307" i="27" s="1"/>
  <c r="V307" i="27" s="1"/>
  <c r="W307" i="27" s="1"/>
  <c r="X307" i="27" s="1"/>
  <c r="Y307" i="27" s="1"/>
  <c r="Z307" i="27" s="1"/>
  <c r="AA307" i="27" s="1"/>
  <c r="AB307" i="27" s="1"/>
  <c r="AC307" i="27" s="1"/>
  <c r="AD307" i="27" s="1"/>
  <c r="AE307" i="27" s="1"/>
  <c r="AF307" i="27" s="1"/>
  <c r="AG307" i="27" s="1"/>
  <c r="AH307" i="27" s="1"/>
  <c r="AI307" i="27" s="1"/>
  <c r="AJ307" i="27" s="1"/>
  <c r="AK307" i="27" s="1"/>
  <c r="AL307" i="27" s="1"/>
  <c r="AM307" i="27" s="1"/>
  <c r="AN307" i="27" s="1"/>
  <c r="AO307" i="27" s="1"/>
  <c r="AP307" i="27" s="1"/>
  <c r="AQ307" i="27" s="1"/>
  <c r="AR307" i="27" s="1"/>
  <c r="AS307" i="27" s="1"/>
  <c r="AT307" i="27" s="1"/>
  <c r="AU307" i="27" s="1"/>
  <c r="AV307" i="27" s="1"/>
  <c r="AW307" i="27" s="1"/>
  <c r="AX307" i="27" s="1"/>
  <c r="AY307" i="27" s="1"/>
  <c r="AZ307" i="27" s="1"/>
  <c r="BA307" i="27" s="1"/>
  <c r="BB307" i="27" s="1"/>
  <c r="BC307" i="27" s="1"/>
  <c r="BD307" i="27" s="1"/>
  <c r="F421" i="27"/>
  <c r="G421" i="27" s="1"/>
  <c r="H421" i="27" s="1"/>
  <c r="I421" i="27" s="1"/>
  <c r="J421" i="27" s="1"/>
  <c r="K421" i="27" s="1"/>
  <c r="L421" i="27" s="1"/>
  <c r="M421" i="27" s="1"/>
  <c r="N421" i="27" s="1"/>
  <c r="O421" i="27" s="1"/>
  <c r="P421" i="27" s="1"/>
  <c r="Q421" i="27" s="1"/>
  <c r="R421" i="27" s="1"/>
  <c r="S421" i="27" s="1"/>
  <c r="T421" i="27" s="1"/>
  <c r="U421" i="27" s="1"/>
  <c r="V421" i="27" s="1"/>
  <c r="W421" i="27" s="1"/>
  <c r="X421" i="27" s="1"/>
  <c r="Y421" i="27" s="1"/>
  <c r="Z421" i="27" s="1"/>
  <c r="AA421" i="27" s="1"/>
  <c r="AB421" i="27" s="1"/>
  <c r="AC421" i="27" s="1"/>
  <c r="AD421" i="27" s="1"/>
  <c r="AE421" i="27" s="1"/>
  <c r="AF421" i="27" s="1"/>
  <c r="AG421" i="27" s="1"/>
  <c r="AH421" i="27" s="1"/>
  <c r="AI421" i="27" s="1"/>
  <c r="AJ421" i="27" s="1"/>
  <c r="AK421" i="27" s="1"/>
  <c r="AL421" i="27" s="1"/>
  <c r="AM421" i="27" s="1"/>
  <c r="AN421" i="27" s="1"/>
  <c r="AO421" i="27" s="1"/>
  <c r="AP421" i="27" s="1"/>
  <c r="AQ421" i="27" s="1"/>
  <c r="AR421" i="27" s="1"/>
  <c r="AS421" i="27" s="1"/>
  <c r="AT421" i="27" s="1"/>
  <c r="AU421" i="27" s="1"/>
  <c r="AV421" i="27" s="1"/>
  <c r="AW421" i="27" s="1"/>
  <c r="AX421" i="27" s="1"/>
  <c r="AY421" i="27" s="1"/>
  <c r="AZ421" i="27" s="1"/>
  <c r="BA421" i="27" s="1"/>
  <c r="BB421" i="27" s="1"/>
  <c r="BC421" i="27" s="1"/>
  <c r="BD421" i="27" s="1"/>
  <c r="F357" i="27"/>
  <c r="G357" i="27" s="1"/>
  <c r="H357" i="27" s="1"/>
  <c r="I357" i="27" s="1"/>
  <c r="J357" i="27" s="1"/>
  <c r="K357" i="27" s="1"/>
  <c r="L357" i="27" s="1"/>
  <c r="M357" i="27" s="1"/>
  <c r="N357" i="27" s="1"/>
  <c r="O357" i="27" s="1"/>
  <c r="P357" i="27" s="1"/>
  <c r="Q357" i="27" s="1"/>
  <c r="R357" i="27" s="1"/>
  <c r="S357" i="27" s="1"/>
  <c r="T357" i="27" s="1"/>
  <c r="U357" i="27" s="1"/>
  <c r="V357" i="27" s="1"/>
  <c r="W357" i="27" s="1"/>
  <c r="X357" i="27" s="1"/>
  <c r="Y357" i="27" s="1"/>
  <c r="Z357" i="27" s="1"/>
  <c r="AA357" i="27" s="1"/>
  <c r="AB357" i="27" s="1"/>
  <c r="AC357" i="27" s="1"/>
  <c r="AD357" i="27" s="1"/>
  <c r="AE357" i="27" s="1"/>
  <c r="AF357" i="27" s="1"/>
  <c r="AG357" i="27" s="1"/>
  <c r="AH357" i="27" s="1"/>
  <c r="AI357" i="27" s="1"/>
  <c r="AJ357" i="27" s="1"/>
  <c r="AK357" i="27" s="1"/>
  <c r="AL357" i="27" s="1"/>
  <c r="AM357" i="27" s="1"/>
  <c r="AN357" i="27" s="1"/>
  <c r="AO357" i="27" s="1"/>
  <c r="AP357" i="27" s="1"/>
  <c r="AQ357" i="27" s="1"/>
  <c r="AR357" i="27" s="1"/>
  <c r="AS357" i="27" s="1"/>
  <c r="AT357" i="27" s="1"/>
  <c r="AU357" i="27" s="1"/>
  <c r="AV357" i="27" s="1"/>
  <c r="AW357" i="27" s="1"/>
  <c r="AX357" i="27" s="1"/>
  <c r="AY357" i="27" s="1"/>
  <c r="AZ357" i="27" s="1"/>
  <c r="BA357" i="27" s="1"/>
  <c r="BB357" i="27" s="1"/>
  <c r="BC357" i="27" s="1"/>
  <c r="BD357" i="27" s="1"/>
  <c r="F272" i="27"/>
  <c r="G272" i="27" s="1"/>
  <c r="H272" i="27" s="1"/>
  <c r="I272" i="27" s="1"/>
  <c r="J272" i="27" s="1"/>
  <c r="K272" i="27" s="1"/>
  <c r="L272" i="27" s="1"/>
  <c r="M272" i="27" s="1"/>
  <c r="N272" i="27" s="1"/>
  <c r="O272" i="27" s="1"/>
  <c r="P272" i="27" s="1"/>
  <c r="Q272" i="27" s="1"/>
  <c r="R272" i="27" s="1"/>
  <c r="S272" i="27" s="1"/>
  <c r="T272" i="27" s="1"/>
  <c r="U272" i="27" s="1"/>
  <c r="V272" i="27" s="1"/>
  <c r="W272" i="27" s="1"/>
  <c r="X272" i="27" s="1"/>
  <c r="Y272" i="27" s="1"/>
  <c r="Z272" i="27" s="1"/>
  <c r="AA272" i="27" s="1"/>
  <c r="AB272" i="27" s="1"/>
  <c r="AC272" i="27" s="1"/>
  <c r="AD272" i="27" s="1"/>
  <c r="AE272" i="27" s="1"/>
  <c r="AF272" i="27" s="1"/>
  <c r="AG272" i="27" s="1"/>
  <c r="AH272" i="27" s="1"/>
  <c r="AI272" i="27" s="1"/>
  <c r="AJ272" i="27" s="1"/>
  <c r="AK272" i="27" s="1"/>
  <c r="AL272" i="27" s="1"/>
  <c r="AM272" i="27" s="1"/>
  <c r="AN272" i="27" s="1"/>
  <c r="AO272" i="27" s="1"/>
  <c r="AP272" i="27" s="1"/>
  <c r="AQ272" i="27" s="1"/>
  <c r="AR272" i="27" s="1"/>
  <c r="AS272" i="27" s="1"/>
  <c r="AT272" i="27" s="1"/>
  <c r="AU272" i="27" s="1"/>
  <c r="AV272" i="27" s="1"/>
  <c r="AW272" i="27" s="1"/>
  <c r="AX272" i="27" s="1"/>
  <c r="AY272" i="27" s="1"/>
  <c r="AZ272" i="27" s="1"/>
  <c r="BA272" i="27" s="1"/>
  <c r="BB272" i="27" s="1"/>
  <c r="BC272" i="27" s="1"/>
  <c r="BD272" i="27" s="1"/>
  <c r="F186" i="27"/>
  <c r="G186" i="27" s="1"/>
  <c r="H186" i="27" s="1"/>
  <c r="I186" i="27" s="1"/>
  <c r="J186" i="27" s="1"/>
  <c r="K186" i="27" s="1"/>
  <c r="L186" i="27" s="1"/>
  <c r="M186" i="27" s="1"/>
  <c r="N186" i="27" s="1"/>
  <c r="O186" i="27" s="1"/>
  <c r="P186" i="27" s="1"/>
  <c r="Q186" i="27" s="1"/>
  <c r="R186" i="27" s="1"/>
  <c r="S186" i="27" s="1"/>
  <c r="T186" i="27" s="1"/>
  <c r="U186" i="27" s="1"/>
  <c r="V186" i="27" s="1"/>
  <c r="W186" i="27" s="1"/>
  <c r="X186" i="27" s="1"/>
  <c r="Y186" i="27" s="1"/>
  <c r="Z186" i="27" s="1"/>
  <c r="AA186" i="27" s="1"/>
  <c r="AB186" i="27" s="1"/>
  <c r="AC186" i="27" s="1"/>
  <c r="AD186" i="27" s="1"/>
  <c r="AE186" i="27" s="1"/>
  <c r="AF186" i="27" s="1"/>
  <c r="AG186" i="27" s="1"/>
  <c r="AH186" i="27" s="1"/>
  <c r="AI186" i="27" s="1"/>
  <c r="AJ186" i="27" s="1"/>
  <c r="AK186" i="27" s="1"/>
  <c r="AL186" i="27" s="1"/>
  <c r="AM186" i="27" s="1"/>
  <c r="AN186" i="27" s="1"/>
  <c r="AO186" i="27" s="1"/>
  <c r="AP186" i="27" s="1"/>
  <c r="AQ186" i="27" s="1"/>
  <c r="AR186" i="27" s="1"/>
  <c r="AS186" i="27" s="1"/>
  <c r="AT186" i="27" s="1"/>
  <c r="AU186" i="27" s="1"/>
  <c r="AV186" i="27" s="1"/>
  <c r="AW186" i="27" s="1"/>
  <c r="AX186" i="27" s="1"/>
  <c r="AY186" i="27" s="1"/>
  <c r="AZ186" i="27" s="1"/>
  <c r="BA186" i="27" s="1"/>
  <c r="BB186" i="27" s="1"/>
  <c r="BC186" i="27" s="1"/>
  <c r="BD186" i="27" s="1"/>
  <c r="F170" i="27"/>
  <c r="G170" i="27" s="1"/>
  <c r="H170" i="27" s="1"/>
  <c r="I170" i="27" s="1"/>
  <c r="J170" i="27" s="1"/>
  <c r="K170" i="27" s="1"/>
  <c r="L170" i="27" s="1"/>
  <c r="M170" i="27" s="1"/>
  <c r="N170" i="27" s="1"/>
  <c r="O170" i="27" s="1"/>
  <c r="P170" i="27" s="1"/>
  <c r="Q170" i="27" s="1"/>
  <c r="R170" i="27" s="1"/>
  <c r="S170" i="27" s="1"/>
  <c r="T170" i="27" s="1"/>
  <c r="U170" i="27" s="1"/>
  <c r="V170" i="27" s="1"/>
  <c r="W170" i="27" s="1"/>
  <c r="X170" i="27" s="1"/>
  <c r="Y170" i="27" s="1"/>
  <c r="Z170" i="27" s="1"/>
  <c r="AA170" i="27" s="1"/>
  <c r="AB170" i="27" s="1"/>
  <c r="AC170" i="27" s="1"/>
  <c r="AD170" i="27" s="1"/>
  <c r="AE170" i="27" s="1"/>
  <c r="AF170" i="27" s="1"/>
  <c r="AG170" i="27" s="1"/>
  <c r="AH170" i="27" s="1"/>
  <c r="AI170" i="27" s="1"/>
  <c r="AJ170" i="27" s="1"/>
  <c r="AK170" i="27" s="1"/>
  <c r="AL170" i="27" s="1"/>
  <c r="AM170" i="27" s="1"/>
  <c r="AN170" i="27" s="1"/>
  <c r="AO170" i="27" s="1"/>
  <c r="AP170" i="27" s="1"/>
  <c r="AQ170" i="27" s="1"/>
  <c r="AR170" i="27" s="1"/>
  <c r="AS170" i="27" s="1"/>
  <c r="AT170" i="27" s="1"/>
  <c r="AU170" i="27" s="1"/>
  <c r="AV170" i="27" s="1"/>
  <c r="AW170" i="27" s="1"/>
  <c r="AX170" i="27" s="1"/>
  <c r="AY170" i="27" s="1"/>
  <c r="AZ170" i="27" s="1"/>
  <c r="BA170" i="27" s="1"/>
  <c r="BB170" i="27" s="1"/>
  <c r="BC170" i="27" s="1"/>
  <c r="BD170" i="27" s="1"/>
  <c r="F154" i="27"/>
  <c r="G154" i="27" s="1"/>
  <c r="H154" i="27" s="1"/>
  <c r="I154" i="27" s="1"/>
  <c r="J154" i="27" s="1"/>
  <c r="K154" i="27" s="1"/>
  <c r="L154" i="27" s="1"/>
  <c r="M154" i="27" s="1"/>
  <c r="N154" i="27" s="1"/>
  <c r="O154" i="27" s="1"/>
  <c r="P154" i="27" s="1"/>
  <c r="Q154" i="27" s="1"/>
  <c r="R154" i="27" s="1"/>
  <c r="S154" i="27" s="1"/>
  <c r="T154" i="27" s="1"/>
  <c r="U154" i="27" s="1"/>
  <c r="V154" i="27" s="1"/>
  <c r="W154" i="27" s="1"/>
  <c r="X154" i="27" s="1"/>
  <c r="Y154" i="27" s="1"/>
  <c r="Z154" i="27" s="1"/>
  <c r="AA154" i="27" s="1"/>
  <c r="AB154" i="27" s="1"/>
  <c r="AC154" i="27" s="1"/>
  <c r="AD154" i="27" s="1"/>
  <c r="AE154" i="27" s="1"/>
  <c r="AF154" i="27" s="1"/>
  <c r="AG154" i="27" s="1"/>
  <c r="AH154" i="27" s="1"/>
  <c r="AI154" i="27" s="1"/>
  <c r="AJ154" i="27" s="1"/>
  <c r="AK154" i="27" s="1"/>
  <c r="AL154" i="27" s="1"/>
  <c r="AM154" i="27" s="1"/>
  <c r="AN154" i="27" s="1"/>
  <c r="AO154" i="27" s="1"/>
  <c r="AP154" i="27" s="1"/>
  <c r="AQ154" i="27" s="1"/>
  <c r="AR154" i="27" s="1"/>
  <c r="AS154" i="27" s="1"/>
  <c r="AT154" i="27" s="1"/>
  <c r="AU154" i="27" s="1"/>
  <c r="AV154" i="27" s="1"/>
  <c r="AW154" i="27" s="1"/>
  <c r="AX154" i="27" s="1"/>
  <c r="AY154" i="27" s="1"/>
  <c r="AZ154" i="27" s="1"/>
  <c r="BA154" i="27" s="1"/>
  <c r="BB154" i="27" s="1"/>
  <c r="BC154" i="27" s="1"/>
  <c r="BD154" i="27" s="1"/>
  <c r="F138" i="27"/>
  <c r="G138" i="27" s="1"/>
  <c r="H138" i="27" s="1"/>
  <c r="I138" i="27" s="1"/>
  <c r="J138" i="27" s="1"/>
  <c r="K138" i="27" s="1"/>
  <c r="L138" i="27" s="1"/>
  <c r="M138" i="27" s="1"/>
  <c r="N138" i="27" s="1"/>
  <c r="O138" i="27" s="1"/>
  <c r="P138" i="27" s="1"/>
  <c r="Q138" i="27" s="1"/>
  <c r="R138" i="27" s="1"/>
  <c r="S138" i="27" s="1"/>
  <c r="T138" i="27" s="1"/>
  <c r="U138" i="27" s="1"/>
  <c r="V138" i="27" s="1"/>
  <c r="W138" i="27" s="1"/>
  <c r="X138" i="27" s="1"/>
  <c r="Y138" i="27" s="1"/>
  <c r="Z138" i="27" s="1"/>
  <c r="AA138" i="27" s="1"/>
  <c r="AB138" i="27" s="1"/>
  <c r="AC138" i="27" s="1"/>
  <c r="AD138" i="27" s="1"/>
  <c r="AE138" i="27" s="1"/>
  <c r="AF138" i="27" s="1"/>
  <c r="AG138" i="27" s="1"/>
  <c r="AH138" i="27" s="1"/>
  <c r="AI138" i="27" s="1"/>
  <c r="AJ138" i="27" s="1"/>
  <c r="AK138" i="27" s="1"/>
  <c r="AL138" i="27" s="1"/>
  <c r="AM138" i="27" s="1"/>
  <c r="AN138" i="27" s="1"/>
  <c r="AO138" i="27" s="1"/>
  <c r="AP138" i="27" s="1"/>
  <c r="AQ138" i="27" s="1"/>
  <c r="AR138" i="27" s="1"/>
  <c r="AS138" i="27" s="1"/>
  <c r="AT138" i="27" s="1"/>
  <c r="AU138" i="27" s="1"/>
  <c r="AV138" i="27" s="1"/>
  <c r="AW138" i="27" s="1"/>
  <c r="AX138" i="27" s="1"/>
  <c r="AY138" i="27" s="1"/>
  <c r="AZ138" i="27" s="1"/>
  <c r="BA138" i="27" s="1"/>
  <c r="BB138" i="27" s="1"/>
  <c r="BC138" i="27" s="1"/>
  <c r="BD138" i="27" s="1"/>
  <c r="F236" i="27"/>
  <c r="G236" i="27" s="1"/>
  <c r="H236" i="27" s="1"/>
  <c r="I236" i="27" s="1"/>
  <c r="J236" i="27" s="1"/>
  <c r="K236" i="27" s="1"/>
  <c r="L236" i="27" s="1"/>
  <c r="M236" i="27" s="1"/>
  <c r="N236" i="27" s="1"/>
  <c r="O236" i="27" s="1"/>
  <c r="P236" i="27" s="1"/>
  <c r="Q236" i="27" s="1"/>
  <c r="R236" i="27" s="1"/>
  <c r="S236" i="27" s="1"/>
  <c r="T236" i="27" s="1"/>
  <c r="U236" i="27" s="1"/>
  <c r="V236" i="27" s="1"/>
  <c r="W236" i="27" s="1"/>
  <c r="X236" i="27" s="1"/>
  <c r="Y236" i="27" s="1"/>
  <c r="Z236" i="27" s="1"/>
  <c r="AA236" i="27" s="1"/>
  <c r="AB236" i="27" s="1"/>
  <c r="AC236" i="27" s="1"/>
  <c r="AD236" i="27" s="1"/>
  <c r="AE236" i="27" s="1"/>
  <c r="AF236" i="27" s="1"/>
  <c r="AG236" i="27" s="1"/>
  <c r="AH236" i="27" s="1"/>
  <c r="AI236" i="27" s="1"/>
  <c r="AJ236" i="27" s="1"/>
  <c r="AK236" i="27" s="1"/>
  <c r="AL236" i="27" s="1"/>
  <c r="AM236" i="27" s="1"/>
  <c r="AN236" i="27" s="1"/>
  <c r="AO236" i="27" s="1"/>
  <c r="AP236" i="27" s="1"/>
  <c r="AQ236" i="27" s="1"/>
  <c r="AR236" i="27" s="1"/>
  <c r="AS236" i="27" s="1"/>
  <c r="AT236" i="27" s="1"/>
  <c r="AU236" i="27" s="1"/>
  <c r="AV236" i="27" s="1"/>
  <c r="AW236" i="27" s="1"/>
  <c r="AX236" i="27" s="1"/>
  <c r="AY236" i="27" s="1"/>
  <c r="AZ236" i="27" s="1"/>
  <c r="BA236" i="27" s="1"/>
  <c r="BB236" i="27" s="1"/>
  <c r="BC236" i="27" s="1"/>
  <c r="BD236" i="27" s="1"/>
  <c r="F242" i="27"/>
  <c r="G242" i="27" s="1"/>
  <c r="H242" i="27" s="1"/>
  <c r="I242" i="27" s="1"/>
  <c r="J242" i="27" s="1"/>
  <c r="K242" i="27" s="1"/>
  <c r="L242" i="27" s="1"/>
  <c r="M242" i="27" s="1"/>
  <c r="N242" i="27" s="1"/>
  <c r="O242" i="27" s="1"/>
  <c r="P242" i="27" s="1"/>
  <c r="Q242" i="27" s="1"/>
  <c r="R242" i="27" s="1"/>
  <c r="S242" i="27" s="1"/>
  <c r="T242" i="27" s="1"/>
  <c r="U242" i="27" s="1"/>
  <c r="V242" i="27" s="1"/>
  <c r="W242" i="27" s="1"/>
  <c r="X242" i="27" s="1"/>
  <c r="Y242" i="27" s="1"/>
  <c r="Z242" i="27" s="1"/>
  <c r="AA242" i="27" s="1"/>
  <c r="AB242" i="27" s="1"/>
  <c r="AC242" i="27" s="1"/>
  <c r="AD242" i="27" s="1"/>
  <c r="AE242" i="27" s="1"/>
  <c r="AF242" i="27" s="1"/>
  <c r="AG242" i="27" s="1"/>
  <c r="AH242" i="27" s="1"/>
  <c r="AI242" i="27" s="1"/>
  <c r="AJ242" i="27" s="1"/>
  <c r="AK242" i="27" s="1"/>
  <c r="AL242" i="27" s="1"/>
  <c r="AM242" i="27" s="1"/>
  <c r="AN242" i="27" s="1"/>
  <c r="AO242" i="27" s="1"/>
  <c r="AP242" i="27" s="1"/>
  <c r="AQ242" i="27" s="1"/>
  <c r="AR242" i="27" s="1"/>
  <c r="AS242" i="27" s="1"/>
  <c r="AT242" i="27" s="1"/>
  <c r="AU242" i="27" s="1"/>
  <c r="AV242" i="27" s="1"/>
  <c r="AW242" i="27" s="1"/>
  <c r="AX242" i="27" s="1"/>
  <c r="AY242" i="27" s="1"/>
  <c r="AZ242" i="27" s="1"/>
  <c r="BA242" i="27" s="1"/>
  <c r="BB242" i="27" s="1"/>
  <c r="BC242" i="27" s="1"/>
  <c r="BD242" i="27" s="1"/>
  <c r="F111" i="27"/>
  <c r="G111" i="27" s="1"/>
  <c r="H111" i="27" s="1"/>
  <c r="I111" i="27" s="1"/>
  <c r="J111" i="27" s="1"/>
  <c r="K111" i="27" s="1"/>
  <c r="L111" i="27" s="1"/>
  <c r="M111" i="27" s="1"/>
  <c r="N111" i="27" s="1"/>
  <c r="O111" i="27" s="1"/>
  <c r="P111" i="27" s="1"/>
  <c r="Q111" i="27" s="1"/>
  <c r="R111" i="27" s="1"/>
  <c r="S111" i="27" s="1"/>
  <c r="T111" i="27" s="1"/>
  <c r="U111" i="27" s="1"/>
  <c r="V111" i="27" s="1"/>
  <c r="W111" i="27" s="1"/>
  <c r="X111" i="27" s="1"/>
  <c r="Y111" i="27" s="1"/>
  <c r="Z111" i="27" s="1"/>
  <c r="AA111" i="27" s="1"/>
  <c r="AB111" i="27" s="1"/>
  <c r="AC111" i="27" s="1"/>
  <c r="AD111" i="27" s="1"/>
  <c r="AE111" i="27" s="1"/>
  <c r="AF111" i="27" s="1"/>
  <c r="AG111" i="27" s="1"/>
  <c r="AH111" i="27" s="1"/>
  <c r="AI111" i="27" s="1"/>
  <c r="AJ111" i="27" s="1"/>
  <c r="AK111" i="27" s="1"/>
  <c r="AL111" i="27" s="1"/>
  <c r="AM111" i="27" s="1"/>
  <c r="AN111" i="27" s="1"/>
  <c r="AO111" i="27" s="1"/>
  <c r="AP111" i="27" s="1"/>
  <c r="AQ111" i="27" s="1"/>
  <c r="AR111" i="27" s="1"/>
  <c r="AS111" i="27" s="1"/>
  <c r="AT111" i="27" s="1"/>
  <c r="AU111" i="27" s="1"/>
  <c r="AV111" i="27" s="1"/>
  <c r="AW111" i="27" s="1"/>
  <c r="AX111" i="27" s="1"/>
  <c r="AY111" i="27" s="1"/>
  <c r="AZ111" i="27" s="1"/>
  <c r="BA111" i="27" s="1"/>
  <c r="BB111" i="27" s="1"/>
  <c r="BC111" i="27" s="1"/>
  <c r="BD111" i="27" s="1"/>
  <c r="F47" i="27"/>
  <c r="G47" i="27" s="1"/>
  <c r="H47" i="27" s="1"/>
  <c r="I47" i="27" s="1"/>
  <c r="J47" i="27" s="1"/>
  <c r="K47" i="27" s="1"/>
  <c r="L47" i="27" s="1"/>
  <c r="M47" i="27" s="1"/>
  <c r="N47" i="27" s="1"/>
  <c r="O47" i="27" s="1"/>
  <c r="P47" i="27" s="1"/>
  <c r="Q47" i="27" s="1"/>
  <c r="R47" i="27" s="1"/>
  <c r="S47" i="27" s="1"/>
  <c r="T47" i="27" s="1"/>
  <c r="U47" i="27" s="1"/>
  <c r="V47" i="27" s="1"/>
  <c r="W47" i="27" s="1"/>
  <c r="X47" i="27" s="1"/>
  <c r="Y47" i="27" s="1"/>
  <c r="Z47" i="27" s="1"/>
  <c r="AA47" i="27" s="1"/>
  <c r="AB47" i="27" s="1"/>
  <c r="AC47" i="27" s="1"/>
  <c r="AD47" i="27" s="1"/>
  <c r="AE47" i="27" s="1"/>
  <c r="AF47" i="27" s="1"/>
  <c r="AG47" i="27" s="1"/>
  <c r="AH47" i="27" s="1"/>
  <c r="AI47" i="27" s="1"/>
  <c r="AJ47" i="27" s="1"/>
  <c r="AK47" i="27" s="1"/>
  <c r="AL47" i="27" s="1"/>
  <c r="AM47" i="27" s="1"/>
  <c r="AN47" i="27" s="1"/>
  <c r="AO47" i="27" s="1"/>
  <c r="AP47" i="27" s="1"/>
  <c r="AQ47" i="27" s="1"/>
  <c r="AR47" i="27" s="1"/>
  <c r="AS47" i="27" s="1"/>
  <c r="AT47" i="27" s="1"/>
  <c r="AU47" i="27" s="1"/>
  <c r="AV47" i="27" s="1"/>
  <c r="AW47" i="27" s="1"/>
  <c r="AX47" i="27" s="1"/>
  <c r="AY47" i="27" s="1"/>
  <c r="AZ47" i="27" s="1"/>
  <c r="BA47" i="27" s="1"/>
  <c r="BB47" i="27" s="1"/>
  <c r="BC47" i="27" s="1"/>
  <c r="BD47" i="27" s="1"/>
  <c r="F102" i="27"/>
  <c r="G102" i="27" s="1"/>
  <c r="H102" i="27" s="1"/>
  <c r="I102" i="27" s="1"/>
  <c r="J102" i="27" s="1"/>
  <c r="K102" i="27" s="1"/>
  <c r="L102" i="27" s="1"/>
  <c r="M102" i="27" s="1"/>
  <c r="N102" i="27" s="1"/>
  <c r="O102" i="27" s="1"/>
  <c r="P102" i="27" s="1"/>
  <c r="Q102" i="27" s="1"/>
  <c r="R102" i="27" s="1"/>
  <c r="S102" i="27" s="1"/>
  <c r="T102" i="27" s="1"/>
  <c r="U102" i="27" s="1"/>
  <c r="V102" i="27" s="1"/>
  <c r="W102" i="27" s="1"/>
  <c r="X102" i="27" s="1"/>
  <c r="Y102" i="27" s="1"/>
  <c r="Z102" i="27" s="1"/>
  <c r="AA102" i="27" s="1"/>
  <c r="AB102" i="27" s="1"/>
  <c r="AC102" i="27" s="1"/>
  <c r="AD102" i="27" s="1"/>
  <c r="AE102" i="27" s="1"/>
  <c r="AF102" i="27" s="1"/>
  <c r="AG102" i="27" s="1"/>
  <c r="AH102" i="27" s="1"/>
  <c r="AI102" i="27" s="1"/>
  <c r="AJ102" i="27" s="1"/>
  <c r="AK102" i="27" s="1"/>
  <c r="AL102" i="27" s="1"/>
  <c r="AM102" i="27" s="1"/>
  <c r="AN102" i="27" s="1"/>
  <c r="AO102" i="27" s="1"/>
  <c r="AP102" i="27" s="1"/>
  <c r="AQ102" i="27" s="1"/>
  <c r="AR102" i="27" s="1"/>
  <c r="AS102" i="27" s="1"/>
  <c r="AT102" i="27" s="1"/>
  <c r="AU102" i="27" s="1"/>
  <c r="AV102" i="27" s="1"/>
  <c r="AW102" i="27" s="1"/>
  <c r="AX102" i="27" s="1"/>
  <c r="AY102" i="27" s="1"/>
  <c r="AZ102" i="27" s="1"/>
  <c r="BA102" i="27" s="1"/>
  <c r="BB102" i="27" s="1"/>
  <c r="BC102" i="27" s="1"/>
  <c r="BD102" i="27" s="1"/>
  <c r="F38" i="27"/>
  <c r="G38" i="27" s="1"/>
  <c r="H38" i="27" s="1"/>
  <c r="I38" i="27" s="1"/>
  <c r="J38" i="27" s="1"/>
  <c r="K38" i="27" s="1"/>
  <c r="L38" i="27" s="1"/>
  <c r="M38" i="27" s="1"/>
  <c r="N38" i="27" s="1"/>
  <c r="O38" i="27" s="1"/>
  <c r="P38" i="27" s="1"/>
  <c r="Q38" i="27" s="1"/>
  <c r="R38" i="27" s="1"/>
  <c r="S38" i="27" s="1"/>
  <c r="T38" i="27" s="1"/>
  <c r="U38" i="27" s="1"/>
  <c r="V38" i="27" s="1"/>
  <c r="W38" i="27" s="1"/>
  <c r="X38" i="27" s="1"/>
  <c r="Y38" i="27" s="1"/>
  <c r="Z38" i="27" s="1"/>
  <c r="AA38" i="27" s="1"/>
  <c r="AB38" i="27" s="1"/>
  <c r="AC38" i="27" s="1"/>
  <c r="AD38" i="27" s="1"/>
  <c r="AE38" i="27" s="1"/>
  <c r="AF38" i="27" s="1"/>
  <c r="AG38" i="27" s="1"/>
  <c r="AH38" i="27" s="1"/>
  <c r="AI38" i="27" s="1"/>
  <c r="AJ38" i="27" s="1"/>
  <c r="AK38" i="27" s="1"/>
  <c r="AL38" i="27" s="1"/>
  <c r="AM38" i="27" s="1"/>
  <c r="AN38" i="27" s="1"/>
  <c r="AO38" i="27" s="1"/>
  <c r="AP38" i="27" s="1"/>
  <c r="AQ38" i="27" s="1"/>
  <c r="AR38" i="27" s="1"/>
  <c r="AS38" i="27" s="1"/>
  <c r="AT38" i="27" s="1"/>
  <c r="AU38" i="27" s="1"/>
  <c r="AV38" i="27" s="1"/>
  <c r="AW38" i="27" s="1"/>
  <c r="AX38" i="27" s="1"/>
  <c r="AY38" i="27" s="1"/>
  <c r="AZ38" i="27" s="1"/>
  <c r="BA38" i="27" s="1"/>
  <c r="BB38" i="27" s="1"/>
  <c r="BC38" i="27" s="1"/>
  <c r="BD38" i="27" s="1"/>
  <c r="F96" i="27"/>
  <c r="G96" i="27" s="1"/>
  <c r="H96" i="27" s="1"/>
  <c r="I96" i="27" s="1"/>
  <c r="J96" i="27" s="1"/>
  <c r="K96" i="27" s="1"/>
  <c r="L96" i="27" s="1"/>
  <c r="M96" i="27" s="1"/>
  <c r="N96" i="27" s="1"/>
  <c r="O96" i="27" s="1"/>
  <c r="P96" i="27" s="1"/>
  <c r="Q96" i="27" s="1"/>
  <c r="R96" i="27" s="1"/>
  <c r="S96" i="27" s="1"/>
  <c r="T96" i="27" s="1"/>
  <c r="U96" i="27" s="1"/>
  <c r="V96" i="27" s="1"/>
  <c r="W96" i="27" s="1"/>
  <c r="X96" i="27" s="1"/>
  <c r="Y96" i="27" s="1"/>
  <c r="Z96" i="27" s="1"/>
  <c r="AA96" i="27" s="1"/>
  <c r="AB96" i="27" s="1"/>
  <c r="AC96" i="27" s="1"/>
  <c r="AD96" i="27" s="1"/>
  <c r="AE96" i="27" s="1"/>
  <c r="AF96" i="27" s="1"/>
  <c r="AG96" i="27" s="1"/>
  <c r="AH96" i="27" s="1"/>
  <c r="AI96" i="27" s="1"/>
  <c r="AJ96" i="27" s="1"/>
  <c r="AK96" i="27" s="1"/>
  <c r="AL96" i="27" s="1"/>
  <c r="AM96" i="27" s="1"/>
  <c r="AN96" i="27" s="1"/>
  <c r="AO96" i="27" s="1"/>
  <c r="AP96" i="27" s="1"/>
  <c r="AQ96" i="27" s="1"/>
  <c r="AR96" i="27" s="1"/>
  <c r="AS96" i="27" s="1"/>
  <c r="AT96" i="27" s="1"/>
  <c r="AU96" i="27" s="1"/>
  <c r="AV96" i="27" s="1"/>
  <c r="AW96" i="27" s="1"/>
  <c r="AX96" i="27" s="1"/>
  <c r="AY96" i="27" s="1"/>
  <c r="AZ96" i="27" s="1"/>
  <c r="BA96" i="27" s="1"/>
  <c r="BB96" i="27" s="1"/>
  <c r="BC96" i="27" s="1"/>
  <c r="BD96" i="27" s="1"/>
  <c r="F32" i="27"/>
  <c r="G32" i="27" s="1"/>
  <c r="H32" i="27" s="1"/>
  <c r="I32" i="27" s="1"/>
  <c r="J32" i="27" s="1"/>
  <c r="K32" i="27" s="1"/>
  <c r="L32" i="27" s="1"/>
  <c r="M32" i="27" s="1"/>
  <c r="N32" i="27" s="1"/>
  <c r="O32" i="27" s="1"/>
  <c r="P32" i="27" s="1"/>
  <c r="Q32" i="27" s="1"/>
  <c r="R32" i="27" s="1"/>
  <c r="S32" i="27" s="1"/>
  <c r="T32" i="27" s="1"/>
  <c r="U32" i="27" s="1"/>
  <c r="V32" i="27" s="1"/>
  <c r="W32" i="27" s="1"/>
  <c r="X32" i="27" s="1"/>
  <c r="Y32" i="27" s="1"/>
  <c r="Z32" i="27" s="1"/>
  <c r="AA32" i="27" s="1"/>
  <c r="AB32" i="27" s="1"/>
  <c r="AC32" i="27" s="1"/>
  <c r="AD32" i="27" s="1"/>
  <c r="AE32" i="27" s="1"/>
  <c r="AF32" i="27" s="1"/>
  <c r="AG32" i="27" s="1"/>
  <c r="AH32" i="27" s="1"/>
  <c r="AI32" i="27" s="1"/>
  <c r="AJ32" i="27" s="1"/>
  <c r="AK32" i="27" s="1"/>
  <c r="AL32" i="27" s="1"/>
  <c r="AM32" i="27" s="1"/>
  <c r="AN32" i="27" s="1"/>
  <c r="AO32" i="27" s="1"/>
  <c r="AP32" i="27" s="1"/>
  <c r="AQ32" i="27" s="1"/>
  <c r="AR32" i="27" s="1"/>
  <c r="AS32" i="27" s="1"/>
  <c r="AT32" i="27" s="1"/>
  <c r="AU32" i="27" s="1"/>
  <c r="AV32" i="27" s="1"/>
  <c r="AW32" i="27" s="1"/>
  <c r="AX32" i="27" s="1"/>
  <c r="AY32" i="27" s="1"/>
  <c r="AZ32" i="27" s="1"/>
  <c r="BA32" i="27" s="1"/>
  <c r="BB32" i="27" s="1"/>
  <c r="BC32" i="27" s="1"/>
  <c r="BD32" i="27" s="1"/>
  <c r="F92" i="27"/>
  <c r="G92" i="27" s="1"/>
  <c r="H92" i="27" s="1"/>
  <c r="I92" i="27" s="1"/>
  <c r="J92" i="27" s="1"/>
  <c r="K92" i="27" s="1"/>
  <c r="L92" i="27" s="1"/>
  <c r="M92" i="27" s="1"/>
  <c r="N92" i="27" s="1"/>
  <c r="O92" i="27" s="1"/>
  <c r="P92" i="27" s="1"/>
  <c r="Q92" i="27" s="1"/>
  <c r="R92" i="27" s="1"/>
  <c r="S92" i="27" s="1"/>
  <c r="T92" i="27" s="1"/>
  <c r="U92" i="27" s="1"/>
  <c r="V92" i="27" s="1"/>
  <c r="W92" i="27" s="1"/>
  <c r="X92" i="27" s="1"/>
  <c r="Y92" i="27" s="1"/>
  <c r="Z92" i="27" s="1"/>
  <c r="AA92" i="27" s="1"/>
  <c r="AB92" i="27" s="1"/>
  <c r="AC92" i="27" s="1"/>
  <c r="AD92" i="27" s="1"/>
  <c r="AE92" i="27" s="1"/>
  <c r="AF92" i="27" s="1"/>
  <c r="AG92" i="27" s="1"/>
  <c r="AH92" i="27" s="1"/>
  <c r="AI92" i="27" s="1"/>
  <c r="AJ92" i="27" s="1"/>
  <c r="AK92" i="27" s="1"/>
  <c r="AL92" i="27" s="1"/>
  <c r="AM92" i="27" s="1"/>
  <c r="AN92" i="27" s="1"/>
  <c r="AO92" i="27" s="1"/>
  <c r="AP92" i="27" s="1"/>
  <c r="AQ92" i="27" s="1"/>
  <c r="AR92" i="27" s="1"/>
  <c r="AS92" i="27" s="1"/>
  <c r="AT92" i="27" s="1"/>
  <c r="AU92" i="27" s="1"/>
  <c r="AV92" i="27" s="1"/>
  <c r="AW92" i="27" s="1"/>
  <c r="AX92" i="27" s="1"/>
  <c r="AY92" i="27" s="1"/>
  <c r="AZ92" i="27" s="1"/>
  <c r="BA92" i="27" s="1"/>
  <c r="BB92" i="27" s="1"/>
  <c r="BC92" i="27" s="1"/>
  <c r="BD92" i="27" s="1"/>
  <c r="F24" i="27"/>
  <c r="G24" i="27" s="1"/>
  <c r="H24" i="27" s="1"/>
  <c r="I24" i="27" s="1"/>
  <c r="J24" i="27" s="1"/>
  <c r="K24" i="27" s="1"/>
  <c r="L24" i="27" s="1"/>
  <c r="M24" i="27" s="1"/>
  <c r="N24" i="27" s="1"/>
  <c r="O24" i="27" s="1"/>
  <c r="P24" i="27" s="1"/>
  <c r="Q24" i="27" s="1"/>
  <c r="R24" i="27" s="1"/>
  <c r="S24" i="27" s="1"/>
  <c r="T24" i="27" s="1"/>
  <c r="U24" i="27" s="1"/>
  <c r="V24" i="27" s="1"/>
  <c r="W24" i="27" s="1"/>
  <c r="X24" i="27" s="1"/>
  <c r="Y24" i="27" s="1"/>
  <c r="Z24" i="27" s="1"/>
  <c r="AA24" i="27" s="1"/>
  <c r="AB24" i="27" s="1"/>
  <c r="AC24" i="27" s="1"/>
  <c r="AD24" i="27" s="1"/>
  <c r="AE24" i="27" s="1"/>
  <c r="AF24" i="27" s="1"/>
  <c r="AG24" i="27" s="1"/>
  <c r="AH24" i="27" s="1"/>
  <c r="AI24" i="27" s="1"/>
  <c r="AJ24" i="27" s="1"/>
  <c r="AK24" i="27" s="1"/>
  <c r="AL24" i="27" s="1"/>
  <c r="AM24" i="27" s="1"/>
  <c r="AN24" i="27" s="1"/>
  <c r="AO24" i="27" s="1"/>
  <c r="AP24" i="27" s="1"/>
  <c r="AQ24" i="27" s="1"/>
  <c r="AR24" i="27" s="1"/>
  <c r="AS24" i="27" s="1"/>
  <c r="AT24" i="27" s="1"/>
  <c r="AU24" i="27" s="1"/>
  <c r="AV24" i="27" s="1"/>
  <c r="AW24" i="27" s="1"/>
  <c r="AX24" i="27" s="1"/>
  <c r="AY24" i="27" s="1"/>
  <c r="AZ24" i="27" s="1"/>
  <c r="BA24" i="27" s="1"/>
  <c r="BB24" i="27" s="1"/>
  <c r="BC24" i="27" s="1"/>
  <c r="BD24" i="27" s="1"/>
  <c r="F481" i="27"/>
  <c r="G481" i="27" s="1"/>
  <c r="H481" i="27" s="1"/>
  <c r="I481" i="27" s="1"/>
  <c r="J481" i="27" s="1"/>
  <c r="K481" i="27" s="1"/>
  <c r="L481" i="27" s="1"/>
  <c r="M481" i="27" s="1"/>
  <c r="N481" i="27" s="1"/>
  <c r="O481" i="27" s="1"/>
  <c r="P481" i="27" s="1"/>
  <c r="Q481" i="27" s="1"/>
  <c r="R481" i="27" s="1"/>
  <c r="S481" i="27" s="1"/>
  <c r="T481" i="27" s="1"/>
  <c r="U481" i="27" s="1"/>
  <c r="V481" i="27" s="1"/>
  <c r="W481" i="27" s="1"/>
  <c r="X481" i="27" s="1"/>
  <c r="Y481" i="27" s="1"/>
  <c r="Z481" i="27" s="1"/>
  <c r="AA481" i="27" s="1"/>
  <c r="AB481" i="27" s="1"/>
  <c r="AC481" i="27" s="1"/>
  <c r="AD481" i="27" s="1"/>
  <c r="AE481" i="27" s="1"/>
  <c r="AF481" i="27" s="1"/>
  <c r="AG481" i="27" s="1"/>
  <c r="AH481" i="27" s="1"/>
  <c r="AI481" i="27" s="1"/>
  <c r="AJ481" i="27" s="1"/>
  <c r="AK481" i="27" s="1"/>
  <c r="AL481" i="27" s="1"/>
  <c r="AM481" i="27" s="1"/>
  <c r="AN481" i="27" s="1"/>
  <c r="AO481" i="27" s="1"/>
  <c r="AP481" i="27" s="1"/>
  <c r="AQ481" i="27" s="1"/>
  <c r="AR481" i="27" s="1"/>
  <c r="AS481" i="27" s="1"/>
  <c r="AT481" i="27" s="1"/>
  <c r="AU481" i="27" s="1"/>
  <c r="AV481" i="27" s="1"/>
  <c r="AW481" i="27" s="1"/>
  <c r="AX481" i="27" s="1"/>
  <c r="AY481" i="27" s="1"/>
  <c r="AZ481" i="27" s="1"/>
  <c r="BA481" i="27" s="1"/>
  <c r="BB481" i="27" s="1"/>
  <c r="BC481" i="27" s="1"/>
  <c r="BD481" i="27" s="1"/>
  <c r="F430" i="27"/>
  <c r="G430" i="27" s="1"/>
  <c r="H430" i="27" s="1"/>
  <c r="I430" i="27" s="1"/>
  <c r="J430" i="27" s="1"/>
  <c r="K430" i="27" s="1"/>
  <c r="L430" i="27" s="1"/>
  <c r="M430" i="27" s="1"/>
  <c r="N430" i="27" s="1"/>
  <c r="O430" i="27" s="1"/>
  <c r="P430" i="27" s="1"/>
  <c r="Q430" i="27" s="1"/>
  <c r="R430" i="27" s="1"/>
  <c r="S430" i="27" s="1"/>
  <c r="T430" i="27" s="1"/>
  <c r="U430" i="27" s="1"/>
  <c r="V430" i="27" s="1"/>
  <c r="W430" i="27" s="1"/>
  <c r="X430" i="27" s="1"/>
  <c r="Y430" i="27" s="1"/>
  <c r="Z430" i="27" s="1"/>
  <c r="AA430" i="27" s="1"/>
  <c r="AB430" i="27" s="1"/>
  <c r="AC430" i="27" s="1"/>
  <c r="AD430" i="27" s="1"/>
  <c r="AE430" i="27" s="1"/>
  <c r="AF430" i="27" s="1"/>
  <c r="AG430" i="27" s="1"/>
  <c r="AH430" i="27" s="1"/>
  <c r="AI430" i="27" s="1"/>
  <c r="AJ430" i="27" s="1"/>
  <c r="AK430" i="27" s="1"/>
  <c r="AL430" i="27" s="1"/>
  <c r="AM430" i="27" s="1"/>
  <c r="AN430" i="27" s="1"/>
  <c r="AO430" i="27" s="1"/>
  <c r="AP430" i="27" s="1"/>
  <c r="AQ430" i="27" s="1"/>
  <c r="AR430" i="27" s="1"/>
  <c r="AS430" i="27" s="1"/>
  <c r="AT430" i="27" s="1"/>
  <c r="AU430" i="27" s="1"/>
  <c r="AV430" i="27" s="1"/>
  <c r="AW430" i="27" s="1"/>
  <c r="AX430" i="27" s="1"/>
  <c r="AY430" i="27" s="1"/>
  <c r="AZ430" i="27" s="1"/>
  <c r="BA430" i="27" s="1"/>
  <c r="BB430" i="27" s="1"/>
  <c r="BC430" i="27" s="1"/>
  <c r="BD430" i="27" s="1"/>
  <c r="F298" i="27"/>
  <c r="G298" i="27" s="1"/>
  <c r="H298" i="27" s="1"/>
  <c r="I298" i="27" s="1"/>
  <c r="J298" i="27" s="1"/>
  <c r="K298" i="27" s="1"/>
  <c r="L298" i="27" s="1"/>
  <c r="M298" i="27" s="1"/>
  <c r="N298" i="27" s="1"/>
  <c r="O298" i="27" s="1"/>
  <c r="P298" i="27" s="1"/>
  <c r="Q298" i="27" s="1"/>
  <c r="R298" i="27" s="1"/>
  <c r="S298" i="27" s="1"/>
  <c r="T298" i="27" s="1"/>
  <c r="U298" i="27" s="1"/>
  <c r="V298" i="27" s="1"/>
  <c r="W298" i="27" s="1"/>
  <c r="X298" i="27" s="1"/>
  <c r="Y298" i="27" s="1"/>
  <c r="Z298" i="27" s="1"/>
  <c r="AA298" i="27" s="1"/>
  <c r="AB298" i="27" s="1"/>
  <c r="AC298" i="27" s="1"/>
  <c r="AD298" i="27" s="1"/>
  <c r="AE298" i="27" s="1"/>
  <c r="AF298" i="27" s="1"/>
  <c r="AG298" i="27" s="1"/>
  <c r="AH298" i="27" s="1"/>
  <c r="AI298" i="27" s="1"/>
  <c r="AJ298" i="27" s="1"/>
  <c r="AK298" i="27" s="1"/>
  <c r="AL298" i="27" s="1"/>
  <c r="AM298" i="27" s="1"/>
  <c r="AN298" i="27" s="1"/>
  <c r="AO298" i="27" s="1"/>
  <c r="AP298" i="27" s="1"/>
  <c r="AQ298" i="27" s="1"/>
  <c r="AR298" i="27" s="1"/>
  <c r="AS298" i="27" s="1"/>
  <c r="AT298" i="27" s="1"/>
  <c r="AU298" i="27" s="1"/>
  <c r="AV298" i="27" s="1"/>
  <c r="AW298" i="27" s="1"/>
  <c r="AX298" i="27" s="1"/>
  <c r="AY298" i="27" s="1"/>
  <c r="AZ298" i="27" s="1"/>
  <c r="BA298" i="27" s="1"/>
  <c r="BB298" i="27" s="1"/>
  <c r="BC298" i="27" s="1"/>
  <c r="BD298" i="27" s="1"/>
  <c r="F397" i="27"/>
  <c r="G397" i="27" s="1"/>
  <c r="H397" i="27" s="1"/>
  <c r="I397" i="27" s="1"/>
  <c r="J397" i="27" s="1"/>
  <c r="K397" i="27" s="1"/>
  <c r="L397" i="27" s="1"/>
  <c r="M397" i="27" s="1"/>
  <c r="N397" i="27" s="1"/>
  <c r="O397" i="27" s="1"/>
  <c r="P397" i="27" s="1"/>
  <c r="Q397" i="27" s="1"/>
  <c r="R397" i="27" s="1"/>
  <c r="S397" i="27" s="1"/>
  <c r="T397" i="27" s="1"/>
  <c r="U397" i="27" s="1"/>
  <c r="V397" i="27" s="1"/>
  <c r="W397" i="27" s="1"/>
  <c r="X397" i="27" s="1"/>
  <c r="Y397" i="27" s="1"/>
  <c r="Z397" i="27" s="1"/>
  <c r="AA397" i="27" s="1"/>
  <c r="AB397" i="27" s="1"/>
  <c r="AC397" i="27" s="1"/>
  <c r="AD397" i="27" s="1"/>
  <c r="AE397" i="27" s="1"/>
  <c r="AF397" i="27" s="1"/>
  <c r="AG397" i="27" s="1"/>
  <c r="AH397" i="27" s="1"/>
  <c r="AI397" i="27" s="1"/>
  <c r="AJ397" i="27" s="1"/>
  <c r="AK397" i="27" s="1"/>
  <c r="AL397" i="27" s="1"/>
  <c r="AM397" i="27" s="1"/>
  <c r="AN397" i="27" s="1"/>
  <c r="AO397" i="27" s="1"/>
  <c r="AP397" i="27" s="1"/>
  <c r="AQ397" i="27" s="1"/>
  <c r="AR397" i="27" s="1"/>
  <c r="AS397" i="27" s="1"/>
  <c r="AT397" i="27" s="1"/>
  <c r="AU397" i="27" s="1"/>
  <c r="AV397" i="27" s="1"/>
  <c r="AW397" i="27" s="1"/>
  <c r="AX397" i="27" s="1"/>
  <c r="AY397" i="27" s="1"/>
  <c r="AZ397" i="27" s="1"/>
  <c r="BA397" i="27" s="1"/>
  <c r="BB397" i="27" s="1"/>
  <c r="BC397" i="27" s="1"/>
  <c r="BD397" i="27" s="1"/>
  <c r="F319" i="27"/>
  <c r="G319" i="27" s="1"/>
  <c r="H319" i="27" s="1"/>
  <c r="I319" i="27" s="1"/>
  <c r="J319" i="27" s="1"/>
  <c r="K319" i="27" s="1"/>
  <c r="L319" i="27" s="1"/>
  <c r="M319" i="27" s="1"/>
  <c r="N319" i="27" s="1"/>
  <c r="O319" i="27" s="1"/>
  <c r="P319" i="27" s="1"/>
  <c r="Q319" i="27" s="1"/>
  <c r="R319" i="27" s="1"/>
  <c r="S319" i="27" s="1"/>
  <c r="T319" i="27" s="1"/>
  <c r="U319" i="27" s="1"/>
  <c r="V319" i="27" s="1"/>
  <c r="W319" i="27" s="1"/>
  <c r="X319" i="27" s="1"/>
  <c r="Y319" i="27" s="1"/>
  <c r="Z319" i="27" s="1"/>
  <c r="AA319" i="27" s="1"/>
  <c r="AB319" i="27" s="1"/>
  <c r="AC319" i="27" s="1"/>
  <c r="AD319" i="27" s="1"/>
  <c r="AE319" i="27" s="1"/>
  <c r="AF319" i="27" s="1"/>
  <c r="AG319" i="27" s="1"/>
  <c r="AH319" i="27" s="1"/>
  <c r="AI319" i="27" s="1"/>
  <c r="AJ319" i="27" s="1"/>
  <c r="AK319" i="27" s="1"/>
  <c r="AL319" i="27" s="1"/>
  <c r="AM319" i="27" s="1"/>
  <c r="AN319" i="27" s="1"/>
  <c r="AO319" i="27" s="1"/>
  <c r="AP319" i="27" s="1"/>
  <c r="AQ319" i="27" s="1"/>
  <c r="AR319" i="27" s="1"/>
  <c r="AS319" i="27" s="1"/>
  <c r="AT319" i="27" s="1"/>
  <c r="AU319" i="27" s="1"/>
  <c r="AV319" i="27" s="1"/>
  <c r="AW319" i="27" s="1"/>
  <c r="AX319" i="27" s="1"/>
  <c r="AY319" i="27" s="1"/>
  <c r="AZ319" i="27" s="1"/>
  <c r="BA319" i="27" s="1"/>
  <c r="BB319" i="27" s="1"/>
  <c r="BC319" i="27" s="1"/>
  <c r="BD319" i="27" s="1"/>
  <c r="F270" i="27"/>
  <c r="G270" i="27" s="1"/>
  <c r="H270" i="27" s="1"/>
  <c r="I270" i="27" s="1"/>
  <c r="J270" i="27" s="1"/>
  <c r="K270" i="27" s="1"/>
  <c r="L270" i="27" s="1"/>
  <c r="M270" i="27" s="1"/>
  <c r="N270" i="27" s="1"/>
  <c r="O270" i="27" s="1"/>
  <c r="P270" i="27" s="1"/>
  <c r="Q270" i="27" s="1"/>
  <c r="R270" i="27" s="1"/>
  <c r="S270" i="27" s="1"/>
  <c r="T270" i="27" s="1"/>
  <c r="U270" i="27" s="1"/>
  <c r="V270" i="27" s="1"/>
  <c r="W270" i="27" s="1"/>
  <c r="X270" i="27" s="1"/>
  <c r="Y270" i="27" s="1"/>
  <c r="Z270" i="27" s="1"/>
  <c r="AA270" i="27" s="1"/>
  <c r="AB270" i="27" s="1"/>
  <c r="AC270" i="27" s="1"/>
  <c r="AD270" i="27" s="1"/>
  <c r="AE270" i="27" s="1"/>
  <c r="AF270" i="27" s="1"/>
  <c r="AG270" i="27" s="1"/>
  <c r="AH270" i="27" s="1"/>
  <c r="AI270" i="27" s="1"/>
  <c r="AJ270" i="27" s="1"/>
  <c r="AK270" i="27" s="1"/>
  <c r="AL270" i="27" s="1"/>
  <c r="AM270" i="27" s="1"/>
  <c r="AN270" i="27" s="1"/>
  <c r="AO270" i="27" s="1"/>
  <c r="AP270" i="27" s="1"/>
  <c r="AQ270" i="27" s="1"/>
  <c r="AR270" i="27" s="1"/>
  <c r="AS270" i="27" s="1"/>
  <c r="AT270" i="27" s="1"/>
  <c r="AU270" i="27" s="1"/>
  <c r="AV270" i="27" s="1"/>
  <c r="AW270" i="27" s="1"/>
  <c r="AX270" i="27" s="1"/>
  <c r="AY270" i="27" s="1"/>
  <c r="AZ270" i="27" s="1"/>
  <c r="BA270" i="27" s="1"/>
  <c r="BB270" i="27" s="1"/>
  <c r="BC270" i="27" s="1"/>
  <c r="BD270" i="27" s="1"/>
  <c r="F206" i="27"/>
  <c r="G206" i="27" s="1"/>
  <c r="H206" i="27" s="1"/>
  <c r="I206" i="27" s="1"/>
  <c r="J206" i="27" s="1"/>
  <c r="K206" i="27" s="1"/>
  <c r="L206" i="27" s="1"/>
  <c r="M206" i="27" s="1"/>
  <c r="N206" i="27" s="1"/>
  <c r="O206" i="27" s="1"/>
  <c r="P206" i="27" s="1"/>
  <c r="Q206" i="27" s="1"/>
  <c r="R206" i="27" s="1"/>
  <c r="S206" i="27" s="1"/>
  <c r="T206" i="27" s="1"/>
  <c r="U206" i="27" s="1"/>
  <c r="V206" i="27" s="1"/>
  <c r="W206" i="27" s="1"/>
  <c r="X206" i="27" s="1"/>
  <c r="Y206" i="27" s="1"/>
  <c r="Z206" i="27" s="1"/>
  <c r="AA206" i="27" s="1"/>
  <c r="AB206" i="27" s="1"/>
  <c r="AC206" i="27" s="1"/>
  <c r="AD206" i="27" s="1"/>
  <c r="AE206" i="27" s="1"/>
  <c r="AF206" i="27" s="1"/>
  <c r="AG206" i="27" s="1"/>
  <c r="AH206" i="27" s="1"/>
  <c r="AI206" i="27" s="1"/>
  <c r="AJ206" i="27" s="1"/>
  <c r="AK206" i="27" s="1"/>
  <c r="AL206" i="27" s="1"/>
  <c r="AM206" i="27" s="1"/>
  <c r="AN206" i="27" s="1"/>
  <c r="AO206" i="27" s="1"/>
  <c r="AP206" i="27" s="1"/>
  <c r="AQ206" i="27" s="1"/>
  <c r="AR206" i="27" s="1"/>
  <c r="AS206" i="27" s="1"/>
  <c r="AT206" i="27" s="1"/>
  <c r="AU206" i="27" s="1"/>
  <c r="AV206" i="27" s="1"/>
  <c r="AW206" i="27" s="1"/>
  <c r="AX206" i="27" s="1"/>
  <c r="AY206" i="27" s="1"/>
  <c r="AZ206" i="27" s="1"/>
  <c r="BA206" i="27" s="1"/>
  <c r="BB206" i="27" s="1"/>
  <c r="BC206" i="27" s="1"/>
  <c r="BD206" i="27" s="1"/>
  <c r="F123" i="27"/>
  <c r="G123" i="27" s="1"/>
  <c r="H123" i="27" s="1"/>
  <c r="I123" i="27" s="1"/>
  <c r="J123" i="27" s="1"/>
  <c r="K123" i="27" s="1"/>
  <c r="L123" i="27" s="1"/>
  <c r="M123" i="27" s="1"/>
  <c r="N123" i="27" s="1"/>
  <c r="O123" i="27" s="1"/>
  <c r="P123" i="27" s="1"/>
  <c r="Q123" i="27" s="1"/>
  <c r="R123" i="27" s="1"/>
  <c r="S123" i="27" s="1"/>
  <c r="T123" i="27" s="1"/>
  <c r="U123" i="27" s="1"/>
  <c r="V123" i="27" s="1"/>
  <c r="W123" i="27" s="1"/>
  <c r="X123" i="27" s="1"/>
  <c r="Y123" i="27" s="1"/>
  <c r="Z123" i="27" s="1"/>
  <c r="AA123" i="27" s="1"/>
  <c r="AB123" i="27" s="1"/>
  <c r="AC123" i="27" s="1"/>
  <c r="AD123" i="27" s="1"/>
  <c r="AE123" i="27" s="1"/>
  <c r="AF123" i="27" s="1"/>
  <c r="AG123" i="27" s="1"/>
  <c r="AH123" i="27" s="1"/>
  <c r="AI123" i="27" s="1"/>
  <c r="AJ123" i="27" s="1"/>
  <c r="AK123" i="27" s="1"/>
  <c r="AL123" i="27" s="1"/>
  <c r="AM123" i="27" s="1"/>
  <c r="AN123" i="27" s="1"/>
  <c r="AO123" i="27" s="1"/>
  <c r="AP123" i="27" s="1"/>
  <c r="AQ123" i="27" s="1"/>
  <c r="AR123" i="27" s="1"/>
  <c r="AS123" i="27" s="1"/>
  <c r="AT123" i="27" s="1"/>
  <c r="AU123" i="27" s="1"/>
  <c r="AV123" i="27" s="1"/>
  <c r="AW123" i="27" s="1"/>
  <c r="AX123" i="27" s="1"/>
  <c r="AY123" i="27" s="1"/>
  <c r="AZ123" i="27" s="1"/>
  <c r="BA123" i="27" s="1"/>
  <c r="BB123" i="27" s="1"/>
  <c r="BC123" i="27" s="1"/>
  <c r="BD123" i="27" s="1"/>
  <c r="F59" i="27"/>
  <c r="G59" i="27" s="1"/>
  <c r="H59" i="27" s="1"/>
  <c r="I59" i="27" s="1"/>
  <c r="J59" i="27" s="1"/>
  <c r="K59" i="27" s="1"/>
  <c r="L59" i="27" s="1"/>
  <c r="M59" i="27" s="1"/>
  <c r="N59" i="27" s="1"/>
  <c r="O59" i="27" s="1"/>
  <c r="P59" i="27" s="1"/>
  <c r="Q59" i="27" s="1"/>
  <c r="R59" i="27" s="1"/>
  <c r="S59" i="27" s="1"/>
  <c r="T59" i="27" s="1"/>
  <c r="U59" i="27" s="1"/>
  <c r="V59" i="27" s="1"/>
  <c r="W59" i="27" s="1"/>
  <c r="X59" i="27" s="1"/>
  <c r="Y59" i="27" s="1"/>
  <c r="Z59" i="27" s="1"/>
  <c r="AA59" i="27" s="1"/>
  <c r="AB59" i="27" s="1"/>
  <c r="AC59" i="27" s="1"/>
  <c r="AD59" i="27" s="1"/>
  <c r="AE59" i="27" s="1"/>
  <c r="AF59" i="27" s="1"/>
  <c r="AG59" i="27" s="1"/>
  <c r="AH59" i="27" s="1"/>
  <c r="AI59" i="27" s="1"/>
  <c r="AJ59" i="27" s="1"/>
  <c r="AK59" i="27" s="1"/>
  <c r="AL59" i="27" s="1"/>
  <c r="AM59" i="27" s="1"/>
  <c r="AN59" i="27" s="1"/>
  <c r="AO59" i="27" s="1"/>
  <c r="AP59" i="27" s="1"/>
  <c r="AQ59" i="27" s="1"/>
  <c r="AR59" i="27" s="1"/>
  <c r="AS59" i="27" s="1"/>
  <c r="AT59" i="27" s="1"/>
  <c r="AU59" i="27" s="1"/>
  <c r="AV59" i="27" s="1"/>
  <c r="AW59" i="27" s="1"/>
  <c r="AX59" i="27" s="1"/>
  <c r="AY59" i="27" s="1"/>
  <c r="AZ59" i="27" s="1"/>
  <c r="BA59" i="27" s="1"/>
  <c r="BB59" i="27" s="1"/>
  <c r="BC59" i="27" s="1"/>
  <c r="BD59" i="27" s="1"/>
  <c r="F114" i="27"/>
  <c r="G114" i="27" s="1"/>
  <c r="H114" i="27" s="1"/>
  <c r="I114" i="27" s="1"/>
  <c r="J114" i="27" s="1"/>
  <c r="K114" i="27" s="1"/>
  <c r="L114" i="27" s="1"/>
  <c r="M114" i="27" s="1"/>
  <c r="N114" i="27" s="1"/>
  <c r="O114" i="27" s="1"/>
  <c r="P114" i="27" s="1"/>
  <c r="Q114" i="27" s="1"/>
  <c r="R114" i="27" s="1"/>
  <c r="S114" i="27" s="1"/>
  <c r="T114" i="27" s="1"/>
  <c r="U114" i="27" s="1"/>
  <c r="V114" i="27" s="1"/>
  <c r="W114" i="27" s="1"/>
  <c r="X114" i="27" s="1"/>
  <c r="Y114" i="27" s="1"/>
  <c r="Z114" i="27" s="1"/>
  <c r="AA114" i="27" s="1"/>
  <c r="AB114" i="27" s="1"/>
  <c r="AC114" i="27" s="1"/>
  <c r="AD114" i="27" s="1"/>
  <c r="AE114" i="27" s="1"/>
  <c r="AF114" i="27" s="1"/>
  <c r="AG114" i="27" s="1"/>
  <c r="AH114" i="27" s="1"/>
  <c r="AI114" i="27" s="1"/>
  <c r="AJ114" i="27" s="1"/>
  <c r="AK114" i="27" s="1"/>
  <c r="AL114" i="27" s="1"/>
  <c r="AM114" i="27" s="1"/>
  <c r="AN114" i="27" s="1"/>
  <c r="AO114" i="27" s="1"/>
  <c r="AP114" i="27" s="1"/>
  <c r="AQ114" i="27" s="1"/>
  <c r="AR114" i="27" s="1"/>
  <c r="AS114" i="27" s="1"/>
  <c r="AT114" i="27" s="1"/>
  <c r="AU114" i="27" s="1"/>
  <c r="AV114" i="27" s="1"/>
  <c r="AW114" i="27" s="1"/>
  <c r="AX114" i="27" s="1"/>
  <c r="AY114" i="27" s="1"/>
  <c r="AZ114" i="27" s="1"/>
  <c r="BA114" i="27" s="1"/>
  <c r="BB114" i="27" s="1"/>
  <c r="BC114" i="27" s="1"/>
  <c r="BD114" i="27" s="1"/>
  <c r="F50" i="27"/>
  <c r="G50" i="27" s="1"/>
  <c r="H50" i="27" s="1"/>
  <c r="I50" i="27" s="1"/>
  <c r="J50" i="27" s="1"/>
  <c r="K50" i="27" s="1"/>
  <c r="L50" i="27" s="1"/>
  <c r="M50" i="27" s="1"/>
  <c r="N50" i="27" s="1"/>
  <c r="O50" i="27" s="1"/>
  <c r="P50" i="27" s="1"/>
  <c r="Q50" i="27" s="1"/>
  <c r="R50" i="27" s="1"/>
  <c r="S50" i="27" s="1"/>
  <c r="T50" i="27" s="1"/>
  <c r="U50" i="27" s="1"/>
  <c r="V50" i="27" s="1"/>
  <c r="W50" i="27" s="1"/>
  <c r="X50" i="27" s="1"/>
  <c r="Y50" i="27" s="1"/>
  <c r="Z50" i="27" s="1"/>
  <c r="AA50" i="27" s="1"/>
  <c r="AB50" i="27" s="1"/>
  <c r="AC50" i="27" s="1"/>
  <c r="AD50" i="27" s="1"/>
  <c r="AE50" i="27" s="1"/>
  <c r="AF50" i="27" s="1"/>
  <c r="AG50" i="27" s="1"/>
  <c r="AH50" i="27" s="1"/>
  <c r="AI50" i="27" s="1"/>
  <c r="AJ50" i="27" s="1"/>
  <c r="AK50" i="27" s="1"/>
  <c r="AL50" i="27" s="1"/>
  <c r="AM50" i="27" s="1"/>
  <c r="AN50" i="27" s="1"/>
  <c r="AO50" i="27" s="1"/>
  <c r="AP50" i="27" s="1"/>
  <c r="AQ50" i="27" s="1"/>
  <c r="AR50" i="27" s="1"/>
  <c r="AS50" i="27" s="1"/>
  <c r="AT50" i="27" s="1"/>
  <c r="AU50" i="27" s="1"/>
  <c r="AV50" i="27" s="1"/>
  <c r="AW50" i="27" s="1"/>
  <c r="AX50" i="27" s="1"/>
  <c r="AY50" i="27" s="1"/>
  <c r="AZ50" i="27" s="1"/>
  <c r="BA50" i="27" s="1"/>
  <c r="BB50" i="27" s="1"/>
  <c r="BC50" i="27" s="1"/>
  <c r="BD50" i="27" s="1"/>
  <c r="F438" i="27"/>
  <c r="G438" i="27" s="1"/>
  <c r="H438" i="27" s="1"/>
  <c r="I438" i="27" s="1"/>
  <c r="J438" i="27" s="1"/>
  <c r="K438" i="27" s="1"/>
  <c r="L438" i="27" s="1"/>
  <c r="M438" i="27" s="1"/>
  <c r="N438" i="27" s="1"/>
  <c r="O438" i="27" s="1"/>
  <c r="P438" i="27" s="1"/>
  <c r="Q438" i="27" s="1"/>
  <c r="R438" i="27" s="1"/>
  <c r="S438" i="27" s="1"/>
  <c r="T438" i="27" s="1"/>
  <c r="U438" i="27" s="1"/>
  <c r="V438" i="27" s="1"/>
  <c r="W438" i="27" s="1"/>
  <c r="X438" i="27" s="1"/>
  <c r="Y438" i="27" s="1"/>
  <c r="Z438" i="27" s="1"/>
  <c r="AA438" i="27" s="1"/>
  <c r="AB438" i="27" s="1"/>
  <c r="AC438" i="27" s="1"/>
  <c r="AD438" i="27" s="1"/>
  <c r="AE438" i="27" s="1"/>
  <c r="AF438" i="27" s="1"/>
  <c r="AG438" i="27" s="1"/>
  <c r="AH438" i="27" s="1"/>
  <c r="AI438" i="27" s="1"/>
  <c r="AJ438" i="27" s="1"/>
  <c r="AK438" i="27" s="1"/>
  <c r="AL438" i="27" s="1"/>
  <c r="AM438" i="27" s="1"/>
  <c r="AN438" i="27" s="1"/>
  <c r="AO438" i="27" s="1"/>
  <c r="AP438" i="27" s="1"/>
  <c r="AQ438" i="27" s="1"/>
  <c r="AR438" i="27" s="1"/>
  <c r="AS438" i="27" s="1"/>
  <c r="AT438" i="27" s="1"/>
  <c r="AU438" i="27" s="1"/>
  <c r="AV438" i="27" s="1"/>
  <c r="AW438" i="27" s="1"/>
  <c r="AX438" i="27" s="1"/>
  <c r="AY438" i="27" s="1"/>
  <c r="AZ438" i="27" s="1"/>
  <c r="BA438" i="27" s="1"/>
  <c r="BB438" i="27" s="1"/>
  <c r="BC438" i="27" s="1"/>
  <c r="BD438" i="27" s="1"/>
  <c r="F374" i="27"/>
  <c r="G374" i="27" s="1"/>
  <c r="H374" i="27" s="1"/>
  <c r="I374" i="27" s="1"/>
  <c r="J374" i="27" s="1"/>
  <c r="K374" i="27" s="1"/>
  <c r="L374" i="27" s="1"/>
  <c r="M374" i="27" s="1"/>
  <c r="N374" i="27" s="1"/>
  <c r="O374" i="27" s="1"/>
  <c r="P374" i="27" s="1"/>
  <c r="Q374" i="27" s="1"/>
  <c r="R374" i="27" s="1"/>
  <c r="S374" i="27" s="1"/>
  <c r="T374" i="27" s="1"/>
  <c r="U374" i="27" s="1"/>
  <c r="V374" i="27" s="1"/>
  <c r="W374" i="27" s="1"/>
  <c r="X374" i="27" s="1"/>
  <c r="Y374" i="27" s="1"/>
  <c r="Z374" i="27" s="1"/>
  <c r="AA374" i="27" s="1"/>
  <c r="AB374" i="27" s="1"/>
  <c r="AC374" i="27" s="1"/>
  <c r="AD374" i="27" s="1"/>
  <c r="AE374" i="27" s="1"/>
  <c r="AF374" i="27" s="1"/>
  <c r="AG374" i="27" s="1"/>
  <c r="AH374" i="27" s="1"/>
  <c r="AI374" i="27" s="1"/>
  <c r="AJ374" i="27" s="1"/>
  <c r="AK374" i="27" s="1"/>
  <c r="AL374" i="27" s="1"/>
  <c r="AM374" i="27" s="1"/>
  <c r="AN374" i="27" s="1"/>
  <c r="AO374" i="27" s="1"/>
  <c r="AP374" i="27" s="1"/>
  <c r="AQ374" i="27" s="1"/>
  <c r="AR374" i="27" s="1"/>
  <c r="AS374" i="27" s="1"/>
  <c r="AT374" i="27" s="1"/>
  <c r="AU374" i="27" s="1"/>
  <c r="AV374" i="27" s="1"/>
  <c r="AW374" i="27" s="1"/>
  <c r="AX374" i="27" s="1"/>
  <c r="AY374" i="27" s="1"/>
  <c r="AZ374" i="27" s="1"/>
  <c r="BA374" i="27" s="1"/>
  <c r="BB374" i="27" s="1"/>
  <c r="BC374" i="27" s="1"/>
  <c r="BD374" i="27" s="1"/>
  <c r="F302" i="27"/>
  <c r="G302" i="27" s="1"/>
  <c r="H302" i="27" s="1"/>
  <c r="I302" i="27" s="1"/>
  <c r="J302" i="27" s="1"/>
  <c r="K302" i="27" s="1"/>
  <c r="L302" i="27" s="1"/>
  <c r="M302" i="27" s="1"/>
  <c r="N302" i="27" s="1"/>
  <c r="O302" i="27" s="1"/>
  <c r="P302" i="27" s="1"/>
  <c r="Q302" i="27" s="1"/>
  <c r="R302" i="27" s="1"/>
  <c r="S302" i="27" s="1"/>
  <c r="T302" i="27" s="1"/>
  <c r="U302" i="27" s="1"/>
  <c r="V302" i="27" s="1"/>
  <c r="W302" i="27" s="1"/>
  <c r="X302" i="27" s="1"/>
  <c r="Y302" i="27" s="1"/>
  <c r="Z302" i="27" s="1"/>
  <c r="AA302" i="27" s="1"/>
  <c r="AB302" i="27" s="1"/>
  <c r="AC302" i="27" s="1"/>
  <c r="AD302" i="27" s="1"/>
  <c r="AE302" i="27" s="1"/>
  <c r="AF302" i="27" s="1"/>
  <c r="AG302" i="27" s="1"/>
  <c r="AH302" i="27" s="1"/>
  <c r="AI302" i="27" s="1"/>
  <c r="AJ302" i="27" s="1"/>
  <c r="AK302" i="27" s="1"/>
  <c r="AL302" i="27" s="1"/>
  <c r="AM302" i="27" s="1"/>
  <c r="AN302" i="27" s="1"/>
  <c r="AO302" i="27" s="1"/>
  <c r="AP302" i="27" s="1"/>
  <c r="AQ302" i="27" s="1"/>
  <c r="AR302" i="27" s="1"/>
  <c r="AS302" i="27" s="1"/>
  <c r="AT302" i="27" s="1"/>
  <c r="AU302" i="27" s="1"/>
  <c r="AV302" i="27" s="1"/>
  <c r="AW302" i="27" s="1"/>
  <c r="AX302" i="27" s="1"/>
  <c r="AY302" i="27" s="1"/>
  <c r="AZ302" i="27" s="1"/>
  <c r="BA302" i="27" s="1"/>
  <c r="BB302" i="27" s="1"/>
  <c r="BC302" i="27" s="1"/>
  <c r="BD302" i="27" s="1"/>
  <c r="F437" i="27"/>
  <c r="G437" i="27" s="1"/>
  <c r="H437" i="27" s="1"/>
  <c r="I437" i="27" s="1"/>
  <c r="J437" i="27" s="1"/>
  <c r="K437" i="27" s="1"/>
  <c r="L437" i="27" s="1"/>
  <c r="M437" i="27" s="1"/>
  <c r="N437" i="27" s="1"/>
  <c r="O437" i="27" s="1"/>
  <c r="P437" i="27" s="1"/>
  <c r="Q437" i="27" s="1"/>
  <c r="R437" i="27" s="1"/>
  <c r="S437" i="27" s="1"/>
  <c r="T437" i="27" s="1"/>
  <c r="U437" i="27" s="1"/>
  <c r="V437" i="27" s="1"/>
  <c r="W437" i="27" s="1"/>
  <c r="X437" i="27" s="1"/>
  <c r="Y437" i="27" s="1"/>
  <c r="Z437" i="27" s="1"/>
  <c r="AA437" i="27" s="1"/>
  <c r="AB437" i="27" s="1"/>
  <c r="AC437" i="27" s="1"/>
  <c r="AD437" i="27" s="1"/>
  <c r="AE437" i="27" s="1"/>
  <c r="AF437" i="27" s="1"/>
  <c r="AG437" i="27" s="1"/>
  <c r="AH437" i="27" s="1"/>
  <c r="AI437" i="27" s="1"/>
  <c r="AJ437" i="27" s="1"/>
  <c r="AK437" i="27" s="1"/>
  <c r="AL437" i="27" s="1"/>
  <c r="AM437" i="27" s="1"/>
  <c r="AN437" i="27" s="1"/>
  <c r="AO437" i="27" s="1"/>
  <c r="AP437" i="27" s="1"/>
  <c r="AQ437" i="27" s="1"/>
  <c r="AR437" i="27" s="1"/>
  <c r="AS437" i="27" s="1"/>
  <c r="AT437" i="27" s="1"/>
  <c r="AU437" i="27" s="1"/>
  <c r="AV437" i="27" s="1"/>
  <c r="AW437" i="27" s="1"/>
  <c r="AX437" i="27" s="1"/>
  <c r="AY437" i="27" s="1"/>
  <c r="AZ437" i="27" s="1"/>
  <c r="BA437" i="27" s="1"/>
  <c r="BB437" i="27" s="1"/>
  <c r="BC437" i="27" s="1"/>
  <c r="BD437" i="27" s="1"/>
  <c r="F373" i="27"/>
  <c r="G373" i="27" s="1"/>
  <c r="H373" i="27" s="1"/>
  <c r="I373" i="27" s="1"/>
  <c r="J373" i="27" s="1"/>
  <c r="K373" i="27" s="1"/>
  <c r="L373" i="27" s="1"/>
  <c r="M373" i="27" s="1"/>
  <c r="N373" i="27" s="1"/>
  <c r="O373" i="27" s="1"/>
  <c r="P373" i="27" s="1"/>
  <c r="Q373" i="27" s="1"/>
  <c r="R373" i="27" s="1"/>
  <c r="S373" i="27" s="1"/>
  <c r="T373" i="27" s="1"/>
  <c r="U373" i="27" s="1"/>
  <c r="V373" i="27" s="1"/>
  <c r="W373" i="27" s="1"/>
  <c r="X373" i="27" s="1"/>
  <c r="Y373" i="27" s="1"/>
  <c r="Z373" i="27" s="1"/>
  <c r="AA373" i="27" s="1"/>
  <c r="AB373" i="27" s="1"/>
  <c r="AC373" i="27" s="1"/>
  <c r="AD373" i="27" s="1"/>
  <c r="AE373" i="27" s="1"/>
  <c r="AF373" i="27" s="1"/>
  <c r="AG373" i="27" s="1"/>
  <c r="AH373" i="27" s="1"/>
  <c r="AI373" i="27" s="1"/>
  <c r="AJ373" i="27" s="1"/>
  <c r="AK373" i="27" s="1"/>
  <c r="AL373" i="27" s="1"/>
  <c r="AM373" i="27" s="1"/>
  <c r="AN373" i="27" s="1"/>
  <c r="AO373" i="27" s="1"/>
  <c r="AP373" i="27" s="1"/>
  <c r="AQ373" i="27" s="1"/>
  <c r="AR373" i="27" s="1"/>
  <c r="AS373" i="27" s="1"/>
  <c r="AT373" i="27" s="1"/>
  <c r="AU373" i="27" s="1"/>
  <c r="AV373" i="27" s="1"/>
  <c r="AW373" i="27" s="1"/>
  <c r="AX373" i="27" s="1"/>
  <c r="AY373" i="27" s="1"/>
  <c r="AZ373" i="27" s="1"/>
  <c r="BA373" i="27" s="1"/>
  <c r="BB373" i="27" s="1"/>
  <c r="BC373" i="27" s="1"/>
  <c r="BD373" i="27" s="1"/>
  <c r="F306" i="27"/>
  <c r="G306" i="27" s="1"/>
  <c r="H306" i="27" s="1"/>
  <c r="I306" i="27" s="1"/>
  <c r="J306" i="27" s="1"/>
  <c r="K306" i="27" s="1"/>
  <c r="L306" i="27" s="1"/>
  <c r="M306" i="27" s="1"/>
  <c r="N306" i="27" s="1"/>
  <c r="O306" i="27" s="1"/>
  <c r="P306" i="27" s="1"/>
  <c r="Q306" i="27" s="1"/>
  <c r="R306" i="27" s="1"/>
  <c r="S306" i="27" s="1"/>
  <c r="T306" i="27" s="1"/>
  <c r="U306" i="27" s="1"/>
  <c r="V306" i="27" s="1"/>
  <c r="W306" i="27" s="1"/>
  <c r="X306" i="27" s="1"/>
  <c r="Y306" i="27" s="1"/>
  <c r="Z306" i="27" s="1"/>
  <c r="AA306" i="27" s="1"/>
  <c r="AB306" i="27" s="1"/>
  <c r="AC306" i="27" s="1"/>
  <c r="AD306" i="27" s="1"/>
  <c r="AE306" i="27" s="1"/>
  <c r="AF306" i="27" s="1"/>
  <c r="AG306" i="27" s="1"/>
  <c r="AH306" i="27" s="1"/>
  <c r="AI306" i="27" s="1"/>
  <c r="AJ306" i="27" s="1"/>
  <c r="AK306" i="27" s="1"/>
  <c r="AL306" i="27" s="1"/>
  <c r="AM306" i="27" s="1"/>
  <c r="AN306" i="27" s="1"/>
  <c r="AO306" i="27" s="1"/>
  <c r="AP306" i="27" s="1"/>
  <c r="AQ306" i="27" s="1"/>
  <c r="AR306" i="27" s="1"/>
  <c r="AS306" i="27" s="1"/>
  <c r="AT306" i="27" s="1"/>
  <c r="AU306" i="27" s="1"/>
  <c r="AV306" i="27" s="1"/>
  <c r="AW306" i="27" s="1"/>
  <c r="AX306" i="27" s="1"/>
  <c r="AY306" i="27" s="1"/>
  <c r="AZ306" i="27" s="1"/>
  <c r="BA306" i="27" s="1"/>
  <c r="BB306" i="27" s="1"/>
  <c r="BC306" i="27" s="1"/>
  <c r="BD306" i="27" s="1"/>
  <c r="F188" i="27"/>
  <c r="G188" i="27" s="1"/>
  <c r="H188" i="27" s="1"/>
  <c r="I188" i="27" s="1"/>
  <c r="J188" i="27" s="1"/>
  <c r="K188" i="27" s="1"/>
  <c r="L188" i="27" s="1"/>
  <c r="M188" i="27" s="1"/>
  <c r="N188" i="27" s="1"/>
  <c r="O188" i="27" s="1"/>
  <c r="P188" i="27" s="1"/>
  <c r="Q188" i="27" s="1"/>
  <c r="R188" i="27" s="1"/>
  <c r="S188" i="27" s="1"/>
  <c r="T188" i="27" s="1"/>
  <c r="U188" i="27" s="1"/>
  <c r="V188" i="27" s="1"/>
  <c r="W188" i="27" s="1"/>
  <c r="X188" i="27" s="1"/>
  <c r="Y188" i="27" s="1"/>
  <c r="Z188" i="27" s="1"/>
  <c r="AA188" i="27" s="1"/>
  <c r="AB188" i="27" s="1"/>
  <c r="AC188" i="27" s="1"/>
  <c r="AD188" i="27" s="1"/>
  <c r="AE188" i="27" s="1"/>
  <c r="AF188" i="27" s="1"/>
  <c r="AG188" i="27" s="1"/>
  <c r="AH188" i="27" s="1"/>
  <c r="AI188" i="27" s="1"/>
  <c r="AJ188" i="27" s="1"/>
  <c r="AK188" i="27" s="1"/>
  <c r="AL188" i="27" s="1"/>
  <c r="AM188" i="27" s="1"/>
  <c r="AN188" i="27" s="1"/>
  <c r="AO188" i="27" s="1"/>
  <c r="AP188" i="27" s="1"/>
  <c r="AQ188" i="27" s="1"/>
  <c r="AR188" i="27" s="1"/>
  <c r="AS188" i="27" s="1"/>
  <c r="AT188" i="27" s="1"/>
  <c r="AU188" i="27" s="1"/>
  <c r="AV188" i="27" s="1"/>
  <c r="AW188" i="27" s="1"/>
  <c r="AX188" i="27" s="1"/>
  <c r="AY188" i="27" s="1"/>
  <c r="AZ188" i="27" s="1"/>
  <c r="BA188" i="27" s="1"/>
  <c r="BB188" i="27" s="1"/>
  <c r="BC188" i="27" s="1"/>
  <c r="BD188" i="27" s="1"/>
  <c r="F172" i="27"/>
  <c r="G172" i="27" s="1"/>
  <c r="H172" i="27" s="1"/>
  <c r="I172" i="27" s="1"/>
  <c r="J172" i="27" s="1"/>
  <c r="K172" i="27" s="1"/>
  <c r="L172" i="27" s="1"/>
  <c r="M172" i="27" s="1"/>
  <c r="N172" i="27" s="1"/>
  <c r="O172" i="27" s="1"/>
  <c r="P172" i="27" s="1"/>
  <c r="Q172" i="27" s="1"/>
  <c r="R172" i="27" s="1"/>
  <c r="S172" i="27" s="1"/>
  <c r="T172" i="27" s="1"/>
  <c r="U172" i="27" s="1"/>
  <c r="V172" i="27" s="1"/>
  <c r="W172" i="27" s="1"/>
  <c r="X172" i="27" s="1"/>
  <c r="Y172" i="27" s="1"/>
  <c r="Z172" i="27" s="1"/>
  <c r="AA172" i="27" s="1"/>
  <c r="AB172" i="27" s="1"/>
  <c r="AC172" i="27" s="1"/>
  <c r="AD172" i="27" s="1"/>
  <c r="AE172" i="27" s="1"/>
  <c r="AF172" i="27" s="1"/>
  <c r="AG172" i="27" s="1"/>
  <c r="AH172" i="27" s="1"/>
  <c r="AI172" i="27" s="1"/>
  <c r="AJ172" i="27" s="1"/>
  <c r="AK172" i="27" s="1"/>
  <c r="AL172" i="27" s="1"/>
  <c r="AM172" i="27" s="1"/>
  <c r="AN172" i="27" s="1"/>
  <c r="AO172" i="27" s="1"/>
  <c r="AP172" i="27" s="1"/>
  <c r="AQ172" i="27" s="1"/>
  <c r="AR172" i="27" s="1"/>
  <c r="AS172" i="27" s="1"/>
  <c r="AT172" i="27" s="1"/>
  <c r="AU172" i="27" s="1"/>
  <c r="AV172" i="27" s="1"/>
  <c r="AW172" i="27" s="1"/>
  <c r="AX172" i="27" s="1"/>
  <c r="AY172" i="27" s="1"/>
  <c r="AZ172" i="27" s="1"/>
  <c r="BA172" i="27" s="1"/>
  <c r="BB172" i="27" s="1"/>
  <c r="BC172" i="27" s="1"/>
  <c r="BD172" i="27" s="1"/>
  <c r="F156" i="27"/>
  <c r="G156" i="27" s="1"/>
  <c r="H156" i="27" s="1"/>
  <c r="I156" i="27" s="1"/>
  <c r="J156" i="27" s="1"/>
  <c r="K156" i="27" s="1"/>
  <c r="L156" i="27" s="1"/>
  <c r="M156" i="27" s="1"/>
  <c r="N156" i="27" s="1"/>
  <c r="O156" i="27" s="1"/>
  <c r="P156" i="27" s="1"/>
  <c r="Q156" i="27" s="1"/>
  <c r="R156" i="27" s="1"/>
  <c r="S156" i="27" s="1"/>
  <c r="T156" i="27" s="1"/>
  <c r="U156" i="27" s="1"/>
  <c r="V156" i="27" s="1"/>
  <c r="W156" i="27" s="1"/>
  <c r="X156" i="27" s="1"/>
  <c r="Y156" i="27" s="1"/>
  <c r="Z156" i="27" s="1"/>
  <c r="AA156" i="27" s="1"/>
  <c r="AB156" i="27" s="1"/>
  <c r="AC156" i="27" s="1"/>
  <c r="AD156" i="27" s="1"/>
  <c r="AE156" i="27" s="1"/>
  <c r="AF156" i="27" s="1"/>
  <c r="AG156" i="27" s="1"/>
  <c r="AH156" i="27" s="1"/>
  <c r="AI156" i="27" s="1"/>
  <c r="AJ156" i="27" s="1"/>
  <c r="AK156" i="27" s="1"/>
  <c r="AL156" i="27" s="1"/>
  <c r="AM156" i="27" s="1"/>
  <c r="AN156" i="27" s="1"/>
  <c r="AO156" i="27" s="1"/>
  <c r="AP156" i="27" s="1"/>
  <c r="AQ156" i="27" s="1"/>
  <c r="AR156" i="27" s="1"/>
  <c r="AS156" i="27" s="1"/>
  <c r="AT156" i="27" s="1"/>
  <c r="AU156" i="27" s="1"/>
  <c r="AV156" i="27" s="1"/>
  <c r="AW156" i="27" s="1"/>
  <c r="AX156" i="27" s="1"/>
  <c r="AY156" i="27" s="1"/>
  <c r="AZ156" i="27" s="1"/>
  <c r="BA156" i="27" s="1"/>
  <c r="BB156" i="27" s="1"/>
  <c r="BC156" i="27" s="1"/>
  <c r="BD156" i="27" s="1"/>
  <c r="F140" i="27"/>
  <c r="G140" i="27" s="1"/>
  <c r="H140" i="27" s="1"/>
  <c r="I140" i="27" s="1"/>
  <c r="J140" i="27" s="1"/>
  <c r="K140" i="27" s="1"/>
  <c r="L140" i="27" s="1"/>
  <c r="M140" i="27" s="1"/>
  <c r="N140" i="27" s="1"/>
  <c r="O140" i="27" s="1"/>
  <c r="P140" i="27" s="1"/>
  <c r="Q140" i="27" s="1"/>
  <c r="R140" i="27" s="1"/>
  <c r="S140" i="27" s="1"/>
  <c r="T140" i="27" s="1"/>
  <c r="U140" i="27" s="1"/>
  <c r="V140" i="27" s="1"/>
  <c r="W140" i="27" s="1"/>
  <c r="X140" i="27" s="1"/>
  <c r="Y140" i="27" s="1"/>
  <c r="Z140" i="27" s="1"/>
  <c r="AA140" i="27" s="1"/>
  <c r="AB140" i="27" s="1"/>
  <c r="AC140" i="27" s="1"/>
  <c r="AD140" i="27" s="1"/>
  <c r="AE140" i="27" s="1"/>
  <c r="AF140" i="27" s="1"/>
  <c r="AG140" i="27" s="1"/>
  <c r="AH140" i="27" s="1"/>
  <c r="AI140" i="27" s="1"/>
  <c r="AJ140" i="27" s="1"/>
  <c r="AK140" i="27" s="1"/>
  <c r="AL140" i="27" s="1"/>
  <c r="AM140" i="27" s="1"/>
  <c r="AN140" i="27" s="1"/>
  <c r="AO140" i="27" s="1"/>
  <c r="AP140" i="27" s="1"/>
  <c r="AQ140" i="27" s="1"/>
  <c r="AR140" i="27" s="1"/>
  <c r="AS140" i="27" s="1"/>
  <c r="AT140" i="27" s="1"/>
  <c r="AU140" i="27" s="1"/>
  <c r="AV140" i="27" s="1"/>
  <c r="AW140" i="27" s="1"/>
  <c r="AX140" i="27" s="1"/>
  <c r="AY140" i="27" s="1"/>
  <c r="AZ140" i="27" s="1"/>
  <c r="BA140" i="27" s="1"/>
  <c r="BB140" i="27" s="1"/>
  <c r="BC140" i="27" s="1"/>
  <c r="BD140" i="27" s="1"/>
  <c r="F252" i="27"/>
  <c r="G252" i="27" s="1"/>
  <c r="H252" i="27" s="1"/>
  <c r="I252" i="27" s="1"/>
  <c r="J252" i="27" s="1"/>
  <c r="K252" i="27" s="1"/>
  <c r="L252" i="27" s="1"/>
  <c r="M252" i="27" s="1"/>
  <c r="N252" i="27" s="1"/>
  <c r="O252" i="27" s="1"/>
  <c r="P252" i="27" s="1"/>
  <c r="Q252" i="27" s="1"/>
  <c r="R252" i="27" s="1"/>
  <c r="S252" i="27" s="1"/>
  <c r="T252" i="27" s="1"/>
  <c r="U252" i="27" s="1"/>
  <c r="V252" i="27" s="1"/>
  <c r="W252" i="27" s="1"/>
  <c r="X252" i="27" s="1"/>
  <c r="Y252" i="27" s="1"/>
  <c r="Z252" i="27" s="1"/>
  <c r="AA252" i="27" s="1"/>
  <c r="AB252" i="27" s="1"/>
  <c r="AC252" i="27" s="1"/>
  <c r="AD252" i="27" s="1"/>
  <c r="AE252" i="27" s="1"/>
  <c r="AF252" i="27" s="1"/>
  <c r="AG252" i="27" s="1"/>
  <c r="AH252" i="27" s="1"/>
  <c r="AI252" i="27" s="1"/>
  <c r="AJ252" i="27" s="1"/>
  <c r="AK252" i="27" s="1"/>
  <c r="AL252" i="27" s="1"/>
  <c r="AM252" i="27" s="1"/>
  <c r="AN252" i="27" s="1"/>
  <c r="AO252" i="27" s="1"/>
  <c r="AP252" i="27" s="1"/>
  <c r="AQ252" i="27" s="1"/>
  <c r="AR252" i="27" s="1"/>
  <c r="AS252" i="27" s="1"/>
  <c r="AT252" i="27" s="1"/>
  <c r="AU252" i="27" s="1"/>
  <c r="AV252" i="27" s="1"/>
  <c r="AW252" i="27" s="1"/>
  <c r="AX252" i="27" s="1"/>
  <c r="AY252" i="27" s="1"/>
  <c r="AZ252" i="27" s="1"/>
  <c r="BA252" i="27" s="1"/>
  <c r="BB252" i="27" s="1"/>
  <c r="BC252" i="27" s="1"/>
  <c r="BD252" i="27" s="1"/>
  <c r="F234" i="27"/>
  <c r="G234" i="27" s="1"/>
  <c r="H234" i="27" s="1"/>
  <c r="I234" i="27" s="1"/>
  <c r="J234" i="27" s="1"/>
  <c r="K234" i="27" s="1"/>
  <c r="L234" i="27" s="1"/>
  <c r="M234" i="27" s="1"/>
  <c r="N234" i="27" s="1"/>
  <c r="O234" i="27" s="1"/>
  <c r="P234" i="27" s="1"/>
  <c r="Q234" i="27" s="1"/>
  <c r="R234" i="27" s="1"/>
  <c r="S234" i="27" s="1"/>
  <c r="T234" i="27" s="1"/>
  <c r="U234" i="27" s="1"/>
  <c r="V234" i="27" s="1"/>
  <c r="W234" i="27" s="1"/>
  <c r="X234" i="27" s="1"/>
  <c r="Y234" i="27" s="1"/>
  <c r="Z234" i="27" s="1"/>
  <c r="AA234" i="27" s="1"/>
  <c r="AB234" i="27" s="1"/>
  <c r="AC234" i="27" s="1"/>
  <c r="AD234" i="27" s="1"/>
  <c r="AE234" i="27" s="1"/>
  <c r="AF234" i="27" s="1"/>
  <c r="AG234" i="27" s="1"/>
  <c r="AH234" i="27" s="1"/>
  <c r="AI234" i="27" s="1"/>
  <c r="AJ234" i="27" s="1"/>
  <c r="AK234" i="27" s="1"/>
  <c r="AL234" i="27" s="1"/>
  <c r="AM234" i="27" s="1"/>
  <c r="AN234" i="27" s="1"/>
  <c r="AO234" i="27" s="1"/>
  <c r="AP234" i="27" s="1"/>
  <c r="AQ234" i="27" s="1"/>
  <c r="AR234" i="27" s="1"/>
  <c r="AS234" i="27" s="1"/>
  <c r="AT234" i="27" s="1"/>
  <c r="AU234" i="27" s="1"/>
  <c r="AV234" i="27" s="1"/>
  <c r="AW234" i="27" s="1"/>
  <c r="AX234" i="27" s="1"/>
  <c r="AY234" i="27" s="1"/>
  <c r="AZ234" i="27" s="1"/>
  <c r="BA234" i="27" s="1"/>
  <c r="BB234" i="27" s="1"/>
  <c r="BC234" i="27" s="1"/>
  <c r="BD234" i="27" s="1"/>
  <c r="F103" i="27"/>
  <c r="G103" i="27" s="1"/>
  <c r="H103" i="27" s="1"/>
  <c r="I103" i="27" s="1"/>
  <c r="J103" i="27" s="1"/>
  <c r="K103" i="27" s="1"/>
  <c r="L103" i="27" s="1"/>
  <c r="M103" i="27" s="1"/>
  <c r="N103" i="27" s="1"/>
  <c r="O103" i="27" s="1"/>
  <c r="P103" i="27" s="1"/>
  <c r="Q103" i="27" s="1"/>
  <c r="R103" i="27" s="1"/>
  <c r="S103" i="27" s="1"/>
  <c r="T103" i="27" s="1"/>
  <c r="U103" i="27" s="1"/>
  <c r="V103" i="27" s="1"/>
  <c r="W103" i="27" s="1"/>
  <c r="X103" i="27" s="1"/>
  <c r="Y103" i="27" s="1"/>
  <c r="Z103" i="27" s="1"/>
  <c r="AA103" i="27" s="1"/>
  <c r="AB103" i="27" s="1"/>
  <c r="AC103" i="27" s="1"/>
  <c r="AD103" i="27" s="1"/>
  <c r="AE103" i="27" s="1"/>
  <c r="AF103" i="27" s="1"/>
  <c r="AG103" i="27" s="1"/>
  <c r="AH103" i="27" s="1"/>
  <c r="AI103" i="27" s="1"/>
  <c r="AJ103" i="27" s="1"/>
  <c r="AK103" i="27" s="1"/>
  <c r="AL103" i="27" s="1"/>
  <c r="AM103" i="27" s="1"/>
  <c r="AN103" i="27" s="1"/>
  <c r="AO103" i="27" s="1"/>
  <c r="AP103" i="27" s="1"/>
  <c r="AQ103" i="27" s="1"/>
  <c r="AR103" i="27" s="1"/>
  <c r="AS103" i="27" s="1"/>
  <c r="AT103" i="27" s="1"/>
  <c r="AU103" i="27" s="1"/>
  <c r="AV103" i="27" s="1"/>
  <c r="AW103" i="27" s="1"/>
  <c r="AX103" i="27" s="1"/>
  <c r="AY103" i="27" s="1"/>
  <c r="AZ103" i="27" s="1"/>
  <c r="BA103" i="27" s="1"/>
  <c r="BB103" i="27" s="1"/>
  <c r="BC103" i="27" s="1"/>
  <c r="BD103" i="27" s="1"/>
  <c r="F39" i="27"/>
  <c r="G39" i="27" s="1"/>
  <c r="H39" i="27" s="1"/>
  <c r="I39" i="27" s="1"/>
  <c r="J39" i="27" s="1"/>
  <c r="K39" i="27" s="1"/>
  <c r="L39" i="27" s="1"/>
  <c r="M39" i="27" s="1"/>
  <c r="N39" i="27" s="1"/>
  <c r="O39" i="27" s="1"/>
  <c r="P39" i="27" s="1"/>
  <c r="Q39" i="27" s="1"/>
  <c r="R39" i="27" s="1"/>
  <c r="S39" i="27" s="1"/>
  <c r="T39" i="27" s="1"/>
  <c r="U39" i="27" s="1"/>
  <c r="V39" i="27" s="1"/>
  <c r="W39" i="27" s="1"/>
  <c r="X39" i="27" s="1"/>
  <c r="Y39" i="27" s="1"/>
  <c r="Z39" i="27" s="1"/>
  <c r="AA39" i="27" s="1"/>
  <c r="AB39" i="27" s="1"/>
  <c r="AC39" i="27" s="1"/>
  <c r="AD39" i="27" s="1"/>
  <c r="AE39" i="27" s="1"/>
  <c r="AF39" i="27" s="1"/>
  <c r="AG39" i="27" s="1"/>
  <c r="AH39" i="27" s="1"/>
  <c r="AI39" i="27" s="1"/>
  <c r="AJ39" i="27" s="1"/>
  <c r="AK39" i="27" s="1"/>
  <c r="AL39" i="27" s="1"/>
  <c r="AM39" i="27" s="1"/>
  <c r="AN39" i="27" s="1"/>
  <c r="AO39" i="27" s="1"/>
  <c r="AP39" i="27" s="1"/>
  <c r="AQ39" i="27" s="1"/>
  <c r="AR39" i="27" s="1"/>
  <c r="AS39" i="27" s="1"/>
  <c r="AT39" i="27" s="1"/>
  <c r="AU39" i="27" s="1"/>
  <c r="AV39" i="27" s="1"/>
  <c r="AW39" i="27" s="1"/>
  <c r="AX39" i="27" s="1"/>
  <c r="AY39" i="27" s="1"/>
  <c r="AZ39" i="27" s="1"/>
  <c r="BA39" i="27" s="1"/>
  <c r="BB39" i="27" s="1"/>
  <c r="BC39" i="27" s="1"/>
  <c r="BD39" i="27" s="1"/>
  <c r="F94" i="27"/>
  <c r="G94" i="27" s="1"/>
  <c r="H94" i="27" s="1"/>
  <c r="I94" i="27" s="1"/>
  <c r="J94" i="27" s="1"/>
  <c r="K94" i="27" s="1"/>
  <c r="L94" i="27" s="1"/>
  <c r="M94" i="27" s="1"/>
  <c r="N94" i="27" s="1"/>
  <c r="O94" i="27" s="1"/>
  <c r="P94" i="27" s="1"/>
  <c r="Q94" i="27" s="1"/>
  <c r="R94" i="27" s="1"/>
  <c r="S94" i="27" s="1"/>
  <c r="T94" i="27" s="1"/>
  <c r="U94" i="27" s="1"/>
  <c r="V94" i="27" s="1"/>
  <c r="W94" i="27" s="1"/>
  <c r="X94" i="27" s="1"/>
  <c r="Y94" i="27" s="1"/>
  <c r="Z94" i="27" s="1"/>
  <c r="AA94" i="27" s="1"/>
  <c r="AB94" i="27" s="1"/>
  <c r="AC94" i="27" s="1"/>
  <c r="AD94" i="27" s="1"/>
  <c r="AE94" i="27" s="1"/>
  <c r="AF94" i="27" s="1"/>
  <c r="AG94" i="27" s="1"/>
  <c r="AH94" i="27" s="1"/>
  <c r="AI94" i="27" s="1"/>
  <c r="AJ94" i="27" s="1"/>
  <c r="AK94" i="27" s="1"/>
  <c r="AL94" i="27" s="1"/>
  <c r="AM94" i="27" s="1"/>
  <c r="AN94" i="27" s="1"/>
  <c r="AO94" i="27" s="1"/>
  <c r="AP94" i="27" s="1"/>
  <c r="AQ94" i="27" s="1"/>
  <c r="AR94" i="27" s="1"/>
  <c r="AS94" i="27" s="1"/>
  <c r="AT94" i="27" s="1"/>
  <c r="AU94" i="27" s="1"/>
  <c r="AV94" i="27" s="1"/>
  <c r="AW94" i="27" s="1"/>
  <c r="AX94" i="27" s="1"/>
  <c r="AY94" i="27" s="1"/>
  <c r="AZ94" i="27" s="1"/>
  <c r="BA94" i="27" s="1"/>
  <c r="BB94" i="27" s="1"/>
  <c r="BC94" i="27" s="1"/>
  <c r="BD94" i="27" s="1"/>
  <c r="F30" i="27"/>
  <c r="G30" i="27" s="1"/>
  <c r="H30" i="27" s="1"/>
  <c r="I30" i="27" s="1"/>
  <c r="J30" i="27" s="1"/>
  <c r="K30" i="27" s="1"/>
  <c r="L30" i="27" s="1"/>
  <c r="M30" i="27" s="1"/>
  <c r="N30" i="27" s="1"/>
  <c r="O30" i="27" s="1"/>
  <c r="P30" i="27" s="1"/>
  <c r="Q30" i="27" s="1"/>
  <c r="R30" i="27" s="1"/>
  <c r="S30" i="27" s="1"/>
  <c r="T30" i="27" s="1"/>
  <c r="U30" i="27" s="1"/>
  <c r="V30" i="27" s="1"/>
  <c r="W30" i="27" s="1"/>
  <c r="X30" i="27" s="1"/>
  <c r="Y30" i="27" s="1"/>
  <c r="Z30" i="27" s="1"/>
  <c r="AA30" i="27" s="1"/>
  <c r="AB30" i="27" s="1"/>
  <c r="AC30" i="27" s="1"/>
  <c r="AD30" i="27" s="1"/>
  <c r="AE30" i="27" s="1"/>
  <c r="AF30" i="27" s="1"/>
  <c r="AG30" i="27" s="1"/>
  <c r="AH30" i="27" s="1"/>
  <c r="AI30" i="27" s="1"/>
  <c r="AJ30" i="27" s="1"/>
  <c r="AK30" i="27" s="1"/>
  <c r="AL30" i="27" s="1"/>
  <c r="AM30" i="27" s="1"/>
  <c r="AN30" i="27" s="1"/>
  <c r="AO30" i="27" s="1"/>
  <c r="AP30" i="27" s="1"/>
  <c r="AQ30" i="27" s="1"/>
  <c r="AR30" i="27" s="1"/>
  <c r="AS30" i="27" s="1"/>
  <c r="AT30" i="27" s="1"/>
  <c r="AU30" i="27" s="1"/>
  <c r="AV30" i="27" s="1"/>
  <c r="AW30" i="27" s="1"/>
  <c r="AX30" i="27" s="1"/>
  <c r="AY30" i="27" s="1"/>
  <c r="AZ30" i="27" s="1"/>
  <c r="BA30" i="27" s="1"/>
  <c r="BB30" i="27" s="1"/>
  <c r="BC30" i="27" s="1"/>
  <c r="BD30" i="27" s="1"/>
  <c r="F88" i="27"/>
  <c r="G88" i="27" s="1"/>
  <c r="H88" i="27" s="1"/>
  <c r="I88" i="27" s="1"/>
  <c r="J88" i="27" s="1"/>
  <c r="K88" i="27" s="1"/>
  <c r="L88" i="27" s="1"/>
  <c r="M88" i="27" s="1"/>
  <c r="N88" i="27" s="1"/>
  <c r="O88" i="27" s="1"/>
  <c r="P88" i="27" s="1"/>
  <c r="Q88" i="27" s="1"/>
  <c r="R88" i="27" s="1"/>
  <c r="S88" i="27" s="1"/>
  <c r="T88" i="27" s="1"/>
  <c r="U88" i="27" s="1"/>
  <c r="V88" i="27" s="1"/>
  <c r="W88" i="27" s="1"/>
  <c r="X88" i="27" s="1"/>
  <c r="Y88" i="27" s="1"/>
  <c r="Z88" i="27" s="1"/>
  <c r="AA88" i="27" s="1"/>
  <c r="AB88" i="27" s="1"/>
  <c r="AC88" i="27" s="1"/>
  <c r="AD88" i="27" s="1"/>
  <c r="AE88" i="27" s="1"/>
  <c r="AF88" i="27" s="1"/>
  <c r="AG88" i="27" s="1"/>
  <c r="AH88" i="27" s="1"/>
  <c r="AI88" i="27" s="1"/>
  <c r="AJ88" i="27" s="1"/>
  <c r="AK88" i="27" s="1"/>
  <c r="AL88" i="27" s="1"/>
  <c r="AM88" i="27" s="1"/>
  <c r="AN88" i="27" s="1"/>
  <c r="AO88" i="27" s="1"/>
  <c r="AP88" i="27" s="1"/>
  <c r="AQ88" i="27" s="1"/>
  <c r="AR88" i="27" s="1"/>
  <c r="AS88" i="27" s="1"/>
  <c r="AT88" i="27" s="1"/>
  <c r="AU88" i="27" s="1"/>
  <c r="AV88" i="27" s="1"/>
  <c r="AW88" i="27" s="1"/>
  <c r="AX88" i="27" s="1"/>
  <c r="AY88" i="27" s="1"/>
  <c r="AZ88" i="27" s="1"/>
  <c r="BA88" i="27" s="1"/>
  <c r="BB88" i="27" s="1"/>
  <c r="BC88" i="27" s="1"/>
  <c r="BD88" i="27" s="1"/>
  <c r="F20" i="27"/>
  <c r="G20" i="27" s="1"/>
  <c r="H20" i="27" s="1"/>
  <c r="I20" i="27" s="1"/>
  <c r="J20" i="27" s="1"/>
  <c r="K20" i="27" s="1"/>
  <c r="L20" i="27" s="1"/>
  <c r="M20" i="27" s="1"/>
  <c r="N20" i="27" s="1"/>
  <c r="O20" i="27" s="1"/>
  <c r="P20" i="27" s="1"/>
  <c r="Q20" i="27" s="1"/>
  <c r="R20" i="27" s="1"/>
  <c r="S20" i="27" s="1"/>
  <c r="T20" i="27" s="1"/>
  <c r="U20" i="27" s="1"/>
  <c r="V20" i="27" s="1"/>
  <c r="W20" i="27" s="1"/>
  <c r="X20" i="27" s="1"/>
  <c r="Y20" i="27" s="1"/>
  <c r="Z20" i="27" s="1"/>
  <c r="AA20" i="27" s="1"/>
  <c r="AB20" i="27" s="1"/>
  <c r="AC20" i="27" s="1"/>
  <c r="AD20" i="27" s="1"/>
  <c r="AE20" i="27" s="1"/>
  <c r="AF20" i="27" s="1"/>
  <c r="AG20" i="27" s="1"/>
  <c r="AH20" i="27" s="1"/>
  <c r="AI20" i="27" s="1"/>
  <c r="AJ20" i="27" s="1"/>
  <c r="AK20" i="27" s="1"/>
  <c r="AL20" i="27" s="1"/>
  <c r="AM20" i="27" s="1"/>
  <c r="AN20" i="27" s="1"/>
  <c r="AO20" i="27" s="1"/>
  <c r="AP20" i="27" s="1"/>
  <c r="AQ20" i="27" s="1"/>
  <c r="AR20" i="27" s="1"/>
  <c r="AS20" i="27" s="1"/>
  <c r="AT20" i="27" s="1"/>
  <c r="AU20" i="27" s="1"/>
  <c r="AV20" i="27" s="1"/>
  <c r="AW20" i="27" s="1"/>
  <c r="AX20" i="27" s="1"/>
  <c r="AY20" i="27" s="1"/>
  <c r="AZ20" i="27" s="1"/>
  <c r="BA20" i="27" s="1"/>
  <c r="BB20" i="27" s="1"/>
  <c r="BC20" i="27" s="1"/>
  <c r="BD20" i="27" s="1"/>
  <c r="F477" i="27"/>
  <c r="G477" i="27" s="1"/>
  <c r="H477" i="27" s="1"/>
  <c r="I477" i="27" s="1"/>
  <c r="J477" i="27" s="1"/>
  <c r="K477" i="27" s="1"/>
  <c r="L477" i="27" s="1"/>
  <c r="M477" i="27" s="1"/>
  <c r="N477" i="27" s="1"/>
  <c r="O477" i="27" s="1"/>
  <c r="P477" i="27" s="1"/>
  <c r="Q477" i="27" s="1"/>
  <c r="R477" i="27" s="1"/>
  <c r="S477" i="27" s="1"/>
  <c r="T477" i="27" s="1"/>
  <c r="U477" i="27" s="1"/>
  <c r="V477" i="27" s="1"/>
  <c r="W477" i="27" s="1"/>
  <c r="X477" i="27" s="1"/>
  <c r="Y477" i="27" s="1"/>
  <c r="Z477" i="27" s="1"/>
  <c r="AA477" i="27" s="1"/>
  <c r="AB477" i="27" s="1"/>
  <c r="AC477" i="27" s="1"/>
  <c r="AD477" i="27" s="1"/>
  <c r="AE477" i="27" s="1"/>
  <c r="AF477" i="27" s="1"/>
  <c r="AG477" i="27" s="1"/>
  <c r="AH477" i="27" s="1"/>
  <c r="AI477" i="27" s="1"/>
  <c r="AJ477" i="27" s="1"/>
  <c r="AK477" i="27" s="1"/>
  <c r="AL477" i="27" s="1"/>
  <c r="AM477" i="27" s="1"/>
  <c r="AN477" i="27" s="1"/>
  <c r="AO477" i="27" s="1"/>
  <c r="AP477" i="27" s="1"/>
  <c r="AQ477" i="27" s="1"/>
  <c r="AR477" i="27" s="1"/>
  <c r="AS477" i="27" s="1"/>
  <c r="AT477" i="27" s="1"/>
  <c r="AU477" i="27" s="1"/>
  <c r="AV477" i="27" s="1"/>
  <c r="AW477" i="27" s="1"/>
  <c r="AX477" i="27" s="1"/>
  <c r="AY477" i="27" s="1"/>
  <c r="AZ477" i="27" s="1"/>
  <c r="BA477" i="27" s="1"/>
  <c r="BB477" i="27" s="1"/>
  <c r="BC477" i="27" s="1"/>
  <c r="BD477" i="27" s="1"/>
  <c r="F398" i="27"/>
  <c r="G398" i="27" s="1"/>
  <c r="H398" i="27" s="1"/>
  <c r="I398" i="27" s="1"/>
  <c r="J398" i="27" s="1"/>
  <c r="K398" i="27" s="1"/>
  <c r="L398" i="27" s="1"/>
  <c r="M398" i="27" s="1"/>
  <c r="N398" i="27" s="1"/>
  <c r="O398" i="27" s="1"/>
  <c r="P398" i="27" s="1"/>
  <c r="Q398" i="27" s="1"/>
  <c r="R398" i="27" s="1"/>
  <c r="S398" i="27" s="1"/>
  <c r="T398" i="27" s="1"/>
  <c r="U398" i="27" s="1"/>
  <c r="V398" i="27" s="1"/>
  <c r="W398" i="27" s="1"/>
  <c r="X398" i="27" s="1"/>
  <c r="Y398" i="27" s="1"/>
  <c r="Z398" i="27" s="1"/>
  <c r="AA398" i="27" s="1"/>
  <c r="AB398" i="27" s="1"/>
  <c r="AC398" i="27" s="1"/>
  <c r="AD398" i="27" s="1"/>
  <c r="AE398" i="27" s="1"/>
  <c r="AF398" i="27" s="1"/>
  <c r="AG398" i="27" s="1"/>
  <c r="AH398" i="27" s="1"/>
  <c r="AI398" i="27" s="1"/>
  <c r="AJ398" i="27" s="1"/>
  <c r="AK398" i="27" s="1"/>
  <c r="AL398" i="27" s="1"/>
  <c r="AM398" i="27" s="1"/>
  <c r="AN398" i="27" s="1"/>
  <c r="AO398" i="27" s="1"/>
  <c r="AP398" i="27" s="1"/>
  <c r="AQ398" i="27" s="1"/>
  <c r="AR398" i="27" s="1"/>
  <c r="AS398" i="27" s="1"/>
  <c r="AT398" i="27" s="1"/>
  <c r="AU398" i="27" s="1"/>
  <c r="AV398" i="27" s="1"/>
  <c r="AW398" i="27" s="1"/>
  <c r="AX398" i="27" s="1"/>
  <c r="AY398" i="27" s="1"/>
  <c r="AZ398" i="27" s="1"/>
  <c r="BA398" i="27" s="1"/>
  <c r="BB398" i="27" s="1"/>
  <c r="BC398" i="27" s="1"/>
  <c r="BD398" i="27" s="1"/>
  <c r="F291" i="27"/>
  <c r="G291" i="27" s="1"/>
  <c r="H291" i="27" s="1"/>
  <c r="I291" i="27" s="1"/>
  <c r="J291" i="27" s="1"/>
  <c r="K291" i="27" s="1"/>
  <c r="L291" i="27" s="1"/>
  <c r="M291" i="27" s="1"/>
  <c r="N291" i="27" s="1"/>
  <c r="O291" i="27" s="1"/>
  <c r="P291" i="27" s="1"/>
  <c r="Q291" i="27" s="1"/>
  <c r="R291" i="27" s="1"/>
  <c r="S291" i="27" s="1"/>
  <c r="T291" i="27" s="1"/>
  <c r="U291" i="27" s="1"/>
  <c r="V291" i="27" s="1"/>
  <c r="W291" i="27" s="1"/>
  <c r="X291" i="27" s="1"/>
  <c r="Y291" i="27" s="1"/>
  <c r="Z291" i="27" s="1"/>
  <c r="AA291" i="27" s="1"/>
  <c r="AB291" i="27" s="1"/>
  <c r="AC291" i="27" s="1"/>
  <c r="AD291" i="27" s="1"/>
  <c r="AE291" i="27" s="1"/>
  <c r="AF291" i="27" s="1"/>
  <c r="AG291" i="27" s="1"/>
  <c r="AH291" i="27" s="1"/>
  <c r="AI291" i="27" s="1"/>
  <c r="AJ291" i="27" s="1"/>
  <c r="AK291" i="27" s="1"/>
  <c r="AL291" i="27" s="1"/>
  <c r="AM291" i="27" s="1"/>
  <c r="AN291" i="27" s="1"/>
  <c r="AO291" i="27" s="1"/>
  <c r="AP291" i="27" s="1"/>
  <c r="AQ291" i="27" s="1"/>
  <c r="AR291" i="27" s="1"/>
  <c r="AS291" i="27" s="1"/>
  <c r="AT291" i="27" s="1"/>
  <c r="AU291" i="27" s="1"/>
  <c r="AV291" i="27" s="1"/>
  <c r="AW291" i="27" s="1"/>
  <c r="AX291" i="27" s="1"/>
  <c r="AY291" i="27" s="1"/>
  <c r="AZ291" i="27" s="1"/>
  <c r="BA291" i="27" s="1"/>
  <c r="BB291" i="27" s="1"/>
  <c r="BC291" i="27" s="1"/>
  <c r="BD291" i="27" s="1"/>
  <c r="F491" i="27"/>
  <c r="G491" i="27" s="1"/>
  <c r="H491" i="27" s="1"/>
  <c r="I491" i="27" s="1"/>
  <c r="J491" i="27" s="1"/>
  <c r="K491" i="27" s="1"/>
  <c r="L491" i="27" s="1"/>
  <c r="M491" i="27" s="1"/>
  <c r="N491" i="27" s="1"/>
  <c r="O491" i="27" s="1"/>
  <c r="P491" i="27" s="1"/>
  <c r="Q491" i="27" s="1"/>
  <c r="R491" i="27" s="1"/>
  <c r="S491" i="27" s="1"/>
  <c r="T491" i="27" s="1"/>
  <c r="U491" i="27" s="1"/>
  <c r="V491" i="27" s="1"/>
  <c r="W491" i="27" s="1"/>
  <c r="X491" i="27" s="1"/>
  <c r="Y491" i="27" s="1"/>
  <c r="Z491" i="27" s="1"/>
  <c r="AA491" i="27" s="1"/>
  <c r="AB491" i="27" s="1"/>
  <c r="AC491" i="27" s="1"/>
  <c r="AD491" i="27" s="1"/>
  <c r="AE491" i="27" s="1"/>
  <c r="AF491" i="27" s="1"/>
  <c r="AG491" i="27" s="1"/>
  <c r="AH491" i="27" s="1"/>
  <c r="AI491" i="27" s="1"/>
  <c r="AJ491" i="27" s="1"/>
  <c r="AK491" i="27" s="1"/>
  <c r="AL491" i="27" s="1"/>
  <c r="AM491" i="27" s="1"/>
  <c r="AN491" i="27" s="1"/>
  <c r="AO491" i="27" s="1"/>
  <c r="AP491" i="27" s="1"/>
  <c r="AQ491" i="27" s="1"/>
  <c r="AR491" i="27" s="1"/>
  <c r="AS491" i="27" s="1"/>
  <c r="AT491" i="27" s="1"/>
  <c r="AU491" i="27" s="1"/>
  <c r="AV491" i="27" s="1"/>
  <c r="AW491" i="27" s="1"/>
  <c r="AX491" i="27" s="1"/>
  <c r="AY491" i="27" s="1"/>
  <c r="AZ491" i="27" s="1"/>
  <c r="BA491" i="27" s="1"/>
  <c r="BB491" i="27" s="1"/>
  <c r="BC491" i="27" s="1"/>
  <c r="BD491" i="27" s="1"/>
  <c r="F475" i="27"/>
  <c r="G475" i="27" s="1"/>
  <c r="H475" i="27" s="1"/>
  <c r="I475" i="27" s="1"/>
  <c r="J475" i="27" s="1"/>
  <c r="K475" i="27" s="1"/>
  <c r="L475" i="27" s="1"/>
  <c r="M475" i="27" s="1"/>
  <c r="N475" i="27" s="1"/>
  <c r="O475" i="27" s="1"/>
  <c r="P475" i="27" s="1"/>
  <c r="Q475" i="27" s="1"/>
  <c r="R475" i="27" s="1"/>
  <c r="S475" i="27" s="1"/>
  <c r="T475" i="27" s="1"/>
  <c r="U475" i="27" s="1"/>
  <c r="V475" i="27" s="1"/>
  <c r="W475" i="27" s="1"/>
  <c r="X475" i="27" s="1"/>
  <c r="Y475" i="27" s="1"/>
  <c r="Z475" i="27" s="1"/>
  <c r="AA475" i="27" s="1"/>
  <c r="AB475" i="27" s="1"/>
  <c r="AC475" i="27" s="1"/>
  <c r="AD475" i="27" s="1"/>
  <c r="AE475" i="27" s="1"/>
  <c r="AF475" i="27" s="1"/>
  <c r="AG475" i="27" s="1"/>
  <c r="AH475" i="27" s="1"/>
  <c r="AI475" i="27" s="1"/>
  <c r="AJ475" i="27" s="1"/>
  <c r="AK475" i="27" s="1"/>
  <c r="AL475" i="27" s="1"/>
  <c r="AM475" i="27" s="1"/>
  <c r="AN475" i="27" s="1"/>
  <c r="AO475" i="27" s="1"/>
  <c r="AP475" i="27" s="1"/>
  <c r="AQ475" i="27" s="1"/>
  <c r="AR475" i="27" s="1"/>
  <c r="AS475" i="27" s="1"/>
  <c r="AT475" i="27" s="1"/>
  <c r="AU475" i="27" s="1"/>
  <c r="AV475" i="27" s="1"/>
  <c r="AW475" i="27" s="1"/>
  <c r="AX475" i="27" s="1"/>
  <c r="AY475" i="27" s="1"/>
  <c r="AZ475" i="27" s="1"/>
  <c r="BA475" i="27" s="1"/>
  <c r="BB475" i="27" s="1"/>
  <c r="BC475" i="27" s="1"/>
  <c r="BD475" i="27" s="1"/>
  <c r="F459" i="27"/>
  <c r="G459" i="27" s="1"/>
  <c r="H459" i="27" s="1"/>
  <c r="I459" i="27" s="1"/>
  <c r="J459" i="27" s="1"/>
  <c r="K459" i="27" s="1"/>
  <c r="L459" i="27" s="1"/>
  <c r="M459" i="27" s="1"/>
  <c r="N459" i="27" s="1"/>
  <c r="O459" i="27" s="1"/>
  <c r="P459" i="27" s="1"/>
  <c r="Q459" i="27" s="1"/>
  <c r="R459" i="27" s="1"/>
  <c r="S459" i="27" s="1"/>
  <c r="T459" i="27" s="1"/>
  <c r="U459" i="27" s="1"/>
  <c r="V459" i="27" s="1"/>
  <c r="W459" i="27" s="1"/>
  <c r="X459" i="27" s="1"/>
  <c r="Y459" i="27" s="1"/>
  <c r="Z459" i="27" s="1"/>
  <c r="AA459" i="27" s="1"/>
  <c r="AB459" i="27" s="1"/>
  <c r="AC459" i="27" s="1"/>
  <c r="AD459" i="27" s="1"/>
  <c r="AE459" i="27" s="1"/>
  <c r="AF459" i="27" s="1"/>
  <c r="AG459" i="27" s="1"/>
  <c r="AH459" i="27" s="1"/>
  <c r="AI459" i="27" s="1"/>
  <c r="AJ459" i="27" s="1"/>
  <c r="AK459" i="27" s="1"/>
  <c r="AL459" i="27" s="1"/>
  <c r="AM459" i="27" s="1"/>
  <c r="AN459" i="27" s="1"/>
  <c r="AO459" i="27" s="1"/>
  <c r="AP459" i="27" s="1"/>
  <c r="AQ459" i="27" s="1"/>
  <c r="AR459" i="27" s="1"/>
  <c r="AS459" i="27" s="1"/>
  <c r="AT459" i="27" s="1"/>
  <c r="AU459" i="27" s="1"/>
  <c r="AV459" i="27" s="1"/>
  <c r="AW459" i="27" s="1"/>
  <c r="AX459" i="27" s="1"/>
  <c r="AY459" i="27" s="1"/>
  <c r="AZ459" i="27" s="1"/>
  <c r="BA459" i="27" s="1"/>
  <c r="BB459" i="27" s="1"/>
  <c r="BC459" i="27" s="1"/>
  <c r="BD459" i="27" s="1"/>
  <c r="F414" i="27"/>
  <c r="G414" i="27" s="1"/>
  <c r="H414" i="27" s="1"/>
  <c r="I414" i="27" s="1"/>
  <c r="J414" i="27" s="1"/>
  <c r="K414" i="27" s="1"/>
  <c r="L414" i="27" s="1"/>
  <c r="M414" i="27" s="1"/>
  <c r="N414" i="27" s="1"/>
  <c r="O414" i="27" s="1"/>
  <c r="P414" i="27" s="1"/>
  <c r="Q414" i="27" s="1"/>
  <c r="R414" i="27" s="1"/>
  <c r="S414" i="27" s="1"/>
  <c r="T414" i="27" s="1"/>
  <c r="U414" i="27" s="1"/>
  <c r="V414" i="27" s="1"/>
  <c r="W414" i="27" s="1"/>
  <c r="X414" i="27" s="1"/>
  <c r="Y414" i="27" s="1"/>
  <c r="Z414" i="27" s="1"/>
  <c r="AA414" i="27" s="1"/>
  <c r="AB414" i="27" s="1"/>
  <c r="AC414" i="27" s="1"/>
  <c r="AD414" i="27" s="1"/>
  <c r="AE414" i="27" s="1"/>
  <c r="AF414" i="27" s="1"/>
  <c r="AG414" i="27" s="1"/>
  <c r="AH414" i="27" s="1"/>
  <c r="AI414" i="27" s="1"/>
  <c r="AJ414" i="27" s="1"/>
  <c r="AK414" i="27" s="1"/>
  <c r="AL414" i="27" s="1"/>
  <c r="AM414" i="27" s="1"/>
  <c r="AN414" i="27" s="1"/>
  <c r="AO414" i="27" s="1"/>
  <c r="AP414" i="27" s="1"/>
  <c r="AQ414" i="27" s="1"/>
  <c r="AR414" i="27" s="1"/>
  <c r="AS414" i="27" s="1"/>
  <c r="AT414" i="27" s="1"/>
  <c r="AU414" i="27" s="1"/>
  <c r="AV414" i="27" s="1"/>
  <c r="AW414" i="27" s="1"/>
  <c r="AX414" i="27" s="1"/>
  <c r="AY414" i="27" s="1"/>
  <c r="AZ414" i="27" s="1"/>
  <c r="BA414" i="27" s="1"/>
  <c r="BB414" i="27" s="1"/>
  <c r="BC414" i="27" s="1"/>
  <c r="BD414" i="27" s="1"/>
  <c r="F342" i="27"/>
  <c r="G342" i="27" s="1"/>
  <c r="H342" i="27" s="1"/>
  <c r="I342" i="27" s="1"/>
  <c r="J342" i="27" s="1"/>
  <c r="K342" i="27" s="1"/>
  <c r="L342" i="27" s="1"/>
  <c r="M342" i="27" s="1"/>
  <c r="N342" i="27" s="1"/>
  <c r="O342" i="27" s="1"/>
  <c r="P342" i="27" s="1"/>
  <c r="Q342" i="27" s="1"/>
  <c r="R342" i="27" s="1"/>
  <c r="S342" i="27" s="1"/>
  <c r="T342" i="27" s="1"/>
  <c r="U342" i="27" s="1"/>
  <c r="V342" i="27" s="1"/>
  <c r="W342" i="27" s="1"/>
  <c r="X342" i="27" s="1"/>
  <c r="Y342" i="27" s="1"/>
  <c r="Z342" i="27" s="1"/>
  <c r="AA342" i="27" s="1"/>
  <c r="AB342" i="27" s="1"/>
  <c r="AC342" i="27" s="1"/>
  <c r="AD342" i="27" s="1"/>
  <c r="AE342" i="27" s="1"/>
  <c r="AF342" i="27" s="1"/>
  <c r="AG342" i="27" s="1"/>
  <c r="AH342" i="27" s="1"/>
  <c r="AI342" i="27" s="1"/>
  <c r="AJ342" i="27" s="1"/>
  <c r="AK342" i="27" s="1"/>
  <c r="AL342" i="27" s="1"/>
  <c r="AM342" i="27" s="1"/>
  <c r="AN342" i="27" s="1"/>
  <c r="AO342" i="27" s="1"/>
  <c r="AP342" i="27" s="1"/>
  <c r="AQ342" i="27" s="1"/>
  <c r="AR342" i="27" s="1"/>
  <c r="AS342" i="27" s="1"/>
  <c r="AT342" i="27" s="1"/>
  <c r="AU342" i="27" s="1"/>
  <c r="AV342" i="27" s="1"/>
  <c r="AW342" i="27" s="1"/>
  <c r="AX342" i="27" s="1"/>
  <c r="AY342" i="27" s="1"/>
  <c r="AZ342" i="27" s="1"/>
  <c r="BA342" i="27" s="1"/>
  <c r="BB342" i="27" s="1"/>
  <c r="BC342" i="27" s="1"/>
  <c r="BD342" i="27" s="1"/>
  <c r="F434" i="27"/>
  <c r="G434" i="27" s="1"/>
  <c r="H434" i="27" s="1"/>
  <c r="I434" i="27" s="1"/>
  <c r="J434" i="27" s="1"/>
  <c r="K434" i="27" s="1"/>
  <c r="L434" i="27" s="1"/>
  <c r="M434" i="27" s="1"/>
  <c r="N434" i="27" s="1"/>
  <c r="O434" i="27" s="1"/>
  <c r="P434" i="27" s="1"/>
  <c r="Q434" i="27" s="1"/>
  <c r="R434" i="27" s="1"/>
  <c r="S434" i="27" s="1"/>
  <c r="T434" i="27" s="1"/>
  <c r="U434" i="27" s="1"/>
  <c r="V434" i="27" s="1"/>
  <c r="W434" i="27" s="1"/>
  <c r="X434" i="27" s="1"/>
  <c r="Y434" i="27" s="1"/>
  <c r="Z434" i="27" s="1"/>
  <c r="AA434" i="27" s="1"/>
  <c r="AB434" i="27" s="1"/>
  <c r="AC434" i="27" s="1"/>
  <c r="AD434" i="27" s="1"/>
  <c r="AE434" i="27" s="1"/>
  <c r="AF434" i="27" s="1"/>
  <c r="AG434" i="27" s="1"/>
  <c r="AH434" i="27" s="1"/>
  <c r="AI434" i="27" s="1"/>
  <c r="AJ434" i="27" s="1"/>
  <c r="AK434" i="27" s="1"/>
  <c r="AL434" i="27" s="1"/>
  <c r="AM434" i="27" s="1"/>
  <c r="AN434" i="27" s="1"/>
  <c r="AO434" i="27" s="1"/>
  <c r="AP434" i="27" s="1"/>
  <c r="AQ434" i="27" s="1"/>
  <c r="AR434" i="27" s="1"/>
  <c r="AS434" i="27" s="1"/>
  <c r="AT434" i="27" s="1"/>
  <c r="AU434" i="27" s="1"/>
  <c r="AV434" i="27" s="1"/>
  <c r="AW434" i="27" s="1"/>
  <c r="AX434" i="27" s="1"/>
  <c r="AY434" i="27" s="1"/>
  <c r="AZ434" i="27" s="1"/>
  <c r="BA434" i="27" s="1"/>
  <c r="BB434" i="27" s="1"/>
  <c r="BC434" i="27" s="1"/>
  <c r="BD434" i="27" s="1"/>
  <c r="F303" i="27"/>
  <c r="G303" i="27" s="1"/>
  <c r="H303" i="27" s="1"/>
  <c r="I303" i="27" s="1"/>
  <c r="J303" i="27" s="1"/>
  <c r="K303" i="27" s="1"/>
  <c r="L303" i="27" s="1"/>
  <c r="M303" i="27" s="1"/>
  <c r="N303" i="27" s="1"/>
  <c r="O303" i="27" s="1"/>
  <c r="P303" i="27" s="1"/>
  <c r="Q303" i="27" s="1"/>
  <c r="R303" i="27" s="1"/>
  <c r="S303" i="27" s="1"/>
  <c r="T303" i="27" s="1"/>
  <c r="U303" i="27" s="1"/>
  <c r="V303" i="27" s="1"/>
  <c r="W303" i="27" s="1"/>
  <c r="X303" i="27" s="1"/>
  <c r="Y303" i="27" s="1"/>
  <c r="Z303" i="27" s="1"/>
  <c r="AA303" i="27" s="1"/>
  <c r="AB303" i="27" s="1"/>
  <c r="AC303" i="27" s="1"/>
  <c r="AD303" i="27" s="1"/>
  <c r="AE303" i="27" s="1"/>
  <c r="AF303" i="27" s="1"/>
  <c r="AG303" i="27" s="1"/>
  <c r="AH303" i="27" s="1"/>
  <c r="AI303" i="27" s="1"/>
  <c r="AJ303" i="27" s="1"/>
  <c r="AK303" i="27" s="1"/>
  <c r="AL303" i="27" s="1"/>
  <c r="AM303" i="27" s="1"/>
  <c r="AN303" i="27" s="1"/>
  <c r="AO303" i="27" s="1"/>
  <c r="AP303" i="27" s="1"/>
  <c r="AQ303" i="27" s="1"/>
  <c r="AR303" i="27" s="1"/>
  <c r="AS303" i="27" s="1"/>
  <c r="AT303" i="27" s="1"/>
  <c r="AU303" i="27" s="1"/>
  <c r="AV303" i="27" s="1"/>
  <c r="AW303" i="27" s="1"/>
  <c r="AX303" i="27" s="1"/>
  <c r="AY303" i="27" s="1"/>
  <c r="AZ303" i="27" s="1"/>
  <c r="BA303" i="27" s="1"/>
  <c r="BB303" i="27" s="1"/>
  <c r="BC303" i="27" s="1"/>
  <c r="BD303" i="27" s="1"/>
  <c r="F276" i="27"/>
  <c r="G276" i="27" s="1"/>
  <c r="H276" i="27" s="1"/>
  <c r="I276" i="27" s="1"/>
  <c r="J276" i="27" s="1"/>
  <c r="K276" i="27" s="1"/>
  <c r="L276" i="27" s="1"/>
  <c r="M276" i="27" s="1"/>
  <c r="N276" i="27" s="1"/>
  <c r="O276" i="27" s="1"/>
  <c r="P276" i="27" s="1"/>
  <c r="Q276" i="27" s="1"/>
  <c r="R276" i="27" s="1"/>
  <c r="S276" i="27" s="1"/>
  <c r="T276" i="27" s="1"/>
  <c r="U276" i="27" s="1"/>
  <c r="V276" i="27" s="1"/>
  <c r="W276" i="27" s="1"/>
  <c r="X276" i="27" s="1"/>
  <c r="Y276" i="27" s="1"/>
  <c r="Z276" i="27" s="1"/>
  <c r="AA276" i="27" s="1"/>
  <c r="AB276" i="27" s="1"/>
  <c r="AC276" i="27" s="1"/>
  <c r="AD276" i="27" s="1"/>
  <c r="AE276" i="27" s="1"/>
  <c r="AF276" i="27" s="1"/>
  <c r="AG276" i="27" s="1"/>
  <c r="AH276" i="27" s="1"/>
  <c r="AI276" i="27" s="1"/>
  <c r="AJ276" i="27" s="1"/>
  <c r="AK276" i="27" s="1"/>
  <c r="AL276" i="27" s="1"/>
  <c r="AM276" i="27" s="1"/>
  <c r="AN276" i="27" s="1"/>
  <c r="AO276" i="27" s="1"/>
  <c r="AP276" i="27" s="1"/>
  <c r="AQ276" i="27" s="1"/>
  <c r="AR276" i="27" s="1"/>
  <c r="AS276" i="27" s="1"/>
  <c r="AT276" i="27" s="1"/>
  <c r="AU276" i="27" s="1"/>
  <c r="AV276" i="27" s="1"/>
  <c r="AW276" i="27" s="1"/>
  <c r="AX276" i="27" s="1"/>
  <c r="AY276" i="27" s="1"/>
  <c r="AZ276" i="27" s="1"/>
  <c r="BA276" i="27" s="1"/>
  <c r="BB276" i="27" s="1"/>
  <c r="BC276" i="27" s="1"/>
  <c r="BD276" i="27" s="1"/>
  <c r="F100" i="27"/>
  <c r="G100" i="27" s="1"/>
  <c r="H100" i="27" s="1"/>
  <c r="I100" i="27" s="1"/>
  <c r="J100" i="27" s="1"/>
  <c r="K100" i="27" s="1"/>
  <c r="L100" i="27" s="1"/>
  <c r="M100" i="27" s="1"/>
  <c r="N100" i="27" s="1"/>
  <c r="O100" i="27" s="1"/>
  <c r="P100" i="27" s="1"/>
  <c r="Q100" i="27" s="1"/>
  <c r="R100" i="27" s="1"/>
  <c r="S100" i="27" s="1"/>
  <c r="T100" i="27" s="1"/>
  <c r="U100" i="27" s="1"/>
  <c r="V100" i="27" s="1"/>
  <c r="W100" i="27" s="1"/>
  <c r="X100" i="27" s="1"/>
  <c r="Y100" i="27" s="1"/>
  <c r="Z100" i="27" s="1"/>
  <c r="AA100" i="27" s="1"/>
  <c r="AB100" i="27" s="1"/>
  <c r="AC100" i="27" s="1"/>
  <c r="AD100" i="27" s="1"/>
  <c r="AE100" i="27" s="1"/>
  <c r="AF100" i="27" s="1"/>
  <c r="AG100" i="27" s="1"/>
  <c r="AH100" i="27" s="1"/>
  <c r="AI100" i="27" s="1"/>
  <c r="AJ100" i="27" s="1"/>
  <c r="AK100" i="27" s="1"/>
  <c r="AL100" i="27" s="1"/>
  <c r="AM100" i="27" s="1"/>
  <c r="AN100" i="27" s="1"/>
  <c r="AO100" i="27" s="1"/>
  <c r="AP100" i="27" s="1"/>
  <c r="AQ100" i="27" s="1"/>
  <c r="AR100" i="27" s="1"/>
  <c r="AS100" i="27" s="1"/>
  <c r="AT100" i="27" s="1"/>
  <c r="AU100" i="27" s="1"/>
  <c r="AV100" i="27" s="1"/>
  <c r="AW100" i="27" s="1"/>
  <c r="AX100" i="27" s="1"/>
  <c r="AY100" i="27" s="1"/>
  <c r="AZ100" i="27" s="1"/>
  <c r="BA100" i="27" s="1"/>
  <c r="BB100" i="27" s="1"/>
  <c r="BC100" i="27" s="1"/>
  <c r="BD100" i="27" s="1"/>
  <c r="F36" i="27"/>
  <c r="G36" i="27" s="1"/>
  <c r="H36" i="27" s="1"/>
  <c r="I36" i="27" s="1"/>
  <c r="J36" i="27" s="1"/>
  <c r="K36" i="27" s="1"/>
  <c r="L36" i="27" s="1"/>
  <c r="M36" i="27" s="1"/>
  <c r="N36" i="27" s="1"/>
  <c r="O36" i="27" s="1"/>
  <c r="P36" i="27" s="1"/>
  <c r="Q36" i="27" s="1"/>
  <c r="R36" i="27" s="1"/>
  <c r="S36" i="27" s="1"/>
  <c r="T36" i="27" s="1"/>
  <c r="U36" i="27" s="1"/>
  <c r="V36" i="27" s="1"/>
  <c r="W36" i="27" s="1"/>
  <c r="X36" i="27" s="1"/>
  <c r="Y36" i="27" s="1"/>
  <c r="Z36" i="27" s="1"/>
  <c r="AA36" i="27" s="1"/>
  <c r="AB36" i="27" s="1"/>
  <c r="AC36" i="27" s="1"/>
  <c r="AD36" i="27" s="1"/>
  <c r="AE36" i="27" s="1"/>
  <c r="AF36" i="27" s="1"/>
  <c r="AG36" i="27" s="1"/>
  <c r="AH36" i="27" s="1"/>
  <c r="AI36" i="27" s="1"/>
  <c r="AJ36" i="27" s="1"/>
  <c r="AK36" i="27" s="1"/>
  <c r="AL36" i="27" s="1"/>
  <c r="AM36" i="27" s="1"/>
  <c r="AN36" i="27" s="1"/>
  <c r="AO36" i="27" s="1"/>
  <c r="AP36" i="27" s="1"/>
  <c r="AQ36" i="27" s="1"/>
  <c r="AR36" i="27" s="1"/>
  <c r="AS36" i="27" s="1"/>
  <c r="AT36" i="27" s="1"/>
  <c r="AU36" i="27" s="1"/>
  <c r="AV36" i="27" s="1"/>
  <c r="AW36" i="27" s="1"/>
  <c r="AX36" i="27" s="1"/>
  <c r="AY36" i="27" s="1"/>
  <c r="AZ36" i="27" s="1"/>
  <c r="BA36" i="27" s="1"/>
  <c r="BB36" i="27" s="1"/>
  <c r="BC36" i="27" s="1"/>
  <c r="BD36" i="27" s="1"/>
  <c r="F17" i="27"/>
  <c r="G17" i="27" s="1"/>
  <c r="H17" i="27" s="1"/>
  <c r="I17" i="27" s="1"/>
  <c r="J17" i="27" s="1"/>
  <c r="K17" i="27" s="1"/>
  <c r="L17" i="27" s="1"/>
  <c r="M17" i="27" s="1"/>
  <c r="N17" i="27" s="1"/>
  <c r="O17" i="27" s="1"/>
  <c r="P17" i="27" s="1"/>
  <c r="Q17" i="27" s="1"/>
  <c r="R17" i="27" s="1"/>
  <c r="S17" i="27" s="1"/>
  <c r="T17" i="27" s="1"/>
  <c r="U17" i="27" s="1"/>
  <c r="V17" i="27" s="1"/>
  <c r="W17" i="27" s="1"/>
  <c r="X17" i="27" s="1"/>
  <c r="Y17" i="27" s="1"/>
  <c r="Z17" i="27" s="1"/>
  <c r="AA17" i="27" s="1"/>
  <c r="AB17" i="27" s="1"/>
  <c r="AC17" i="27" s="1"/>
  <c r="AD17" i="27" s="1"/>
  <c r="AE17" i="27" s="1"/>
  <c r="AF17" i="27" s="1"/>
  <c r="AG17" i="27" s="1"/>
  <c r="AH17" i="27" s="1"/>
  <c r="AI17" i="27" s="1"/>
  <c r="AJ17" i="27" s="1"/>
  <c r="AK17" i="27" s="1"/>
  <c r="AL17" i="27" s="1"/>
  <c r="AM17" i="27" s="1"/>
  <c r="AN17" i="27" s="1"/>
  <c r="AO17" i="27" s="1"/>
  <c r="AP17" i="27" s="1"/>
  <c r="AQ17" i="27" s="1"/>
  <c r="AR17" i="27" s="1"/>
  <c r="AS17" i="27" s="1"/>
  <c r="AT17" i="27" s="1"/>
  <c r="AU17" i="27" s="1"/>
  <c r="AV17" i="27" s="1"/>
  <c r="AW17" i="27" s="1"/>
  <c r="AX17" i="27" s="1"/>
  <c r="AY17" i="27" s="1"/>
  <c r="AZ17" i="27" s="1"/>
  <c r="BA17" i="27" s="1"/>
  <c r="BB17" i="27" s="1"/>
  <c r="BC17" i="27" s="1"/>
  <c r="BD17" i="27" s="1"/>
  <c r="F33" i="27"/>
  <c r="G33" i="27" s="1"/>
  <c r="H33" i="27" s="1"/>
  <c r="I33" i="27" s="1"/>
  <c r="J33" i="27" s="1"/>
  <c r="K33" i="27" s="1"/>
  <c r="L33" i="27" s="1"/>
  <c r="M33" i="27" s="1"/>
  <c r="N33" i="27" s="1"/>
  <c r="O33" i="27" s="1"/>
  <c r="P33" i="27" s="1"/>
  <c r="Q33" i="27" s="1"/>
  <c r="R33" i="27" s="1"/>
  <c r="S33" i="27" s="1"/>
  <c r="T33" i="27" s="1"/>
  <c r="U33" i="27" s="1"/>
  <c r="V33" i="27" s="1"/>
  <c r="W33" i="27" s="1"/>
  <c r="X33" i="27" s="1"/>
  <c r="Y33" i="27" s="1"/>
  <c r="Z33" i="27" s="1"/>
  <c r="AA33" i="27" s="1"/>
  <c r="AB33" i="27" s="1"/>
  <c r="AC33" i="27" s="1"/>
  <c r="AD33" i="27" s="1"/>
  <c r="AE33" i="27" s="1"/>
  <c r="AF33" i="27" s="1"/>
  <c r="AG33" i="27" s="1"/>
  <c r="AH33" i="27" s="1"/>
  <c r="AI33" i="27" s="1"/>
  <c r="AJ33" i="27" s="1"/>
  <c r="AK33" i="27" s="1"/>
  <c r="AL33" i="27" s="1"/>
  <c r="AM33" i="27" s="1"/>
  <c r="AN33" i="27" s="1"/>
  <c r="AO33" i="27" s="1"/>
  <c r="AP33" i="27" s="1"/>
  <c r="AQ33" i="27" s="1"/>
  <c r="AR33" i="27" s="1"/>
  <c r="AS33" i="27" s="1"/>
  <c r="AT33" i="27" s="1"/>
  <c r="AU33" i="27" s="1"/>
  <c r="AV33" i="27" s="1"/>
  <c r="AW33" i="27" s="1"/>
  <c r="AX33" i="27" s="1"/>
  <c r="AY33" i="27" s="1"/>
  <c r="AZ33" i="27" s="1"/>
  <c r="BA33" i="27" s="1"/>
  <c r="BB33" i="27" s="1"/>
  <c r="BC33" i="27" s="1"/>
  <c r="BD33" i="27" s="1"/>
  <c r="F49" i="27"/>
  <c r="G49" i="27" s="1"/>
  <c r="H49" i="27" s="1"/>
  <c r="I49" i="27" s="1"/>
  <c r="J49" i="27" s="1"/>
  <c r="K49" i="27" s="1"/>
  <c r="L49" i="27" s="1"/>
  <c r="M49" i="27" s="1"/>
  <c r="N49" i="27" s="1"/>
  <c r="O49" i="27" s="1"/>
  <c r="P49" i="27" s="1"/>
  <c r="Q49" i="27" s="1"/>
  <c r="R49" i="27" s="1"/>
  <c r="S49" i="27" s="1"/>
  <c r="T49" i="27" s="1"/>
  <c r="U49" i="27" s="1"/>
  <c r="V49" i="27" s="1"/>
  <c r="W49" i="27" s="1"/>
  <c r="X49" i="27" s="1"/>
  <c r="Y49" i="27" s="1"/>
  <c r="Z49" i="27" s="1"/>
  <c r="AA49" i="27" s="1"/>
  <c r="AB49" i="27" s="1"/>
  <c r="AC49" i="27" s="1"/>
  <c r="AD49" i="27" s="1"/>
  <c r="AE49" i="27" s="1"/>
  <c r="AF49" i="27" s="1"/>
  <c r="AG49" i="27" s="1"/>
  <c r="AH49" i="27" s="1"/>
  <c r="AI49" i="27" s="1"/>
  <c r="AJ49" i="27" s="1"/>
  <c r="AK49" i="27" s="1"/>
  <c r="AL49" i="27" s="1"/>
  <c r="AM49" i="27" s="1"/>
  <c r="AN49" i="27" s="1"/>
  <c r="AO49" i="27" s="1"/>
  <c r="AP49" i="27" s="1"/>
  <c r="AQ49" i="27" s="1"/>
  <c r="AR49" i="27" s="1"/>
  <c r="AS49" i="27" s="1"/>
  <c r="AT49" i="27" s="1"/>
  <c r="AU49" i="27" s="1"/>
  <c r="AV49" i="27" s="1"/>
  <c r="AW49" i="27" s="1"/>
  <c r="AX49" i="27" s="1"/>
  <c r="AY49" i="27" s="1"/>
  <c r="AZ49" i="27" s="1"/>
  <c r="BA49" i="27" s="1"/>
  <c r="BB49" i="27" s="1"/>
  <c r="BC49" i="27" s="1"/>
  <c r="BD49" i="27" s="1"/>
  <c r="F65" i="27"/>
  <c r="G65" i="27" s="1"/>
  <c r="H65" i="27" s="1"/>
  <c r="I65" i="27" s="1"/>
  <c r="J65" i="27" s="1"/>
  <c r="K65" i="27" s="1"/>
  <c r="L65" i="27" s="1"/>
  <c r="M65" i="27" s="1"/>
  <c r="N65" i="27" s="1"/>
  <c r="O65" i="27" s="1"/>
  <c r="P65" i="27" s="1"/>
  <c r="Q65" i="27" s="1"/>
  <c r="R65" i="27" s="1"/>
  <c r="S65" i="27" s="1"/>
  <c r="T65" i="27" s="1"/>
  <c r="U65" i="27" s="1"/>
  <c r="V65" i="27" s="1"/>
  <c r="W65" i="27" s="1"/>
  <c r="X65" i="27" s="1"/>
  <c r="Y65" i="27" s="1"/>
  <c r="Z65" i="27" s="1"/>
  <c r="AA65" i="27" s="1"/>
  <c r="AB65" i="27" s="1"/>
  <c r="AC65" i="27" s="1"/>
  <c r="AD65" i="27" s="1"/>
  <c r="AE65" i="27" s="1"/>
  <c r="AF65" i="27" s="1"/>
  <c r="AG65" i="27" s="1"/>
  <c r="AH65" i="27" s="1"/>
  <c r="AI65" i="27" s="1"/>
  <c r="AJ65" i="27" s="1"/>
  <c r="AK65" i="27" s="1"/>
  <c r="AL65" i="27" s="1"/>
  <c r="AM65" i="27" s="1"/>
  <c r="AN65" i="27" s="1"/>
  <c r="AO65" i="27" s="1"/>
  <c r="AP65" i="27" s="1"/>
  <c r="AQ65" i="27" s="1"/>
  <c r="AR65" i="27" s="1"/>
  <c r="AS65" i="27" s="1"/>
  <c r="AT65" i="27" s="1"/>
  <c r="AU65" i="27" s="1"/>
  <c r="AV65" i="27" s="1"/>
  <c r="AW65" i="27" s="1"/>
  <c r="AX65" i="27" s="1"/>
  <c r="AY65" i="27" s="1"/>
  <c r="AZ65" i="27" s="1"/>
  <c r="BA65" i="27" s="1"/>
  <c r="BB65" i="27" s="1"/>
  <c r="BC65" i="27" s="1"/>
  <c r="BD65" i="27" s="1"/>
  <c r="F81" i="27"/>
  <c r="G81" i="27" s="1"/>
  <c r="H81" i="27" s="1"/>
  <c r="I81" i="27" s="1"/>
  <c r="J81" i="27" s="1"/>
  <c r="K81" i="27" s="1"/>
  <c r="L81" i="27" s="1"/>
  <c r="M81" i="27" s="1"/>
  <c r="N81" i="27" s="1"/>
  <c r="O81" i="27" s="1"/>
  <c r="P81" i="27" s="1"/>
  <c r="Q81" i="27" s="1"/>
  <c r="R81" i="27" s="1"/>
  <c r="S81" i="27" s="1"/>
  <c r="T81" i="27" s="1"/>
  <c r="U81" i="27" s="1"/>
  <c r="V81" i="27" s="1"/>
  <c r="W81" i="27" s="1"/>
  <c r="X81" i="27" s="1"/>
  <c r="Y81" i="27" s="1"/>
  <c r="Z81" i="27" s="1"/>
  <c r="AA81" i="27" s="1"/>
  <c r="AB81" i="27" s="1"/>
  <c r="AC81" i="27" s="1"/>
  <c r="AD81" i="27" s="1"/>
  <c r="AE81" i="27" s="1"/>
  <c r="AF81" i="27" s="1"/>
  <c r="AG81" i="27" s="1"/>
  <c r="AH81" i="27" s="1"/>
  <c r="AI81" i="27" s="1"/>
  <c r="AJ81" i="27" s="1"/>
  <c r="AK81" i="27" s="1"/>
  <c r="AL81" i="27" s="1"/>
  <c r="AM81" i="27" s="1"/>
  <c r="AN81" i="27" s="1"/>
  <c r="AO81" i="27" s="1"/>
  <c r="AP81" i="27" s="1"/>
  <c r="AQ81" i="27" s="1"/>
  <c r="AR81" i="27" s="1"/>
  <c r="AS81" i="27" s="1"/>
  <c r="AT81" i="27" s="1"/>
  <c r="AU81" i="27" s="1"/>
  <c r="AV81" i="27" s="1"/>
  <c r="AW81" i="27" s="1"/>
  <c r="AX81" i="27" s="1"/>
  <c r="AY81" i="27" s="1"/>
  <c r="AZ81" i="27" s="1"/>
  <c r="BA81" i="27" s="1"/>
  <c r="BB81" i="27" s="1"/>
  <c r="BC81" i="27" s="1"/>
  <c r="BD81" i="27" s="1"/>
  <c r="F97" i="27"/>
  <c r="G97" i="27" s="1"/>
  <c r="H97" i="27" s="1"/>
  <c r="I97" i="27" s="1"/>
  <c r="J97" i="27" s="1"/>
  <c r="K97" i="27" s="1"/>
  <c r="L97" i="27" s="1"/>
  <c r="M97" i="27" s="1"/>
  <c r="N97" i="27" s="1"/>
  <c r="O97" i="27" s="1"/>
  <c r="P97" i="27" s="1"/>
  <c r="Q97" i="27" s="1"/>
  <c r="R97" i="27" s="1"/>
  <c r="S97" i="27" s="1"/>
  <c r="T97" i="27" s="1"/>
  <c r="U97" i="27" s="1"/>
  <c r="V97" i="27" s="1"/>
  <c r="W97" i="27" s="1"/>
  <c r="X97" i="27" s="1"/>
  <c r="Y97" i="27" s="1"/>
  <c r="Z97" i="27" s="1"/>
  <c r="AA97" i="27" s="1"/>
  <c r="AB97" i="27" s="1"/>
  <c r="AC97" i="27" s="1"/>
  <c r="AD97" i="27" s="1"/>
  <c r="AE97" i="27" s="1"/>
  <c r="AF97" i="27" s="1"/>
  <c r="AG97" i="27" s="1"/>
  <c r="AH97" i="27" s="1"/>
  <c r="AI97" i="27" s="1"/>
  <c r="AJ97" i="27" s="1"/>
  <c r="AK97" i="27" s="1"/>
  <c r="AL97" i="27" s="1"/>
  <c r="AM97" i="27" s="1"/>
  <c r="AN97" i="27" s="1"/>
  <c r="AO97" i="27" s="1"/>
  <c r="AP97" i="27" s="1"/>
  <c r="AQ97" i="27" s="1"/>
  <c r="AR97" i="27" s="1"/>
  <c r="AS97" i="27" s="1"/>
  <c r="AT97" i="27" s="1"/>
  <c r="AU97" i="27" s="1"/>
  <c r="AV97" i="27" s="1"/>
  <c r="AW97" i="27" s="1"/>
  <c r="AX97" i="27" s="1"/>
  <c r="AY97" i="27" s="1"/>
  <c r="AZ97" i="27" s="1"/>
  <c r="BA97" i="27" s="1"/>
  <c r="BB97" i="27" s="1"/>
  <c r="BC97" i="27" s="1"/>
  <c r="BD97" i="27" s="1"/>
  <c r="F113" i="27"/>
  <c r="G113" i="27" s="1"/>
  <c r="H113" i="27" s="1"/>
  <c r="I113" i="27" s="1"/>
  <c r="J113" i="27" s="1"/>
  <c r="K113" i="27" s="1"/>
  <c r="L113" i="27" s="1"/>
  <c r="M113" i="27" s="1"/>
  <c r="N113" i="27" s="1"/>
  <c r="O113" i="27" s="1"/>
  <c r="P113" i="27" s="1"/>
  <c r="Q113" i="27" s="1"/>
  <c r="R113" i="27" s="1"/>
  <c r="S113" i="27" s="1"/>
  <c r="T113" i="27" s="1"/>
  <c r="U113" i="27" s="1"/>
  <c r="V113" i="27" s="1"/>
  <c r="W113" i="27" s="1"/>
  <c r="X113" i="27" s="1"/>
  <c r="Y113" i="27" s="1"/>
  <c r="Z113" i="27" s="1"/>
  <c r="AA113" i="27" s="1"/>
  <c r="AB113" i="27" s="1"/>
  <c r="AC113" i="27" s="1"/>
  <c r="AD113" i="27" s="1"/>
  <c r="AE113" i="27" s="1"/>
  <c r="AF113" i="27" s="1"/>
  <c r="AG113" i="27" s="1"/>
  <c r="AH113" i="27" s="1"/>
  <c r="AI113" i="27" s="1"/>
  <c r="AJ113" i="27" s="1"/>
  <c r="AK113" i="27" s="1"/>
  <c r="AL113" i="27" s="1"/>
  <c r="AM113" i="27" s="1"/>
  <c r="AN113" i="27" s="1"/>
  <c r="AO113" i="27" s="1"/>
  <c r="AP113" i="27" s="1"/>
  <c r="AQ113" i="27" s="1"/>
  <c r="AR113" i="27" s="1"/>
  <c r="AS113" i="27" s="1"/>
  <c r="AT113" i="27" s="1"/>
  <c r="AU113" i="27" s="1"/>
  <c r="AV113" i="27" s="1"/>
  <c r="AW113" i="27" s="1"/>
  <c r="AX113" i="27" s="1"/>
  <c r="AY113" i="27" s="1"/>
  <c r="AZ113" i="27" s="1"/>
  <c r="BA113" i="27" s="1"/>
  <c r="BB113" i="27" s="1"/>
  <c r="BC113" i="27" s="1"/>
  <c r="BD113" i="27" s="1"/>
  <c r="F278" i="27"/>
  <c r="G278" i="27" s="1"/>
  <c r="H278" i="27" s="1"/>
  <c r="I278" i="27" s="1"/>
  <c r="J278" i="27" s="1"/>
  <c r="K278" i="27" s="1"/>
  <c r="L278" i="27" s="1"/>
  <c r="M278" i="27" s="1"/>
  <c r="N278" i="27" s="1"/>
  <c r="O278" i="27" s="1"/>
  <c r="P278" i="27" s="1"/>
  <c r="Q278" i="27" s="1"/>
  <c r="R278" i="27" s="1"/>
  <c r="S278" i="27" s="1"/>
  <c r="T278" i="27" s="1"/>
  <c r="U278" i="27" s="1"/>
  <c r="V278" i="27" s="1"/>
  <c r="W278" i="27" s="1"/>
  <c r="X278" i="27" s="1"/>
  <c r="Y278" i="27" s="1"/>
  <c r="Z278" i="27" s="1"/>
  <c r="AA278" i="27" s="1"/>
  <c r="AB278" i="27" s="1"/>
  <c r="AC278" i="27" s="1"/>
  <c r="AD278" i="27" s="1"/>
  <c r="AE278" i="27" s="1"/>
  <c r="AF278" i="27" s="1"/>
  <c r="AG278" i="27" s="1"/>
  <c r="AH278" i="27" s="1"/>
  <c r="AI278" i="27" s="1"/>
  <c r="AJ278" i="27" s="1"/>
  <c r="AK278" i="27" s="1"/>
  <c r="AL278" i="27" s="1"/>
  <c r="AM278" i="27" s="1"/>
  <c r="AN278" i="27" s="1"/>
  <c r="AO278" i="27" s="1"/>
  <c r="AP278" i="27" s="1"/>
  <c r="AQ278" i="27" s="1"/>
  <c r="AR278" i="27" s="1"/>
  <c r="AS278" i="27" s="1"/>
  <c r="AT278" i="27" s="1"/>
  <c r="AU278" i="27" s="1"/>
  <c r="AV278" i="27" s="1"/>
  <c r="AW278" i="27" s="1"/>
  <c r="AX278" i="27" s="1"/>
  <c r="AY278" i="27" s="1"/>
  <c r="AZ278" i="27" s="1"/>
  <c r="BA278" i="27" s="1"/>
  <c r="BB278" i="27" s="1"/>
  <c r="BC278" i="27" s="1"/>
  <c r="BD278" i="27" s="1"/>
  <c r="F16" i="27"/>
  <c r="G16" i="27" s="1"/>
  <c r="H16" i="27" s="1"/>
  <c r="I16" i="27" s="1"/>
  <c r="J16" i="27" s="1"/>
  <c r="K16" i="27" s="1"/>
  <c r="L16" i="27" s="1"/>
  <c r="M16" i="27" s="1"/>
  <c r="N16" i="27" s="1"/>
  <c r="O16" i="27" s="1"/>
  <c r="P16" i="27" s="1"/>
  <c r="Q16" i="27" s="1"/>
  <c r="R16" i="27" s="1"/>
  <c r="S16" i="27" s="1"/>
  <c r="T16" i="27" s="1"/>
  <c r="U16" i="27" s="1"/>
  <c r="V16" i="27" s="1"/>
  <c r="W16" i="27" s="1"/>
  <c r="X16" i="27" s="1"/>
  <c r="Y16" i="27" s="1"/>
  <c r="Z16" i="27" s="1"/>
  <c r="AA16" i="27" s="1"/>
  <c r="AB16" i="27" s="1"/>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F209" i="27"/>
  <c r="G209" i="27" s="1"/>
  <c r="H209" i="27" s="1"/>
  <c r="I209" i="27" s="1"/>
  <c r="J209" i="27" s="1"/>
  <c r="K209" i="27" s="1"/>
  <c r="L209" i="27" s="1"/>
  <c r="M209" i="27" s="1"/>
  <c r="N209" i="27" s="1"/>
  <c r="O209" i="27" s="1"/>
  <c r="P209" i="27" s="1"/>
  <c r="Q209" i="27" s="1"/>
  <c r="R209" i="27" s="1"/>
  <c r="S209" i="27" s="1"/>
  <c r="T209" i="27" s="1"/>
  <c r="U209" i="27" s="1"/>
  <c r="V209" i="27" s="1"/>
  <c r="W209" i="27" s="1"/>
  <c r="X209" i="27" s="1"/>
  <c r="Y209" i="27" s="1"/>
  <c r="Z209" i="27" s="1"/>
  <c r="AA209" i="27" s="1"/>
  <c r="AB209" i="27" s="1"/>
  <c r="AC209" i="27" s="1"/>
  <c r="AD209" i="27" s="1"/>
  <c r="AE209" i="27" s="1"/>
  <c r="AF209" i="27" s="1"/>
  <c r="AG209" i="27" s="1"/>
  <c r="AH209" i="27" s="1"/>
  <c r="AI209" i="27" s="1"/>
  <c r="AJ209" i="27" s="1"/>
  <c r="AK209" i="27" s="1"/>
  <c r="AL209" i="27" s="1"/>
  <c r="AM209" i="27" s="1"/>
  <c r="AN209" i="27" s="1"/>
  <c r="AO209" i="27" s="1"/>
  <c r="AP209" i="27" s="1"/>
  <c r="AQ209" i="27" s="1"/>
  <c r="AR209" i="27" s="1"/>
  <c r="AS209" i="27" s="1"/>
  <c r="AT209" i="27" s="1"/>
  <c r="AU209" i="27" s="1"/>
  <c r="AV209" i="27" s="1"/>
  <c r="AW209" i="27" s="1"/>
  <c r="AX209" i="27" s="1"/>
  <c r="AY209" i="27" s="1"/>
  <c r="AZ209" i="27" s="1"/>
  <c r="BA209" i="27" s="1"/>
  <c r="BB209" i="27" s="1"/>
  <c r="BC209" i="27" s="1"/>
  <c r="BD209" i="27" s="1"/>
  <c r="F241" i="27"/>
  <c r="G241" i="27" s="1"/>
  <c r="H241" i="27" s="1"/>
  <c r="I241" i="27" s="1"/>
  <c r="J241" i="27" s="1"/>
  <c r="K241" i="27" s="1"/>
  <c r="L241" i="27" s="1"/>
  <c r="M241" i="27" s="1"/>
  <c r="N241" i="27" s="1"/>
  <c r="O241" i="27" s="1"/>
  <c r="P241" i="27" s="1"/>
  <c r="Q241" i="27" s="1"/>
  <c r="R241" i="27" s="1"/>
  <c r="S241" i="27" s="1"/>
  <c r="T241" i="27" s="1"/>
  <c r="U241" i="27" s="1"/>
  <c r="V241" i="27" s="1"/>
  <c r="W241" i="27" s="1"/>
  <c r="X241" i="27" s="1"/>
  <c r="Y241" i="27" s="1"/>
  <c r="Z241" i="27" s="1"/>
  <c r="AA241" i="27" s="1"/>
  <c r="AB241" i="27" s="1"/>
  <c r="AC241" i="27" s="1"/>
  <c r="AD241" i="27" s="1"/>
  <c r="AE241" i="27" s="1"/>
  <c r="AF241" i="27" s="1"/>
  <c r="AG241" i="27" s="1"/>
  <c r="AH241" i="27" s="1"/>
  <c r="AI241" i="27" s="1"/>
  <c r="AJ241" i="27" s="1"/>
  <c r="AK241" i="27" s="1"/>
  <c r="AL241" i="27" s="1"/>
  <c r="AM241" i="27" s="1"/>
  <c r="AN241" i="27" s="1"/>
  <c r="AO241" i="27" s="1"/>
  <c r="AP241" i="27" s="1"/>
  <c r="AQ241" i="27" s="1"/>
  <c r="AR241" i="27" s="1"/>
  <c r="AS241" i="27" s="1"/>
  <c r="AT241" i="27" s="1"/>
  <c r="AU241" i="27" s="1"/>
  <c r="AV241" i="27" s="1"/>
  <c r="AW241" i="27" s="1"/>
  <c r="AX241" i="27" s="1"/>
  <c r="AY241" i="27" s="1"/>
  <c r="AZ241" i="27" s="1"/>
  <c r="BA241" i="27" s="1"/>
  <c r="BB241" i="27" s="1"/>
  <c r="BC241" i="27" s="1"/>
  <c r="BD241" i="27" s="1"/>
  <c r="F273" i="27"/>
  <c r="G273" i="27" s="1"/>
  <c r="H273" i="27" s="1"/>
  <c r="I273" i="27" s="1"/>
  <c r="J273" i="27" s="1"/>
  <c r="K273" i="27" s="1"/>
  <c r="L273" i="27" s="1"/>
  <c r="M273" i="27" s="1"/>
  <c r="N273" i="27" s="1"/>
  <c r="O273" i="27" s="1"/>
  <c r="P273" i="27" s="1"/>
  <c r="Q273" i="27" s="1"/>
  <c r="R273" i="27" s="1"/>
  <c r="S273" i="27" s="1"/>
  <c r="T273" i="27" s="1"/>
  <c r="U273" i="27" s="1"/>
  <c r="V273" i="27" s="1"/>
  <c r="W273" i="27" s="1"/>
  <c r="X273" i="27" s="1"/>
  <c r="Y273" i="27" s="1"/>
  <c r="Z273" i="27" s="1"/>
  <c r="AA273" i="27" s="1"/>
  <c r="AB273" i="27" s="1"/>
  <c r="AC273" i="27" s="1"/>
  <c r="AD273" i="27" s="1"/>
  <c r="AE273" i="27" s="1"/>
  <c r="AF273" i="27" s="1"/>
  <c r="AG273" i="27" s="1"/>
  <c r="AH273" i="27" s="1"/>
  <c r="AI273" i="27" s="1"/>
  <c r="AJ273" i="27" s="1"/>
  <c r="AK273" i="27" s="1"/>
  <c r="AL273" i="27" s="1"/>
  <c r="AM273" i="27" s="1"/>
  <c r="AN273" i="27" s="1"/>
  <c r="AO273" i="27" s="1"/>
  <c r="AP273" i="27" s="1"/>
  <c r="AQ273" i="27" s="1"/>
  <c r="AR273" i="27" s="1"/>
  <c r="AS273" i="27" s="1"/>
  <c r="AT273" i="27" s="1"/>
  <c r="AU273" i="27" s="1"/>
  <c r="AV273" i="27" s="1"/>
  <c r="AW273" i="27" s="1"/>
  <c r="AX273" i="27" s="1"/>
  <c r="AY273" i="27" s="1"/>
  <c r="AZ273" i="27" s="1"/>
  <c r="BA273" i="27" s="1"/>
  <c r="BB273" i="27" s="1"/>
  <c r="BC273" i="27" s="1"/>
  <c r="BD273" i="27" s="1"/>
  <c r="F127" i="27"/>
  <c r="G127" i="27" s="1"/>
  <c r="H127" i="27" s="1"/>
  <c r="I127" i="27" s="1"/>
  <c r="J127" i="27" s="1"/>
  <c r="K127" i="27" s="1"/>
  <c r="L127" i="27" s="1"/>
  <c r="M127" i="27" s="1"/>
  <c r="N127" i="27" s="1"/>
  <c r="O127" i="27" s="1"/>
  <c r="P127" i="27" s="1"/>
  <c r="Q127" i="27" s="1"/>
  <c r="R127" i="27" s="1"/>
  <c r="S127" i="27" s="1"/>
  <c r="T127" i="27" s="1"/>
  <c r="U127" i="27" s="1"/>
  <c r="V127" i="27" s="1"/>
  <c r="W127" i="27" s="1"/>
  <c r="X127" i="27" s="1"/>
  <c r="Y127" i="27" s="1"/>
  <c r="Z127" i="27" s="1"/>
  <c r="AA127" i="27" s="1"/>
  <c r="AB127" i="27" s="1"/>
  <c r="AC127" i="27" s="1"/>
  <c r="AD127" i="27" s="1"/>
  <c r="AE127" i="27" s="1"/>
  <c r="AF127" i="27" s="1"/>
  <c r="AG127" i="27" s="1"/>
  <c r="AH127" i="27" s="1"/>
  <c r="AI127" i="27" s="1"/>
  <c r="AJ127" i="27" s="1"/>
  <c r="AK127" i="27" s="1"/>
  <c r="AL127" i="27" s="1"/>
  <c r="AM127" i="27" s="1"/>
  <c r="AN127" i="27" s="1"/>
  <c r="AO127" i="27" s="1"/>
  <c r="AP127" i="27" s="1"/>
  <c r="AQ127" i="27" s="1"/>
  <c r="AR127" i="27" s="1"/>
  <c r="AS127" i="27" s="1"/>
  <c r="AT127" i="27" s="1"/>
  <c r="AU127" i="27" s="1"/>
  <c r="AV127" i="27" s="1"/>
  <c r="AW127" i="27" s="1"/>
  <c r="AX127" i="27" s="1"/>
  <c r="AY127" i="27" s="1"/>
  <c r="AZ127" i="27" s="1"/>
  <c r="BA127" i="27" s="1"/>
  <c r="BB127" i="27" s="1"/>
  <c r="BC127" i="27" s="1"/>
  <c r="BD127" i="27" s="1"/>
  <c r="F135" i="27"/>
  <c r="G135" i="27" s="1"/>
  <c r="H135" i="27" s="1"/>
  <c r="I135" i="27" s="1"/>
  <c r="J135" i="27" s="1"/>
  <c r="K135" i="27" s="1"/>
  <c r="L135" i="27" s="1"/>
  <c r="M135" i="27" s="1"/>
  <c r="N135" i="27" s="1"/>
  <c r="O135" i="27" s="1"/>
  <c r="P135" i="27" s="1"/>
  <c r="Q135" i="27" s="1"/>
  <c r="R135" i="27" s="1"/>
  <c r="S135" i="27" s="1"/>
  <c r="T135" i="27" s="1"/>
  <c r="U135" i="27" s="1"/>
  <c r="V135" i="27" s="1"/>
  <c r="W135" i="27" s="1"/>
  <c r="X135" i="27" s="1"/>
  <c r="Y135" i="27" s="1"/>
  <c r="Z135" i="27" s="1"/>
  <c r="AA135" i="27" s="1"/>
  <c r="AB135" i="27" s="1"/>
  <c r="AC135" i="27" s="1"/>
  <c r="AD135" i="27" s="1"/>
  <c r="AE135" i="27" s="1"/>
  <c r="AF135" i="27" s="1"/>
  <c r="AG135" i="27" s="1"/>
  <c r="AH135" i="27" s="1"/>
  <c r="AI135" i="27" s="1"/>
  <c r="AJ135" i="27" s="1"/>
  <c r="AK135" i="27" s="1"/>
  <c r="AL135" i="27" s="1"/>
  <c r="AM135" i="27" s="1"/>
  <c r="AN135" i="27" s="1"/>
  <c r="AO135" i="27" s="1"/>
  <c r="AP135" i="27" s="1"/>
  <c r="AQ135" i="27" s="1"/>
  <c r="AR135" i="27" s="1"/>
  <c r="AS135" i="27" s="1"/>
  <c r="AT135" i="27" s="1"/>
  <c r="AU135" i="27" s="1"/>
  <c r="AV135" i="27" s="1"/>
  <c r="AW135" i="27" s="1"/>
  <c r="AX135" i="27" s="1"/>
  <c r="AY135" i="27" s="1"/>
  <c r="AZ135" i="27" s="1"/>
  <c r="BA135" i="27" s="1"/>
  <c r="BB135" i="27" s="1"/>
  <c r="BC135" i="27" s="1"/>
  <c r="BD135" i="27" s="1"/>
  <c r="F143" i="27"/>
  <c r="G143" i="27" s="1"/>
  <c r="H143" i="27" s="1"/>
  <c r="I143" i="27" s="1"/>
  <c r="J143" i="27" s="1"/>
  <c r="K143" i="27" s="1"/>
  <c r="L143" i="27" s="1"/>
  <c r="M143" i="27" s="1"/>
  <c r="N143" i="27" s="1"/>
  <c r="O143" i="27" s="1"/>
  <c r="P143" i="27" s="1"/>
  <c r="Q143" i="27" s="1"/>
  <c r="R143" i="27" s="1"/>
  <c r="S143" i="27" s="1"/>
  <c r="T143" i="27" s="1"/>
  <c r="U143" i="27" s="1"/>
  <c r="V143" i="27" s="1"/>
  <c r="W143" i="27" s="1"/>
  <c r="X143" i="27" s="1"/>
  <c r="Y143" i="27" s="1"/>
  <c r="Z143" i="27" s="1"/>
  <c r="AA143" i="27" s="1"/>
  <c r="AB143" i="27" s="1"/>
  <c r="AC143" i="27" s="1"/>
  <c r="AD143" i="27" s="1"/>
  <c r="AE143" i="27" s="1"/>
  <c r="AF143" i="27" s="1"/>
  <c r="AG143" i="27" s="1"/>
  <c r="AH143" i="27" s="1"/>
  <c r="AI143" i="27" s="1"/>
  <c r="AJ143" i="27" s="1"/>
  <c r="AK143" i="27" s="1"/>
  <c r="AL143" i="27" s="1"/>
  <c r="AM143" i="27" s="1"/>
  <c r="AN143" i="27" s="1"/>
  <c r="AO143" i="27" s="1"/>
  <c r="AP143" i="27" s="1"/>
  <c r="AQ143" i="27" s="1"/>
  <c r="AR143" i="27" s="1"/>
  <c r="AS143" i="27" s="1"/>
  <c r="AT143" i="27" s="1"/>
  <c r="AU143" i="27" s="1"/>
  <c r="AV143" i="27" s="1"/>
  <c r="AW143" i="27" s="1"/>
  <c r="AX143" i="27" s="1"/>
  <c r="AY143" i="27" s="1"/>
  <c r="AZ143" i="27" s="1"/>
  <c r="BA143" i="27" s="1"/>
  <c r="BB143" i="27" s="1"/>
  <c r="BC143" i="27" s="1"/>
  <c r="BD143" i="27" s="1"/>
  <c r="F151" i="27"/>
  <c r="G151" i="27" s="1"/>
  <c r="H151" i="27" s="1"/>
  <c r="I151" i="27" s="1"/>
  <c r="J151" i="27" s="1"/>
  <c r="K151" i="27" s="1"/>
  <c r="L151" i="27" s="1"/>
  <c r="M151" i="27" s="1"/>
  <c r="N151" i="27" s="1"/>
  <c r="O151" i="27" s="1"/>
  <c r="P151" i="27" s="1"/>
  <c r="Q151" i="27" s="1"/>
  <c r="R151" i="27" s="1"/>
  <c r="S151" i="27" s="1"/>
  <c r="T151" i="27" s="1"/>
  <c r="U151" i="27" s="1"/>
  <c r="V151" i="27" s="1"/>
  <c r="W151" i="27" s="1"/>
  <c r="X151" i="27" s="1"/>
  <c r="Y151" i="27" s="1"/>
  <c r="Z151" i="27" s="1"/>
  <c r="AA151" i="27" s="1"/>
  <c r="AB151" i="27" s="1"/>
  <c r="AC151" i="27" s="1"/>
  <c r="AD151" i="27" s="1"/>
  <c r="AE151" i="27" s="1"/>
  <c r="AF151" i="27" s="1"/>
  <c r="AG151" i="27" s="1"/>
  <c r="AH151" i="27" s="1"/>
  <c r="AI151" i="27" s="1"/>
  <c r="AJ151" i="27" s="1"/>
  <c r="AK151" i="27" s="1"/>
  <c r="AL151" i="27" s="1"/>
  <c r="AM151" i="27" s="1"/>
  <c r="AN151" i="27" s="1"/>
  <c r="AO151" i="27" s="1"/>
  <c r="AP151" i="27" s="1"/>
  <c r="AQ151" i="27" s="1"/>
  <c r="AR151" i="27" s="1"/>
  <c r="AS151" i="27" s="1"/>
  <c r="AT151" i="27" s="1"/>
  <c r="AU151" i="27" s="1"/>
  <c r="AV151" i="27" s="1"/>
  <c r="AW151" i="27" s="1"/>
  <c r="AX151" i="27" s="1"/>
  <c r="AY151" i="27" s="1"/>
  <c r="AZ151" i="27" s="1"/>
  <c r="BA151" i="27" s="1"/>
  <c r="BB151" i="27" s="1"/>
  <c r="BC151" i="27" s="1"/>
  <c r="BD151" i="27" s="1"/>
  <c r="F159" i="27"/>
  <c r="G159" i="27" s="1"/>
  <c r="H159" i="27" s="1"/>
  <c r="I159" i="27" s="1"/>
  <c r="J159" i="27" s="1"/>
  <c r="K159" i="27" s="1"/>
  <c r="L159" i="27" s="1"/>
  <c r="M159" i="27" s="1"/>
  <c r="N159" i="27" s="1"/>
  <c r="O159" i="27" s="1"/>
  <c r="P159" i="27" s="1"/>
  <c r="Q159" i="27" s="1"/>
  <c r="R159" i="27" s="1"/>
  <c r="S159" i="27" s="1"/>
  <c r="T159" i="27" s="1"/>
  <c r="U159" i="27" s="1"/>
  <c r="V159" i="27" s="1"/>
  <c r="W159" i="27" s="1"/>
  <c r="X159" i="27" s="1"/>
  <c r="Y159" i="27" s="1"/>
  <c r="Z159" i="27" s="1"/>
  <c r="AA159" i="27" s="1"/>
  <c r="AB159" i="27" s="1"/>
  <c r="AC159" i="27" s="1"/>
  <c r="AD159" i="27" s="1"/>
  <c r="AE159" i="27" s="1"/>
  <c r="AF159" i="27" s="1"/>
  <c r="AG159" i="27" s="1"/>
  <c r="AH159" i="27" s="1"/>
  <c r="AI159" i="27" s="1"/>
  <c r="AJ159" i="27" s="1"/>
  <c r="AK159" i="27" s="1"/>
  <c r="AL159" i="27" s="1"/>
  <c r="AM159" i="27" s="1"/>
  <c r="AN159" i="27" s="1"/>
  <c r="AO159" i="27" s="1"/>
  <c r="AP159" i="27" s="1"/>
  <c r="AQ159" i="27" s="1"/>
  <c r="AR159" i="27" s="1"/>
  <c r="AS159" i="27" s="1"/>
  <c r="AT159" i="27" s="1"/>
  <c r="AU159" i="27" s="1"/>
  <c r="AV159" i="27" s="1"/>
  <c r="AW159" i="27" s="1"/>
  <c r="AX159" i="27" s="1"/>
  <c r="AY159" i="27" s="1"/>
  <c r="AZ159" i="27" s="1"/>
  <c r="BA159" i="27" s="1"/>
  <c r="BB159" i="27" s="1"/>
  <c r="BC159" i="27" s="1"/>
  <c r="BD159" i="27" s="1"/>
  <c r="F167" i="27"/>
  <c r="G167" i="27" s="1"/>
  <c r="H167" i="27" s="1"/>
  <c r="I167" i="27" s="1"/>
  <c r="J167" i="27" s="1"/>
  <c r="K167" i="27" s="1"/>
  <c r="L167" i="27" s="1"/>
  <c r="M167" i="27" s="1"/>
  <c r="N167" i="27" s="1"/>
  <c r="O167" i="27" s="1"/>
  <c r="P167" i="27" s="1"/>
  <c r="Q167" i="27" s="1"/>
  <c r="R167" i="27" s="1"/>
  <c r="S167" i="27" s="1"/>
  <c r="T167" i="27" s="1"/>
  <c r="U167" i="27" s="1"/>
  <c r="V167" i="27" s="1"/>
  <c r="W167" i="27" s="1"/>
  <c r="X167" i="27" s="1"/>
  <c r="Y167" i="27" s="1"/>
  <c r="Z167" i="27" s="1"/>
  <c r="AA167" i="27" s="1"/>
  <c r="AB167" i="27" s="1"/>
  <c r="AC167" i="27" s="1"/>
  <c r="AD167" i="27" s="1"/>
  <c r="AE167" i="27" s="1"/>
  <c r="AF167" i="27" s="1"/>
  <c r="AG167" i="27" s="1"/>
  <c r="AH167" i="27" s="1"/>
  <c r="AI167" i="27" s="1"/>
  <c r="AJ167" i="27" s="1"/>
  <c r="AK167" i="27" s="1"/>
  <c r="AL167" i="27" s="1"/>
  <c r="AM167" i="27" s="1"/>
  <c r="AN167" i="27" s="1"/>
  <c r="AO167" i="27" s="1"/>
  <c r="AP167" i="27" s="1"/>
  <c r="AQ167" i="27" s="1"/>
  <c r="AR167" i="27" s="1"/>
  <c r="AS167" i="27" s="1"/>
  <c r="AT167" i="27" s="1"/>
  <c r="AU167" i="27" s="1"/>
  <c r="AV167" i="27" s="1"/>
  <c r="AW167" i="27" s="1"/>
  <c r="AX167" i="27" s="1"/>
  <c r="AY167" i="27" s="1"/>
  <c r="AZ167" i="27" s="1"/>
  <c r="BA167" i="27" s="1"/>
  <c r="BB167" i="27" s="1"/>
  <c r="BC167" i="27" s="1"/>
  <c r="BD167" i="27" s="1"/>
  <c r="F175" i="27"/>
  <c r="G175" i="27" s="1"/>
  <c r="H175" i="27" s="1"/>
  <c r="I175" i="27" s="1"/>
  <c r="J175" i="27" s="1"/>
  <c r="K175" i="27" s="1"/>
  <c r="L175" i="27" s="1"/>
  <c r="M175" i="27" s="1"/>
  <c r="N175" i="27" s="1"/>
  <c r="O175" i="27" s="1"/>
  <c r="P175" i="27" s="1"/>
  <c r="Q175" i="27" s="1"/>
  <c r="R175" i="27" s="1"/>
  <c r="S175" i="27" s="1"/>
  <c r="T175" i="27" s="1"/>
  <c r="U175" i="27" s="1"/>
  <c r="V175" i="27" s="1"/>
  <c r="W175" i="27" s="1"/>
  <c r="X175" i="27" s="1"/>
  <c r="Y175" i="27" s="1"/>
  <c r="Z175" i="27" s="1"/>
  <c r="AA175" i="27" s="1"/>
  <c r="AB175" i="27" s="1"/>
  <c r="AC175" i="27" s="1"/>
  <c r="AD175" i="27" s="1"/>
  <c r="AE175" i="27" s="1"/>
  <c r="AF175" i="27" s="1"/>
  <c r="AG175" i="27" s="1"/>
  <c r="AH175" i="27" s="1"/>
  <c r="AI175" i="27" s="1"/>
  <c r="AJ175" i="27" s="1"/>
  <c r="AK175" i="27" s="1"/>
  <c r="AL175" i="27" s="1"/>
  <c r="AM175" i="27" s="1"/>
  <c r="AN175" i="27" s="1"/>
  <c r="AO175" i="27" s="1"/>
  <c r="AP175" i="27" s="1"/>
  <c r="AQ175" i="27" s="1"/>
  <c r="AR175" i="27" s="1"/>
  <c r="AS175" i="27" s="1"/>
  <c r="AT175" i="27" s="1"/>
  <c r="AU175" i="27" s="1"/>
  <c r="AV175" i="27" s="1"/>
  <c r="AW175" i="27" s="1"/>
  <c r="AX175" i="27" s="1"/>
  <c r="AY175" i="27" s="1"/>
  <c r="AZ175" i="27" s="1"/>
  <c r="BA175" i="27" s="1"/>
  <c r="BB175" i="27" s="1"/>
  <c r="BC175" i="27" s="1"/>
  <c r="BD175" i="27" s="1"/>
  <c r="F183" i="27"/>
  <c r="G183" i="27" s="1"/>
  <c r="H183" i="27" s="1"/>
  <c r="I183" i="27" s="1"/>
  <c r="J183" i="27" s="1"/>
  <c r="K183" i="27" s="1"/>
  <c r="L183" i="27" s="1"/>
  <c r="M183" i="27" s="1"/>
  <c r="N183" i="27" s="1"/>
  <c r="O183" i="27" s="1"/>
  <c r="P183" i="27" s="1"/>
  <c r="Q183" i="27" s="1"/>
  <c r="R183" i="27" s="1"/>
  <c r="S183" i="27" s="1"/>
  <c r="T183" i="27" s="1"/>
  <c r="U183" i="27" s="1"/>
  <c r="V183" i="27" s="1"/>
  <c r="W183" i="27" s="1"/>
  <c r="X183" i="27" s="1"/>
  <c r="Y183" i="27" s="1"/>
  <c r="Z183" i="27" s="1"/>
  <c r="AA183" i="27" s="1"/>
  <c r="AB183" i="27" s="1"/>
  <c r="AC183" i="27" s="1"/>
  <c r="AD183" i="27" s="1"/>
  <c r="AE183" i="27" s="1"/>
  <c r="AF183" i="27" s="1"/>
  <c r="AG183" i="27" s="1"/>
  <c r="AH183" i="27" s="1"/>
  <c r="AI183" i="27" s="1"/>
  <c r="AJ183" i="27" s="1"/>
  <c r="AK183" i="27" s="1"/>
  <c r="AL183" i="27" s="1"/>
  <c r="AM183" i="27" s="1"/>
  <c r="AN183" i="27" s="1"/>
  <c r="AO183" i="27" s="1"/>
  <c r="AP183" i="27" s="1"/>
  <c r="AQ183" i="27" s="1"/>
  <c r="AR183" i="27" s="1"/>
  <c r="AS183" i="27" s="1"/>
  <c r="AT183" i="27" s="1"/>
  <c r="AU183" i="27" s="1"/>
  <c r="AV183" i="27" s="1"/>
  <c r="AW183" i="27" s="1"/>
  <c r="AX183" i="27" s="1"/>
  <c r="AY183" i="27" s="1"/>
  <c r="AZ183" i="27" s="1"/>
  <c r="BA183" i="27" s="1"/>
  <c r="BB183" i="27" s="1"/>
  <c r="BC183" i="27" s="1"/>
  <c r="BD183" i="27" s="1"/>
  <c r="F191" i="27"/>
  <c r="G191" i="27" s="1"/>
  <c r="H191" i="27" s="1"/>
  <c r="I191" i="27" s="1"/>
  <c r="J191" i="27" s="1"/>
  <c r="K191" i="27" s="1"/>
  <c r="L191" i="27" s="1"/>
  <c r="M191" i="27" s="1"/>
  <c r="N191" i="27" s="1"/>
  <c r="O191" i="27" s="1"/>
  <c r="P191" i="27" s="1"/>
  <c r="Q191" i="27" s="1"/>
  <c r="R191" i="27" s="1"/>
  <c r="S191" i="27" s="1"/>
  <c r="T191" i="27" s="1"/>
  <c r="U191" i="27" s="1"/>
  <c r="V191" i="27" s="1"/>
  <c r="W191" i="27" s="1"/>
  <c r="X191" i="27" s="1"/>
  <c r="Y191" i="27" s="1"/>
  <c r="Z191" i="27" s="1"/>
  <c r="AA191" i="27" s="1"/>
  <c r="AB191" i="27" s="1"/>
  <c r="AC191" i="27" s="1"/>
  <c r="AD191" i="27" s="1"/>
  <c r="AE191" i="27" s="1"/>
  <c r="AF191" i="27" s="1"/>
  <c r="AG191" i="27" s="1"/>
  <c r="AH191" i="27" s="1"/>
  <c r="AI191" i="27" s="1"/>
  <c r="AJ191" i="27" s="1"/>
  <c r="AK191" i="27" s="1"/>
  <c r="AL191" i="27" s="1"/>
  <c r="AM191" i="27" s="1"/>
  <c r="AN191" i="27" s="1"/>
  <c r="AO191" i="27" s="1"/>
  <c r="AP191" i="27" s="1"/>
  <c r="AQ191" i="27" s="1"/>
  <c r="AR191" i="27" s="1"/>
  <c r="AS191" i="27" s="1"/>
  <c r="AT191" i="27" s="1"/>
  <c r="AU191" i="27" s="1"/>
  <c r="AV191" i="27" s="1"/>
  <c r="AW191" i="27" s="1"/>
  <c r="AX191" i="27" s="1"/>
  <c r="AY191" i="27" s="1"/>
  <c r="AZ191" i="27" s="1"/>
  <c r="BA191" i="27" s="1"/>
  <c r="BB191" i="27" s="1"/>
  <c r="BC191" i="27" s="1"/>
  <c r="BD191" i="27" s="1"/>
  <c r="F205" i="27"/>
  <c r="G205" i="27" s="1"/>
  <c r="H205" i="27" s="1"/>
  <c r="I205" i="27" s="1"/>
  <c r="J205" i="27" s="1"/>
  <c r="K205" i="27" s="1"/>
  <c r="L205" i="27" s="1"/>
  <c r="M205" i="27" s="1"/>
  <c r="N205" i="27" s="1"/>
  <c r="O205" i="27" s="1"/>
  <c r="P205" i="27" s="1"/>
  <c r="Q205" i="27" s="1"/>
  <c r="R205" i="27" s="1"/>
  <c r="S205" i="27" s="1"/>
  <c r="T205" i="27" s="1"/>
  <c r="U205" i="27" s="1"/>
  <c r="V205" i="27" s="1"/>
  <c r="W205" i="27" s="1"/>
  <c r="X205" i="27" s="1"/>
  <c r="Y205" i="27" s="1"/>
  <c r="Z205" i="27" s="1"/>
  <c r="AA205" i="27" s="1"/>
  <c r="AB205" i="27" s="1"/>
  <c r="AC205" i="27" s="1"/>
  <c r="AD205" i="27" s="1"/>
  <c r="AE205" i="27" s="1"/>
  <c r="AF205" i="27" s="1"/>
  <c r="AG205" i="27" s="1"/>
  <c r="AH205" i="27" s="1"/>
  <c r="AI205" i="27" s="1"/>
  <c r="AJ205" i="27" s="1"/>
  <c r="AK205" i="27" s="1"/>
  <c r="AL205" i="27" s="1"/>
  <c r="AM205" i="27" s="1"/>
  <c r="AN205" i="27" s="1"/>
  <c r="AO205" i="27" s="1"/>
  <c r="AP205" i="27" s="1"/>
  <c r="AQ205" i="27" s="1"/>
  <c r="AR205" i="27" s="1"/>
  <c r="AS205" i="27" s="1"/>
  <c r="AT205" i="27" s="1"/>
  <c r="AU205" i="27" s="1"/>
  <c r="AV205" i="27" s="1"/>
  <c r="AW205" i="27" s="1"/>
  <c r="AX205" i="27" s="1"/>
  <c r="AY205" i="27" s="1"/>
  <c r="AZ205" i="27" s="1"/>
  <c r="BA205" i="27" s="1"/>
  <c r="BB205" i="27" s="1"/>
  <c r="BC205" i="27" s="1"/>
  <c r="BD205" i="27" s="1"/>
  <c r="F237" i="27"/>
  <c r="G237" i="27" s="1"/>
  <c r="H237" i="27" s="1"/>
  <c r="I237" i="27" s="1"/>
  <c r="J237" i="27" s="1"/>
  <c r="K237" i="27" s="1"/>
  <c r="L237" i="27" s="1"/>
  <c r="M237" i="27" s="1"/>
  <c r="N237" i="27" s="1"/>
  <c r="O237" i="27" s="1"/>
  <c r="P237" i="27" s="1"/>
  <c r="Q237" i="27" s="1"/>
  <c r="R237" i="27" s="1"/>
  <c r="S237" i="27" s="1"/>
  <c r="T237" i="27" s="1"/>
  <c r="U237" i="27" s="1"/>
  <c r="V237" i="27" s="1"/>
  <c r="W237" i="27" s="1"/>
  <c r="X237" i="27" s="1"/>
  <c r="Y237" i="27" s="1"/>
  <c r="Z237" i="27" s="1"/>
  <c r="AA237" i="27" s="1"/>
  <c r="AB237" i="27" s="1"/>
  <c r="AC237" i="27" s="1"/>
  <c r="AD237" i="27" s="1"/>
  <c r="AE237" i="27" s="1"/>
  <c r="AF237" i="27" s="1"/>
  <c r="AG237" i="27" s="1"/>
  <c r="AH237" i="27" s="1"/>
  <c r="AI237" i="27" s="1"/>
  <c r="AJ237" i="27" s="1"/>
  <c r="AK237" i="27" s="1"/>
  <c r="AL237" i="27" s="1"/>
  <c r="AM237" i="27" s="1"/>
  <c r="AN237" i="27" s="1"/>
  <c r="AO237" i="27" s="1"/>
  <c r="AP237" i="27" s="1"/>
  <c r="AQ237" i="27" s="1"/>
  <c r="AR237" i="27" s="1"/>
  <c r="AS237" i="27" s="1"/>
  <c r="AT237" i="27" s="1"/>
  <c r="AU237" i="27" s="1"/>
  <c r="AV237" i="27" s="1"/>
  <c r="AW237" i="27" s="1"/>
  <c r="AX237" i="27" s="1"/>
  <c r="AY237" i="27" s="1"/>
  <c r="AZ237" i="27" s="1"/>
  <c r="BA237" i="27" s="1"/>
  <c r="BB237" i="27" s="1"/>
  <c r="BC237" i="27" s="1"/>
  <c r="BD237" i="27" s="1"/>
  <c r="F269" i="27"/>
  <c r="G269" i="27" s="1"/>
  <c r="H269" i="27" s="1"/>
  <c r="I269" i="27" s="1"/>
  <c r="J269" i="27" s="1"/>
  <c r="K269" i="27" s="1"/>
  <c r="L269" i="27" s="1"/>
  <c r="M269" i="27" s="1"/>
  <c r="N269" i="27" s="1"/>
  <c r="O269" i="27" s="1"/>
  <c r="P269" i="27" s="1"/>
  <c r="Q269" i="27" s="1"/>
  <c r="R269" i="27" s="1"/>
  <c r="S269" i="27" s="1"/>
  <c r="T269" i="27" s="1"/>
  <c r="U269" i="27" s="1"/>
  <c r="V269" i="27" s="1"/>
  <c r="W269" i="27" s="1"/>
  <c r="X269" i="27" s="1"/>
  <c r="Y269" i="27" s="1"/>
  <c r="Z269" i="27" s="1"/>
  <c r="AA269" i="27" s="1"/>
  <c r="AB269" i="27" s="1"/>
  <c r="AC269" i="27" s="1"/>
  <c r="AD269" i="27" s="1"/>
  <c r="AE269" i="27" s="1"/>
  <c r="AF269" i="27" s="1"/>
  <c r="AG269" i="27" s="1"/>
  <c r="AH269" i="27" s="1"/>
  <c r="AI269" i="27" s="1"/>
  <c r="AJ269" i="27" s="1"/>
  <c r="AK269" i="27" s="1"/>
  <c r="AL269" i="27" s="1"/>
  <c r="AM269" i="27" s="1"/>
  <c r="AN269" i="27" s="1"/>
  <c r="AO269" i="27" s="1"/>
  <c r="AP269" i="27" s="1"/>
  <c r="AQ269" i="27" s="1"/>
  <c r="AR269" i="27" s="1"/>
  <c r="AS269" i="27" s="1"/>
  <c r="AT269" i="27" s="1"/>
  <c r="AU269" i="27" s="1"/>
  <c r="AV269" i="27" s="1"/>
  <c r="AW269" i="27" s="1"/>
  <c r="AX269" i="27" s="1"/>
  <c r="AY269" i="27" s="1"/>
  <c r="AZ269" i="27" s="1"/>
  <c r="BA269" i="27" s="1"/>
  <c r="BB269" i="27" s="1"/>
  <c r="BC269" i="27" s="1"/>
  <c r="BD269" i="27" s="1"/>
  <c r="F321" i="27"/>
  <c r="G321" i="27" s="1"/>
  <c r="H321" i="27" s="1"/>
  <c r="I321" i="27" s="1"/>
  <c r="J321" i="27" s="1"/>
  <c r="K321" i="27" s="1"/>
  <c r="L321" i="27" s="1"/>
  <c r="M321" i="27" s="1"/>
  <c r="N321" i="27" s="1"/>
  <c r="O321" i="27" s="1"/>
  <c r="P321" i="27" s="1"/>
  <c r="Q321" i="27" s="1"/>
  <c r="R321" i="27" s="1"/>
  <c r="S321" i="27" s="1"/>
  <c r="T321" i="27" s="1"/>
  <c r="U321" i="27" s="1"/>
  <c r="V321" i="27" s="1"/>
  <c r="W321" i="27" s="1"/>
  <c r="X321" i="27" s="1"/>
  <c r="Y321" i="27" s="1"/>
  <c r="Z321" i="27" s="1"/>
  <c r="AA321" i="27" s="1"/>
  <c r="AB321" i="27" s="1"/>
  <c r="AC321" i="27" s="1"/>
  <c r="AD321" i="27" s="1"/>
  <c r="AE321" i="27" s="1"/>
  <c r="AF321" i="27" s="1"/>
  <c r="AG321" i="27" s="1"/>
  <c r="AH321" i="27" s="1"/>
  <c r="AI321" i="27" s="1"/>
  <c r="AJ321" i="27" s="1"/>
  <c r="AK321" i="27" s="1"/>
  <c r="AL321" i="27" s="1"/>
  <c r="AM321" i="27" s="1"/>
  <c r="AN321" i="27" s="1"/>
  <c r="AO321" i="27" s="1"/>
  <c r="AP321" i="27" s="1"/>
  <c r="AQ321" i="27" s="1"/>
  <c r="AR321" i="27" s="1"/>
  <c r="AS321" i="27" s="1"/>
  <c r="AT321" i="27" s="1"/>
  <c r="AU321" i="27" s="1"/>
  <c r="AV321" i="27" s="1"/>
  <c r="AW321" i="27" s="1"/>
  <c r="AX321" i="27" s="1"/>
  <c r="AY321" i="27" s="1"/>
  <c r="AZ321" i="27" s="1"/>
  <c r="BA321" i="27" s="1"/>
  <c r="BB321" i="27" s="1"/>
  <c r="BC321" i="27" s="1"/>
  <c r="BD321" i="27" s="1"/>
  <c r="F356" i="27"/>
  <c r="G356" i="27" s="1"/>
  <c r="H356" i="27" s="1"/>
  <c r="I356" i="27" s="1"/>
  <c r="J356" i="27" s="1"/>
  <c r="K356" i="27" s="1"/>
  <c r="L356" i="27" s="1"/>
  <c r="M356" i="27" s="1"/>
  <c r="N356" i="27" s="1"/>
  <c r="O356" i="27" s="1"/>
  <c r="P356" i="27" s="1"/>
  <c r="Q356" i="27" s="1"/>
  <c r="R356" i="27" s="1"/>
  <c r="S356" i="27" s="1"/>
  <c r="T356" i="27" s="1"/>
  <c r="U356" i="27" s="1"/>
  <c r="V356" i="27" s="1"/>
  <c r="W356" i="27" s="1"/>
  <c r="X356" i="27" s="1"/>
  <c r="Y356" i="27" s="1"/>
  <c r="Z356" i="27" s="1"/>
  <c r="AA356" i="27" s="1"/>
  <c r="AB356" i="27" s="1"/>
  <c r="AC356" i="27" s="1"/>
  <c r="AD356" i="27" s="1"/>
  <c r="AE356" i="27" s="1"/>
  <c r="AF356" i="27" s="1"/>
  <c r="AG356" i="27" s="1"/>
  <c r="AH356" i="27" s="1"/>
  <c r="AI356" i="27" s="1"/>
  <c r="AJ356" i="27" s="1"/>
  <c r="AK356" i="27" s="1"/>
  <c r="AL356" i="27" s="1"/>
  <c r="AM356" i="27" s="1"/>
  <c r="AN356" i="27" s="1"/>
  <c r="AO356" i="27" s="1"/>
  <c r="AP356" i="27" s="1"/>
  <c r="AQ356" i="27" s="1"/>
  <c r="AR356" i="27" s="1"/>
  <c r="AS356" i="27" s="1"/>
  <c r="AT356" i="27" s="1"/>
  <c r="AU356" i="27" s="1"/>
  <c r="AV356" i="27" s="1"/>
  <c r="AW356" i="27" s="1"/>
  <c r="AX356" i="27" s="1"/>
  <c r="AY356" i="27" s="1"/>
  <c r="AZ356" i="27" s="1"/>
  <c r="BA356" i="27" s="1"/>
  <c r="BB356" i="27" s="1"/>
  <c r="BC356" i="27" s="1"/>
  <c r="BD356" i="27" s="1"/>
  <c r="F388" i="27"/>
  <c r="G388" i="27" s="1"/>
  <c r="H388" i="27" s="1"/>
  <c r="I388" i="27" s="1"/>
  <c r="J388" i="27" s="1"/>
  <c r="K388" i="27" s="1"/>
  <c r="L388" i="27" s="1"/>
  <c r="M388" i="27" s="1"/>
  <c r="N388" i="27" s="1"/>
  <c r="O388" i="27" s="1"/>
  <c r="P388" i="27" s="1"/>
  <c r="Q388" i="27" s="1"/>
  <c r="R388" i="27" s="1"/>
  <c r="S388" i="27" s="1"/>
  <c r="T388" i="27" s="1"/>
  <c r="U388" i="27" s="1"/>
  <c r="V388" i="27" s="1"/>
  <c r="W388" i="27" s="1"/>
  <c r="X388" i="27" s="1"/>
  <c r="Y388" i="27" s="1"/>
  <c r="Z388" i="27" s="1"/>
  <c r="AA388" i="27" s="1"/>
  <c r="AB388" i="27" s="1"/>
  <c r="AC388" i="27" s="1"/>
  <c r="AD388" i="27" s="1"/>
  <c r="AE388" i="27" s="1"/>
  <c r="AF388" i="27" s="1"/>
  <c r="AG388" i="27" s="1"/>
  <c r="AH388" i="27" s="1"/>
  <c r="AI388" i="27" s="1"/>
  <c r="AJ388" i="27" s="1"/>
  <c r="AK388" i="27" s="1"/>
  <c r="AL388" i="27" s="1"/>
  <c r="AM388" i="27" s="1"/>
  <c r="AN388" i="27" s="1"/>
  <c r="AO388" i="27" s="1"/>
  <c r="AP388" i="27" s="1"/>
  <c r="AQ388" i="27" s="1"/>
  <c r="AR388" i="27" s="1"/>
  <c r="AS388" i="27" s="1"/>
  <c r="AT388" i="27" s="1"/>
  <c r="AU388" i="27" s="1"/>
  <c r="AV388" i="27" s="1"/>
  <c r="AW388" i="27" s="1"/>
  <c r="AX388" i="27" s="1"/>
  <c r="AY388" i="27" s="1"/>
  <c r="AZ388" i="27" s="1"/>
  <c r="BA388" i="27" s="1"/>
  <c r="BB388" i="27" s="1"/>
  <c r="BC388" i="27" s="1"/>
  <c r="BD388" i="27" s="1"/>
  <c r="F420" i="27"/>
  <c r="G420" i="27" s="1"/>
  <c r="H420" i="27" s="1"/>
  <c r="I420" i="27" s="1"/>
  <c r="J420" i="27" s="1"/>
  <c r="K420" i="27" s="1"/>
  <c r="L420" i="27" s="1"/>
  <c r="M420" i="27" s="1"/>
  <c r="N420" i="27" s="1"/>
  <c r="O420" i="27" s="1"/>
  <c r="P420" i="27" s="1"/>
  <c r="Q420" i="27" s="1"/>
  <c r="R420" i="27" s="1"/>
  <c r="S420" i="27" s="1"/>
  <c r="T420" i="27" s="1"/>
  <c r="U420" i="27" s="1"/>
  <c r="V420" i="27" s="1"/>
  <c r="W420" i="27" s="1"/>
  <c r="X420" i="27" s="1"/>
  <c r="Y420" i="27" s="1"/>
  <c r="Z420" i="27" s="1"/>
  <c r="AA420" i="27" s="1"/>
  <c r="AB420" i="27" s="1"/>
  <c r="AC420" i="27" s="1"/>
  <c r="AD420" i="27" s="1"/>
  <c r="AE420" i="27" s="1"/>
  <c r="AF420" i="27" s="1"/>
  <c r="AG420" i="27" s="1"/>
  <c r="AH420" i="27" s="1"/>
  <c r="AI420" i="27" s="1"/>
  <c r="AJ420" i="27" s="1"/>
  <c r="AK420" i="27" s="1"/>
  <c r="AL420" i="27" s="1"/>
  <c r="AM420" i="27" s="1"/>
  <c r="AN420" i="27" s="1"/>
  <c r="AO420" i="27" s="1"/>
  <c r="AP420" i="27" s="1"/>
  <c r="AQ420" i="27" s="1"/>
  <c r="AR420" i="27" s="1"/>
  <c r="AS420" i="27" s="1"/>
  <c r="AT420" i="27" s="1"/>
  <c r="AU420" i="27" s="1"/>
  <c r="AV420" i="27" s="1"/>
  <c r="AW420" i="27" s="1"/>
  <c r="AX420" i="27" s="1"/>
  <c r="AY420" i="27" s="1"/>
  <c r="AZ420" i="27" s="1"/>
  <c r="BA420" i="27" s="1"/>
  <c r="BB420" i="27" s="1"/>
  <c r="BC420" i="27" s="1"/>
  <c r="BD420" i="27" s="1"/>
  <c r="F195" i="27"/>
  <c r="G195" i="27" s="1"/>
  <c r="H195" i="27" s="1"/>
  <c r="I195" i="27" s="1"/>
  <c r="J195" i="27" s="1"/>
  <c r="K195" i="27" s="1"/>
  <c r="L195" i="27" s="1"/>
  <c r="M195" i="27" s="1"/>
  <c r="N195" i="27" s="1"/>
  <c r="O195" i="27" s="1"/>
  <c r="P195" i="27" s="1"/>
  <c r="Q195" i="27" s="1"/>
  <c r="R195" i="27" s="1"/>
  <c r="S195" i="27" s="1"/>
  <c r="T195" i="27" s="1"/>
  <c r="U195" i="27" s="1"/>
  <c r="V195" i="27" s="1"/>
  <c r="W195" i="27" s="1"/>
  <c r="X195" i="27" s="1"/>
  <c r="Y195" i="27" s="1"/>
  <c r="Z195" i="27" s="1"/>
  <c r="AA195" i="27" s="1"/>
  <c r="AB195" i="27" s="1"/>
  <c r="AC195" i="27" s="1"/>
  <c r="AD195" i="27" s="1"/>
  <c r="AE195" i="27" s="1"/>
  <c r="AF195" i="27" s="1"/>
  <c r="AG195" i="27" s="1"/>
  <c r="AH195" i="27" s="1"/>
  <c r="AI195" i="27" s="1"/>
  <c r="AJ195" i="27" s="1"/>
  <c r="AK195" i="27" s="1"/>
  <c r="AL195" i="27" s="1"/>
  <c r="AM195" i="27" s="1"/>
  <c r="AN195" i="27" s="1"/>
  <c r="AO195" i="27" s="1"/>
  <c r="AP195" i="27" s="1"/>
  <c r="AQ195" i="27" s="1"/>
  <c r="AR195" i="27" s="1"/>
  <c r="AS195" i="27" s="1"/>
  <c r="AT195" i="27" s="1"/>
  <c r="AU195" i="27" s="1"/>
  <c r="AV195" i="27" s="1"/>
  <c r="AW195" i="27" s="1"/>
  <c r="AX195" i="27" s="1"/>
  <c r="AY195" i="27" s="1"/>
  <c r="AZ195" i="27" s="1"/>
  <c r="BA195" i="27" s="1"/>
  <c r="BB195" i="27" s="1"/>
  <c r="BC195" i="27" s="1"/>
  <c r="BD195" i="27" s="1"/>
  <c r="F211" i="27"/>
  <c r="G211" i="27" s="1"/>
  <c r="H211" i="27" s="1"/>
  <c r="I211" i="27" s="1"/>
  <c r="J211" i="27" s="1"/>
  <c r="K211" i="27" s="1"/>
  <c r="L211" i="27" s="1"/>
  <c r="M211" i="27" s="1"/>
  <c r="N211" i="27" s="1"/>
  <c r="O211" i="27" s="1"/>
  <c r="P211" i="27" s="1"/>
  <c r="Q211" i="27" s="1"/>
  <c r="R211" i="27" s="1"/>
  <c r="S211" i="27" s="1"/>
  <c r="T211" i="27" s="1"/>
  <c r="U211" i="27" s="1"/>
  <c r="V211" i="27" s="1"/>
  <c r="W211" i="27" s="1"/>
  <c r="X211" i="27" s="1"/>
  <c r="Y211" i="27" s="1"/>
  <c r="Z211" i="27" s="1"/>
  <c r="AA211" i="27" s="1"/>
  <c r="AB211" i="27" s="1"/>
  <c r="AC211" i="27" s="1"/>
  <c r="AD211" i="27" s="1"/>
  <c r="AE211" i="27" s="1"/>
  <c r="AF211" i="27" s="1"/>
  <c r="AG211" i="27" s="1"/>
  <c r="AH211" i="27" s="1"/>
  <c r="AI211" i="27" s="1"/>
  <c r="AJ211" i="27" s="1"/>
  <c r="AK211" i="27" s="1"/>
  <c r="AL211" i="27" s="1"/>
  <c r="AM211" i="27" s="1"/>
  <c r="AN211" i="27" s="1"/>
  <c r="AO211" i="27" s="1"/>
  <c r="AP211" i="27" s="1"/>
  <c r="AQ211" i="27" s="1"/>
  <c r="AR211" i="27" s="1"/>
  <c r="AS211" i="27" s="1"/>
  <c r="AT211" i="27" s="1"/>
  <c r="AU211" i="27" s="1"/>
  <c r="AV211" i="27" s="1"/>
  <c r="AW211" i="27" s="1"/>
  <c r="AX211" i="27" s="1"/>
  <c r="AY211" i="27" s="1"/>
  <c r="AZ211" i="27" s="1"/>
  <c r="BA211" i="27" s="1"/>
  <c r="BB211" i="27" s="1"/>
  <c r="BC211" i="27" s="1"/>
  <c r="BD211" i="27" s="1"/>
  <c r="F227" i="27"/>
  <c r="G227" i="27" s="1"/>
  <c r="H227" i="27" s="1"/>
  <c r="I227" i="27" s="1"/>
  <c r="J227" i="27" s="1"/>
  <c r="K227" i="27" s="1"/>
  <c r="L227" i="27" s="1"/>
  <c r="M227" i="27" s="1"/>
  <c r="N227" i="27" s="1"/>
  <c r="O227" i="27" s="1"/>
  <c r="P227" i="27" s="1"/>
  <c r="Q227" i="27" s="1"/>
  <c r="R227" i="27" s="1"/>
  <c r="S227" i="27" s="1"/>
  <c r="T227" i="27" s="1"/>
  <c r="U227" i="27" s="1"/>
  <c r="V227" i="27" s="1"/>
  <c r="W227" i="27" s="1"/>
  <c r="X227" i="27" s="1"/>
  <c r="Y227" i="27" s="1"/>
  <c r="Z227" i="27" s="1"/>
  <c r="AA227" i="27" s="1"/>
  <c r="AB227" i="27" s="1"/>
  <c r="AC227" i="27" s="1"/>
  <c r="AD227" i="27" s="1"/>
  <c r="AE227" i="27" s="1"/>
  <c r="AF227" i="27" s="1"/>
  <c r="AG227" i="27" s="1"/>
  <c r="AH227" i="27" s="1"/>
  <c r="AI227" i="27" s="1"/>
  <c r="AJ227" i="27" s="1"/>
  <c r="AK227" i="27" s="1"/>
  <c r="AL227" i="27" s="1"/>
  <c r="AM227" i="27" s="1"/>
  <c r="AN227" i="27" s="1"/>
  <c r="AO227" i="27" s="1"/>
  <c r="AP227" i="27" s="1"/>
  <c r="AQ227" i="27" s="1"/>
  <c r="AR227" i="27" s="1"/>
  <c r="AS227" i="27" s="1"/>
  <c r="AT227" i="27" s="1"/>
  <c r="AU227" i="27" s="1"/>
  <c r="AV227" i="27" s="1"/>
  <c r="AW227" i="27" s="1"/>
  <c r="AX227" i="27" s="1"/>
  <c r="AY227" i="27" s="1"/>
  <c r="AZ227" i="27" s="1"/>
  <c r="BA227" i="27" s="1"/>
  <c r="BB227" i="27" s="1"/>
  <c r="BC227" i="27" s="1"/>
  <c r="BD227" i="27" s="1"/>
  <c r="F243" i="27"/>
  <c r="G243" i="27" s="1"/>
  <c r="H243" i="27" s="1"/>
  <c r="I243" i="27" s="1"/>
  <c r="J243" i="27" s="1"/>
  <c r="K243" i="27" s="1"/>
  <c r="L243" i="27" s="1"/>
  <c r="M243" i="27" s="1"/>
  <c r="N243" i="27" s="1"/>
  <c r="O243" i="27" s="1"/>
  <c r="P243" i="27" s="1"/>
  <c r="Q243" i="27" s="1"/>
  <c r="R243" i="27" s="1"/>
  <c r="S243" i="27" s="1"/>
  <c r="T243" i="27" s="1"/>
  <c r="U243" i="27" s="1"/>
  <c r="V243" i="27" s="1"/>
  <c r="W243" i="27" s="1"/>
  <c r="X243" i="27" s="1"/>
  <c r="Y243" i="27" s="1"/>
  <c r="Z243" i="27" s="1"/>
  <c r="AA243" i="27" s="1"/>
  <c r="AB243" i="27" s="1"/>
  <c r="AC243" i="27" s="1"/>
  <c r="AD243" i="27" s="1"/>
  <c r="AE243" i="27" s="1"/>
  <c r="AF243" i="27" s="1"/>
  <c r="AG243" i="27" s="1"/>
  <c r="AH243" i="27" s="1"/>
  <c r="AI243" i="27" s="1"/>
  <c r="AJ243" i="27" s="1"/>
  <c r="AK243" i="27" s="1"/>
  <c r="AL243" i="27" s="1"/>
  <c r="AM243" i="27" s="1"/>
  <c r="AN243" i="27" s="1"/>
  <c r="AO243" i="27" s="1"/>
  <c r="AP243" i="27" s="1"/>
  <c r="AQ243" i="27" s="1"/>
  <c r="AR243" i="27" s="1"/>
  <c r="AS243" i="27" s="1"/>
  <c r="AT243" i="27" s="1"/>
  <c r="AU243" i="27" s="1"/>
  <c r="AV243" i="27" s="1"/>
  <c r="AW243" i="27" s="1"/>
  <c r="AX243" i="27" s="1"/>
  <c r="AY243" i="27" s="1"/>
  <c r="AZ243" i="27" s="1"/>
  <c r="BA243" i="27" s="1"/>
  <c r="BB243" i="27" s="1"/>
  <c r="BC243" i="27" s="1"/>
  <c r="BD243" i="27" s="1"/>
  <c r="F259" i="27"/>
  <c r="G259" i="27" s="1"/>
  <c r="H259" i="27" s="1"/>
  <c r="I259" i="27" s="1"/>
  <c r="J259" i="27" s="1"/>
  <c r="K259" i="27" s="1"/>
  <c r="L259" i="27" s="1"/>
  <c r="M259" i="27" s="1"/>
  <c r="N259" i="27" s="1"/>
  <c r="O259" i="27" s="1"/>
  <c r="P259" i="27" s="1"/>
  <c r="Q259" i="27" s="1"/>
  <c r="R259" i="27" s="1"/>
  <c r="S259" i="27" s="1"/>
  <c r="T259" i="27" s="1"/>
  <c r="U259" i="27" s="1"/>
  <c r="V259" i="27" s="1"/>
  <c r="W259" i="27" s="1"/>
  <c r="X259" i="27" s="1"/>
  <c r="Y259" i="27" s="1"/>
  <c r="Z259" i="27" s="1"/>
  <c r="AA259" i="27" s="1"/>
  <c r="AB259" i="27" s="1"/>
  <c r="AC259" i="27" s="1"/>
  <c r="AD259" i="27" s="1"/>
  <c r="AE259" i="27" s="1"/>
  <c r="AF259" i="27" s="1"/>
  <c r="AG259" i="27" s="1"/>
  <c r="AH259" i="27" s="1"/>
  <c r="AI259" i="27" s="1"/>
  <c r="AJ259" i="27" s="1"/>
  <c r="AK259" i="27" s="1"/>
  <c r="AL259" i="27" s="1"/>
  <c r="AM259" i="27" s="1"/>
  <c r="AN259" i="27" s="1"/>
  <c r="AO259" i="27" s="1"/>
  <c r="AP259" i="27" s="1"/>
  <c r="AQ259" i="27" s="1"/>
  <c r="AR259" i="27" s="1"/>
  <c r="AS259" i="27" s="1"/>
  <c r="AT259" i="27" s="1"/>
  <c r="AU259" i="27" s="1"/>
  <c r="AV259" i="27" s="1"/>
  <c r="AW259" i="27" s="1"/>
  <c r="AX259" i="27" s="1"/>
  <c r="AY259" i="27" s="1"/>
  <c r="AZ259" i="27" s="1"/>
  <c r="BA259" i="27" s="1"/>
  <c r="BB259" i="27" s="1"/>
  <c r="BC259" i="27" s="1"/>
  <c r="BD259" i="27" s="1"/>
  <c r="F275" i="27"/>
  <c r="G275" i="27" s="1"/>
  <c r="H275" i="27" s="1"/>
  <c r="I275" i="27" s="1"/>
  <c r="J275" i="27" s="1"/>
  <c r="K275" i="27" s="1"/>
  <c r="L275" i="27" s="1"/>
  <c r="M275" i="27" s="1"/>
  <c r="N275" i="27" s="1"/>
  <c r="O275" i="27" s="1"/>
  <c r="P275" i="27" s="1"/>
  <c r="Q275" i="27" s="1"/>
  <c r="R275" i="27" s="1"/>
  <c r="S275" i="27" s="1"/>
  <c r="T275" i="27" s="1"/>
  <c r="U275" i="27" s="1"/>
  <c r="V275" i="27" s="1"/>
  <c r="W275" i="27" s="1"/>
  <c r="X275" i="27" s="1"/>
  <c r="Y275" i="27" s="1"/>
  <c r="Z275" i="27" s="1"/>
  <c r="AA275" i="27" s="1"/>
  <c r="AB275" i="27" s="1"/>
  <c r="AC275" i="27" s="1"/>
  <c r="AD275" i="27" s="1"/>
  <c r="AE275" i="27" s="1"/>
  <c r="AF275" i="27" s="1"/>
  <c r="AG275" i="27" s="1"/>
  <c r="AH275" i="27" s="1"/>
  <c r="AI275" i="27" s="1"/>
  <c r="AJ275" i="27" s="1"/>
  <c r="AK275" i="27" s="1"/>
  <c r="AL275" i="27" s="1"/>
  <c r="AM275" i="27" s="1"/>
  <c r="AN275" i="27" s="1"/>
  <c r="AO275" i="27" s="1"/>
  <c r="AP275" i="27" s="1"/>
  <c r="AQ275" i="27" s="1"/>
  <c r="AR275" i="27" s="1"/>
  <c r="AS275" i="27" s="1"/>
  <c r="AT275" i="27" s="1"/>
  <c r="AU275" i="27" s="1"/>
  <c r="AV275" i="27" s="1"/>
  <c r="AW275" i="27" s="1"/>
  <c r="AX275" i="27" s="1"/>
  <c r="AY275" i="27" s="1"/>
  <c r="AZ275" i="27" s="1"/>
  <c r="BA275" i="27" s="1"/>
  <c r="BB275" i="27" s="1"/>
  <c r="BC275" i="27" s="1"/>
  <c r="BD275" i="27" s="1"/>
  <c r="F285" i="27"/>
  <c r="G285" i="27" s="1"/>
  <c r="H285" i="27" s="1"/>
  <c r="I285" i="27" s="1"/>
  <c r="J285" i="27" s="1"/>
  <c r="K285" i="27" s="1"/>
  <c r="L285" i="27" s="1"/>
  <c r="M285" i="27" s="1"/>
  <c r="N285" i="27" s="1"/>
  <c r="O285" i="27" s="1"/>
  <c r="P285" i="27" s="1"/>
  <c r="Q285" i="27" s="1"/>
  <c r="R285" i="27" s="1"/>
  <c r="S285" i="27" s="1"/>
  <c r="T285" i="27" s="1"/>
  <c r="U285" i="27" s="1"/>
  <c r="V285" i="27" s="1"/>
  <c r="W285" i="27" s="1"/>
  <c r="X285" i="27" s="1"/>
  <c r="Y285" i="27" s="1"/>
  <c r="Z285" i="27" s="1"/>
  <c r="AA285" i="27" s="1"/>
  <c r="AB285" i="27" s="1"/>
  <c r="AC285" i="27" s="1"/>
  <c r="AD285" i="27" s="1"/>
  <c r="AE285" i="27" s="1"/>
  <c r="AF285" i="27" s="1"/>
  <c r="AG285" i="27" s="1"/>
  <c r="AH285" i="27" s="1"/>
  <c r="AI285" i="27" s="1"/>
  <c r="AJ285" i="27" s="1"/>
  <c r="AK285" i="27" s="1"/>
  <c r="AL285" i="27" s="1"/>
  <c r="AM285" i="27" s="1"/>
  <c r="AN285" i="27" s="1"/>
  <c r="AO285" i="27" s="1"/>
  <c r="AP285" i="27" s="1"/>
  <c r="AQ285" i="27" s="1"/>
  <c r="AR285" i="27" s="1"/>
  <c r="AS285" i="27" s="1"/>
  <c r="AT285" i="27" s="1"/>
  <c r="AU285" i="27" s="1"/>
  <c r="AV285" i="27" s="1"/>
  <c r="AW285" i="27" s="1"/>
  <c r="AX285" i="27" s="1"/>
  <c r="AY285" i="27" s="1"/>
  <c r="AZ285" i="27" s="1"/>
  <c r="BA285" i="27" s="1"/>
  <c r="BB285" i="27" s="1"/>
  <c r="BC285" i="27" s="1"/>
  <c r="BD285" i="27" s="1"/>
  <c r="F293" i="27"/>
  <c r="G293" i="27" s="1"/>
  <c r="H293" i="27" s="1"/>
  <c r="I293" i="27" s="1"/>
  <c r="J293" i="27" s="1"/>
  <c r="K293" i="27" s="1"/>
  <c r="L293" i="27" s="1"/>
  <c r="M293" i="27" s="1"/>
  <c r="N293" i="27" s="1"/>
  <c r="O293" i="27" s="1"/>
  <c r="P293" i="27" s="1"/>
  <c r="Q293" i="27" s="1"/>
  <c r="R293" i="27" s="1"/>
  <c r="S293" i="27" s="1"/>
  <c r="T293" i="27" s="1"/>
  <c r="U293" i="27" s="1"/>
  <c r="V293" i="27" s="1"/>
  <c r="W293" i="27" s="1"/>
  <c r="X293" i="27" s="1"/>
  <c r="Y293" i="27" s="1"/>
  <c r="Z293" i="27" s="1"/>
  <c r="AA293" i="27" s="1"/>
  <c r="AB293" i="27" s="1"/>
  <c r="AC293" i="27" s="1"/>
  <c r="AD293" i="27" s="1"/>
  <c r="AE293" i="27" s="1"/>
  <c r="AF293" i="27" s="1"/>
  <c r="AG293" i="27" s="1"/>
  <c r="AH293" i="27" s="1"/>
  <c r="AI293" i="27" s="1"/>
  <c r="AJ293" i="27" s="1"/>
  <c r="AK293" i="27" s="1"/>
  <c r="AL293" i="27" s="1"/>
  <c r="AM293" i="27" s="1"/>
  <c r="AN293" i="27" s="1"/>
  <c r="AO293" i="27" s="1"/>
  <c r="AP293" i="27" s="1"/>
  <c r="AQ293" i="27" s="1"/>
  <c r="AR293" i="27" s="1"/>
  <c r="AS293" i="27" s="1"/>
  <c r="AT293" i="27" s="1"/>
  <c r="AU293" i="27" s="1"/>
  <c r="AV293" i="27" s="1"/>
  <c r="AW293" i="27" s="1"/>
  <c r="AX293" i="27" s="1"/>
  <c r="AY293" i="27" s="1"/>
  <c r="AZ293" i="27" s="1"/>
  <c r="BA293" i="27" s="1"/>
  <c r="BB293" i="27" s="1"/>
  <c r="BC293" i="27" s="1"/>
  <c r="BD293" i="27" s="1"/>
  <c r="F301" i="27"/>
  <c r="G301" i="27" s="1"/>
  <c r="H301" i="27" s="1"/>
  <c r="I301" i="27" s="1"/>
  <c r="J301" i="27" s="1"/>
  <c r="K301" i="27" s="1"/>
  <c r="L301" i="27" s="1"/>
  <c r="M301" i="27" s="1"/>
  <c r="N301" i="27" s="1"/>
  <c r="O301" i="27" s="1"/>
  <c r="P301" i="27" s="1"/>
  <c r="Q301" i="27" s="1"/>
  <c r="R301" i="27" s="1"/>
  <c r="S301" i="27" s="1"/>
  <c r="T301" i="27" s="1"/>
  <c r="U301" i="27" s="1"/>
  <c r="V301" i="27" s="1"/>
  <c r="W301" i="27" s="1"/>
  <c r="X301" i="27" s="1"/>
  <c r="Y301" i="27" s="1"/>
  <c r="Z301" i="27" s="1"/>
  <c r="AA301" i="27" s="1"/>
  <c r="AB301" i="27" s="1"/>
  <c r="AC301" i="27" s="1"/>
  <c r="AD301" i="27" s="1"/>
  <c r="AE301" i="27" s="1"/>
  <c r="AF301" i="27" s="1"/>
  <c r="AG301" i="27" s="1"/>
  <c r="AH301" i="27" s="1"/>
  <c r="AI301" i="27" s="1"/>
  <c r="AJ301" i="27" s="1"/>
  <c r="AK301" i="27" s="1"/>
  <c r="AL301" i="27" s="1"/>
  <c r="AM301" i="27" s="1"/>
  <c r="AN301" i="27" s="1"/>
  <c r="AO301" i="27" s="1"/>
  <c r="AP301" i="27" s="1"/>
  <c r="AQ301" i="27" s="1"/>
  <c r="AR301" i="27" s="1"/>
  <c r="AS301" i="27" s="1"/>
  <c r="AT301" i="27" s="1"/>
  <c r="AU301" i="27" s="1"/>
  <c r="AV301" i="27" s="1"/>
  <c r="AW301" i="27" s="1"/>
  <c r="AX301" i="27" s="1"/>
  <c r="AY301" i="27" s="1"/>
  <c r="AZ301" i="27" s="1"/>
  <c r="BA301" i="27" s="1"/>
  <c r="BB301" i="27" s="1"/>
  <c r="BC301" i="27" s="1"/>
  <c r="BD301" i="27" s="1"/>
  <c r="F333" i="27"/>
  <c r="G333" i="27" s="1"/>
  <c r="H333" i="27" s="1"/>
  <c r="I333" i="27" s="1"/>
  <c r="J333" i="27" s="1"/>
  <c r="K333" i="27" s="1"/>
  <c r="L333" i="27" s="1"/>
  <c r="M333" i="27" s="1"/>
  <c r="N333" i="27" s="1"/>
  <c r="O333" i="27" s="1"/>
  <c r="P333" i="27" s="1"/>
  <c r="Q333" i="27" s="1"/>
  <c r="R333" i="27" s="1"/>
  <c r="S333" i="27" s="1"/>
  <c r="T333" i="27" s="1"/>
  <c r="U333" i="27" s="1"/>
  <c r="V333" i="27" s="1"/>
  <c r="W333" i="27" s="1"/>
  <c r="X333" i="27" s="1"/>
  <c r="Y333" i="27" s="1"/>
  <c r="Z333" i="27" s="1"/>
  <c r="AA333" i="27" s="1"/>
  <c r="AB333" i="27" s="1"/>
  <c r="AC333" i="27" s="1"/>
  <c r="AD333" i="27" s="1"/>
  <c r="AE333" i="27" s="1"/>
  <c r="AF333" i="27" s="1"/>
  <c r="AG333" i="27" s="1"/>
  <c r="AH333" i="27" s="1"/>
  <c r="AI333" i="27" s="1"/>
  <c r="AJ333" i="27" s="1"/>
  <c r="AK333" i="27" s="1"/>
  <c r="AL333" i="27" s="1"/>
  <c r="AM333" i="27" s="1"/>
  <c r="AN333" i="27" s="1"/>
  <c r="AO333" i="27" s="1"/>
  <c r="AP333" i="27" s="1"/>
  <c r="AQ333" i="27" s="1"/>
  <c r="AR333" i="27" s="1"/>
  <c r="AS333" i="27" s="1"/>
  <c r="AT333" i="27" s="1"/>
  <c r="AU333" i="27" s="1"/>
  <c r="AV333" i="27" s="1"/>
  <c r="AW333" i="27" s="1"/>
  <c r="AX333" i="27" s="1"/>
  <c r="AY333" i="27" s="1"/>
  <c r="AZ333" i="27" s="1"/>
  <c r="BA333" i="27" s="1"/>
  <c r="BB333" i="27" s="1"/>
  <c r="BC333" i="27" s="1"/>
  <c r="BD333" i="27" s="1"/>
  <c r="F360" i="27"/>
  <c r="G360" i="27" s="1"/>
  <c r="H360" i="27" s="1"/>
  <c r="I360" i="27" s="1"/>
  <c r="J360" i="27" s="1"/>
  <c r="K360" i="27" s="1"/>
  <c r="L360" i="27" s="1"/>
  <c r="M360" i="27" s="1"/>
  <c r="N360" i="27" s="1"/>
  <c r="O360" i="27" s="1"/>
  <c r="P360" i="27" s="1"/>
  <c r="Q360" i="27" s="1"/>
  <c r="R360" i="27" s="1"/>
  <c r="S360" i="27" s="1"/>
  <c r="T360" i="27" s="1"/>
  <c r="U360" i="27" s="1"/>
  <c r="V360" i="27" s="1"/>
  <c r="W360" i="27" s="1"/>
  <c r="X360" i="27" s="1"/>
  <c r="Y360" i="27" s="1"/>
  <c r="Z360" i="27" s="1"/>
  <c r="AA360" i="27" s="1"/>
  <c r="AB360" i="27" s="1"/>
  <c r="AC360" i="27" s="1"/>
  <c r="AD360" i="27" s="1"/>
  <c r="AE360" i="27" s="1"/>
  <c r="AF360" i="27" s="1"/>
  <c r="AG360" i="27" s="1"/>
  <c r="AH360" i="27" s="1"/>
  <c r="AI360" i="27" s="1"/>
  <c r="AJ360" i="27" s="1"/>
  <c r="AK360" i="27" s="1"/>
  <c r="AL360" i="27" s="1"/>
  <c r="AM360" i="27" s="1"/>
  <c r="AN360" i="27" s="1"/>
  <c r="AO360" i="27" s="1"/>
  <c r="AP360" i="27" s="1"/>
  <c r="AQ360" i="27" s="1"/>
  <c r="AR360" i="27" s="1"/>
  <c r="AS360" i="27" s="1"/>
  <c r="AT360" i="27" s="1"/>
  <c r="AU360" i="27" s="1"/>
  <c r="AV360" i="27" s="1"/>
  <c r="AW360" i="27" s="1"/>
  <c r="AX360" i="27" s="1"/>
  <c r="AY360" i="27" s="1"/>
  <c r="AZ360" i="27" s="1"/>
  <c r="BA360" i="27" s="1"/>
  <c r="BB360" i="27" s="1"/>
  <c r="BC360" i="27" s="1"/>
  <c r="BD360" i="27" s="1"/>
  <c r="F392" i="27"/>
  <c r="G392" i="27" s="1"/>
  <c r="H392" i="27" s="1"/>
  <c r="I392" i="27" s="1"/>
  <c r="J392" i="27" s="1"/>
  <c r="K392" i="27" s="1"/>
  <c r="L392" i="27" s="1"/>
  <c r="M392" i="27" s="1"/>
  <c r="N392" i="27" s="1"/>
  <c r="O392" i="27" s="1"/>
  <c r="P392" i="27" s="1"/>
  <c r="Q392" i="27" s="1"/>
  <c r="R392" i="27" s="1"/>
  <c r="S392" i="27" s="1"/>
  <c r="T392" i="27" s="1"/>
  <c r="U392" i="27" s="1"/>
  <c r="V392" i="27" s="1"/>
  <c r="W392" i="27" s="1"/>
  <c r="X392" i="27" s="1"/>
  <c r="Y392" i="27" s="1"/>
  <c r="Z392" i="27" s="1"/>
  <c r="AA392" i="27" s="1"/>
  <c r="AB392" i="27" s="1"/>
  <c r="AC392" i="27" s="1"/>
  <c r="AD392" i="27" s="1"/>
  <c r="AE392" i="27" s="1"/>
  <c r="AF392" i="27" s="1"/>
  <c r="AG392" i="27" s="1"/>
  <c r="AH392" i="27" s="1"/>
  <c r="AI392" i="27" s="1"/>
  <c r="AJ392" i="27" s="1"/>
  <c r="AK392" i="27" s="1"/>
  <c r="AL392" i="27" s="1"/>
  <c r="AM392" i="27" s="1"/>
  <c r="AN392" i="27" s="1"/>
  <c r="AO392" i="27" s="1"/>
  <c r="AP392" i="27" s="1"/>
  <c r="AQ392" i="27" s="1"/>
  <c r="AR392" i="27" s="1"/>
  <c r="AS392" i="27" s="1"/>
  <c r="AT392" i="27" s="1"/>
  <c r="AU392" i="27" s="1"/>
  <c r="AV392" i="27" s="1"/>
  <c r="AW392" i="27" s="1"/>
  <c r="AX392" i="27" s="1"/>
  <c r="AY392" i="27" s="1"/>
  <c r="AZ392" i="27" s="1"/>
  <c r="BA392" i="27" s="1"/>
  <c r="BB392" i="27" s="1"/>
  <c r="BC392" i="27" s="1"/>
  <c r="BD392" i="27" s="1"/>
  <c r="F424" i="27"/>
  <c r="G424" i="27" s="1"/>
  <c r="H424" i="27" s="1"/>
  <c r="I424" i="27" s="1"/>
  <c r="J424" i="27" s="1"/>
  <c r="K424" i="27" s="1"/>
  <c r="L424" i="27" s="1"/>
  <c r="M424" i="27" s="1"/>
  <c r="N424" i="27" s="1"/>
  <c r="O424" i="27" s="1"/>
  <c r="P424" i="27" s="1"/>
  <c r="Q424" i="27" s="1"/>
  <c r="R424" i="27" s="1"/>
  <c r="S424" i="27" s="1"/>
  <c r="T424" i="27" s="1"/>
  <c r="U424" i="27" s="1"/>
  <c r="V424" i="27" s="1"/>
  <c r="W424" i="27" s="1"/>
  <c r="X424" i="27" s="1"/>
  <c r="Y424" i="27" s="1"/>
  <c r="Z424" i="27" s="1"/>
  <c r="AA424" i="27" s="1"/>
  <c r="AB424" i="27" s="1"/>
  <c r="AC424" i="27" s="1"/>
  <c r="AD424" i="27" s="1"/>
  <c r="AE424" i="27" s="1"/>
  <c r="AF424" i="27" s="1"/>
  <c r="AG424" i="27" s="1"/>
  <c r="AH424" i="27" s="1"/>
  <c r="AI424" i="27" s="1"/>
  <c r="AJ424" i="27" s="1"/>
  <c r="AK424" i="27" s="1"/>
  <c r="AL424" i="27" s="1"/>
  <c r="AM424" i="27" s="1"/>
  <c r="AN424" i="27" s="1"/>
  <c r="AO424" i="27" s="1"/>
  <c r="AP424" i="27" s="1"/>
  <c r="AQ424" i="27" s="1"/>
  <c r="AR424" i="27" s="1"/>
  <c r="AS424" i="27" s="1"/>
  <c r="AT424" i="27" s="1"/>
  <c r="AU424" i="27" s="1"/>
  <c r="AV424" i="27" s="1"/>
  <c r="AW424" i="27" s="1"/>
  <c r="AX424" i="27" s="1"/>
  <c r="AY424" i="27" s="1"/>
  <c r="AZ424" i="27" s="1"/>
  <c r="BA424" i="27" s="1"/>
  <c r="BB424" i="27" s="1"/>
  <c r="BC424" i="27" s="1"/>
  <c r="BD424" i="27" s="1"/>
  <c r="F453" i="27"/>
  <c r="G453" i="27" s="1"/>
  <c r="H453" i="27" s="1"/>
  <c r="I453" i="27" s="1"/>
  <c r="J453" i="27" s="1"/>
  <c r="K453" i="27" s="1"/>
  <c r="L453" i="27" s="1"/>
  <c r="M453" i="27" s="1"/>
  <c r="N453" i="27" s="1"/>
  <c r="O453" i="27" s="1"/>
  <c r="P453" i="27" s="1"/>
  <c r="Q453" i="27" s="1"/>
  <c r="R453" i="27" s="1"/>
  <c r="S453" i="27" s="1"/>
  <c r="T453" i="27" s="1"/>
  <c r="U453" i="27" s="1"/>
  <c r="V453" i="27" s="1"/>
  <c r="W453" i="27" s="1"/>
  <c r="X453" i="27" s="1"/>
  <c r="Y453" i="27" s="1"/>
  <c r="Z453" i="27" s="1"/>
  <c r="AA453" i="27" s="1"/>
  <c r="AB453" i="27" s="1"/>
  <c r="AC453" i="27" s="1"/>
  <c r="AD453" i="27" s="1"/>
  <c r="AE453" i="27" s="1"/>
  <c r="AF453" i="27" s="1"/>
  <c r="AG453" i="27" s="1"/>
  <c r="AH453" i="27" s="1"/>
  <c r="AI453" i="27" s="1"/>
  <c r="AJ453" i="27" s="1"/>
  <c r="AK453" i="27" s="1"/>
  <c r="AL453" i="27" s="1"/>
  <c r="AM453" i="27" s="1"/>
  <c r="AN453" i="27" s="1"/>
  <c r="AO453" i="27" s="1"/>
  <c r="AP453" i="27" s="1"/>
  <c r="AQ453" i="27" s="1"/>
  <c r="AR453" i="27" s="1"/>
  <c r="AS453" i="27" s="1"/>
  <c r="AT453" i="27" s="1"/>
  <c r="AU453" i="27" s="1"/>
  <c r="AV453" i="27" s="1"/>
  <c r="AW453" i="27" s="1"/>
  <c r="AX453" i="27" s="1"/>
  <c r="AY453" i="27" s="1"/>
  <c r="AZ453" i="27" s="1"/>
  <c r="BA453" i="27" s="1"/>
  <c r="BB453" i="27" s="1"/>
  <c r="BC453" i="27" s="1"/>
  <c r="BD453" i="27" s="1"/>
  <c r="F316" i="27"/>
  <c r="G316" i="27" s="1"/>
  <c r="H316" i="27" s="1"/>
  <c r="I316" i="27" s="1"/>
  <c r="J316" i="27" s="1"/>
  <c r="K316" i="27" s="1"/>
  <c r="L316" i="27" s="1"/>
  <c r="M316" i="27" s="1"/>
  <c r="N316" i="27" s="1"/>
  <c r="O316" i="27" s="1"/>
  <c r="P316" i="27" s="1"/>
  <c r="Q316" i="27" s="1"/>
  <c r="R316" i="27" s="1"/>
  <c r="S316" i="27" s="1"/>
  <c r="T316" i="27" s="1"/>
  <c r="U316" i="27" s="1"/>
  <c r="V316" i="27" s="1"/>
  <c r="W316" i="27" s="1"/>
  <c r="X316" i="27" s="1"/>
  <c r="Y316" i="27" s="1"/>
  <c r="Z316" i="27" s="1"/>
  <c r="AA316" i="27" s="1"/>
  <c r="AB316" i="27" s="1"/>
  <c r="AC316" i="27" s="1"/>
  <c r="AD316" i="27" s="1"/>
  <c r="AE316" i="27" s="1"/>
  <c r="AF316" i="27" s="1"/>
  <c r="AG316" i="27" s="1"/>
  <c r="AH316" i="27" s="1"/>
  <c r="AI316" i="27" s="1"/>
  <c r="AJ316" i="27" s="1"/>
  <c r="AK316" i="27" s="1"/>
  <c r="AL316" i="27" s="1"/>
  <c r="AM316" i="27" s="1"/>
  <c r="AN316" i="27" s="1"/>
  <c r="AO316" i="27" s="1"/>
  <c r="AP316" i="27" s="1"/>
  <c r="AQ316" i="27" s="1"/>
  <c r="AR316" i="27" s="1"/>
  <c r="AS316" i="27" s="1"/>
  <c r="AT316" i="27" s="1"/>
  <c r="AU316" i="27" s="1"/>
  <c r="AV316" i="27" s="1"/>
  <c r="AW316" i="27" s="1"/>
  <c r="AX316" i="27" s="1"/>
  <c r="AY316" i="27" s="1"/>
  <c r="AZ316" i="27" s="1"/>
  <c r="BA316" i="27" s="1"/>
  <c r="BB316" i="27" s="1"/>
  <c r="BC316" i="27" s="1"/>
  <c r="BD316" i="27" s="1"/>
  <c r="F332" i="27"/>
  <c r="G332" i="27" s="1"/>
  <c r="H332" i="27" s="1"/>
  <c r="I332" i="27" s="1"/>
  <c r="J332" i="27" s="1"/>
  <c r="K332" i="27" s="1"/>
  <c r="L332" i="27" s="1"/>
  <c r="M332" i="27" s="1"/>
  <c r="N332" i="27" s="1"/>
  <c r="O332" i="27" s="1"/>
  <c r="P332" i="27" s="1"/>
  <c r="Q332" i="27" s="1"/>
  <c r="R332" i="27" s="1"/>
  <c r="S332" i="27" s="1"/>
  <c r="T332" i="27" s="1"/>
  <c r="U332" i="27" s="1"/>
  <c r="V332" i="27" s="1"/>
  <c r="W332" i="27" s="1"/>
  <c r="X332" i="27" s="1"/>
  <c r="Y332" i="27" s="1"/>
  <c r="Z332" i="27" s="1"/>
  <c r="AA332" i="27" s="1"/>
  <c r="AB332" i="27" s="1"/>
  <c r="AC332" i="27" s="1"/>
  <c r="AD332" i="27" s="1"/>
  <c r="AE332" i="27" s="1"/>
  <c r="AF332" i="27" s="1"/>
  <c r="AG332" i="27" s="1"/>
  <c r="AH332" i="27" s="1"/>
  <c r="AI332" i="27" s="1"/>
  <c r="AJ332" i="27" s="1"/>
  <c r="AK332" i="27" s="1"/>
  <c r="AL332" i="27" s="1"/>
  <c r="AM332" i="27" s="1"/>
  <c r="AN332" i="27" s="1"/>
  <c r="AO332" i="27" s="1"/>
  <c r="AP332" i="27" s="1"/>
  <c r="AQ332" i="27" s="1"/>
  <c r="AR332" i="27" s="1"/>
  <c r="AS332" i="27" s="1"/>
  <c r="AT332" i="27" s="1"/>
  <c r="AU332" i="27" s="1"/>
  <c r="AV332" i="27" s="1"/>
  <c r="AW332" i="27" s="1"/>
  <c r="AX332" i="27" s="1"/>
  <c r="AY332" i="27" s="1"/>
  <c r="AZ332" i="27" s="1"/>
  <c r="BA332" i="27" s="1"/>
  <c r="BB332" i="27" s="1"/>
  <c r="BC332" i="27" s="1"/>
  <c r="BD332" i="27" s="1"/>
  <c r="F348" i="27"/>
  <c r="G348" i="27" s="1"/>
  <c r="H348" i="27" s="1"/>
  <c r="I348" i="27" s="1"/>
  <c r="J348" i="27" s="1"/>
  <c r="K348" i="27" s="1"/>
  <c r="L348" i="27" s="1"/>
  <c r="M348" i="27" s="1"/>
  <c r="N348" i="27" s="1"/>
  <c r="O348" i="27" s="1"/>
  <c r="P348" i="27" s="1"/>
  <c r="Q348" i="27" s="1"/>
  <c r="R348" i="27" s="1"/>
  <c r="S348" i="27" s="1"/>
  <c r="T348" i="27" s="1"/>
  <c r="U348" i="27" s="1"/>
  <c r="V348" i="27" s="1"/>
  <c r="W348" i="27" s="1"/>
  <c r="X348" i="27" s="1"/>
  <c r="Y348" i="27" s="1"/>
  <c r="Z348" i="27" s="1"/>
  <c r="AA348" i="27" s="1"/>
  <c r="AB348" i="27" s="1"/>
  <c r="AC348" i="27" s="1"/>
  <c r="AD348" i="27" s="1"/>
  <c r="AE348" i="27" s="1"/>
  <c r="AF348" i="27" s="1"/>
  <c r="AG348" i="27" s="1"/>
  <c r="AH348" i="27" s="1"/>
  <c r="AI348" i="27" s="1"/>
  <c r="AJ348" i="27" s="1"/>
  <c r="AK348" i="27" s="1"/>
  <c r="AL348" i="27" s="1"/>
  <c r="AM348" i="27" s="1"/>
  <c r="AN348" i="27" s="1"/>
  <c r="AO348" i="27" s="1"/>
  <c r="AP348" i="27" s="1"/>
  <c r="AQ348" i="27" s="1"/>
  <c r="AR348" i="27" s="1"/>
  <c r="AS348" i="27" s="1"/>
  <c r="AT348" i="27" s="1"/>
  <c r="AU348" i="27" s="1"/>
  <c r="AV348" i="27" s="1"/>
  <c r="AW348" i="27" s="1"/>
  <c r="AX348" i="27" s="1"/>
  <c r="AY348" i="27" s="1"/>
  <c r="AZ348" i="27" s="1"/>
  <c r="BA348" i="27" s="1"/>
  <c r="BB348" i="27" s="1"/>
  <c r="BC348" i="27" s="1"/>
  <c r="BD348" i="27" s="1"/>
  <c r="F363" i="27"/>
  <c r="G363" i="27" s="1"/>
  <c r="H363" i="27" s="1"/>
  <c r="I363" i="27" s="1"/>
  <c r="J363" i="27" s="1"/>
  <c r="K363" i="27" s="1"/>
  <c r="L363" i="27" s="1"/>
  <c r="M363" i="27" s="1"/>
  <c r="N363" i="27" s="1"/>
  <c r="O363" i="27" s="1"/>
  <c r="P363" i="27" s="1"/>
  <c r="Q363" i="27" s="1"/>
  <c r="R363" i="27" s="1"/>
  <c r="S363" i="27" s="1"/>
  <c r="T363" i="27" s="1"/>
  <c r="U363" i="27" s="1"/>
  <c r="V363" i="27" s="1"/>
  <c r="W363" i="27" s="1"/>
  <c r="X363" i="27" s="1"/>
  <c r="Y363" i="27" s="1"/>
  <c r="Z363" i="27" s="1"/>
  <c r="AA363" i="27" s="1"/>
  <c r="AB363" i="27" s="1"/>
  <c r="AC363" i="27" s="1"/>
  <c r="AD363" i="27" s="1"/>
  <c r="AE363" i="27" s="1"/>
  <c r="AF363" i="27" s="1"/>
  <c r="AG363" i="27" s="1"/>
  <c r="AH363" i="27" s="1"/>
  <c r="AI363" i="27" s="1"/>
  <c r="AJ363" i="27" s="1"/>
  <c r="AK363" i="27" s="1"/>
  <c r="AL363" i="27" s="1"/>
  <c r="AM363" i="27" s="1"/>
  <c r="AN363" i="27" s="1"/>
  <c r="AO363" i="27" s="1"/>
  <c r="AP363" i="27" s="1"/>
  <c r="AQ363" i="27" s="1"/>
  <c r="AR363" i="27" s="1"/>
  <c r="AS363" i="27" s="1"/>
  <c r="AT363" i="27" s="1"/>
  <c r="AU363" i="27" s="1"/>
  <c r="AV363" i="27" s="1"/>
  <c r="AW363" i="27" s="1"/>
  <c r="AX363" i="27" s="1"/>
  <c r="AY363" i="27" s="1"/>
  <c r="AZ363" i="27" s="1"/>
  <c r="BA363" i="27" s="1"/>
  <c r="BB363" i="27" s="1"/>
  <c r="BC363" i="27" s="1"/>
  <c r="BD363" i="27" s="1"/>
  <c r="F379" i="27"/>
  <c r="G379" i="27" s="1"/>
  <c r="H379" i="27" s="1"/>
  <c r="I379" i="27" s="1"/>
  <c r="J379" i="27" s="1"/>
  <c r="K379" i="27" s="1"/>
  <c r="L379" i="27" s="1"/>
  <c r="M379" i="27" s="1"/>
  <c r="N379" i="27" s="1"/>
  <c r="O379" i="27" s="1"/>
  <c r="P379" i="27" s="1"/>
  <c r="Q379" i="27" s="1"/>
  <c r="R379" i="27" s="1"/>
  <c r="S379" i="27" s="1"/>
  <c r="T379" i="27" s="1"/>
  <c r="U379" i="27" s="1"/>
  <c r="V379" i="27" s="1"/>
  <c r="W379" i="27" s="1"/>
  <c r="X379" i="27" s="1"/>
  <c r="Y379" i="27" s="1"/>
  <c r="Z379" i="27" s="1"/>
  <c r="AA379" i="27" s="1"/>
  <c r="AB379" i="27" s="1"/>
  <c r="AC379" i="27" s="1"/>
  <c r="AD379" i="27" s="1"/>
  <c r="AE379" i="27" s="1"/>
  <c r="AF379" i="27" s="1"/>
  <c r="AG379" i="27" s="1"/>
  <c r="AH379" i="27" s="1"/>
  <c r="AI379" i="27" s="1"/>
  <c r="AJ379" i="27" s="1"/>
  <c r="AK379" i="27" s="1"/>
  <c r="AL379" i="27" s="1"/>
  <c r="AM379" i="27" s="1"/>
  <c r="AN379" i="27" s="1"/>
  <c r="AO379" i="27" s="1"/>
  <c r="AP379" i="27" s="1"/>
  <c r="AQ379" i="27" s="1"/>
  <c r="AR379" i="27" s="1"/>
  <c r="AS379" i="27" s="1"/>
  <c r="AT379" i="27" s="1"/>
  <c r="AU379" i="27" s="1"/>
  <c r="AV379" i="27" s="1"/>
  <c r="AW379" i="27" s="1"/>
  <c r="AX379" i="27" s="1"/>
  <c r="AY379" i="27" s="1"/>
  <c r="AZ379" i="27" s="1"/>
  <c r="BA379" i="27" s="1"/>
  <c r="BB379" i="27" s="1"/>
  <c r="BC379" i="27" s="1"/>
  <c r="BD379" i="27" s="1"/>
  <c r="F395" i="27"/>
  <c r="G395" i="27" s="1"/>
  <c r="H395" i="27" s="1"/>
  <c r="I395" i="27" s="1"/>
  <c r="J395" i="27" s="1"/>
  <c r="K395" i="27" s="1"/>
  <c r="L395" i="27" s="1"/>
  <c r="M395" i="27" s="1"/>
  <c r="N395" i="27" s="1"/>
  <c r="O395" i="27" s="1"/>
  <c r="P395" i="27" s="1"/>
  <c r="Q395" i="27" s="1"/>
  <c r="R395" i="27" s="1"/>
  <c r="S395" i="27" s="1"/>
  <c r="T395" i="27" s="1"/>
  <c r="U395" i="27" s="1"/>
  <c r="V395" i="27" s="1"/>
  <c r="W395" i="27" s="1"/>
  <c r="X395" i="27" s="1"/>
  <c r="Y395" i="27" s="1"/>
  <c r="Z395" i="27" s="1"/>
  <c r="AA395" i="27" s="1"/>
  <c r="AB395" i="27" s="1"/>
  <c r="AC395" i="27" s="1"/>
  <c r="AD395" i="27" s="1"/>
  <c r="AE395" i="27" s="1"/>
  <c r="AF395" i="27" s="1"/>
  <c r="AG395" i="27" s="1"/>
  <c r="AH395" i="27" s="1"/>
  <c r="AI395" i="27" s="1"/>
  <c r="AJ395" i="27" s="1"/>
  <c r="AK395" i="27" s="1"/>
  <c r="AL395" i="27" s="1"/>
  <c r="AM395" i="27" s="1"/>
  <c r="AN395" i="27" s="1"/>
  <c r="AO395" i="27" s="1"/>
  <c r="AP395" i="27" s="1"/>
  <c r="AQ395" i="27" s="1"/>
  <c r="AR395" i="27" s="1"/>
  <c r="AS395" i="27" s="1"/>
  <c r="AT395" i="27" s="1"/>
  <c r="AU395" i="27" s="1"/>
  <c r="AV395" i="27" s="1"/>
  <c r="AW395" i="27" s="1"/>
  <c r="AX395" i="27" s="1"/>
  <c r="AY395" i="27" s="1"/>
  <c r="AZ395" i="27" s="1"/>
  <c r="BA395" i="27" s="1"/>
  <c r="BB395" i="27" s="1"/>
  <c r="BC395" i="27" s="1"/>
  <c r="BD395" i="27" s="1"/>
  <c r="F411" i="27"/>
  <c r="G411" i="27" s="1"/>
  <c r="H411" i="27" s="1"/>
  <c r="I411" i="27" s="1"/>
  <c r="J411" i="27" s="1"/>
  <c r="K411" i="27" s="1"/>
  <c r="L411" i="27" s="1"/>
  <c r="M411" i="27" s="1"/>
  <c r="N411" i="27" s="1"/>
  <c r="O411" i="27" s="1"/>
  <c r="P411" i="27" s="1"/>
  <c r="Q411" i="27" s="1"/>
  <c r="R411" i="27" s="1"/>
  <c r="S411" i="27" s="1"/>
  <c r="T411" i="27" s="1"/>
  <c r="U411" i="27" s="1"/>
  <c r="V411" i="27" s="1"/>
  <c r="W411" i="27" s="1"/>
  <c r="X411" i="27" s="1"/>
  <c r="Y411" i="27" s="1"/>
  <c r="Z411" i="27" s="1"/>
  <c r="AA411" i="27" s="1"/>
  <c r="AB411" i="27" s="1"/>
  <c r="AC411" i="27" s="1"/>
  <c r="AD411" i="27" s="1"/>
  <c r="AE411" i="27" s="1"/>
  <c r="AF411" i="27" s="1"/>
  <c r="AG411" i="27" s="1"/>
  <c r="AH411" i="27" s="1"/>
  <c r="AI411" i="27" s="1"/>
  <c r="AJ411" i="27" s="1"/>
  <c r="AK411" i="27" s="1"/>
  <c r="AL411" i="27" s="1"/>
  <c r="AM411" i="27" s="1"/>
  <c r="AN411" i="27" s="1"/>
  <c r="AO411" i="27" s="1"/>
  <c r="AP411" i="27" s="1"/>
  <c r="AQ411" i="27" s="1"/>
  <c r="AR411" i="27" s="1"/>
  <c r="AS411" i="27" s="1"/>
  <c r="AT411" i="27" s="1"/>
  <c r="AU411" i="27" s="1"/>
  <c r="AV411" i="27" s="1"/>
  <c r="AW411" i="27" s="1"/>
  <c r="AX411" i="27" s="1"/>
  <c r="AY411" i="27" s="1"/>
  <c r="AZ411" i="27" s="1"/>
  <c r="BA411" i="27" s="1"/>
  <c r="BB411" i="27" s="1"/>
  <c r="BC411" i="27" s="1"/>
  <c r="BD411" i="27" s="1"/>
  <c r="F427" i="27"/>
  <c r="G427" i="27" s="1"/>
  <c r="H427" i="27" s="1"/>
  <c r="I427" i="27" s="1"/>
  <c r="J427" i="27" s="1"/>
  <c r="K427" i="27" s="1"/>
  <c r="L427" i="27" s="1"/>
  <c r="M427" i="27" s="1"/>
  <c r="N427" i="27" s="1"/>
  <c r="O427" i="27" s="1"/>
  <c r="P427" i="27" s="1"/>
  <c r="Q427" i="27" s="1"/>
  <c r="R427" i="27" s="1"/>
  <c r="S427" i="27" s="1"/>
  <c r="T427" i="27" s="1"/>
  <c r="U427" i="27" s="1"/>
  <c r="V427" i="27" s="1"/>
  <c r="W427" i="27" s="1"/>
  <c r="X427" i="27" s="1"/>
  <c r="Y427" i="27" s="1"/>
  <c r="Z427" i="27" s="1"/>
  <c r="AA427" i="27" s="1"/>
  <c r="AB427" i="27" s="1"/>
  <c r="AC427" i="27" s="1"/>
  <c r="AD427" i="27" s="1"/>
  <c r="AE427" i="27" s="1"/>
  <c r="AF427" i="27" s="1"/>
  <c r="AG427" i="27" s="1"/>
  <c r="AH427" i="27" s="1"/>
  <c r="AI427" i="27" s="1"/>
  <c r="AJ427" i="27" s="1"/>
  <c r="AK427" i="27" s="1"/>
  <c r="AL427" i="27" s="1"/>
  <c r="AM427" i="27" s="1"/>
  <c r="AN427" i="27" s="1"/>
  <c r="AO427" i="27" s="1"/>
  <c r="AP427" i="27" s="1"/>
  <c r="AQ427" i="27" s="1"/>
  <c r="AR427" i="27" s="1"/>
  <c r="AS427" i="27" s="1"/>
  <c r="AT427" i="27" s="1"/>
  <c r="AU427" i="27" s="1"/>
  <c r="AV427" i="27" s="1"/>
  <c r="AW427" i="27" s="1"/>
  <c r="AX427" i="27" s="1"/>
  <c r="AY427" i="27" s="1"/>
  <c r="AZ427" i="27" s="1"/>
  <c r="BA427" i="27" s="1"/>
  <c r="BB427" i="27" s="1"/>
  <c r="BC427" i="27" s="1"/>
  <c r="BD427" i="27" s="1"/>
  <c r="F443" i="27"/>
  <c r="G443" i="27" s="1"/>
  <c r="H443" i="27" s="1"/>
  <c r="I443" i="27" s="1"/>
  <c r="J443" i="27" s="1"/>
  <c r="K443" i="27" s="1"/>
  <c r="L443" i="27" s="1"/>
  <c r="M443" i="27" s="1"/>
  <c r="N443" i="27" s="1"/>
  <c r="O443" i="27" s="1"/>
  <c r="P443" i="27" s="1"/>
  <c r="Q443" i="27" s="1"/>
  <c r="R443" i="27" s="1"/>
  <c r="S443" i="27" s="1"/>
  <c r="T443" i="27" s="1"/>
  <c r="U443" i="27" s="1"/>
  <c r="V443" i="27" s="1"/>
  <c r="W443" i="27" s="1"/>
  <c r="X443" i="27" s="1"/>
  <c r="Y443" i="27" s="1"/>
  <c r="Z443" i="27" s="1"/>
  <c r="AA443" i="27" s="1"/>
  <c r="AB443" i="27" s="1"/>
  <c r="AC443" i="27" s="1"/>
  <c r="AD443" i="27" s="1"/>
  <c r="AE443" i="27" s="1"/>
  <c r="AF443" i="27" s="1"/>
  <c r="AG443" i="27" s="1"/>
  <c r="AH443" i="27" s="1"/>
  <c r="AI443" i="27" s="1"/>
  <c r="AJ443" i="27" s="1"/>
  <c r="AK443" i="27" s="1"/>
  <c r="AL443" i="27" s="1"/>
  <c r="AM443" i="27" s="1"/>
  <c r="AN443" i="27" s="1"/>
  <c r="AO443" i="27" s="1"/>
  <c r="AP443" i="27" s="1"/>
  <c r="AQ443" i="27" s="1"/>
  <c r="AR443" i="27" s="1"/>
  <c r="AS443" i="27" s="1"/>
  <c r="AT443" i="27" s="1"/>
  <c r="AU443" i="27" s="1"/>
  <c r="AV443" i="27" s="1"/>
  <c r="AW443" i="27" s="1"/>
  <c r="AX443" i="27" s="1"/>
  <c r="AY443" i="27" s="1"/>
  <c r="AZ443" i="27" s="1"/>
  <c r="BA443" i="27" s="1"/>
  <c r="BB443" i="27" s="1"/>
  <c r="BC443" i="27" s="1"/>
  <c r="BD443" i="27" s="1"/>
  <c r="F456" i="27"/>
  <c r="G456" i="27" s="1"/>
  <c r="H456" i="27" s="1"/>
  <c r="I456" i="27" s="1"/>
  <c r="J456" i="27" s="1"/>
  <c r="K456" i="27" s="1"/>
  <c r="L456" i="27" s="1"/>
  <c r="M456" i="27" s="1"/>
  <c r="N456" i="27" s="1"/>
  <c r="O456" i="27" s="1"/>
  <c r="P456" i="27" s="1"/>
  <c r="Q456" i="27" s="1"/>
  <c r="R456" i="27" s="1"/>
  <c r="S456" i="27" s="1"/>
  <c r="T456" i="27" s="1"/>
  <c r="U456" i="27" s="1"/>
  <c r="V456" i="27" s="1"/>
  <c r="W456" i="27" s="1"/>
  <c r="X456" i="27" s="1"/>
  <c r="Y456" i="27" s="1"/>
  <c r="Z456" i="27" s="1"/>
  <c r="AA456" i="27" s="1"/>
  <c r="AB456" i="27" s="1"/>
  <c r="AC456" i="27" s="1"/>
  <c r="AD456" i="27" s="1"/>
  <c r="AE456" i="27" s="1"/>
  <c r="AF456" i="27" s="1"/>
  <c r="AG456" i="27" s="1"/>
  <c r="AH456" i="27" s="1"/>
  <c r="AI456" i="27" s="1"/>
  <c r="AJ456" i="27" s="1"/>
  <c r="AK456" i="27" s="1"/>
  <c r="AL456" i="27" s="1"/>
  <c r="AM456" i="27" s="1"/>
  <c r="AN456" i="27" s="1"/>
  <c r="AO456" i="27" s="1"/>
  <c r="AP456" i="27" s="1"/>
  <c r="AQ456" i="27" s="1"/>
  <c r="AR456" i="27" s="1"/>
  <c r="AS456" i="27" s="1"/>
  <c r="AT456" i="27" s="1"/>
  <c r="AU456" i="27" s="1"/>
  <c r="AV456" i="27" s="1"/>
  <c r="AW456" i="27" s="1"/>
  <c r="AX456" i="27" s="1"/>
  <c r="AY456" i="27" s="1"/>
  <c r="AZ456" i="27" s="1"/>
  <c r="BA456" i="27" s="1"/>
  <c r="BB456" i="27" s="1"/>
  <c r="BC456" i="27" s="1"/>
  <c r="BD456" i="27" s="1"/>
  <c r="F462" i="27"/>
  <c r="G462" i="27" s="1"/>
  <c r="H462" i="27" s="1"/>
  <c r="I462" i="27" s="1"/>
  <c r="J462" i="27" s="1"/>
  <c r="K462" i="27" s="1"/>
  <c r="L462" i="27" s="1"/>
  <c r="M462" i="27" s="1"/>
  <c r="N462" i="27" s="1"/>
  <c r="O462" i="27" s="1"/>
  <c r="P462" i="27" s="1"/>
  <c r="Q462" i="27" s="1"/>
  <c r="R462" i="27" s="1"/>
  <c r="S462" i="27" s="1"/>
  <c r="T462" i="27" s="1"/>
  <c r="U462" i="27" s="1"/>
  <c r="V462" i="27" s="1"/>
  <c r="W462" i="27" s="1"/>
  <c r="X462" i="27" s="1"/>
  <c r="Y462" i="27" s="1"/>
  <c r="Z462" i="27" s="1"/>
  <c r="AA462" i="27" s="1"/>
  <c r="AB462" i="27" s="1"/>
  <c r="AC462" i="27" s="1"/>
  <c r="AD462" i="27" s="1"/>
  <c r="AE462" i="27" s="1"/>
  <c r="AF462" i="27" s="1"/>
  <c r="AG462" i="27" s="1"/>
  <c r="AH462" i="27" s="1"/>
  <c r="AI462" i="27" s="1"/>
  <c r="AJ462" i="27" s="1"/>
  <c r="AK462" i="27" s="1"/>
  <c r="AL462" i="27" s="1"/>
  <c r="AM462" i="27" s="1"/>
  <c r="AN462" i="27" s="1"/>
  <c r="AO462" i="27" s="1"/>
  <c r="AP462" i="27" s="1"/>
  <c r="AQ462" i="27" s="1"/>
  <c r="AR462" i="27" s="1"/>
  <c r="AS462" i="27" s="1"/>
  <c r="AT462" i="27" s="1"/>
  <c r="AU462" i="27" s="1"/>
  <c r="AV462" i="27" s="1"/>
  <c r="AW462" i="27" s="1"/>
  <c r="AX462" i="27" s="1"/>
  <c r="AY462" i="27" s="1"/>
  <c r="AZ462" i="27" s="1"/>
  <c r="BA462" i="27" s="1"/>
  <c r="BB462" i="27" s="1"/>
  <c r="BC462" i="27" s="1"/>
  <c r="BD462" i="27" s="1"/>
  <c r="F470" i="27"/>
  <c r="G470" i="27" s="1"/>
  <c r="H470" i="27" s="1"/>
  <c r="I470" i="27" s="1"/>
  <c r="J470" i="27" s="1"/>
  <c r="K470" i="27" s="1"/>
  <c r="L470" i="27" s="1"/>
  <c r="M470" i="27" s="1"/>
  <c r="N470" i="27" s="1"/>
  <c r="O470" i="27" s="1"/>
  <c r="P470" i="27" s="1"/>
  <c r="Q470" i="27" s="1"/>
  <c r="R470" i="27" s="1"/>
  <c r="S470" i="27" s="1"/>
  <c r="T470" i="27" s="1"/>
  <c r="U470" i="27" s="1"/>
  <c r="V470" i="27" s="1"/>
  <c r="W470" i="27" s="1"/>
  <c r="X470" i="27" s="1"/>
  <c r="Y470" i="27" s="1"/>
  <c r="Z470" i="27" s="1"/>
  <c r="AA470" i="27" s="1"/>
  <c r="AB470" i="27" s="1"/>
  <c r="AC470" i="27" s="1"/>
  <c r="AD470" i="27" s="1"/>
  <c r="AE470" i="27" s="1"/>
  <c r="AF470" i="27" s="1"/>
  <c r="AG470" i="27" s="1"/>
  <c r="AH470" i="27" s="1"/>
  <c r="AI470" i="27" s="1"/>
  <c r="AJ470" i="27" s="1"/>
  <c r="AK470" i="27" s="1"/>
  <c r="AL470" i="27" s="1"/>
  <c r="AM470" i="27" s="1"/>
  <c r="AN470" i="27" s="1"/>
  <c r="AO470" i="27" s="1"/>
  <c r="AP470" i="27" s="1"/>
  <c r="AQ470" i="27" s="1"/>
  <c r="AR470" i="27" s="1"/>
  <c r="AS470" i="27" s="1"/>
  <c r="AT470" i="27" s="1"/>
  <c r="AU470" i="27" s="1"/>
  <c r="AV470" i="27" s="1"/>
  <c r="AW470" i="27" s="1"/>
  <c r="AX470" i="27" s="1"/>
  <c r="AY470" i="27" s="1"/>
  <c r="AZ470" i="27" s="1"/>
  <c r="BA470" i="27" s="1"/>
  <c r="BB470" i="27" s="1"/>
  <c r="BC470" i="27" s="1"/>
  <c r="BD470" i="27" s="1"/>
  <c r="F478" i="27"/>
  <c r="G478" i="27" s="1"/>
  <c r="H478" i="27" s="1"/>
  <c r="I478" i="27" s="1"/>
  <c r="J478" i="27" s="1"/>
  <c r="K478" i="27" s="1"/>
  <c r="L478" i="27" s="1"/>
  <c r="M478" i="27" s="1"/>
  <c r="N478" i="27" s="1"/>
  <c r="O478" i="27" s="1"/>
  <c r="P478" i="27" s="1"/>
  <c r="Q478" i="27" s="1"/>
  <c r="R478" i="27" s="1"/>
  <c r="S478" i="27" s="1"/>
  <c r="T478" i="27" s="1"/>
  <c r="U478" i="27" s="1"/>
  <c r="V478" i="27" s="1"/>
  <c r="W478" i="27" s="1"/>
  <c r="X478" i="27" s="1"/>
  <c r="Y478" i="27" s="1"/>
  <c r="Z478" i="27" s="1"/>
  <c r="AA478" i="27" s="1"/>
  <c r="AB478" i="27" s="1"/>
  <c r="AC478" i="27" s="1"/>
  <c r="AD478" i="27" s="1"/>
  <c r="AE478" i="27" s="1"/>
  <c r="AF478" i="27" s="1"/>
  <c r="AG478" i="27" s="1"/>
  <c r="AH478" i="27" s="1"/>
  <c r="AI478" i="27" s="1"/>
  <c r="AJ478" i="27" s="1"/>
  <c r="AK478" i="27" s="1"/>
  <c r="AL478" i="27" s="1"/>
  <c r="AM478" i="27" s="1"/>
  <c r="AN478" i="27" s="1"/>
  <c r="AO478" i="27" s="1"/>
  <c r="AP478" i="27" s="1"/>
  <c r="AQ478" i="27" s="1"/>
  <c r="AR478" i="27" s="1"/>
  <c r="AS478" i="27" s="1"/>
  <c r="AT478" i="27" s="1"/>
  <c r="AU478" i="27" s="1"/>
  <c r="AV478" i="27" s="1"/>
  <c r="AW478" i="27" s="1"/>
  <c r="AX478" i="27" s="1"/>
  <c r="AY478" i="27" s="1"/>
  <c r="AZ478" i="27" s="1"/>
  <c r="BA478" i="27" s="1"/>
  <c r="BB478" i="27" s="1"/>
  <c r="BC478" i="27" s="1"/>
  <c r="BD478" i="27" s="1"/>
  <c r="F486" i="27"/>
  <c r="G486" i="27" s="1"/>
  <c r="H486" i="27" s="1"/>
  <c r="I486" i="27" s="1"/>
  <c r="J486" i="27" s="1"/>
  <c r="K486" i="27" s="1"/>
  <c r="L486" i="27" s="1"/>
  <c r="M486" i="27" s="1"/>
  <c r="N486" i="27" s="1"/>
  <c r="O486" i="27" s="1"/>
  <c r="P486" i="27" s="1"/>
  <c r="Q486" i="27" s="1"/>
  <c r="R486" i="27" s="1"/>
  <c r="S486" i="27" s="1"/>
  <c r="T486" i="27" s="1"/>
  <c r="U486" i="27" s="1"/>
  <c r="V486" i="27" s="1"/>
  <c r="W486" i="27" s="1"/>
  <c r="X486" i="27" s="1"/>
  <c r="Y486" i="27" s="1"/>
  <c r="Z486" i="27" s="1"/>
  <c r="AA486" i="27" s="1"/>
  <c r="AB486" i="27" s="1"/>
  <c r="AC486" i="27" s="1"/>
  <c r="AD486" i="27" s="1"/>
  <c r="AE486" i="27" s="1"/>
  <c r="AF486" i="27" s="1"/>
  <c r="AG486" i="27" s="1"/>
  <c r="AH486" i="27" s="1"/>
  <c r="AI486" i="27" s="1"/>
  <c r="AJ486" i="27" s="1"/>
  <c r="AK486" i="27" s="1"/>
  <c r="AL486" i="27" s="1"/>
  <c r="AM486" i="27" s="1"/>
  <c r="AN486" i="27" s="1"/>
  <c r="AO486" i="27" s="1"/>
  <c r="AP486" i="27" s="1"/>
  <c r="AQ486" i="27" s="1"/>
  <c r="AR486" i="27" s="1"/>
  <c r="AS486" i="27" s="1"/>
  <c r="AT486" i="27" s="1"/>
  <c r="AU486" i="27" s="1"/>
  <c r="AV486" i="27" s="1"/>
  <c r="AW486" i="27" s="1"/>
  <c r="AX486" i="27" s="1"/>
  <c r="AY486" i="27" s="1"/>
  <c r="AZ486" i="27" s="1"/>
  <c r="BA486" i="27" s="1"/>
  <c r="BB486" i="27" s="1"/>
  <c r="BC486" i="27" s="1"/>
  <c r="BD486" i="27" s="1"/>
  <c r="F494" i="27"/>
  <c r="G494" i="27" s="1"/>
  <c r="H494" i="27" s="1"/>
  <c r="I494" i="27" s="1"/>
  <c r="J494" i="27" s="1"/>
  <c r="K494" i="27" s="1"/>
  <c r="L494" i="27" s="1"/>
  <c r="M494" i="27" s="1"/>
  <c r="N494" i="27" s="1"/>
  <c r="O494" i="27" s="1"/>
  <c r="P494" i="27" s="1"/>
  <c r="Q494" i="27" s="1"/>
  <c r="R494" i="27" s="1"/>
  <c r="S494" i="27" s="1"/>
  <c r="T494" i="27" s="1"/>
  <c r="U494" i="27" s="1"/>
  <c r="V494" i="27" s="1"/>
  <c r="W494" i="27" s="1"/>
  <c r="X494" i="27" s="1"/>
  <c r="Y494" i="27" s="1"/>
  <c r="Z494" i="27" s="1"/>
  <c r="AA494" i="27" s="1"/>
  <c r="AB494" i="27" s="1"/>
  <c r="AC494" i="27" s="1"/>
  <c r="AD494" i="27" s="1"/>
  <c r="AE494" i="27" s="1"/>
  <c r="AF494" i="27" s="1"/>
  <c r="AG494" i="27" s="1"/>
  <c r="AH494" i="27" s="1"/>
  <c r="AI494" i="27" s="1"/>
  <c r="AJ494" i="27" s="1"/>
  <c r="AK494" i="27" s="1"/>
  <c r="AL494" i="27" s="1"/>
  <c r="AM494" i="27" s="1"/>
  <c r="AN494" i="27" s="1"/>
  <c r="AO494" i="27" s="1"/>
  <c r="AP494" i="27" s="1"/>
  <c r="AQ494" i="27" s="1"/>
  <c r="AR494" i="27" s="1"/>
  <c r="AS494" i="27" s="1"/>
  <c r="AT494" i="27" s="1"/>
  <c r="AU494" i="27" s="1"/>
  <c r="AV494" i="27" s="1"/>
  <c r="AW494" i="27" s="1"/>
  <c r="AX494" i="27" s="1"/>
  <c r="AY494" i="27" s="1"/>
  <c r="AZ494" i="27" s="1"/>
  <c r="BA494" i="27" s="1"/>
  <c r="BB494" i="27" s="1"/>
  <c r="BC494" i="27" s="1"/>
  <c r="BD494" i="27" s="1"/>
  <c r="O493" i="28"/>
  <c r="L493" i="28"/>
  <c r="H493" i="28"/>
  <c r="K493" i="28"/>
  <c r="G493" i="28"/>
  <c r="N493" i="28"/>
  <c r="J493" i="28"/>
  <c r="F493" i="28"/>
  <c r="M493" i="28"/>
  <c r="I493" i="28"/>
  <c r="E493" i="28"/>
  <c r="D493" i="28"/>
  <c r="C493" i="28"/>
  <c r="B493" i="28"/>
  <c r="O489" i="28"/>
  <c r="L489" i="28"/>
  <c r="H489" i="28"/>
  <c r="K489" i="28"/>
  <c r="G489" i="28"/>
  <c r="N489" i="28"/>
  <c r="J489" i="28"/>
  <c r="F489" i="28"/>
  <c r="M489" i="28"/>
  <c r="I489" i="28"/>
  <c r="E489" i="28"/>
  <c r="D489" i="28"/>
  <c r="C489" i="28"/>
  <c r="B489" i="28"/>
  <c r="O485" i="28"/>
  <c r="L485" i="28"/>
  <c r="H485" i="28"/>
  <c r="K485" i="28"/>
  <c r="G485" i="28"/>
  <c r="N485" i="28"/>
  <c r="J485" i="28"/>
  <c r="F485" i="28"/>
  <c r="M485" i="28"/>
  <c r="I485" i="28"/>
  <c r="E485" i="28"/>
  <c r="D485" i="28"/>
  <c r="C485" i="28"/>
  <c r="B485" i="28"/>
  <c r="O481" i="28"/>
  <c r="L481" i="28"/>
  <c r="H481" i="28"/>
  <c r="K481" i="28"/>
  <c r="G481" i="28"/>
  <c r="N481" i="28"/>
  <c r="J481" i="28"/>
  <c r="F481" i="28"/>
  <c r="M481" i="28"/>
  <c r="I481" i="28"/>
  <c r="E481" i="28"/>
  <c r="D481" i="28"/>
  <c r="C481" i="28"/>
  <c r="B481" i="28"/>
  <c r="O477" i="28"/>
  <c r="L477" i="28"/>
  <c r="H477" i="28"/>
  <c r="K477" i="28"/>
  <c r="G477" i="28"/>
  <c r="N477" i="28"/>
  <c r="J477" i="28"/>
  <c r="F477" i="28"/>
  <c r="M477" i="28"/>
  <c r="I477" i="28"/>
  <c r="E477" i="28"/>
  <c r="D477" i="28"/>
  <c r="C477" i="28"/>
  <c r="B477" i="28"/>
  <c r="O473" i="28"/>
  <c r="L473" i="28"/>
  <c r="H473" i="28"/>
  <c r="K473" i="28"/>
  <c r="G473" i="28"/>
  <c r="N473" i="28"/>
  <c r="J473" i="28"/>
  <c r="F473" i="28"/>
  <c r="M473" i="28"/>
  <c r="I473" i="28"/>
  <c r="E473" i="28"/>
  <c r="D473" i="28"/>
  <c r="C473" i="28"/>
  <c r="B473" i="28"/>
  <c r="O469" i="28"/>
  <c r="L469" i="28"/>
  <c r="H469" i="28"/>
  <c r="K469" i="28"/>
  <c r="G469" i="28"/>
  <c r="N469" i="28"/>
  <c r="J469" i="28"/>
  <c r="F469" i="28"/>
  <c r="M469" i="28"/>
  <c r="I469" i="28"/>
  <c r="E469" i="28"/>
  <c r="D469" i="28"/>
  <c r="C469" i="28"/>
  <c r="B469" i="28"/>
  <c r="O465" i="28"/>
  <c r="L465" i="28"/>
  <c r="H465" i="28"/>
  <c r="K465" i="28"/>
  <c r="G465" i="28"/>
  <c r="N465" i="28"/>
  <c r="J465" i="28"/>
  <c r="F465" i="28"/>
  <c r="M465" i="28"/>
  <c r="I465" i="28"/>
  <c r="E465" i="28"/>
  <c r="D465" i="28"/>
  <c r="C465" i="28"/>
  <c r="B465" i="28"/>
  <c r="O461" i="28"/>
  <c r="L461" i="28"/>
  <c r="H461" i="28"/>
  <c r="K461" i="28"/>
  <c r="G461" i="28"/>
  <c r="N461" i="28"/>
  <c r="J461" i="28"/>
  <c r="F461" i="28"/>
  <c r="M461" i="28"/>
  <c r="I461" i="28"/>
  <c r="E461" i="28"/>
  <c r="D461" i="28"/>
  <c r="C461" i="28"/>
  <c r="B461" i="28"/>
  <c r="O457" i="28"/>
  <c r="L457" i="28"/>
  <c r="H457" i="28"/>
  <c r="K457" i="28"/>
  <c r="G457" i="28"/>
  <c r="N457" i="28"/>
  <c r="J457" i="28"/>
  <c r="F457" i="28"/>
  <c r="M457" i="28"/>
  <c r="I457" i="28"/>
  <c r="E457" i="28"/>
  <c r="D457" i="28"/>
  <c r="C457" i="28"/>
  <c r="B457" i="28"/>
  <c r="O453" i="28"/>
  <c r="L453" i="28"/>
  <c r="H453" i="28"/>
  <c r="K453" i="28"/>
  <c r="G453" i="28"/>
  <c r="N453" i="28"/>
  <c r="J453" i="28"/>
  <c r="F453" i="28"/>
  <c r="M453" i="28"/>
  <c r="I453" i="28"/>
  <c r="E453" i="28"/>
  <c r="D453" i="28"/>
  <c r="C453" i="28"/>
  <c r="B453" i="28"/>
  <c r="O449" i="28"/>
  <c r="L449" i="28"/>
  <c r="H449" i="28"/>
  <c r="K449" i="28"/>
  <c r="G449" i="28"/>
  <c r="N449" i="28"/>
  <c r="J449" i="28"/>
  <c r="F449" i="28"/>
  <c r="M449" i="28"/>
  <c r="I449" i="28"/>
  <c r="E449" i="28"/>
  <c r="D449" i="28"/>
  <c r="C449" i="28"/>
  <c r="B449" i="28"/>
  <c r="O445" i="28"/>
  <c r="L445" i="28"/>
  <c r="H445" i="28"/>
  <c r="K445" i="28"/>
  <c r="G445" i="28"/>
  <c r="N445" i="28"/>
  <c r="J445" i="28"/>
  <c r="F445" i="28"/>
  <c r="M445" i="28"/>
  <c r="I445" i="28"/>
  <c r="E445" i="28"/>
  <c r="D445" i="28"/>
  <c r="C445" i="28"/>
  <c r="B445" i="28"/>
  <c r="O441" i="28"/>
  <c r="L441" i="28"/>
  <c r="H441" i="28"/>
  <c r="K441" i="28"/>
  <c r="G441" i="28"/>
  <c r="N441" i="28"/>
  <c r="J441" i="28"/>
  <c r="F441" i="28"/>
  <c r="M441" i="28"/>
  <c r="I441" i="28"/>
  <c r="E441" i="28"/>
  <c r="D441" i="28"/>
  <c r="C441" i="28"/>
  <c r="B441" i="28"/>
  <c r="O437" i="28"/>
  <c r="L437" i="28"/>
  <c r="H437" i="28"/>
  <c r="K437" i="28"/>
  <c r="G437" i="28"/>
  <c r="N437" i="28"/>
  <c r="J437" i="28"/>
  <c r="F437" i="28"/>
  <c r="M437" i="28"/>
  <c r="I437" i="28"/>
  <c r="E437" i="28"/>
  <c r="D437" i="28"/>
  <c r="C437" i="28"/>
  <c r="B437" i="28"/>
  <c r="O433" i="28"/>
  <c r="L433" i="28"/>
  <c r="H433" i="28"/>
  <c r="K433" i="28"/>
  <c r="G433" i="28"/>
  <c r="N433" i="28"/>
  <c r="J433" i="28"/>
  <c r="F433" i="28"/>
  <c r="M433" i="28"/>
  <c r="I433" i="28"/>
  <c r="E433" i="28"/>
  <c r="D433" i="28"/>
  <c r="C433" i="28"/>
  <c r="B433" i="28"/>
  <c r="O429" i="28"/>
  <c r="L429" i="28"/>
  <c r="H429" i="28"/>
  <c r="K429" i="28"/>
  <c r="G429" i="28"/>
  <c r="N429" i="28"/>
  <c r="J429" i="28"/>
  <c r="F429" i="28"/>
  <c r="M429" i="28"/>
  <c r="I429" i="28"/>
  <c r="E429" i="28"/>
  <c r="D429" i="28"/>
  <c r="C429" i="28"/>
  <c r="B429" i="28"/>
  <c r="O425" i="28"/>
  <c r="L425" i="28"/>
  <c r="H425" i="28"/>
  <c r="K425" i="28"/>
  <c r="G425" i="28"/>
  <c r="N425" i="28"/>
  <c r="J425" i="28"/>
  <c r="F425" i="28"/>
  <c r="M425" i="28"/>
  <c r="I425" i="28"/>
  <c r="E425" i="28"/>
  <c r="D425" i="28"/>
  <c r="C425" i="28"/>
  <c r="B425" i="28"/>
  <c r="O421" i="28"/>
  <c r="L421" i="28"/>
  <c r="H421" i="28"/>
  <c r="K421" i="28"/>
  <c r="G421" i="28"/>
  <c r="N421" i="28"/>
  <c r="J421" i="28"/>
  <c r="F421" i="28"/>
  <c r="M421" i="28"/>
  <c r="I421" i="28"/>
  <c r="E421" i="28"/>
  <c r="D421" i="28"/>
  <c r="C421" i="28"/>
  <c r="B421" i="28"/>
  <c r="O417" i="28"/>
  <c r="L417" i="28"/>
  <c r="H417" i="28"/>
  <c r="K417" i="28"/>
  <c r="G417" i="28"/>
  <c r="N417" i="28"/>
  <c r="J417" i="28"/>
  <c r="F417" i="28"/>
  <c r="M417" i="28"/>
  <c r="I417" i="28"/>
  <c r="E417" i="28"/>
  <c r="D417" i="28"/>
  <c r="C417" i="28"/>
  <c r="B417" i="28"/>
  <c r="O413" i="28"/>
  <c r="L413" i="28"/>
  <c r="H413" i="28"/>
  <c r="K413" i="28"/>
  <c r="G413" i="28"/>
  <c r="N413" i="28"/>
  <c r="J413" i="28"/>
  <c r="F413" i="28"/>
  <c r="M413" i="28"/>
  <c r="I413" i="28"/>
  <c r="E413" i="28"/>
  <c r="D413" i="28"/>
  <c r="C413" i="28"/>
  <c r="B413" i="28"/>
  <c r="O409" i="28"/>
  <c r="L409" i="28"/>
  <c r="H409" i="28"/>
  <c r="K409" i="28"/>
  <c r="G409" i="28"/>
  <c r="N409" i="28"/>
  <c r="J409" i="28"/>
  <c r="F409" i="28"/>
  <c r="M409" i="28"/>
  <c r="I409" i="28"/>
  <c r="E409" i="28"/>
  <c r="D409" i="28"/>
  <c r="C409" i="28"/>
  <c r="B409" i="28"/>
  <c r="O405" i="28"/>
  <c r="L405" i="28"/>
  <c r="H405" i="28"/>
  <c r="K405" i="28"/>
  <c r="G405" i="28"/>
  <c r="N405" i="28"/>
  <c r="J405" i="28"/>
  <c r="F405" i="28"/>
  <c r="M405" i="28"/>
  <c r="I405" i="28"/>
  <c r="E405" i="28"/>
  <c r="D405" i="28"/>
  <c r="C405" i="28"/>
  <c r="B405" i="28"/>
  <c r="O401" i="28"/>
  <c r="L401" i="28"/>
  <c r="H401" i="28"/>
  <c r="K401" i="28"/>
  <c r="G401" i="28"/>
  <c r="N401" i="28"/>
  <c r="J401" i="28"/>
  <c r="F401" i="28"/>
  <c r="M401" i="28"/>
  <c r="I401" i="28"/>
  <c r="E401" i="28"/>
  <c r="D401" i="28"/>
  <c r="C401" i="28"/>
  <c r="B401" i="28"/>
  <c r="O397" i="28"/>
  <c r="L397" i="28"/>
  <c r="H397" i="28"/>
  <c r="K397" i="28"/>
  <c r="G397" i="28"/>
  <c r="N397" i="28"/>
  <c r="J397" i="28"/>
  <c r="F397" i="28"/>
  <c r="M397" i="28"/>
  <c r="I397" i="28"/>
  <c r="E397" i="28"/>
  <c r="D397" i="28"/>
  <c r="C397" i="28"/>
  <c r="B397" i="28"/>
  <c r="O393" i="28"/>
  <c r="L393" i="28"/>
  <c r="H393" i="28"/>
  <c r="K393" i="28"/>
  <c r="G393" i="28"/>
  <c r="N393" i="28"/>
  <c r="J393" i="28"/>
  <c r="F393" i="28"/>
  <c r="M393" i="28"/>
  <c r="I393" i="28"/>
  <c r="E393" i="28"/>
  <c r="D393" i="28"/>
  <c r="C393" i="28"/>
  <c r="B393" i="28"/>
  <c r="O389" i="28"/>
  <c r="L389" i="28"/>
  <c r="H389" i="28"/>
  <c r="K389" i="28"/>
  <c r="G389" i="28"/>
  <c r="N389" i="28"/>
  <c r="J389" i="28"/>
  <c r="F389" i="28"/>
  <c r="M389" i="28"/>
  <c r="I389" i="28"/>
  <c r="E389" i="28"/>
  <c r="D389" i="28"/>
  <c r="C389" i="28"/>
  <c r="B389" i="28"/>
  <c r="O385" i="28"/>
  <c r="L385" i="28"/>
  <c r="H385" i="28"/>
  <c r="K385" i="28"/>
  <c r="G385" i="28"/>
  <c r="N385" i="28"/>
  <c r="J385" i="28"/>
  <c r="F385" i="28"/>
  <c r="M385" i="28"/>
  <c r="I385" i="28"/>
  <c r="E385" i="28"/>
  <c r="D385" i="28"/>
  <c r="C385" i="28"/>
  <c r="B385" i="28"/>
  <c r="O381" i="28"/>
  <c r="L381" i="28"/>
  <c r="H381" i="28"/>
  <c r="K381" i="28"/>
  <c r="G381" i="28"/>
  <c r="N381" i="28"/>
  <c r="J381" i="28"/>
  <c r="F381" i="28"/>
  <c r="M381" i="28"/>
  <c r="I381" i="28"/>
  <c r="E381" i="28"/>
  <c r="D381" i="28"/>
  <c r="C381" i="28"/>
  <c r="B381" i="28"/>
  <c r="O377" i="28"/>
  <c r="L377" i="28"/>
  <c r="H377" i="28"/>
  <c r="K377" i="28"/>
  <c r="G377" i="28"/>
  <c r="N377" i="28"/>
  <c r="J377" i="28"/>
  <c r="F377" i="28"/>
  <c r="M377" i="28"/>
  <c r="I377" i="28"/>
  <c r="E377" i="28"/>
  <c r="D377" i="28"/>
  <c r="C377" i="28"/>
  <c r="B377" i="28"/>
  <c r="O373" i="28"/>
  <c r="L373" i="28"/>
  <c r="H373" i="28"/>
  <c r="K373" i="28"/>
  <c r="G373" i="28"/>
  <c r="N373" i="28"/>
  <c r="J373" i="28"/>
  <c r="F373" i="28"/>
  <c r="M373" i="28"/>
  <c r="I373" i="28"/>
  <c r="E373" i="28"/>
  <c r="D373" i="28"/>
  <c r="C373" i="28"/>
  <c r="B373" i="28"/>
  <c r="O369" i="28"/>
  <c r="L369" i="28"/>
  <c r="H369" i="28"/>
  <c r="K369" i="28"/>
  <c r="G369" i="28"/>
  <c r="N369" i="28"/>
  <c r="J369" i="28"/>
  <c r="F369" i="28"/>
  <c r="M369" i="28"/>
  <c r="I369" i="28"/>
  <c r="E369" i="28"/>
  <c r="D369" i="28"/>
  <c r="C369" i="28"/>
  <c r="B369" i="28"/>
  <c r="O365" i="28"/>
  <c r="L365" i="28"/>
  <c r="H365" i="28"/>
  <c r="K365" i="28"/>
  <c r="G365" i="28"/>
  <c r="N365" i="28"/>
  <c r="J365" i="28"/>
  <c r="F365" i="28"/>
  <c r="M365" i="28"/>
  <c r="I365" i="28"/>
  <c r="E365" i="28"/>
  <c r="D365" i="28"/>
  <c r="C365" i="28"/>
  <c r="B365" i="28"/>
  <c r="O361" i="28"/>
  <c r="L361" i="28"/>
  <c r="H361" i="28"/>
  <c r="K361" i="28"/>
  <c r="G361" i="28"/>
  <c r="N361" i="28"/>
  <c r="J361" i="28"/>
  <c r="F361" i="28"/>
  <c r="M361" i="28"/>
  <c r="I361" i="28"/>
  <c r="E361" i="28"/>
  <c r="D361" i="28"/>
  <c r="C361" i="28"/>
  <c r="B361" i="28"/>
  <c r="O357" i="28"/>
  <c r="L357" i="28"/>
  <c r="H357" i="28"/>
  <c r="K357" i="28"/>
  <c r="G357" i="28"/>
  <c r="N357" i="28"/>
  <c r="J357" i="28"/>
  <c r="F357" i="28"/>
  <c r="M357" i="28"/>
  <c r="I357" i="28"/>
  <c r="E357" i="28"/>
  <c r="D357" i="28"/>
  <c r="C357" i="28"/>
  <c r="B357" i="28"/>
  <c r="O353" i="28"/>
  <c r="L353" i="28"/>
  <c r="H353" i="28"/>
  <c r="K353" i="28"/>
  <c r="G353" i="28"/>
  <c r="N353" i="28"/>
  <c r="J353" i="28"/>
  <c r="F353" i="28"/>
  <c r="M353" i="28"/>
  <c r="I353" i="28"/>
  <c r="E353" i="28"/>
  <c r="D353" i="28"/>
  <c r="C353" i="28"/>
  <c r="B353" i="28"/>
  <c r="O349" i="28"/>
  <c r="L349" i="28"/>
  <c r="H349" i="28"/>
  <c r="K349" i="28"/>
  <c r="G349" i="28"/>
  <c r="N349" i="28"/>
  <c r="J349" i="28"/>
  <c r="F349" i="28"/>
  <c r="M349" i="28"/>
  <c r="I349" i="28"/>
  <c r="E349" i="28"/>
  <c r="D349" i="28"/>
  <c r="C349" i="28"/>
  <c r="B349" i="28"/>
  <c r="O345" i="28"/>
  <c r="L345" i="28"/>
  <c r="H345" i="28"/>
  <c r="K345" i="28"/>
  <c r="G345" i="28"/>
  <c r="N345" i="28"/>
  <c r="J345" i="28"/>
  <c r="F345" i="28"/>
  <c r="M345" i="28"/>
  <c r="I345" i="28"/>
  <c r="E345" i="28"/>
  <c r="D345" i="28"/>
  <c r="C345" i="28"/>
  <c r="B345" i="28"/>
  <c r="O341" i="28"/>
  <c r="L341" i="28"/>
  <c r="H341" i="28"/>
  <c r="K341" i="28"/>
  <c r="G341" i="28"/>
  <c r="N341" i="28"/>
  <c r="J341" i="28"/>
  <c r="F341" i="28"/>
  <c r="M341" i="28"/>
  <c r="I341" i="28"/>
  <c r="E341" i="28"/>
  <c r="D341" i="28"/>
  <c r="C341" i="28"/>
  <c r="B341" i="28"/>
  <c r="O337" i="28"/>
  <c r="L337" i="28"/>
  <c r="H337" i="28"/>
  <c r="K337" i="28"/>
  <c r="G337" i="28"/>
  <c r="N337" i="28"/>
  <c r="J337" i="28"/>
  <c r="F337" i="28"/>
  <c r="M337" i="28"/>
  <c r="I337" i="28"/>
  <c r="E337" i="28"/>
  <c r="D337" i="28"/>
  <c r="C337" i="28"/>
  <c r="B337" i="28"/>
  <c r="O333" i="28"/>
  <c r="L333" i="28"/>
  <c r="H333" i="28"/>
  <c r="K333" i="28"/>
  <c r="G333" i="28"/>
  <c r="N333" i="28"/>
  <c r="J333" i="28"/>
  <c r="F333" i="28"/>
  <c r="M333" i="28"/>
  <c r="I333" i="28"/>
  <c r="E333" i="28"/>
  <c r="D333" i="28"/>
  <c r="C333" i="28"/>
  <c r="B333" i="28"/>
  <c r="O329" i="28"/>
  <c r="L329" i="28"/>
  <c r="H329" i="28"/>
  <c r="K329" i="28"/>
  <c r="G329" i="28"/>
  <c r="N329" i="28"/>
  <c r="J329" i="28"/>
  <c r="F329" i="28"/>
  <c r="M329" i="28"/>
  <c r="I329" i="28"/>
  <c r="E329" i="28"/>
  <c r="D329" i="28"/>
  <c r="C329" i="28"/>
  <c r="B329" i="28"/>
  <c r="O325" i="28"/>
  <c r="L325" i="28"/>
  <c r="H325" i="28"/>
  <c r="K325" i="28"/>
  <c r="G325" i="28"/>
  <c r="N325" i="28"/>
  <c r="J325" i="28"/>
  <c r="F325" i="28"/>
  <c r="M325" i="28"/>
  <c r="I325" i="28"/>
  <c r="E325" i="28"/>
  <c r="D325" i="28"/>
  <c r="C325" i="28"/>
  <c r="B325" i="28"/>
  <c r="O321" i="28"/>
  <c r="L321" i="28"/>
  <c r="H321" i="28"/>
  <c r="K321" i="28"/>
  <c r="G321" i="28"/>
  <c r="N321" i="28"/>
  <c r="J321" i="28"/>
  <c r="F321" i="28"/>
  <c r="M321" i="28"/>
  <c r="I321" i="28"/>
  <c r="E321" i="28"/>
  <c r="D321" i="28"/>
  <c r="C321" i="28"/>
  <c r="B321" i="28"/>
  <c r="O317" i="28"/>
  <c r="L317" i="28"/>
  <c r="H317" i="28"/>
  <c r="K317" i="28"/>
  <c r="G317" i="28"/>
  <c r="N317" i="28"/>
  <c r="J317" i="28"/>
  <c r="F317" i="28"/>
  <c r="M317" i="28"/>
  <c r="I317" i="28"/>
  <c r="E317" i="28"/>
  <c r="D317" i="28"/>
  <c r="C317" i="28"/>
  <c r="B317" i="28"/>
  <c r="O313" i="28"/>
  <c r="L313" i="28"/>
  <c r="H313" i="28"/>
  <c r="K313" i="28"/>
  <c r="G313" i="28"/>
  <c r="N313" i="28"/>
  <c r="J313" i="28"/>
  <c r="F313" i="28"/>
  <c r="M313" i="28"/>
  <c r="I313" i="28"/>
  <c r="E313" i="28"/>
  <c r="D313" i="28"/>
  <c r="C313" i="28"/>
  <c r="B313" i="28"/>
  <c r="O309" i="28"/>
  <c r="L309" i="28"/>
  <c r="H309" i="28"/>
  <c r="K309" i="28"/>
  <c r="G309" i="28"/>
  <c r="N309" i="28"/>
  <c r="J309" i="28"/>
  <c r="F309" i="28"/>
  <c r="M309" i="28"/>
  <c r="I309" i="28"/>
  <c r="E309" i="28"/>
  <c r="D309" i="28"/>
  <c r="C309" i="28"/>
  <c r="B309" i="28"/>
  <c r="O305" i="28"/>
  <c r="L305" i="28"/>
  <c r="H305" i="28"/>
  <c r="K305" i="28"/>
  <c r="G305" i="28"/>
  <c r="N305" i="28"/>
  <c r="J305" i="28"/>
  <c r="F305" i="28"/>
  <c r="M305" i="28"/>
  <c r="I305" i="28"/>
  <c r="E305" i="28"/>
  <c r="D305" i="28"/>
  <c r="C305" i="28"/>
  <c r="B305" i="28"/>
  <c r="O301" i="28"/>
  <c r="L301" i="28"/>
  <c r="H301" i="28"/>
  <c r="K301" i="28"/>
  <c r="G301" i="28"/>
  <c r="N301" i="28"/>
  <c r="J301" i="28"/>
  <c r="F301" i="28"/>
  <c r="M301" i="28"/>
  <c r="I301" i="28"/>
  <c r="E301" i="28"/>
  <c r="D301" i="28"/>
  <c r="C301" i="28"/>
  <c r="B301" i="28"/>
  <c r="O297" i="28"/>
  <c r="L297" i="28"/>
  <c r="H297" i="28"/>
  <c r="K297" i="28"/>
  <c r="G297" i="28"/>
  <c r="N297" i="28"/>
  <c r="J297" i="28"/>
  <c r="F297" i="28"/>
  <c r="M297" i="28"/>
  <c r="I297" i="28"/>
  <c r="E297" i="28"/>
  <c r="D297" i="28"/>
  <c r="C297" i="28"/>
  <c r="B297" i="28"/>
  <c r="O392" i="28"/>
  <c r="K392" i="28"/>
  <c r="G392" i="28"/>
  <c r="N392" i="28"/>
  <c r="J392" i="28"/>
  <c r="F392" i="28"/>
  <c r="M392" i="28"/>
  <c r="I392" i="28"/>
  <c r="L392" i="28"/>
  <c r="H392" i="28"/>
  <c r="C392" i="28"/>
  <c r="E392" i="28"/>
  <c r="B392" i="28"/>
  <c r="D392" i="28"/>
  <c r="O388" i="28"/>
  <c r="K388" i="28"/>
  <c r="G388" i="28"/>
  <c r="N388" i="28"/>
  <c r="J388" i="28"/>
  <c r="F388" i="28"/>
  <c r="M388" i="28"/>
  <c r="I388" i="28"/>
  <c r="L388" i="28"/>
  <c r="H388" i="28"/>
  <c r="E388" i="28"/>
  <c r="C388" i="28"/>
  <c r="B388" i="28"/>
  <c r="D388" i="28"/>
  <c r="O384" i="28"/>
  <c r="K384" i="28"/>
  <c r="G384" i="28"/>
  <c r="N384" i="28"/>
  <c r="J384" i="28"/>
  <c r="F384" i="28"/>
  <c r="M384" i="28"/>
  <c r="I384" i="28"/>
  <c r="L384" i="28"/>
  <c r="H384" i="28"/>
  <c r="C384" i="28"/>
  <c r="B384" i="28"/>
  <c r="E384" i="28"/>
  <c r="D384" i="28"/>
  <c r="O380" i="28"/>
  <c r="K380" i="28"/>
  <c r="G380" i="28"/>
  <c r="N380" i="28"/>
  <c r="J380" i="28"/>
  <c r="F380" i="28"/>
  <c r="M380" i="28"/>
  <c r="I380" i="28"/>
  <c r="L380" i="28"/>
  <c r="H380" i="28"/>
  <c r="C380" i="28"/>
  <c r="B380" i="28"/>
  <c r="E380" i="28"/>
  <c r="D380" i="28"/>
  <c r="O376" i="28"/>
  <c r="K376" i="28"/>
  <c r="G376" i="28"/>
  <c r="N376" i="28"/>
  <c r="J376" i="28"/>
  <c r="F376" i="28"/>
  <c r="M376" i="28"/>
  <c r="I376" i="28"/>
  <c r="L376" i="28"/>
  <c r="H376" i="28"/>
  <c r="C376" i="28"/>
  <c r="E376" i="28"/>
  <c r="B376" i="28"/>
  <c r="D376" i="28"/>
  <c r="O372" i="28"/>
  <c r="K372" i="28"/>
  <c r="G372" i="28"/>
  <c r="N372" i="28"/>
  <c r="J372" i="28"/>
  <c r="F372" i="28"/>
  <c r="M372" i="28"/>
  <c r="I372" i="28"/>
  <c r="L372" i="28"/>
  <c r="H372" i="28"/>
  <c r="E372" i="28"/>
  <c r="C372" i="28"/>
  <c r="B372" i="28"/>
  <c r="D372" i="28"/>
  <c r="O368" i="28"/>
  <c r="K368" i="28"/>
  <c r="G368" i="28"/>
  <c r="N368" i="28"/>
  <c r="J368" i="28"/>
  <c r="F368" i="28"/>
  <c r="M368" i="28"/>
  <c r="I368" i="28"/>
  <c r="L368" i="28"/>
  <c r="H368" i="28"/>
  <c r="C368" i="28"/>
  <c r="B368" i="28"/>
  <c r="E368" i="28"/>
  <c r="D368" i="28"/>
  <c r="O364" i="28"/>
  <c r="K364" i="28"/>
  <c r="G364" i="28"/>
  <c r="N364" i="28"/>
  <c r="J364" i="28"/>
  <c r="F364" i="28"/>
  <c r="M364" i="28"/>
  <c r="I364" i="28"/>
  <c r="L364" i="28"/>
  <c r="H364" i="28"/>
  <c r="C364" i="28"/>
  <c r="B364" i="28"/>
  <c r="E364" i="28"/>
  <c r="D364" i="28"/>
  <c r="O360" i="28"/>
  <c r="K360" i="28"/>
  <c r="G360" i="28"/>
  <c r="N360" i="28"/>
  <c r="J360" i="28"/>
  <c r="F360" i="28"/>
  <c r="M360" i="28"/>
  <c r="I360" i="28"/>
  <c r="L360" i="28"/>
  <c r="H360" i="28"/>
  <c r="C360" i="28"/>
  <c r="E360" i="28"/>
  <c r="B360" i="28"/>
  <c r="D360" i="28"/>
  <c r="O356" i="28"/>
  <c r="K356" i="28"/>
  <c r="G356" i="28"/>
  <c r="N356" i="28"/>
  <c r="J356" i="28"/>
  <c r="F356" i="28"/>
  <c r="M356" i="28"/>
  <c r="I356" i="28"/>
  <c r="L356" i="28"/>
  <c r="H356" i="28"/>
  <c r="E356" i="28"/>
  <c r="C356" i="28"/>
  <c r="B356" i="28"/>
  <c r="D356" i="28"/>
  <c r="O352" i="28"/>
  <c r="K352" i="28"/>
  <c r="G352" i="28"/>
  <c r="N352" i="28"/>
  <c r="J352" i="28"/>
  <c r="F352" i="28"/>
  <c r="M352" i="28"/>
  <c r="I352" i="28"/>
  <c r="L352" i="28"/>
  <c r="H352" i="28"/>
  <c r="C352" i="28"/>
  <c r="B352" i="28"/>
  <c r="E352" i="28"/>
  <c r="D352" i="28"/>
  <c r="O348" i="28"/>
  <c r="K348" i="28"/>
  <c r="G348" i="28"/>
  <c r="N348" i="28"/>
  <c r="J348" i="28"/>
  <c r="F348" i="28"/>
  <c r="M348" i="28"/>
  <c r="I348" i="28"/>
  <c r="L348" i="28"/>
  <c r="H348" i="28"/>
  <c r="C348" i="28"/>
  <c r="B348" i="28"/>
  <c r="E348" i="28"/>
  <c r="D348" i="28"/>
  <c r="O344" i="28"/>
  <c r="K344" i="28"/>
  <c r="G344" i="28"/>
  <c r="N344" i="28"/>
  <c r="J344" i="28"/>
  <c r="F344" i="28"/>
  <c r="M344" i="28"/>
  <c r="I344" i="28"/>
  <c r="L344" i="28"/>
  <c r="H344" i="28"/>
  <c r="C344" i="28"/>
  <c r="E344" i="28"/>
  <c r="B344" i="28"/>
  <c r="D344" i="28"/>
  <c r="O340" i="28"/>
  <c r="K340" i="28"/>
  <c r="G340" i="28"/>
  <c r="N340" i="28"/>
  <c r="J340" i="28"/>
  <c r="F340" i="28"/>
  <c r="M340" i="28"/>
  <c r="I340" i="28"/>
  <c r="L340" i="28"/>
  <c r="H340" i="28"/>
  <c r="E340" i="28"/>
  <c r="C340" i="28"/>
  <c r="B340" i="28"/>
  <c r="D340" i="28"/>
  <c r="O336" i="28"/>
  <c r="K336" i="28"/>
  <c r="G336" i="28"/>
  <c r="N336" i="28"/>
  <c r="J336" i="28"/>
  <c r="F336" i="28"/>
  <c r="M336" i="28"/>
  <c r="I336" i="28"/>
  <c r="L336" i="28"/>
  <c r="H336" i="28"/>
  <c r="C336" i="28"/>
  <c r="B336" i="28"/>
  <c r="E336" i="28"/>
  <c r="D336" i="28"/>
  <c r="O332" i="28"/>
  <c r="K332" i="28"/>
  <c r="G332" i="28"/>
  <c r="N332" i="28"/>
  <c r="J332" i="28"/>
  <c r="F332" i="28"/>
  <c r="M332" i="28"/>
  <c r="I332" i="28"/>
  <c r="L332" i="28"/>
  <c r="H332" i="28"/>
  <c r="C332" i="28"/>
  <c r="B332" i="28"/>
  <c r="E332" i="28"/>
  <c r="D332" i="28"/>
  <c r="O328" i="28"/>
  <c r="K328" i="28"/>
  <c r="G328" i="28"/>
  <c r="N328" i="28"/>
  <c r="J328" i="28"/>
  <c r="F328" i="28"/>
  <c r="M328" i="28"/>
  <c r="I328" i="28"/>
  <c r="L328" i="28"/>
  <c r="H328" i="28"/>
  <c r="C328" i="28"/>
  <c r="E328" i="28"/>
  <c r="B328" i="28"/>
  <c r="D328" i="28"/>
  <c r="O324" i="28"/>
  <c r="K324" i="28"/>
  <c r="G324" i="28"/>
  <c r="N324" i="28"/>
  <c r="J324" i="28"/>
  <c r="F324" i="28"/>
  <c r="M324" i="28"/>
  <c r="I324" i="28"/>
  <c r="L324" i="28"/>
  <c r="H324" i="28"/>
  <c r="E324" i="28"/>
  <c r="C324" i="28"/>
  <c r="B324" i="28"/>
  <c r="D324" i="28"/>
  <c r="O320" i="28"/>
  <c r="K320" i="28"/>
  <c r="G320" i="28"/>
  <c r="N320" i="28"/>
  <c r="J320" i="28"/>
  <c r="F320" i="28"/>
  <c r="M320" i="28"/>
  <c r="I320" i="28"/>
  <c r="L320" i="28"/>
  <c r="H320" i="28"/>
  <c r="C320" i="28"/>
  <c r="B320" i="28"/>
  <c r="E320" i="28"/>
  <c r="D320" i="28"/>
  <c r="O316" i="28"/>
  <c r="K316" i="28"/>
  <c r="G316" i="28"/>
  <c r="N316" i="28"/>
  <c r="J316" i="28"/>
  <c r="F316" i="28"/>
  <c r="M316" i="28"/>
  <c r="I316" i="28"/>
  <c r="L316" i="28"/>
  <c r="H316" i="28"/>
  <c r="C316" i="28"/>
  <c r="B316" i="28"/>
  <c r="E316" i="28"/>
  <c r="D316" i="28"/>
  <c r="O312" i="28"/>
  <c r="K312" i="28"/>
  <c r="G312" i="28"/>
  <c r="N312" i="28"/>
  <c r="J312" i="28"/>
  <c r="F312" i="28"/>
  <c r="M312" i="28"/>
  <c r="I312" i="28"/>
  <c r="L312" i="28"/>
  <c r="H312" i="28"/>
  <c r="C312" i="28"/>
  <c r="E312" i="28"/>
  <c r="B312" i="28"/>
  <c r="D312" i="28"/>
  <c r="O308" i="28"/>
  <c r="K308" i="28"/>
  <c r="G308" i="28"/>
  <c r="N308" i="28"/>
  <c r="J308" i="28"/>
  <c r="F308" i="28"/>
  <c r="M308" i="28"/>
  <c r="I308" i="28"/>
  <c r="L308" i="28"/>
  <c r="H308" i="28"/>
  <c r="E308" i="28"/>
  <c r="C308" i="28"/>
  <c r="B308" i="28"/>
  <c r="D308" i="28"/>
  <c r="O304" i="28"/>
  <c r="K304" i="28"/>
  <c r="G304" i="28"/>
  <c r="N304" i="28"/>
  <c r="J304" i="28"/>
  <c r="F304" i="28"/>
  <c r="M304" i="28"/>
  <c r="I304" i="28"/>
  <c r="L304" i="28"/>
  <c r="H304" i="28"/>
  <c r="C304" i="28"/>
  <c r="B304" i="28"/>
  <c r="E304" i="28"/>
  <c r="D304" i="28"/>
  <c r="O300" i="28"/>
  <c r="K300" i="28"/>
  <c r="G300" i="28"/>
  <c r="N300" i="28"/>
  <c r="J300" i="28"/>
  <c r="F300" i="28"/>
  <c r="M300" i="28"/>
  <c r="I300" i="28"/>
  <c r="L300" i="28"/>
  <c r="H300" i="28"/>
  <c r="C300" i="28"/>
  <c r="B300" i="28"/>
  <c r="E300" i="28"/>
  <c r="D300" i="28"/>
  <c r="O295" i="28"/>
  <c r="N295" i="28"/>
  <c r="J295" i="28"/>
  <c r="F295" i="28"/>
  <c r="M295" i="28"/>
  <c r="I295" i="28"/>
  <c r="E295" i="28"/>
  <c r="L295" i="28"/>
  <c r="H295" i="28"/>
  <c r="K295" i="28"/>
  <c r="G295" i="28"/>
  <c r="B295" i="28"/>
  <c r="D295" i="28"/>
  <c r="C295" i="28"/>
  <c r="O391" i="28"/>
  <c r="N391" i="28"/>
  <c r="J391" i="28"/>
  <c r="F391" i="28"/>
  <c r="M391" i="28"/>
  <c r="I391" i="28"/>
  <c r="E391" i="28"/>
  <c r="L391" i="28"/>
  <c r="H391" i="28"/>
  <c r="K391" i="28"/>
  <c r="G391" i="28"/>
  <c r="B391" i="28"/>
  <c r="D391" i="28"/>
  <c r="C391" i="28"/>
  <c r="O387" i="28"/>
  <c r="N387" i="28"/>
  <c r="J387" i="28"/>
  <c r="F387" i="28"/>
  <c r="M387" i="28"/>
  <c r="I387" i="28"/>
  <c r="E387" i="28"/>
  <c r="L387" i="28"/>
  <c r="H387" i="28"/>
  <c r="K387" i="28"/>
  <c r="G387" i="28"/>
  <c r="B387" i="28"/>
  <c r="D387" i="28"/>
  <c r="C387" i="28"/>
  <c r="O383" i="28"/>
  <c r="N383" i="28"/>
  <c r="J383" i="28"/>
  <c r="F383" i="28"/>
  <c r="M383" i="28"/>
  <c r="I383" i="28"/>
  <c r="E383" i="28"/>
  <c r="L383" i="28"/>
  <c r="H383" i="28"/>
  <c r="K383" i="28"/>
  <c r="G383" i="28"/>
  <c r="B383" i="28"/>
  <c r="D383" i="28"/>
  <c r="C383" i="28"/>
  <c r="O379" i="28"/>
  <c r="N379" i="28"/>
  <c r="J379" i="28"/>
  <c r="F379" i="28"/>
  <c r="M379" i="28"/>
  <c r="I379" i="28"/>
  <c r="E379" i="28"/>
  <c r="L379" i="28"/>
  <c r="H379" i="28"/>
  <c r="K379" i="28"/>
  <c r="G379" i="28"/>
  <c r="B379" i="28"/>
  <c r="D379" i="28"/>
  <c r="C379" i="28"/>
  <c r="O375" i="28"/>
  <c r="N375" i="28"/>
  <c r="J375" i="28"/>
  <c r="F375" i="28"/>
  <c r="M375" i="28"/>
  <c r="I375" i="28"/>
  <c r="E375" i="28"/>
  <c r="L375" i="28"/>
  <c r="H375" i="28"/>
  <c r="K375" i="28"/>
  <c r="G375" i="28"/>
  <c r="B375" i="28"/>
  <c r="D375" i="28"/>
  <c r="C375" i="28"/>
  <c r="O371" i="28"/>
  <c r="N371" i="28"/>
  <c r="J371" i="28"/>
  <c r="F371" i="28"/>
  <c r="M371" i="28"/>
  <c r="I371" i="28"/>
  <c r="E371" i="28"/>
  <c r="L371" i="28"/>
  <c r="H371" i="28"/>
  <c r="K371" i="28"/>
  <c r="G371" i="28"/>
  <c r="B371" i="28"/>
  <c r="D371" i="28"/>
  <c r="C371" i="28"/>
  <c r="O367" i="28"/>
  <c r="N367" i="28"/>
  <c r="J367" i="28"/>
  <c r="F367" i="28"/>
  <c r="M367" i="28"/>
  <c r="I367" i="28"/>
  <c r="E367" i="28"/>
  <c r="L367" i="28"/>
  <c r="H367" i="28"/>
  <c r="K367" i="28"/>
  <c r="G367" i="28"/>
  <c r="B367" i="28"/>
  <c r="D367" i="28"/>
  <c r="C367" i="28"/>
  <c r="O363" i="28"/>
  <c r="N363" i="28"/>
  <c r="J363" i="28"/>
  <c r="F363" i="28"/>
  <c r="M363" i="28"/>
  <c r="I363" i="28"/>
  <c r="E363" i="28"/>
  <c r="L363" i="28"/>
  <c r="H363" i="28"/>
  <c r="K363" i="28"/>
  <c r="G363" i="28"/>
  <c r="B363" i="28"/>
  <c r="D363" i="28"/>
  <c r="C363" i="28"/>
  <c r="O359" i="28"/>
  <c r="N359" i="28"/>
  <c r="J359" i="28"/>
  <c r="F359" i="28"/>
  <c r="M359" i="28"/>
  <c r="I359" i="28"/>
  <c r="E359" i="28"/>
  <c r="L359" i="28"/>
  <c r="H359" i="28"/>
  <c r="K359" i="28"/>
  <c r="G359" i="28"/>
  <c r="B359" i="28"/>
  <c r="D359" i="28"/>
  <c r="C359" i="28"/>
  <c r="O355" i="28"/>
  <c r="N355" i="28"/>
  <c r="J355" i="28"/>
  <c r="F355" i="28"/>
  <c r="M355" i="28"/>
  <c r="I355" i="28"/>
  <c r="E355" i="28"/>
  <c r="L355" i="28"/>
  <c r="H355" i="28"/>
  <c r="K355" i="28"/>
  <c r="G355" i="28"/>
  <c r="B355" i="28"/>
  <c r="D355" i="28"/>
  <c r="C355" i="28"/>
  <c r="O351" i="28"/>
  <c r="N351" i="28"/>
  <c r="J351" i="28"/>
  <c r="F351" i="28"/>
  <c r="M351" i="28"/>
  <c r="I351" i="28"/>
  <c r="E351" i="28"/>
  <c r="L351" i="28"/>
  <c r="H351" i="28"/>
  <c r="K351" i="28"/>
  <c r="G351" i="28"/>
  <c r="B351" i="28"/>
  <c r="D351" i="28"/>
  <c r="C351" i="28"/>
  <c r="O347" i="28"/>
  <c r="N347" i="28"/>
  <c r="J347" i="28"/>
  <c r="F347" i="28"/>
  <c r="M347" i="28"/>
  <c r="I347" i="28"/>
  <c r="E347" i="28"/>
  <c r="L347" i="28"/>
  <c r="H347" i="28"/>
  <c r="K347" i="28"/>
  <c r="G347" i="28"/>
  <c r="B347" i="28"/>
  <c r="D347" i="28"/>
  <c r="C347" i="28"/>
  <c r="O343" i="28"/>
  <c r="N343" i="28"/>
  <c r="J343" i="28"/>
  <c r="F343" i="28"/>
  <c r="M343" i="28"/>
  <c r="I343" i="28"/>
  <c r="E343" i="28"/>
  <c r="L343" i="28"/>
  <c r="H343" i="28"/>
  <c r="K343" i="28"/>
  <c r="G343" i="28"/>
  <c r="B343" i="28"/>
  <c r="D343" i="28"/>
  <c r="C343" i="28"/>
  <c r="O339" i="28"/>
  <c r="N339" i="28"/>
  <c r="J339" i="28"/>
  <c r="F339" i="28"/>
  <c r="M339" i="28"/>
  <c r="I339" i="28"/>
  <c r="E339" i="28"/>
  <c r="L339" i="28"/>
  <c r="H339" i="28"/>
  <c r="K339" i="28"/>
  <c r="G339" i="28"/>
  <c r="B339" i="28"/>
  <c r="D339" i="28"/>
  <c r="C339" i="28"/>
  <c r="O335" i="28"/>
  <c r="N335" i="28"/>
  <c r="J335" i="28"/>
  <c r="F335" i="28"/>
  <c r="M335" i="28"/>
  <c r="I335" i="28"/>
  <c r="E335" i="28"/>
  <c r="L335" i="28"/>
  <c r="H335" i="28"/>
  <c r="K335" i="28"/>
  <c r="G335" i="28"/>
  <c r="B335" i="28"/>
  <c r="D335" i="28"/>
  <c r="C335" i="28"/>
  <c r="O331" i="28"/>
  <c r="N331" i="28"/>
  <c r="J331" i="28"/>
  <c r="F331" i="28"/>
  <c r="M331" i="28"/>
  <c r="I331" i="28"/>
  <c r="E331" i="28"/>
  <c r="L331" i="28"/>
  <c r="H331" i="28"/>
  <c r="K331" i="28"/>
  <c r="G331" i="28"/>
  <c r="B331" i="28"/>
  <c r="D331" i="28"/>
  <c r="C331" i="28"/>
  <c r="O327" i="28"/>
  <c r="N327" i="28"/>
  <c r="J327" i="28"/>
  <c r="F327" i="28"/>
  <c r="M327" i="28"/>
  <c r="I327" i="28"/>
  <c r="E327" i="28"/>
  <c r="L327" i="28"/>
  <c r="H327" i="28"/>
  <c r="K327" i="28"/>
  <c r="G327" i="28"/>
  <c r="B327" i="28"/>
  <c r="D327" i="28"/>
  <c r="C327" i="28"/>
  <c r="O323" i="28"/>
  <c r="N323" i="28"/>
  <c r="J323" i="28"/>
  <c r="F323" i="28"/>
  <c r="M323" i="28"/>
  <c r="I323" i="28"/>
  <c r="E323" i="28"/>
  <c r="L323" i="28"/>
  <c r="H323" i="28"/>
  <c r="K323" i="28"/>
  <c r="G323" i="28"/>
  <c r="B323" i="28"/>
  <c r="D323" i="28"/>
  <c r="C323" i="28"/>
  <c r="O319" i="28"/>
  <c r="N319" i="28"/>
  <c r="J319" i="28"/>
  <c r="F319" i="28"/>
  <c r="M319" i="28"/>
  <c r="I319" i="28"/>
  <c r="E319" i="28"/>
  <c r="L319" i="28"/>
  <c r="H319" i="28"/>
  <c r="K319" i="28"/>
  <c r="G319" i="28"/>
  <c r="B319" i="28"/>
  <c r="D319" i="28"/>
  <c r="C319" i="28"/>
  <c r="O315" i="28"/>
  <c r="N315" i="28"/>
  <c r="J315" i="28"/>
  <c r="F315" i="28"/>
  <c r="M315" i="28"/>
  <c r="I315" i="28"/>
  <c r="E315" i="28"/>
  <c r="L315" i="28"/>
  <c r="H315" i="28"/>
  <c r="K315" i="28"/>
  <c r="G315" i="28"/>
  <c r="B315" i="28"/>
  <c r="D315" i="28"/>
  <c r="C315" i="28"/>
  <c r="O311" i="28"/>
  <c r="N311" i="28"/>
  <c r="J311" i="28"/>
  <c r="F311" i="28"/>
  <c r="M311" i="28"/>
  <c r="I311" i="28"/>
  <c r="E311" i="28"/>
  <c r="L311" i="28"/>
  <c r="H311" i="28"/>
  <c r="K311" i="28"/>
  <c r="G311" i="28"/>
  <c r="B311" i="28"/>
  <c r="D311" i="28"/>
  <c r="C311" i="28"/>
  <c r="O307" i="28"/>
  <c r="N307" i="28"/>
  <c r="J307" i="28"/>
  <c r="F307" i="28"/>
  <c r="M307" i="28"/>
  <c r="I307" i="28"/>
  <c r="E307" i="28"/>
  <c r="L307" i="28"/>
  <c r="H307" i="28"/>
  <c r="K307" i="28"/>
  <c r="G307" i="28"/>
  <c r="B307" i="28"/>
  <c r="D307" i="28"/>
  <c r="C307" i="28"/>
  <c r="O303" i="28"/>
  <c r="N303" i="28"/>
  <c r="J303" i="28"/>
  <c r="F303" i="28"/>
  <c r="M303" i="28"/>
  <c r="I303" i="28"/>
  <c r="E303" i="28"/>
  <c r="L303" i="28"/>
  <c r="H303" i="28"/>
  <c r="K303" i="28"/>
  <c r="G303" i="28"/>
  <c r="B303" i="28"/>
  <c r="D303" i="28"/>
  <c r="C303" i="28"/>
  <c r="O299" i="28"/>
  <c r="N299" i="28"/>
  <c r="J299" i="28"/>
  <c r="F299" i="28"/>
  <c r="M299" i="28"/>
  <c r="I299" i="28"/>
  <c r="E299" i="28"/>
  <c r="L299" i="28"/>
  <c r="H299" i="28"/>
  <c r="K299" i="28"/>
  <c r="G299" i="28"/>
  <c r="B299" i="28"/>
  <c r="D299" i="28"/>
  <c r="C299" i="28"/>
  <c r="O290" i="28"/>
  <c r="M290" i="28"/>
  <c r="I290" i="28"/>
  <c r="E290" i="28"/>
  <c r="L290" i="28"/>
  <c r="H290" i="28"/>
  <c r="K290" i="28"/>
  <c r="G290" i="28"/>
  <c r="N290" i="28"/>
  <c r="J290" i="28"/>
  <c r="F290" i="28"/>
  <c r="D290" i="28"/>
  <c r="C290" i="28"/>
  <c r="B290" i="28"/>
  <c r="O286" i="28"/>
  <c r="M286" i="28"/>
  <c r="I286" i="28"/>
  <c r="E286" i="28"/>
  <c r="L286" i="28"/>
  <c r="H286" i="28"/>
  <c r="K286" i="28"/>
  <c r="G286" i="28"/>
  <c r="N286" i="28"/>
  <c r="J286" i="28"/>
  <c r="F286" i="28"/>
  <c r="D286" i="28"/>
  <c r="C286" i="28"/>
  <c r="B286" i="28"/>
  <c r="O282" i="28"/>
  <c r="M282" i="28"/>
  <c r="I282" i="28"/>
  <c r="E282" i="28"/>
  <c r="L282" i="28"/>
  <c r="H282" i="28"/>
  <c r="K282" i="28"/>
  <c r="G282" i="28"/>
  <c r="N282" i="28"/>
  <c r="J282" i="28"/>
  <c r="F282" i="28"/>
  <c r="D282" i="28"/>
  <c r="C282" i="28"/>
  <c r="B282" i="28"/>
  <c r="O278" i="28"/>
  <c r="M278" i="28"/>
  <c r="I278" i="28"/>
  <c r="E278" i="28"/>
  <c r="L278" i="28"/>
  <c r="H278" i="28"/>
  <c r="K278" i="28"/>
  <c r="G278" i="28"/>
  <c r="N278" i="28"/>
  <c r="J278" i="28"/>
  <c r="F278" i="28"/>
  <c r="D278" i="28"/>
  <c r="C278" i="28"/>
  <c r="B278" i="28"/>
  <c r="O274" i="28"/>
  <c r="M274" i="28"/>
  <c r="I274" i="28"/>
  <c r="E274" i="28"/>
  <c r="L274" i="28"/>
  <c r="H274" i="28"/>
  <c r="K274" i="28"/>
  <c r="G274" i="28"/>
  <c r="N274" i="28"/>
  <c r="J274" i="28"/>
  <c r="F274" i="28"/>
  <c r="D274" i="28"/>
  <c r="C274" i="28"/>
  <c r="B274" i="28"/>
  <c r="O270" i="28"/>
  <c r="M270" i="28"/>
  <c r="I270" i="28"/>
  <c r="E270" i="28"/>
  <c r="L270" i="28"/>
  <c r="H270" i="28"/>
  <c r="K270" i="28"/>
  <c r="G270" i="28"/>
  <c r="N270" i="28"/>
  <c r="J270" i="28"/>
  <c r="F270" i="28"/>
  <c r="D270" i="28"/>
  <c r="C270" i="28"/>
  <c r="B270" i="28"/>
  <c r="O266" i="28"/>
  <c r="M266" i="28"/>
  <c r="I266" i="28"/>
  <c r="E266" i="28"/>
  <c r="L266" i="28"/>
  <c r="H266" i="28"/>
  <c r="K266" i="28"/>
  <c r="G266" i="28"/>
  <c r="N266" i="28"/>
  <c r="J266" i="28"/>
  <c r="F266" i="28"/>
  <c r="D266" i="28"/>
  <c r="C266" i="28"/>
  <c r="B266" i="28"/>
  <c r="O262" i="28"/>
  <c r="M262" i="28"/>
  <c r="I262" i="28"/>
  <c r="E262" i="28"/>
  <c r="L262" i="28"/>
  <c r="H262" i="28"/>
  <c r="K262" i="28"/>
  <c r="G262" i="28"/>
  <c r="N262" i="28"/>
  <c r="J262" i="28"/>
  <c r="F262" i="28"/>
  <c r="D262" i="28"/>
  <c r="C262" i="28"/>
  <c r="B262" i="28"/>
  <c r="O258" i="28"/>
  <c r="M258" i="28"/>
  <c r="I258" i="28"/>
  <c r="E258" i="28"/>
  <c r="L258" i="28"/>
  <c r="H258" i="28"/>
  <c r="K258" i="28"/>
  <c r="G258" i="28"/>
  <c r="N258" i="28"/>
  <c r="J258" i="28"/>
  <c r="F258" i="28"/>
  <c r="D258" i="28"/>
  <c r="C258" i="28"/>
  <c r="B258" i="28"/>
  <c r="O254" i="28"/>
  <c r="M254" i="28"/>
  <c r="I254" i="28"/>
  <c r="E254" i="28"/>
  <c r="L254" i="28"/>
  <c r="H254" i="28"/>
  <c r="K254" i="28"/>
  <c r="G254" i="28"/>
  <c r="N254" i="28"/>
  <c r="J254" i="28"/>
  <c r="F254" i="28"/>
  <c r="D254" i="28"/>
  <c r="C254" i="28"/>
  <c r="B254" i="28"/>
  <c r="O250" i="28"/>
  <c r="M250" i="28"/>
  <c r="I250" i="28"/>
  <c r="E250" i="28"/>
  <c r="L250" i="28"/>
  <c r="H250" i="28"/>
  <c r="K250" i="28"/>
  <c r="G250" i="28"/>
  <c r="N250" i="28"/>
  <c r="J250" i="28"/>
  <c r="F250" i="28"/>
  <c r="D250" i="28"/>
  <c r="C250" i="28"/>
  <c r="B250" i="28"/>
  <c r="O246" i="28"/>
  <c r="M246" i="28"/>
  <c r="I246" i="28"/>
  <c r="E246" i="28"/>
  <c r="L246" i="28"/>
  <c r="H246" i="28"/>
  <c r="K246" i="28"/>
  <c r="G246" i="28"/>
  <c r="N246" i="28"/>
  <c r="J246" i="28"/>
  <c r="F246" i="28"/>
  <c r="D246" i="28"/>
  <c r="C246" i="28"/>
  <c r="B246" i="28"/>
  <c r="O242" i="28"/>
  <c r="M242" i="28"/>
  <c r="I242" i="28"/>
  <c r="E242" i="28"/>
  <c r="L242" i="28"/>
  <c r="H242" i="28"/>
  <c r="K242" i="28"/>
  <c r="G242" i="28"/>
  <c r="N242" i="28"/>
  <c r="J242" i="28"/>
  <c r="F242" i="28"/>
  <c r="D242" i="28"/>
  <c r="C242" i="28"/>
  <c r="B242" i="28"/>
  <c r="O238" i="28"/>
  <c r="M238" i="28"/>
  <c r="I238" i="28"/>
  <c r="E238" i="28"/>
  <c r="L238" i="28"/>
  <c r="H238" i="28"/>
  <c r="K238" i="28"/>
  <c r="G238" i="28"/>
  <c r="N238" i="28"/>
  <c r="J238" i="28"/>
  <c r="F238" i="28"/>
  <c r="D238" i="28"/>
  <c r="C238" i="28"/>
  <c r="B238" i="28"/>
  <c r="O234" i="28"/>
  <c r="M234" i="28"/>
  <c r="I234" i="28"/>
  <c r="E234" i="28"/>
  <c r="L234" i="28"/>
  <c r="H234" i="28"/>
  <c r="K234" i="28"/>
  <c r="G234" i="28"/>
  <c r="N234" i="28"/>
  <c r="J234" i="28"/>
  <c r="F234" i="28"/>
  <c r="D234" i="28"/>
  <c r="C234" i="28"/>
  <c r="B234" i="28"/>
  <c r="O230" i="28"/>
  <c r="M230" i="28"/>
  <c r="I230" i="28"/>
  <c r="E230" i="28"/>
  <c r="L230" i="28"/>
  <c r="H230" i="28"/>
  <c r="K230" i="28"/>
  <c r="G230" i="28"/>
  <c r="N230" i="28"/>
  <c r="J230" i="28"/>
  <c r="F230" i="28"/>
  <c r="D230" i="28"/>
  <c r="C230" i="28"/>
  <c r="B230" i="28"/>
  <c r="O226" i="28"/>
  <c r="M226" i="28"/>
  <c r="I226" i="28"/>
  <c r="E226" i="28"/>
  <c r="L226" i="28"/>
  <c r="H226" i="28"/>
  <c r="K226" i="28"/>
  <c r="G226" i="28"/>
  <c r="N226" i="28"/>
  <c r="J226" i="28"/>
  <c r="F226" i="28"/>
  <c r="D226" i="28"/>
  <c r="C226" i="28"/>
  <c r="B226" i="28"/>
  <c r="O289" i="28"/>
  <c r="L289" i="28"/>
  <c r="H289" i="28"/>
  <c r="K289" i="28"/>
  <c r="G289" i="28"/>
  <c r="N289" i="28"/>
  <c r="J289" i="28"/>
  <c r="F289" i="28"/>
  <c r="M289" i="28"/>
  <c r="I289" i="28"/>
  <c r="E289" i="28"/>
  <c r="D289" i="28"/>
  <c r="C289" i="28"/>
  <c r="B289" i="28"/>
  <c r="O285" i="28"/>
  <c r="L285" i="28"/>
  <c r="H285" i="28"/>
  <c r="K285" i="28"/>
  <c r="G285" i="28"/>
  <c r="N285" i="28"/>
  <c r="J285" i="28"/>
  <c r="F285" i="28"/>
  <c r="M285" i="28"/>
  <c r="I285" i="28"/>
  <c r="E285" i="28"/>
  <c r="D285" i="28"/>
  <c r="C285" i="28"/>
  <c r="B285" i="28"/>
  <c r="O281" i="28"/>
  <c r="L281" i="28"/>
  <c r="H281" i="28"/>
  <c r="K281" i="28"/>
  <c r="G281" i="28"/>
  <c r="N281" i="28"/>
  <c r="J281" i="28"/>
  <c r="F281" i="28"/>
  <c r="M281" i="28"/>
  <c r="I281" i="28"/>
  <c r="E281" i="28"/>
  <c r="D281" i="28"/>
  <c r="C281" i="28"/>
  <c r="B281" i="28"/>
  <c r="O277" i="28"/>
  <c r="L277" i="28"/>
  <c r="H277" i="28"/>
  <c r="K277" i="28"/>
  <c r="G277" i="28"/>
  <c r="N277" i="28"/>
  <c r="J277" i="28"/>
  <c r="F277" i="28"/>
  <c r="M277" i="28"/>
  <c r="I277" i="28"/>
  <c r="E277" i="28"/>
  <c r="D277" i="28"/>
  <c r="C277" i="28"/>
  <c r="B277" i="28"/>
  <c r="O273" i="28"/>
  <c r="L273" i="28"/>
  <c r="H273" i="28"/>
  <c r="K273" i="28"/>
  <c r="G273" i="28"/>
  <c r="N273" i="28"/>
  <c r="J273" i="28"/>
  <c r="F273" i="28"/>
  <c r="M273" i="28"/>
  <c r="I273" i="28"/>
  <c r="E273" i="28"/>
  <c r="D273" i="28"/>
  <c r="C273" i="28"/>
  <c r="B273" i="28"/>
  <c r="O269" i="28"/>
  <c r="L269" i="28"/>
  <c r="H269" i="28"/>
  <c r="K269" i="28"/>
  <c r="G269" i="28"/>
  <c r="N269" i="28"/>
  <c r="J269" i="28"/>
  <c r="F269" i="28"/>
  <c r="M269" i="28"/>
  <c r="I269" i="28"/>
  <c r="E269" i="28"/>
  <c r="D269" i="28"/>
  <c r="C269" i="28"/>
  <c r="B269" i="28"/>
  <c r="O265" i="28"/>
  <c r="L265" i="28"/>
  <c r="H265" i="28"/>
  <c r="K265" i="28"/>
  <c r="G265" i="28"/>
  <c r="N265" i="28"/>
  <c r="J265" i="28"/>
  <c r="F265" i="28"/>
  <c r="M265" i="28"/>
  <c r="I265" i="28"/>
  <c r="E265" i="28"/>
  <c r="D265" i="28"/>
  <c r="C265" i="28"/>
  <c r="B265" i="28"/>
  <c r="O261" i="28"/>
  <c r="L261" i="28"/>
  <c r="H261" i="28"/>
  <c r="K261" i="28"/>
  <c r="G261" i="28"/>
  <c r="N261" i="28"/>
  <c r="J261" i="28"/>
  <c r="F261" i="28"/>
  <c r="M261" i="28"/>
  <c r="I261" i="28"/>
  <c r="E261" i="28"/>
  <c r="D261" i="28"/>
  <c r="C261" i="28"/>
  <c r="B261" i="28"/>
  <c r="O257" i="28"/>
  <c r="L257" i="28"/>
  <c r="H257" i="28"/>
  <c r="K257" i="28"/>
  <c r="G257" i="28"/>
  <c r="N257" i="28"/>
  <c r="J257" i="28"/>
  <c r="F257" i="28"/>
  <c r="M257" i="28"/>
  <c r="I257" i="28"/>
  <c r="E257" i="28"/>
  <c r="D257" i="28"/>
  <c r="C257" i="28"/>
  <c r="B257" i="28"/>
  <c r="O253" i="28"/>
  <c r="L253" i="28"/>
  <c r="H253" i="28"/>
  <c r="K253" i="28"/>
  <c r="G253" i="28"/>
  <c r="N253" i="28"/>
  <c r="J253" i="28"/>
  <c r="F253" i="28"/>
  <c r="M253" i="28"/>
  <c r="I253" i="28"/>
  <c r="E253" i="28"/>
  <c r="D253" i="28"/>
  <c r="C253" i="28"/>
  <c r="B253" i="28"/>
  <c r="O249" i="28"/>
  <c r="L249" i="28"/>
  <c r="H249" i="28"/>
  <c r="K249" i="28"/>
  <c r="G249" i="28"/>
  <c r="N249" i="28"/>
  <c r="J249" i="28"/>
  <c r="F249" i="28"/>
  <c r="M249" i="28"/>
  <c r="I249" i="28"/>
  <c r="E249" i="28"/>
  <c r="D249" i="28"/>
  <c r="C249" i="28"/>
  <c r="B249" i="28"/>
  <c r="O245" i="28"/>
  <c r="L245" i="28"/>
  <c r="H245" i="28"/>
  <c r="K245" i="28"/>
  <c r="G245" i="28"/>
  <c r="N245" i="28"/>
  <c r="J245" i="28"/>
  <c r="F245" i="28"/>
  <c r="M245" i="28"/>
  <c r="I245" i="28"/>
  <c r="E245" i="28"/>
  <c r="D245" i="28"/>
  <c r="C245" i="28"/>
  <c r="B245" i="28"/>
  <c r="O241" i="28"/>
  <c r="L241" i="28"/>
  <c r="H241" i="28"/>
  <c r="K241" i="28"/>
  <c r="G241" i="28"/>
  <c r="N241" i="28"/>
  <c r="J241" i="28"/>
  <c r="F241" i="28"/>
  <c r="M241" i="28"/>
  <c r="I241" i="28"/>
  <c r="E241" i="28"/>
  <c r="D241" i="28"/>
  <c r="C241" i="28"/>
  <c r="B241" i="28"/>
  <c r="O237" i="28"/>
  <c r="L237" i="28"/>
  <c r="H237" i="28"/>
  <c r="K237" i="28"/>
  <c r="G237" i="28"/>
  <c r="N237" i="28"/>
  <c r="J237" i="28"/>
  <c r="F237" i="28"/>
  <c r="M237" i="28"/>
  <c r="I237" i="28"/>
  <c r="E237" i="28"/>
  <c r="D237" i="28"/>
  <c r="C237" i="28"/>
  <c r="B237" i="28"/>
  <c r="O233" i="28"/>
  <c r="L233" i="28"/>
  <c r="H233" i="28"/>
  <c r="K233" i="28"/>
  <c r="G233" i="28"/>
  <c r="N233" i="28"/>
  <c r="J233" i="28"/>
  <c r="F233" i="28"/>
  <c r="M233" i="28"/>
  <c r="I233" i="28"/>
  <c r="E233" i="28"/>
  <c r="D233" i="28"/>
  <c r="C233" i="28"/>
  <c r="B233" i="28"/>
  <c r="O229" i="28"/>
  <c r="L229" i="28"/>
  <c r="H229" i="28"/>
  <c r="K229" i="28"/>
  <c r="G229" i="28"/>
  <c r="N229" i="28"/>
  <c r="J229" i="28"/>
  <c r="F229" i="28"/>
  <c r="M229" i="28"/>
  <c r="I229" i="28"/>
  <c r="E229" i="28"/>
  <c r="D229" i="28"/>
  <c r="C229" i="28"/>
  <c r="B229" i="28"/>
  <c r="O225" i="28"/>
  <c r="L225" i="28"/>
  <c r="H225" i="28"/>
  <c r="K225" i="28"/>
  <c r="G225" i="28"/>
  <c r="N225" i="28"/>
  <c r="J225" i="28"/>
  <c r="F225" i="28"/>
  <c r="M225" i="28"/>
  <c r="I225" i="28"/>
  <c r="E225" i="28"/>
  <c r="D225" i="28"/>
  <c r="C225" i="28"/>
  <c r="B225" i="28"/>
  <c r="O173" i="28"/>
  <c r="L173" i="28"/>
  <c r="H173" i="28"/>
  <c r="K173" i="28"/>
  <c r="G173" i="28"/>
  <c r="N173" i="28"/>
  <c r="J173" i="28"/>
  <c r="F173" i="28"/>
  <c r="M173" i="28"/>
  <c r="I173" i="28"/>
  <c r="E173" i="28"/>
  <c r="D173" i="28"/>
  <c r="C173" i="28"/>
  <c r="B173" i="28"/>
  <c r="O221" i="28"/>
  <c r="L221" i="28"/>
  <c r="H221" i="28"/>
  <c r="K221" i="28"/>
  <c r="G221" i="28"/>
  <c r="N221" i="28"/>
  <c r="J221" i="28"/>
  <c r="F221" i="28"/>
  <c r="M221" i="28"/>
  <c r="I221" i="28"/>
  <c r="E221" i="28"/>
  <c r="D221" i="28"/>
  <c r="C221" i="28"/>
  <c r="B221" i="28"/>
  <c r="O217" i="28"/>
  <c r="L217" i="28"/>
  <c r="H217" i="28"/>
  <c r="K217" i="28"/>
  <c r="G217" i="28"/>
  <c r="N217" i="28"/>
  <c r="J217" i="28"/>
  <c r="F217" i="28"/>
  <c r="M217" i="28"/>
  <c r="I217" i="28"/>
  <c r="E217" i="28"/>
  <c r="D217" i="28"/>
  <c r="C217" i="28"/>
  <c r="B217" i="28"/>
  <c r="O213" i="28"/>
  <c r="L213" i="28"/>
  <c r="H213" i="28"/>
  <c r="K213" i="28"/>
  <c r="G213" i="28"/>
  <c r="N213" i="28"/>
  <c r="J213" i="28"/>
  <c r="F213" i="28"/>
  <c r="M213" i="28"/>
  <c r="I213" i="28"/>
  <c r="E213" i="28"/>
  <c r="D213" i="28"/>
  <c r="C213" i="28"/>
  <c r="B213" i="28"/>
  <c r="O209" i="28"/>
  <c r="L209" i="28"/>
  <c r="H209" i="28"/>
  <c r="K209" i="28"/>
  <c r="G209" i="28"/>
  <c r="N209" i="28"/>
  <c r="J209" i="28"/>
  <c r="F209" i="28"/>
  <c r="M209" i="28"/>
  <c r="I209" i="28"/>
  <c r="E209" i="28"/>
  <c r="D209" i="28"/>
  <c r="C209" i="28"/>
  <c r="B209" i="28"/>
  <c r="O205" i="28"/>
  <c r="L205" i="28"/>
  <c r="H205" i="28"/>
  <c r="K205" i="28"/>
  <c r="G205" i="28"/>
  <c r="N205" i="28"/>
  <c r="J205" i="28"/>
  <c r="F205" i="28"/>
  <c r="M205" i="28"/>
  <c r="I205" i="28"/>
  <c r="E205" i="28"/>
  <c r="D205" i="28"/>
  <c r="C205" i="28"/>
  <c r="B205" i="28"/>
  <c r="O201" i="28"/>
  <c r="L201" i="28"/>
  <c r="H201" i="28"/>
  <c r="K201" i="28"/>
  <c r="G201" i="28"/>
  <c r="N201" i="28"/>
  <c r="J201" i="28"/>
  <c r="F201" i="28"/>
  <c r="M201" i="28"/>
  <c r="I201" i="28"/>
  <c r="E201" i="28"/>
  <c r="D201" i="28"/>
  <c r="C201" i="28"/>
  <c r="B201" i="28"/>
  <c r="O197" i="28"/>
  <c r="L197" i="28"/>
  <c r="H197" i="28"/>
  <c r="K197" i="28"/>
  <c r="G197" i="28"/>
  <c r="N197" i="28"/>
  <c r="J197" i="28"/>
  <c r="F197" i="28"/>
  <c r="M197" i="28"/>
  <c r="I197" i="28"/>
  <c r="E197" i="28"/>
  <c r="D197" i="28"/>
  <c r="C197" i="28"/>
  <c r="B197" i="28"/>
  <c r="O193" i="28"/>
  <c r="L193" i="28"/>
  <c r="H193" i="28"/>
  <c r="K193" i="28"/>
  <c r="G193" i="28"/>
  <c r="N193" i="28"/>
  <c r="J193" i="28"/>
  <c r="F193" i="28"/>
  <c r="M193" i="28"/>
  <c r="I193" i="28"/>
  <c r="E193" i="28"/>
  <c r="D193" i="28"/>
  <c r="C193" i="28"/>
  <c r="B193" i="28"/>
  <c r="O189" i="28"/>
  <c r="L189" i="28"/>
  <c r="H189" i="28"/>
  <c r="K189" i="28"/>
  <c r="G189" i="28"/>
  <c r="N189" i="28"/>
  <c r="J189" i="28"/>
  <c r="F189" i="28"/>
  <c r="M189" i="28"/>
  <c r="I189" i="28"/>
  <c r="E189" i="28"/>
  <c r="D189" i="28"/>
  <c r="C189" i="28"/>
  <c r="B189" i="28"/>
  <c r="O185" i="28"/>
  <c r="L185" i="28"/>
  <c r="H185" i="28"/>
  <c r="K185" i="28"/>
  <c r="G185" i="28"/>
  <c r="N185" i="28"/>
  <c r="J185" i="28"/>
  <c r="F185" i="28"/>
  <c r="M185" i="28"/>
  <c r="I185" i="28"/>
  <c r="E185" i="28"/>
  <c r="D185" i="28"/>
  <c r="C185" i="28"/>
  <c r="B185" i="28"/>
  <c r="O181" i="28"/>
  <c r="L181" i="28"/>
  <c r="H181" i="28"/>
  <c r="K181" i="28"/>
  <c r="G181" i="28"/>
  <c r="N181" i="28"/>
  <c r="J181" i="28"/>
  <c r="F181" i="28"/>
  <c r="M181" i="28"/>
  <c r="I181" i="28"/>
  <c r="E181" i="28"/>
  <c r="D181" i="28"/>
  <c r="C181" i="28"/>
  <c r="B181" i="28"/>
  <c r="O177" i="28"/>
  <c r="L177" i="28"/>
  <c r="H177" i="28"/>
  <c r="K177" i="28"/>
  <c r="G177" i="28"/>
  <c r="N177" i="28"/>
  <c r="J177" i="28"/>
  <c r="F177" i="28"/>
  <c r="M177" i="28"/>
  <c r="I177" i="28"/>
  <c r="E177" i="28"/>
  <c r="D177" i="28"/>
  <c r="C177" i="28"/>
  <c r="B177" i="28"/>
  <c r="O115" i="28"/>
  <c r="N115" i="28"/>
  <c r="J115" i="28"/>
  <c r="F115" i="28"/>
  <c r="M115" i="28"/>
  <c r="I115" i="28"/>
  <c r="E115" i="28"/>
  <c r="L115" i="28"/>
  <c r="H115" i="28"/>
  <c r="K115" i="28"/>
  <c r="G115" i="28"/>
  <c r="B115" i="28"/>
  <c r="D115" i="28"/>
  <c r="C115" i="28"/>
  <c r="O123" i="28"/>
  <c r="N123" i="28"/>
  <c r="J123" i="28"/>
  <c r="F123" i="28"/>
  <c r="M123" i="28"/>
  <c r="I123" i="28"/>
  <c r="E123" i="28"/>
  <c r="L123" i="28"/>
  <c r="H123" i="28"/>
  <c r="K123" i="28"/>
  <c r="G123" i="28"/>
  <c r="B123" i="28"/>
  <c r="D123" i="28"/>
  <c r="C123" i="28"/>
  <c r="O125" i="28"/>
  <c r="L125" i="28"/>
  <c r="H125" i="28"/>
  <c r="K125" i="28"/>
  <c r="G125" i="28"/>
  <c r="N125" i="28"/>
  <c r="J125" i="28"/>
  <c r="F125" i="28"/>
  <c r="M125" i="28"/>
  <c r="I125" i="28"/>
  <c r="E125" i="28"/>
  <c r="D125" i="28"/>
  <c r="C125" i="28"/>
  <c r="B125" i="28"/>
  <c r="O121" i="28"/>
  <c r="L121" i="28"/>
  <c r="H121" i="28"/>
  <c r="K121" i="28"/>
  <c r="G121" i="28"/>
  <c r="N121" i="28"/>
  <c r="J121" i="28"/>
  <c r="F121" i="28"/>
  <c r="M121" i="28"/>
  <c r="I121" i="28"/>
  <c r="E121" i="28"/>
  <c r="D121" i="28"/>
  <c r="C121" i="28"/>
  <c r="B121" i="28"/>
  <c r="O117" i="28"/>
  <c r="L117" i="28"/>
  <c r="H117" i="28"/>
  <c r="K117" i="28"/>
  <c r="G117" i="28"/>
  <c r="N117" i="28"/>
  <c r="J117" i="28"/>
  <c r="F117" i="28"/>
  <c r="M117" i="28"/>
  <c r="I117" i="28"/>
  <c r="E117" i="28"/>
  <c r="D117" i="28"/>
  <c r="C117" i="28"/>
  <c r="B117" i="28"/>
  <c r="O113" i="28"/>
  <c r="L113" i="28"/>
  <c r="H113" i="28"/>
  <c r="K113" i="28"/>
  <c r="G113" i="28"/>
  <c r="N113" i="28"/>
  <c r="J113" i="28"/>
  <c r="F113" i="28"/>
  <c r="M113" i="28"/>
  <c r="I113" i="28"/>
  <c r="E113" i="28"/>
  <c r="D113" i="28"/>
  <c r="C113" i="28"/>
  <c r="B113" i="28"/>
  <c r="O100" i="28"/>
  <c r="K100" i="28"/>
  <c r="G100" i="28"/>
  <c r="N100" i="28"/>
  <c r="J100" i="28"/>
  <c r="F100" i="28"/>
  <c r="M100" i="28"/>
  <c r="I100" i="28"/>
  <c r="E100" i="28"/>
  <c r="L100" i="28"/>
  <c r="H100" i="28"/>
  <c r="C100" i="28"/>
  <c r="B100" i="28"/>
  <c r="D100" i="28"/>
  <c r="O93" i="28"/>
  <c r="L93" i="28"/>
  <c r="H93" i="28"/>
  <c r="K93" i="28"/>
  <c r="G93" i="28"/>
  <c r="N93" i="28"/>
  <c r="J93" i="28"/>
  <c r="F93" i="28"/>
  <c r="M93" i="28"/>
  <c r="I93" i="28"/>
  <c r="E93" i="28"/>
  <c r="D93" i="28"/>
  <c r="C93" i="28"/>
  <c r="B93" i="28"/>
  <c r="O85" i="28"/>
  <c r="L85" i="28"/>
  <c r="H85" i="28"/>
  <c r="K85" i="28"/>
  <c r="G85" i="28"/>
  <c r="N85" i="28"/>
  <c r="J85" i="28"/>
  <c r="F85" i="28"/>
  <c r="M85" i="28"/>
  <c r="I85" i="28"/>
  <c r="E85" i="28"/>
  <c r="D85" i="28"/>
  <c r="C85" i="28"/>
  <c r="B85" i="28"/>
  <c r="O77" i="28"/>
  <c r="L77" i="28"/>
  <c r="H77" i="28"/>
  <c r="K77" i="28"/>
  <c r="G77" i="28"/>
  <c r="N77" i="28"/>
  <c r="J77" i="28"/>
  <c r="F77" i="28"/>
  <c r="M77" i="28"/>
  <c r="I77" i="28"/>
  <c r="E77" i="28"/>
  <c r="D77" i="28"/>
  <c r="C77" i="28"/>
  <c r="B77" i="28"/>
  <c r="O97" i="28"/>
  <c r="L97" i="28"/>
  <c r="H97" i="28"/>
  <c r="K97" i="28"/>
  <c r="G97" i="28"/>
  <c r="N97" i="28"/>
  <c r="J97" i="28"/>
  <c r="F97" i="28"/>
  <c r="M97" i="28"/>
  <c r="I97" i="28"/>
  <c r="E97" i="28"/>
  <c r="D97" i="28"/>
  <c r="C97" i="28"/>
  <c r="B97" i="28"/>
  <c r="O89" i="28"/>
  <c r="L89" i="28"/>
  <c r="H89" i="28"/>
  <c r="K89" i="28"/>
  <c r="G89" i="28"/>
  <c r="N89" i="28"/>
  <c r="J89" i="28"/>
  <c r="F89" i="28"/>
  <c r="M89" i="28"/>
  <c r="I89" i="28"/>
  <c r="E89" i="28"/>
  <c r="D89" i="28"/>
  <c r="C89" i="28"/>
  <c r="B89" i="28"/>
  <c r="O81" i="28"/>
  <c r="L81" i="28"/>
  <c r="H81" i="28"/>
  <c r="K81" i="28"/>
  <c r="G81" i="28"/>
  <c r="N81" i="28"/>
  <c r="J81" i="28"/>
  <c r="F81" i="28"/>
  <c r="M81" i="28"/>
  <c r="I81" i="28"/>
  <c r="E81" i="28"/>
  <c r="D81" i="28"/>
  <c r="C81" i="28"/>
  <c r="B81" i="28"/>
  <c r="O73" i="28"/>
  <c r="L73" i="28"/>
  <c r="H73" i="28"/>
  <c r="K73" i="28"/>
  <c r="G73" i="28"/>
  <c r="N73" i="28"/>
  <c r="J73" i="28"/>
  <c r="F73" i="28"/>
  <c r="M73" i="28"/>
  <c r="I73" i="28"/>
  <c r="E73" i="28"/>
  <c r="D73" i="28"/>
  <c r="C73" i="28"/>
  <c r="B73" i="28"/>
  <c r="O69" i="28"/>
  <c r="L69" i="28"/>
  <c r="H69" i="28"/>
  <c r="K69" i="28"/>
  <c r="G69" i="28"/>
  <c r="N69" i="28"/>
  <c r="J69" i="28"/>
  <c r="F69" i="28"/>
  <c r="M69" i="28"/>
  <c r="I69" i="28"/>
  <c r="E69" i="28"/>
  <c r="C69" i="28"/>
  <c r="B69" i="28"/>
  <c r="D69" i="28"/>
  <c r="O53" i="28"/>
  <c r="L53" i="28"/>
  <c r="H53" i="28"/>
  <c r="K53" i="28"/>
  <c r="G53" i="28"/>
  <c r="N53" i="28"/>
  <c r="J53" i="28"/>
  <c r="F53" i="28"/>
  <c r="M53" i="28"/>
  <c r="I53" i="28"/>
  <c r="E53" i="28"/>
  <c r="C53" i="28"/>
  <c r="B53" i="28"/>
  <c r="D53" i="28"/>
  <c r="O37" i="28"/>
  <c r="L37" i="28"/>
  <c r="H37" i="28"/>
  <c r="D37" i="28"/>
  <c r="K37" i="28"/>
  <c r="G37" i="28"/>
  <c r="N37" i="28"/>
  <c r="J37" i="28"/>
  <c r="F37" i="28"/>
  <c r="M37" i="28"/>
  <c r="I37" i="28"/>
  <c r="E37" i="28"/>
  <c r="C37" i="28"/>
  <c r="B37" i="28"/>
  <c r="O56" i="28"/>
  <c r="K56" i="28"/>
  <c r="G56" i="28"/>
  <c r="N56" i="28"/>
  <c r="J56" i="28"/>
  <c r="F56" i="28"/>
  <c r="M56" i="28"/>
  <c r="I56" i="28"/>
  <c r="E56" i="28"/>
  <c r="L56" i="28"/>
  <c r="H56" i="28"/>
  <c r="D56" i="28"/>
  <c r="C56" i="28"/>
  <c r="B56" i="28"/>
  <c r="O40" i="28"/>
  <c r="K40" i="28"/>
  <c r="G40" i="28"/>
  <c r="N40" i="28"/>
  <c r="J40" i="28"/>
  <c r="F40" i="28"/>
  <c r="M40" i="28"/>
  <c r="I40" i="28"/>
  <c r="E40" i="28"/>
  <c r="L40" i="28"/>
  <c r="H40" i="28"/>
  <c r="D40" i="28"/>
  <c r="C40" i="28"/>
  <c r="B40" i="28"/>
  <c r="O44" i="28"/>
  <c r="K44" i="28"/>
  <c r="G44" i="28"/>
  <c r="N44" i="28"/>
  <c r="J44" i="28"/>
  <c r="F44" i="28"/>
  <c r="M44" i="28"/>
  <c r="I44" i="28"/>
  <c r="E44" i="28"/>
  <c r="L44" i="28"/>
  <c r="H44" i="28"/>
  <c r="D44" i="28"/>
  <c r="C44" i="28"/>
  <c r="B44" i="28"/>
  <c r="O35" i="28"/>
  <c r="N35" i="28"/>
  <c r="J35" i="28"/>
  <c r="F35" i="28"/>
  <c r="M35" i="28"/>
  <c r="I35" i="28"/>
  <c r="E35" i="28"/>
  <c r="L35" i="28"/>
  <c r="H35" i="28"/>
  <c r="K35" i="28"/>
  <c r="G35" i="28"/>
  <c r="B35" i="28"/>
  <c r="D35" i="28"/>
  <c r="C35" i="28"/>
  <c r="O25" i="28"/>
  <c r="L25" i="28"/>
  <c r="H25" i="28"/>
  <c r="D25" i="28"/>
  <c r="K25" i="28"/>
  <c r="G25" i="28"/>
  <c r="N25" i="28"/>
  <c r="J25" i="28"/>
  <c r="F25" i="28"/>
  <c r="M25" i="28"/>
  <c r="I25" i="28"/>
  <c r="E25" i="28"/>
  <c r="C25" i="28"/>
  <c r="B25" i="28"/>
  <c r="O18" i="28"/>
  <c r="M18" i="28"/>
  <c r="I18" i="28"/>
  <c r="E18" i="28"/>
  <c r="L18" i="28"/>
  <c r="H18" i="28"/>
  <c r="D18" i="28"/>
  <c r="K18" i="28"/>
  <c r="G18" i="28"/>
  <c r="N18" i="28"/>
  <c r="J18" i="28"/>
  <c r="F18" i="28"/>
  <c r="C18" i="28"/>
  <c r="B18" i="28"/>
  <c r="A8" i="26"/>
  <c r="B8" i="26" s="1"/>
  <c r="K2" i="27"/>
  <c r="F381" i="27"/>
  <c r="G381" i="27" s="1"/>
  <c r="H381" i="27" s="1"/>
  <c r="I381" i="27" s="1"/>
  <c r="J381" i="27" s="1"/>
  <c r="K381" i="27" s="1"/>
  <c r="L381" i="27" s="1"/>
  <c r="M381" i="27" s="1"/>
  <c r="N381" i="27" s="1"/>
  <c r="O381" i="27" s="1"/>
  <c r="P381" i="27" s="1"/>
  <c r="Q381" i="27" s="1"/>
  <c r="R381" i="27" s="1"/>
  <c r="S381" i="27" s="1"/>
  <c r="T381" i="27" s="1"/>
  <c r="U381" i="27" s="1"/>
  <c r="V381" i="27" s="1"/>
  <c r="W381" i="27" s="1"/>
  <c r="X381" i="27" s="1"/>
  <c r="Y381" i="27" s="1"/>
  <c r="Z381" i="27" s="1"/>
  <c r="AA381" i="27" s="1"/>
  <c r="AB381" i="27" s="1"/>
  <c r="AC381" i="27" s="1"/>
  <c r="AD381" i="27" s="1"/>
  <c r="AE381" i="27" s="1"/>
  <c r="AF381" i="27" s="1"/>
  <c r="AG381" i="27" s="1"/>
  <c r="AH381" i="27" s="1"/>
  <c r="AI381" i="27" s="1"/>
  <c r="AJ381" i="27" s="1"/>
  <c r="AK381" i="27" s="1"/>
  <c r="AL381" i="27" s="1"/>
  <c r="AM381" i="27" s="1"/>
  <c r="AN381" i="27" s="1"/>
  <c r="AO381" i="27" s="1"/>
  <c r="AP381" i="27" s="1"/>
  <c r="AQ381" i="27" s="1"/>
  <c r="AR381" i="27" s="1"/>
  <c r="AS381" i="27" s="1"/>
  <c r="AT381" i="27" s="1"/>
  <c r="AU381" i="27" s="1"/>
  <c r="AV381" i="27" s="1"/>
  <c r="AW381" i="27" s="1"/>
  <c r="AX381" i="27" s="1"/>
  <c r="AY381" i="27" s="1"/>
  <c r="AZ381" i="27" s="1"/>
  <c r="BA381" i="27" s="1"/>
  <c r="BB381" i="27" s="1"/>
  <c r="BC381" i="27" s="1"/>
  <c r="BD381" i="27" s="1"/>
  <c r="F122" i="27"/>
  <c r="G122" i="27" s="1"/>
  <c r="H122" i="27" s="1"/>
  <c r="I122" i="27" s="1"/>
  <c r="J122" i="27" s="1"/>
  <c r="K122" i="27" s="1"/>
  <c r="L122" i="27" s="1"/>
  <c r="M122" i="27" s="1"/>
  <c r="N122" i="27" s="1"/>
  <c r="O122" i="27" s="1"/>
  <c r="P122" i="27" s="1"/>
  <c r="Q122" i="27" s="1"/>
  <c r="R122" i="27" s="1"/>
  <c r="S122" i="27" s="1"/>
  <c r="T122" i="27" s="1"/>
  <c r="U122" i="27" s="1"/>
  <c r="V122" i="27" s="1"/>
  <c r="W122" i="27" s="1"/>
  <c r="X122" i="27" s="1"/>
  <c r="Y122" i="27" s="1"/>
  <c r="Z122" i="27" s="1"/>
  <c r="AA122" i="27" s="1"/>
  <c r="AB122" i="27" s="1"/>
  <c r="AC122" i="27" s="1"/>
  <c r="AD122" i="27" s="1"/>
  <c r="AE122" i="27" s="1"/>
  <c r="AF122" i="27" s="1"/>
  <c r="AG122" i="27" s="1"/>
  <c r="AH122" i="27" s="1"/>
  <c r="AI122" i="27" s="1"/>
  <c r="AJ122" i="27" s="1"/>
  <c r="AK122" i="27" s="1"/>
  <c r="AL122" i="27" s="1"/>
  <c r="AM122" i="27" s="1"/>
  <c r="AN122" i="27" s="1"/>
  <c r="AO122" i="27" s="1"/>
  <c r="AP122" i="27" s="1"/>
  <c r="AQ122" i="27" s="1"/>
  <c r="AR122" i="27" s="1"/>
  <c r="AS122" i="27" s="1"/>
  <c r="AT122" i="27" s="1"/>
  <c r="AU122" i="27" s="1"/>
  <c r="AV122" i="27" s="1"/>
  <c r="AW122" i="27" s="1"/>
  <c r="AX122" i="27" s="1"/>
  <c r="AY122" i="27" s="1"/>
  <c r="AZ122" i="27" s="1"/>
  <c r="BA122" i="27" s="1"/>
  <c r="BB122" i="27" s="1"/>
  <c r="BC122" i="27" s="1"/>
  <c r="BD122" i="27" s="1"/>
  <c r="F401" i="27"/>
  <c r="G401" i="27" s="1"/>
  <c r="H401" i="27" s="1"/>
  <c r="I401" i="27" s="1"/>
  <c r="J401" i="27" s="1"/>
  <c r="K401" i="27" s="1"/>
  <c r="L401" i="27" s="1"/>
  <c r="M401" i="27" s="1"/>
  <c r="N401" i="27" s="1"/>
  <c r="O401" i="27" s="1"/>
  <c r="P401" i="27" s="1"/>
  <c r="Q401" i="27" s="1"/>
  <c r="R401" i="27" s="1"/>
  <c r="S401" i="27" s="1"/>
  <c r="T401" i="27" s="1"/>
  <c r="U401" i="27" s="1"/>
  <c r="V401" i="27" s="1"/>
  <c r="W401" i="27" s="1"/>
  <c r="X401" i="27" s="1"/>
  <c r="Y401" i="27" s="1"/>
  <c r="Z401" i="27" s="1"/>
  <c r="AA401" i="27" s="1"/>
  <c r="AB401" i="27" s="1"/>
  <c r="AC401" i="27" s="1"/>
  <c r="AD401" i="27" s="1"/>
  <c r="AE401" i="27" s="1"/>
  <c r="AF401" i="27" s="1"/>
  <c r="AG401" i="27" s="1"/>
  <c r="AH401" i="27" s="1"/>
  <c r="AI401" i="27" s="1"/>
  <c r="AJ401" i="27" s="1"/>
  <c r="AK401" i="27" s="1"/>
  <c r="AL401" i="27" s="1"/>
  <c r="AM401" i="27" s="1"/>
  <c r="AN401" i="27" s="1"/>
  <c r="AO401" i="27" s="1"/>
  <c r="AP401" i="27" s="1"/>
  <c r="AQ401" i="27" s="1"/>
  <c r="AR401" i="27" s="1"/>
  <c r="AS401" i="27" s="1"/>
  <c r="AT401" i="27" s="1"/>
  <c r="AU401" i="27" s="1"/>
  <c r="AV401" i="27" s="1"/>
  <c r="AW401" i="27" s="1"/>
  <c r="AX401" i="27" s="1"/>
  <c r="AY401" i="27" s="1"/>
  <c r="AZ401" i="27" s="1"/>
  <c r="BA401" i="27" s="1"/>
  <c r="BB401" i="27" s="1"/>
  <c r="BC401" i="27" s="1"/>
  <c r="BD401" i="27" s="1"/>
  <c r="F240" i="27"/>
  <c r="G240" i="27" s="1"/>
  <c r="H240" i="27" s="1"/>
  <c r="I240" i="27" s="1"/>
  <c r="J240" i="27" s="1"/>
  <c r="K240" i="27" s="1"/>
  <c r="L240" i="27" s="1"/>
  <c r="M240" i="27" s="1"/>
  <c r="N240" i="27" s="1"/>
  <c r="O240" i="27" s="1"/>
  <c r="P240" i="27" s="1"/>
  <c r="Q240" i="27" s="1"/>
  <c r="R240" i="27" s="1"/>
  <c r="S240" i="27" s="1"/>
  <c r="T240" i="27" s="1"/>
  <c r="U240" i="27" s="1"/>
  <c r="V240" i="27" s="1"/>
  <c r="W240" i="27" s="1"/>
  <c r="X240" i="27" s="1"/>
  <c r="Y240" i="27" s="1"/>
  <c r="Z240" i="27" s="1"/>
  <c r="AA240" i="27" s="1"/>
  <c r="AB240" i="27" s="1"/>
  <c r="AC240" i="27" s="1"/>
  <c r="AD240" i="27" s="1"/>
  <c r="AE240" i="27" s="1"/>
  <c r="AF240" i="27" s="1"/>
  <c r="AG240" i="27" s="1"/>
  <c r="AH240" i="27" s="1"/>
  <c r="AI240" i="27" s="1"/>
  <c r="AJ240" i="27" s="1"/>
  <c r="AK240" i="27" s="1"/>
  <c r="AL240" i="27" s="1"/>
  <c r="AM240" i="27" s="1"/>
  <c r="AN240" i="27" s="1"/>
  <c r="AO240" i="27" s="1"/>
  <c r="AP240" i="27" s="1"/>
  <c r="AQ240" i="27" s="1"/>
  <c r="AR240" i="27" s="1"/>
  <c r="AS240" i="27" s="1"/>
  <c r="AT240" i="27" s="1"/>
  <c r="AU240" i="27" s="1"/>
  <c r="AV240" i="27" s="1"/>
  <c r="AW240" i="27" s="1"/>
  <c r="AX240" i="27" s="1"/>
  <c r="AY240" i="27" s="1"/>
  <c r="AZ240" i="27" s="1"/>
  <c r="BA240" i="27" s="1"/>
  <c r="BB240" i="27" s="1"/>
  <c r="BC240" i="27" s="1"/>
  <c r="BD240" i="27" s="1"/>
  <c r="F134" i="27"/>
  <c r="G134" i="27" s="1"/>
  <c r="H134" i="27" s="1"/>
  <c r="I134" i="27" s="1"/>
  <c r="J134" i="27" s="1"/>
  <c r="K134" i="27" s="1"/>
  <c r="L134" i="27" s="1"/>
  <c r="M134" i="27" s="1"/>
  <c r="N134" i="27" s="1"/>
  <c r="O134" i="27" s="1"/>
  <c r="P134" i="27" s="1"/>
  <c r="Q134" i="27" s="1"/>
  <c r="R134" i="27" s="1"/>
  <c r="S134" i="27" s="1"/>
  <c r="T134" i="27" s="1"/>
  <c r="U134" i="27" s="1"/>
  <c r="V134" i="27" s="1"/>
  <c r="W134" i="27" s="1"/>
  <c r="X134" i="27" s="1"/>
  <c r="Y134" i="27" s="1"/>
  <c r="Z134" i="27" s="1"/>
  <c r="AA134" i="27" s="1"/>
  <c r="AB134" i="27" s="1"/>
  <c r="AC134" i="27" s="1"/>
  <c r="AD134" i="27" s="1"/>
  <c r="AE134" i="27" s="1"/>
  <c r="AF134" i="27" s="1"/>
  <c r="AG134" i="27" s="1"/>
  <c r="AH134" i="27" s="1"/>
  <c r="AI134" i="27" s="1"/>
  <c r="AJ134" i="27" s="1"/>
  <c r="AK134" i="27" s="1"/>
  <c r="AL134" i="27" s="1"/>
  <c r="AM134" i="27" s="1"/>
  <c r="AN134" i="27" s="1"/>
  <c r="AO134" i="27" s="1"/>
  <c r="AP134" i="27" s="1"/>
  <c r="AQ134" i="27" s="1"/>
  <c r="AR134" i="27" s="1"/>
  <c r="AS134" i="27" s="1"/>
  <c r="AT134" i="27" s="1"/>
  <c r="AU134" i="27" s="1"/>
  <c r="AV134" i="27" s="1"/>
  <c r="AW134" i="27" s="1"/>
  <c r="AX134" i="27" s="1"/>
  <c r="AY134" i="27" s="1"/>
  <c r="AZ134" i="27" s="1"/>
  <c r="BA134" i="27" s="1"/>
  <c r="BB134" i="27" s="1"/>
  <c r="BC134" i="27" s="1"/>
  <c r="BD134" i="27" s="1"/>
  <c r="F95" i="27"/>
  <c r="G95" i="27" s="1"/>
  <c r="H95" i="27" s="1"/>
  <c r="I95" i="27" s="1"/>
  <c r="J95" i="27" s="1"/>
  <c r="K95" i="27" s="1"/>
  <c r="L95" i="27" s="1"/>
  <c r="M95" i="27" s="1"/>
  <c r="N95" i="27" s="1"/>
  <c r="O95" i="27" s="1"/>
  <c r="P95" i="27" s="1"/>
  <c r="Q95" i="27" s="1"/>
  <c r="R95" i="27" s="1"/>
  <c r="S95" i="27" s="1"/>
  <c r="T95" i="27" s="1"/>
  <c r="U95" i="27" s="1"/>
  <c r="V95" i="27" s="1"/>
  <c r="W95" i="27" s="1"/>
  <c r="X95" i="27" s="1"/>
  <c r="Y95" i="27" s="1"/>
  <c r="Z95" i="27" s="1"/>
  <c r="AA95" i="27" s="1"/>
  <c r="AB95" i="27" s="1"/>
  <c r="AC95" i="27" s="1"/>
  <c r="AD95" i="27" s="1"/>
  <c r="AE95" i="27" s="1"/>
  <c r="AF95" i="27" s="1"/>
  <c r="AG95" i="27" s="1"/>
  <c r="AH95" i="27" s="1"/>
  <c r="AI95" i="27" s="1"/>
  <c r="AJ95" i="27" s="1"/>
  <c r="AK95" i="27" s="1"/>
  <c r="AL95" i="27" s="1"/>
  <c r="AM95" i="27" s="1"/>
  <c r="AN95" i="27" s="1"/>
  <c r="AO95" i="27" s="1"/>
  <c r="AP95" i="27" s="1"/>
  <c r="AQ95" i="27" s="1"/>
  <c r="AR95" i="27" s="1"/>
  <c r="AS95" i="27" s="1"/>
  <c r="AT95" i="27" s="1"/>
  <c r="AU95" i="27" s="1"/>
  <c r="AV95" i="27" s="1"/>
  <c r="AW95" i="27" s="1"/>
  <c r="AX95" i="27" s="1"/>
  <c r="AY95" i="27" s="1"/>
  <c r="AZ95" i="27" s="1"/>
  <c r="BA95" i="27" s="1"/>
  <c r="BB95" i="27" s="1"/>
  <c r="BC95" i="27" s="1"/>
  <c r="BD95" i="27" s="1"/>
  <c r="F76" i="27"/>
  <c r="G76" i="27" s="1"/>
  <c r="H76" i="27" s="1"/>
  <c r="I76" i="27" s="1"/>
  <c r="J76" i="27" s="1"/>
  <c r="K76" i="27" s="1"/>
  <c r="L76" i="27" s="1"/>
  <c r="M76" i="27" s="1"/>
  <c r="N76" i="27" s="1"/>
  <c r="O76" i="27" s="1"/>
  <c r="P76" i="27" s="1"/>
  <c r="Q76" i="27" s="1"/>
  <c r="R76" i="27" s="1"/>
  <c r="S76" i="27" s="1"/>
  <c r="T76" i="27" s="1"/>
  <c r="U76" i="27" s="1"/>
  <c r="V76" i="27" s="1"/>
  <c r="W76" i="27" s="1"/>
  <c r="X76" i="27" s="1"/>
  <c r="Y76" i="27" s="1"/>
  <c r="Z76" i="27" s="1"/>
  <c r="AA76" i="27" s="1"/>
  <c r="AB76" i="27" s="1"/>
  <c r="AC76" i="27" s="1"/>
  <c r="AD76" i="27" s="1"/>
  <c r="AE76" i="27" s="1"/>
  <c r="AF76" i="27" s="1"/>
  <c r="AG76" i="27" s="1"/>
  <c r="AH76" i="27" s="1"/>
  <c r="AI76" i="27" s="1"/>
  <c r="AJ76" i="27" s="1"/>
  <c r="AK76" i="27" s="1"/>
  <c r="AL76" i="27" s="1"/>
  <c r="AM76" i="27" s="1"/>
  <c r="AN76" i="27" s="1"/>
  <c r="AO76" i="27" s="1"/>
  <c r="AP76" i="27" s="1"/>
  <c r="AQ76" i="27" s="1"/>
  <c r="AR76" i="27" s="1"/>
  <c r="AS76" i="27" s="1"/>
  <c r="AT76" i="27" s="1"/>
  <c r="AU76" i="27" s="1"/>
  <c r="AV76" i="27" s="1"/>
  <c r="AW76" i="27" s="1"/>
  <c r="AX76" i="27" s="1"/>
  <c r="AY76" i="27" s="1"/>
  <c r="AZ76" i="27" s="1"/>
  <c r="BA76" i="27" s="1"/>
  <c r="BB76" i="27" s="1"/>
  <c r="BC76" i="27" s="1"/>
  <c r="BD76" i="27" s="1"/>
  <c r="F282" i="27"/>
  <c r="G282" i="27" s="1"/>
  <c r="H282" i="27" s="1"/>
  <c r="I282" i="27" s="1"/>
  <c r="J282" i="27" s="1"/>
  <c r="K282" i="27" s="1"/>
  <c r="L282" i="27" s="1"/>
  <c r="M282" i="27" s="1"/>
  <c r="N282" i="27" s="1"/>
  <c r="O282" i="27" s="1"/>
  <c r="P282" i="27" s="1"/>
  <c r="Q282" i="27" s="1"/>
  <c r="R282" i="27" s="1"/>
  <c r="S282" i="27" s="1"/>
  <c r="T282" i="27" s="1"/>
  <c r="U282" i="27" s="1"/>
  <c r="V282" i="27" s="1"/>
  <c r="W282" i="27" s="1"/>
  <c r="X282" i="27" s="1"/>
  <c r="Y282" i="27" s="1"/>
  <c r="Z282" i="27" s="1"/>
  <c r="AA282" i="27" s="1"/>
  <c r="AB282" i="27" s="1"/>
  <c r="AC282" i="27" s="1"/>
  <c r="AD282" i="27" s="1"/>
  <c r="AE282" i="27" s="1"/>
  <c r="AF282" i="27" s="1"/>
  <c r="AG282" i="27" s="1"/>
  <c r="AH282" i="27" s="1"/>
  <c r="AI282" i="27" s="1"/>
  <c r="AJ282" i="27" s="1"/>
  <c r="AK282" i="27" s="1"/>
  <c r="AL282" i="27" s="1"/>
  <c r="AM282" i="27" s="1"/>
  <c r="AN282" i="27" s="1"/>
  <c r="AO282" i="27" s="1"/>
  <c r="AP282" i="27" s="1"/>
  <c r="AQ282" i="27" s="1"/>
  <c r="AR282" i="27" s="1"/>
  <c r="AS282" i="27" s="1"/>
  <c r="AT282" i="27" s="1"/>
  <c r="AU282" i="27" s="1"/>
  <c r="AV282" i="27" s="1"/>
  <c r="AW282" i="27" s="1"/>
  <c r="AX282" i="27" s="1"/>
  <c r="AY282" i="27" s="1"/>
  <c r="AZ282" i="27" s="1"/>
  <c r="BA282" i="27" s="1"/>
  <c r="BB282" i="27" s="1"/>
  <c r="BC282" i="27" s="1"/>
  <c r="BD282" i="27" s="1"/>
  <c r="F260" i="27"/>
  <c r="G260" i="27" s="1"/>
  <c r="H260" i="27" s="1"/>
  <c r="I260" i="27" s="1"/>
  <c r="J260" i="27" s="1"/>
  <c r="K260" i="27" s="1"/>
  <c r="L260" i="27" s="1"/>
  <c r="M260" i="27" s="1"/>
  <c r="N260" i="27" s="1"/>
  <c r="O260" i="27" s="1"/>
  <c r="P260" i="27" s="1"/>
  <c r="Q260" i="27" s="1"/>
  <c r="R260" i="27" s="1"/>
  <c r="S260" i="27" s="1"/>
  <c r="T260" i="27" s="1"/>
  <c r="U260" i="27" s="1"/>
  <c r="V260" i="27" s="1"/>
  <c r="W260" i="27" s="1"/>
  <c r="X260" i="27" s="1"/>
  <c r="Y260" i="27" s="1"/>
  <c r="Z260" i="27" s="1"/>
  <c r="AA260" i="27" s="1"/>
  <c r="AB260" i="27" s="1"/>
  <c r="AC260" i="27" s="1"/>
  <c r="AD260" i="27" s="1"/>
  <c r="AE260" i="27" s="1"/>
  <c r="AF260" i="27" s="1"/>
  <c r="AG260" i="27" s="1"/>
  <c r="AH260" i="27" s="1"/>
  <c r="AI260" i="27" s="1"/>
  <c r="AJ260" i="27" s="1"/>
  <c r="AK260" i="27" s="1"/>
  <c r="AL260" i="27" s="1"/>
  <c r="AM260" i="27" s="1"/>
  <c r="AN260" i="27" s="1"/>
  <c r="AO260" i="27" s="1"/>
  <c r="AP260" i="27" s="1"/>
  <c r="AQ260" i="27" s="1"/>
  <c r="AR260" i="27" s="1"/>
  <c r="AS260" i="27" s="1"/>
  <c r="AT260" i="27" s="1"/>
  <c r="AU260" i="27" s="1"/>
  <c r="AV260" i="27" s="1"/>
  <c r="AW260" i="27" s="1"/>
  <c r="AX260" i="27" s="1"/>
  <c r="AY260" i="27" s="1"/>
  <c r="AZ260" i="27" s="1"/>
  <c r="BA260" i="27" s="1"/>
  <c r="BB260" i="27" s="1"/>
  <c r="BC260" i="27" s="1"/>
  <c r="BD260" i="27" s="1"/>
  <c r="F98" i="27"/>
  <c r="G98" i="27" s="1"/>
  <c r="H98" i="27" s="1"/>
  <c r="I98" i="27" s="1"/>
  <c r="J98" i="27" s="1"/>
  <c r="K98" i="27" s="1"/>
  <c r="L98" i="27" s="1"/>
  <c r="M98" i="27" s="1"/>
  <c r="N98" i="27" s="1"/>
  <c r="O98" i="27" s="1"/>
  <c r="P98" i="27" s="1"/>
  <c r="Q98" i="27" s="1"/>
  <c r="R98" i="27" s="1"/>
  <c r="S98" i="27" s="1"/>
  <c r="T98" i="27" s="1"/>
  <c r="U98" i="27" s="1"/>
  <c r="V98" i="27" s="1"/>
  <c r="W98" i="27" s="1"/>
  <c r="X98" i="27" s="1"/>
  <c r="Y98" i="27" s="1"/>
  <c r="Z98" i="27" s="1"/>
  <c r="AA98" i="27" s="1"/>
  <c r="AB98" i="27" s="1"/>
  <c r="AC98" i="27" s="1"/>
  <c r="AD98" i="27" s="1"/>
  <c r="AE98" i="27" s="1"/>
  <c r="AF98" i="27" s="1"/>
  <c r="AG98" i="27" s="1"/>
  <c r="AH98" i="27" s="1"/>
  <c r="AI98" i="27" s="1"/>
  <c r="AJ98" i="27" s="1"/>
  <c r="AK98" i="27" s="1"/>
  <c r="AL98" i="27" s="1"/>
  <c r="AM98" i="27" s="1"/>
  <c r="AN98" i="27" s="1"/>
  <c r="AO98" i="27" s="1"/>
  <c r="AP98" i="27" s="1"/>
  <c r="AQ98" i="27" s="1"/>
  <c r="AR98" i="27" s="1"/>
  <c r="AS98" i="27" s="1"/>
  <c r="AT98" i="27" s="1"/>
  <c r="AU98" i="27" s="1"/>
  <c r="AV98" i="27" s="1"/>
  <c r="AW98" i="27" s="1"/>
  <c r="AX98" i="27" s="1"/>
  <c r="AY98" i="27" s="1"/>
  <c r="AZ98" i="27" s="1"/>
  <c r="BA98" i="27" s="1"/>
  <c r="BB98" i="27" s="1"/>
  <c r="BC98" i="27" s="1"/>
  <c r="BD98" i="27" s="1"/>
  <c r="F295" i="27"/>
  <c r="G295" i="27" s="1"/>
  <c r="H295" i="27" s="1"/>
  <c r="I295" i="27" s="1"/>
  <c r="J295" i="27" s="1"/>
  <c r="K295" i="27" s="1"/>
  <c r="L295" i="27" s="1"/>
  <c r="M295" i="27" s="1"/>
  <c r="N295" i="27" s="1"/>
  <c r="O295" i="27" s="1"/>
  <c r="P295" i="27" s="1"/>
  <c r="Q295" i="27" s="1"/>
  <c r="R295" i="27" s="1"/>
  <c r="S295" i="27" s="1"/>
  <c r="T295" i="27" s="1"/>
  <c r="U295" i="27" s="1"/>
  <c r="V295" i="27" s="1"/>
  <c r="W295" i="27" s="1"/>
  <c r="X295" i="27" s="1"/>
  <c r="Y295" i="27" s="1"/>
  <c r="Z295" i="27" s="1"/>
  <c r="AA295" i="27" s="1"/>
  <c r="AB295" i="27" s="1"/>
  <c r="AC295" i="27" s="1"/>
  <c r="AD295" i="27" s="1"/>
  <c r="AE295" i="27" s="1"/>
  <c r="AF295" i="27" s="1"/>
  <c r="AG295" i="27" s="1"/>
  <c r="AH295" i="27" s="1"/>
  <c r="AI295" i="27" s="1"/>
  <c r="AJ295" i="27" s="1"/>
  <c r="AK295" i="27" s="1"/>
  <c r="AL295" i="27" s="1"/>
  <c r="AM295" i="27" s="1"/>
  <c r="AN295" i="27" s="1"/>
  <c r="AO295" i="27" s="1"/>
  <c r="AP295" i="27" s="1"/>
  <c r="AQ295" i="27" s="1"/>
  <c r="AR295" i="27" s="1"/>
  <c r="AS295" i="27" s="1"/>
  <c r="AT295" i="27" s="1"/>
  <c r="AU295" i="27" s="1"/>
  <c r="AV295" i="27" s="1"/>
  <c r="AW295" i="27" s="1"/>
  <c r="AX295" i="27" s="1"/>
  <c r="AY295" i="27" s="1"/>
  <c r="AZ295" i="27" s="1"/>
  <c r="BA295" i="27" s="1"/>
  <c r="BB295" i="27" s="1"/>
  <c r="BC295" i="27" s="1"/>
  <c r="BD295" i="27" s="1"/>
  <c r="F168" i="27"/>
  <c r="G168" i="27" s="1"/>
  <c r="H168" i="27" s="1"/>
  <c r="I168" i="27" s="1"/>
  <c r="J168" i="27" s="1"/>
  <c r="K168" i="27" s="1"/>
  <c r="L168" i="27" s="1"/>
  <c r="M168" i="27" s="1"/>
  <c r="N168" i="27" s="1"/>
  <c r="O168" i="27" s="1"/>
  <c r="P168" i="27" s="1"/>
  <c r="Q168" i="27" s="1"/>
  <c r="R168" i="27" s="1"/>
  <c r="S168" i="27" s="1"/>
  <c r="T168" i="27" s="1"/>
  <c r="U168" i="27" s="1"/>
  <c r="V168" i="27" s="1"/>
  <c r="W168" i="27" s="1"/>
  <c r="X168" i="27" s="1"/>
  <c r="Y168" i="27" s="1"/>
  <c r="Z168" i="27" s="1"/>
  <c r="AA168" i="27" s="1"/>
  <c r="AB168" i="27" s="1"/>
  <c r="AC168" i="27" s="1"/>
  <c r="AD168" i="27" s="1"/>
  <c r="AE168" i="27" s="1"/>
  <c r="AF168" i="27" s="1"/>
  <c r="AG168" i="27" s="1"/>
  <c r="AH168" i="27" s="1"/>
  <c r="AI168" i="27" s="1"/>
  <c r="AJ168" i="27" s="1"/>
  <c r="AK168" i="27" s="1"/>
  <c r="AL168" i="27" s="1"/>
  <c r="AM168" i="27" s="1"/>
  <c r="AN168" i="27" s="1"/>
  <c r="AO168" i="27" s="1"/>
  <c r="AP168" i="27" s="1"/>
  <c r="AQ168" i="27" s="1"/>
  <c r="AR168" i="27" s="1"/>
  <c r="AS168" i="27" s="1"/>
  <c r="AT168" i="27" s="1"/>
  <c r="AU168" i="27" s="1"/>
  <c r="AV168" i="27" s="1"/>
  <c r="AW168" i="27" s="1"/>
  <c r="AX168" i="27" s="1"/>
  <c r="AY168" i="27" s="1"/>
  <c r="AZ168" i="27" s="1"/>
  <c r="BA168" i="27" s="1"/>
  <c r="BB168" i="27" s="1"/>
  <c r="BC168" i="27" s="1"/>
  <c r="BD168" i="27" s="1"/>
  <c r="F218" i="27"/>
  <c r="G218" i="27" s="1"/>
  <c r="H218" i="27" s="1"/>
  <c r="I218" i="27" s="1"/>
  <c r="J218" i="27" s="1"/>
  <c r="K218" i="27" s="1"/>
  <c r="L218" i="27" s="1"/>
  <c r="M218" i="27" s="1"/>
  <c r="N218" i="27" s="1"/>
  <c r="O218" i="27" s="1"/>
  <c r="P218" i="27" s="1"/>
  <c r="Q218" i="27" s="1"/>
  <c r="R218" i="27" s="1"/>
  <c r="S218" i="27" s="1"/>
  <c r="T218" i="27" s="1"/>
  <c r="U218" i="27" s="1"/>
  <c r="V218" i="27" s="1"/>
  <c r="W218" i="27" s="1"/>
  <c r="X218" i="27" s="1"/>
  <c r="Y218" i="27" s="1"/>
  <c r="Z218" i="27" s="1"/>
  <c r="AA218" i="27" s="1"/>
  <c r="AB218" i="27" s="1"/>
  <c r="AC218" i="27" s="1"/>
  <c r="AD218" i="27" s="1"/>
  <c r="AE218" i="27" s="1"/>
  <c r="AF218" i="27" s="1"/>
  <c r="AG218" i="27" s="1"/>
  <c r="AH218" i="27" s="1"/>
  <c r="AI218" i="27" s="1"/>
  <c r="AJ218" i="27" s="1"/>
  <c r="AK218" i="27" s="1"/>
  <c r="AL218" i="27" s="1"/>
  <c r="AM218" i="27" s="1"/>
  <c r="AN218" i="27" s="1"/>
  <c r="AO218" i="27" s="1"/>
  <c r="AP218" i="27" s="1"/>
  <c r="AQ218" i="27" s="1"/>
  <c r="AR218" i="27" s="1"/>
  <c r="AS218" i="27" s="1"/>
  <c r="AT218" i="27" s="1"/>
  <c r="AU218" i="27" s="1"/>
  <c r="AV218" i="27" s="1"/>
  <c r="AW218" i="27" s="1"/>
  <c r="AX218" i="27" s="1"/>
  <c r="AY218" i="27" s="1"/>
  <c r="AZ218" i="27" s="1"/>
  <c r="BA218" i="27" s="1"/>
  <c r="BB218" i="27" s="1"/>
  <c r="BC218" i="27" s="1"/>
  <c r="BD218" i="27" s="1"/>
  <c r="F14" i="27"/>
  <c r="G14" i="27" s="1"/>
  <c r="H14" i="27" s="1"/>
  <c r="I14" i="27" s="1"/>
  <c r="J14" i="27" s="1"/>
  <c r="K14" i="27" s="1"/>
  <c r="L14" i="27" s="1"/>
  <c r="M14" i="27" s="1"/>
  <c r="N14" i="27" s="1"/>
  <c r="O14" i="27" s="1"/>
  <c r="P14" i="27" s="1"/>
  <c r="Q14" i="27" s="1"/>
  <c r="R14" i="27" s="1"/>
  <c r="S14" i="27" s="1"/>
  <c r="T14" i="27" s="1"/>
  <c r="U14" i="27" s="1"/>
  <c r="V14" i="27" s="1"/>
  <c r="W14" i="27" s="1"/>
  <c r="X14" i="27" s="1"/>
  <c r="Y14" i="27" s="1"/>
  <c r="Z14" i="27" s="1"/>
  <c r="AA14" i="27" s="1"/>
  <c r="AB14" i="27" s="1"/>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F377" i="27"/>
  <c r="G377" i="27" s="1"/>
  <c r="H377" i="27" s="1"/>
  <c r="I377" i="27" s="1"/>
  <c r="J377" i="27" s="1"/>
  <c r="K377" i="27" s="1"/>
  <c r="L377" i="27" s="1"/>
  <c r="M377" i="27" s="1"/>
  <c r="N377" i="27" s="1"/>
  <c r="O377" i="27" s="1"/>
  <c r="P377" i="27" s="1"/>
  <c r="Q377" i="27" s="1"/>
  <c r="R377" i="27" s="1"/>
  <c r="S377" i="27" s="1"/>
  <c r="T377" i="27" s="1"/>
  <c r="U377" i="27" s="1"/>
  <c r="V377" i="27" s="1"/>
  <c r="W377" i="27" s="1"/>
  <c r="X377" i="27" s="1"/>
  <c r="Y377" i="27" s="1"/>
  <c r="Z377" i="27" s="1"/>
  <c r="AA377" i="27" s="1"/>
  <c r="AB377" i="27" s="1"/>
  <c r="AC377" i="27" s="1"/>
  <c r="AD377" i="27" s="1"/>
  <c r="AE377" i="27" s="1"/>
  <c r="AF377" i="27" s="1"/>
  <c r="AG377" i="27" s="1"/>
  <c r="AH377" i="27" s="1"/>
  <c r="AI377" i="27" s="1"/>
  <c r="AJ377" i="27" s="1"/>
  <c r="AK377" i="27" s="1"/>
  <c r="AL377" i="27" s="1"/>
  <c r="AM377" i="27" s="1"/>
  <c r="AN377" i="27" s="1"/>
  <c r="AO377" i="27" s="1"/>
  <c r="AP377" i="27" s="1"/>
  <c r="AQ377" i="27" s="1"/>
  <c r="AR377" i="27" s="1"/>
  <c r="AS377" i="27" s="1"/>
  <c r="AT377" i="27" s="1"/>
  <c r="AU377" i="27" s="1"/>
  <c r="AV377" i="27" s="1"/>
  <c r="AW377" i="27" s="1"/>
  <c r="AX377" i="27" s="1"/>
  <c r="AY377" i="27" s="1"/>
  <c r="AZ377" i="27" s="1"/>
  <c r="BA377" i="27" s="1"/>
  <c r="BB377" i="27" s="1"/>
  <c r="BC377" i="27" s="1"/>
  <c r="BD377" i="27" s="1"/>
  <c r="F503" i="27"/>
  <c r="G503" i="27" s="1"/>
  <c r="H503" i="27" s="1"/>
  <c r="I503" i="27" s="1"/>
  <c r="J503" i="27" s="1"/>
  <c r="K503" i="27" s="1"/>
  <c r="L503" i="27" s="1"/>
  <c r="M503" i="27" s="1"/>
  <c r="N503" i="27" s="1"/>
  <c r="O503" i="27" s="1"/>
  <c r="P503" i="27" s="1"/>
  <c r="Q503" i="27" s="1"/>
  <c r="R503" i="27" s="1"/>
  <c r="S503" i="27" s="1"/>
  <c r="T503" i="27" s="1"/>
  <c r="U503" i="27" s="1"/>
  <c r="V503" i="27" s="1"/>
  <c r="W503" i="27" s="1"/>
  <c r="X503" i="27" s="1"/>
  <c r="Y503" i="27" s="1"/>
  <c r="Z503" i="27" s="1"/>
  <c r="AA503" i="27" s="1"/>
  <c r="AB503" i="27" s="1"/>
  <c r="AC503" i="27" s="1"/>
  <c r="AD503" i="27" s="1"/>
  <c r="AE503" i="27" s="1"/>
  <c r="AF503" i="27" s="1"/>
  <c r="AG503" i="27" s="1"/>
  <c r="AH503" i="27" s="1"/>
  <c r="AI503" i="27" s="1"/>
  <c r="AJ503" i="27" s="1"/>
  <c r="AK503" i="27" s="1"/>
  <c r="AL503" i="27" s="1"/>
  <c r="AM503" i="27" s="1"/>
  <c r="AN503" i="27" s="1"/>
  <c r="AO503" i="27" s="1"/>
  <c r="AP503" i="27" s="1"/>
  <c r="AQ503" i="27" s="1"/>
  <c r="AR503" i="27" s="1"/>
  <c r="AS503" i="27" s="1"/>
  <c r="AT503" i="27" s="1"/>
  <c r="AU503" i="27" s="1"/>
  <c r="AV503" i="27" s="1"/>
  <c r="AW503" i="27" s="1"/>
  <c r="AX503" i="27" s="1"/>
  <c r="AY503" i="27" s="1"/>
  <c r="AZ503" i="27" s="1"/>
  <c r="BA503" i="27" s="1"/>
  <c r="BB503" i="27" s="1"/>
  <c r="BC503" i="27" s="1"/>
  <c r="BD503" i="27" s="1"/>
  <c r="F216" i="27"/>
  <c r="G216" i="27" s="1"/>
  <c r="H216" i="27" s="1"/>
  <c r="I216" i="27" s="1"/>
  <c r="J216" i="27" s="1"/>
  <c r="K216" i="27" s="1"/>
  <c r="L216" i="27" s="1"/>
  <c r="M216" i="27" s="1"/>
  <c r="N216" i="27" s="1"/>
  <c r="O216" i="27" s="1"/>
  <c r="P216" i="27" s="1"/>
  <c r="Q216" i="27" s="1"/>
  <c r="R216" i="27" s="1"/>
  <c r="S216" i="27" s="1"/>
  <c r="T216" i="27" s="1"/>
  <c r="U216" i="27" s="1"/>
  <c r="V216" i="27" s="1"/>
  <c r="W216" i="27" s="1"/>
  <c r="X216" i="27" s="1"/>
  <c r="Y216" i="27" s="1"/>
  <c r="Z216" i="27" s="1"/>
  <c r="AA216" i="27" s="1"/>
  <c r="AB216" i="27" s="1"/>
  <c r="AC216" i="27" s="1"/>
  <c r="AD216" i="27" s="1"/>
  <c r="AE216" i="27" s="1"/>
  <c r="AF216" i="27" s="1"/>
  <c r="AG216" i="27" s="1"/>
  <c r="AH216" i="27" s="1"/>
  <c r="AI216" i="27" s="1"/>
  <c r="AJ216" i="27" s="1"/>
  <c r="AK216" i="27" s="1"/>
  <c r="AL216" i="27" s="1"/>
  <c r="AM216" i="27" s="1"/>
  <c r="AN216" i="27" s="1"/>
  <c r="AO216" i="27" s="1"/>
  <c r="AP216" i="27" s="1"/>
  <c r="AQ216" i="27" s="1"/>
  <c r="AR216" i="27" s="1"/>
  <c r="AS216" i="27" s="1"/>
  <c r="AT216" i="27" s="1"/>
  <c r="AU216" i="27" s="1"/>
  <c r="AV216" i="27" s="1"/>
  <c r="AW216" i="27" s="1"/>
  <c r="AX216" i="27" s="1"/>
  <c r="AY216" i="27" s="1"/>
  <c r="AZ216" i="27" s="1"/>
  <c r="BA216" i="27" s="1"/>
  <c r="BB216" i="27" s="1"/>
  <c r="BC216" i="27" s="1"/>
  <c r="BD216" i="27" s="1"/>
  <c r="F37" i="27"/>
  <c r="G37" i="27" s="1"/>
  <c r="H37" i="27" s="1"/>
  <c r="I37" i="27" s="1"/>
  <c r="J37" i="27" s="1"/>
  <c r="K37" i="27" s="1"/>
  <c r="L37" i="27" s="1"/>
  <c r="M37" i="27" s="1"/>
  <c r="N37" i="27" s="1"/>
  <c r="O37" i="27" s="1"/>
  <c r="P37" i="27" s="1"/>
  <c r="Q37" i="27" s="1"/>
  <c r="R37" i="27" s="1"/>
  <c r="S37" i="27" s="1"/>
  <c r="T37" i="27" s="1"/>
  <c r="U37" i="27" s="1"/>
  <c r="V37" i="27" s="1"/>
  <c r="W37" i="27" s="1"/>
  <c r="X37" i="27" s="1"/>
  <c r="Y37" i="27" s="1"/>
  <c r="Z37" i="27" s="1"/>
  <c r="AA37" i="27" s="1"/>
  <c r="AB37" i="27" s="1"/>
  <c r="AC37" i="27" s="1"/>
  <c r="AD37" i="27" s="1"/>
  <c r="AE37" i="27" s="1"/>
  <c r="AF37" i="27" s="1"/>
  <c r="AG37" i="27" s="1"/>
  <c r="AH37" i="27" s="1"/>
  <c r="AI37" i="27" s="1"/>
  <c r="AJ37" i="27" s="1"/>
  <c r="AK37" i="27" s="1"/>
  <c r="AL37" i="27" s="1"/>
  <c r="AM37" i="27" s="1"/>
  <c r="AN37" i="27" s="1"/>
  <c r="AO37" i="27" s="1"/>
  <c r="AP37" i="27" s="1"/>
  <c r="AQ37" i="27" s="1"/>
  <c r="AR37" i="27" s="1"/>
  <c r="AS37" i="27" s="1"/>
  <c r="AT37" i="27" s="1"/>
  <c r="AU37" i="27" s="1"/>
  <c r="AV37" i="27" s="1"/>
  <c r="AW37" i="27" s="1"/>
  <c r="AX37" i="27" s="1"/>
  <c r="AY37" i="27" s="1"/>
  <c r="AZ37" i="27" s="1"/>
  <c r="BA37" i="27" s="1"/>
  <c r="BB37" i="27" s="1"/>
  <c r="BC37" i="27" s="1"/>
  <c r="BD37" i="27" s="1"/>
  <c r="F85" i="27"/>
  <c r="G85" i="27" s="1"/>
  <c r="H85" i="27" s="1"/>
  <c r="I85" i="27" s="1"/>
  <c r="J85" i="27" s="1"/>
  <c r="K85" i="27" s="1"/>
  <c r="L85" i="27" s="1"/>
  <c r="M85" i="27" s="1"/>
  <c r="N85" i="27" s="1"/>
  <c r="O85" i="27" s="1"/>
  <c r="P85" i="27" s="1"/>
  <c r="Q85" i="27" s="1"/>
  <c r="R85" i="27" s="1"/>
  <c r="S85" i="27" s="1"/>
  <c r="T85" i="27" s="1"/>
  <c r="U85" i="27" s="1"/>
  <c r="V85" i="27" s="1"/>
  <c r="W85" i="27" s="1"/>
  <c r="X85" i="27" s="1"/>
  <c r="Y85" i="27" s="1"/>
  <c r="Z85" i="27" s="1"/>
  <c r="AA85" i="27" s="1"/>
  <c r="AB85" i="27" s="1"/>
  <c r="AC85" i="27" s="1"/>
  <c r="AD85" i="27" s="1"/>
  <c r="AE85" i="27" s="1"/>
  <c r="AF85" i="27" s="1"/>
  <c r="AG85" i="27" s="1"/>
  <c r="AH85" i="27" s="1"/>
  <c r="AI85" i="27" s="1"/>
  <c r="AJ85" i="27" s="1"/>
  <c r="AK85" i="27" s="1"/>
  <c r="AL85" i="27" s="1"/>
  <c r="AM85" i="27" s="1"/>
  <c r="AN85" i="27" s="1"/>
  <c r="AO85" i="27" s="1"/>
  <c r="AP85" i="27" s="1"/>
  <c r="AQ85" i="27" s="1"/>
  <c r="AR85" i="27" s="1"/>
  <c r="AS85" i="27" s="1"/>
  <c r="AT85" i="27" s="1"/>
  <c r="AU85" i="27" s="1"/>
  <c r="AV85" i="27" s="1"/>
  <c r="AW85" i="27" s="1"/>
  <c r="AX85" i="27" s="1"/>
  <c r="AY85" i="27" s="1"/>
  <c r="AZ85" i="27" s="1"/>
  <c r="BA85" i="27" s="1"/>
  <c r="BB85" i="27" s="1"/>
  <c r="BC85" i="27" s="1"/>
  <c r="BD85" i="27" s="1"/>
  <c r="F28" i="27"/>
  <c r="G28" i="27" s="1"/>
  <c r="H28" i="27" s="1"/>
  <c r="I28" i="27" s="1"/>
  <c r="J28" i="27" s="1"/>
  <c r="K28" i="27" s="1"/>
  <c r="L28" i="27" s="1"/>
  <c r="M28" i="27" s="1"/>
  <c r="N28" i="27" s="1"/>
  <c r="O28" i="27" s="1"/>
  <c r="P28" i="27" s="1"/>
  <c r="Q28" i="27" s="1"/>
  <c r="R28" i="27" s="1"/>
  <c r="S28" i="27" s="1"/>
  <c r="T28" i="27" s="1"/>
  <c r="U28" i="27" s="1"/>
  <c r="V28" i="27" s="1"/>
  <c r="W28" i="27" s="1"/>
  <c r="X28" i="27" s="1"/>
  <c r="Y28" i="27" s="1"/>
  <c r="Z28" i="27" s="1"/>
  <c r="AA28" i="27" s="1"/>
  <c r="AB28" i="27" s="1"/>
  <c r="AC28" i="27" s="1"/>
  <c r="AD28" i="27" s="1"/>
  <c r="AE28" i="27" s="1"/>
  <c r="AF28" i="27" s="1"/>
  <c r="AG28" i="27" s="1"/>
  <c r="AH28" i="27" s="1"/>
  <c r="AI28" i="27" s="1"/>
  <c r="AJ28" i="27" s="1"/>
  <c r="AK28" i="27" s="1"/>
  <c r="AL28" i="27" s="1"/>
  <c r="AM28" i="27" s="1"/>
  <c r="AN28" i="27" s="1"/>
  <c r="AO28" i="27" s="1"/>
  <c r="AP28" i="27" s="1"/>
  <c r="AQ28" i="27" s="1"/>
  <c r="AR28" i="27" s="1"/>
  <c r="AS28" i="27" s="1"/>
  <c r="AT28" i="27" s="1"/>
  <c r="AU28" i="27" s="1"/>
  <c r="AV28" i="27" s="1"/>
  <c r="AW28" i="27" s="1"/>
  <c r="AX28" i="27" s="1"/>
  <c r="AY28" i="27" s="1"/>
  <c r="AZ28" i="27" s="1"/>
  <c r="BA28" i="27" s="1"/>
  <c r="BB28" i="27" s="1"/>
  <c r="BC28" i="27" s="1"/>
  <c r="BD28" i="27" s="1"/>
  <c r="F129" i="27"/>
  <c r="G129" i="27" s="1"/>
  <c r="H129" i="27" s="1"/>
  <c r="I129" i="27" s="1"/>
  <c r="J129" i="27" s="1"/>
  <c r="K129" i="27" s="1"/>
  <c r="L129" i="27" s="1"/>
  <c r="M129" i="27" s="1"/>
  <c r="N129" i="27" s="1"/>
  <c r="O129" i="27" s="1"/>
  <c r="P129" i="27" s="1"/>
  <c r="Q129" i="27" s="1"/>
  <c r="R129" i="27" s="1"/>
  <c r="S129" i="27" s="1"/>
  <c r="T129" i="27" s="1"/>
  <c r="U129" i="27" s="1"/>
  <c r="V129" i="27" s="1"/>
  <c r="W129" i="27" s="1"/>
  <c r="X129" i="27" s="1"/>
  <c r="Y129" i="27" s="1"/>
  <c r="Z129" i="27" s="1"/>
  <c r="AA129" i="27" s="1"/>
  <c r="AB129" i="27" s="1"/>
  <c r="AC129" i="27" s="1"/>
  <c r="AD129" i="27" s="1"/>
  <c r="AE129" i="27" s="1"/>
  <c r="AF129" i="27" s="1"/>
  <c r="AG129" i="27" s="1"/>
  <c r="AH129" i="27" s="1"/>
  <c r="AI129" i="27" s="1"/>
  <c r="AJ129" i="27" s="1"/>
  <c r="AK129" i="27" s="1"/>
  <c r="AL129" i="27" s="1"/>
  <c r="AM129" i="27" s="1"/>
  <c r="AN129" i="27" s="1"/>
  <c r="AO129" i="27" s="1"/>
  <c r="AP129" i="27" s="1"/>
  <c r="AQ129" i="27" s="1"/>
  <c r="AR129" i="27" s="1"/>
  <c r="AS129" i="27" s="1"/>
  <c r="AT129" i="27" s="1"/>
  <c r="AU129" i="27" s="1"/>
  <c r="AV129" i="27" s="1"/>
  <c r="AW129" i="27" s="1"/>
  <c r="AX129" i="27" s="1"/>
  <c r="AY129" i="27" s="1"/>
  <c r="AZ129" i="27" s="1"/>
  <c r="BA129" i="27" s="1"/>
  <c r="BB129" i="27" s="1"/>
  <c r="BC129" i="27" s="1"/>
  <c r="BD129" i="27" s="1"/>
  <c r="F169" i="27"/>
  <c r="G169" i="27" s="1"/>
  <c r="H169" i="27" s="1"/>
  <c r="I169" i="27" s="1"/>
  <c r="J169" i="27" s="1"/>
  <c r="K169" i="27" s="1"/>
  <c r="L169" i="27" s="1"/>
  <c r="M169" i="27" s="1"/>
  <c r="N169" i="27" s="1"/>
  <c r="O169" i="27" s="1"/>
  <c r="P169" i="27" s="1"/>
  <c r="Q169" i="27" s="1"/>
  <c r="R169" i="27" s="1"/>
  <c r="S169" i="27" s="1"/>
  <c r="T169" i="27" s="1"/>
  <c r="U169" i="27" s="1"/>
  <c r="V169" i="27" s="1"/>
  <c r="W169" i="27" s="1"/>
  <c r="X169" i="27" s="1"/>
  <c r="Y169" i="27" s="1"/>
  <c r="Z169" i="27" s="1"/>
  <c r="AA169" i="27" s="1"/>
  <c r="AB169" i="27" s="1"/>
  <c r="AC169" i="27" s="1"/>
  <c r="AD169" i="27" s="1"/>
  <c r="AE169" i="27" s="1"/>
  <c r="AF169" i="27" s="1"/>
  <c r="AG169" i="27" s="1"/>
  <c r="AH169" i="27" s="1"/>
  <c r="AI169" i="27" s="1"/>
  <c r="AJ169" i="27" s="1"/>
  <c r="AK169" i="27" s="1"/>
  <c r="AL169" i="27" s="1"/>
  <c r="AM169" i="27" s="1"/>
  <c r="AN169" i="27" s="1"/>
  <c r="AO169" i="27" s="1"/>
  <c r="AP169" i="27" s="1"/>
  <c r="AQ169" i="27" s="1"/>
  <c r="AR169" i="27" s="1"/>
  <c r="AS169" i="27" s="1"/>
  <c r="AT169" i="27" s="1"/>
  <c r="AU169" i="27" s="1"/>
  <c r="AV169" i="27" s="1"/>
  <c r="AW169" i="27" s="1"/>
  <c r="AX169" i="27" s="1"/>
  <c r="AY169" i="27" s="1"/>
  <c r="AZ169" i="27" s="1"/>
  <c r="BA169" i="27" s="1"/>
  <c r="BB169" i="27" s="1"/>
  <c r="BC169" i="27" s="1"/>
  <c r="BD169" i="27" s="1"/>
  <c r="F329" i="27"/>
  <c r="G329" i="27" s="1"/>
  <c r="H329" i="27" s="1"/>
  <c r="I329" i="27" s="1"/>
  <c r="J329" i="27" s="1"/>
  <c r="K329" i="27" s="1"/>
  <c r="L329" i="27" s="1"/>
  <c r="M329" i="27" s="1"/>
  <c r="N329" i="27" s="1"/>
  <c r="O329" i="27" s="1"/>
  <c r="P329" i="27" s="1"/>
  <c r="Q329" i="27" s="1"/>
  <c r="R329" i="27" s="1"/>
  <c r="S329" i="27" s="1"/>
  <c r="T329" i="27" s="1"/>
  <c r="U329" i="27" s="1"/>
  <c r="V329" i="27" s="1"/>
  <c r="W329" i="27" s="1"/>
  <c r="X329" i="27" s="1"/>
  <c r="Y329" i="27" s="1"/>
  <c r="Z329" i="27" s="1"/>
  <c r="AA329" i="27" s="1"/>
  <c r="AB329" i="27" s="1"/>
  <c r="AC329" i="27" s="1"/>
  <c r="AD329" i="27" s="1"/>
  <c r="AE329" i="27" s="1"/>
  <c r="AF329" i="27" s="1"/>
  <c r="AG329" i="27" s="1"/>
  <c r="AH329" i="27" s="1"/>
  <c r="AI329" i="27" s="1"/>
  <c r="AJ329" i="27" s="1"/>
  <c r="AK329" i="27" s="1"/>
  <c r="AL329" i="27" s="1"/>
  <c r="AM329" i="27" s="1"/>
  <c r="AN329" i="27" s="1"/>
  <c r="AO329" i="27" s="1"/>
  <c r="AP329" i="27" s="1"/>
  <c r="AQ329" i="27" s="1"/>
  <c r="AR329" i="27" s="1"/>
  <c r="AS329" i="27" s="1"/>
  <c r="AT329" i="27" s="1"/>
  <c r="AU329" i="27" s="1"/>
  <c r="AV329" i="27" s="1"/>
  <c r="AW329" i="27" s="1"/>
  <c r="AX329" i="27" s="1"/>
  <c r="AY329" i="27" s="1"/>
  <c r="AZ329" i="27" s="1"/>
  <c r="BA329" i="27" s="1"/>
  <c r="BB329" i="27" s="1"/>
  <c r="BC329" i="27" s="1"/>
  <c r="BD329" i="27" s="1"/>
  <c r="F215" i="27"/>
  <c r="G215" i="27" s="1"/>
  <c r="H215" i="27" s="1"/>
  <c r="I215" i="27" s="1"/>
  <c r="J215" i="27" s="1"/>
  <c r="K215" i="27" s="1"/>
  <c r="L215" i="27" s="1"/>
  <c r="M215" i="27" s="1"/>
  <c r="N215" i="27" s="1"/>
  <c r="O215" i="27" s="1"/>
  <c r="P215" i="27" s="1"/>
  <c r="Q215" i="27" s="1"/>
  <c r="R215" i="27" s="1"/>
  <c r="S215" i="27" s="1"/>
  <c r="T215" i="27" s="1"/>
  <c r="U215" i="27" s="1"/>
  <c r="V215" i="27" s="1"/>
  <c r="W215" i="27" s="1"/>
  <c r="X215" i="27" s="1"/>
  <c r="Y215" i="27" s="1"/>
  <c r="Z215" i="27" s="1"/>
  <c r="AA215" i="27" s="1"/>
  <c r="AB215" i="27" s="1"/>
  <c r="AC215" i="27" s="1"/>
  <c r="AD215" i="27" s="1"/>
  <c r="AE215" i="27" s="1"/>
  <c r="AF215" i="27" s="1"/>
  <c r="AG215" i="27" s="1"/>
  <c r="AH215" i="27" s="1"/>
  <c r="AI215" i="27" s="1"/>
  <c r="AJ215" i="27" s="1"/>
  <c r="AK215" i="27" s="1"/>
  <c r="AL215" i="27" s="1"/>
  <c r="AM215" i="27" s="1"/>
  <c r="AN215" i="27" s="1"/>
  <c r="AO215" i="27" s="1"/>
  <c r="AP215" i="27" s="1"/>
  <c r="AQ215" i="27" s="1"/>
  <c r="AR215" i="27" s="1"/>
  <c r="AS215" i="27" s="1"/>
  <c r="AT215" i="27" s="1"/>
  <c r="AU215" i="27" s="1"/>
  <c r="AV215" i="27" s="1"/>
  <c r="AW215" i="27" s="1"/>
  <c r="AX215" i="27" s="1"/>
  <c r="AY215" i="27" s="1"/>
  <c r="AZ215" i="27" s="1"/>
  <c r="BA215" i="27" s="1"/>
  <c r="BB215" i="27" s="1"/>
  <c r="BC215" i="27" s="1"/>
  <c r="BD215" i="27" s="1"/>
  <c r="F280" i="27"/>
  <c r="G280" i="27" s="1"/>
  <c r="H280" i="27" s="1"/>
  <c r="I280" i="27" s="1"/>
  <c r="J280" i="27" s="1"/>
  <c r="K280" i="27" s="1"/>
  <c r="L280" i="27" s="1"/>
  <c r="M280" i="27" s="1"/>
  <c r="N280" i="27" s="1"/>
  <c r="O280" i="27" s="1"/>
  <c r="P280" i="27" s="1"/>
  <c r="Q280" i="27" s="1"/>
  <c r="R280" i="27" s="1"/>
  <c r="S280" i="27" s="1"/>
  <c r="T280" i="27" s="1"/>
  <c r="U280" i="27" s="1"/>
  <c r="V280" i="27" s="1"/>
  <c r="W280" i="27" s="1"/>
  <c r="X280" i="27" s="1"/>
  <c r="Y280" i="27" s="1"/>
  <c r="Z280" i="27" s="1"/>
  <c r="AA280" i="27" s="1"/>
  <c r="AB280" i="27" s="1"/>
  <c r="AC280" i="27" s="1"/>
  <c r="AD280" i="27" s="1"/>
  <c r="AE280" i="27" s="1"/>
  <c r="AF280" i="27" s="1"/>
  <c r="AG280" i="27" s="1"/>
  <c r="AH280" i="27" s="1"/>
  <c r="AI280" i="27" s="1"/>
  <c r="AJ280" i="27" s="1"/>
  <c r="AK280" i="27" s="1"/>
  <c r="AL280" i="27" s="1"/>
  <c r="AM280" i="27" s="1"/>
  <c r="AN280" i="27" s="1"/>
  <c r="AO280" i="27" s="1"/>
  <c r="AP280" i="27" s="1"/>
  <c r="AQ280" i="27" s="1"/>
  <c r="AR280" i="27" s="1"/>
  <c r="AS280" i="27" s="1"/>
  <c r="AT280" i="27" s="1"/>
  <c r="AU280" i="27" s="1"/>
  <c r="AV280" i="27" s="1"/>
  <c r="AW280" i="27" s="1"/>
  <c r="AX280" i="27" s="1"/>
  <c r="AY280" i="27" s="1"/>
  <c r="AZ280" i="27" s="1"/>
  <c r="BA280" i="27" s="1"/>
  <c r="BB280" i="27" s="1"/>
  <c r="BC280" i="27" s="1"/>
  <c r="BD280" i="27" s="1"/>
  <c r="F368" i="27"/>
  <c r="G368" i="27" s="1"/>
  <c r="H368" i="27" s="1"/>
  <c r="I368" i="27" s="1"/>
  <c r="J368" i="27" s="1"/>
  <c r="K368" i="27" s="1"/>
  <c r="L368" i="27" s="1"/>
  <c r="M368" i="27" s="1"/>
  <c r="N368" i="27" s="1"/>
  <c r="O368" i="27" s="1"/>
  <c r="P368" i="27" s="1"/>
  <c r="Q368" i="27" s="1"/>
  <c r="R368" i="27" s="1"/>
  <c r="S368" i="27" s="1"/>
  <c r="T368" i="27" s="1"/>
  <c r="U368" i="27" s="1"/>
  <c r="V368" i="27" s="1"/>
  <c r="W368" i="27" s="1"/>
  <c r="X368" i="27" s="1"/>
  <c r="Y368" i="27" s="1"/>
  <c r="Z368" i="27" s="1"/>
  <c r="AA368" i="27" s="1"/>
  <c r="AB368" i="27" s="1"/>
  <c r="AC368" i="27" s="1"/>
  <c r="AD368" i="27" s="1"/>
  <c r="AE368" i="27" s="1"/>
  <c r="AF368" i="27" s="1"/>
  <c r="AG368" i="27" s="1"/>
  <c r="AH368" i="27" s="1"/>
  <c r="AI368" i="27" s="1"/>
  <c r="AJ368" i="27" s="1"/>
  <c r="AK368" i="27" s="1"/>
  <c r="AL368" i="27" s="1"/>
  <c r="AM368" i="27" s="1"/>
  <c r="AN368" i="27" s="1"/>
  <c r="AO368" i="27" s="1"/>
  <c r="AP368" i="27" s="1"/>
  <c r="AQ368" i="27" s="1"/>
  <c r="AR368" i="27" s="1"/>
  <c r="AS368" i="27" s="1"/>
  <c r="AT368" i="27" s="1"/>
  <c r="AU368" i="27" s="1"/>
  <c r="AV368" i="27" s="1"/>
  <c r="AW368" i="27" s="1"/>
  <c r="AX368" i="27" s="1"/>
  <c r="AY368" i="27" s="1"/>
  <c r="AZ368" i="27" s="1"/>
  <c r="BA368" i="27" s="1"/>
  <c r="BB368" i="27" s="1"/>
  <c r="BC368" i="27" s="1"/>
  <c r="BD368" i="27" s="1"/>
  <c r="F336" i="27"/>
  <c r="G336" i="27" s="1"/>
  <c r="H336" i="27" s="1"/>
  <c r="I336" i="27" s="1"/>
  <c r="J336" i="27" s="1"/>
  <c r="K336" i="27" s="1"/>
  <c r="L336" i="27" s="1"/>
  <c r="M336" i="27" s="1"/>
  <c r="N336" i="27" s="1"/>
  <c r="O336" i="27" s="1"/>
  <c r="P336" i="27" s="1"/>
  <c r="Q336" i="27" s="1"/>
  <c r="R336" i="27" s="1"/>
  <c r="S336" i="27" s="1"/>
  <c r="T336" i="27" s="1"/>
  <c r="U336" i="27" s="1"/>
  <c r="V336" i="27" s="1"/>
  <c r="W336" i="27" s="1"/>
  <c r="X336" i="27" s="1"/>
  <c r="Y336" i="27" s="1"/>
  <c r="Z336" i="27" s="1"/>
  <c r="AA336" i="27" s="1"/>
  <c r="AB336" i="27" s="1"/>
  <c r="AC336" i="27" s="1"/>
  <c r="AD336" i="27" s="1"/>
  <c r="AE336" i="27" s="1"/>
  <c r="AF336" i="27" s="1"/>
  <c r="AG336" i="27" s="1"/>
  <c r="AH336" i="27" s="1"/>
  <c r="AI336" i="27" s="1"/>
  <c r="AJ336" i="27" s="1"/>
  <c r="AK336" i="27" s="1"/>
  <c r="AL336" i="27" s="1"/>
  <c r="AM336" i="27" s="1"/>
  <c r="AN336" i="27" s="1"/>
  <c r="AO336" i="27" s="1"/>
  <c r="AP336" i="27" s="1"/>
  <c r="AQ336" i="27" s="1"/>
  <c r="AR336" i="27" s="1"/>
  <c r="AS336" i="27" s="1"/>
  <c r="AT336" i="27" s="1"/>
  <c r="AU336" i="27" s="1"/>
  <c r="AV336" i="27" s="1"/>
  <c r="AW336" i="27" s="1"/>
  <c r="AX336" i="27" s="1"/>
  <c r="AY336" i="27" s="1"/>
  <c r="AZ336" i="27" s="1"/>
  <c r="BA336" i="27" s="1"/>
  <c r="BB336" i="27" s="1"/>
  <c r="BC336" i="27" s="1"/>
  <c r="BD336" i="27" s="1"/>
  <c r="F383" i="27"/>
  <c r="G383" i="27" s="1"/>
  <c r="H383" i="27" s="1"/>
  <c r="I383" i="27" s="1"/>
  <c r="J383" i="27" s="1"/>
  <c r="K383" i="27" s="1"/>
  <c r="L383" i="27" s="1"/>
  <c r="M383" i="27" s="1"/>
  <c r="N383" i="27" s="1"/>
  <c r="O383" i="27" s="1"/>
  <c r="P383" i="27" s="1"/>
  <c r="Q383" i="27" s="1"/>
  <c r="R383" i="27" s="1"/>
  <c r="S383" i="27" s="1"/>
  <c r="T383" i="27" s="1"/>
  <c r="U383" i="27" s="1"/>
  <c r="V383" i="27" s="1"/>
  <c r="W383" i="27" s="1"/>
  <c r="X383" i="27" s="1"/>
  <c r="Y383" i="27" s="1"/>
  <c r="Z383" i="27" s="1"/>
  <c r="AA383" i="27" s="1"/>
  <c r="AB383" i="27" s="1"/>
  <c r="AC383" i="27" s="1"/>
  <c r="AD383" i="27" s="1"/>
  <c r="AE383" i="27" s="1"/>
  <c r="AF383" i="27" s="1"/>
  <c r="AG383" i="27" s="1"/>
  <c r="AH383" i="27" s="1"/>
  <c r="AI383" i="27" s="1"/>
  <c r="AJ383" i="27" s="1"/>
  <c r="AK383" i="27" s="1"/>
  <c r="AL383" i="27" s="1"/>
  <c r="AM383" i="27" s="1"/>
  <c r="AN383" i="27" s="1"/>
  <c r="AO383" i="27" s="1"/>
  <c r="AP383" i="27" s="1"/>
  <c r="AQ383" i="27" s="1"/>
  <c r="AR383" i="27" s="1"/>
  <c r="AS383" i="27" s="1"/>
  <c r="AT383" i="27" s="1"/>
  <c r="AU383" i="27" s="1"/>
  <c r="AV383" i="27" s="1"/>
  <c r="AW383" i="27" s="1"/>
  <c r="AX383" i="27" s="1"/>
  <c r="AY383" i="27" s="1"/>
  <c r="AZ383" i="27" s="1"/>
  <c r="BA383" i="27" s="1"/>
  <c r="BB383" i="27" s="1"/>
  <c r="BC383" i="27" s="1"/>
  <c r="BD383" i="27" s="1"/>
  <c r="F447" i="27"/>
  <c r="G447" i="27" s="1"/>
  <c r="H447" i="27" s="1"/>
  <c r="I447" i="27" s="1"/>
  <c r="J447" i="27" s="1"/>
  <c r="K447" i="27" s="1"/>
  <c r="L447" i="27" s="1"/>
  <c r="M447" i="27" s="1"/>
  <c r="N447" i="27" s="1"/>
  <c r="O447" i="27" s="1"/>
  <c r="P447" i="27" s="1"/>
  <c r="Q447" i="27" s="1"/>
  <c r="R447" i="27" s="1"/>
  <c r="S447" i="27" s="1"/>
  <c r="T447" i="27" s="1"/>
  <c r="U447" i="27" s="1"/>
  <c r="V447" i="27" s="1"/>
  <c r="W447" i="27" s="1"/>
  <c r="X447" i="27" s="1"/>
  <c r="Y447" i="27" s="1"/>
  <c r="Z447" i="27" s="1"/>
  <c r="AA447" i="27" s="1"/>
  <c r="AB447" i="27" s="1"/>
  <c r="AC447" i="27" s="1"/>
  <c r="AD447" i="27" s="1"/>
  <c r="AE447" i="27" s="1"/>
  <c r="AF447" i="27" s="1"/>
  <c r="AG447" i="27" s="1"/>
  <c r="AH447" i="27" s="1"/>
  <c r="AI447" i="27" s="1"/>
  <c r="AJ447" i="27" s="1"/>
  <c r="AK447" i="27" s="1"/>
  <c r="AL447" i="27" s="1"/>
  <c r="AM447" i="27" s="1"/>
  <c r="AN447" i="27" s="1"/>
  <c r="AO447" i="27" s="1"/>
  <c r="AP447" i="27" s="1"/>
  <c r="AQ447" i="27" s="1"/>
  <c r="AR447" i="27" s="1"/>
  <c r="AS447" i="27" s="1"/>
  <c r="AT447" i="27" s="1"/>
  <c r="AU447" i="27" s="1"/>
  <c r="AV447" i="27" s="1"/>
  <c r="AW447" i="27" s="1"/>
  <c r="AX447" i="27" s="1"/>
  <c r="AY447" i="27" s="1"/>
  <c r="AZ447" i="27" s="1"/>
  <c r="BA447" i="27" s="1"/>
  <c r="BB447" i="27" s="1"/>
  <c r="BC447" i="27" s="1"/>
  <c r="BD447" i="27" s="1"/>
  <c r="F480" i="27"/>
  <c r="G480" i="27" s="1"/>
  <c r="H480" i="27" s="1"/>
  <c r="I480" i="27" s="1"/>
  <c r="J480" i="27" s="1"/>
  <c r="K480" i="27" s="1"/>
  <c r="L480" i="27" s="1"/>
  <c r="M480" i="27" s="1"/>
  <c r="N480" i="27" s="1"/>
  <c r="O480" i="27" s="1"/>
  <c r="P480" i="27" s="1"/>
  <c r="Q480" i="27" s="1"/>
  <c r="R480" i="27" s="1"/>
  <c r="S480" i="27" s="1"/>
  <c r="T480" i="27" s="1"/>
  <c r="U480" i="27" s="1"/>
  <c r="V480" i="27" s="1"/>
  <c r="W480" i="27" s="1"/>
  <c r="X480" i="27" s="1"/>
  <c r="Y480" i="27" s="1"/>
  <c r="Z480" i="27" s="1"/>
  <c r="AA480" i="27" s="1"/>
  <c r="AB480" i="27" s="1"/>
  <c r="AC480" i="27" s="1"/>
  <c r="AD480" i="27" s="1"/>
  <c r="AE480" i="27" s="1"/>
  <c r="AF480" i="27" s="1"/>
  <c r="AG480" i="27" s="1"/>
  <c r="AH480" i="27" s="1"/>
  <c r="AI480" i="27" s="1"/>
  <c r="AJ480" i="27" s="1"/>
  <c r="AK480" i="27" s="1"/>
  <c r="AL480" i="27" s="1"/>
  <c r="AM480" i="27" s="1"/>
  <c r="AN480" i="27" s="1"/>
  <c r="AO480" i="27" s="1"/>
  <c r="AP480" i="27" s="1"/>
  <c r="AQ480" i="27" s="1"/>
  <c r="AR480" i="27" s="1"/>
  <c r="AS480" i="27" s="1"/>
  <c r="AT480" i="27" s="1"/>
  <c r="AU480" i="27" s="1"/>
  <c r="AV480" i="27" s="1"/>
  <c r="AW480" i="27" s="1"/>
  <c r="AX480" i="27" s="1"/>
  <c r="AY480" i="27" s="1"/>
  <c r="AZ480" i="27" s="1"/>
  <c r="BA480" i="27" s="1"/>
  <c r="BB480" i="27" s="1"/>
  <c r="BC480" i="27" s="1"/>
  <c r="BD480" i="27" s="1"/>
  <c r="N495" i="28"/>
  <c r="J495" i="28"/>
  <c r="F495" i="28"/>
  <c r="M495" i="28"/>
  <c r="I495" i="28"/>
  <c r="E495" i="28"/>
  <c r="L495" i="28"/>
  <c r="H495" i="28"/>
  <c r="O495" i="28"/>
  <c r="K495" i="28"/>
  <c r="G495" i="28"/>
  <c r="B495" i="28"/>
  <c r="D495" i="28"/>
  <c r="C495" i="28"/>
  <c r="L501" i="28"/>
  <c r="H501" i="28"/>
  <c r="O501" i="28"/>
  <c r="K501" i="28"/>
  <c r="G501" i="28"/>
  <c r="N501" i="28"/>
  <c r="J501" i="28"/>
  <c r="F501" i="28"/>
  <c r="M501" i="28"/>
  <c r="I501" i="28"/>
  <c r="E501" i="28"/>
  <c r="D501" i="28"/>
  <c r="C501" i="28"/>
  <c r="B501" i="28"/>
  <c r="L497" i="28"/>
  <c r="H497" i="28"/>
  <c r="O497" i="28"/>
  <c r="K497" i="28"/>
  <c r="G497" i="28"/>
  <c r="N497" i="28"/>
  <c r="J497" i="28"/>
  <c r="F497" i="28"/>
  <c r="M497" i="28"/>
  <c r="I497" i="28"/>
  <c r="E497" i="28"/>
  <c r="D497" i="28"/>
  <c r="C497" i="28"/>
  <c r="B497" i="28"/>
  <c r="O480" i="28"/>
  <c r="K480" i="28"/>
  <c r="G480" i="28"/>
  <c r="N480" i="28"/>
  <c r="J480" i="28"/>
  <c r="F480" i="28"/>
  <c r="M480" i="28"/>
  <c r="I480" i="28"/>
  <c r="L480" i="28"/>
  <c r="H480" i="28"/>
  <c r="C480" i="28"/>
  <c r="B480" i="28"/>
  <c r="E480" i="28"/>
  <c r="D480" i="28"/>
  <c r="O456" i="28"/>
  <c r="K456" i="28"/>
  <c r="G456" i="28"/>
  <c r="N456" i="28"/>
  <c r="J456" i="28"/>
  <c r="F456" i="28"/>
  <c r="M456" i="28"/>
  <c r="I456" i="28"/>
  <c r="L456" i="28"/>
  <c r="H456" i="28"/>
  <c r="C456" i="28"/>
  <c r="E456" i="28"/>
  <c r="B456" i="28"/>
  <c r="D456" i="28"/>
  <c r="O436" i="28"/>
  <c r="K436" i="28"/>
  <c r="G436" i="28"/>
  <c r="N436" i="28"/>
  <c r="J436" i="28"/>
  <c r="F436" i="28"/>
  <c r="M436" i="28"/>
  <c r="I436" i="28"/>
  <c r="L436" i="28"/>
  <c r="H436" i="28"/>
  <c r="E436" i="28"/>
  <c r="C436" i="28"/>
  <c r="B436" i="28"/>
  <c r="D436" i="28"/>
  <c r="O416" i="28"/>
  <c r="K416" i="28"/>
  <c r="G416" i="28"/>
  <c r="N416" i="28"/>
  <c r="J416" i="28"/>
  <c r="F416" i="28"/>
  <c r="M416" i="28"/>
  <c r="I416" i="28"/>
  <c r="L416" i="28"/>
  <c r="H416" i="28"/>
  <c r="C416" i="28"/>
  <c r="B416" i="28"/>
  <c r="E416" i="28"/>
  <c r="D416" i="28"/>
  <c r="O412" i="28"/>
  <c r="K412" i="28"/>
  <c r="G412" i="28"/>
  <c r="N412" i="28"/>
  <c r="J412" i="28"/>
  <c r="F412" i="28"/>
  <c r="M412" i="28"/>
  <c r="I412" i="28"/>
  <c r="L412" i="28"/>
  <c r="H412" i="28"/>
  <c r="C412" i="28"/>
  <c r="B412" i="28"/>
  <c r="E412" i="28"/>
  <c r="D412" i="28"/>
  <c r="O408" i="28"/>
  <c r="K408" i="28"/>
  <c r="G408" i="28"/>
  <c r="N408" i="28"/>
  <c r="J408" i="28"/>
  <c r="F408" i="28"/>
  <c r="M408" i="28"/>
  <c r="I408" i="28"/>
  <c r="L408" i="28"/>
  <c r="H408" i="28"/>
  <c r="C408" i="28"/>
  <c r="E408" i="28"/>
  <c r="B408" i="28"/>
  <c r="D408" i="28"/>
  <c r="O404" i="28"/>
  <c r="K404" i="28"/>
  <c r="G404" i="28"/>
  <c r="N404" i="28"/>
  <c r="J404" i="28"/>
  <c r="F404" i="28"/>
  <c r="M404" i="28"/>
  <c r="I404" i="28"/>
  <c r="L404" i="28"/>
  <c r="H404" i="28"/>
  <c r="E404" i="28"/>
  <c r="C404" i="28"/>
  <c r="B404" i="28"/>
  <c r="D404" i="28"/>
  <c r="O400" i="28"/>
  <c r="K400" i="28"/>
  <c r="G400" i="28"/>
  <c r="N400" i="28"/>
  <c r="J400" i="28"/>
  <c r="F400" i="28"/>
  <c r="M400" i="28"/>
  <c r="I400" i="28"/>
  <c r="L400" i="28"/>
  <c r="H400" i="28"/>
  <c r="C400" i="28"/>
  <c r="B400" i="28"/>
  <c r="E400" i="28"/>
  <c r="D400" i="28"/>
  <c r="O396" i="28"/>
  <c r="K396" i="28"/>
  <c r="G396" i="28"/>
  <c r="N396" i="28"/>
  <c r="J396" i="28"/>
  <c r="F396" i="28"/>
  <c r="M396" i="28"/>
  <c r="I396" i="28"/>
  <c r="L396" i="28"/>
  <c r="H396" i="28"/>
  <c r="C396" i="28"/>
  <c r="B396" i="28"/>
  <c r="E396" i="28"/>
  <c r="D396" i="28"/>
  <c r="O283" i="28"/>
  <c r="N283" i="28"/>
  <c r="J283" i="28"/>
  <c r="F283" i="28"/>
  <c r="M283" i="28"/>
  <c r="I283" i="28"/>
  <c r="E283" i="28"/>
  <c r="L283" i="28"/>
  <c r="H283" i="28"/>
  <c r="K283" i="28"/>
  <c r="G283" i="28"/>
  <c r="B283" i="28"/>
  <c r="D283" i="28"/>
  <c r="C283" i="28"/>
  <c r="O279" i="28"/>
  <c r="N279" i="28"/>
  <c r="J279" i="28"/>
  <c r="F279" i="28"/>
  <c r="M279" i="28"/>
  <c r="I279" i="28"/>
  <c r="E279" i="28"/>
  <c r="L279" i="28"/>
  <c r="H279" i="28"/>
  <c r="K279" i="28"/>
  <c r="G279" i="28"/>
  <c r="B279" i="28"/>
  <c r="D279" i="28"/>
  <c r="C279" i="28"/>
  <c r="O291" i="28"/>
  <c r="N291" i="28"/>
  <c r="J291" i="28"/>
  <c r="F291" i="28"/>
  <c r="M291" i="28"/>
  <c r="I291" i="28"/>
  <c r="E291" i="28"/>
  <c r="L291" i="28"/>
  <c r="H291" i="28"/>
  <c r="K291" i="28"/>
  <c r="G291" i="28"/>
  <c r="B291" i="28"/>
  <c r="D291" i="28"/>
  <c r="C291" i="28"/>
  <c r="O275" i="28"/>
  <c r="N275" i="28"/>
  <c r="J275" i="28"/>
  <c r="F275" i="28"/>
  <c r="M275" i="28"/>
  <c r="I275" i="28"/>
  <c r="E275" i="28"/>
  <c r="L275" i="28"/>
  <c r="H275" i="28"/>
  <c r="K275" i="28"/>
  <c r="G275" i="28"/>
  <c r="B275" i="28"/>
  <c r="D275" i="28"/>
  <c r="C275" i="28"/>
  <c r="O165" i="28"/>
  <c r="L165" i="28"/>
  <c r="H165" i="28"/>
  <c r="K165" i="28"/>
  <c r="G165" i="28"/>
  <c r="N165" i="28"/>
  <c r="J165" i="28"/>
  <c r="F165" i="28"/>
  <c r="M165" i="28"/>
  <c r="I165" i="28"/>
  <c r="E165" i="28"/>
  <c r="D165" i="28"/>
  <c r="C165" i="28"/>
  <c r="B165" i="28"/>
  <c r="O157" i="28"/>
  <c r="L157" i="28"/>
  <c r="H157" i="28"/>
  <c r="K157" i="28"/>
  <c r="G157" i="28"/>
  <c r="N157" i="28"/>
  <c r="J157" i="28"/>
  <c r="F157" i="28"/>
  <c r="M157" i="28"/>
  <c r="I157" i="28"/>
  <c r="E157" i="28"/>
  <c r="D157" i="28"/>
  <c r="C157" i="28"/>
  <c r="B157" i="28"/>
  <c r="O153" i="28"/>
  <c r="L153" i="28"/>
  <c r="H153" i="28"/>
  <c r="K153" i="28"/>
  <c r="G153" i="28"/>
  <c r="N153" i="28"/>
  <c r="J153" i="28"/>
  <c r="F153" i="28"/>
  <c r="M153" i="28"/>
  <c r="I153" i="28"/>
  <c r="E153" i="28"/>
  <c r="D153" i="28"/>
  <c r="C153" i="28"/>
  <c r="B153" i="28"/>
  <c r="O149" i="28"/>
  <c r="L149" i="28"/>
  <c r="H149" i="28"/>
  <c r="K149" i="28"/>
  <c r="G149" i="28"/>
  <c r="N149" i="28"/>
  <c r="J149" i="28"/>
  <c r="F149" i="28"/>
  <c r="M149" i="28"/>
  <c r="I149" i="28"/>
  <c r="E149" i="28"/>
  <c r="D149" i="28"/>
  <c r="C149" i="28"/>
  <c r="B149" i="28"/>
  <c r="O145" i="28"/>
  <c r="L145" i="28"/>
  <c r="H145" i="28"/>
  <c r="K145" i="28"/>
  <c r="G145" i="28"/>
  <c r="N145" i="28"/>
  <c r="J145" i="28"/>
  <c r="F145" i="28"/>
  <c r="M145" i="28"/>
  <c r="I145" i="28"/>
  <c r="E145" i="28"/>
  <c r="D145" i="28"/>
  <c r="C145" i="28"/>
  <c r="B145" i="28"/>
  <c r="O141" i="28"/>
  <c r="L141" i="28"/>
  <c r="H141" i="28"/>
  <c r="K141" i="28"/>
  <c r="G141" i="28"/>
  <c r="N141" i="28"/>
  <c r="J141" i="28"/>
  <c r="F141" i="28"/>
  <c r="M141" i="28"/>
  <c r="I141" i="28"/>
  <c r="E141" i="28"/>
  <c r="D141" i="28"/>
  <c r="C141" i="28"/>
  <c r="B141" i="28"/>
  <c r="O137" i="28"/>
  <c r="L137" i="28"/>
  <c r="H137" i="28"/>
  <c r="K137" i="28"/>
  <c r="G137" i="28"/>
  <c r="N137" i="28"/>
  <c r="J137" i="28"/>
  <c r="F137" i="28"/>
  <c r="M137" i="28"/>
  <c r="I137" i="28"/>
  <c r="E137" i="28"/>
  <c r="D137" i="28"/>
  <c r="C137" i="28"/>
  <c r="B137" i="28"/>
  <c r="O119" i="28"/>
  <c r="N119" i="28"/>
  <c r="J119" i="28"/>
  <c r="F119" i="28"/>
  <c r="M119" i="28"/>
  <c r="I119" i="28"/>
  <c r="E119" i="28"/>
  <c r="L119" i="28"/>
  <c r="H119" i="28"/>
  <c r="K119" i="28"/>
  <c r="G119" i="28"/>
  <c r="B119" i="28"/>
  <c r="D119" i="28"/>
  <c r="C119" i="28"/>
  <c r="O171" i="28"/>
  <c r="N171" i="28"/>
  <c r="J171" i="28"/>
  <c r="F171" i="28"/>
  <c r="M171" i="28"/>
  <c r="I171" i="28"/>
  <c r="E171" i="28"/>
  <c r="L171" i="28"/>
  <c r="H171" i="28"/>
  <c r="K171" i="28"/>
  <c r="G171" i="28"/>
  <c r="B171" i="28"/>
  <c r="D171" i="28"/>
  <c r="C171" i="28"/>
  <c r="O167" i="28"/>
  <c r="N167" i="28"/>
  <c r="J167" i="28"/>
  <c r="F167" i="28"/>
  <c r="M167" i="28"/>
  <c r="I167" i="28"/>
  <c r="E167" i="28"/>
  <c r="L167" i="28"/>
  <c r="H167" i="28"/>
  <c r="K167" i="28"/>
  <c r="G167" i="28"/>
  <c r="B167" i="28"/>
  <c r="D167" i="28"/>
  <c r="C167" i="28"/>
  <c r="O163" i="28"/>
  <c r="N163" i="28"/>
  <c r="J163" i="28"/>
  <c r="F163" i="28"/>
  <c r="M163" i="28"/>
  <c r="I163" i="28"/>
  <c r="E163" i="28"/>
  <c r="L163" i="28"/>
  <c r="H163" i="28"/>
  <c r="K163" i="28"/>
  <c r="G163" i="28"/>
  <c r="B163" i="28"/>
  <c r="D163" i="28"/>
  <c r="C163" i="28"/>
  <c r="O159" i="28"/>
  <c r="N159" i="28"/>
  <c r="J159" i="28"/>
  <c r="F159" i="28"/>
  <c r="M159" i="28"/>
  <c r="I159" i="28"/>
  <c r="E159" i="28"/>
  <c r="L159" i="28"/>
  <c r="H159" i="28"/>
  <c r="K159" i="28"/>
  <c r="G159" i="28"/>
  <c r="B159" i="28"/>
  <c r="D159" i="28"/>
  <c r="C159" i="28"/>
  <c r="O155" i="28"/>
  <c r="N155" i="28"/>
  <c r="J155" i="28"/>
  <c r="F155" i="28"/>
  <c r="M155" i="28"/>
  <c r="I155" i="28"/>
  <c r="E155" i="28"/>
  <c r="L155" i="28"/>
  <c r="H155" i="28"/>
  <c r="K155" i="28"/>
  <c r="G155" i="28"/>
  <c r="B155" i="28"/>
  <c r="D155" i="28"/>
  <c r="C155" i="28"/>
  <c r="O151" i="28"/>
  <c r="N151" i="28"/>
  <c r="J151" i="28"/>
  <c r="F151" i="28"/>
  <c r="M151" i="28"/>
  <c r="I151" i="28"/>
  <c r="E151" i="28"/>
  <c r="L151" i="28"/>
  <c r="H151" i="28"/>
  <c r="K151" i="28"/>
  <c r="G151" i="28"/>
  <c r="B151" i="28"/>
  <c r="D151" i="28"/>
  <c r="C151" i="28"/>
  <c r="O147" i="28"/>
  <c r="N147" i="28"/>
  <c r="J147" i="28"/>
  <c r="F147" i="28"/>
  <c r="M147" i="28"/>
  <c r="I147" i="28"/>
  <c r="E147" i="28"/>
  <c r="L147" i="28"/>
  <c r="H147" i="28"/>
  <c r="K147" i="28"/>
  <c r="G147" i="28"/>
  <c r="B147" i="28"/>
  <c r="D147" i="28"/>
  <c r="C147" i="28"/>
  <c r="O143" i="28"/>
  <c r="N143" i="28"/>
  <c r="J143" i="28"/>
  <c r="F143" i="28"/>
  <c r="M143" i="28"/>
  <c r="I143" i="28"/>
  <c r="E143" i="28"/>
  <c r="L143" i="28"/>
  <c r="H143" i="28"/>
  <c r="K143" i="28"/>
  <c r="G143" i="28"/>
  <c r="B143" i="28"/>
  <c r="D143" i="28"/>
  <c r="C143" i="28"/>
  <c r="O139" i="28"/>
  <c r="N139" i="28"/>
  <c r="J139" i="28"/>
  <c r="F139" i="28"/>
  <c r="M139" i="28"/>
  <c r="I139" i="28"/>
  <c r="E139" i="28"/>
  <c r="L139" i="28"/>
  <c r="H139" i="28"/>
  <c r="K139" i="28"/>
  <c r="G139" i="28"/>
  <c r="B139" i="28"/>
  <c r="D139" i="28"/>
  <c r="C139" i="28"/>
  <c r="O135" i="28"/>
  <c r="N135" i="28"/>
  <c r="J135" i="28"/>
  <c r="F135" i="28"/>
  <c r="M135" i="28"/>
  <c r="I135" i="28"/>
  <c r="E135" i="28"/>
  <c r="L135" i="28"/>
  <c r="H135" i="28"/>
  <c r="K135" i="28"/>
  <c r="G135" i="28"/>
  <c r="B135" i="28"/>
  <c r="D135" i="28"/>
  <c r="C135" i="28"/>
  <c r="O174" i="28"/>
  <c r="M174" i="28"/>
  <c r="I174" i="28"/>
  <c r="E174" i="28"/>
  <c r="L174" i="28"/>
  <c r="H174" i="28"/>
  <c r="K174" i="28"/>
  <c r="G174" i="28"/>
  <c r="N174" i="28"/>
  <c r="J174" i="28"/>
  <c r="F174" i="28"/>
  <c r="D174" i="28"/>
  <c r="C174" i="28"/>
  <c r="B174" i="28"/>
  <c r="O170" i="28"/>
  <c r="M170" i="28"/>
  <c r="I170" i="28"/>
  <c r="E170" i="28"/>
  <c r="L170" i="28"/>
  <c r="H170" i="28"/>
  <c r="K170" i="28"/>
  <c r="G170" i="28"/>
  <c r="N170" i="28"/>
  <c r="J170" i="28"/>
  <c r="F170" i="28"/>
  <c r="D170" i="28"/>
  <c r="C170" i="28"/>
  <c r="B170" i="28"/>
  <c r="O166" i="28"/>
  <c r="M166" i="28"/>
  <c r="I166" i="28"/>
  <c r="E166" i="28"/>
  <c r="L166" i="28"/>
  <c r="H166" i="28"/>
  <c r="K166" i="28"/>
  <c r="G166" i="28"/>
  <c r="N166" i="28"/>
  <c r="J166" i="28"/>
  <c r="F166" i="28"/>
  <c r="D166" i="28"/>
  <c r="C166" i="28"/>
  <c r="B166" i="28"/>
  <c r="O162" i="28"/>
  <c r="M162" i="28"/>
  <c r="I162" i="28"/>
  <c r="E162" i="28"/>
  <c r="L162" i="28"/>
  <c r="H162" i="28"/>
  <c r="K162" i="28"/>
  <c r="G162" i="28"/>
  <c r="N162" i="28"/>
  <c r="J162" i="28"/>
  <c r="F162" i="28"/>
  <c r="D162" i="28"/>
  <c r="C162" i="28"/>
  <c r="B162" i="28"/>
  <c r="O158" i="28"/>
  <c r="M158" i="28"/>
  <c r="I158" i="28"/>
  <c r="E158" i="28"/>
  <c r="L158" i="28"/>
  <c r="H158" i="28"/>
  <c r="K158" i="28"/>
  <c r="G158" i="28"/>
  <c r="N158" i="28"/>
  <c r="J158" i="28"/>
  <c r="F158" i="28"/>
  <c r="D158" i="28"/>
  <c r="C158" i="28"/>
  <c r="B158" i="28"/>
  <c r="O154" i="28"/>
  <c r="M154" i="28"/>
  <c r="I154" i="28"/>
  <c r="E154" i="28"/>
  <c r="L154" i="28"/>
  <c r="H154" i="28"/>
  <c r="K154" i="28"/>
  <c r="G154" i="28"/>
  <c r="N154" i="28"/>
  <c r="J154" i="28"/>
  <c r="F154" i="28"/>
  <c r="D154" i="28"/>
  <c r="C154" i="28"/>
  <c r="B154" i="28"/>
  <c r="O150" i="28"/>
  <c r="M150" i="28"/>
  <c r="I150" i="28"/>
  <c r="E150" i="28"/>
  <c r="L150" i="28"/>
  <c r="H150" i="28"/>
  <c r="K150" i="28"/>
  <c r="G150" i="28"/>
  <c r="N150" i="28"/>
  <c r="J150" i="28"/>
  <c r="F150" i="28"/>
  <c r="D150" i="28"/>
  <c r="C150" i="28"/>
  <c r="B150" i="28"/>
  <c r="O146" i="28"/>
  <c r="M146" i="28"/>
  <c r="I146" i="28"/>
  <c r="E146" i="28"/>
  <c r="L146" i="28"/>
  <c r="H146" i="28"/>
  <c r="K146" i="28"/>
  <c r="G146" i="28"/>
  <c r="N146" i="28"/>
  <c r="J146" i="28"/>
  <c r="F146" i="28"/>
  <c r="D146" i="28"/>
  <c r="C146" i="28"/>
  <c r="B146" i="28"/>
  <c r="O142" i="28"/>
  <c r="M142" i="28"/>
  <c r="I142" i="28"/>
  <c r="E142" i="28"/>
  <c r="L142" i="28"/>
  <c r="H142" i="28"/>
  <c r="K142" i="28"/>
  <c r="G142" i="28"/>
  <c r="N142" i="28"/>
  <c r="J142" i="28"/>
  <c r="F142" i="28"/>
  <c r="D142" i="28"/>
  <c r="C142" i="28"/>
  <c r="B142" i="28"/>
  <c r="O138" i="28"/>
  <c r="M138" i="28"/>
  <c r="I138" i="28"/>
  <c r="E138" i="28"/>
  <c r="L138" i="28"/>
  <c r="H138" i="28"/>
  <c r="K138" i="28"/>
  <c r="G138" i="28"/>
  <c r="N138" i="28"/>
  <c r="J138" i="28"/>
  <c r="F138" i="28"/>
  <c r="D138" i="28"/>
  <c r="C138" i="28"/>
  <c r="B138" i="28"/>
  <c r="O134" i="28"/>
  <c r="M134" i="28"/>
  <c r="I134" i="28"/>
  <c r="E134" i="28"/>
  <c r="L134" i="28"/>
  <c r="H134" i="28"/>
  <c r="K134" i="28"/>
  <c r="G134" i="28"/>
  <c r="N134" i="28"/>
  <c r="J134" i="28"/>
  <c r="F134" i="28"/>
  <c r="D134" i="28"/>
  <c r="C134" i="28"/>
  <c r="B134" i="28"/>
  <c r="O109" i="28"/>
  <c r="L109" i="28"/>
  <c r="H109" i="28"/>
  <c r="K109" i="28"/>
  <c r="G109" i="28"/>
  <c r="N109" i="28"/>
  <c r="J109" i="28"/>
  <c r="F109" i="28"/>
  <c r="M109" i="28"/>
  <c r="I109" i="28"/>
  <c r="E109" i="28"/>
  <c r="D109" i="28"/>
  <c r="C109" i="28"/>
  <c r="B109" i="28"/>
  <c r="O105" i="28"/>
  <c r="L105" i="28"/>
  <c r="H105" i="28"/>
  <c r="K105" i="28"/>
  <c r="G105" i="28"/>
  <c r="N105" i="28"/>
  <c r="J105" i="28"/>
  <c r="F105" i="28"/>
  <c r="M105" i="28"/>
  <c r="I105" i="28"/>
  <c r="E105" i="28"/>
  <c r="D105" i="28"/>
  <c r="C105" i="28"/>
  <c r="B105" i="28"/>
  <c r="O96" i="28"/>
  <c r="K96" i="28"/>
  <c r="G96" i="28"/>
  <c r="N96" i="28"/>
  <c r="J96" i="28"/>
  <c r="F96" i="28"/>
  <c r="M96" i="28"/>
  <c r="I96" i="28"/>
  <c r="E96" i="28"/>
  <c r="L96" i="28"/>
  <c r="H96" i="28"/>
  <c r="C96" i="28"/>
  <c r="B96" i="28"/>
  <c r="D96" i="28"/>
  <c r="O88" i="28"/>
  <c r="K88" i="28"/>
  <c r="G88" i="28"/>
  <c r="N88" i="28"/>
  <c r="J88" i="28"/>
  <c r="F88" i="28"/>
  <c r="M88" i="28"/>
  <c r="I88" i="28"/>
  <c r="E88" i="28"/>
  <c r="L88" i="28"/>
  <c r="H88" i="28"/>
  <c r="C88" i="28"/>
  <c r="B88" i="28"/>
  <c r="D88" i="28"/>
  <c r="O80" i="28"/>
  <c r="K80" i="28"/>
  <c r="G80" i="28"/>
  <c r="N80" i="28"/>
  <c r="J80" i="28"/>
  <c r="F80" i="28"/>
  <c r="M80" i="28"/>
  <c r="I80" i="28"/>
  <c r="E80" i="28"/>
  <c r="L80" i="28"/>
  <c r="H80" i="28"/>
  <c r="C80" i="28"/>
  <c r="B80" i="28"/>
  <c r="D80" i="28"/>
  <c r="O72" i="28"/>
  <c r="K72" i="28"/>
  <c r="G72" i="28"/>
  <c r="N72" i="28"/>
  <c r="J72" i="28"/>
  <c r="F72" i="28"/>
  <c r="M72" i="28"/>
  <c r="I72" i="28"/>
  <c r="E72" i="28"/>
  <c r="L72" i="28"/>
  <c r="H72" i="28"/>
  <c r="D72" i="28"/>
  <c r="C72" i="28"/>
  <c r="B72" i="28"/>
  <c r="O49" i="28"/>
  <c r="L49" i="28"/>
  <c r="H49" i="28"/>
  <c r="K49" i="28"/>
  <c r="G49" i="28"/>
  <c r="N49" i="28"/>
  <c r="J49" i="28"/>
  <c r="F49" i="28"/>
  <c r="M49" i="28"/>
  <c r="I49" i="28"/>
  <c r="E49" i="28"/>
  <c r="D49" i="28"/>
  <c r="C49" i="28"/>
  <c r="B49" i="28"/>
  <c r="O36" i="28"/>
  <c r="K36" i="28"/>
  <c r="G36" i="28"/>
  <c r="N36" i="28"/>
  <c r="J36" i="28"/>
  <c r="F36" i="28"/>
  <c r="M36" i="28"/>
  <c r="I36" i="28"/>
  <c r="E36" i="28"/>
  <c r="L36" i="28"/>
  <c r="H36" i="28"/>
  <c r="D36" i="28"/>
  <c r="C36" i="28"/>
  <c r="B36" i="28"/>
  <c r="O63" i="28"/>
  <c r="N63" i="28"/>
  <c r="J63" i="28"/>
  <c r="F63" i="28"/>
  <c r="M63" i="28"/>
  <c r="I63" i="28"/>
  <c r="E63" i="28"/>
  <c r="L63" i="28"/>
  <c r="H63" i="28"/>
  <c r="K63" i="28"/>
  <c r="G63" i="28"/>
  <c r="D63" i="28"/>
  <c r="B63" i="28"/>
  <c r="C63" i="28"/>
  <c r="O61" i="28"/>
  <c r="L61" i="28"/>
  <c r="H61" i="28"/>
  <c r="K61" i="28"/>
  <c r="G61" i="28"/>
  <c r="N61" i="28"/>
  <c r="J61" i="28"/>
  <c r="F61" i="28"/>
  <c r="M61" i="28"/>
  <c r="I61" i="28"/>
  <c r="E61" i="28"/>
  <c r="C61" i="28"/>
  <c r="B61" i="28"/>
  <c r="D61" i="28"/>
  <c r="O52" i="28"/>
  <c r="K52" i="28"/>
  <c r="G52" i="28"/>
  <c r="N52" i="28"/>
  <c r="J52" i="28"/>
  <c r="F52" i="28"/>
  <c r="M52" i="28"/>
  <c r="I52" i="28"/>
  <c r="E52" i="28"/>
  <c r="L52" i="28"/>
  <c r="H52" i="28"/>
  <c r="D52" i="28"/>
  <c r="C52" i="28"/>
  <c r="B52" i="28"/>
  <c r="O99" i="28"/>
  <c r="N99" i="28"/>
  <c r="J99" i="28"/>
  <c r="F99" i="28"/>
  <c r="M99" i="28"/>
  <c r="I99" i="28"/>
  <c r="E99" i="28"/>
  <c r="L99" i="28"/>
  <c r="H99" i="28"/>
  <c r="K99" i="28"/>
  <c r="G99" i="28"/>
  <c r="B99" i="28"/>
  <c r="D99" i="28"/>
  <c r="C99" i="28"/>
  <c r="O95" i="28"/>
  <c r="N95" i="28"/>
  <c r="J95" i="28"/>
  <c r="F95" i="28"/>
  <c r="M95" i="28"/>
  <c r="I95" i="28"/>
  <c r="E95" i="28"/>
  <c r="L95" i="28"/>
  <c r="H95" i="28"/>
  <c r="K95" i="28"/>
  <c r="G95" i="28"/>
  <c r="B95" i="28"/>
  <c r="D95" i="28"/>
  <c r="C95" i="28"/>
  <c r="O91" i="28"/>
  <c r="N91" i="28"/>
  <c r="J91" i="28"/>
  <c r="F91" i="28"/>
  <c r="M91" i="28"/>
  <c r="I91" i="28"/>
  <c r="E91" i="28"/>
  <c r="L91" i="28"/>
  <c r="H91" i="28"/>
  <c r="K91" i="28"/>
  <c r="G91" i="28"/>
  <c r="B91" i="28"/>
  <c r="D91" i="28"/>
  <c r="C91" i="28"/>
  <c r="O87" i="28"/>
  <c r="N87" i="28"/>
  <c r="J87" i="28"/>
  <c r="F87" i="28"/>
  <c r="M87" i="28"/>
  <c r="I87" i="28"/>
  <c r="E87" i="28"/>
  <c r="L87" i="28"/>
  <c r="H87" i="28"/>
  <c r="K87" i="28"/>
  <c r="G87" i="28"/>
  <c r="B87" i="28"/>
  <c r="D87" i="28"/>
  <c r="C87" i="28"/>
  <c r="O83" i="28"/>
  <c r="N83" i="28"/>
  <c r="J83" i="28"/>
  <c r="F83" i="28"/>
  <c r="M83" i="28"/>
  <c r="I83" i="28"/>
  <c r="E83" i="28"/>
  <c r="L83" i="28"/>
  <c r="H83" i="28"/>
  <c r="K83" i="28"/>
  <c r="G83" i="28"/>
  <c r="B83" i="28"/>
  <c r="D83" i="28"/>
  <c r="C83" i="28"/>
  <c r="O79" i="28"/>
  <c r="N79" i="28"/>
  <c r="J79" i="28"/>
  <c r="F79" i="28"/>
  <c r="M79" i="28"/>
  <c r="I79" i="28"/>
  <c r="E79" i="28"/>
  <c r="L79" i="28"/>
  <c r="H79" i="28"/>
  <c r="K79" i="28"/>
  <c r="G79" i="28"/>
  <c r="B79" i="28"/>
  <c r="D79" i="28"/>
  <c r="C79" i="28"/>
  <c r="O75" i="28"/>
  <c r="N75" i="28"/>
  <c r="J75" i="28"/>
  <c r="F75" i="28"/>
  <c r="M75" i="28"/>
  <c r="I75" i="28"/>
  <c r="E75" i="28"/>
  <c r="L75" i="28"/>
  <c r="H75" i="28"/>
  <c r="K75" i="28"/>
  <c r="G75" i="28"/>
  <c r="B75" i="28"/>
  <c r="D75" i="28"/>
  <c r="C75" i="28"/>
  <c r="O71" i="28"/>
  <c r="N71" i="28"/>
  <c r="J71" i="28"/>
  <c r="F71" i="28"/>
  <c r="M71" i="28"/>
  <c r="I71" i="28"/>
  <c r="E71" i="28"/>
  <c r="L71" i="28"/>
  <c r="H71" i="28"/>
  <c r="K71" i="28"/>
  <c r="G71" i="28"/>
  <c r="D71" i="28"/>
  <c r="B71" i="28"/>
  <c r="C71" i="28"/>
  <c r="O67" i="28"/>
  <c r="N67" i="28"/>
  <c r="J67" i="28"/>
  <c r="F67" i="28"/>
  <c r="M67" i="28"/>
  <c r="I67" i="28"/>
  <c r="E67" i="28"/>
  <c r="L67" i="28"/>
  <c r="H67" i="28"/>
  <c r="K67" i="28"/>
  <c r="G67" i="28"/>
  <c r="B67" i="28"/>
  <c r="D67" i="28"/>
  <c r="C67" i="28"/>
  <c r="O98" i="28"/>
  <c r="M98" i="28"/>
  <c r="I98" i="28"/>
  <c r="E98" i="28"/>
  <c r="L98" i="28"/>
  <c r="H98" i="28"/>
  <c r="K98" i="28"/>
  <c r="G98" i="28"/>
  <c r="N98" i="28"/>
  <c r="J98" i="28"/>
  <c r="F98" i="28"/>
  <c r="D98" i="28"/>
  <c r="C98" i="28"/>
  <c r="B98" i="28"/>
  <c r="O94" i="28"/>
  <c r="M94" i="28"/>
  <c r="I94" i="28"/>
  <c r="E94" i="28"/>
  <c r="L94" i="28"/>
  <c r="H94" i="28"/>
  <c r="K94" i="28"/>
  <c r="G94" i="28"/>
  <c r="N94" i="28"/>
  <c r="J94" i="28"/>
  <c r="F94" i="28"/>
  <c r="D94" i="28"/>
  <c r="C94" i="28"/>
  <c r="B94" i="28"/>
  <c r="O90" i="28"/>
  <c r="M90" i="28"/>
  <c r="I90" i="28"/>
  <c r="E90" i="28"/>
  <c r="L90" i="28"/>
  <c r="H90" i="28"/>
  <c r="K90" i="28"/>
  <c r="G90" i="28"/>
  <c r="N90" i="28"/>
  <c r="J90" i="28"/>
  <c r="F90" i="28"/>
  <c r="D90" i="28"/>
  <c r="C90" i="28"/>
  <c r="B90" i="28"/>
  <c r="O86" i="28"/>
  <c r="M86" i="28"/>
  <c r="I86" i="28"/>
  <c r="E86" i="28"/>
  <c r="L86" i="28"/>
  <c r="H86" i="28"/>
  <c r="K86" i="28"/>
  <c r="G86" i="28"/>
  <c r="N86" i="28"/>
  <c r="J86" i="28"/>
  <c r="F86" i="28"/>
  <c r="D86" i="28"/>
  <c r="C86" i="28"/>
  <c r="B86" i="28"/>
  <c r="O82" i="28"/>
  <c r="M82" i="28"/>
  <c r="I82" i="28"/>
  <c r="E82" i="28"/>
  <c r="L82" i="28"/>
  <c r="H82" i="28"/>
  <c r="K82" i="28"/>
  <c r="G82" i="28"/>
  <c r="N82" i="28"/>
  <c r="J82" i="28"/>
  <c r="F82" i="28"/>
  <c r="D82" i="28"/>
  <c r="C82" i="28"/>
  <c r="B82" i="28"/>
  <c r="O78" i="28"/>
  <c r="M78" i="28"/>
  <c r="I78" i="28"/>
  <c r="E78" i="28"/>
  <c r="L78" i="28"/>
  <c r="H78" i="28"/>
  <c r="K78" i="28"/>
  <c r="G78" i="28"/>
  <c r="N78" i="28"/>
  <c r="J78" i="28"/>
  <c r="F78" i="28"/>
  <c r="D78" i="28"/>
  <c r="C78" i="28"/>
  <c r="B78" i="28"/>
  <c r="O74" i="28"/>
  <c r="M74" i="28"/>
  <c r="I74" i="28"/>
  <c r="E74" i="28"/>
  <c r="L74" i="28"/>
  <c r="H74" i="28"/>
  <c r="D74" i="28"/>
  <c r="K74" i="28"/>
  <c r="G74" i="28"/>
  <c r="N74" i="28"/>
  <c r="J74" i="28"/>
  <c r="F74" i="28"/>
  <c r="C74" i="28"/>
  <c r="B74" i="28"/>
  <c r="O70" i="28"/>
  <c r="M70" i="28"/>
  <c r="I70" i="28"/>
  <c r="E70" i="28"/>
  <c r="L70" i="28"/>
  <c r="H70" i="28"/>
  <c r="D70" i="28"/>
  <c r="K70" i="28"/>
  <c r="G70" i="28"/>
  <c r="N70" i="28"/>
  <c r="J70" i="28"/>
  <c r="F70" i="28"/>
  <c r="C70" i="28"/>
  <c r="B70" i="28"/>
  <c r="O66" i="28"/>
  <c r="M66" i="28"/>
  <c r="I66" i="28"/>
  <c r="E66" i="28"/>
  <c r="L66" i="28"/>
  <c r="H66" i="28"/>
  <c r="D66" i="28"/>
  <c r="K66" i="28"/>
  <c r="G66" i="28"/>
  <c r="N66" i="28"/>
  <c r="J66" i="28"/>
  <c r="F66" i="28"/>
  <c r="C66" i="28"/>
  <c r="B66" i="28"/>
  <c r="O64" i="28"/>
  <c r="K64" i="28"/>
  <c r="G64" i="28"/>
  <c r="N64" i="28"/>
  <c r="J64" i="28"/>
  <c r="F64" i="28"/>
  <c r="M64" i="28"/>
  <c r="I64" i="28"/>
  <c r="E64" i="28"/>
  <c r="L64" i="28"/>
  <c r="H64" i="28"/>
  <c r="D64" i="28"/>
  <c r="C64" i="28"/>
  <c r="B64" i="28"/>
  <c r="O60" i="28"/>
  <c r="K60" i="28"/>
  <c r="G60" i="28"/>
  <c r="N60" i="28"/>
  <c r="J60" i="28"/>
  <c r="F60" i="28"/>
  <c r="M60" i="28"/>
  <c r="I60" i="28"/>
  <c r="E60" i="28"/>
  <c r="L60" i="28"/>
  <c r="H60" i="28"/>
  <c r="D60" i="28"/>
  <c r="C60" i="28"/>
  <c r="B60" i="28"/>
  <c r="O31" i="28"/>
  <c r="N31" i="28"/>
  <c r="J31" i="28"/>
  <c r="F31" i="28"/>
  <c r="M31" i="28"/>
  <c r="I31" i="28"/>
  <c r="E31" i="28"/>
  <c r="L31" i="28"/>
  <c r="H31" i="28"/>
  <c r="K31" i="28"/>
  <c r="G31" i="28"/>
  <c r="D31" i="28"/>
  <c r="B31" i="28"/>
  <c r="C31" i="28"/>
  <c r="O27" i="28"/>
  <c r="N27" i="28"/>
  <c r="J27" i="28"/>
  <c r="F27" i="28"/>
  <c r="M27" i="28"/>
  <c r="I27" i="28"/>
  <c r="E27" i="28"/>
  <c r="L27" i="28"/>
  <c r="H27" i="28"/>
  <c r="K27" i="28"/>
  <c r="G27" i="28"/>
  <c r="B27" i="28"/>
  <c r="D27" i="28"/>
  <c r="C27" i="28"/>
  <c r="O21" i="28"/>
  <c r="L21" i="28"/>
  <c r="H21" i="28"/>
  <c r="D21" i="28"/>
  <c r="K21" i="28"/>
  <c r="G21" i="28"/>
  <c r="N21" i="28"/>
  <c r="J21" i="28"/>
  <c r="F21" i="28"/>
  <c r="M21" i="28"/>
  <c r="I21" i="28"/>
  <c r="E21" i="28"/>
  <c r="C21" i="28"/>
  <c r="B21" i="28"/>
  <c r="O10" i="28"/>
  <c r="M10" i="28"/>
  <c r="I10" i="28"/>
  <c r="E10" i="28"/>
  <c r="L10" i="28"/>
  <c r="H10" i="28"/>
  <c r="D10" i="28"/>
  <c r="K10" i="28"/>
  <c r="G10" i="28"/>
  <c r="N10" i="28"/>
  <c r="J10" i="28"/>
  <c r="F10" i="28"/>
  <c r="C10" i="28"/>
  <c r="B10" i="28"/>
  <c r="O14" i="28"/>
  <c r="M14" i="28"/>
  <c r="I14" i="28"/>
  <c r="E14" i="28"/>
  <c r="L14" i="28"/>
  <c r="H14" i="28"/>
  <c r="D14" i="28"/>
  <c r="K14" i="28"/>
  <c r="G14" i="28"/>
  <c r="N14" i="28"/>
  <c r="J14" i="28"/>
  <c r="F14" i="28"/>
  <c r="C14" i="28"/>
  <c r="B14" i="28"/>
  <c r="O15" i="28"/>
  <c r="N15" i="28"/>
  <c r="J15" i="28"/>
  <c r="F15" i="28"/>
  <c r="M15" i="28"/>
  <c r="I15" i="28"/>
  <c r="E15" i="28"/>
  <c r="L15" i="28"/>
  <c r="H15" i="28"/>
  <c r="K15" i="28"/>
  <c r="G15" i="28"/>
  <c r="D15" i="28"/>
  <c r="B15" i="28"/>
  <c r="C15" i="28"/>
  <c r="O11" i="28"/>
  <c r="N11" i="28"/>
  <c r="J11" i="28"/>
  <c r="F11" i="28"/>
  <c r="M11" i="28"/>
  <c r="I11" i="28"/>
  <c r="E11" i="28"/>
  <c r="L11" i="28"/>
  <c r="H11" i="28"/>
  <c r="K11" i="28"/>
  <c r="G11" i="28"/>
  <c r="B11" i="28"/>
  <c r="D11" i="28"/>
  <c r="C11" i="28"/>
  <c r="O3" i="28"/>
  <c r="N3" i="28"/>
  <c r="J3" i="28"/>
  <c r="F3" i="28"/>
  <c r="M3" i="28"/>
  <c r="I3" i="28"/>
  <c r="E3" i="28"/>
  <c r="L3" i="28"/>
  <c r="H3" i="28"/>
  <c r="K3" i="28"/>
  <c r="G3" i="28"/>
  <c r="B3" i="28"/>
  <c r="D3" i="28"/>
  <c r="C3" i="28"/>
  <c r="B367" i="27" l="1"/>
  <c r="B203" i="27"/>
  <c r="B126" i="27"/>
  <c r="B207" i="27"/>
  <c r="B387" i="27"/>
  <c r="B211" i="27"/>
  <c r="B235" i="27"/>
  <c r="B431" i="27"/>
  <c r="B320" i="27"/>
  <c r="B247" i="27"/>
  <c r="B223" i="27"/>
  <c r="B304" i="27"/>
  <c r="B243" i="27"/>
  <c r="B24" i="27"/>
  <c r="B399" i="27"/>
  <c r="B8" i="27"/>
  <c r="B351" i="27"/>
  <c r="B435" i="27"/>
  <c r="B344" i="27"/>
  <c r="B312" i="27"/>
  <c r="B255" i="27"/>
  <c r="B231" i="27"/>
  <c r="B22" i="27"/>
  <c r="B28" i="27"/>
  <c r="B324" i="27"/>
  <c r="B359" i="27"/>
  <c r="B328" i="27"/>
  <c r="B271" i="27"/>
  <c r="B239" i="27"/>
  <c r="B383" i="27"/>
  <c r="B503" i="27"/>
  <c r="B443" i="27"/>
  <c r="B411" i="27"/>
  <c r="B379" i="27"/>
  <c r="B348" i="27"/>
  <c r="B316" i="27"/>
  <c r="B259" i="27"/>
  <c r="B227" i="27"/>
  <c r="B195" i="27"/>
  <c r="B20" i="27"/>
  <c r="B439" i="27"/>
  <c r="B407" i="27"/>
  <c r="B375" i="27"/>
  <c r="B16" i="27"/>
  <c r="B32" i="27"/>
  <c r="B403" i="27"/>
  <c r="B355" i="27"/>
  <c r="B267" i="27"/>
  <c r="B116" i="27"/>
  <c r="B419" i="27"/>
  <c r="B340" i="27"/>
  <c r="B251" i="27"/>
  <c r="B263" i="27"/>
  <c r="B415" i="27"/>
  <c r="B12" i="27"/>
  <c r="B457" i="27"/>
  <c r="B447" i="27"/>
  <c r="B336" i="27"/>
  <c r="B215" i="27"/>
  <c r="B456" i="27"/>
  <c r="B427" i="27"/>
  <c r="B395" i="27"/>
  <c r="B363" i="27"/>
  <c r="B332" i="27"/>
  <c r="B275" i="27"/>
  <c r="B452" i="27"/>
  <c r="B423" i="27"/>
  <c r="B391" i="27"/>
  <c r="B4" i="27"/>
  <c r="B182" i="27"/>
  <c r="B52" i="27"/>
  <c r="B451" i="27"/>
  <c r="B371" i="27"/>
  <c r="B308" i="27"/>
  <c r="B219" i="27"/>
  <c r="B199" i="27"/>
  <c r="B386" i="27"/>
  <c r="B480" i="27"/>
  <c r="B368" i="27"/>
  <c r="B169" i="27"/>
  <c r="B37" i="27"/>
  <c r="B14" i="27"/>
  <c r="B168" i="27"/>
  <c r="B98" i="27"/>
  <c r="B282" i="27"/>
  <c r="B95" i="27"/>
  <c r="B240" i="27"/>
  <c r="B122" i="27"/>
  <c r="A9" i="26"/>
  <c r="B9" i="26" s="1"/>
  <c r="L2" i="27"/>
  <c r="B494" i="27"/>
  <c r="B478" i="27"/>
  <c r="B462" i="27"/>
  <c r="B424" i="27"/>
  <c r="B360" i="27"/>
  <c r="B301" i="27"/>
  <c r="B285" i="27"/>
  <c r="B388" i="27"/>
  <c r="B321" i="27"/>
  <c r="B237" i="27"/>
  <c r="B191" i="27"/>
  <c r="B175" i="27"/>
  <c r="B159" i="27"/>
  <c r="B143" i="27"/>
  <c r="B127" i="27"/>
  <c r="B241" i="27"/>
  <c r="B113" i="27"/>
  <c r="B81" i="27"/>
  <c r="B49" i="27"/>
  <c r="B17" i="27"/>
  <c r="B100" i="27"/>
  <c r="B303" i="27"/>
  <c r="B342" i="27"/>
  <c r="B459" i="27"/>
  <c r="B491" i="27"/>
  <c r="B398" i="27"/>
  <c r="B30" i="27"/>
  <c r="B39" i="27"/>
  <c r="B234" i="27"/>
  <c r="B140" i="27"/>
  <c r="B172" i="27"/>
  <c r="B306" i="27"/>
  <c r="B437" i="27"/>
  <c r="B374" i="27"/>
  <c r="B50" i="27"/>
  <c r="B59" i="27"/>
  <c r="B206" i="27"/>
  <c r="B319" i="27"/>
  <c r="B298" i="27"/>
  <c r="B481" i="27"/>
  <c r="B92" i="27"/>
  <c r="B96" i="27"/>
  <c r="B102" i="27"/>
  <c r="B111" i="27"/>
  <c r="B236" i="27"/>
  <c r="B154" i="27"/>
  <c r="B186" i="27"/>
  <c r="B357" i="27"/>
  <c r="B307" i="27"/>
  <c r="B422" i="27"/>
  <c r="B74" i="27"/>
  <c r="B67" i="27"/>
  <c r="B248" i="27"/>
  <c r="B310" i="27"/>
  <c r="B474" i="27"/>
  <c r="B376" i="27"/>
  <c r="B289" i="27"/>
  <c r="B404" i="27"/>
  <c r="B305" i="27"/>
  <c r="B187" i="27"/>
  <c r="B155" i="27"/>
  <c r="B225" i="27"/>
  <c r="B89" i="27"/>
  <c r="B25" i="27"/>
  <c r="B461" i="27"/>
  <c r="B62" i="27"/>
  <c r="B266" i="27"/>
  <c r="B180" i="27"/>
  <c r="B405" i="27"/>
  <c r="B18" i="27"/>
  <c r="B91" i="27"/>
  <c r="B354" i="27"/>
  <c r="B497" i="27"/>
  <c r="B6" i="27"/>
  <c r="B178" i="27"/>
  <c r="B389" i="27"/>
  <c r="B455" i="27"/>
  <c r="B99" i="27"/>
  <c r="B296" i="27"/>
  <c r="B428" i="27"/>
  <c r="B185" i="27"/>
  <c r="B69" i="27"/>
  <c r="B244" i="27"/>
  <c r="B487" i="27"/>
  <c r="B23" i="27"/>
  <c r="B256" i="27"/>
  <c r="B43" i="27"/>
  <c r="B473" i="27"/>
  <c r="B31" i="27"/>
  <c r="B166" i="27"/>
  <c r="B350" i="27"/>
  <c r="B262" i="27"/>
  <c r="B500" i="27"/>
  <c r="B484" i="27"/>
  <c r="B468" i="27"/>
  <c r="B448" i="27"/>
  <c r="B384" i="27"/>
  <c r="B325" i="27"/>
  <c r="B292" i="27"/>
  <c r="B412" i="27"/>
  <c r="B345" i="27"/>
  <c r="B261" i="27"/>
  <c r="B197" i="27"/>
  <c r="B181" i="27"/>
  <c r="B165" i="27"/>
  <c r="B149" i="27"/>
  <c r="B133" i="27"/>
  <c r="B233" i="27"/>
  <c r="B125" i="27"/>
  <c r="B93" i="27"/>
  <c r="B61" i="27"/>
  <c r="B29" i="27"/>
  <c r="B214" i="27"/>
  <c r="B283" i="27"/>
  <c r="B425" i="27"/>
  <c r="B479" i="27"/>
  <c r="B315" i="27"/>
  <c r="B485" i="27"/>
  <c r="B104" i="27"/>
  <c r="B110" i="27"/>
  <c r="B119" i="27"/>
  <c r="B128" i="27"/>
  <c r="B160" i="27"/>
  <c r="B192" i="27"/>
  <c r="B394" i="27"/>
  <c r="B323" i="27"/>
  <c r="B450" i="27"/>
  <c r="B11" i="27"/>
  <c r="B196" i="27"/>
  <c r="B200" i="27"/>
  <c r="B418" i="27"/>
  <c r="B454" i="27"/>
  <c r="B44" i="27"/>
  <c r="B48" i="27"/>
  <c r="B54" i="27"/>
  <c r="B63" i="27"/>
  <c r="B258" i="27"/>
  <c r="B142" i="27"/>
  <c r="B174" i="27"/>
  <c r="C174" i="27" s="1"/>
  <c r="B311" i="27"/>
  <c r="B442" i="27"/>
  <c r="B369" i="27"/>
  <c r="B26" i="27"/>
  <c r="B19" i="27"/>
  <c r="B230" i="27"/>
  <c r="B445" i="27"/>
  <c r="B498" i="27"/>
  <c r="B466" i="27"/>
  <c r="B408" i="27"/>
  <c r="B297" i="27"/>
  <c r="B436" i="27"/>
  <c r="B253" i="27"/>
  <c r="B163" i="27"/>
  <c r="B131" i="27"/>
  <c r="B193" i="27"/>
  <c r="B73" i="27"/>
  <c r="B9" i="27"/>
  <c r="B370" i="27"/>
  <c r="B446" i="27"/>
  <c r="B483" i="27"/>
  <c r="B347" i="27"/>
  <c r="B120" i="27"/>
  <c r="B202" i="27"/>
  <c r="B164" i="27"/>
  <c r="B286" i="27"/>
  <c r="B82" i="27"/>
  <c r="B232" i="27"/>
  <c r="B465" i="27"/>
  <c r="B64" i="27"/>
  <c r="B79" i="27"/>
  <c r="B274" i="27"/>
  <c r="B146" i="27"/>
  <c r="B208" i="27"/>
  <c r="B390" i="27"/>
  <c r="B35" i="27"/>
  <c r="B449" i="27"/>
  <c r="B488" i="27"/>
  <c r="B309" i="27"/>
  <c r="B213" i="27"/>
  <c r="B137" i="27"/>
  <c r="B101" i="27"/>
  <c r="B84" i="27"/>
  <c r="B365" i="27"/>
  <c r="B87" i="27"/>
  <c r="B426" i="27"/>
  <c r="B254" i="27"/>
  <c r="B150" i="27"/>
  <c r="B51" i="27"/>
  <c r="B602" i="28"/>
  <c r="B600" i="28"/>
  <c r="B598" i="28"/>
  <c r="B596" i="28"/>
  <c r="B594" i="28"/>
  <c r="B592" i="28"/>
  <c r="B590" i="28"/>
  <c r="B588" i="28"/>
  <c r="B586" i="28"/>
  <c r="B584" i="28"/>
  <c r="B582" i="28"/>
  <c r="B580" i="28"/>
  <c r="B578" i="28"/>
  <c r="B576" i="28"/>
  <c r="B574" i="28"/>
  <c r="B572" i="28"/>
  <c r="B570" i="28"/>
  <c r="B568" i="28"/>
  <c r="B566" i="28"/>
  <c r="B564" i="28"/>
  <c r="B562" i="28"/>
  <c r="B560" i="28"/>
  <c r="B558" i="28"/>
  <c r="B556" i="28"/>
  <c r="B554" i="28"/>
  <c r="B552" i="28"/>
  <c r="B550" i="28"/>
  <c r="B548" i="28"/>
  <c r="B546" i="28"/>
  <c r="B544" i="28"/>
  <c r="B542" i="28"/>
  <c r="B540" i="28"/>
  <c r="B538" i="28"/>
  <c r="B536" i="28"/>
  <c r="B534" i="28"/>
  <c r="B532" i="28"/>
  <c r="B530" i="28"/>
  <c r="B528" i="28"/>
  <c r="B526" i="28"/>
  <c r="B524" i="28"/>
  <c r="B522" i="28"/>
  <c r="B520" i="28"/>
  <c r="B518" i="28"/>
  <c r="B516" i="28"/>
  <c r="B514" i="28"/>
  <c r="B512" i="28"/>
  <c r="B510" i="28"/>
  <c r="B508" i="28"/>
  <c r="B506" i="28"/>
  <c r="B504" i="28"/>
  <c r="B603" i="28"/>
  <c r="B601" i="28"/>
  <c r="B599" i="28"/>
  <c r="B597" i="28"/>
  <c r="B595" i="28"/>
  <c r="B593" i="28"/>
  <c r="B591" i="28"/>
  <c r="B589" i="28"/>
  <c r="B587" i="28"/>
  <c r="B585" i="28"/>
  <c r="B583" i="28"/>
  <c r="B581" i="28"/>
  <c r="B579" i="28"/>
  <c r="B577" i="28"/>
  <c r="B575" i="28"/>
  <c r="B573" i="28"/>
  <c r="B571" i="28"/>
  <c r="B569" i="28"/>
  <c r="B567" i="28"/>
  <c r="B565" i="28"/>
  <c r="B563" i="28"/>
  <c r="B561" i="28"/>
  <c r="B559" i="28"/>
  <c r="B557" i="28"/>
  <c r="B555" i="28"/>
  <c r="B553" i="28"/>
  <c r="B551" i="28"/>
  <c r="B549" i="28"/>
  <c r="B547" i="28"/>
  <c r="B545" i="28"/>
  <c r="B543" i="28"/>
  <c r="B541" i="28"/>
  <c r="B539" i="28"/>
  <c r="B537" i="28"/>
  <c r="B535" i="28"/>
  <c r="B533" i="28"/>
  <c r="B531" i="28"/>
  <c r="B529" i="28"/>
  <c r="B527" i="28"/>
  <c r="B525" i="28"/>
  <c r="B523" i="28"/>
  <c r="B521" i="28"/>
  <c r="B519" i="28"/>
  <c r="B517" i="28"/>
  <c r="B515" i="28"/>
  <c r="B513" i="28"/>
  <c r="B511" i="28"/>
  <c r="B509" i="28"/>
  <c r="B507" i="28"/>
  <c r="B505" i="28"/>
  <c r="G36" i="21"/>
  <c r="G35" i="21"/>
  <c r="G34" i="21"/>
  <c r="N603" i="28"/>
  <c r="N602" i="28"/>
  <c r="N600" i="28"/>
  <c r="N598" i="28"/>
  <c r="N596" i="28"/>
  <c r="N594" i="28"/>
  <c r="N592" i="28"/>
  <c r="N590" i="28"/>
  <c r="N588" i="28"/>
  <c r="N586" i="28"/>
  <c r="N584" i="28"/>
  <c r="N582" i="28"/>
  <c r="N580" i="28"/>
  <c r="N578" i="28"/>
  <c r="N576" i="28"/>
  <c r="N574" i="28"/>
  <c r="N572" i="28"/>
  <c r="N570" i="28"/>
  <c r="N568" i="28"/>
  <c r="N566" i="28"/>
  <c r="N564" i="28"/>
  <c r="N562" i="28"/>
  <c r="N560" i="28"/>
  <c r="N558" i="28"/>
  <c r="N556" i="28"/>
  <c r="N554" i="28"/>
  <c r="N552" i="28"/>
  <c r="N550" i="28"/>
  <c r="N548" i="28"/>
  <c r="N546" i="28"/>
  <c r="N544" i="28"/>
  <c r="N542" i="28"/>
  <c r="N540" i="28"/>
  <c r="N538" i="28"/>
  <c r="N536" i="28"/>
  <c r="N534" i="28"/>
  <c r="N532" i="28"/>
  <c r="N530" i="28"/>
  <c r="N528" i="28"/>
  <c r="N526" i="28"/>
  <c r="N524" i="28"/>
  <c r="N522" i="28"/>
  <c r="N520" i="28"/>
  <c r="N518" i="28"/>
  <c r="N516" i="28"/>
  <c r="N514" i="28"/>
  <c r="N512" i="28"/>
  <c r="N510" i="28"/>
  <c r="N508" i="28"/>
  <c r="N506" i="28"/>
  <c r="N504" i="28"/>
  <c r="N601" i="28"/>
  <c r="N599" i="28"/>
  <c r="N597" i="28"/>
  <c r="N595" i="28"/>
  <c r="N593" i="28"/>
  <c r="N591" i="28"/>
  <c r="N589" i="28"/>
  <c r="N587" i="28"/>
  <c r="N585" i="28"/>
  <c r="N583" i="28"/>
  <c r="N581" i="28"/>
  <c r="N579" i="28"/>
  <c r="N577" i="28"/>
  <c r="N575" i="28"/>
  <c r="N573" i="28"/>
  <c r="N571" i="28"/>
  <c r="N569" i="28"/>
  <c r="N567" i="28"/>
  <c r="N565" i="28"/>
  <c r="N563" i="28"/>
  <c r="N561" i="28"/>
  <c r="N559" i="28"/>
  <c r="N557" i="28"/>
  <c r="N555" i="28"/>
  <c r="N553" i="28"/>
  <c r="N551" i="28"/>
  <c r="N549" i="28"/>
  <c r="N547" i="28"/>
  <c r="N545" i="28"/>
  <c r="N543" i="28"/>
  <c r="N541" i="28"/>
  <c r="N539" i="28"/>
  <c r="N537" i="28"/>
  <c r="N535" i="28"/>
  <c r="N533" i="28"/>
  <c r="N531" i="28"/>
  <c r="N529" i="28"/>
  <c r="N527" i="28"/>
  <c r="N525" i="28"/>
  <c r="N523" i="28"/>
  <c r="N521" i="28"/>
  <c r="N519" i="28"/>
  <c r="N517" i="28"/>
  <c r="N515" i="28"/>
  <c r="N513" i="28"/>
  <c r="N511" i="28"/>
  <c r="N509" i="28"/>
  <c r="N507" i="28"/>
  <c r="N505" i="28"/>
  <c r="N70" i="23"/>
  <c r="N68" i="23"/>
  <c r="N69" i="23"/>
  <c r="H603" i="28"/>
  <c r="H601" i="28"/>
  <c r="H599" i="28"/>
  <c r="H597" i="28"/>
  <c r="H595" i="28"/>
  <c r="H593" i="28"/>
  <c r="H591" i="28"/>
  <c r="H589" i="28"/>
  <c r="H587" i="28"/>
  <c r="H585" i="28"/>
  <c r="H583" i="28"/>
  <c r="H581" i="28"/>
  <c r="H579" i="28"/>
  <c r="H577" i="28"/>
  <c r="H575" i="28"/>
  <c r="H573" i="28"/>
  <c r="H571" i="28"/>
  <c r="H569" i="28"/>
  <c r="H567" i="28"/>
  <c r="H565" i="28"/>
  <c r="H563" i="28"/>
  <c r="H561" i="28"/>
  <c r="H559" i="28"/>
  <c r="H557" i="28"/>
  <c r="H555" i="28"/>
  <c r="H553" i="28"/>
  <c r="H551" i="28"/>
  <c r="H549" i="28"/>
  <c r="H547" i="28"/>
  <c r="H545" i="28"/>
  <c r="H543" i="28"/>
  <c r="H541" i="28"/>
  <c r="H539" i="28"/>
  <c r="H537" i="28"/>
  <c r="H535" i="28"/>
  <c r="H533" i="28"/>
  <c r="H531" i="28"/>
  <c r="H529" i="28"/>
  <c r="H527" i="28"/>
  <c r="H525" i="28"/>
  <c r="H523" i="28"/>
  <c r="H521" i="28"/>
  <c r="H519" i="28"/>
  <c r="H517" i="28"/>
  <c r="H515" i="28"/>
  <c r="H513" i="28"/>
  <c r="H511" i="28"/>
  <c r="H509" i="28"/>
  <c r="H507" i="28"/>
  <c r="H505" i="28"/>
  <c r="H602" i="28"/>
  <c r="H600" i="28"/>
  <c r="H598" i="28"/>
  <c r="H596" i="28"/>
  <c r="H594" i="28"/>
  <c r="H592" i="28"/>
  <c r="H590" i="28"/>
  <c r="H588" i="28"/>
  <c r="H586" i="28"/>
  <c r="H584" i="28"/>
  <c r="H582" i="28"/>
  <c r="H580" i="28"/>
  <c r="H578" i="28"/>
  <c r="H576" i="28"/>
  <c r="H574" i="28"/>
  <c r="H572" i="28"/>
  <c r="H570" i="28"/>
  <c r="H568" i="28"/>
  <c r="H566" i="28"/>
  <c r="H564" i="28"/>
  <c r="H562" i="28"/>
  <c r="H560" i="28"/>
  <c r="H558" i="28"/>
  <c r="H556" i="28"/>
  <c r="H554" i="28"/>
  <c r="H552" i="28"/>
  <c r="H550" i="28"/>
  <c r="H548" i="28"/>
  <c r="H546" i="28"/>
  <c r="H544" i="28"/>
  <c r="H542" i="28"/>
  <c r="H540" i="28"/>
  <c r="H538" i="28"/>
  <c r="H536" i="28"/>
  <c r="H534" i="28"/>
  <c r="H532" i="28"/>
  <c r="H530" i="28"/>
  <c r="H528" i="28"/>
  <c r="H526" i="28"/>
  <c r="H524" i="28"/>
  <c r="H522" i="28"/>
  <c r="H520" i="28"/>
  <c r="H518" i="28"/>
  <c r="H516" i="28"/>
  <c r="H514" i="28"/>
  <c r="H512" i="28"/>
  <c r="H510" i="28"/>
  <c r="H508" i="28"/>
  <c r="H506" i="28"/>
  <c r="H504" i="28"/>
  <c r="H69" i="23"/>
  <c r="H70" i="23"/>
  <c r="H68" i="23"/>
  <c r="M603" i="28"/>
  <c r="M601" i="28"/>
  <c r="M599" i="28"/>
  <c r="M597" i="28"/>
  <c r="M595" i="28"/>
  <c r="M593" i="28"/>
  <c r="M591" i="28"/>
  <c r="M589" i="28"/>
  <c r="M587" i="28"/>
  <c r="M585" i="28"/>
  <c r="M583" i="28"/>
  <c r="M581" i="28"/>
  <c r="M579" i="28"/>
  <c r="M577" i="28"/>
  <c r="M575" i="28"/>
  <c r="M573" i="28"/>
  <c r="M571" i="28"/>
  <c r="M569" i="28"/>
  <c r="M567" i="28"/>
  <c r="M565" i="28"/>
  <c r="M563" i="28"/>
  <c r="M561" i="28"/>
  <c r="M559" i="28"/>
  <c r="M557" i="28"/>
  <c r="M555" i="28"/>
  <c r="M553" i="28"/>
  <c r="M551" i="28"/>
  <c r="M549" i="28"/>
  <c r="M547" i="28"/>
  <c r="M545" i="28"/>
  <c r="M543" i="28"/>
  <c r="M541" i="28"/>
  <c r="M539" i="28"/>
  <c r="M537" i="28"/>
  <c r="M535" i="28"/>
  <c r="M533" i="28"/>
  <c r="M531" i="28"/>
  <c r="M529" i="28"/>
  <c r="M527" i="28"/>
  <c r="M525" i="28"/>
  <c r="M523" i="28"/>
  <c r="M521" i="28"/>
  <c r="M519" i="28"/>
  <c r="M517" i="28"/>
  <c r="M515" i="28"/>
  <c r="M513" i="28"/>
  <c r="M511" i="28"/>
  <c r="M509" i="28"/>
  <c r="M507" i="28"/>
  <c r="M505" i="28"/>
  <c r="M602" i="28"/>
  <c r="M600" i="28"/>
  <c r="M598" i="28"/>
  <c r="M596" i="28"/>
  <c r="M594" i="28"/>
  <c r="M592" i="28"/>
  <c r="M590" i="28"/>
  <c r="M588" i="28"/>
  <c r="M586" i="28"/>
  <c r="M584" i="28"/>
  <c r="M582" i="28"/>
  <c r="M580" i="28"/>
  <c r="M578" i="28"/>
  <c r="M576" i="28"/>
  <c r="M574" i="28"/>
  <c r="M572" i="28"/>
  <c r="M570" i="28"/>
  <c r="M568" i="28"/>
  <c r="M566" i="28"/>
  <c r="M564" i="28"/>
  <c r="M562" i="28"/>
  <c r="M560" i="28"/>
  <c r="M558" i="28"/>
  <c r="M556" i="28"/>
  <c r="M554" i="28"/>
  <c r="M552" i="28"/>
  <c r="M550" i="28"/>
  <c r="M548" i="28"/>
  <c r="M546" i="28"/>
  <c r="M544" i="28"/>
  <c r="M542" i="28"/>
  <c r="M540" i="28"/>
  <c r="M538" i="28"/>
  <c r="M536" i="28"/>
  <c r="M534" i="28"/>
  <c r="M532" i="28"/>
  <c r="M530" i="28"/>
  <c r="M528" i="28"/>
  <c r="M526" i="28"/>
  <c r="M524" i="28"/>
  <c r="M522" i="28"/>
  <c r="M520" i="28"/>
  <c r="M518" i="28"/>
  <c r="M516" i="28"/>
  <c r="M514" i="28"/>
  <c r="M512" i="28"/>
  <c r="M510" i="28"/>
  <c r="M508" i="28"/>
  <c r="M506" i="28"/>
  <c r="M504" i="28"/>
  <c r="M70" i="23"/>
  <c r="M68" i="23"/>
  <c r="M69" i="23"/>
  <c r="B464" i="27"/>
  <c r="B341" i="27"/>
  <c r="B245" i="27"/>
  <c r="B145" i="27"/>
  <c r="B117" i="27"/>
  <c r="B471" i="27"/>
  <c r="B78" i="27"/>
  <c r="B184" i="27"/>
  <c r="B417" i="27"/>
  <c r="C602" i="28"/>
  <c r="C600" i="28"/>
  <c r="C598" i="28"/>
  <c r="C596" i="28"/>
  <c r="C594" i="28"/>
  <c r="C592" i="28"/>
  <c r="C590" i="28"/>
  <c r="C588" i="28"/>
  <c r="C586" i="28"/>
  <c r="C584" i="28"/>
  <c r="C582" i="28"/>
  <c r="C580" i="28"/>
  <c r="C578" i="28"/>
  <c r="C576" i="28"/>
  <c r="C574" i="28"/>
  <c r="C572" i="28"/>
  <c r="C570" i="28"/>
  <c r="C568" i="28"/>
  <c r="C566" i="28"/>
  <c r="C564" i="28"/>
  <c r="C562" i="28"/>
  <c r="C560" i="28"/>
  <c r="C558" i="28"/>
  <c r="C556" i="28"/>
  <c r="C554" i="28"/>
  <c r="C552" i="28"/>
  <c r="C550" i="28"/>
  <c r="C548" i="28"/>
  <c r="C546" i="28"/>
  <c r="C544" i="28"/>
  <c r="C542" i="28"/>
  <c r="C540" i="28"/>
  <c r="C538" i="28"/>
  <c r="C536" i="28"/>
  <c r="C534" i="28"/>
  <c r="C532" i="28"/>
  <c r="C530" i="28"/>
  <c r="C528" i="28"/>
  <c r="C526" i="28"/>
  <c r="C524" i="28"/>
  <c r="C522" i="28"/>
  <c r="C520" i="28"/>
  <c r="C518" i="28"/>
  <c r="C516" i="28"/>
  <c r="C514" i="28"/>
  <c r="C512" i="28"/>
  <c r="C510" i="28"/>
  <c r="C508" i="28"/>
  <c r="C506" i="28"/>
  <c r="C504" i="28"/>
  <c r="C603" i="28"/>
  <c r="C601" i="28"/>
  <c r="C599" i="28"/>
  <c r="C597" i="28"/>
  <c r="C595" i="28"/>
  <c r="C593" i="28"/>
  <c r="C591" i="28"/>
  <c r="C589" i="28"/>
  <c r="C587" i="28"/>
  <c r="C585" i="28"/>
  <c r="C583" i="28"/>
  <c r="C581" i="28"/>
  <c r="C579" i="28"/>
  <c r="C577" i="28"/>
  <c r="C575" i="28"/>
  <c r="C573" i="28"/>
  <c r="C571" i="28"/>
  <c r="C569" i="28"/>
  <c r="C567" i="28"/>
  <c r="C565" i="28"/>
  <c r="C563" i="28"/>
  <c r="C561" i="28"/>
  <c r="C559" i="28"/>
  <c r="C557" i="28"/>
  <c r="C555" i="28"/>
  <c r="C553" i="28"/>
  <c r="C551" i="28"/>
  <c r="C549" i="28"/>
  <c r="C547" i="28"/>
  <c r="C545" i="28"/>
  <c r="C543" i="28"/>
  <c r="C541" i="28"/>
  <c r="C539" i="28"/>
  <c r="C537" i="28"/>
  <c r="C535" i="28"/>
  <c r="C533" i="28"/>
  <c r="C531" i="28"/>
  <c r="C529" i="28"/>
  <c r="C527" i="28"/>
  <c r="C525" i="28"/>
  <c r="C523" i="28"/>
  <c r="C521" i="28"/>
  <c r="C519" i="28"/>
  <c r="C517" i="28"/>
  <c r="C515" i="28"/>
  <c r="C513" i="28"/>
  <c r="C511" i="28"/>
  <c r="C509" i="28"/>
  <c r="C507" i="28"/>
  <c r="C505" i="28"/>
  <c r="C70" i="23"/>
  <c r="C68" i="23"/>
  <c r="C69" i="23"/>
  <c r="G603" i="28"/>
  <c r="G602" i="28"/>
  <c r="G600" i="28"/>
  <c r="G598" i="28"/>
  <c r="G596" i="28"/>
  <c r="G594" i="28"/>
  <c r="G592" i="28"/>
  <c r="G590" i="28"/>
  <c r="G588" i="28"/>
  <c r="G586" i="28"/>
  <c r="G584" i="28"/>
  <c r="G582" i="28"/>
  <c r="G580" i="28"/>
  <c r="G578" i="28"/>
  <c r="G576" i="28"/>
  <c r="G574" i="28"/>
  <c r="G572" i="28"/>
  <c r="G570" i="28"/>
  <c r="G568" i="28"/>
  <c r="G566" i="28"/>
  <c r="G564" i="28"/>
  <c r="G562" i="28"/>
  <c r="G560" i="28"/>
  <c r="G558" i="28"/>
  <c r="G556" i="28"/>
  <c r="G554" i="28"/>
  <c r="G552" i="28"/>
  <c r="G550" i="28"/>
  <c r="G548" i="28"/>
  <c r="G546" i="28"/>
  <c r="G544" i="28"/>
  <c r="G542" i="28"/>
  <c r="G540" i="28"/>
  <c r="G538" i="28"/>
  <c r="G536" i="28"/>
  <c r="G534" i="28"/>
  <c r="G532" i="28"/>
  <c r="G530" i="28"/>
  <c r="G528" i="28"/>
  <c r="G526" i="28"/>
  <c r="G524" i="28"/>
  <c r="G522" i="28"/>
  <c r="G520" i="28"/>
  <c r="G518" i="28"/>
  <c r="G516" i="28"/>
  <c r="G514" i="28"/>
  <c r="G512" i="28"/>
  <c r="G510" i="28"/>
  <c r="G508" i="28"/>
  <c r="G506" i="28"/>
  <c r="G504" i="28"/>
  <c r="G601" i="28"/>
  <c r="G599" i="28"/>
  <c r="G597" i="28"/>
  <c r="G595" i="28"/>
  <c r="G593" i="28"/>
  <c r="G591" i="28"/>
  <c r="G589" i="28"/>
  <c r="G587" i="28"/>
  <c r="G585" i="28"/>
  <c r="G583" i="28"/>
  <c r="G581" i="28"/>
  <c r="G579" i="28"/>
  <c r="G577" i="28"/>
  <c r="G575" i="28"/>
  <c r="G573" i="28"/>
  <c r="G571" i="28"/>
  <c r="G569" i="28"/>
  <c r="G567" i="28"/>
  <c r="G565" i="28"/>
  <c r="G563" i="28"/>
  <c r="G561" i="28"/>
  <c r="G559" i="28"/>
  <c r="G557" i="28"/>
  <c r="G555" i="28"/>
  <c r="G553" i="28"/>
  <c r="G551" i="28"/>
  <c r="G549" i="28"/>
  <c r="G547" i="28"/>
  <c r="G545" i="28"/>
  <c r="G543" i="28"/>
  <c r="G541" i="28"/>
  <c r="G539" i="28"/>
  <c r="G537" i="28"/>
  <c r="G535" i="28"/>
  <c r="G533" i="28"/>
  <c r="G531" i="28"/>
  <c r="G529" i="28"/>
  <c r="G527" i="28"/>
  <c r="G525" i="28"/>
  <c r="G523" i="28"/>
  <c r="G521" i="28"/>
  <c r="G519" i="28"/>
  <c r="G517" i="28"/>
  <c r="G515" i="28"/>
  <c r="G513" i="28"/>
  <c r="G511" i="28"/>
  <c r="G509" i="28"/>
  <c r="G507" i="28"/>
  <c r="G505" i="28"/>
  <c r="G70" i="23"/>
  <c r="G68" i="23"/>
  <c r="G69" i="23"/>
  <c r="L603" i="28"/>
  <c r="L601" i="28"/>
  <c r="L599" i="28"/>
  <c r="L597" i="28"/>
  <c r="L595" i="28"/>
  <c r="L593" i="28"/>
  <c r="L591" i="28"/>
  <c r="L589" i="28"/>
  <c r="L587" i="28"/>
  <c r="L585" i="28"/>
  <c r="L583" i="28"/>
  <c r="L581" i="28"/>
  <c r="L579" i="28"/>
  <c r="L577" i="28"/>
  <c r="L575" i="28"/>
  <c r="L573" i="28"/>
  <c r="L571" i="28"/>
  <c r="L569" i="28"/>
  <c r="L567" i="28"/>
  <c r="L565" i="28"/>
  <c r="L563" i="28"/>
  <c r="L561" i="28"/>
  <c r="L559" i="28"/>
  <c r="L557" i="28"/>
  <c r="L555" i="28"/>
  <c r="L553" i="28"/>
  <c r="L551" i="28"/>
  <c r="L549" i="28"/>
  <c r="L547" i="28"/>
  <c r="L545" i="28"/>
  <c r="L543" i="28"/>
  <c r="L541" i="28"/>
  <c r="L539" i="28"/>
  <c r="L537" i="28"/>
  <c r="L535" i="28"/>
  <c r="L533" i="28"/>
  <c r="L531" i="28"/>
  <c r="L529" i="28"/>
  <c r="L527" i="28"/>
  <c r="L525" i="28"/>
  <c r="L523" i="28"/>
  <c r="L521" i="28"/>
  <c r="L519" i="28"/>
  <c r="L517" i="28"/>
  <c r="L515" i="28"/>
  <c r="L513" i="28"/>
  <c r="L511" i="28"/>
  <c r="L509" i="28"/>
  <c r="L507" i="28"/>
  <c r="L505" i="28"/>
  <c r="L602" i="28"/>
  <c r="L600" i="28"/>
  <c r="L598" i="28"/>
  <c r="L596" i="28"/>
  <c r="L594" i="28"/>
  <c r="L592" i="28"/>
  <c r="L590" i="28"/>
  <c r="L588" i="28"/>
  <c r="L586" i="28"/>
  <c r="L584" i="28"/>
  <c r="L582" i="28"/>
  <c r="L580" i="28"/>
  <c r="L578" i="28"/>
  <c r="L576" i="28"/>
  <c r="L574" i="28"/>
  <c r="L572" i="28"/>
  <c r="L570" i="28"/>
  <c r="L568" i="28"/>
  <c r="L566" i="28"/>
  <c r="L564" i="28"/>
  <c r="L562" i="28"/>
  <c r="L560" i="28"/>
  <c r="L558" i="28"/>
  <c r="L556" i="28"/>
  <c r="L554" i="28"/>
  <c r="L552" i="28"/>
  <c r="L550" i="28"/>
  <c r="L548" i="28"/>
  <c r="L546" i="28"/>
  <c r="L544" i="28"/>
  <c r="L542" i="28"/>
  <c r="L540" i="28"/>
  <c r="L538" i="28"/>
  <c r="L536" i="28"/>
  <c r="L534" i="28"/>
  <c r="L532" i="28"/>
  <c r="L530" i="28"/>
  <c r="L528" i="28"/>
  <c r="L526" i="28"/>
  <c r="L524" i="28"/>
  <c r="L522" i="28"/>
  <c r="L520" i="28"/>
  <c r="L518" i="28"/>
  <c r="L516" i="28"/>
  <c r="L514" i="28"/>
  <c r="L512" i="28"/>
  <c r="L510" i="28"/>
  <c r="L508" i="28"/>
  <c r="L506" i="28"/>
  <c r="L504" i="28"/>
  <c r="L69" i="23"/>
  <c r="L70" i="23"/>
  <c r="L68" i="23"/>
  <c r="O603" i="28"/>
  <c r="O602" i="28"/>
  <c r="O600" i="28"/>
  <c r="O598" i="28"/>
  <c r="O596" i="28"/>
  <c r="O594" i="28"/>
  <c r="O592" i="28"/>
  <c r="O590" i="28"/>
  <c r="O588" i="28"/>
  <c r="O586" i="28"/>
  <c r="O584" i="28"/>
  <c r="O582" i="28"/>
  <c r="O580" i="28"/>
  <c r="O578" i="28"/>
  <c r="O576" i="28"/>
  <c r="O574" i="28"/>
  <c r="O572" i="28"/>
  <c r="O570" i="28"/>
  <c r="O568" i="28"/>
  <c r="O566" i="28"/>
  <c r="O564" i="28"/>
  <c r="O562" i="28"/>
  <c r="O560" i="28"/>
  <c r="O558" i="28"/>
  <c r="O556" i="28"/>
  <c r="O554" i="28"/>
  <c r="O552" i="28"/>
  <c r="O550" i="28"/>
  <c r="O548" i="28"/>
  <c r="O546" i="28"/>
  <c r="O544" i="28"/>
  <c r="O542" i="28"/>
  <c r="O540" i="28"/>
  <c r="O538" i="28"/>
  <c r="O536" i="28"/>
  <c r="O534" i="28"/>
  <c r="O532" i="28"/>
  <c r="O530" i="28"/>
  <c r="O528" i="28"/>
  <c r="O526" i="28"/>
  <c r="O524" i="28"/>
  <c r="O522" i="28"/>
  <c r="O520" i="28"/>
  <c r="O518" i="28"/>
  <c r="O516" i="28"/>
  <c r="O514" i="28"/>
  <c r="O512" i="28"/>
  <c r="O510" i="28"/>
  <c r="O508" i="28"/>
  <c r="O506" i="28"/>
  <c r="O504" i="28"/>
  <c r="O601" i="28"/>
  <c r="O599" i="28"/>
  <c r="O597" i="28"/>
  <c r="O595" i="28"/>
  <c r="O593" i="28"/>
  <c r="O591" i="28"/>
  <c r="O589" i="28"/>
  <c r="O587" i="28"/>
  <c r="O585" i="28"/>
  <c r="O583" i="28"/>
  <c r="O581" i="28"/>
  <c r="O579" i="28"/>
  <c r="O577" i="28"/>
  <c r="O575" i="28"/>
  <c r="O573" i="28"/>
  <c r="O571" i="28"/>
  <c r="O569" i="28"/>
  <c r="O567" i="28"/>
  <c r="O565" i="28"/>
  <c r="O563" i="28"/>
  <c r="O561" i="28"/>
  <c r="O559" i="28"/>
  <c r="O557" i="28"/>
  <c r="O555" i="28"/>
  <c r="O553" i="28"/>
  <c r="O551" i="28"/>
  <c r="O549" i="28"/>
  <c r="O547" i="28"/>
  <c r="O545" i="28"/>
  <c r="O543" i="28"/>
  <c r="O541" i="28"/>
  <c r="O539" i="28"/>
  <c r="O537" i="28"/>
  <c r="O535" i="28"/>
  <c r="O533" i="28"/>
  <c r="O531" i="28"/>
  <c r="O529" i="28"/>
  <c r="O527" i="28"/>
  <c r="O525" i="28"/>
  <c r="O523" i="28"/>
  <c r="O521" i="28"/>
  <c r="O519" i="28"/>
  <c r="O517" i="28"/>
  <c r="O515" i="28"/>
  <c r="O513" i="28"/>
  <c r="O511" i="28"/>
  <c r="O509" i="28"/>
  <c r="O507" i="28"/>
  <c r="O505" i="28"/>
  <c r="O70" i="23"/>
  <c r="O68" i="23"/>
  <c r="O69" i="23"/>
  <c r="B280" i="27"/>
  <c r="B329" i="27"/>
  <c r="B129" i="27"/>
  <c r="B85" i="27"/>
  <c r="B216" i="27"/>
  <c r="B377" i="27"/>
  <c r="B218" i="27"/>
  <c r="B295" i="27"/>
  <c r="B260" i="27"/>
  <c r="B76" i="27"/>
  <c r="B134" i="27"/>
  <c r="B401" i="27"/>
  <c r="B381" i="27"/>
  <c r="B486" i="27"/>
  <c r="B470" i="27"/>
  <c r="B453" i="27"/>
  <c r="B392" i="27"/>
  <c r="B333" i="27"/>
  <c r="B293" i="27"/>
  <c r="B420" i="27"/>
  <c r="B356" i="27"/>
  <c r="B269" i="27"/>
  <c r="B205" i="27"/>
  <c r="B183" i="27"/>
  <c r="B167" i="27"/>
  <c r="B151" i="27"/>
  <c r="B135" i="27"/>
  <c r="B273" i="27"/>
  <c r="B209" i="27"/>
  <c r="B278" i="27"/>
  <c r="B97" i="27"/>
  <c r="B65" i="27"/>
  <c r="B33" i="27"/>
  <c r="B36" i="27"/>
  <c r="B276" i="27"/>
  <c r="B434" i="27"/>
  <c r="B414" i="27"/>
  <c r="B475" i="27"/>
  <c r="B291" i="27"/>
  <c r="B477" i="27"/>
  <c r="B88" i="27"/>
  <c r="B94" i="27"/>
  <c r="B103" i="27"/>
  <c r="B252" i="27"/>
  <c r="B156" i="27"/>
  <c r="B188" i="27"/>
  <c r="B373" i="27"/>
  <c r="B302" i="27"/>
  <c r="B438" i="27"/>
  <c r="B114" i="27"/>
  <c r="B123" i="27"/>
  <c r="B270" i="27"/>
  <c r="B397" i="27"/>
  <c r="B430" i="27"/>
  <c r="B38" i="27"/>
  <c r="B47" i="27"/>
  <c r="B242" i="27"/>
  <c r="B138" i="27"/>
  <c r="B170" i="27"/>
  <c r="B272" i="27"/>
  <c r="B421" i="27"/>
  <c r="B358" i="27"/>
  <c r="B10" i="27"/>
  <c r="B3" i="27"/>
  <c r="B198" i="27"/>
  <c r="B402" i="27"/>
  <c r="B490" i="27"/>
  <c r="B458" i="27"/>
  <c r="B440" i="27"/>
  <c r="B317" i="27"/>
  <c r="B337" i="27"/>
  <c r="B221" i="27"/>
  <c r="B171" i="27"/>
  <c r="B139" i="27"/>
  <c r="B121" i="27"/>
  <c r="B57" i="27"/>
  <c r="B68" i="27"/>
  <c r="B299" i="27"/>
  <c r="B56" i="27"/>
  <c r="B71" i="27"/>
  <c r="B148" i="27"/>
  <c r="B224" i="27"/>
  <c r="B334" i="27"/>
  <c r="B27" i="27"/>
  <c r="B238" i="27"/>
  <c r="B366" i="27"/>
  <c r="B124" i="27"/>
  <c r="B15" i="27"/>
  <c r="B322" i="27"/>
  <c r="B339" i="27"/>
  <c r="B106" i="27"/>
  <c r="B335" i="27"/>
  <c r="B472" i="27"/>
  <c r="B400" i="27"/>
  <c r="B277" i="27"/>
  <c r="B153" i="27"/>
  <c r="B5" i="27"/>
  <c r="B331" i="27"/>
  <c r="B501" i="27"/>
  <c r="B136" i="27"/>
  <c r="B353" i="27"/>
  <c r="B264" i="27"/>
  <c r="B80" i="27"/>
  <c r="B204" i="27"/>
  <c r="B343" i="27"/>
  <c r="B58" i="27"/>
  <c r="B492" i="27"/>
  <c r="B476" i="27"/>
  <c r="B460" i="27"/>
  <c r="B416" i="27"/>
  <c r="B352" i="27"/>
  <c r="B300" i="27"/>
  <c r="B284" i="27"/>
  <c r="B444" i="27"/>
  <c r="B380" i="27"/>
  <c r="B313" i="27"/>
  <c r="B229" i="27"/>
  <c r="B189" i="27"/>
  <c r="B173" i="27"/>
  <c r="B157" i="27"/>
  <c r="B141" i="27"/>
  <c r="B265" i="27"/>
  <c r="B201" i="27"/>
  <c r="B109" i="27"/>
  <c r="B77" i="27"/>
  <c r="B45" i="27"/>
  <c r="B13" i="27"/>
  <c r="B346" i="27"/>
  <c r="B361" i="27"/>
  <c r="B463" i="27"/>
  <c r="B495" i="27"/>
  <c r="B441" i="27"/>
  <c r="B40" i="27"/>
  <c r="B46" i="27"/>
  <c r="B55" i="27"/>
  <c r="B250" i="27"/>
  <c r="B144" i="27"/>
  <c r="B176" i="27"/>
  <c r="B327" i="27"/>
  <c r="B279" i="27"/>
  <c r="B385" i="27"/>
  <c r="B66" i="27"/>
  <c r="B75" i="27"/>
  <c r="B222" i="27"/>
  <c r="B330" i="27"/>
  <c r="B326" i="27"/>
  <c r="B489" i="27"/>
  <c r="B108" i="27"/>
  <c r="B112" i="27"/>
  <c r="B118" i="27"/>
  <c r="B194" i="27"/>
  <c r="B268" i="27"/>
  <c r="B158" i="27"/>
  <c r="B190" i="27"/>
  <c r="B378" i="27"/>
  <c r="B318" i="27"/>
  <c r="B433" i="27"/>
  <c r="B90" i="27"/>
  <c r="B83" i="27"/>
  <c r="B314" i="27"/>
  <c r="B482" i="27"/>
  <c r="B349" i="27"/>
  <c r="B281" i="27"/>
  <c r="B372" i="27"/>
  <c r="B179" i="27"/>
  <c r="B147" i="27"/>
  <c r="B257" i="27"/>
  <c r="B105" i="27"/>
  <c r="B41" i="27"/>
  <c r="B212" i="27"/>
  <c r="B382" i="27"/>
  <c r="B467" i="27"/>
  <c r="B499" i="27"/>
  <c r="B493" i="27"/>
  <c r="B7" i="27"/>
  <c r="B132" i="27"/>
  <c r="B338" i="27"/>
  <c r="B406" i="27"/>
  <c r="B228" i="27"/>
  <c r="B429" i="27"/>
  <c r="B60" i="27"/>
  <c r="B70" i="27"/>
  <c r="B210" i="27"/>
  <c r="B130" i="27"/>
  <c r="B162" i="27"/>
  <c r="B287" i="27"/>
  <c r="B42" i="27"/>
  <c r="B246" i="27"/>
  <c r="B502" i="27"/>
  <c r="B364" i="27"/>
  <c r="B161" i="27"/>
  <c r="B217" i="27"/>
  <c r="B21" i="27"/>
  <c r="B393" i="27"/>
  <c r="B72" i="27"/>
  <c r="B152" i="27"/>
  <c r="B34" i="27"/>
  <c r="B409" i="27"/>
  <c r="B86" i="27"/>
  <c r="B294" i="27"/>
  <c r="B290" i="27"/>
  <c r="F603" i="28"/>
  <c r="F602" i="28"/>
  <c r="F600" i="28"/>
  <c r="F598" i="28"/>
  <c r="F596" i="28"/>
  <c r="F594" i="28"/>
  <c r="F592" i="28"/>
  <c r="F590" i="28"/>
  <c r="F588" i="28"/>
  <c r="F586" i="28"/>
  <c r="F584" i="28"/>
  <c r="F582" i="28"/>
  <c r="F580" i="28"/>
  <c r="F578" i="28"/>
  <c r="F576" i="28"/>
  <c r="F574" i="28"/>
  <c r="F572" i="28"/>
  <c r="F570" i="28"/>
  <c r="F568" i="28"/>
  <c r="F566" i="28"/>
  <c r="F564" i="28"/>
  <c r="F562" i="28"/>
  <c r="F560" i="28"/>
  <c r="F558" i="28"/>
  <c r="F556" i="28"/>
  <c r="F554" i="28"/>
  <c r="F552" i="28"/>
  <c r="F550" i="28"/>
  <c r="F548" i="28"/>
  <c r="F546" i="28"/>
  <c r="F544" i="28"/>
  <c r="F542" i="28"/>
  <c r="F540" i="28"/>
  <c r="F538" i="28"/>
  <c r="F536" i="28"/>
  <c r="F534" i="28"/>
  <c r="F532" i="28"/>
  <c r="F530" i="28"/>
  <c r="F528" i="28"/>
  <c r="F526" i="28"/>
  <c r="F524" i="28"/>
  <c r="F522" i="28"/>
  <c r="F520" i="28"/>
  <c r="F518" i="28"/>
  <c r="F516" i="28"/>
  <c r="F514" i="28"/>
  <c r="F512" i="28"/>
  <c r="F510" i="28"/>
  <c r="F508" i="28"/>
  <c r="F506" i="28"/>
  <c r="F504" i="28"/>
  <c r="F601" i="28"/>
  <c r="F599" i="28"/>
  <c r="F597" i="28"/>
  <c r="F595" i="28"/>
  <c r="F593" i="28"/>
  <c r="F591" i="28"/>
  <c r="F589" i="28"/>
  <c r="F587" i="28"/>
  <c r="F585" i="28"/>
  <c r="F583" i="28"/>
  <c r="F581" i="28"/>
  <c r="F579" i="28"/>
  <c r="F577" i="28"/>
  <c r="F575" i="28"/>
  <c r="F573" i="28"/>
  <c r="F571" i="28"/>
  <c r="F569" i="28"/>
  <c r="F567" i="28"/>
  <c r="F565" i="28"/>
  <c r="F563" i="28"/>
  <c r="F561" i="28"/>
  <c r="F559" i="28"/>
  <c r="F557" i="28"/>
  <c r="F555" i="28"/>
  <c r="F553" i="28"/>
  <c r="F551" i="28"/>
  <c r="F549" i="28"/>
  <c r="F547" i="28"/>
  <c r="F545" i="28"/>
  <c r="F543" i="28"/>
  <c r="F541" i="28"/>
  <c r="F539" i="28"/>
  <c r="F537" i="28"/>
  <c r="F535" i="28"/>
  <c r="F533" i="28"/>
  <c r="F531" i="28"/>
  <c r="F529" i="28"/>
  <c r="F527" i="28"/>
  <c r="F525" i="28"/>
  <c r="F523" i="28"/>
  <c r="F521" i="28"/>
  <c r="F519" i="28"/>
  <c r="F517" i="28"/>
  <c r="F515" i="28"/>
  <c r="F513" i="28"/>
  <c r="F511" i="28"/>
  <c r="F509" i="28"/>
  <c r="F507" i="28"/>
  <c r="F505" i="28"/>
  <c r="F70" i="23"/>
  <c r="F68" i="23"/>
  <c r="F69" i="23"/>
  <c r="K603" i="28"/>
  <c r="K602" i="28"/>
  <c r="K600" i="28"/>
  <c r="K598" i="28"/>
  <c r="K596" i="28"/>
  <c r="K594" i="28"/>
  <c r="K592" i="28"/>
  <c r="K590" i="28"/>
  <c r="K588" i="28"/>
  <c r="K586" i="28"/>
  <c r="K584" i="28"/>
  <c r="K582" i="28"/>
  <c r="K580" i="28"/>
  <c r="K578" i="28"/>
  <c r="K576" i="28"/>
  <c r="K574" i="28"/>
  <c r="K572" i="28"/>
  <c r="K570" i="28"/>
  <c r="K568" i="28"/>
  <c r="K566" i="28"/>
  <c r="K564" i="28"/>
  <c r="K562" i="28"/>
  <c r="K560" i="28"/>
  <c r="K558" i="28"/>
  <c r="K556" i="28"/>
  <c r="K554" i="28"/>
  <c r="K552" i="28"/>
  <c r="K550" i="28"/>
  <c r="K548" i="28"/>
  <c r="K546" i="28"/>
  <c r="K544" i="28"/>
  <c r="K542" i="28"/>
  <c r="K540" i="28"/>
  <c r="K538" i="28"/>
  <c r="K536" i="28"/>
  <c r="K534" i="28"/>
  <c r="K532" i="28"/>
  <c r="K530" i="28"/>
  <c r="K528" i="28"/>
  <c r="K526" i="28"/>
  <c r="K524" i="28"/>
  <c r="K522" i="28"/>
  <c r="K520" i="28"/>
  <c r="K518" i="28"/>
  <c r="K516" i="28"/>
  <c r="K514" i="28"/>
  <c r="K512" i="28"/>
  <c r="K510" i="28"/>
  <c r="K508" i="28"/>
  <c r="K506" i="28"/>
  <c r="K504" i="28"/>
  <c r="K601" i="28"/>
  <c r="K599" i="28"/>
  <c r="K597" i="28"/>
  <c r="K595" i="28"/>
  <c r="K593" i="28"/>
  <c r="K591" i="28"/>
  <c r="K589" i="28"/>
  <c r="K587" i="28"/>
  <c r="K585" i="28"/>
  <c r="K583" i="28"/>
  <c r="K581" i="28"/>
  <c r="K579" i="28"/>
  <c r="K577" i="28"/>
  <c r="K575" i="28"/>
  <c r="K573" i="28"/>
  <c r="K571" i="28"/>
  <c r="K569" i="28"/>
  <c r="K567" i="28"/>
  <c r="K565" i="28"/>
  <c r="K563" i="28"/>
  <c r="K561" i="28"/>
  <c r="K559" i="28"/>
  <c r="K557" i="28"/>
  <c r="K555" i="28"/>
  <c r="K553" i="28"/>
  <c r="K551" i="28"/>
  <c r="K549" i="28"/>
  <c r="K547" i="28"/>
  <c r="K545" i="28"/>
  <c r="K543" i="28"/>
  <c r="K541" i="28"/>
  <c r="K539" i="28"/>
  <c r="K537" i="28"/>
  <c r="K535" i="28"/>
  <c r="K533" i="28"/>
  <c r="K531" i="28"/>
  <c r="K529" i="28"/>
  <c r="K527" i="28"/>
  <c r="K525" i="28"/>
  <c r="K523" i="28"/>
  <c r="K521" i="28"/>
  <c r="K519" i="28"/>
  <c r="K517" i="28"/>
  <c r="K515" i="28"/>
  <c r="K513" i="28"/>
  <c r="K511" i="28"/>
  <c r="K509" i="28"/>
  <c r="K507" i="28"/>
  <c r="K505" i="28"/>
  <c r="K70" i="23"/>
  <c r="K68" i="23"/>
  <c r="K69" i="23"/>
  <c r="E603" i="28"/>
  <c r="E601" i="28"/>
  <c r="E599" i="28"/>
  <c r="E597" i="28"/>
  <c r="E595" i="28"/>
  <c r="E593" i="28"/>
  <c r="E591" i="28"/>
  <c r="E589" i="28"/>
  <c r="E587" i="28"/>
  <c r="E585" i="28"/>
  <c r="E583" i="28"/>
  <c r="E581" i="28"/>
  <c r="E579" i="28"/>
  <c r="E577" i="28"/>
  <c r="E575" i="28"/>
  <c r="E573" i="28"/>
  <c r="E571" i="28"/>
  <c r="E569" i="28"/>
  <c r="E567" i="28"/>
  <c r="E565" i="28"/>
  <c r="E563" i="28"/>
  <c r="E561" i="28"/>
  <c r="E559" i="28"/>
  <c r="E557" i="28"/>
  <c r="E555" i="28"/>
  <c r="E553" i="28"/>
  <c r="E551" i="28"/>
  <c r="E549" i="28"/>
  <c r="E547" i="28"/>
  <c r="E545" i="28"/>
  <c r="E543" i="28"/>
  <c r="E541" i="28"/>
  <c r="E539" i="28"/>
  <c r="E537" i="28"/>
  <c r="E535" i="28"/>
  <c r="E533" i="28"/>
  <c r="E531" i="28"/>
  <c r="E529" i="28"/>
  <c r="E527" i="28"/>
  <c r="E525" i="28"/>
  <c r="E523" i="28"/>
  <c r="E521" i="28"/>
  <c r="E519" i="28"/>
  <c r="E517" i="28"/>
  <c r="E515" i="28"/>
  <c r="E513" i="28"/>
  <c r="E511" i="28"/>
  <c r="E509" i="28"/>
  <c r="E507" i="28"/>
  <c r="E505" i="28"/>
  <c r="E602" i="28"/>
  <c r="E600" i="28"/>
  <c r="E598" i="28"/>
  <c r="E596" i="28"/>
  <c r="E594" i="28"/>
  <c r="E592" i="28"/>
  <c r="E590" i="28"/>
  <c r="E588" i="28"/>
  <c r="E586" i="28"/>
  <c r="E584" i="28"/>
  <c r="E582" i="28"/>
  <c r="E580" i="28"/>
  <c r="E578" i="28"/>
  <c r="E576" i="28"/>
  <c r="E574" i="28"/>
  <c r="E572" i="28"/>
  <c r="E570" i="28"/>
  <c r="E568" i="28"/>
  <c r="E566" i="28"/>
  <c r="E564" i="28"/>
  <c r="E562" i="28"/>
  <c r="E560" i="28"/>
  <c r="E558" i="28"/>
  <c r="E556" i="28"/>
  <c r="E554" i="28"/>
  <c r="E552" i="28"/>
  <c r="E550" i="28"/>
  <c r="E548" i="28"/>
  <c r="E546" i="28"/>
  <c r="E544" i="28"/>
  <c r="E542" i="28"/>
  <c r="E540" i="28"/>
  <c r="E538" i="28"/>
  <c r="E536" i="28"/>
  <c r="E534" i="28"/>
  <c r="E532" i="28"/>
  <c r="E530" i="28"/>
  <c r="E528" i="28"/>
  <c r="E526" i="28"/>
  <c r="E524" i="28"/>
  <c r="E522" i="28"/>
  <c r="E520" i="28"/>
  <c r="E518" i="28"/>
  <c r="E516" i="28"/>
  <c r="E514" i="28"/>
  <c r="E512" i="28"/>
  <c r="E510" i="28"/>
  <c r="E508" i="28"/>
  <c r="E506" i="28"/>
  <c r="E504" i="28"/>
  <c r="E70" i="23"/>
  <c r="E68" i="23"/>
  <c r="E69" i="23"/>
  <c r="B496" i="27"/>
  <c r="B432" i="27"/>
  <c r="B288" i="27"/>
  <c r="B396" i="27"/>
  <c r="B177" i="27"/>
  <c r="B249" i="27"/>
  <c r="B53" i="27"/>
  <c r="B413" i="27"/>
  <c r="B469" i="27"/>
  <c r="B220" i="27"/>
  <c r="B362" i="27"/>
  <c r="B107" i="27"/>
  <c r="B226" i="27"/>
  <c r="B410" i="27"/>
  <c r="B115" i="27"/>
  <c r="J603" i="28"/>
  <c r="J602" i="28"/>
  <c r="J600" i="28"/>
  <c r="J598" i="28"/>
  <c r="J596" i="28"/>
  <c r="J594" i="28"/>
  <c r="J592" i="28"/>
  <c r="J590" i="28"/>
  <c r="J588" i="28"/>
  <c r="J586" i="28"/>
  <c r="J584" i="28"/>
  <c r="J582" i="28"/>
  <c r="J580" i="28"/>
  <c r="J578" i="28"/>
  <c r="J576" i="28"/>
  <c r="J574" i="28"/>
  <c r="J572" i="28"/>
  <c r="J570" i="28"/>
  <c r="J568" i="28"/>
  <c r="J566" i="28"/>
  <c r="J564" i="28"/>
  <c r="J562" i="28"/>
  <c r="J560" i="28"/>
  <c r="J558" i="28"/>
  <c r="J556" i="28"/>
  <c r="J554" i="28"/>
  <c r="J552" i="28"/>
  <c r="J550" i="28"/>
  <c r="J548" i="28"/>
  <c r="J546" i="28"/>
  <c r="J544" i="28"/>
  <c r="J542" i="28"/>
  <c r="J540" i="28"/>
  <c r="J538" i="28"/>
  <c r="J536" i="28"/>
  <c r="J534" i="28"/>
  <c r="J532" i="28"/>
  <c r="J530" i="28"/>
  <c r="J528" i="28"/>
  <c r="J526" i="28"/>
  <c r="J524" i="28"/>
  <c r="J522" i="28"/>
  <c r="J520" i="28"/>
  <c r="J518" i="28"/>
  <c r="J516" i="28"/>
  <c r="J514" i="28"/>
  <c r="J512" i="28"/>
  <c r="J510" i="28"/>
  <c r="J508" i="28"/>
  <c r="J506" i="28"/>
  <c r="J504" i="28"/>
  <c r="J601" i="28"/>
  <c r="J599" i="28"/>
  <c r="J597" i="28"/>
  <c r="J595" i="28"/>
  <c r="J593" i="28"/>
  <c r="J591" i="28"/>
  <c r="J589" i="28"/>
  <c r="J587" i="28"/>
  <c r="J585" i="28"/>
  <c r="J583" i="28"/>
  <c r="J581" i="28"/>
  <c r="J579" i="28"/>
  <c r="J577" i="28"/>
  <c r="J575" i="28"/>
  <c r="J573" i="28"/>
  <c r="J571" i="28"/>
  <c r="J569" i="28"/>
  <c r="J567" i="28"/>
  <c r="J565" i="28"/>
  <c r="J563" i="28"/>
  <c r="J561" i="28"/>
  <c r="J559" i="28"/>
  <c r="J557" i="28"/>
  <c r="J555" i="28"/>
  <c r="J553" i="28"/>
  <c r="J551" i="28"/>
  <c r="J549" i="28"/>
  <c r="J547" i="28"/>
  <c r="J545" i="28"/>
  <c r="J543" i="28"/>
  <c r="J541" i="28"/>
  <c r="J539" i="28"/>
  <c r="J537" i="28"/>
  <c r="J535" i="28"/>
  <c r="J533" i="28"/>
  <c r="J531" i="28"/>
  <c r="J529" i="28"/>
  <c r="J527" i="28"/>
  <c r="J525" i="28"/>
  <c r="J523" i="28"/>
  <c r="J521" i="28"/>
  <c r="J519" i="28"/>
  <c r="J517" i="28"/>
  <c r="J515" i="28"/>
  <c r="J513" i="28"/>
  <c r="J511" i="28"/>
  <c r="J509" i="28"/>
  <c r="J507" i="28"/>
  <c r="J505" i="28"/>
  <c r="J70" i="23"/>
  <c r="J68" i="23"/>
  <c r="J69" i="23"/>
  <c r="D603" i="28"/>
  <c r="D601" i="28"/>
  <c r="D599" i="28"/>
  <c r="D597" i="28"/>
  <c r="D595" i="28"/>
  <c r="D593" i="28"/>
  <c r="D591" i="28"/>
  <c r="D589" i="28"/>
  <c r="D587" i="28"/>
  <c r="D585" i="28"/>
  <c r="D583" i="28"/>
  <c r="D581" i="28"/>
  <c r="D579" i="28"/>
  <c r="D577" i="28"/>
  <c r="D575" i="28"/>
  <c r="D573" i="28"/>
  <c r="D571" i="28"/>
  <c r="D569" i="28"/>
  <c r="D567" i="28"/>
  <c r="D565" i="28"/>
  <c r="D563" i="28"/>
  <c r="D561" i="28"/>
  <c r="D559" i="28"/>
  <c r="D557" i="28"/>
  <c r="D555" i="28"/>
  <c r="D553" i="28"/>
  <c r="D551" i="28"/>
  <c r="D549" i="28"/>
  <c r="D547" i="28"/>
  <c r="D545" i="28"/>
  <c r="D543" i="28"/>
  <c r="D541" i="28"/>
  <c r="D539" i="28"/>
  <c r="D537" i="28"/>
  <c r="D535" i="28"/>
  <c r="D533" i="28"/>
  <c r="D531" i="28"/>
  <c r="D529" i="28"/>
  <c r="D527" i="28"/>
  <c r="D525" i="28"/>
  <c r="D523" i="28"/>
  <c r="D521" i="28"/>
  <c r="D519" i="28"/>
  <c r="D517" i="28"/>
  <c r="D515" i="28"/>
  <c r="D513" i="28"/>
  <c r="D511" i="28"/>
  <c r="D509" i="28"/>
  <c r="D507" i="28"/>
  <c r="D505" i="28"/>
  <c r="D602" i="28"/>
  <c r="D600" i="28"/>
  <c r="D598" i="28"/>
  <c r="D596" i="28"/>
  <c r="D594" i="28"/>
  <c r="D592" i="28"/>
  <c r="D590" i="28"/>
  <c r="D588" i="28"/>
  <c r="D586" i="28"/>
  <c r="D584" i="28"/>
  <c r="D582" i="28"/>
  <c r="D580" i="28"/>
  <c r="D578" i="28"/>
  <c r="D576" i="28"/>
  <c r="D574" i="28"/>
  <c r="D572" i="28"/>
  <c r="D570" i="28"/>
  <c r="D568" i="28"/>
  <c r="D566" i="28"/>
  <c r="D564" i="28"/>
  <c r="D562" i="28"/>
  <c r="D560" i="28"/>
  <c r="D558" i="28"/>
  <c r="D556" i="28"/>
  <c r="D554" i="28"/>
  <c r="D552" i="28"/>
  <c r="D550" i="28"/>
  <c r="D548" i="28"/>
  <c r="D546" i="28"/>
  <c r="D544" i="28"/>
  <c r="D542" i="28"/>
  <c r="D540" i="28"/>
  <c r="D538" i="28"/>
  <c r="D536" i="28"/>
  <c r="D534" i="28"/>
  <c r="D532" i="28"/>
  <c r="D530" i="28"/>
  <c r="D528" i="28"/>
  <c r="D526" i="28"/>
  <c r="D524" i="28"/>
  <c r="D522" i="28"/>
  <c r="D520" i="28"/>
  <c r="D518" i="28"/>
  <c r="D516" i="28"/>
  <c r="D514" i="28"/>
  <c r="D512" i="28"/>
  <c r="D510" i="28"/>
  <c r="D508" i="28"/>
  <c r="D506" i="28"/>
  <c r="D504" i="28"/>
  <c r="D69" i="23"/>
  <c r="D70" i="23"/>
  <c r="D68" i="23"/>
  <c r="I603" i="28"/>
  <c r="I601" i="28"/>
  <c r="I599" i="28"/>
  <c r="I597" i="28"/>
  <c r="I595" i="28"/>
  <c r="I593" i="28"/>
  <c r="I591" i="28"/>
  <c r="I589" i="28"/>
  <c r="I587" i="28"/>
  <c r="I585" i="28"/>
  <c r="I583" i="28"/>
  <c r="I581" i="28"/>
  <c r="I579" i="28"/>
  <c r="I577" i="28"/>
  <c r="I575" i="28"/>
  <c r="I573" i="28"/>
  <c r="I571" i="28"/>
  <c r="I569" i="28"/>
  <c r="I567" i="28"/>
  <c r="I565" i="28"/>
  <c r="I563" i="28"/>
  <c r="I561" i="28"/>
  <c r="I559" i="28"/>
  <c r="I557" i="28"/>
  <c r="I555" i="28"/>
  <c r="I553" i="28"/>
  <c r="I551" i="28"/>
  <c r="I549" i="28"/>
  <c r="I547" i="28"/>
  <c r="I545" i="28"/>
  <c r="I543" i="28"/>
  <c r="I541" i="28"/>
  <c r="I539" i="28"/>
  <c r="I537" i="28"/>
  <c r="I535" i="28"/>
  <c r="I533" i="28"/>
  <c r="I531" i="28"/>
  <c r="I529" i="28"/>
  <c r="I527" i="28"/>
  <c r="I525" i="28"/>
  <c r="I523" i="28"/>
  <c r="I521" i="28"/>
  <c r="I519" i="28"/>
  <c r="I517" i="28"/>
  <c r="I515" i="28"/>
  <c r="I513" i="28"/>
  <c r="I511" i="28"/>
  <c r="I509" i="28"/>
  <c r="I507" i="28"/>
  <c r="I505" i="28"/>
  <c r="I602" i="28"/>
  <c r="I600" i="28"/>
  <c r="I598" i="28"/>
  <c r="I596" i="28"/>
  <c r="I594" i="28"/>
  <c r="I592" i="28"/>
  <c r="I590" i="28"/>
  <c r="I588" i="28"/>
  <c r="I586" i="28"/>
  <c r="I584" i="28"/>
  <c r="I582" i="28"/>
  <c r="I580" i="28"/>
  <c r="I578" i="28"/>
  <c r="I576" i="28"/>
  <c r="I574" i="28"/>
  <c r="I572" i="28"/>
  <c r="I570" i="28"/>
  <c r="I568" i="28"/>
  <c r="I566" i="28"/>
  <c r="I564" i="28"/>
  <c r="I562" i="28"/>
  <c r="I560" i="28"/>
  <c r="I558" i="28"/>
  <c r="I556" i="28"/>
  <c r="I554" i="28"/>
  <c r="I552" i="28"/>
  <c r="I550" i="28"/>
  <c r="I548" i="28"/>
  <c r="I546" i="28"/>
  <c r="I544" i="28"/>
  <c r="I542" i="28"/>
  <c r="I540" i="28"/>
  <c r="I538" i="28"/>
  <c r="I536" i="28"/>
  <c r="I534" i="28"/>
  <c r="I532" i="28"/>
  <c r="I530" i="28"/>
  <c r="I528" i="28"/>
  <c r="I526" i="28"/>
  <c r="I524" i="28"/>
  <c r="I522" i="28"/>
  <c r="I520" i="28"/>
  <c r="I518" i="28"/>
  <c r="I516" i="28"/>
  <c r="I514" i="28"/>
  <c r="I512" i="28"/>
  <c r="I510" i="28"/>
  <c r="I508" i="28"/>
  <c r="I506" i="28"/>
  <c r="I504" i="28"/>
  <c r="I70" i="23"/>
  <c r="I68" i="23"/>
  <c r="I69" i="23"/>
  <c r="C240" i="27" l="1"/>
  <c r="L18" i="21"/>
  <c r="L16" i="21"/>
  <c r="L14" i="21"/>
  <c r="L12" i="21"/>
  <c r="L10" i="21"/>
  <c r="L8" i="21"/>
  <c r="L23" i="21"/>
  <c r="L21" i="21"/>
  <c r="L6" i="21"/>
  <c r="L4" i="21"/>
  <c r="L19" i="21"/>
  <c r="L17" i="21"/>
  <c r="L15" i="21"/>
  <c r="L13" i="21"/>
  <c r="L11" i="21"/>
  <c r="L9" i="21"/>
  <c r="L24" i="21"/>
  <c r="L22" i="21"/>
  <c r="L20" i="21"/>
  <c r="L7" i="21"/>
  <c r="L5" i="21"/>
  <c r="A10" i="26"/>
  <c r="B10" i="26" s="1"/>
  <c r="M2" i="27"/>
  <c r="C36" i="27" l="1"/>
  <c r="C333" i="27"/>
  <c r="C413" i="27"/>
  <c r="C357" i="27"/>
  <c r="C65" i="27"/>
  <c r="C439" i="27"/>
  <c r="C494" i="27"/>
  <c r="C159" i="27"/>
  <c r="A11" i="26"/>
  <c r="B11" i="26" s="1"/>
  <c r="N2" i="27"/>
  <c r="C416" i="27" l="1"/>
  <c r="C437" i="27"/>
  <c r="C92" i="27"/>
  <c r="C160" i="27"/>
  <c r="C313" i="27"/>
  <c r="C13" i="27"/>
  <c r="C484" i="27"/>
  <c r="C62" i="27"/>
  <c r="C338" i="27"/>
  <c r="C460" i="27"/>
  <c r="C458" i="27"/>
  <c r="C165" i="27"/>
  <c r="C301" i="27"/>
  <c r="C201" i="27"/>
  <c r="C40" i="27"/>
  <c r="C417" i="27"/>
  <c r="C325" i="27"/>
  <c r="C143" i="27"/>
  <c r="C268" i="27"/>
  <c r="C22" i="27"/>
  <c r="C375" i="27"/>
  <c r="C43" i="27"/>
  <c r="C12" i="27"/>
  <c r="C273" i="27"/>
  <c r="C158" i="27"/>
  <c r="C16" i="27"/>
  <c r="C346" i="27"/>
  <c r="C461" i="27"/>
  <c r="C496" i="27"/>
  <c r="C435" i="27"/>
  <c r="C21" i="27"/>
  <c r="C355" i="27"/>
  <c r="C290" i="27"/>
  <c r="C302" i="27"/>
  <c r="C114" i="27"/>
  <c r="C68" i="27"/>
  <c r="C204" i="27"/>
  <c r="C28" i="27"/>
  <c r="C255" i="27"/>
  <c r="C392" i="27"/>
  <c r="C197" i="27"/>
  <c r="A12" i="26"/>
  <c r="B12" i="26" s="1"/>
  <c r="O2" i="27"/>
  <c r="C15" i="27"/>
  <c r="C146" i="27"/>
  <c r="C75" i="27"/>
  <c r="C402" i="27" l="1"/>
  <c r="C3" i="27"/>
  <c r="C212" i="27"/>
  <c r="C182" i="27"/>
  <c r="C231" i="27"/>
  <c r="C286" i="27"/>
  <c r="C475" i="27"/>
  <c r="C115" i="27"/>
  <c r="C88" i="27"/>
  <c r="C271" i="27"/>
  <c r="C398" i="27"/>
  <c r="C24" i="27"/>
  <c r="C101" i="27"/>
  <c r="C5" i="27"/>
  <c r="C96" i="27"/>
  <c r="C294" i="27"/>
  <c r="C17" i="27"/>
  <c r="C208" i="27"/>
  <c r="C344" i="27"/>
  <c r="C296" i="27"/>
  <c r="C380" i="27"/>
  <c r="C70" i="27"/>
  <c r="C431" i="27"/>
  <c r="C218" i="27"/>
  <c r="C315" i="27"/>
  <c r="C18" i="27"/>
  <c r="C56" i="27"/>
  <c r="C422" i="27"/>
  <c r="C468" i="27"/>
  <c r="C236" i="27"/>
  <c r="C418" i="27"/>
  <c r="C382" i="27"/>
  <c r="C488" i="27"/>
  <c r="C373" i="27"/>
  <c r="C351" i="27"/>
  <c r="C492" i="27"/>
  <c r="C250" i="27"/>
  <c r="C202" i="27"/>
  <c r="C450" i="27"/>
  <c r="C391" i="27"/>
  <c r="C432" i="27"/>
  <c r="C71" i="27"/>
  <c r="C500" i="27"/>
  <c r="C383" i="27"/>
  <c r="C191" i="27"/>
  <c r="C31" i="27"/>
  <c r="C503" i="27"/>
  <c r="C293" i="27"/>
  <c r="C387" i="27"/>
  <c r="C86" i="27"/>
  <c r="C291" i="27"/>
  <c r="C131" i="27"/>
  <c r="C495" i="27"/>
  <c r="C465" i="27"/>
  <c r="C415" i="27"/>
  <c r="C118" i="27"/>
  <c r="C213" i="27"/>
  <c r="C176" i="27"/>
  <c r="C485" i="27"/>
  <c r="C442" i="27"/>
  <c r="C238" i="27"/>
  <c r="A13" i="26"/>
  <c r="B13" i="26" s="1"/>
  <c r="P2" i="27"/>
  <c r="C198" i="27"/>
  <c r="C123" i="27" l="1"/>
  <c r="C452" i="27"/>
  <c r="C77" i="27"/>
  <c r="C216" i="27"/>
  <c r="C287" i="27"/>
  <c r="C320" i="27"/>
  <c r="C277" i="27"/>
  <c r="C60" i="27"/>
  <c r="C147" i="27"/>
  <c r="C409" i="27"/>
  <c r="C283" i="27"/>
  <c r="C224" i="27"/>
  <c r="C365" i="27"/>
  <c r="C49" i="27"/>
  <c r="C376" i="27"/>
  <c r="C347" i="27"/>
  <c r="C148" i="27"/>
  <c r="C340" i="27"/>
  <c r="C459" i="27"/>
  <c r="C25" i="27"/>
  <c r="C122" i="27"/>
  <c r="C359" i="27"/>
  <c r="C78" i="27"/>
  <c r="C384" i="27"/>
  <c r="C321" i="27"/>
  <c r="C244" i="27"/>
  <c r="C473" i="27"/>
  <c r="C251" i="27"/>
  <c r="C370" i="27"/>
  <c r="C483" i="27"/>
  <c r="C254" i="27"/>
  <c r="C438" i="27"/>
  <c r="C499" i="27"/>
  <c r="C33" i="27"/>
  <c r="C410" i="27"/>
  <c r="C206" i="27"/>
  <c r="C72" i="27"/>
  <c r="C304" i="27"/>
  <c r="C385" i="27"/>
  <c r="C155" i="27"/>
  <c r="C89" i="27"/>
  <c r="C275" i="27"/>
  <c r="C243" i="27"/>
  <c r="C48" i="27"/>
  <c r="C230" i="27"/>
  <c r="C181" i="27"/>
  <c r="C237" i="27"/>
  <c r="C234" i="27"/>
  <c r="C38" i="27"/>
  <c r="C162" i="27"/>
  <c r="C27" i="27"/>
  <c r="C140" i="27"/>
  <c r="C366" i="27"/>
  <c r="C449" i="27"/>
  <c r="C188" i="27"/>
  <c r="C309" i="27"/>
  <c r="C116" i="27"/>
  <c r="C353" i="27"/>
  <c r="C421" i="27"/>
  <c r="A14" i="26"/>
  <c r="B14" i="26" s="1"/>
  <c r="Q2" i="27"/>
  <c r="C322" i="27"/>
  <c r="C196" i="27"/>
  <c r="C372" i="27"/>
  <c r="C339" i="27"/>
  <c r="C168" i="27"/>
  <c r="C329" i="27"/>
  <c r="C379" i="27" l="1"/>
  <c r="C128" i="27"/>
  <c r="C66" i="27"/>
  <c r="C265" i="27"/>
  <c r="C167" i="27"/>
  <c r="C348" i="27"/>
  <c r="C350" i="27"/>
  <c r="C332" i="27"/>
  <c r="C177" i="27"/>
  <c r="C367" i="27"/>
  <c r="C233" i="27"/>
  <c r="C394" i="27"/>
  <c r="C491" i="27"/>
  <c r="C411" i="27"/>
  <c r="C44" i="27"/>
  <c r="C152" i="27"/>
  <c r="C252" i="27"/>
  <c r="C462" i="27"/>
  <c r="C312" i="27"/>
  <c r="C397" i="27"/>
  <c r="C324" i="27"/>
  <c r="C34" i="27"/>
  <c r="C150" i="27"/>
  <c r="C341" i="27"/>
  <c r="C334" i="27"/>
  <c r="C276" i="27"/>
  <c r="C153" i="27"/>
  <c r="C457" i="27"/>
  <c r="C356" i="27"/>
  <c r="C489" i="27"/>
  <c r="C170" i="27"/>
  <c r="C226" i="27"/>
  <c r="C64" i="27"/>
  <c r="C262" i="27"/>
  <c r="C257" i="27"/>
  <c r="C480" i="27"/>
  <c r="C32" i="27"/>
  <c r="C248" i="27"/>
  <c r="C303" i="27"/>
  <c r="C102" i="27"/>
  <c r="C85" i="27"/>
  <c r="C352" i="27"/>
  <c r="C497" i="27"/>
  <c r="C425" i="27"/>
  <c r="C57" i="27"/>
  <c r="C343" i="27"/>
  <c r="C335" i="27"/>
  <c r="C455" i="27"/>
  <c r="C469" i="27"/>
  <c r="C45" i="27"/>
  <c r="C453" i="27"/>
  <c r="C412" i="27"/>
  <c r="C76" i="27"/>
  <c r="C390" i="27"/>
  <c r="C80" i="27"/>
  <c r="C178" i="27"/>
  <c r="C498" i="27"/>
  <c r="C295" i="27"/>
  <c r="C106" i="27"/>
  <c r="C125" i="27"/>
  <c r="C400" i="27"/>
  <c r="C39" i="27"/>
  <c r="C53" i="27"/>
  <c r="C156" i="27"/>
  <c r="C261" i="27"/>
  <c r="C267" i="27"/>
  <c r="C175" i="27"/>
  <c r="C209" i="27"/>
  <c r="C232" i="27"/>
  <c r="A15" i="26"/>
  <c r="B15" i="26" s="1"/>
  <c r="R2" i="27"/>
  <c r="C323" i="27" s="1"/>
  <c r="C447" i="27"/>
  <c r="C490" i="27"/>
  <c r="C239" i="27" l="1"/>
  <c r="C74" i="27"/>
  <c r="C110" i="27"/>
  <c r="C342" i="27"/>
  <c r="C172" i="27"/>
  <c r="C7" i="27"/>
  <c r="C474" i="27"/>
  <c r="C141" i="27"/>
  <c r="C9" i="27"/>
  <c r="C205" i="27"/>
  <c r="C163" i="27"/>
  <c r="C381" i="27"/>
  <c r="C377" i="27"/>
  <c r="C47" i="27"/>
  <c r="C314" i="27"/>
  <c r="C364" i="27"/>
  <c r="C14" i="27"/>
  <c r="C117" i="27"/>
  <c r="C222" i="27"/>
  <c r="C386" i="27"/>
  <c r="C328" i="27"/>
  <c r="C349" i="27"/>
  <c r="C424" i="27"/>
  <c r="C87" i="27"/>
  <c r="C414" i="27"/>
  <c r="C426" i="27"/>
  <c r="C211" i="27"/>
  <c r="C112" i="27"/>
  <c r="C139" i="27"/>
  <c r="C305" i="27"/>
  <c r="C180" i="27"/>
  <c r="C441" i="27"/>
  <c r="C242" i="27"/>
  <c r="C448" i="27"/>
  <c r="C369" i="27"/>
  <c r="C82" i="27"/>
  <c r="C270" i="27"/>
  <c r="C137" i="27"/>
  <c r="C10" i="27"/>
  <c r="C298" i="27"/>
  <c r="C281" i="27"/>
  <c r="C472" i="27"/>
  <c r="C161" i="27"/>
  <c r="C61" i="27"/>
  <c r="C109" i="27"/>
  <c r="C363" i="27"/>
  <c r="C228" i="27"/>
  <c r="C247" i="27"/>
  <c r="C245" i="27"/>
  <c r="C127" i="27"/>
  <c r="C98" i="27"/>
  <c r="C308" i="27"/>
  <c r="C358" i="27"/>
  <c r="C54" i="27"/>
  <c r="C220" i="27"/>
  <c r="C282" i="27"/>
  <c r="C67" i="27"/>
  <c r="C260" i="27"/>
  <c r="C111" i="27"/>
  <c r="C378" i="27"/>
  <c r="C481" i="27"/>
  <c r="C227" i="27"/>
  <c r="C217" i="27"/>
  <c r="C26" i="27"/>
  <c r="C297" i="27"/>
  <c r="C207" i="27"/>
  <c r="A16" i="26"/>
  <c r="B16" i="26" s="1"/>
  <c r="S2" i="27"/>
  <c r="C264" i="27"/>
  <c r="C319" i="27" l="1"/>
  <c r="C316" i="27"/>
  <c r="C83" i="27"/>
  <c r="C142" i="27"/>
  <c r="C300" i="27"/>
  <c r="C58" i="27"/>
  <c r="C173" i="27"/>
  <c r="C223" i="27"/>
  <c r="C331" i="27"/>
  <c r="C179" i="27"/>
  <c r="C29" i="27"/>
  <c r="C401" i="27"/>
  <c r="C443" i="27"/>
  <c r="C108" i="27"/>
  <c r="C90" i="27"/>
  <c r="C215" i="27"/>
  <c r="C126" i="27"/>
  <c r="C263" i="27"/>
  <c r="C132" i="27"/>
  <c r="C194" i="27"/>
  <c r="C149" i="27"/>
  <c r="C73" i="27"/>
  <c r="C362" i="27"/>
  <c r="C345" i="27"/>
  <c r="C138" i="27"/>
  <c r="C433" i="27"/>
  <c r="C482" i="27"/>
  <c r="C266" i="27"/>
  <c r="C235" i="27"/>
  <c r="C97" i="27"/>
  <c r="C229" i="27"/>
  <c r="C164" i="27"/>
  <c r="C183" i="27"/>
  <c r="C46" i="27"/>
  <c r="C69" i="27"/>
  <c r="C501" i="27"/>
  <c r="C133" i="27"/>
  <c r="C360" i="27"/>
  <c r="C311" i="27"/>
  <c r="C429" i="27"/>
  <c r="C8" i="27"/>
  <c r="C151" i="27"/>
  <c r="C419" i="27"/>
  <c r="C476" i="27"/>
  <c r="C221" i="27"/>
  <c r="C327" i="27"/>
  <c r="C30" i="27"/>
  <c r="C166" i="27"/>
  <c r="C487" i="27"/>
  <c r="C185" i="27"/>
  <c r="A17" i="26"/>
  <c r="B17" i="26" s="1"/>
  <c r="T2" i="27"/>
  <c r="C19" i="27" s="1"/>
  <c r="C454" i="27"/>
  <c r="C337" i="27" l="1"/>
  <c r="C35" i="27"/>
  <c r="C471" i="27"/>
  <c r="C451" i="27"/>
  <c r="C374" i="27"/>
  <c r="C145" i="27"/>
  <c r="C470" i="27"/>
  <c r="C171" i="27"/>
  <c r="C288" i="27"/>
  <c r="C317" i="27"/>
  <c r="C269" i="27"/>
  <c r="C105" i="27"/>
  <c r="C41" i="27"/>
  <c r="C466" i="27"/>
  <c r="C427" i="27"/>
  <c r="C157" i="27"/>
  <c r="C189" i="27"/>
  <c r="C200" i="27"/>
  <c r="C307" i="27"/>
  <c r="C121" i="27"/>
  <c r="C195" i="27"/>
  <c r="C95" i="27"/>
  <c r="C63" i="27"/>
  <c r="C399" i="27"/>
  <c r="C154" i="27"/>
  <c r="C6" i="27"/>
  <c r="C478" i="27"/>
  <c r="C318" i="27"/>
  <c r="C396" i="27"/>
  <c r="C440" i="27"/>
  <c r="C52" i="27"/>
  <c r="A18" i="26"/>
  <c r="B18" i="26" s="1"/>
  <c r="U2" i="27"/>
  <c r="C272" i="27" s="1"/>
  <c r="C84" i="27" l="1"/>
  <c r="C463" i="27"/>
  <c r="C403" i="27"/>
  <c r="C81" i="27"/>
  <c r="C336" i="27"/>
  <c r="C23" i="27"/>
  <c r="C430" i="27"/>
  <c r="C259" i="27"/>
  <c r="C79" i="27"/>
  <c r="C423" i="27"/>
  <c r="C93" i="27"/>
  <c r="C279" i="27"/>
  <c r="C368" i="27"/>
  <c r="C420" i="27"/>
  <c r="C50" i="27"/>
  <c r="C20" i="27"/>
  <c r="C186" i="27"/>
  <c r="C107" i="27"/>
  <c r="C310" i="27"/>
  <c r="C100" i="27"/>
  <c r="C135" i="27"/>
  <c r="C203" i="27"/>
  <c r="C406" i="27"/>
  <c r="C285" i="27"/>
  <c r="C361" i="27"/>
  <c r="C407" i="27"/>
  <c r="C59" i="27"/>
  <c r="C249" i="27"/>
  <c r="C192" i="27"/>
  <c r="C91" i="27"/>
  <c r="C241" i="27"/>
  <c r="C256" i="27"/>
  <c r="C389" i="27"/>
  <c r="C371" i="27"/>
  <c r="C274" i="27"/>
  <c r="C119" i="27"/>
  <c r="C289" i="27"/>
  <c r="C55" i="27"/>
  <c r="C278" i="27"/>
  <c r="C306" i="27"/>
  <c r="A19" i="26"/>
  <c r="B19" i="26" s="1"/>
  <c r="V2" i="27"/>
  <c r="C502" i="27" l="1"/>
  <c r="C395" i="27"/>
  <c r="C405" i="27"/>
  <c r="C284" i="27"/>
  <c r="C464" i="27"/>
  <c r="C292" i="27"/>
  <c r="C436" i="27"/>
  <c r="C445" i="27"/>
  <c r="C330" i="27"/>
  <c r="C493" i="27"/>
  <c r="C444" i="27"/>
  <c r="C134" i="27"/>
  <c r="C486" i="27"/>
  <c r="C37" i="27"/>
  <c r="C456" i="27"/>
  <c r="C129" i="27"/>
  <c r="C404" i="27"/>
  <c r="C193" i="27"/>
  <c r="C408" i="27"/>
  <c r="C219" i="27"/>
  <c r="C280" i="27"/>
  <c r="A20" i="26"/>
  <c r="B20" i="26" s="1"/>
  <c r="W2" i="27"/>
  <c r="C428" i="27"/>
  <c r="C199" i="27" l="1"/>
  <c r="C467" i="27"/>
  <c r="C477" i="27"/>
  <c r="C210" i="27"/>
  <c r="C130" i="27"/>
  <c r="C214" i="27"/>
  <c r="C11" i="27"/>
  <c r="C299" i="27"/>
  <c r="A21" i="26"/>
  <c r="B21" i="26" s="1"/>
  <c r="X2" i="27"/>
  <c r="C479" i="27" l="1"/>
  <c r="C326" i="27"/>
  <c r="C42" i="27"/>
  <c r="C246" i="27"/>
  <c r="C113" i="27"/>
  <c r="C446" i="27"/>
  <c r="C184" i="27"/>
  <c r="C94" i="27"/>
  <c r="C393" i="27"/>
  <c r="C104" i="27"/>
  <c r="C51" i="27"/>
  <c r="C124" i="27"/>
  <c r="A22" i="26"/>
  <c r="B22" i="26" s="1"/>
  <c r="Y2" i="27"/>
  <c r="C120" i="27" l="1"/>
  <c r="C169" i="27"/>
  <c r="C225" i="27"/>
  <c r="C258" i="27"/>
  <c r="A23" i="26"/>
  <c r="B23" i="26" s="1"/>
  <c r="Z2" i="27"/>
  <c r="C187" i="27" l="1"/>
  <c r="C99" i="27"/>
  <c r="C354" i="27"/>
  <c r="C434" i="27"/>
  <c r="C388" i="27"/>
  <c r="A24" i="26"/>
  <c r="B24" i="26" s="1"/>
  <c r="AA2" i="27"/>
  <c r="C253" i="27" s="1"/>
  <c r="C4" i="27" l="1"/>
  <c r="C190" i="27"/>
  <c r="C144" i="27"/>
  <c r="A25" i="26"/>
  <c r="B25" i="26" s="1"/>
  <c r="AB2" i="27"/>
  <c r="A26" i="26" l="1"/>
  <c r="B26" i="26" s="1"/>
  <c r="AC2" i="27"/>
  <c r="C136" i="27" s="1"/>
  <c r="A27" i="26" l="1"/>
  <c r="B27" i="26" s="1"/>
  <c r="AD2" i="27"/>
  <c r="C103" i="27" s="1"/>
  <c r="M13" i="21" l="1"/>
  <c r="M11" i="21"/>
  <c r="M9" i="21"/>
  <c r="M7" i="21"/>
  <c r="F13" i="29" s="1"/>
  <c r="M5" i="21"/>
  <c r="F11" i="29" s="1"/>
  <c r="T2" i="23"/>
  <c r="M15" i="21"/>
  <c r="M23" i="21"/>
  <c r="M21" i="21"/>
  <c r="M10" i="21"/>
  <c r="M18" i="21"/>
  <c r="M12" i="21"/>
  <c r="M24" i="21"/>
  <c r="M17" i="21"/>
  <c r="M8" i="21"/>
  <c r="M14" i="21"/>
  <c r="M19" i="21"/>
  <c r="M16" i="21"/>
  <c r="M4" i="21"/>
  <c r="F10" i="29" s="1"/>
  <c r="M6" i="21"/>
  <c r="F12" i="29" s="1"/>
  <c r="M20" i="21"/>
  <c r="M22" i="21"/>
  <c r="A28" i="26"/>
  <c r="B28" i="26" s="1"/>
  <c r="AE2" i="27"/>
  <c r="T3" i="23" l="1"/>
  <c r="T4" i="23" s="1"/>
  <c r="T5" i="23" s="1"/>
  <c r="T6" i="23" s="1"/>
  <c r="T7" i="23" s="1"/>
  <c r="T8" i="23" s="1"/>
  <c r="T9" i="23" s="1"/>
  <c r="T10" i="23" s="1"/>
  <c r="T11" i="23" s="1"/>
  <c r="T12" i="23" s="1"/>
  <c r="T13" i="23" s="1"/>
  <c r="T14" i="23" s="1"/>
  <c r="T15" i="23" s="1"/>
  <c r="T16" i="23" s="1"/>
  <c r="T17" i="23" s="1"/>
  <c r="T18" i="23" s="1"/>
  <c r="T19" i="23" s="1"/>
  <c r="T20" i="23" s="1"/>
  <c r="T21" i="23" s="1"/>
  <c r="T22" i="23" s="1"/>
  <c r="T23" i="23" s="1"/>
  <c r="T24" i="23" s="1"/>
  <c r="T25" i="23" s="1"/>
  <c r="T26" i="23" s="1"/>
  <c r="T27" i="23" s="1"/>
  <c r="T28" i="23" s="1"/>
  <c r="T29" i="23" s="1"/>
  <c r="T30" i="23" s="1"/>
  <c r="T31" i="23" s="1"/>
  <c r="T32" i="23" s="1"/>
  <c r="T33" i="23" s="1"/>
  <c r="T34" i="23" s="1"/>
  <c r="T35" i="23" s="1"/>
  <c r="T36" i="23" s="1"/>
  <c r="T37" i="23" s="1"/>
  <c r="T38" i="23" s="1"/>
  <c r="T39" i="23" s="1"/>
  <c r="T40" i="23" s="1"/>
  <c r="T41" i="23" s="1"/>
  <c r="T42" i="23" s="1"/>
  <c r="T43" i="23" s="1"/>
  <c r="T44" i="23" s="1"/>
  <c r="T45" i="23" s="1"/>
  <c r="T46" i="23" s="1"/>
  <c r="T47" i="23" s="1"/>
  <c r="T48" i="23" s="1"/>
  <c r="T49" i="23" s="1"/>
  <c r="T50" i="23" s="1"/>
  <c r="T51" i="23" s="1"/>
  <c r="T52" i="23" s="1"/>
  <c r="T53" i="23" s="1"/>
  <c r="T54" i="23" s="1"/>
  <c r="A29" i="26"/>
  <c r="B29" i="26" s="1"/>
  <c r="AF2" i="27"/>
  <c r="U2" i="23" l="1" a="1"/>
  <c r="A30" i="26"/>
  <c r="B30" i="26" s="1"/>
  <c r="AG2" i="27"/>
  <c r="U11" i="23" l="1"/>
  <c r="U34" i="23"/>
  <c r="U12" i="23"/>
  <c r="U53" i="23"/>
  <c r="U8" i="23"/>
  <c r="U49" i="23"/>
  <c r="U36" i="23"/>
  <c r="U23" i="23"/>
  <c r="U22" i="23"/>
  <c r="U13" i="23"/>
  <c r="U51" i="23"/>
  <c r="U50" i="23"/>
  <c r="U28" i="23"/>
  <c r="U21" i="23"/>
  <c r="U2" i="23"/>
  <c r="U47" i="23"/>
  <c r="U37" i="23"/>
  <c r="U42" i="23"/>
  <c r="U33" i="23"/>
  <c r="U20" i="23"/>
  <c r="U7" i="23"/>
  <c r="U6" i="23"/>
  <c r="U48" i="23"/>
  <c r="U35" i="23"/>
  <c r="U18" i="23"/>
  <c r="U31" i="23"/>
  <c r="U24" i="23"/>
  <c r="U25" i="23"/>
  <c r="U15" i="23"/>
  <c r="U5" i="23"/>
  <c r="U26" i="23"/>
  <c r="U17" i="23"/>
  <c r="U4" i="23"/>
  <c r="U54" i="23"/>
  <c r="U45" i="23"/>
  <c r="U32" i="23"/>
  <c r="U19" i="23"/>
  <c r="U41" i="23"/>
  <c r="U46" i="23"/>
  <c r="U43" i="23"/>
  <c r="U44" i="23"/>
  <c r="U30" i="23"/>
  <c r="U40" i="23"/>
  <c r="U10" i="23"/>
  <c r="U52" i="23"/>
  <c r="U39" i="23"/>
  <c r="U38" i="23"/>
  <c r="U29" i="23"/>
  <c r="U16" i="23"/>
  <c r="U3" i="23"/>
  <c r="U9" i="23"/>
  <c r="U14" i="23"/>
  <c r="U27" i="23"/>
  <c r="A31" i="26"/>
  <c r="B31" i="26" s="1"/>
  <c r="AH2" i="27"/>
  <c r="A32" i="26" l="1"/>
  <c r="B32" i="26" s="1"/>
  <c r="AI2" i="27"/>
  <c r="A33" i="26" l="1"/>
  <c r="B33" i="26" s="1"/>
  <c r="AJ2" i="27"/>
  <c r="A34" i="26" l="1"/>
  <c r="B34" i="26" s="1"/>
  <c r="AK2" i="27"/>
  <c r="A35" i="26" l="1"/>
  <c r="B35" i="26" s="1"/>
  <c r="AL2" i="27"/>
  <c r="A36" i="26" l="1"/>
  <c r="B36" i="26" s="1"/>
  <c r="AM2" i="27"/>
  <c r="A37" i="26" l="1"/>
  <c r="B37" i="26" s="1"/>
  <c r="AN2" i="27"/>
  <c r="A38" i="26" l="1"/>
  <c r="B38" i="26" s="1"/>
  <c r="AO2" i="27"/>
  <c r="A39" i="26" l="1"/>
  <c r="B39" i="26" s="1"/>
  <c r="AP2" i="27"/>
  <c r="A40" i="26" l="1"/>
  <c r="B40" i="26" s="1"/>
  <c r="AQ2" i="27"/>
  <c r="A41" i="26" l="1"/>
  <c r="B41" i="26" s="1"/>
  <c r="AR2" i="27"/>
  <c r="A42" i="26" l="1"/>
  <c r="B42" i="26" s="1"/>
  <c r="AS2" i="27"/>
  <c r="A43" i="26" l="1"/>
  <c r="B43" i="26" s="1"/>
  <c r="AT2" i="27"/>
  <c r="A44" i="26" l="1"/>
  <c r="B44" i="26" s="1"/>
  <c r="AU2" i="27"/>
  <c r="A45" i="26" l="1"/>
  <c r="B45" i="26" s="1"/>
  <c r="AV2" i="27"/>
  <c r="A46" i="26" l="1"/>
  <c r="B46" i="26" s="1"/>
  <c r="AW2" i="27"/>
  <c r="A47" i="26" l="1"/>
  <c r="B47" i="26" s="1"/>
  <c r="AX2" i="27"/>
  <c r="A48" i="26" l="1"/>
  <c r="B48" i="26" s="1"/>
  <c r="AY2" i="27"/>
  <c r="A49" i="26" l="1"/>
  <c r="B49" i="26" s="1"/>
  <c r="AZ2" i="27"/>
  <c r="A50" i="26" l="1"/>
  <c r="B50" i="26" s="1"/>
  <c r="BA2" i="27"/>
  <c r="A51" i="26" l="1"/>
  <c r="B51" i="26" s="1"/>
  <c r="BB2" i="27"/>
  <c r="A52" i="26" l="1"/>
  <c r="B52" i="26" s="1"/>
  <c r="BC2" i="27"/>
  <c r="BD2" i="27" s="1"/>
  <c r="S11" i="1"/>
  <c r="S4" i="1"/>
  <c r="S12" i="1"/>
  <c r="S8" i="1"/>
  <c r="S5" i="1"/>
  <c r="S6" i="1"/>
  <c r="F6" i="1"/>
  <c r="I9" i="31" s="1" a="1"/>
  <c r="I9" i="31" s="1"/>
  <c r="S13" i="1"/>
  <c r="P2" i="2"/>
  <c r="C9" i="29" s="1"/>
  <c r="S7" i="1"/>
  <c r="P2" i="4"/>
  <c r="C13" i="29" s="1"/>
  <c r="K2" i="4"/>
  <c r="F4" i="1" l="1"/>
  <c r="H9" i="31" s="1" a="1"/>
  <c r="H9" i="31" s="1"/>
  <c r="F7" i="1"/>
  <c r="F13" i="1"/>
  <c r="D11" i="31" s="1" a="1"/>
  <c r="D11" i="31" s="1"/>
  <c r="F12" i="1"/>
  <c r="E10" i="31" s="1" a="1"/>
  <c r="E10" i="31" s="1"/>
  <c r="F11" i="1"/>
  <c r="D10" i="31" s="1" a="1"/>
  <c r="D10" i="31" s="1"/>
  <c r="C10" i="29"/>
  <c r="F8" i="1"/>
  <c r="C11" i="29"/>
  <c r="F5" i="1"/>
  <c r="E9" i="31" s="1" a="1"/>
  <c r="E9" i="31" s="1"/>
  <c r="K12" i="31" a="1"/>
  <c r="K12" i="31" s="1"/>
  <c r="K5" i="31" a="1"/>
  <c r="K5" i="31" s="1"/>
  <c r="K9" i="31" a="1"/>
  <c r="K9" i="31" s="1"/>
  <c r="S10" i="1"/>
  <c r="K4" i="31" a="1"/>
  <c r="K4" i="31" s="1"/>
  <c r="K7" i="31" a="1"/>
  <c r="K7" i="31" s="1"/>
  <c r="K10" i="31" a="1"/>
  <c r="K10" i="31" s="1"/>
  <c r="K11" i="31" a="1"/>
  <c r="K11" i="31" s="1"/>
  <c r="K8" i="31" a="1"/>
  <c r="K8" i="31" s="1"/>
  <c r="K6" i="31" a="1"/>
  <c r="K6" i="31" s="1"/>
  <c r="Q9" i="31"/>
  <c r="L2" i="4"/>
  <c r="M2" i="4"/>
  <c r="J6" i="29"/>
  <c r="J7" i="29" l="1"/>
  <c r="J5" i="29"/>
  <c r="E2" i="11"/>
  <c r="C6" i="29" s="1"/>
  <c r="F10" i="1"/>
  <c r="G9" i="31" s="1" a="1"/>
  <c r="G9" i="31" s="1"/>
  <c r="J4" i="29"/>
  <c r="G1" i="11" l="1"/>
  <c r="D6" i="29" s="1"/>
  <c r="I1" i="11"/>
  <c r="E6" i="29" s="1"/>
  <c r="K1" i="11"/>
  <c r="F6" i="29" s="1"/>
  <c r="G6" i="29" l="1"/>
</calcChain>
</file>

<file path=xl/sharedStrings.xml><?xml version="1.0" encoding="utf-8"?>
<sst xmlns="http://schemas.openxmlformats.org/spreadsheetml/2006/main" count="400" uniqueCount="225">
  <si>
    <t>State</t>
  </si>
  <si>
    <t>ID</t>
  </si>
  <si>
    <t>Task</t>
  </si>
  <si>
    <t>Class of Service</t>
  </si>
  <si>
    <t>Size</t>
  </si>
  <si>
    <t>Planned</t>
  </si>
  <si>
    <t>Analysis</t>
  </si>
  <si>
    <t>Execution</t>
  </si>
  <si>
    <t>Validation</t>
  </si>
  <si>
    <t>Done</t>
  </si>
  <si>
    <t>Cycle Time</t>
  </si>
  <si>
    <t>Status</t>
  </si>
  <si>
    <t>Size Label</t>
  </si>
  <si>
    <t>In</t>
  </si>
  <si>
    <t>Out</t>
  </si>
  <si>
    <t>Standard</t>
  </si>
  <si>
    <t>2 days</t>
  </si>
  <si>
    <t>&lt;= 1 week</t>
  </si>
  <si>
    <t>3 days</t>
  </si>
  <si>
    <t>&lt;= 1 day</t>
  </si>
  <si>
    <t>Fixed Date</t>
  </si>
  <si>
    <t>Ticket ID</t>
  </si>
  <si>
    <t>Defect ID</t>
  </si>
  <si>
    <t>Defect</t>
  </si>
  <si>
    <t>Sample Defect 1</t>
  </si>
  <si>
    <t>Sample Defect 2</t>
  </si>
  <si>
    <t>Block ID</t>
  </si>
  <si>
    <t>Block</t>
  </si>
  <si>
    <t>Procurement of Software</t>
  </si>
  <si>
    <t>Week Of</t>
  </si>
  <si>
    <t>Week Start</t>
  </si>
  <si>
    <t>Week End</t>
  </si>
  <si>
    <t>Analysis In</t>
  </si>
  <si>
    <t>Analysis Out</t>
  </si>
  <si>
    <t>Execution In</t>
  </si>
  <si>
    <t>Execution Out</t>
  </si>
  <si>
    <t>Validation In</t>
  </si>
  <si>
    <t>Validation Out</t>
  </si>
  <si>
    <t>Planned Duration</t>
  </si>
  <si>
    <t>Planned Done</t>
  </si>
  <si>
    <t>Alert Status</t>
  </si>
  <si>
    <t>Day</t>
  </si>
  <si>
    <t>Month Of</t>
  </si>
  <si>
    <t>Month Start</t>
  </si>
  <si>
    <t>Month End</t>
  </si>
  <si>
    <t>Planned Days to Done</t>
  </si>
  <si>
    <t>Minimum Done</t>
  </si>
  <si>
    <t>Days to Done</t>
  </si>
  <si>
    <t>Σ XS</t>
  </si>
  <si>
    <t>XS</t>
  </si>
  <si>
    <t>Σ S</t>
  </si>
  <si>
    <t>S</t>
  </si>
  <si>
    <t>Σ M</t>
  </si>
  <si>
    <t>M</t>
  </si>
  <si>
    <t>Σ L</t>
  </si>
  <si>
    <t>L</t>
  </si>
  <si>
    <t>Σ XL</t>
  </si>
  <si>
    <t>XL</t>
  </si>
  <si>
    <t>Classes of Service</t>
  </si>
  <si>
    <t>Sizes</t>
  </si>
  <si>
    <t>Expedite</t>
  </si>
  <si>
    <t>Intangible</t>
  </si>
  <si>
    <t>&lt;= 2 weeks</t>
  </si>
  <si>
    <t>Single Feature Forecaster</t>
  </si>
  <si>
    <t>Always get the latest version of this spreadsheet here.</t>
  </si>
  <si>
    <t>Version history:</t>
  </si>
  <si>
    <t>Initial beta release for feedback.</t>
  </si>
  <si>
    <t>Fixed validation usability errors.</t>
  </si>
  <si>
    <t>Added risks and charts.</t>
  </si>
  <si>
    <t>Updated instructions and charts.</t>
  </si>
  <si>
    <t xml:space="preserve"> Added split rate inputs.</t>
  </si>
  <si>
    <t>Added actual plot.</t>
  </si>
  <si>
    <t>Added story count forecast by period.</t>
  </si>
  <si>
    <t>Forecast Completion Date</t>
  </si>
  <si>
    <t>Results</t>
  </si>
  <si>
    <t>Duration in</t>
  </si>
  <si>
    <t>1. Start Date</t>
  </si>
  <si>
    <t>Likelihood</t>
  </si>
  <si>
    <t>Date</t>
  </si>
  <si>
    <t>2. How many stories are remaining to be completed?</t>
  </si>
  <si>
    <t>(enter the range estimate of stories. Tip: start wide and narrow as certainty increases)</t>
  </si>
  <si>
    <t>Low guess</t>
  </si>
  <si>
    <t>Highest guess</t>
  </si>
  <si>
    <t>3. Stories are often split before and whilst being worked on. Estimate the split rate low and high bounds.</t>
  </si>
  <si>
    <t>(often the throughput in the backlog is pre-split, but captured throughput post-split. Adjust for this here)</t>
  </si>
  <si>
    <t>4. Throughput. How many completed stories per week or sprint do you estimate low and high bounds?</t>
  </si>
  <si>
    <t>Throughput estimate/samples are per</t>
  </si>
  <si>
    <t>Week</t>
  </si>
  <si>
    <t>days</t>
  </si>
  <si>
    <r>
      <t xml:space="preserve">Use historical throughput data </t>
    </r>
    <r>
      <rPr>
        <b/>
        <u/>
        <sz val="11"/>
        <color theme="1"/>
        <rFont val="Calibri"/>
        <family val="2"/>
        <scheme val="minor"/>
      </rPr>
      <t>OR</t>
    </r>
    <r>
      <rPr>
        <sz val="11"/>
        <color theme="1"/>
        <rFont val="Calibri"/>
        <family val="2"/>
        <scheme val="minor"/>
      </rPr>
      <t xml:space="preserve"> enter a low and high estimate below. Use:</t>
    </r>
  </si>
  <si>
    <t>Estimate</t>
  </si>
  <si>
    <t>Forecast Story Count Completion by Time Period</t>
  </si>
  <si>
    <t>5. How long?</t>
  </si>
  <si>
    <t>(To forecast story counts, enter the how long.</t>
  </si>
  <si>
    <t>(Pre-split means, splitting IS accounted for)</t>
  </si>
  <si>
    <t>To change unit, change input 4. above.)</t>
  </si>
  <si>
    <t>Impact Low</t>
  </si>
  <si>
    <t>Impact High</t>
  </si>
  <si>
    <t>Description</t>
  </si>
  <si>
    <t>For example:</t>
  </si>
  <si>
    <t>Performance tuning if we fail load testing.</t>
  </si>
  <si>
    <t>Frequency</t>
  </si>
  <si>
    <t>Story count results in table form. For the probabilities entered, how many stories for each period?</t>
  </si>
  <si>
    <t>Enter Samples Below</t>
  </si>
  <si>
    <t>Total Count</t>
  </si>
  <si>
    <t>Data</t>
  </si>
  <si>
    <t>Samples Or Data</t>
  </si>
  <si>
    <t>Transportable data formats</t>
  </si>
  <si>
    <t>CSV</t>
  </si>
  <si>
    <t>SIP 2.0</t>
  </si>
  <si>
    <t>Distribution</t>
  </si>
  <si>
    <t>Duration name</t>
  </si>
  <si>
    <t>Sprint (2 week)</t>
  </si>
  <si>
    <t>Sprint (3 week)</t>
  </si>
  <si>
    <t>Sprint (4 week)</t>
  </si>
  <si>
    <t>Date 
(week ending)</t>
  </si>
  <si>
    <t>Number of Incompleted 
(but in scope) stories</t>
  </si>
  <si>
    <t>Notes</t>
  </si>
  <si>
    <t>Trial</t>
  </si>
  <si>
    <t>Weeks to Zero</t>
  </si>
  <si>
    <t>End of Zero Week</t>
  </si>
  <si>
    <t>TotalStories</t>
  </si>
  <si>
    <t>End week 1</t>
  </si>
  <si>
    <t>End week 2</t>
  </si>
  <si>
    <t>End week 3</t>
  </si>
  <si>
    <t>End week 4</t>
  </si>
  <si>
    <t>End week 5</t>
  </si>
  <si>
    <t>End week 6</t>
  </si>
  <si>
    <t>End week 7</t>
  </si>
  <si>
    <t>End week 8</t>
  </si>
  <si>
    <t>End week 9</t>
  </si>
  <si>
    <t>End week 10</t>
  </si>
  <si>
    <t>End week 11</t>
  </si>
  <si>
    <t>End week 12</t>
  </si>
  <si>
    <t>End week 13</t>
  </si>
  <si>
    <t>End week 14</t>
  </si>
  <si>
    <t>End week 15</t>
  </si>
  <si>
    <t>End week 16</t>
  </si>
  <si>
    <t>End week 17</t>
  </si>
  <si>
    <t>End week 18</t>
  </si>
  <si>
    <t>End week 19</t>
  </si>
  <si>
    <t>End week 20</t>
  </si>
  <si>
    <t>End week 21</t>
  </si>
  <si>
    <t>End week 22</t>
  </si>
  <si>
    <t>End week 23</t>
  </si>
  <si>
    <t>End week 24</t>
  </si>
  <si>
    <t>End week 25</t>
  </si>
  <si>
    <t>End week 26</t>
  </si>
  <si>
    <t>End week 27</t>
  </si>
  <si>
    <t>End week 28</t>
  </si>
  <si>
    <t>End week 29</t>
  </si>
  <si>
    <t>End week 30</t>
  </si>
  <si>
    <t>End week 31</t>
  </si>
  <si>
    <t>End week 32</t>
  </si>
  <si>
    <t>End week 33</t>
  </si>
  <si>
    <t>End week 34</t>
  </si>
  <si>
    <t>End week 35</t>
  </si>
  <si>
    <t>End week 36</t>
  </si>
  <si>
    <t>End week 37</t>
  </si>
  <si>
    <t>End week 38</t>
  </si>
  <si>
    <t>End week 39</t>
  </si>
  <si>
    <t>End week 40</t>
  </si>
  <si>
    <t>End week 41</t>
  </si>
  <si>
    <t>End week 42</t>
  </si>
  <si>
    <t>End week 43</t>
  </si>
  <si>
    <t>End week 44</t>
  </si>
  <si>
    <t>End week 45</t>
  </si>
  <si>
    <t>End week 46</t>
  </si>
  <si>
    <t>End week 47</t>
  </si>
  <si>
    <t>End week 48</t>
  </si>
  <si>
    <t>End week 49</t>
  </si>
  <si>
    <t>End week 50</t>
  </si>
  <si>
    <t>End week 51</t>
  </si>
  <si>
    <t>End week 52</t>
  </si>
  <si>
    <t>Trial #</t>
  </si>
  <si>
    <t>Sumx</t>
  </si>
  <si>
    <t>Sum4</t>
  </si>
  <si>
    <t>Sum8</t>
  </si>
  <si>
    <t>Sum12</t>
  </si>
  <si>
    <t>Sum16</t>
  </si>
  <si>
    <t>Sum20</t>
  </si>
  <si>
    <t>Sum24</t>
  </si>
  <si>
    <t>Sum28</t>
  </si>
  <si>
    <t>Sum32</t>
  </si>
  <si>
    <t>Sum36</t>
  </si>
  <si>
    <t>Sum40</t>
  </si>
  <si>
    <t>Sum44</t>
  </si>
  <si>
    <t>Sum48</t>
  </si>
  <si>
    <t>Sum52</t>
  </si>
  <si>
    <t>Start Day (Sun)</t>
  </si>
  <si>
    <t>Project Prefix</t>
  </si>
  <si>
    <t>SPM</t>
  </si>
  <si>
    <t>Weeks Completed</t>
  </si>
  <si>
    <t>Offset</t>
  </si>
  <si>
    <t>Incomplete</t>
  </si>
  <si>
    <t>Date Added</t>
  </si>
  <si>
    <t>Average Cycle Time</t>
  </si>
  <si>
    <t>Project:</t>
  </si>
  <si>
    <t>SharePoint Migration</t>
  </si>
  <si>
    <t>Phase</t>
  </si>
  <si>
    <t>WIP Limit</t>
  </si>
  <si>
    <t>Current WIP</t>
  </si>
  <si>
    <t>Last Week</t>
  </si>
  <si>
    <t>Average per Week</t>
  </si>
  <si>
    <t>Average per Month</t>
  </si>
  <si>
    <t>Last Month</t>
  </si>
  <si>
    <t>Total</t>
  </si>
  <si>
    <t>This Month</t>
  </si>
  <si>
    <t>Project Completion (Est.)</t>
  </si>
  <si>
    <t>Task Status</t>
  </si>
  <si>
    <t>On Time</t>
  </si>
  <si>
    <t>Due Today</t>
  </si>
  <si>
    <t>Blocked</t>
  </si>
  <si>
    <t>Late</t>
  </si>
  <si>
    <t>Throughput</t>
  </si>
  <si>
    <t>Backlog</t>
  </si>
  <si>
    <t>Daily WIP</t>
  </si>
  <si>
    <t>Capacity</t>
  </si>
  <si>
    <t>WIP Limits</t>
  </si>
  <si>
    <t>Swimlane WIP Limits</t>
  </si>
  <si>
    <t>Expedited</t>
  </si>
  <si>
    <t>Sum</t>
  </si>
  <si>
    <t>Reason For Aborting (If applicable)</t>
  </si>
  <si>
    <t>ddd</t>
  </si>
  <si>
    <t>sdfds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</si>
</sst>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mm\ yy"/>
    <numFmt numFmtId="165" formatCode="m/d/yy;@"/>
    <numFmt numFmtId="166" formatCode="0.00000"/>
    <numFmt numFmtId="167" formatCode="0.0"/>
  </numFmts>
  <fonts count="20"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u/>
      <sz val="11"/>
      <color rgb="FFFF0000"/>
      <name val="Calibri"/>
      <family val="2"/>
      <scheme val="minor"/>
    </font>
    <font>
      <sz val="11"/>
      <color theme="6"/>
      <name val="Calibri"/>
      <family val="2"/>
      <scheme val="minor"/>
    </font>
    <font>
      <sz val="11"/>
      <color theme="0" tint="-0.14999847407452621"/>
      <name val="Calibri"/>
      <family val="2"/>
      <scheme val="minor"/>
    </font>
    <font>
      <b/>
      <sz val="11"/>
      <color theme="2"/>
      <name val="Calibri"/>
      <family val="2"/>
      <scheme val="minor"/>
    </font>
    <font>
      <b/>
      <sz val="11"/>
      <color rgb="FFFF0000"/>
      <name val="Calibri"/>
      <family val="2"/>
      <scheme val="minor"/>
    </font>
    <font>
      <b/>
      <u/>
      <sz val="11"/>
      <color theme="1"/>
      <name val="Calibri"/>
      <family val="2"/>
      <scheme val="minor"/>
    </font>
    <font>
      <b/>
      <sz val="11"/>
      <color rgb="FF00B050"/>
      <name val="Calibri"/>
      <family val="2"/>
      <scheme val="minor"/>
    </font>
    <font>
      <b/>
      <sz val="12"/>
      <color theme="1"/>
      <name val="Calibri"/>
      <family val="2"/>
      <scheme val="minor"/>
    </font>
    <font>
      <b/>
      <sz val="13"/>
      <color theme="3"/>
      <name val="Calibri"/>
      <family val="2"/>
      <scheme val="minor"/>
    </font>
    <font>
      <b/>
      <sz val="11"/>
      <color theme="3"/>
      <name val="Calibri"/>
      <family val="2"/>
      <scheme val="minor"/>
    </font>
    <font>
      <b/>
      <sz val="12"/>
      <color theme="0"/>
      <name val="Calibri"/>
      <family val="2"/>
      <scheme val="minor"/>
    </font>
    <font>
      <sz val="11"/>
      <color theme="0"/>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4"/>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C99"/>
      </patternFill>
    </fill>
    <fill>
      <patternFill patternType="solid">
        <fgColor rgb="FFF2F2F2"/>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bgColor indexed="64"/>
      </patternFill>
    </fill>
  </fills>
  <borders count="4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theme="2"/>
      </left>
      <right style="thin">
        <color theme="2"/>
      </right>
      <top style="thin">
        <color theme="2"/>
      </top>
      <bottom style="thin">
        <color theme="2"/>
      </bottom>
      <diagonal/>
    </border>
    <border>
      <left style="thin">
        <color auto="1"/>
      </left>
      <right style="thin">
        <color auto="1"/>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style="thick">
        <color theme="4"/>
      </bottom>
      <diagonal/>
    </border>
    <border>
      <left style="thin">
        <color rgb="FF3F3F3F"/>
      </left>
      <right style="thin">
        <color rgb="FF3F3F3F"/>
      </right>
      <top style="medium">
        <color indexed="64"/>
      </top>
      <bottom style="thin">
        <color rgb="FF3F3F3F"/>
      </bottom>
      <diagonal/>
    </border>
    <border>
      <left/>
      <right/>
      <top style="medium">
        <color indexed="64"/>
      </top>
      <bottom/>
      <diagonal/>
    </border>
    <border>
      <left style="medium">
        <color indexed="64"/>
      </left>
      <right/>
      <top/>
      <bottom style="thick">
        <color theme="4" tint="0.499984740745262"/>
      </bottom>
      <diagonal/>
    </border>
    <border>
      <left/>
      <right style="medium">
        <color indexed="64"/>
      </right>
      <top/>
      <bottom style="thick">
        <color theme="4" tint="0.499984740745262"/>
      </bottom>
      <diagonal/>
    </border>
    <border>
      <left style="medium">
        <color indexed="64"/>
      </left>
      <right/>
      <top/>
      <bottom style="medium">
        <color theme="4" tint="0.39997558519241921"/>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top style="medium">
        <color theme="0" tint="-0.34998626667073579"/>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theme="0" tint="-0.34998626667073579"/>
      </top>
      <bottom/>
      <diagonal/>
    </border>
    <border>
      <left style="medium">
        <color indexed="64"/>
      </left>
      <right style="medium">
        <color indexed="64"/>
      </right>
      <top/>
      <bottom style="medium">
        <color indexed="64"/>
      </bottom>
      <diagonal/>
    </border>
    <border>
      <left style="medium">
        <color indexed="64"/>
      </left>
      <right/>
      <top style="medium">
        <color theme="0" tint="-0.34998626667073579"/>
      </top>
      <bottom/>
      <diagonal/>
    </border>
    <border>
      <left/>
      <right style="medium">
        <color indexed="64"/>
      </right>
      <top style="medium">
        <color theme="0" tint="-0.34998626667073579"/>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s>
  <cellStyleXfs count="8">
    <xf numFmtId="0" fontId="0" fillId="0" borderId="0"/>
    <xf numFmtId="9" fontId="3" fillId="0" borderId="0" applyFont="0" applyFill="0" applyBorder="0" applyAlignment="0" applyProtection="0"/>
    <xf numFmtId="0" fontId="4" fillId="0" borderId="7" applyNumberFormat="0" applyFill="0" applyAlignment="0" applyProtection="0"/>
    <xf numFmtId="0" fontId="5" fillId="10" borderId="8" applyNumberFormat="0" applyAlignment="0" applyProtection="0"/>
    <xf numFmtId="0" fontId="6" fillId="11" borderId="9" applyNumberFormat="0" applyAlignment="0" applyProtection="0"/>
    <xf numFmtId="0" fontId="7" fillId="11" borderId="8" applyNumberFormat="0" applyAlignment="0" applyProtection="0"/>
    <xf numFmtId="0" fontId="16" fillId="0" borderId="12" applyNumberFormat="0" applyFill="0" applyAlignment="0" applyProtection="0"/>
    <xf numFmtId="0" fontId="17" fillId="0" borderId="13" applyNumberFormat="0" applyFill="0" applyAlignment="0" applyProtection="0"/>
  </cellStyleXfs>
  <cellXfs count="153">
    <xf numFmtId="0" fontId="0" fillId="0" borderId="0" xfId="0"/>
    <xf numFmtId="0" fontId="1" fillId="2" borderId="0" xfId="0" applyFont="1" applyFill="1" applyAlignment="1"/>
    <xf numFmtId="0" fontId="2" fillId="3" borderId="0" xfId="0" applyFont="1" applyFill="1" applyAlignment="1">
      <alignment horizontal="center"/>
    </xf>
    <xf numFmtId="0" fontId="2" fillId="5" borderId="0" xfId="0" applyFont="1" applyFill="1" applyAlignment="1">
      <alignment horizontal="center"/>
    </xf>
    <xf numFmtId="14" fontId="0" fillId="0" borderId="0" xfId="0" applyNumberFormat="1"/>
    <xf numFmtId="164" fontId="0" fillId="0" borderId="0" xfId="0" applyNumberFormat="1"/>
    <xf numFmtId="0" fontId="1" fillId="7" borderId="0" xfId="0" applyFont="1" applyFill="1" applyAlignment="1"/>
    <xf numFmtId="0" fontId="0" fillId="8" borderId="0" xfId="0" applyFill="1"/>
    <xf numFmtId="0" fontId="0" fillId="9" borderId="0" xfId="0" applyFill="1"/>
    <xf numFmtId="0" fontId="1" fillId="7" borderId="0" xfId="0" applyFont="1" applyFill="1" applyAlignment="1">
      <alignment horizontal="center"/>
    </xf>
    <xf numFmtId="0" fontId="1" fillId="2" borderId="1" xfId="0" applyFont="1" applyFill="1" applyBorder="1" applyAlignment="1"/>
    <xf numFmtId="0" fontId="1" fillId="7" borderId="2" xfId="0" applyFont="1" applyFill="1" applyBorder="1" applyAlignment="1">
      <alignment horizontal="center"/>
    </xf>
    <xf numFmtId="14" fontId="0" fillId="0" borderId="2" xfId="0" applyNumberFormat="1" applyBorder="1"/>
    <xf numFmtId="0" fontId="0" fillId="0" borderId="2" xfId="0" applyBorder="1"/>
    <xf numFmtId="0" fontId="1" fillId="2" borderId="3" xfId="0" applyFont="1" applyFill="1" applyBorder="1" applyAlignment="1"/>
    <xf numFmtId="0" fontId="1" fillId="7" borderId="4" xfId="0" applyFont="1" applyFill="1" applyBorder="1" applyAlignment="1">
      <alignment horizontal="center"/>
    </xf>
    <xf numFmtId="0" fontId="2" fillId="3" borderId="5" xfId="0" applyFont="1" applyFill="1" applyBorder="1" applyAlignment="1">
      <alignment horizontal="center"/>
    </xf>
    <xf numFmtId="0" fontId="2" fillId="5" borderId="6" xfId="0" applyFont="1" applyFill="1" applyBorder="1" applyAlignment="1">
      <alignment horizontal="center"/>
    </xf>
    <xf numFmtId="14" fontId="0" fillId="0" borderId="5" xfId="0" applyNumberFormat="1" applyBorder="1"/>
    <xf numFmtId="14" fontId="0" fillId="0" borderId="6" xfId="0" applyNumberFormat="1" applyBorder="1"/>
    <xf numFmtId="0" fontId="0" fillId="0" borderId="5" xfId="0" applyBorder="1"/>
    <xf numFmtId="0" fontId="0" fillId="0" borderId="6" xfId="0" applyBorder="1"/>
    <xf numFmtId="165" fontId="0" fillId="0" borderId="0" xfId="0" applyNumberFormat="1"/>
    <xf numFmtId="0" fontId="1" fillId="2" borderId="0" xfId="0" applyFont="1" applyFill="1"/>
    <xf numFmtId="0" fontId="0" fillId="0" borderId="0" xfId="0" applyAlignment="1">
      <alignment horizontal="center"/>
    </xf>
    <xf numFmtId="0" fontId="0" fillId="0" borderId="0" xfId="0" applyNumberFormat="1"/>
    <xf numFmtId="0" fontId="1" fillId="2" borderId="0" xfId="0" applyFont="1" applyFill="1" applyAlignment="1">
      <alignment horizontal="center"/>
    </xf>
    <xf numFmtId="49" fontId="0" fillId="0" borderId="0" xfId="0" applyNumberFormat="1"/>
    <xf numFmtId="166" fontId="0" fillId="0" borderId="0" xfId="0" applyNumberFormat="1"/>
    <xf numFmtId="2" fontId="0" fillId="0" borderId="0" xfId="0" applyNumberFormat="1"/>
    <xf numFmtId="0" fontId="8" fillId="0" borderId="0" xfId="0" applyFont="1"/>
    <xf numFmtId="0" fontId="4" fillId="0" borderId="7" xfId="2" applyAlignment="1">
      <alignment horizontal="center"/>
    </xf>
    <xf numFmtId="0" fontId="4" fillId="0" borderId="7" xfId="2"/>
    <xf numFmtId="0" fontId="2" fillId="0" borderId="0" xfId="0" applyFont="1" applyAlignment="1">
      <alignment horizontal="right"/>
    </xf>
    <xf numFmtId="0" fontId="2" fillId="0" borderId="0" xfId="0" applyFont="1"/>
    <xf numFmtId="0" fontId="9" fillId="0" borderId="0" xfId="0" applyFont="1"/>
    <xf numFmtId="0" fontId="10" fillId="0" borderId="0" xfId="0" applyFont="1" applyAlignment="1">
      <alignment horizontal="left" vertical="top"/>
    </xf>
    <xf numFmtId="9" fontId="11" fillId="12" borderId="10" xfId="1" applyFont="1" applyFill="1" applyBorder="1"/>
    <xf numFmtId="0" fontId="6" fillId="12" borderId="10" xfId="4" applyFill="1" applyBorder="1"/>
    <xf numFmtId="14" fontId="6" fillId="12" borderId="10" xfId="4" applyNumberFormat="1" applyFill="1" applyBorder="1"/>
    <xf numFmtId="9" fontId="2" fillId="12" borderId="10" xfId="1" applyFont="1" applyFill="1" applyBorder="1"/>
    <xf numFmtId="0" fontId="12" fillId="0" borderId="0" xfId="0" applyFont="1"/>
    <xf numFmtId="9" fontId="2" fillId="13" borderId="10" xfId="1" applyFont="1" applyFill="1" applyBorder="1"/>
    <xf numFmtId="0" fontId="6" fillId="13" borderId="10" xfId="4" applyFill="1" applyBorder="1"/>
    <xf numFmtId="14" fontId="6" fillId="13" borderId="10" xfId="4" applyNumberFormat="1" applyFill="1" applyBorder="1"/>
    <xf numFmtId="2" fontId="5" fillId="10" borderId="8" xfId="3" applyNumberFormat="1"/>
    <xf numFmtId="0" fontId="0" fillId="0" borderId="0" xfId="0" applyAlignment="1">
      <alignment horizontal="left" indent="1"/>
    </xf>
    <xf numFmtId="0" fontId="5" fillId="10" borderId="8" xfId="3"/>
    <xf numFmtId="0" fontId="7" fillId="11" borderId="8" xfId="5"/>
    <xf numFmtId="9" fontId="2" fillId="14" borderId="10" xfId="1" applyFont="1" applyFill="1" applyBorder="1"/>
    <xf numFmtId="0" fontId="6" fillId="14" borderId="10" xfId="4" applyFill="1" applyBorder="1"/>
    <xf numFmtId="14" fontId="6" fillId="14" borderId="10" xfId="4" applyNumberFormat="1" applyFill="1" applyBorder="1"/>
    <xf numFmtId="167" fontId="0" fillId="0" borderId="0" xfId="0" applyNumberFormat="1"/>
    <xf numFmtId="9" fontId="5" fillId="10" borderId="8" xfId="3" applyNumberFormat="1"/>
    <xf numFmtId="1" fontId="7" fillId="11" borderId="8" xfId="5" applyNumberFormat="1"/>
    <xf numFmtId="0" fontId="14" fillId="0" borderId="0" xfId="0" applyFont="1"/>
    <xf numFmtId="0" fontId="15" fillId="0" borderId="0" xfId="0" applyFont="1"/>
    <xf numFmtId="9" fontId="5" fillId="10" borderId="8" xfId="1" applyFont="1" applyFill="1" applyBorder="1"/>
    <xf numFmtId="9" fontId="0" fillId="0" borderId="0" xfId="1" applyFont="1"/>
    <xf numFmtId="14" fontId="7" fillId="11" borderId="8" xfId="5" applyNumberFormat="1"/>
    <xf numFmtId="0" fontId="2" fillId="0" borderId="0" xfId="0" applyFont="1" applyAlignment="1">
      <alignment horizontal="center"/>
    </xf>
    <xf numFmtId="9" fontId="6" fillId="11" borderId="9" xfId="4" applyNumberFormat="1"/>
    <xf numFmtId="1" fontId="6" fillId="11" borderId="9" xfId="4" applyNumberFormat="1" applyAlignment="1">
      <alignment horizontal="center"/>
    </xf>
    <xf numFmtId="0" fontId="13" fillId="0" borderId="0" xfId="0" applyFont="1"/>
    <xf numFmtId="0" fontId="2" fillId="0" borderId="11" xfId="0" applyFont="1" applyBorder="1"/>
    <xf numFmtId="0" fontId="0" fillId="0" borderId="11" xfId="0" applyBorder="1"/>
    <xf numFmtId="14" fontId="2" fillId="0" borderId="0" xfId="0" applyNumberFormat="1" applyFont="1" applyAlignment="1">
      <alignment wrapText="1"/>
    </xf>
    <xf numFmtId="0" fontId="2" fillId="0" borderId="0" xfId="0" applyFont="1" applyAlignment="1">
      <alignment wrapText="1"/>
    </xf>
    <xf numFmtId="14" fontId="2" fillId="0" borderId="0" xfId="0" applyNumberFormat="1" applyFont="1"/>
    <xf numFmtId="0" fontId="6" fillId="11" borderId="9" xfId="4"/>
    <xf numFmtId="14" fontId="6" fillId="11" borderId="9" xfId="4" applyNumberFormat="1"/>
    <xf numFmtId="9" fontId="7" fillId="11" borderId="8" xfId="5" applyNumberFormat="1"/>
    <xf numFmtId="1" fontId="0" fillId="0" borderId="0" xfId="0" applyNumberFormat="1"/>
    <xf numFmtId="10" fontId="0" fillId="0" borderId="0" xfId="1" applyNumberFormat="1" applyFont="1"/>
    <xf numFmtId="2" fontId="0" fillId="15" borderId="14" xfId="0" applyNumberFormat="1" applyFill="1" applyBorder="1"/>
    <xf numFmtId="2" fontId="0" fillId="15" borderId="0" xfId="0" applyNumberFormat="1" applyFill="1" applyBorder="1"/>
    <xf numFmtId="0" fontId="0" fillId="15" borderId="21" xfId="0" applyFill="1" applyBorder="1"/>
    <xf numFmtId="0" fontId="0" fillId="15" borderId="4" xfId="0" applyFill="1" applyBorder="1"/>
    <xf numFmtId="0" fontId="0" fillId="15" borderId="0" xfId="0" applyFill="1" applyBorder="1"/>
    <xf numFmtId="0" fontId="17" fillId="15" borderId="24" xfId="7" applyFill="1" applyBorder="1"/>
    <xf numFmtId="0" fontId="17" fillId="15" borderId="13" xfId="7" applyFill="1" applyBorder="1"/>
    <xf numFmtId="0" fontId="2" fillId="15" borderId="5" xfId="0" applyFont="1" applyFill="1" applyBorder="1"/>
    <xf numFmtId="0" fontId="0" fillId="15" borderId="5" xfId="0" applyFill="1" applyBorder="1"/>
    <xf numFmtId="0" fontId="0" fillId="15" borderId="6" xfId="0" applyFill="1" applyBorder="1"/>
    <xf numFmtId="0" fontId="2" fillId="15" borderId="0" xfId="0" applyFont="1" applyFill="1" applyBorder="1"/>
    <xf numFmtId="0" fontId="2" fillId="15" borderId="25" xfId="0" applyFont="1" applyFill="1" applyBorder="1"/>
    <xf numFmtId="0" fontId="2" fillId="15" borderId="26" xfId="0" applyFont="1" applyFill="1" applyBorder="1"/>
    <xf numFmtId="2" fontId="0" fillId="15" borderId="27" xfId="0" applyNumberFormat="1" applyFill="1" applyBorder="1"/>
    <xf numFmtId="0" fontId="0" fillId="15" borderId="27" xfId="0" applyFill="1" applyBorder="1"/>
    <xf numFmtId="0" fontId="0" fillId="15" borderId="30" xfId="0" applyFill="1" applyBorder="1"/>
    <xf numFmtId="0" fontId="0" fillId="15" borderId="6" xfId="0"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0" fillId="15" borderId="0" xfId="0" applyFill="1"/>
    <xf numFmtId="0" fontId="4" fillId="15" borderId="19" xfId="2" applyFill="1" applyBorder="1"/>
    <xf numFmtId="9" fontId="2" fillId="15" borderId="15" xfId="0" applyNumberFormat="1" applyFont="1" applyFill="1" applyBorder="1"/>
    <xf numFmtId="14" fontId="2" fillId="15" borderId="17" xfId="0" applyNumberFormat="1" applyFont="1" applyFill="1" applyBorder="1"/>
    <xf numFmtId="9" fontId="0" fillId="15" borderId="16" xfId="0" applyNumberFormat="1" applyFill="1" applyBorder="1"/>
    <xf numFmtId="14" fontId="0" fillId="15" borderId="18" xfId="0" applyNumberFormat="1" applyFill="1" applyBorder="1"/>
    <xf numFmtId="9" fontId="0" fillId="15" borderId="28" xfId="0" applyNumberFormat="1" applyFill="1" applyBorder="1"/>
    <xf numFmtId="14" fontId="0" fillId="15" borderId="29" xfId="0" applyNumberFormat="1" applyFill="1" applyBorder="1"/>
    <xf numFmtId="0" fontId="1" fillId="2" borderId="0" xfId="0" applyFont="1" applyFill="1" applyAlignment="1">
      <alignment horizontal="center"/>
    </xf>
    <xf numFmtId="0" fontId="0" fillId="17" borderId="4" xfId="0" applyFill="1" applyBorder="1" applyAlignment="1">
      <alignment horizontal="center" vertical="center" wrapText="1"/>
    </xf>
    <xf numFmtId="0" fontId="0" fillId="17" borderId="6" xfId="0" applyFill="1" applyBorder="1" applyAlignment="1">
      <alignment horizontal="center" vertical="center" wrapText="1"/>
    </xf>
    <xf numFmtId="0" fontId="0" fillId="17" borderId="30" xfId="0" applyFill="1" applyBorder="1" applyAlignment="1">
      <alignment horizontal="center" vertical="center" wrapText="1"/>
    </xf>
    <xf numFmtId="0" fontId="1" fillId="7" borderId="33" xfId="0" applyFont="1" applyFill="1" applyBorder="1" applyAlignment="1">
      <alignment horizontal="center"/>
    </xf>
    <xf numFmtId="0" fontId="0" fillId="17" borderId="1" xfId="0" applyFill="1" applyBorder="1" applyAlignment="1">
      <alignment horizontal="center" vertical="center" wrapText="1"/>
    </xf>
    <xf numFmtId="0" fontId="0" fillId="17" borderId="34" xfId="0" applyFill="1" applyBorder="1" applyAlignment="1">
      <alignment horizontal="center" vertical="center" wrapText="1"/>
    </xf>
    <xf numFmtId="0" fontId="0" fillId="17" borderId="2" xfId="0" applyFill="1" applyBorder="1" applyAlignment="1">
      <alignment horizontal="center" vertical="center" wrapText="1"/>
    </xf>
    <xf numFmtId="0" fontId="15" fillId="18" borderId="3" xfId="0" applyFont="1" applyFill="1" applyBorder="1" applyAlignment="1">
      <alignment horizontal="center"/>
    </xf>
    <xf numFmtId="0" fontId="15" fillId="18" borderId="21" xfId="0" applyFont="1" applyFill="1" applyBorder="1" applyAlignment="1">
      <alignment horizontal="center"/>
    </xf>
    <xf numFmtId="0" fontId="15" fillId="12" borderId="5" xfId="0" applyFont="1" applyFill="1" applyBorder="1" applyAlignment="1">
      <alignment horizontal="center"/>
    </xf>
    <xf numFmtId="0" fontId="15" fillId="12" borderId="6" xfId="0" applyFont="1" applyFill="1" applyBorder="1" applyAlignment="1">
      <alignment horizontal="center"/>
    </xf>
    <xf numFmtId="0" fontId="15" fillId="19" borderId="5" xfId="0" applyFont="1" applyFill="1" applyBorder="1" applyAlignment="1">
      <alignment horizontal="center"/>
    </xf>
    <xf numFmtId="0" fontId="15" fillId="19" borderId="6" xfId="0" applyFont="1" applyFill="1" applyBorder="1" applyAlignment="1">
      <alignment horizontal="center"/>
    </xf>
    <xf numFmtId="0" fontId="2" fillId="15" borderId="32" xfId="0" applyFont="1" applyFill="1" applyBorder="1" applyAlignment="1">
      <alignment horizontal="center" vertical="center" textRotation="90"/>
    </xf>
    <xf numFmtId="0" fontId="18" fillId="15" borderId="37" xfId="0" applyFont="1" applyFill="1" applyBorder="1" applyAlignment="1">
      <alignment vertical="center"/>
    </xf>
    <xf numFmtId="0" fontId="0" fillId="17" borderId="39" xfId="0" applyFill="1" applyBorder="1" applyAlignment="1">
      <alignment horizontal="center" vertical="center" wrapText="1"/>
    </xf>
    <xf numFmtId="0" fontId="0" fillId="17" borderId="40" xfId="0" applyFill="1" applyBorder="1" applyAlignment="1">
      <alignment horizontal="center" vertical="center" wrapText="1"/>
    </xf>
    <xf numFmtId="0" fontId="0" fillId="17" borderId="41" xfId="0" applyFill="1" applyBorder="1" applyAlignment="1">
      <alignment horizontal="center" vertical="center" wrapText="1"/>
    </xf>
    <xf numFmtId="0" fontId="6" fillId="15" borderId="20" xfId="4"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16" fillId="15" borderId="23" xfId="6" applyFill="1" applyBorder="1" applyAlignment="1">
      <alignment horizontal="left"/>
    </xf>
    <xf numFmtId="0" fontId="19" fillId="20" borderId="0" xfId="0" applyFont="1" applyFill="1" applyAlignment="1">
      <alignment horizontal="center"/>
    </xf>
    <xf numFmtId="0" fontId="1" fillId="2" borderId="0" xfId="0" applyFont="1" applyFill="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6" borderId="0" xfId="0" applyFont="1" applyFill="1" applyAlignment="1">
      <alignment horizontal="center"/>
    </xf>
    <xf numFmtId="0" fontId="0" fillId="4" borderId="0" xfId="0" applyFill="1" applyAlignment="1">
      <alignment horizontal="center" wrapText="1"/>
    </xf>
    <xf numFmtId="0" fontId="1" fillId="2" borderId="0" xfId="0" applyFont="1" applyFill="1" applyAlignment="1">
      <alignment horizontal="center" wrapText="1"/>
    </xf>
    <xf numFmtId="0" fontId="4" fillId="0" borderId="7" xfId="2" applyAlignment="1">
      <alignment horizontal="center"/>
    </xf>
    <xf numFmtId="0" fontId="2" fillId="0" borderId="0" xfId="0" applyFont="1" applyAlignment="1">
      <alignment horizontal="left"/>
    </xf>
    <xf numFmtId="0" fontId="18" fillId="15" borderId="3" xfId="0" applyFont="1" applyFill="1" applyBorder="1" applyAlignment="1">
      <alignment horizontal="center" vertical="center"/>
    </xf>
    <xf numFmtId="0" fontId="18" fillId="15" borderId="5" xfId="0" applyFont="1" applyFill="1" applyBorder="1" applyAlignment="1">
      <alignment horizontal="center" vertical="center"/>
    </xf>
    <xf numFmtId="0" fontId="18" fillId="15" borderId="26" xfId="0" applyFont="1" applyFill="1" applyBorder="1" applyAlignment="1">
      <alignment horizontal="center" vertical="center"/>
    </xf>
    <xf numFmtId="0" fontId="2" fillId="15" borderId="1" xfId="0" applyFont="1" applyFill="1" applyBorder="1" applyAlignment="1">
      <alignment horizontal="center" vertical="center" textRotation="90"/>
    </xf>
    <xf numFmtId="0" fontId="2" fillId="15" borderId="2" xfId="0" applyFont="1" applyFill="1" applyBorder="1" applyAlignment="1">
      <alignment horizontal="center" vertical="center" textRotation="90"/>
    </xf>
    <xf numFmtId="0" fontId="2" fillId="15" borderId="34" xfId="0" applyFont="1" applyFill="1" applyBorder="1" applyAlignment="1">
      <alignment horizontal="center" vertical="center" textRotation="90"/>
    </xf>
    <xf numFmtId="0" fontId="15" fillId="18" borderId="21" xfId="0" applyFont="1" applyFill="1" applyBorder="1" applyAlignment="1">
      <alignment horizontal="center"/>
    </xf>
    <xf numFmtId="0" fontId="15" fillId="12" borderId="37" xfId="0" applyFont="1" applyFill="1" applyBorder="1" applyAlignment="1">
      <alignment horizontal="center"/>
    </xf>
    <xf numFmtId="0" fontId="15" fillId="12" borderId="38" xfId="0" applyFont="1" applyFill="1" applyBorder="1" applyAlignment="1">
      <alignment horizontal="center"/>
    </xf>
    <xf numFmtId="0" fontId="15" fillId="19" borderId="37" xfId="0" applyFont="1" applyFill="1" applyBorder="1" applyAlignment="1">
      <alignment horizontal="center"/>
    </xf>
    <xf numFmtId="0" fontId="15" fillId="19" borderId="38" xfId="0" applyFont="1" applyFill="1" applyBorder="1" applyAlignment="1">
      <alignment horizontal="center"/>
    </xf>
    <xf numFmtId="0" fontId="15" fillId="16" borderId="1" xfId="0" applyFont="1" applyFill="1" applyBorder="1" applyAlignment="1">
      <alignment horizontal="center"/>
    </xf>
    <xf numFmtId="0" fontId="15" fillId="16" borderId="2" xfId="0" applyFont="1" applyFill="1" applyBorder="1" applyAlignment="1">
      <alignment horizontal="center"/>
    </xf>
    <xf numFmtId="0" fontId="1" fillId="7" borderId="35" xfId="0" applyFont="1" applyFill="1" applyBorder="1" applyAlignment="1">
      <alignment horizontal="center"/>
    </xf>
    <xf numFmtId="0" fontId="1" fillId="7" borderId="31" xfId="0" applyFont="1" applyFill="1" applyBorder="1" applyAlignment="1">
      <alignment horizontal="center"/>
    </xf>
    <xf numFmtId="0" fontId="1" fillId="7" borderId="36" xfId="0" applyFont="1" applyFill="1" applyBorder="1" applyAlignment="1">
      <alignment horizontal="center"/>
    </xf>
    <xf numFmtId="0" fontId="15" fillId="3" borderId="1" xfId="0" applyFont="1" applyFill="1" applyBorder="1" applyAlignment="1">
      <alignment horizontal="center"/>
    </xf>
    <xf numFmtId="0" fontId="15" fillId="3" borderId="2" xfId="0" applyFont="1" applyFill="1" applyBorder="1" applyAlignment="1">
      <alignment horizontal="center"/>
    </xf>
    <xf numFmtId="0" fontId="15" fillId="3" borderId="34" xfId="0" applyFont="1" applyFill="1" applyBorder="1" applyAlignment="1">
      <alignment horizontal="center"/>
    </xf>
    <xf numFmtId="0" fontId="0" fillId="0" borderId="0" xfId="0" applyAlignment="1">
      <alignment horizontal="center" wrapText="1"/>
    </xf>
  </cellXfs>
  <cellStyles count="8">
    <cellStyle name="Calculation" xfId="5" builtinId="22"/>
    <cellStyle name="Heading 1" xfId="2" builtinId="16"/>
    <cellStyle name="Heading 2" xfId="6" builtinId="17"/>
    <cellStyle name="Heading 3" xfId="7" builtinId="18"/>
    <cellStyle name="Input" xfId="3" builtinId="20"/>
    <cellStyle name="Normal" xfId="0" builtinId="0"/>
    <cellStyle name="Output" xfId="4" builtinId="21"/>
    <cellStyle name="Percent" xfId="1" builtinId="5"/>
  </cellStyles>
  <dxfs count="78">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006100"/>
      </font>
      <fill>
        <patternFill>
          <bgColor rgb="FFC6EFCE"/>
        </patternFill>
      </fill>
    </dxf>
    <dxf>
      <font>
        <color rgb="FF006100"/>
      </font>
      <fill>
        <patternFill>
          <bgColor rgb="FFC6EFCE"/>
        </patternFill>
      </fill>
    </dxf>
    <dxf>
      <font>
        <color theme="2"/>
      </font>
      <fill>
        <patternFill>
          <bgColor theme="0" tint="-4.9989318521683403E-2"/>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b/>
        <i val="0"/>
        <color theme="0"/>
      </font>
      <fill>
        <patternFill>
          <b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2.xml"/><Relationship Id="rId18" Type="http://schemas.openxmlformats.org/officeDocument/2006/relationships/worksheet" Target="worksheets/sheet12.xml"/><Relationship Id="rId26" Type="http://schemas.openxmlformats.org/officeDocument/2006/relationships/worksheet" Target="worksheets/sheet20.xml"/><Relationship Id="rId21" Type="http://schemas.openxmlformats.org/officeDocument/2006/relationships/worksheet" Target="worksheets/sheet1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chartsheet" Target="chartsheets/sheet6.xml"/><Relationship Id="rId25" Type="http://schemas.openxmlformats.org/officeDocument/2006/relationships/worksheet" Target="worksheets/sheet19.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hartsheet" Target="chartsheets/sheet5.xml"/><Relationship Id="rId20" Type="http://schemas.openxmlformats.org/officeDocument/2006/relationships/worksheet" Target="worksheets/sheet14.xml"/><Relationship Id="rId29" Type="http://schemas.openxmlformats.org/officeDocument/2006/relationships/worksheet" Target="worksheets/sheet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worksheet" Target="worksheets/sheet18.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chartsheet" Target="chartsheets/sheet4.xml"/><Relationship Id="rId23" Type="http://schemas.openxmlformats.org/officeDocument/2006/relationships/worksheet" Target="worksheets/sheet17.xml"/><Relationship Id="rId28" Type="http://schemas.openxmlformats.org/officeDocument/2006/relationships/worksheet" Target="worksheets/sheet22.xml"/><Relationship Id="rId36" Type="http://schemas.openxmlformats.org/officeDocument/2006/relationships/customXml" Target="../customXml/item2.xml"/><Relationship Id="rId10" Type="http://schemas.openxmlformats.org/officeDocument/2006/relationships/chartsheet" Target="chartsheets/sheet1.xml"/><Relationship Id="rId19" Type="http://schemas.openxmlformats.org/officeDocument/2006/relationships/worksheet" Target="worksheets/sheet1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3.xml"/><Relationship Id="rId22" Type="http://schemas.openxmlformats.org/officeDocument/2006/relationships/worksheet" Target="worksheets/sheet16.xml"/><Relationship Id="rId27" Type="http://schemas.openxmlformats.org/officeDocument/2006/relationships/worksheet" Target="worksheets/sheet21.xml"/><Relationship Id="rId30" Type="http://schemas.openxmlformats.org/officeDocument/2006/relationships/worksheet" Target="worksheets/sheet24.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5</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4</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dLbls>
          <c:showLegendKey val="0"/>
          <c:showVal val="0"/>
          <c:showCatName val="0"/>
          <c:showSerName val="0"/>
          <c:showPercent val="0"/>
          <c:showBubbleSize val="0"/>
        </c:dLbls>
        <c:axId val="171592704"/>
        <c:axId val="227905472"/>
      </c:areaChart>
      <c:dateAx>
        <c:axId val="171592704"/>
        <c:scaling>
          <c:orientation val="minMax"/>
        </c:scaling>
        <c:delete val="0"/>
        <c:axPos val="b"/>
        <c:numFmt formatCode="m/d/yyyy" sourceLinked="1"/>
        <c:majorTickMark val="none"/>
        <c:minorTickMark val="none"/>
        <c:tickLblPos val="nextTo"/>
        <c:crossAx val="227905472"/>
        <c:crosses val="autoZero"/>
        <c:auto val="1"/>
        <c:lblOffset val="100"/>
        <c:baseTimeUnit val="days"/>
      </c:dateAx>
      <c:valAx>
        <c:axId val="227905472"/>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171592704"/>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 With Backlog</a:t>
            </a:r>
          </a:p>
        </c:rich>
      </c:tx>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Summary'!$O$2:$O$19</c:f>
              <c:numCache>
                <c:formatCode>General</c:formatCode>
                <c:ptCount val="18"/>
                <c:pt idx="0">
                  <c:v>3</c:v>
                </c:pt>
                <c:pt idx="1">
                  <c:v>5</c:v>
                </c:pt>
                <c:pt idx="2">
                  <c:v>5</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Summary'!$M$2:$M$19</c:f>
              <c:numCache>
                <c:formatCode>General</c:formatCode>
                <c:ptCount val="18"/>
                <c:pt idx="0">
                  <c:v>1</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Summary'!$J$2:$J$19</c:f>
              <c:numCache>
                <c:formatCode>General</c:formatCode>
                <c:ptCount val="18"/>
                <c:pt idx="0">
                  <c:v>0</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Summary'!$G$2:$G$19</c:f>
              <c:numCache>
                <c:formatCode>General</c:formatCode>
                <c:ptCount val="18"/>
                <c:pt idx="0">
                  <c:v>0</c:v>
                </c:pt>
                <c:pt idx="1">
                  <c:v>1</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Summary'!$D$2:$D$19</c:f>
              <c:numCache>
                <c:formatCode>General</c:formatCode>
                <c:ptCount val="18"/>
                <c:pt idx="0">
                  <c:v>1</c:v>
                </c:pt>
                <c:pt idx="1">
                  <c:v>4</c:v>
                </c:pt>
                <c:pt idx="2">
                  <c:v>4</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4-52ED-433A-89F1-C4CC61E65891}"/>
            </c:ext>
          </c:extLst>
        </c:ser>
        <c:ser>
          <c:idx val="5"/>
          <c:order val="5"/>
          <c:tx>
            <c:strRef>
              <c:f>'Weekly Summary'!$R$1</c:f>
              <c:strCache>
                <c:ptCount val="1"/>
                <c:pt idx="0">
                  <c:v>Backlog</c:v>
                </c:pt>
              </c:strCache>
            </c:strRef>
          </c:tx>
          <c:spPr>
            <a:ln w="25400">
              <a:noFill/>
            </a:ln>
          </c:spPr>
          <c:val>
            <c:numRef>
              <c:f>'Weekly Summary'!$R$2:$R$19</c:f>
              <c:numCache>
                <c:formatCode>General</c:formatCode>
                <c:ptCount val="18"/>
                <c:pt idx="0">
                  <c:v>6</c:v>
                </c:pt>
                <c:pt idx="1">
                  <c:v>6</c:v>
                </c:pt>
                <c:pt idx="2">
                  <c:v>6</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xmlns:c16r2="http://schemas.microsoft.com/office/drawing/2015/06/chart">
            <c:ext xmlns:c16="http://schemas.microsoft.com/office/drawing/2014/chart" uri="{C3380CC4-5D6E-409C-BE32-E72D297353CC}">
              <c16:uniqueId val="{00000000-C7C5-4B96-A252-C07F76662916}"/>
            </c:ext>
          </c:extLst>
        </c:ser>
        <c:dLbls>
          <c:showLegendKey val="0"/>
          <c:showVal val="0"/>
          <c:showCatName val="0"/>
          <c:showSerName val="0"/>
          <c:showPercent val="0"/>
          <c:showBubbleSize val="0"/>
        </c:dLbls>
        <c:axId val="171836928"/>
        <c:axId val="227907776"/>
      </c:areaChart>
      <c:dateAx>
        <c:axId val="171836928"/>
        <c:scaling>
          <c:orientation val="minMax"/>
        </c:scaling>
        <c:delete val="0"/>
        <c:axPos val="b"/>
        <c:numFmt formatCode="m/d/yyyy" sourceLinked="1"/>
        <c:majorTickMark val="none"/>
        <c:minorTickMark val="none"/>
        <c:tickLblPos val="nextTo"/>
        <c:crossAx val="227907776"/>
        <c:crosses val="autoZero"/>
        <c:auto val="1"/>
        <c:lblOffset val="100"/>
        <c:baseTimeUnit val="days"/>
      </c:dateAx>
      <c:valAx>
        <c:axId val="227907776"/>
        <c:scaling>
          <c:orientation val="minMax"/>
        </c:scaling>
        <c:delete val="0"/>
        <c:axPos val="l"/>
        <c:majorGridlines/>
        <c:title>
          <c:tx>
            <c:rich>
              <a:bodyPr/>
              <a:lstStyle/>
              <a:p>
                <a:pPr>
                  <a:defRPr/>
                </a:pPr>
                <a:r>
                  <a:rPr lang="en-US"/>
                  <a:t>Tasks</a:t>
                </a:r>
              </a:p>
            </c:rich>
          </c:tx>
          <c:overlay val="0"/>
        </c:title>
        <c:numFmt formatCode="General" sourceLinked="1"/>
        <c:majorTickMark val="none"/>
        <c:minorTickMark val="none"/>
        <c:tickLblPos val="nextTo"/>
        <c:crossAx val="17183692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Daily WIs (includes</a:t>
            </a:r>
            <a:r>
              <a:rPr lang="en-US" baseline="0"/>
              <a:t> blocked)</a:t>
            </a:r>
            <a:endParaRPr lang="en-US"/>
          </a:p>
        </c:rich>
      </c:tx>
      <c:overlay val="0"/>
    </c:title>
    <c:autoTitleDeleted val="0"/>
    <c:plotArea>
      <c:layout/>
      <c:barChart>
        <c:barDir val="col"/>
        <c:grouping val="clustered"/>
        <c:varyColors val="0"/>
        <c:ser>
          <c:idx val="0"/>
          <c:order val="0"/>
          <c:tx>
            <c:strRef>
              <c:f>'Daily Tracking'!$M$1</c:f>
              <c:strCache>
                <c:ptCount val="1"/>
                <c:pt idx="0">
                  <c:v>Daily WIP</c:v>
                </c:pt>
              </c:strCache>
            </c:strRef>
          </c:tx>
          <c:invertIfNegative val="0"/>
          <c:cat>
            <c:numRef>
              <c:f>'Daily Tracking'!$A$2:$A$634</c:f>
              <c:numCache>
                <c:formatCode>m/d/yyyy</c:formatCode>
                <c:ptCount val="633"/>
                <c:pt idx="0">
                  <c:v>42799</c:v>
                </c:pt>
                <c:pt idx="1">
                  <c:v>42800</c:v>
                </c:pt>
                <c:pt idx="2">
                  <c:v>42801</c:v>
                </c:pt>
                <c:pt idx="3">
                  <c:v>42802</c:v>
                </c:pt>
                <c:pt idx="4">
                  <c:v>42803</c:v>
                </c:pt>
                <c:pt idx="5">
                  <c:v>42804</c:v>
                </c:pt>
                <c:pt idx="6">
                  <c:v>42805</c:v>
                </c:pt>
                <c:pt idx="7">
                  <c:v>42806</c:v>
                </c:pt>
                <c:pt idx="8">
                  <c:v>42807</c:v>
                </c:pt>
                <c:pt idx="9">
                  <c:v>42808</c:v>
                </c:pt>
                <c:pt idx="10">
                  <c:v>42809</c:v>
                </c:pt>
                <c:pt idx="11">
                  <c:v>42810</c:v>
                </c:pt>
                <c:pt idx="12">
                  <c:v>42811</c:v>
                </c:pt>
                <c:pt idx="13">
                  <c:v>42812</c:v>
                </c:pt>
                <c:pt idx="14">
                  <c:v>42813</c:v>
                </c:pt>
                <c:pt idx="15">
                  <c:v>42814</c:v>
                </c:pt>
                <c:pt idx="16">
                  <c:v>42815</c:v>
                </c:pt>
                <c:pt idx="17">
                  <c:v>42816</c:v>
                </c:pt>
                <c:pt idx="18">
                  <c:v>42817</c:v>
                </c:pt>
                <c:pt idx="19">
                  <c:v>42818</c:v>
                </c:pt>
                <c:pt idx="20">
                  <c:v>42819</c:v>
                </c:pt>
                <c:pt idx="21">
                  <c:v>42820</c:v>
                </c:pt>
                <c:pt idx="22">
                  <c:v>42821</c:v>
                </c:pt>
                <c:pt idx="23">
                  <c:v>42822</c:v>
                </c:pt>
                <c:pt idx="24">
                  <c:v>42823</c:v>
                </c:pt>
                <c:pt idx="25">
                  <c:v>42824</c:v>
                </c:pt>
                <c:pt idx="26">
                  <c:v>42825</c:v>
                </c:pt>
                <c:pt idx="27">
                  <c:v>42826</c:v>
                </c:pt>
                <c:pt idx="28">
                  <c:v>42827</c:v>
                </c:pt>
                <c:pt idx="29">
                  <c:v>42828</c:v>
                </c:pt>
                <c:pt idx="30">
                  <c:v>42829</c:v>
                </c:pt>
                <c:pt idx="31">
                  <c:v>42830</c:v>
                </c:pt>
                <c:pt idx="32">
                  <c:v>42831</c:v>
                </c:pt>
                <c:pt idx="33">
                  <c:v>42832</c:v>
                </c:pt>
                <c:pt idx="34">
                  <c:v>42833</c:v>
                </c:pt>
                <c:pt idx="35">
                  <c:v>42834</c:v>
                </c:pt>
                <c:pt idx="36">
                  <c:v>42835</c:v>
                </c:pt>
                <c:pt idx="37">
                  <c:v>42836</c:v>
                </c:pt>
                <c:pt idx="38">
                  <c:v>42837</c:v>
                </c:pt>
                <c:pt idx="39">
                  <c:v>42838</c:v>
                </c:pt>
                <c:pt idx="40">
                  <c:v>42839</c:v>
                </c:pt>
                <c:pt idx="41">
                  <c:v>42840</c:v>
                </c:pt>
                <c:pt idx="42">
                  <c:v>42841</c:v>
                </c:pt>
                <c:pt idx="43">
                  <c:v>42842</c:v>
                </c:pt>
                <c:pt idx="44">
                  <c:v>42843</c:v>
                </c:pt>
                <c:pt idx="45">
                  <c:v>42844</c:v>
                </c:pt>
                <c:pt idx="46">
                  <c:v>42845</c:v>
                </c:pt>
                <c:pt idx="47">
                  <c:v>42846</c:v>
                </c:pt>
                <c:pt idx="48">
                  <c:v>42847</c:v>
                </c:pt>
                <c:pt idx="49">
                  <c:v>42848</c:v>
                </c:pt>
                <c:pt idx="50">
                  <c:v>42849</c:v>
                </c:pt>
                <c:pt idx="51">
                  <c:v>42850</c:v>
                </c:pt>
                <c:pt idx="52">
                  <c:v>42851</c:v>
                </c:pt>
                <c:pt idx="53">
                  <c:v>42852</c:v>
                </c:pt>
                <c:pt idx="54">
                  <c:v>42853</c:v>
                </c:pt>
                <c:pt idx="55">
                  <c:v>42854</c:v>
                </c:pt>
                <c:pt idx="56">
                  <c:v>42855</c:v>
                </c:pt>
                <c:pt idx="57">
                  <c:v>42856</c:v>
                </c:pt>
                <c:pt idx="58">
                  <c:v>42857</c:v>
                </c:pt>
                <c:pt idx="59">
                  <c:v>42858</c:v>
                </c:pt>
                <c:pt idx="60">
                  <c:v>42859</c:v>
                </c:pt>
                <c:pt idx="61">
                  <c:v>42860</c:v>
                </c:pt>
                <c:pt idx="62">
                  <c:v>42861</c:v>
                </c:pt>
                <c:pt idx="63">
                  <c:v>42862</c:v>
                </c:pt>
                <c:pt idx="64">
                  <c:v>42863</c:v>
                </c:pt>
                <c:pt idx="65">
                  <c:v>42864</c:v>
                </c:pt>
                <c:pt idx="66">
                  <c:v>42865</c:v>
                </c:pt>
                <c:pt idx="67">
                  <c:v>42866</c:v>
                </c:pt>
                <c:pt idx="68">
                  <c:v>42867</c:v>
                </c:pt>
                <c:pt idx="69">
                  <c:v>42868</c:v>
                </c:pt>
                <c:pt idx="70">
                  <c:v>42869</c:v>
                </c:pt>
                <c:pt idx="71">
                  <c:v>42870</c:v>
                </c:pt>
                <c:pt idx="72">
                  <c:v>42871</c:v>
                </c:pt>
                <c:pt idx="73">
                  <c:v>42872</c:v>
                </c:pt>
                <c:pt idx="74">
                  <c:v>42873</c:v>
                </c:pt>
                <c:pt idx="75">
                  <c:v>42874</c:v>
                </c:pt>
                <c:pt idx="76">
                  <c:v>42875</c:v>
                </c:pt>
                <c:pt idx="77">
                  <c:v>42876</c:v>
                </c:pt>
                <c:pt idx="78">
                  <c:v>42877</c:v>
                </c:pt>
                <c:pt idx="79">
                  <c:v>42878</c:v>
                </c:pt>
                <c:pt idx="80">
                  <c:v>42879</c:v>
                </c:pt>
                <c:pt idx="81">
                  <c:v>42880</c:v>
                </c:pt>
                <c:pt idx="82">
                  <c:v>42881</c:v>
                </c:pt>
                <c:pt idx="83">
                  <c:v>42882</c:v>
                </c:pt>
                <c:pt idx="84">
                  <c:v>42883</c:v>
                </c:pt>
                <c:pt idx="85">
                  <c:v>42884</c:v>
                </c:pt>
                <c:pt idx="86">
                  <c:v>42885</c:v>
                </c:pt>
                <c:pt idx="87">
                  <c:v>42886</c:v>
                </c:pt>
                <c:pt idx="88">
                  <c:v>42887</c:v>
                </c:pt>
                <c:pt idx="89">
                  <c:v>42888</c:v>
                </c:pt>
                <c:pt idx="90">
                  <c:v>42889</c:v>
                </c:pt>
                <c:pt idx="91">
                  <c:v>42890</c:v>
                </c:pt>
                <c:pt idx="92">
                  <c:v>42891</c:v>
                </c:pt>
                <c:pt idx="93">
                  <c:v>42892</c:v>
                </c:pt>
                <c:pt idx="94">
                  <c:v>42893</c:v>
                </c:pt>
                <c:pt idx="95">
                  <c:v>42894</c:v>
                </c:pt>
                <c:pt idx="96">
                  <c:v>42895</c:v>
                </c:pt>
                <c:pt idx="97">
                  <c:v>42896</c:v>
                </c:pt>
                <c:pt idx="98">
                  <c:v>42897</c:v>
                </c:pt>
                <c:pt idx="99">
                  <c:v>42898</c:v>
                </c:pt>
                <c:pt idx="100">
                  <c:v>42899</c:v>
                </c:pt>
                <c:pt idx="101">
                  <c:v>42900</c:v>
                </c:pt>
                <c:pt idx="102">
                  <c:v>42901</c:v>
                </c:pt>
                <c:pt idx="103">
                  <c:v>42902</c:v>
                </c:pt>
                <c:pt idx="104">
                  <c:v>42903</c:v>
                </c:pt>
                <c:pt idx="105">
                  <c:v>42904</c:v>
                </c:pt>
                <c:pt idx="106">
                  <c:v>42905</c:v>
                </c:pt>
                <c:pt idx="107">
                  <c:v>42906</c:v>
                </c:pt>
                <c:pt idx="108">
                  <c:v>42907</c:v>
                </c:pt>
                <c:pt idx="109">
                  <c:v>42908</c:v>
                </c:pt>
                <c:pt idx="110">
                  <c:v>42909</c:v>
                </c:pt>
                <c:pt idx="111">
                  <c:v>42910</c:v>
                </c:pt>
                <c:pt idx="112">
                  <c:v>42911</c:v>
                </c:pt>
                <c:pt idx="113">
                  <c:v>42912</c:v>
                </c:pt>
                <c:pt idx="114">
                  <c:v>42913</c:v>
                </c:pt>
                <c:pt idx="115">
                  <c:v>42914</c:v>
                </c:pt>
                <c:pt idx="116">
                  <c:v>42915</c:v>
                </c:pt>
                <c:pt idx="117">
                  <c:v>42916</c:v>
                </c:pt>
                <c:pt idx="118">
                  <c:v>42917</c:v>
                </c:pt>
                <c:pt idx="119">
                  <c:v>42918</c:v>
                </c:pt>
                <c:pt idx="120">
                  <c:v>42919</c:v>
                </c:pt>
                <c:pt idx="121">
                  <c:v>42920</c:v>
                </c:pt>
                <c:pt idx="122">
                  <c:v>42921</c:v>
                </c:pt>
                <c:pt idx="123">
                  <c:v>42922</c:v>
                </c:pt>
                <c:pt idx="124">
                  <c:v>42923</c:v>
                </c:pt>
                <c:pt idx="125">
                  <c:v>42924</c:v>
                </c:pt>
                <c:pt idx="126">
                  <c:v>42925</c:v>
                </c:pt>
                <c:pt idx="127">
                  <c:v>42926</c:v>
                </c:pt>
                <c:pt idx="128">
                  <c:v>42927</c:v>
                </c:pt>
                <c:pt idx="129">
                  <c:v>42928</c:v>
                </c:pt>
                <c:pt idx="130">
                  <c:v>42929</c:v>
                </c:pt>
                <c:pt idx="131">
                  <c:v>42930</c:v>
                </c:pt>
                <c:pt idx="132">
                  <c:v>42931</c:v>
                </c:pt>
                <c:pt idx="133">
                  <c:v>42932</c:v>
                </c:pt>
                <c:pt idx="134">
                  <c:v>42933</c:v>
                </c:pt>
                <c:pt idx="135">
                  <c:v>42934</c:v>
                </c:pt>
                <c:pt idx="136">
                  <c:v>42935</c:v>
                </c:pt>
                <c:pt idx="137">
                  <c:v>42936</c:v>
                </c:pt>
                <c:pt idx="138">
                  <c:v>42937</c:v>
                </c:pt>
                <c:pt idx="139">
                  <c:v>42938</c:v>
                </c:pt>
                <c:pt idx="140">
                  <c:v>42939</c:v>
                </c:pt>
                <c:pt idx="141">
                  <c:v>42940</c:v>
                </c:pt>
                <c:pt idx="142">
                  <c:v>42941</c:v>
                </c:pt>
                <c:pt idx="143">
                  <c:v>42942</c:v>
                </c:pt>
                <c:pt idx="144">
                  <c:v>42943</c:v>
                </c:pt>
                <c:pt idx="145">
                  <c:v>42944</c:v>
                </c:pt>
                <c:pt idx="146">
                  <c:v>42945</c:v>
                </c:pt>
                <c:pt idx="147">
                  <c:v>42946</c:v>
                </c:pt>
                <c:pt idx="148">
                  <c:v>42947</c:v>
                </c:pt>
                <c:pt idx="149">
                  <c:v>42948</c:v>
                </c:pt>
                <c:pt idx="150">
                  <c:v>42949</c:v>
                </c:pt>
                <c:pt idx="151">
                  <c:v>42950</c:v>
                </c:pt>
                <c:pt idx="152">
                  <c:v>42951</c:v>
                </c:pt>
                <c:pt idx="153">
                  <c:v>42952</c:v>
                </c:pt>
                <c:pt idx="154">
                  <c:v>42953</c:v>
                </c:pt>
                <c:pt idx="155">
                  <c:v>42954</c:v>
                </c:pt>
                <c:pt idx="156">
                  <c:v>42955</c:v>
                </c:pt>
                <c:pt idx="157">
                  <c:v>42956</c:v>
                </c:pt>
                <c:pt idx="158">
                  <c:v>42957</c:v>
                </c:pt>
                <c:pt idx="159">
                  <c:v>42958</c:v>
                </c:pt>
                <c:pt idx="160">
                  <c:v>42959</c:v>
                </c:pt>
                <c:pt idx="161">
                  <c:v>42960</c:v>
                </c:pt>
                <c:pt idx="162">
                  <c:v>42961</c:v>
                </c:pt>
                <c:pt idx="163">
                  <c:v>42962</c:v>
                </c:pt>
                <c:pt idx="164">
                  <c:v>42963</c:v>
                </c:pt>
                <c:pt idx="165">
                  <c:v>42964</c:v>
                </c:pt>
                <c:pt idx="166">
                  <c:v>42965</c:v>
                </c:pt>
                <c:pt idx="167">
                  <c:v>42966</c:v>
                </c:pt>
                <c:pt idx="168">
                  <c:v>42967</c:v>
                </c:pt>
                <c:pt idx="169">
                  <c:v>42968</c:v>
                </c:pt>
                <c:pt idx="170">
                  <c:v>42969</c:v>
                </c:pt>
                <c:pt idx="171">
                  <c:v>42970</c:v>
                </c:pt>
                <c:pt idx="172">
                  <c:v>42971</c:v>
                </c:pt>
                <c:pt idx="173">
                  <c:v>42972</c:v>
                </c:pt>
                <c:pt idx="174">
                  <c:v>42973</c:v>
                </c:pt>
                <c:pt idx="175">
                  <c:v>42974</c:v>
                </c:pt>
                <c:pt idx="176">
                  <c:v>42975</c:v>
                </c:pt>
                <c:pt idx="177">
                  <c:v>42976</c:v>
                </c:pt>
                <c:pt idx="178">
                  <c:v>42977</c:v>
                </c:pt>
                <c:pt idx="179">
                  <c:v>42978</c:v>
                </c:pt>
                <c:pt idx="180">
                  <c:v>42979</c:v>
                </c:pt>
                <c:pt idx="181">
                  <c:v>42980</c:v>
                </c:pt>
                <c:pt idx="182">
                  <c:v>42981</c:v>
                </c:pt>
                <c:pt idx="183">
                  <c:v>42982</c:v>
                </c:pt>
                <c:pt idx="184">
                  <c:v>42983</c:v>
                </c:pt>
                <c:pt idx="185">
                  <c:v>42984</c:v>
                </c:pt>
                <c:pt idx="186">
                  <c:v>42985</c:v>
                </c:pt>
                <c:pt idx="187">
                  <c:v>42986</c:v>
                </c:pt>
                <c:pt idx="188">
                  <c:v>42987</c:v>
                </c:pt>
                <c:pt idx="189">
                  <c:v>42988</c:v>
                </c:pt>
                <c:pt idx="190">
                  <c:v>42989</c:v>
                </c:pt>
                <c:pt idx="191">
                  <c:v>42990</c:v>
                </c:pt>
                <c:pt idx="192">
                  <c:v>42991</c:v>
                </c:pt>
                <c:pt idx="193">
                  <c:v>42992</c:v>
                </c:pt>
                <c:pt idx="194">
                  <c:v>42993</c:v>
                </c:pt>
                <c:pt idx="195">
                  <c:v>42994</c:v>
                </c:pt>
                <c:pt idx="196">
                  <c:v>42995</c:v>
                </c:pt>
                <c:pt idx="197">
                  <c:v>42996</c:v>
                </c:pt>
                <c:pt idx="198">
                  <c:v>42997</c:v>
                </c:pt>
                <c:pt idx="199">
                  <c:v>42998</c:v>
                </c:pt>
                <c:pt idx="200">
                  <c:v>42999</c:v>
                </c:pt>
                <c:pt idx="201">
                  <c:v>43000</c:v>
                </c:pt>
                <c:pt idx="202">
                  <c:v>43001</c:v>
                </c:pt>
                <c:pt idx="203">
                  <c:v>43002</c:v>
                </c:pt>
                <c:pt idx="204">
                  <c:v>43003</c:v>
                </c:pt>
                <c:pt idx="205">
                  <c:v>43004</c:v>
                </c:pt>
                <c:pt idx="206">
                  <c:v>43005</c:v>
                </c:pt>
                <c:pt idx="207">
                  <c:v>43006</c:v>
                </c:pt>
                <c:pt idx="208">
                  <c:v>43007</c:v>
                </c:pt>
                <c:pt idx="209">
                  <c:v>43008</c:v>
                </c:pt>
                <c:pt idx="210">
                  <c:v>43009</c:v>
                </c:pt>
                <c:pt idx="211">
                  <c:v>43010</c:v>
                </c:pt>
                <c:pt idx="212">
                  <c:v>43011</c:v>
                </c:pt>
                <c:pt idx="213">
                  <c:v>43012</c:v>
                </c:pt>
                <c:pt idx="214">
                  <c:v>43013</c:v>
                </c:pt>
                <c:pt idx="215">
                  <c:v>43014</c:v>
                </c:pt>
                <c:pt idx="216">
                  <c:v>43015</c:v>
                </c:pt>
                <c:pt idx="217">
                  <c:v>43016</c:v>
                </c:pt>
                <c:pt idx="218">
                  <c:v>43017</c:v>
                </c:pt>
                <c:pt idx="219">
                  <c:v>43018</c:v>
                </c:pt>
                <c:pt idx="220">
                  <c:v>43019</c:v>
                </c:pt>
                <c:pt idx="221">
                  <c:v>43020</c:v>
                </c:pt>
                <c:pt idx="222">
                  <c:v>43021</c:v>
                </c:pt>
                <c:pt idx="223">
                  <c:v>43022</c:v>
                </c:pt>
                <c:pt idx="224">
                  <c:v>43023</c:v>
                </c:pt>
                <c:pt idx="225">
                  <c:v>43024</c:v>
                </c:pt>
                <c:pt idx="226">
                  <c:v>43025</c:v>
                </c:pt>
                <c:pt idx="227">
                  <c:v>43026</c:v>
                </c:pt>
                <c:pt idx="228">
                  <c:v>43027</c:v>
                </c:pt>
                <c:pt idx="229">
                  <c:v>43028</c:v>
                </c:pt>
                <c:pt idx="230">
                  <c:v>43029</c:v>
                </c:pt>
                <c:pt idx="231">
                  <c:v>43030</c:v>
                </c:pt>
                <c:pt idx="232">
                  <c:v>43031</c:v>
                </c:pt>
                <c:pt idx="233">
                  <c:v>43032</c:v>
                </c:pt>
                <c:pt idx="234">
                  <c:v>43033</c:v>
                </c:pt>
                <c:pt idx="235">
                  <c:v>43034</c:v>
                </c:pt>
                <c:pt idx="236">
                  <c:v>43035</c:v>
                </c:pt>
                <c:pt idx="237">
                  <c:v>43036</c:v>
                </c:pt>
                <c:pt idx="238">
                  <c:v>43037</c:v>
                </c:pt>
                <c:pt idx="239">
                  <c:v>43038</c:v>
                </c:pt>
                <c:pt idx="240">
                  <c:v>43039</c:v>
                </c:pt>
                <c:pt idx="241">
                  <c:v>43040</c:v>
                </c:pt>
                <c:pt idx="242">
                  <c:v>43041</c:v>
                </c:pt>
                <c:pt idx="243">
                  <c:v>43042</c:v>
                </c:pt>
                <c:pt idx="244">
                  <c:v>43043</c:v>
                </c:pt>
                <c:pt idx="245">
                  <c:v>43044</c:v>
                </c:pt>
                <c:pt idx="246">
                  <c:v>43045</c:v>
                </c:pt>
                <c:pt idx="247">
                  <c:v>43046</c:v>
                </c:pt>
                <c:pt idx="248">
                  <c:v>43047</c:v>
                </c:pt>
                <c:pt idx="249">
                  <c:v>43048</c:v>
                </c:pt>
                <c:pt idx="250">
                  <c:v>43049</c:v>
                </c:pt>
                <c:pt idx="251">
                  <c:v>43050</c:v>
                </c:pt>
                <c:pt idx="252">
                  <c:v>43051</c:v>
                </c:pt>
                <c:pt idx="253">
                  <c:v>43052</c:v>
                </c:pt>
                <c:pt idx="254">
                  <c:v>43053</c:v>
                </c:pt>
                <c:pt idx="255">
                  <c:v>43054</c:v>
                </c:pt>
                <c:pt idx="256">
                  <c:v>43055</c:v>
                </c:pt>
                <c:pt idx="257">
                  <c:v>43056</c:v>
                </c:pt>
                <c:pt idx="258">
                  <c:v>43057</c:v>
                </c:pt>
                <c:pt idx="259">
                  <c:v>43058</c:v>
                </c:pt>
                <c:pt idx="260">
                  <c:v>43059</c:v>
                </c:pt>
                <c:pt idx="261">
                  <c:v>43060</c:v>
                </c:pt>
                <c:pt idx="262">
                  <c:v>43061</c:v>
                </c:pt>
                <c:pt idx="263">
                  <c:v>43062</c:v>
                </c:pt>
                <c:pt idx="264">
                  <c:v>43063</c:v>
                </c:pt>
                <c:pt idx="265">
                  <c:v>43064</c:v>
                </c:pt>
                <c:pt idx="266">
                  <c:v>43065</c:v>
                </c:pt>
                <c:pt idx="267">
                  <c:v>43066</c:v>
                </c:pt>
                <c:pt idx="268">
                  <c:v>43067</c:v>
                </c:pt>
                <c:pt idx="269">
                  <c:v>43068</c:v>
                </c:pt>
                <c:pt idx="270">
                  <c:v>43069</c:v>
                </c:pt>
                <c:pt idx="271">
                  <c:v>43070</c:v>
                </c:pt>
                <c:pt idx="272">
                  <c:v>43071</c:v>
                </c:pt>
                <c:pt idx="273">
                  <c:v>43072</c:v>
                </c:pt>
                <c:pt idx="274">
                  <c:v>43073</c:v>
                </c:pt>
                <c:pt idx="275">
                  <c:v>43074</c:v>
                </c:pt>
                <c:pt idx="276">
                  <c:v>43075</c:v>
                </c:pt>
                <c:pt idx="277">
                  <c:v>43076</c:v>
                </c:pt>
                <c:pt idx="278">
                  <c:v>43077</c:v>
                </c:pt>
                <c:pt idx="279">
                  <c:v>43078</c:v>
                </c:pt>
                <c:pt idx="280">
                  <c:v>43079</c:v>
                </c:pt>
                <c:pt idx="281">
                  <c:v>43080</c:v>
                </c:pt>
                <c:pt idx="282">
                  <c:v>43081</c:v>
                </c:pt>
                <c:pt idx="283">
                  <c:v>43082</c:v>
                </c:pt>
                <c:pt idx="284">
                  <c:v>43083</c:v>
                </c:pt>
                <c:pt idx="285">
                  <c:v>43084</c:v>
                </c:pt>
                <c:pt idx="286">
                  <c:v>43085</c:v>
                </c:pt>
                <c:pt idx="287">
                  <c:v>43086</c:v>
                </c:pt>
                <c:pt idx="288">
                  <c:v>43087</c:v>
                </c:pt>
                <c:pt idx="289">
                  <c:v>43088</c:v>
                </c:pt>
                <c:pt idx="290">
                  <c:v>43089</c:v>
                </c:pt>
                <c:pt idx="291">
                  <c:v>43090</c:v>
                </c:pt>
                <c:pt idx="292">
                  <c:v>43091</c:v>
                </c:pt>
                <c:pt idx="293">
                  <c:v>43092</c:v>
                </c:pt>
                <c:pt idx="294">
                  <c:v>43093</c:v>
                </c:pt>
                <c:pt idx="295">
                  <c:v>43094</c:v>
                </c:pt>
                <c:pt idx="296">
                  <c:v>43095</c:v>
                </c:pt>
                <c:pt idx="297">
                  <c:v>43096</c:v>
                </c:pt>
                <c:pt idx="298">
                  <c:v>43097</c:v>
                </c:pt>
                <c:pt idx="299">
                  <c:v>43098</c:v>
                </c:pt>
                <c:pt idx="300">
                  <c:v>43099</c:v>
                </c:pt>
                <c:pt idx="301">
                  <c:v>43100</c:v>
                </c:pt>
                <c:pt idx="302">
                  <c:v>43101</c:v>
                </c:pt>
                <c:pt idx="303">
                  <c:v>43102</c:v>
                </c:pt>
                <c:pt idx="304">
                  <c:v>43103</c:v>
                </c:pt>
                <c:pt idx="305">
                  <c:v>43104</c:v>
                </c:pt>
                <c:pt idx="306">
                  <c:v>43105</c:v>
                </c:pt>
                <c:pt idx="307">
                  <c:v>43106</c:v>
                </c:pt>
                <c:pt idx="308">
                  <c:v>43107</c:v>
                </c:pt>
                <c:pt idx="309">
                  <c:v>43108</c:v>
                </c:pt>
                <c:pt idx="310">
                  <c:v>43109</c:v>
                </c:pt>
                <c:pt idx="311">
                  <c:v>43110</c:v>
                </c:pt>
                <c:pt idx="312">
                  <c:v>43111</c:v>
                </c:pt>
                <c:pt idx="313">
                  <c:v>43112</c:v>
                </c:pt>
                <c:pt idx="314">
                  <c:v>43113</c:v>
                </c:pt>
                <c:pt idx="315">
                  <c:v>43114</c:v>
                </c:pt>
                <c:pt idx="316">
                  <c:v>43115</c:v>
                </c:pt>
                <c:pt idx="317">
                  <c:v>43116</c:v>
                </c:pt>
                <c:pt idx="318">
                  <c:v>43117</c:v>
                </c:pt>
                <c:pt idx="319">
                  <c:v>43118</c:v>
                </c:pt>
                <c:pt idx="320">
                  <c:v>43119</c:v>
                </c:pt>
                <c:pt idx="321">
                  <c:v>43120</c:v>
                </c:pt>
                <c:pt idx="322">
                  <c:v>43121</c:v>
                </c:pt>
                <c:pt idx="323">
                  <c:v>43122</c:v>
                </c:pt>
                <c:pt idx="324">
                  <c:v>43123</c:v>
                </c:pt>
                <c:pt idx="325">
                  <c:v>43124</c:v>
                </c:pt>
                <c:pt idx="326">
                  <c:v>43125</c:v>
                </c:pt>
                <c:pt idx="327">
                  <c:v>43126</c:v>
                </c:pt>
                <c:pt idx="328">
                  <c:v>43127</c:v>
                </c:pt>
                <c:pt idx="329">
                  <c:v>43128</c:v>
                </c:pt>
                <c:pt idx="330">
                  <c:v>43129</c:v>
                </c:pt>
                <c:pt idx="331">
                  <c:v>43130</c:v>
                </c:pt>
                <c:pt idx="332">
                  <c:v>43131</c:v>
                </c:pt>
                <c:pt idx="333">
                  <c:v>43132</c:v>
                </c:pt>
                <c:pt idx="334">
                  <c:v>43133</c:v>
                </c:pt>
                <c:pt idx="335">
                  <c:v>43134</c:v>
                </c:pt>
                <c:pt idx="336">
                  <c:v>43135</c:v>
                </c:pt>
                <c:pt idx="337">
                  <c:v>43136</c:v>
                </c:pt>
                <c:pt idx="338">
                  <c:v>43137</c:v>
                </c:pt>
                <c:pt idx="339">
                  <c:v>43138</c:v>
                </c:pt>
                <c:pt idx="340">
                  <c:v>43139</c:v>
                </c:pt>
                <c:pt idx="341">
                  <c:v>43140</c:v>
                </c:pt>
                <c:pt idx="342">
                  <c:v>43141</c:v>
                </c:pt>
                <c:pt idx="343">
                  <c:v>43142</c:v>
                </c:pt>
                <c:pt idx="344">
                  <c:v>43143</c:v>
                </c:pt>
                <c:pt idx="345">
                  <c:v>43144</c:v>
                </c:pt>
                <c:pt idx="346">
                  <c:v>43145</c:v>
                </c:pt>
                <c:pt idx="347">
                  <c:v>43146</c:v>
                </c:pt>
                <c:pt idx="348">
                  <c:v>43147</c:v>
                </c:pt>
                <c:pt idx="349">
                  <c:v>43148</c:v>
                </c:pt>
                <c:pt idx="350">
                  <c:v>43149</c:v>
                </c:pt>
                <c:pt idx="351">
                  <c:v>43150</c:v>
                </c:pt>
                <c:pt idx="352">
                  <c:v>43151</c:v>
                </c:pt>
                <c:pt idx="353">
                  <c:v>43152</c:v>
                </c:pt>
                <c:pt idx="354">
                  <c:v>43153</c:v>
                </c:pt>
                <c:pt idx="355">
                  <c:v>43154</c:v>
                </c:pt>
                <c:pt idx="356">
                  <c:v>43155</c:v>
                </c:pt>
                <c:pt idx="357">
                  <c:v>43156</c:v>
                </c:pt>
                <c:pt idx="358">
                  <c:v>43157</c:v>
                </c:pt>
                <c:pt idx="359">
                  <c:v>43158</c:v>
                </c:pt>
                <c:pt idx="360">
                  <c:v>43159</c:v>
                </c:pt>
                <c:pt idx="361">
                  <c:v>43160</c:v>
                </c:pt>
                <c:pt idx="362">
                  <c:v>43161</c:v>
                </c:pt>
                <c:pt idx="363">
                  <c:v>43162</c:v>
                </c:pt>
                <c:pt idx="364">
                  <c:v>43163</c:v>
                </c:pt>
                <c:pt idx="365">
                  <c:v>43164</c:v>
                </c:pt>
                <c:pt idx="366">
                  <c:v>43165</c:v>
                </c:pt>
                <c:pt idx="367">
                  <c:v>43166</c:v>
                </c:pt>
                <c:pt idx="368">
                  <c:v>43167</c:v>
                </c:pt>
                <c:pt idx="369">
                  <c:v>43168</c:v>
                </c:pt>
                <c:pt idx="370">
                  <c:v>43169</c:v>
                </c:pt>
                <c:pt idx="371">
                  <c:v>43170</c:v>
                </c:pt>
                <c:pt idx="372">
                  <c:v>43171</c:v>
                </c:pt>
                <c:pt idx="373">
                  <c:v>43172</c:v>
                </c:pt>
                <c:pt idx="374">
                  <c:v>43173</c:v>
                </c:pt>
                <c:pt idx="375">
                  <c:v>43174</c:v>
                </c:pt>
                <c:pt idx="376">
                  <c:v>43175</c:v>
                </c:pt>
                <c:pt idx="377">
                  <c:v>43176</c:v>
                </c:pt>
                <c:pt idx="378">
                  <c:v>43177</c:v>
                </c:pt>
                <c:pt idx="379">
                  <c:v>43178</c:v>
                </c:pt>
                <c:pt idx="380">
                  <c:v>43179</c:v>
                </c:pt>
                <c:pt idx="381">
                  <c:v>43180</c:v>
                </c:pt>
                <c:pt idx="382">
                  <c:v>43181</c:v>
                </c:pt>
                <c:pt idx="383">
                  <c:v>43182</c:v>
                </c:pt>
                <c:pt idx="384">
                  <c:v>43183</c:v>
                </c:pt>
                <c:pt idx="385">
                  <c:v>43184</c:v>
                </c:pt>
                <c:pt idx="386">
                  <c:v>43185</c:v>
                </c:pt>
                <c:pt idx="387">
                  <c:v>43186</c:v>
                </c:pt>
                <c:pt idx="388">
                  <c:v>43187</c:v>
                </c:pt>
                <c:pt idx="389">
                  <c:v>43188</c:v>
                </c:pt>
                <c:pt idx="390">
                  <c:v>43189</c:v>
                </c:pt>
                <c:pt idx="391">
                  <c:v>43190</c:v>
                </c:pt>
                <c:pt idx="392">
                  <c:v>43191</c:v>
                </c:pt>
                <c:pt idx="393">
                  <c:v>43192</c:v>
                </c:pt>
                <c:pt idx="394">
                  <c:v>43193</c:v>
                </c:pt>
                <c:pt idx="395">
                  <c:v>43194</c:v>
                </c:pt>
                <c:pt idx="396">
                  <c:v>43195</c:v>
                </c:pt>
                <c:pt idx="397">
                  <c:v>43196</c:v>
                </c:pt>
                <c:pt idx="398">
                  <c:v>43197</c:v>
                </c:pt>
                <c:pt idx="399">
                  <c:v>43198</c:v>
                </c:pt>
                <c:pt idx="400">
                  <c:v>43199</c:v>
                </c:pt>
                <c:pt idx="401">
                  <c:v>43200</c:v>
                </c:pt>
                <c:pt idx="402">
                  <c:v>43201</c:v>
                </c:pt>
                <c:pt idx="403">
                  <c:v>43202</c:v>
                </c:pt>
                <c:pt idx="404">
                  <c:v>43203</c:v>
                </c:pt>
                <c:pt idx="405">
                  <c:v>43204</c:v>
                </c:pt>
                <c:pt idx="406">
                  <c:v>43205</c:v>
                </c:pt>
                <c:pt idx="407">
                  <c:v>43206</c:v>
                </c:pt>
                <c:pt idx="408">
                  <c:v>43207</c:v>
                </c:pt>
                <c:pt idx="409">
                  <c:v>43208</c:v>
                </c:pt>
                <c:pt idx="410">
                  <c:v>43209</c:v>
                </c:pt>
                <c:pt idx="411">
                  <c:v>43210</c:v>
                </c:pt>
                <c:pt idx="412">
                  <c:v>43211</c:v>
                </c:pt>
                <c:pt idx="413">
                  <c:v>43212</c:v>
                </c:pt>
                <c:pt idx="414">
                  <c:v>43213</c:v>
                </c:pt>
                <c:pt idx="415">
                  <c:v>43214</c:v>
                </c:pt>
                <c:pt idx="416">
                  <c:v>43215</c:v>
                </c:pt>
                <c:pt idx="417">
                  <c:v>43216</c:v>
                </c:pt>
                <c:pt idx="418">
                  <c:v>43217</c:v>
                </c:pt>
                <c:pt idx="419">
                  <c:v>43218</c:v>
                </c:pt>
                <c:pt idx="420">
                  <c:v>43219</c:v>
                </c:pt>
                <c:pt idx="421">
                  <c:v>43220</c:v>
                </c:pt>
                <c:pt idx="422">
                  <c:v>43221</c:v>
                </c:pt>
                <c:pt idx="423">
                  <c:v>43222</c:v>
                </c:pt>
                <c:pt idx="424">
                  <c:v>43223</c:v>
                </c:pt>
                <c:pt idx="425">
                  <c:v>43224</c:v>
                </c:pt>
                <c:pt idx="426">
                  <c:v>43225</c:v>
                </c:pt>
                <c:pt idx="427">
                  <c:v>43226</c:v>
                </c:pt>
                <c:pt idx="428">
                  <c:v>43227</c:v>
                </c:pt>
                <c:pt idx="429">
                  <c:v>43228</c:v>
                </c:pt>
                <c:pt idx="430">
                  <c:v>43229</c:v>
                </c:pt>
                <c:pt idx="431">
                  <c:v>43230</c:v>
                </c:pt>
                <c:pt idx="432">
                  <c:v>43231</c:v>
                </c:pt>
                <c:pt idx="433">
                  <c:v>43232</c:v>
                </c:pt>
                <c:pt idx="434">
                  <c:v>43233</c:v>
                </c:pt>
                <c:pt idx="435">
                  <c:v>43234</c:v>
                </c:pt>
                <c:pt idx="436">
                  <c:v>43235</c:v>
                </c:pt>
                <c:pt idx="437">
                  <c:v>43236</c:v>
                </c:pt>
                <c:pt idx="438">
                  <c:v>43237</c:v>
                </c:pt>
                <c:pt idx="439">
                  <c:v>43238</c:v>
                </c:pt>
                <c:pt idx="440">
                  <c:v>43239</c:v>
                </c:pt>
                <c:pt idx="441">
                  <c:v>43240</c:v>
                </c:pt>
                <c:pt idx="442">
                  <c:v>43241</c:v>
                </c:pt>
                <c:pt idx="443">
                  <c:v>43242</c:v>
                </c:pt>
                <c:pt idx="444">
                  <c:v>43243</c:v>
                </c:pt>
                <c:pt idx="445">
                  <c:v>43244</c:v>
                </c:pt>
                <c:pt idx="446">
                  <c:v>43245</c:v>
                </c:pt>
                <c:pt idx="447">
                  <c:v>43246</c:v>
                </c:pt>
                <c:pt idx="448">
                  <c:v>43247</c:v>
                </c:pt>
                <c:pt idx="449">
                  <c:v>43248</c:v>
                </c:pt>
                <c:pt idx="450">
                  <c:v>43249</c:v>
                </c:pt>
                <c:pt idx="451">
                  <c:v>43250</c:v>
                </c:pt>
                <c:pt idx="452">
                  <c:v>43251</c:v>
                </c:pt>
                <c:pt idx="453">
                  <c:v>43252</c:v>
                </c:pt>
                <c:pt idx="454">
                  <c:v>43253</c:v>
                </c:pt>
                <c:pt idx="455">
                  <c:v>43254</c:v>
                </c:pt>
                <c:pt idx="456">
                  <c:v>43255</c:v>
                </c:pt>
                <c:pt idx="457">
                  <c:v>43256</c:v>
                </c:pt>
                <c:pt idx="458">
                  <c:v>43257</c:v>
                </c:pt>
                <c:pt idx="459">
                  <c:v>43258</c:v>
                </c:pt>
                <c:pt idx="460">
                  <c:v>43259</c:v>
                </c:pt>
                <c:pt idx="461">
                  <c:v>43260</c:v>
                </c:pt>
                <c:pt idx="462">
                  <c:v>43261</c:v>
                </c:pt>
                <c:pt idx="463">
                  <c:v>43262</c:v>
                </c:pt>
                <c:pt idx="464">
                  <c:v>43263</c:v>
                </c:pt>
                <c:pt idx="465">
                  <c:v>43264</c:v>
                </c:pt>
                <c:pt idx="466">
                  <c:v>43265</c:v>
                </c:pt>
                <c:pt idx="467">
                  <c:v>43266</c:v>
                </c:pt>
                <c:pt idx="468">
                  <c:v>43267</c:v>
                </c:pt>
                <c:pt idx="469">
                  <c:v>43268</c:v>
                </c:pt>
                <c:pt idx="470">
                  <c:v>43269</c:v>
                </c:pt>
                <c:pt idx="471">
                  <c:v>43270</c:v>
                </c:pt>
                <c:pt idx="472">
                  <c:v>43271</c:v>
                </c:pt>
                <c:pt idx="473">
                  <c:v>43272</c:v>
                </c:pt>
                <c:pt idx="474">
                  <c:v>43273</c:v>
                </c:pt>
                <c:pt idx="475">
                  <c:v>43274</c:v>
                </c:pt>
                <c:pt idx="476">
                  <c:v>43275</c:v>
                </c:pt>
                <c:pt idx="477">
                  <c:v>43276</c:v>
                </c:pt>
                <c:pt idx="478">
                  <c:v>43277</c:v>
                </c:pt>
                <c:pt idx="479">
                  <c:v>43278</c:v>
                </c:pt>
                <c:pt idx="480">
                  <c:v>43279</c:v>
                </c:pt>
                <c:pt idx="481">
                  <c:v>43280</c:v>
                </c:pt>
                <c:pt idx="482">
                  <c:v>43281</c:v>
                </c:pt>
                <c:pt idx="483">
                  <c:v>43282</c:v>
                </c:pt>
                <c:pt idx="484">
                  <c:v>43283</c:v>
                </c:pt>
                <c:pt idx="485">
                  <c:v>43284</c:v>
                </c:pt>
                <c:pt idx="486">
                  <c:v>43285</c:v>
                </c:pt>
                <c:pt idx="487">
                  <c:v>43286</c:v>
                </c:pt>
                <c:pt idx="488">
                  <c:v>43287</c:v>
                </c:pt>
                <c:pt idx="489">
                  <c:v>43288</c:v>
                </c:pt>
                <c:pt idx="490">
                  <c:v>43289</c:v>
                </c:pt>
                <c:pt idx="491">
                  <c:v>43290</c:v>
                </c:pt>
                <c:pt idx="492">
                  <c:v>43291</c:v>
                </c:pt>
                <c:pt idx="493">
                  <c:v>43292</c:v>
                </c:pt>
                <c:pt idx="494">
                  <c:v>43293</c:v>
                </c:pt>
                <c:pt idx="495">
                  <c:v>43294</c:v>
                </c:pt>
                <c:pt idx="496">
                  <c:v>43295</c:v>
                </c:pt>
                <c:pt idx="497">
                  <c:v>43296</c:v>
                </c:pt>
                <c:pt idx="498">
                  <c:v>43297</c:v>
                </c:pt>
                <c:pt idx="499">
                  <c:v>43298</c:v>
                </c:pt>
                <c:pt idx="500">
                  <c:v>43299</c:v>
                </c:pt>
                <c:pt idx="501">
                  <c:v>43300</c:v>
                </c:pt>
                <c:pt idx="502">
                  <c:v>43301</c:v>
                </c:pt>
                <c:pt idx="503">
                  <c:v>43302</c:v>
                </c:pt>
                <c:pt idx="504">
                  <c:v>43303</c:v>
                </c:pt>
                <c:pt idx="505">
                  <c:v>43304</c:v>
                </c:pt>
                <c:pt idx="506">
                  <c:v>43305</c:v>
                </c:pt>
                <c:pt idx="507">
                  <c:v>43306</c:v>
                </c:pt>
                <c:pt idx="508">
                  <c:v>43307</c:v>
                </c:pt>
                <c:pt idx="509">
                  <c:v>43308</c:v>
                </c:pt>
                <c:pt idx="510">
                  <c:v>43309</c:v>
                </c:pt>
                <c:pt idx="511">
                  <c:v>43310</c:v>
                </c:pt>
                <c:pt idx="512">
                  <c:v>43311</c:v>
                </c:pt>
                <c:pt idx="513">
                  <c:v>43312</c:v>
                </c:pt>
                <c:pt idx="514">
                  <c:v>43313</c:v>
                </c:pt>
                <c:pt idx="515">
                  <c:v>43314</c:v>
                </c:pt>
                <c:pt idx="516">
                  <c:v>43315</c:v>
                </c:pt>
                <c:pt idx="517">
                  <c:v>43316</c:v>
                </c:pt>
                <c:pt idx="518">
                  <c:v>43317</c:v>
                </c:pt>
                <c:pt idx="519">
                  <c:v>43318</c:v>
                </c:pt>
                <c:pt idx="520">
                  <c:v>43319</c:v>
                </c:pt>
                <c:pt idx="521">
                  <c:v>43320</c:v>
                </c:pt>
                <c:pt idx="522">
                  <c:v>43321</c:v>
                </c:pt>
                <c:pt idx="523">
                  <c:v>43322</c:v>
                </c:pt>
                <c:pt idx="524">
                  <c:v>43323</c:v>
                </c:pt>
                <c:pt idx="525">
                  <c:v>43324</c:v>
                </c:pt>
                <c:pt idx="526">
                  <c:v>43325</c:v>
                </c:pt>
                <c:pt idx="527">
                  <c:v>43326</c:v>
                </c:pt>
                <c:pt idx="528">
                  <c:v>43327</c:v>
                </c:pt>
                <c:pt idx="529">
                  <c:v>43328</c:v>
                </c:pt>
                <c:pt idx="530">
                  <c:v>43329</c:v>
                </c:pt>
                <c:pt idx="531">
                  <c:v>43330</c:v>
                </c:pt>
                <c:pt idx="532">
                  <c:v>43331</c:v>
                </c:pt>
                <c:pt idx="533">
                  <c:v>43332</c:v>
                </c:pt>
                <c:pt idx="534">
                  <c:v>43333</c:v>
                </c:pt>
                <c:pt idx="535">
                  <c:v>43334</c:v>
                </c:pt>
                <c:pt idx="536">
                  <c:v>43335</c:v>
                </c:pt>
                <c:pt idx="537">
                  <c:v>43336</c:v>
                </c:pt>
                <c:pt idx="538">
                  <c:v>43337</c:v>
                </c:pt>
                <c:pt idx="539">
                  <c:v>43338</c:v>
                </c:pt>
                <c:pt idx="540">
                  <c:v>43339</c:v>
                </c:pt>
                <c:pt idx="541">
                  <c:v>43340</c:v>
                </c:pt>
                <c:pt idx="542">
                  <c:v>43341</c:v>
                </c:pt>
                <c:pt idx="543">
                  <c:v>43342</c:v>
                </c:pt>
                <c:pt idx="544">
                  <c:v>43343</c:v>
                </c:pt>
                <c:pt idx="545">
                  <c:v>43344</c:v>
                </c:pt>
                <c:pt idx="546">
                  <c:v>43345</c:v>
                </c:pt>
                <c:pt idx="547">
                  <c:v>43346</c:v>
                </c:pt>
                <c:pt idx="548">
                  <c:v>43347</c:v>
                </c:pt>
                <c:pt idx="549">
                  <c:v>43348</c:v>
                </c:pt>
                <c:pt idx="550">
                  <c:v>43349</c:v>
                </c:pt>
                <c:pt idx="551">
                  <c:v>43350</c:v>
                </c:pt>
                <c:pt idx="552">
                  <c:v>43351</c:v>
                </c:pt>
                <c:pt idx="553">
                  <c:v>43352</c:v>
                </c:pt>
                <c:pt idx="554">
                  <c:v>43353</c:v>
                </c:pt>
                <c:pt idx="555">
                  <c:v>43354</c:v>
                </c:pt>
                <c:pt idx="556">
                  <c:v>43355</c:v>
                </c:pt>
                <c:pt idx="557">
                  <c:v>43356</c:v>
                </c:pt>
                <c:pt idx="558">
                  <c:v>43357</c:v>
                </c:pt>
                <c:pt idx="559">
                  <c:v>43358</c:v>
                </c:pt>
                <c:pt idx="560">
                  <c:v>43359</c:v>
                </c:pt>
                <c:pt idx="561">
                  <c:v>43360</c:v>
                </c:pt>
                <c:pt idx="562">
                  <c:v>43361</c:v>
                </c:pt>
                <c:pt idx="563">
                  <c:v>43362</c:v>
                </c:pt>
                <c:pt idx="564">
                  <c:v>43363</c:v>
                </c:pt>
                <c:pt idx="565">
                  <c:v>43364</c:v>
                </c:pt>
                <c:pt idx="566">
                  <c:v>43365</c:v>
                </c:pt>
                <c:pt idx="567">
                  <c:v>43366</c:v>
                </c:pt>
                <c:pt idx="568">
                  <c:v>43367</c:v>
                </c:pt>
                <c:pt idx="569">
                  <c:v>43368</c:v>
                </c:pt>
                <c:pt idx="570">
                  <c:v>43369</c:v>
                </c:pt>
                <c:pt idx="571">
                  <c:v>43370</c:v>
                </c:pt>
                <c:pt idx="572">
                  <c:v>43371</c:v>
                </c:pt>
                <c:pt idx="573">
                  <c:v>43372</c:v>
                </c:pt>
                <c:pt idx="574">
                  <c:v>43373</c:v>
                </c:pt>
                <c:pt idx="575">
                  <c:v>43374</c:v>
                </c:pt>
                <c:pt idx="576">
                  <c:v>43375</c:v>
                </c:pt>
                <c:pt idx="577">
                  <c:v>43376</c:v>
                </c:pt>
                <c:pt idx="578">
                  <c:v>43377</c:v>
                </c:pt>
                <c:pt idx="579">
                  <c:v>43378</c:v>
                </c:pt>
                <c:pt idx="580">
                  <c:v>43379</c:v>
                </c:pt>
                <c:pt idx="581">
                  <c:v>43380</c:v>
                </c:pt>
                <c:pt idx="582">
                  <c:v>43381</c:v>
                </c:pt>
                <c:pt idx="583">
                  <c:v>43382</c:v>
                </c:pt>
                <c:pt idx="584">
                  <c:v>43383</c:v>
                </c:pt>
                <c:pt idx="585">
                  <c:v>43384</c:v>
                </c:pt>
                <c:pt idx="586">
                  <c:v>43385</c:v>
                </c:pt>
                <c:pt idx="587">
                  <c:v>43386</c:v>
                </c:pt>
                <c:pt idx="588">
                  <c:v>43387</c:v>
                </c:pt>
                <c:pt idx="589">
                  <c:v>43388</c:v>
                </c:pt>
                <c:pt idx="590">
                  <c:v>43389</c:v>
                </c:pt>
                <c:pt idx="591">
                  <c:v>43390</c:v>
                </c:pt>
                <c:pt idx="592">
                  <c:v>43391</c:v>
                </c:pt>
                <c:pt idx="593">
                  <c:v>43392</c:v>
                </c:pt>
                <c:pt idx="594">
                  <c:v>43393</c:v>
                </c:pt>
                <c:pt idx="595">
                  <c:v>43394</c:v>
                </c:pt>
                <c:pt idx="596">
                  <c:v>43395</c:v>
                </c:pt>
                <c:pt idx="597">
                  <c:v>43396</c:v>
                </c:pt>
                <c:pt idx="598">
                  <c:v>43397</c:v>
                </c:pt>
                <c:pt idx="599">
                  <c:v>43398</c:v>
                </c:pt>
                <c:pt idx="600">
                  <c:v>43399</c:v>
                </c:pt>
                <c:pt idx="601">
                  <c:v>43400</c:v>
                </c:pt>
                <c:pt idx="602">
                  <c:v>43401</c:v>
                </c:pt>
                <c:pt idx="603">
                  <c:v>43402</c:v>
                </c:pt>
                <c:pt idx="604">
                  <c:v>43403</c:v>
                </c:pt>
                <c:pt idx="605">
                  <c:v>43404</c:v>
                </c:pt>
                <c:pt idx="606">
                  <c:v>43405</c:v>
                </c:pt>
                <c:pt idx="607">
                  <c:v>43406</c:v>
                </c:pt>
                <c:pt idx="608">
                  <c:v>43407</c:v>
                </c:pt>
                <c:pt idx="609">
                  <c:v>43408</c:v>
                </c:pt>
                <c:pt idx="610">
                  <c:v>43409</c:v>
                </c:pt>
                <c:pt idx="611">
                  <c:v>43410</c:v>
                </c:pt>
                <c:pt idx="612">
                  <c:v>43411</c:v>
                </c:pt>
                <c:pt idx="613">
                  <c:v>43412</c:v>
                </c:pt>
                <c:pt idx="614">
                  <c:v>43413</c:v>
                </c:pt>
                <c:pt idx="615">
                  <c:v>43414</c:v>
                </c:pt>
                <c:pt idx="616">
                  <c:v>43415</c:v>
                </c:pt>
                <c:pt idx="617">
                  <c:v>43416</c:v>
                </c:pt>
                <c:pt idx="618">
                  <c:v>43417</c:v>
                </c:pt>
                <c:pt idx="619">
                  <c:v>43418</c:v>
                </c:pt>
                <c:pt idx="620">
                  <c:v>43419</c:v>
                </c:pt>
                <c:pt idx="621">
                  <c:v>43420</c:v>
                </c:pt>
                <c:pt idx="622">
                  <c:v>43421</c:v>
                </c:pt>
                <c:pt idx="623">
                  <c:v>43422</c:v>
                </c:pt>
                <c:pt idx="624">
                  <c:v>43423</c:v>
                </c:pt>
                <c:pt idx="625">
                  <c:v>43424</c:v>
                </c:pt>
                <c:pt idx="626">
                  <c:v>43425</c:v>
                </c:pt>
                <c:pt idx="627">
                  <c:v>43426</c:v>
                </c:pt>
                <c:pt idx="628">
                  <c:v>43427</c:v>
                </c:pt>
                <c:pt idx="629">
                  <c:v>43428</c:v>
                </c:pt>
                <c:pt idx="630">
                  <c:v>43429</c:v>
                </c:pt>
                <c:pt idx="631">
                  <c:v>43430</c:v>
                </c:pt>
                <c:pt idx="632">
                  <c:v>43431</c:v>
                </c:pt>
              </c:numCache>
            </c:numRef>
          </c:cat>
          <c:val>
            <c:numRef>
              <c:f>'Daily Tracking'!$M$2:$M$634</c:f>
              <c:numCache>
                <c:formatCode>General</c:formatCode>
                <c:ptCount val="633"/>
                <c:pt idx="0">
                  <c:v>1</c:v>
                </c:pt>
                <c:pt idx="1">
                  <c:v>1</c:v>
                </c:pt>
                <c:pt idx="2">
                  <c:v>0</c:v>
                </c:pt>
                <c:pt idx="3">
                  <c:v>2</c:v>
                </c:pt>
                <c:pt idx="4">
                  <c:v>1</c:v>
                </c:pt>
                <c:pt idx="5">
                  <c:v>2</c:v>
                </c:pt>
                <c:pt idx="6">
                  <c:v>2</c:v>
                </c:pt>
                <c:pt idx="7">
                  <c:v>2</c:v>
                </c:pt>
                <c:pt idx="8">
                  <c:v>2</c:v>
                </c:pt>
                <c:pt idx="9">
                  <c:v>5</c:v>
                </c:pt>
                <c:pt idx="10">
                  <c:v>8</c:v>
                </c:pt>
                <c:pt idx="11">
                  <c:v>6</c:v>
                </c:pt>
                <c:pt idx="12">
                  <c:v>6</c:v>
                </c:pt>
                <c:pt idx="13">
                  <c:v>6</c:v>
                </c:pt>
                <c:pt idx="14">
                  <c:v>6</c:v>
                </c:pt>
                <c:pt idx="15">
                  <c:v>6</c:v>
                </c:pt>
                <c:pt idx="16">
                  <c:v>6</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numCache>
            </c:numRef>
          </c:val>
          <c:extLst xmlns:c16r2="http://schemas.microsoft.com/office/drawing/2015/06/chart">
            <c:ext xmlns:c16="http://schemas.microsoft.com/office/drawing/2014/chart" uri="{C3380CC4-5D6E-409C-BE32-E72D297353CC}">
              <c16:uniqueId val="{00000000-C690-4712-8CAC-26C518CD8447}"/>
            </c:ext>
          </c:extLst>
        </c:ser>
        <c:dLbls>
          <c:showLegendKey val="0"/>
          <c:showVal val="0"/>
          <c:showCatName val="0"/>
          <c:showSerName val="0"/>
          <c:showPercent val="0"/>
          <c:showBubbleSize val="0"/>
        </c:dLbls>
        <c:gapWidth val="150"/>
        <c:axId val="183140864"/>
        <c:axId val="230597184"/>
      </c:barChart>
      <c:dateAx>
        <c:axId val="183140864"/>
        <c:scaling>
          <c:orientation val="minMax"/>
        </c:scaling>
        <c:delete val="0"/>
        <c:axPos val="b"/>
        <c:numFmt formatCode="m/d/yyyy" sourceLinked="1"/>
        <c:majorTickMark val="out"/>
        <c:minorTickMark val="none"/>
        <c:tickLblPos val="nextTo"/>
        <c:crossAx val="230597184"/>
        <c:crosses val="autoZero"/>
        <c:auto val="1"/>
        <c:lblOffset val="100"/>
        <c:baseTimeUnit val="days"/>
      </c:dateAx>
      <c:valAx>
        <c:axId val="230597184"/>
        <c:scaling>
          <c:orientation val="minMax"/>
        </c:scaling>
        <c:delete val="0"/>
        <c:axPos val="l"/>
        <c:majorGridlines>
          <c:spPr>
            <a:ln>
              <a:gradFill>
                <a:gsLst>
                  <a:gs pos="0">
                    <a:schemeClr val="accent1">
                      <a:tint val="66000"/>
                      <a:satMod val="160000"/>
                    </a:schemeClr>
                  </a:gs>
                  <a:gs pos="82000">
                    <a:schemeClr val="accent1">
                      <a:tint val="44500"/>
                      <a:satMod val="160000"/>
                    </a:schemeClr>
                  </a:gs>
                  <a:gs pos="100000">
                    <a:schemeClr val="accent1">
                      <a:tint val="23500"/>
                      <a:satMod val="160000"/>
                    </a:schemeClr>
                  </a:gs>
                </a:gsLst>
                <a:lin ang="5400000" scaled="0"/>
              </a:gradFill>
              <a:prstDash val="sysDot"/>
            </a:ln>
          </c:spPr>
        </c:majorGridlines>
        <c:numFmt formatCode="General" sourceLinked="1"/>
        <c:majorTickMark val="out"/>
        <c:minorTickMark val="none"/>
        <c:tickLblPos val="nextTo"/>
        <c:crossAx val="183140864"/>
        <c:crosses val="autoZero"/>
        <c:crossBetween val="between"/>
      </c:valAx>
    </c:plotArea>
    <c:legend>
      <c:legendPos val="r"/>
      <c:overlay val="0"/>
    </c:legend>
    <c:plotVisOnly val="1"/>
    <c:dispBlanksAs val="gap"/>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Throughput By Month</a:t>
            </a:r>
          </a:p>
        </c:rich>
      </c:tx>
      <c:overlay val="0"/>
    </c:title>
    <c:autoTitleDeleted val="0"/>
    <c:plotArea>
      <c:layout/>
      <c:lineChart>
        <c:grouping val="standard"/>
        <c:varyColors val="0"/>
        <c:ser>
          <c:idx val="0"/>
          <c:order val="0"/>
          <c:tx>
            <c:strRef>
              <c:f>'Monthly Summary'!$N$1</c:f>
              <c:strCache>
                <c:ptCount val="1"/>
                <c:pt idx="0">
                  <c:v>Done</c:v>
                </c:pt>
              </c:strCache>
            </c:strRef>
          </c:tx>
          <c:marker>
            <c:symbol val="none"/>
          </c:marker>
          <c:cat>
            <c:numRef>
              <c:f>'Monthly Summary'!$A$2:$A$44</c:f>
              <c:numCache>
                <c:formatCode>mmmm\ yy</c:formatCode>
                <c:ptCount val="43"/>
                <c:pt idx="0">
                  <c:v>42795</c:v>
                </c:pt>
                <c:pt idx="1">
                  <c:v>42826</c:v>
                </c:pt>
                <c:pt idx="2">
                  <c:v>42856</c:v>
                </c:pt>
                <c:pt idx="3">
                  <c:v>42887</c:v>
                </c:pt>
                <c:pt idx="4">
                  <c:v>42917</c:v>
                </c:pt>
                <c:pt idx="5">
                  <c:v>42948</c:v>
                </c:pt>
                <c:pt idx="6">
                  <c:v>42979</c:v>
                </c:pt>
                <c:pt idx="7">
                  <c:v>43009</c:v>
                </c:pt>
                <c:pt idx="8">
                  <c:v>43040</c:v>
                </c:pt>
                <c:pt idx="9">
                  <c:v>43070</c:v>
                </c:pt>
                <c:pt idx="10">
                  <c:v>43101</c:v>
                </c:pt>
                <c:pt idx="11">
                  <c:v>43132</c:v>
                </c:pt>
                <c:pt idx="12">
                  <c:v>43160</c:v>
                </c:pt>
                <c:pt idx="13">
                  <c:v>43191</c:v>
                </c:pt>
                <c:pt idx="14">
                  <c:v>43221</c:v>
                </c:pt>
                <c:pt idx="15">
                  <c:v>43252</c:v>
                </c:pt>
                <c:pt idx="16">
                  <c:v>43282</c:v>
                </c:pt>
                <c:pt idx="17">
                  <c:v>43313</c:v>
                </c:pt>
                <c:pt idx="18">
                  <c:v>43344</c:v>
                </c:pt>
                <c:pt idx="19">
                  <c:v>43374</c:v>
                </c:pt>
                <c:pt idx="20">
                  <c:v>43405</c:v>
                </c:pt>
                <c:pt idx="21">
                  <c:v>43435</c:v>
                </c:pt>
                <c:pt idx="22">
                  <c:v>43466</c:v>
                </c:pt>
                <c:pt idx="23">
                  <c:v>43497</c:v>
                </c:pt>
                <c:pt idx="24">
                  <c:v>43525</c:v>
                </c:pt>
                <c:pt idx="25">
                  <c:v>43556</c:v>
                </c:pt>
                <c:pt idx="26">
                  <c:v>43586</c:v>
                </c:pt>
                <c:pt idx="27">
                  <c:v>43617</c:v>
                </c:pt>
                <c:pt idx="28">
                  <c:v>43647</c:v>
                </c:pt>
                <c:pt idx="29">
                  <c:v>43678</c:v>
                </c:pt>
                <c:pt idx="30">
                  <c:v>43709</c:v>
                </c:pt>
                <c:pt idx="31">
                  <c:v>43739</c:v>
                </c:pt>
                <c:pt idx="32">
                  <c:v>43770</c:v>
                </c:pt>
                <c:pt idx="33">
                  <c:v>43800</c:v>
                </c:pt>
                <c:pt idx="34">
                  <c:v>43831</c:v>
                </c:pt>
                <c:pt idx="35">
                  <c:v>43862</c:v>
                </c:pt>
                <c:pt idx="36">
                  <c:v>43891</c:v>
                </c:pt>
                <c:pt idx="37">
                  <c:v>43922</c:v>
                </c:pt>
                <c:pt idx="38">
                  <c:v>43952</c:v>
                </c:pt>
                <c:pt idx="39">
                  <c:v>43983</c:v>
                </c:pt>
                <c:pt idx="40">
                  <c:v>44013</c:v>
                </c:pt>
                <c:pt idx="41">
                  <c:v>44044</c:v>
                </c:pt>
                <c:pt idx="42">
                  <c:v>44075</c:v>
                </c:pt>
              </c:numCache>
            </c:numRef>
          </c:cat>
          <c:val>
            <c:numRef>
              <c:f>'Monthly Summary'!$N$2:$N$44</c:f>
              <c:numCache>
                <c:formatCode>General</c:formatCode>
                <c:ptCount val="43"/>
                <c:pt idx="0">
                  <c:v>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numCache>
            </c:numRef>
          </c:val>
          <c:smooth val="0"/>
          <c:extLst xmlns:c16r2="http://schemas.microsoft.com/office/drawing/2015/06/chart">
            <c:ext xmlns:c16="http://schemas.microsoft.com/office/drawing/2014/chart" uri="{C3380CC4-5D6E-409C-BE32-E72D297353CC}">
              <c16:uniqueId val="{00000000-DD1F-4641-8329-549633EC69D8}"/>
            </c:ext>
          </c:extLst>
        </c:ser>
        <c:dLbls>
          <c:showLegendKey val="0"/>
          <c:showVal val="0"/>
          <c:showCatName val="0"/>
          <c:showSerName val="0"/>
          <c:showPercent val="0"/>
          <c:showBubbleSize val="0"/>
        </c:dLbls>
        <c:marker val="1"/>
        <c:smooth val="0"/>
        <c:axId val="193790464"/>
        <c:axId val="230598912"/>
      </c:lineChart>
      <c:dateAx>
        <c:axId val="193790464"/>
        <c:scaling>
          <c:orientation val="minMax"/>
        </c:scaling>
        <c:delete val="0"/>
        <c:axPos val="b"/>
        <c:numFmt formatCode="mmmm\ yy" sourceLinked="1"/>
        <c:majorTickMark val="out"/>
        <c:minorTickMark val="none"/>
        <c:tickLblPos val="nextTo"/>
        <c:crossAx val="230598912"/>
        <c:crosses val="autoZero"/>
        <c:auto val="1"/>
        <c:lblOffset val="100"/>
        <c:baseTimeUnit val="months"/>
      </c:dateAx>
      <c:valAx>
        <c:axId val="230598912"/>
        <c:scaling>
          <c:orientation val="minMax"/>
        </c:scaling>
        <c:delete val="0"/>
        <c:axPos val="l"/>
        <c:majorGridlines/>
        <c:numFmt formatCode="General" sourceLinked="1"/>
        <c:majorTickMark val="out"/>
        <c:minorTickMark val="none"/>
        <c:tickLblPos val="nextTo"/>
        <c:crossAx val="19379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Throughput by Week</a:t>
            </a:r>
            <a:endParaRPr lang="en-US"/>
          </a:p>
        </c:rich>
      </c:tx>
      <c:overlay val="0"/>
    </c:title>
    <c:autoTitleDeleted val="0"/>
    <c:plotArea>
      <c:layout/>
      <c:lineChart>
        <c:grouping val="standard"/>
        <c:varyColors val="0"/>
        <c:ser>
          <c:idx val="0"/>
          <c:order val="0"/>
          <c:tx>
            <c:strRef>
              <c:f>'Weekly Summary'!$N$1</c:f>
              <c:strCache>
                <c:ptCount val="1"/>
                <c:pt idx="0">
                  <c:v>Done</c:v>
                </c:pt>
              </c:strCache>
            </c:strRef>
          </c:tx>
          <c:marker>
            <c:symbol val="none"/>
          </c:marker>
          <c:cat>
            <c:numRef>
              <c:f>'Weekly Summary'!$A$2:$A$19</c:f>
              <c:numCache>
                <c:formatCode>m/d/yyyy</c:formatCode>
                <c:ptCount val="18"/>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numCache>
            </c:numRef>
          </c:cat>
          <c:val>
            <c:numRef>
              <c:f>'Weekly Summary'!$N$2:$N$19</c:f>
              <c:numCache>
                <c:formatCode>General</c:formatCode>
                <c:ptCount val="18"/>
                <c:pt idx="0">
                  <c:v>3</c:v>
                </c:pt>
                <c:pt idx="1">
                  <c:v>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xmlns:c16r2="http://schemas.microsoft.com/office/drawing/2015/06/chart">
            <c:ext xmlns:c16="http://schemas.microsoft.com/office/drawing/2014/chart" uri="{C3380CC4-5D6E-409C-BE32-E72D297353CC}">
              <c16:uniqueId val="{00000000-F005-456F-BF4A-DD481F906E88}"/>
            </c:ext>
          </c:extLst>
        </c:ser>
        <c:dLbls>
          <c:showLegendKey val="0"/>
          <c:showVal val="0"/>
          <c:showCatName val="0"/>
          <c:showSerName val="0"/>
          <c:showPercent val="0"/>
          <c:showBubbleSize val="0"/>
        </c:dLbls>
        <c:marker val="1"/>
        <c:smooth val="0"/>
        <c:axId val="193791488"/>
        <c:axId val="230600640"/>
      </c:lineChart>
      <c:dateAx>
        <c:axId val="193791488"/>
        <c:scaling>
          <c:orientation val="minMax"/>
        </c:scaling>
        <c:delete val="0"/>
        <c:axPos val="b"/>
        <c:numFmt formatCode="m/d/yyyy" sourceLinked="1"/>
        <c:majorTickMark val="out"/>
        <c:minorTickMark val="none"/>
        <c:tickLblPos val="nextTo"/>
        <c:crossAx val="230600640"/>
        <c:crosses val="autoZero"/>
        <c:auto val="1"/>
        <c:lblOffset val="100"/>
        <c:baseTimeUnit val="days"/>
      </c:dateAx>
      <c:valAx>
        <c:axId val="230600640"/>
        <c:scaling>
          <c:orientation val="minMax"/>
        </c:scaling>
        <c:delete val="0"/>
        <c:axPos val="l"/>
        <c:majorGridlines/>
        <c:numFmt formatCode="General" sourceLinked="1"/>
        <c:majorTickMark val="out"/>
        <c:minorTickMark val="none"/>
        <c:tickLblPos val="nextTo"/>
        <c:crossAx val="193791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0"/>
          <c:order val="0"/>
          <c:tx>
            <c:strRef>
              <c:f>'Tracking Data'!$S$1</c:f>
              <c:strCache>
                <c:ptCount val="1"/>
                <c:pt idx="0">
                  <c:v>Cycle Time</c:v>
                </c:pt>
              </c:strCache>
            </c:strRef>
          </c:tx>
          <c:spPr>
            <a:ln w="28575">
              <a:noFill/>
            </a:ln>
          </c:spPr>
          <c:xVal>
            <c:numRef>
              <c:f>'Tracking Data'!$R$2:$R$26</c:f>
              <c:numCache>
                <c:formatCode>m/d/yyyy</c:formatCode>
                <c:ptCount val="25"/>
                <c:pt idx="5">
                  <c:v>42802</c:v>
                </c:pt>
                <c:pt idx="6">
                  <c:v>42800</c:v>
                </c:pt>
                <c:pt idx="7">
                  <c:v>42799</c:v>
                </c:pt>
                <c:pt idx="20">
                  <c:v>42809</c:v>
                </c:pt>
                <c:pt idx="21">
                  <c:v>42809</c:v>
                </c:pt>
              </c:numCache>
            </c:numRef>
          </c:xVal>
          <c:yVal>
            <c:numRef>
              <c:f>'Tracking Data'!$S$2:$S$26</c:f>
              <c:numCache>
                <c:formatCode>General</c:formatCode>
                <c:ptCount val="25"/>
                <c:pt idx="1">
                  <c:v>0</c:v>
                </c:pt>
                <c:pt idx="2">
                  <c:v>0</c:v>
                </c:pt>
                <c:pt idx="3">
                  <c:v>0</c:v>
                </c:pt>
                <c:pt idx="4">
                  <c:v>0</c:v>
                </c:pt>
                <c:pt idx="5">
                  <c:v>5</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0</c:v>
                </c:pt>
                <c:pt idx="23">
                  <c:v>0</c:v>
                </c:pt>
                <c:pt idx="24">
                  <c:v>0</c:v>
                </c:pt>
              </c:numCache>
            </c:numRef>
          </c:yVal>
          <c:smooth val="0"/>
          <c:extLst xmlns:c16r2="http://schemas.microsoft.com/office/drawing/2015/06/chart">
            <c:ext xmlns:c16="http://schemas.microsoft.com/office/drawing/2014/chart" uri="{C3380CC4-5D6E-409C-BE32-E72D297353CC}">
              <c16:uniqueId val="{00000000-15CC-426F-B080-01212C40C334}"/>
            </c:ext>
          </c:extLst>
        </c:ser>
        <c:dLbls>
          <c:showLegendKey val="0"/>
          <c:showVal val="0"/>
          <c:showCatName val="0"/>
          <c:showSerName val="0"/>
          <c:showPercent val="0"/>
          <c:showBubbleSize val="0"/>
        </c:dLbls>
        <c:axId val="230602368"/>
        <c:axId val="230602944"/>
      </c:scatterChart>
      <c:valAx>
        <c:axId val="230602368"/>
        <c:scaling>
          <c:orientation val="minMax"/>
          <c:min val="42799"/>
        </c:scaling>
        <c:delete val="0"/>
        <c:axPos val="b"/>
        <c:numFmt formatCode="m/d/yy;@" sourceLinked="0"/>
        <c:majorTickMark val="out"/>
        <c:minorTickMark val="none"/>
        <c:tickLblPos val="nextTo"/>
        <c:crossAx val="230602944"/>
        <c:crosses val="autoZero"/>
        <c:crossBetween val="midCat"/>
      </c:valAx>
      <c:valAx>
        <c:axId val="230602944"/>
        <c:scaling>
          <c:orientation val="minMax"/>
        </c:scaling>
        <c:delete val="0"/>
        <c:axPos val="l"/>
        <c:majorGridlines/>
        <c:numFmt formatCode="General" sourceLinked="1"/>
        <c:majorTickMark val="out"/>
        <c:minorTickMark val="none"/>
        <c:tickLblPos val="nextTo"/>
        <c:crossAx val="230602368"/>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Done'!$E$1</c:f>
              <c:strCache>
                <c:ptCount val="1"/>
                <c:pt idx="0">
                  <c:v>XS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Done'!$E$2:$E$268</c:f>
              <c:numCache>
                <c:formatCode>General</c:formatCode>
                <c:ptCount val="267"/>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96D6-493E-B796-E4F4074336C9}"/>
            </c:ext>
          </c:extLst>
        </c:ser>
        <c:dLbls>
          <c:showLegendKey val="0"/>
          <c:showVal val="0"/>
          <c:showCatName val="0"/>
          <c:showSerName val="0"/>
          <c:showPercent val="0"/>
          <c:showBubbleSize val="0"/>
        </c:dLbls>
        <c:marker val="1"/>
        <c:smooth val="0"/>
        <c:axId val="195318272"/>
        <c:axId val="106823680"/>
      </c:lineChart>
      <c:dateAx>
        <c:axId val="195318272"/>
        <c:scaling>
          <c:orientation val="minMax"/>
          <c:max val="43200"/>
        </c:scaling>
        <c:delete val="0"/>
        <c:axPos val="b"/>
        <c:numFmt formatCode="m/d/yyyy" sourceLinked="1"/>
        <c:majorTickMark val="out"/>
        <c:minorTickMark val="none"/>
        <c:tickLblPos val="nextTo"/>
        <c:crossAx val="106823680"/>
        <c:crosses val="autoZero"/>
        <c:auto val="1"/>
        <c:lblOffset val="100"/>
        <c:baseTimeUnit val="days"/>
      </c:dateAx>
      <c:valAx>
        <c:axId val="106823680"/>
        <c:scaling>
          <c:orientation val="minMax"/>
          <c:max val="3"/>
        </c:scaling>
        <c:delete val="0"/>
        <c:axPos val="l"/>
        <c:majorGridlines/>
        <c:numFmt formatCode="General" sourceLinked="1"/>
        <c:majorTickMark val="out"/>
        <c:minorTickMark val="none"/>
        <c:tickLblPos val="nextTo"/>
        <c:crossAx val="195318272"/>
        <c:crosses val="autoZero"/>
        <c:crossBetween val="between"/>
      </c:valAx>
    </c:plotArea>
    <c:legend>
      <c:legendPos val="r"/>
      <c:overlay val="0"/>
    </c:legend>
    <c:plotVisOnly val="1"/>
    <c:dispBlanksAs val="gap"/>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Done'!$G$1</c:f>
              <c:strCache>
                <c:ptCount val="1"/>
                <c:pt idx="0">
                  <c:v>S</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Done'!$G$2:$G$268</c:f>
              <c:numCache>
                <c:formatCode>General</c:formatCode>
                <c:ptCount val="267"/>
                <c:pt idx="0">
                  <c:v>0</c:v>
                </c:pt>
                <c:pt idx="1">
                  <c:v>2</c:v>
                </c:pt>
                <c:pt idx="2">
                  <c:v>10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6045-4CBB-9ABD-CA2DE349B450}"/>
            </c:ext>
          </c:extLst>
        </c:ser>
        <c:dLbls>
          <c:showLegendKey val="0"/>
          <c:showVal val="0"/>
          <c:showCatName val="0"/>
          <c:showSerName val="0"/>
          <c:showPercent val="0"/>
          <c:showBubbleSize val="0"/>
        </c:dLbls>
        <c:marker val="1"/>
        <c:smooth val="0"/>
        <c:axId val="195321344"/>
        <c:axId val="106825408"/>
      </c:lineChart>
      <c:dateAx>
        <c:axId val="195321344"/>
        <c:scaling>
          <c:orientation val="minMax"/>
          <c:max val="42988"/>
        </c:scaling>
        <c:delete val="0"/>
        <c:axPos val="b"/>
        <c:numFmt formatCode="m/d/yyyy" sourceLinked="1"/>
        <c:majorTickMark val="out"/>
        <c:minorTickMark val="none"/>
        <c:tickLblPos val="nextTo"/>
        <c:crossAx val="106825408"/>
        <c:crosses val="autoZero"/>
        <c:auto val="1"/>
        <c:lblOffset val="100"/>
        <c:baseTimeUnit val="days"/>
      </c:dateAx>
      <c:valAx>
        <c:axId val="106825408"/>
        <c:scaling>
          <c:orientation val="minMax"/>
          <c:max val="10"/>
        </c:scaling>
        <c:delete val="0"/>
        <c:axPos val="l"/>
        <c:majorGridlines/>
        <c:numFmt formatCode="General" sourceLinked="1"/>
        <c:majorTickMark val="out"/>
        <c:minorTickMark val="none"/>
        <c:tickLblPos val="nextTo"/>
        <c:crossAx val="195321344"/>
        <c:crosses val="autoZero"/>
        <c:crossBetween val="between"/>
      </c:valAx>
    </c:plotArea>
    <c:legend>
      <c:legendPos val="r"/>
      <c:overlay val="0"/>
    </c:legend>
    <c:plotVisOnly val="1"/>
    <c:dispBlanksAs val="gap"/>
    <c:showDLblsOverMax val="0"/>
  </c:char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Done'!$I$1</c:f>
              <c:strCache>
                <c:ptCount val="1"/>
                <c:pt idx="0">
                  <c:v>M</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Done'!$I$2:$I$268</c:f>
              <c:numCache>
                <c:formatCode>General</c:formatCode>
                <c:ptCount val="267"/>
                <c:pt idx="0">
                  <c:v>3</c:v>
                </c:pt>
                <c:pt idx="1">
                  <c:v>0</c:v>
                </c:pt>
                <c:pt idx="2">
                  <c:v>7.5</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C758-4BFB-8B04-435407DDE280}"/>
            </c:ext>
          </c:extLst>
        </c:ser>
        <c:dLbls>
          <c:showLegendKey val="0"/>
          <c:showVal val="0"/>
          <c:showCatName val="0"/>
          <c:showSerName val="0"/>
          <c:showPercent val="0"/>
          <c:showBubbleSize val="0"/>
        </c:dLbls>
        <c:marker val="1"/>
        <c:smooth val="0"/>
        <c:axId val="198894592"/>
        <c:axId val="106827136"/>
      </c:lineChart>
      <c:dateAx>
        <c:axId val="198894592"/>
        <c:scaling>
          <c:orientation val="minMax"/>
          <c:max val="42988"/>
        </c:scaling>
        <c:delete val="0"/>
        <c:axPos val="b"/>
        <c:numFmt formatCode="m/d/yyyy" sourceLinked="1"/>
        <c:majorTickMark val="out"/>
        <c:minorTickMark val="none"/>
        <c:tickLblPos val="nextTo"/>
        <c:crossAx val="106827136"/>
        <c:crosses val="autoZero"/>
        <c:auto val="1"/>
        <c:lblOffset val="100"/>
        <c:baseTimeUnit val="days"/>
      </c:dateAx>
      <c:valAx>
        <c:axId val="106827136"/>
        <c:scaling>
          <c:orientation val="minMax"/>
          <c:max val="10"/>
        </c:scaling>
        <c:delete val="0"/>
        <c:axPos val="l"/>
        <c:majorGridlines/>
        <c:numFmt formatCode="General" sourceLinked="1"/>
        <c:majorTickMark val="out"/>
        <c:minorTickMark val="none"/>
        <c:tickLblPos val="nextTo"/>
        <c:crossAx val="198894592"/>
        <c:crosses val="autoZero"/>
        <c:crossBetween val="between"/>
      </c:valAx>
    </c:plotArea>
    <c:legend>
      <c:legendPos val="r"/>
      <c:overlay val="0"/>
    </c:legend>
    <c:plotVisOnly val="1"/>
    <c:dispBlanksAs val="gap"/>
    <c:showDLblsOverMax val="0"/>
  </c:char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'Weekly Done'!$M$1</c:f>
              <c:strCache>
                <c:ptCount val="1"/>
                <c:pt idx="0">
                  <c:v>XL</c:v>
                </c:pt>
              </c:strCache>
            </c:strRef>
          </c:tx>
          <c:invertIfNegative val="0"/>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Done'!$M$2:$M$268</c:f>
              <c:numCache>
                <c:formatCode>General</c:formatCode>
                <c:ptCount val="267"/>
                <c:pt idx="0">
                  <c:v>0</c:v>
                </c:pt>
                <c:pt idx="1">
                  <c:v>0</c:v>
                </c:pt>
                <c:pt idx="2">
                  <c:v>5.5</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extLst xmlns:c16r2="http://schemas.microsoft.com/office/drawing/2015/06/chart">
            <c:ext xmlns:c16="http://schemas.microsoft.com/office/drawing/2014/chart" uri="{C3380CC4-5D6E-409C-BE32-E72D297353CC}">
              <c16:uniqueId val="{00000000-7F47-4D68-9679-EACA39F4374E}"/>
            </c:ext>
          </c:extLst>
        </c:ser>
        <c:dLbls>
          <c:showLegendKey val="0"/>
          <c:showVal val="0"/>
          <c:showCatName val="0"/>
          <c:showSerName val="0"/>
          <c:showPercent val="0"/>
          <c:showBubbleSize val="0"/>
        </c:dLbls>
        <c:gapWidth val="150"/>
        <c:axId val="199021056"/>
        <c:axId val="106828864"/>
      </c:barChart>
      <c:dateAx>
        <c:axId val="199021056"/>
        <c:scaling>
          <c:orientation val="minMax"/>
          <c:max val="42988"/>
        </c:scaling>
        <c:delete val="0"/>
        <c:axPos val="b"/>
        <c:numFmt formatCode="m/d/yyyy" sourceLinked="1"/>
        <c:majorTickMark val="out"/>
        <c:minorTickMark val="none"/>
        <c:tickLblPos val="nextTo"/>
        <c:crossAx val="106828864"/>
        <c:crosses val="autoZero"/>
        <c:auto val="1"/>
        <c:lblOffset val="100"/>
        <c:baseTimeUnit val="days"/>
      </c:dateAx>
      <c:valAx>
        <c:axId val="106828864"/>
        <c:scaling>
          <c:orientation val="minMax"/>
          <c:max val="15"/>
        </c:scaling>
        <c:delete val="0"/>
        <c:axPos val="l"/>
        <c:majorGridlines/>
        <c:numFmt formatCode="General" sourceLinked="1"/>
        <c:majorTickMark val="out"/>
        <c:minorTickMark val="none"/>
        <c:tickLblPos val="nextTo"/>
        <c:crossAx val="199021056"/>
        <c:crosses val="autoZero"/>
        <c:crossBetween val="between"/>
      </c:valAx>
    </c:plotArea>
    <c:legend>
      <c:legendPos val="r"/>
      <c:overlay val="0"/>
    </c:legend>
    <c:plotVisOnly val="1"/>
    <c:dispBlanksAs val="gap"/>
    <c:showDLblsOverMax val="0"/>
  </c:char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Done'!$K$1</c:f>
              <c:strCache>
                <c:ptCount val="1"/>
                <c:pt idx="0">
                  <c:v>L</c:v>
                </c:pt>
              </c:strCache>
            </c:strRef>
          </c:tx>
          <c:marker>
            <c:symbol val="none"/>
          </c:marker>
          <c:cat>
            <c:numRef>
              <c:f>'Weekly Done'!$A$2:$A$268</c:f>
              <c:numCache>
                <c:formatCode>m/d/yyyy</c:formatCode>
                <c:ptCount val="267"/>
                <c:pt idx="0">
                  <c:v>42799</c:v>
                </c:pt>
                <c:pt idx="1">
                  <c:v>42806</c:v>
                </c:pt>
                <c:pt idx="2">
                  <c:v>42813</c:v>
                </c:pt>
                <c:pt idx="3">
                  <c:v>42820</c:v>
                </c:pt>
                <c:pt idx="4">
                  <c:v>42827</c:v>
                </c:pt>
                <c:pt idx="5">
                  <c:v>42834</c:v>
                </c:pt>
                <c:pt idx="6">
                  <c:v>42841</c:v>
                </c:pt>
                <c:pt idx="7">
                  <c:v>42848</c:v>
                </c:pt>
                <c:pt idx="8">
                  <c:v>42855</c:v>
                </c:pt>
                <c:pt idx="9">
                  <c:v>42862</c:v>
                </c:pt>
                <c:pt idx="10">
                  <c:v>42869</c:v>
                </c:pt>
                <c:pt idx="11">
                  <c:v>42876</c:v>
                </c:pt>
                <c:pt idx="12">
                  <c:v>42883</c:v>
                </c:pt>
                <c:pt idx="13">
                  <c:v>42890</c:v>
                </c:pt>
                <c:pt idx="14">
                  <c:v>42897</c:v>
                </c:pt>
                <c:pt idx="15">
                  <c:v>42904</c:v>
                </c:pt>
                <c:pt idx="16">
                  <c:v>42911</c:v>
                </c:pt>
                <c:pt idx="17">
                  <c:v>42918</c:v>
                </c:pt>
                <c:pt idx="18">
                  <c:v>42925</c:v>
                </c:pt>
                <c:pt idx="19">
                  <c:v>42932</c:v>
                </c:pt>
                <c:pt idx="20">
                  <c:v>42939</c:v>
                </c:pt>
                <c:pt idx="21">
                  <c:v>42946</c:v>
                </c:pt>
                <c:pt idx="22">
                  <c:v>42953</c:v>
                </c:pt>
                <c:pt idx="23">
                  <c:v>42960</c:v>
                </c:pt>
                <c:pt idx="24">
                  <c:v>42967</c:v>
                </c:pt>
                <c:pt idx="25">
                  <c:v>42974</c:v>
                </c:pt>
                <c:pt idx="26">
                  <c:v>42981</c:v>
                </c:pt>
                <c:pt idx="27">
                  <c:v>42988</c:v>
                </c:pt>
                <c:pt idx="28">
                  <c:v>42995</c:v>
                </c:pt>
                <c:pt idx="29">
                  <c:v>43002</c:v>
                </c:pt>
                <c:pt idx="30">
                  <c:v>43009</c:v>
                </c:pt>
                <c:pt idx="31">
                  <c:v>43016</c:v>
                </c:pt>
                <c:pt idx="32">
                  <c:v>43023</c:v>
                </c:pt>
                <c:pt idx="33">
                  <c:v>43030</c:v>
                </c:pt>
                <c:pt idx="34">
                  <c:v>43037</c:v>
                </c:pt>
                <c:pt idx="35">
                  <c:v>43044</c:v>
                </c:pt>
                <c:pt idx="36">
                  <c:v>43051</c:v>
                </c:pt>
                <c:pt idx="37">
                  <c:v>43058</c:v>
                </c:pt>
                <c:pt idx="38">
                  <c:v>43065</c:v>
                </c:pt>
                <c:pt idx="39">
                  <c:v>43072</c:v>
                </c:pt>
                <c:pt idx="40">
                  <c:v>43079</c:v>
                </c:pt>
                <c:pt idx="41">
                  <c:v>43086</c:v>
                </c:pt>
                <c:pt idx="42">
                  <c:v>43093</c:v>
                </c:pt>
                <c:pt idx="43">
                  <c:v>43100</c:v>
                </c:pt>
                <c:pt idx="44">
                  <c:v>43107</c:v>
                </c:pt>
                <c:pt idx="45">
                  <c:v>43114</c:v>
                </c:pt>
                <c:pt idx="46">
                  <c:v>43121</c:v>
                </c:pt>
                <c:pt idx="47">
                  <c:v>43128</c:v>
                </c:pt>
                <c:pt idx="48">
                  <c:v>43135</c:v>
                </c:pt>
                <c:pt idx="49">
                  <c:v>43142</c:v>
                </c:pt>
                <c:pt idx="50">
                  <c:v>43149</c:v>
                </c:pt>
                <c:pt idx="51">
                  <c:v>43156</c:v>
                </c:pt>
                <c:pt idx="52">
                  <c:v>43163</c:v>
                </c:pt>
                <c:pt idx="53">
                  <c:v>43170</c:v>
                </c:pt>
                <c:pt idx="54">
                  <c:v>43177</c:v>
                </c:pt>
                <c:pt idx="55">
                  <c:v>43184</c:v>
                </c:pt>
                <c:pt idx="56">
                  <c:v>43191</c:v>
                </c:pt>
                <c:pt idx="57">
                  <c:v>43198</c:v>
                </c:pt>
                <c:pt idx="58">
                  <c:v>43205</c:v>
                </c:pt>
                <c:pt idx="59">
                  <c:v>43212</c:v>
                </c:pt>
                <c:pt idx="60">
                  <c:v>43219</c:v>
                </c:pt>
                <c:pt idx="61">
                  <c:v>43226</c:v>
                </c:pt>
                <c:pt idx="62">
                  <c:v>43233</c:v>
                </c:pt>
                <c:pt idx="63">
                  <c:v>43240</c:v>
                </c:pt>
                <c:pt idx="64">
                  <c:v>43247</c:v>
                </c:pt>
                <c:pt idx="65">
                  <c:v>43254</c:v>
                </c:pt>
                <c:pt idx="66">
                  <c:v>43261</c:v>
                </c:pt>
                <c:pt idx="67">
                  <c:v>43268</c:v>
                </c:pt>
                <c:pt idx="68">
                  <c:v>43275</c:v>
                </c:pt>
                <c:pt idx="69">
                  <c:v>43282</c:v>
                </c:pt>
                <c:pt idx="70">
                  <c:v>43289</c:v>
                </c:pt>
                <c:pt idx="71">
                  <c:v>43296</c:v>
                </c:pt>
                <c:pt idx="72">
                  <c:v>43303</c:v>
                </c:pt>
                <c:pt idx="73">
                  <c:v>43310</c:v>
                </c:pt>
                <c:pt idx="74">
                  <c:v>43317</c:v>
                </c:pt>
                <c:pt idx="75">
                  <c:v>43324</c:v>
                </c:pt>
                <c:pt idx="76">
                  <c:v>43331</c:v>
                </c:pt>
                <c:pt idx="77">
                  <c:v>43338</c:v>
                </c:pt>
                <c:pt idx="78">
                  <c:v>43345</c:v>
                </c:pt>
                <c:pt idx="79">
                  <c:v>43352</c:v>
                </c:pt>
                <c:pt idx="80">
                  <c:v>43359</c:v>
                </c:pt>
                <c:pt idx="81">
                  <c:v>43366</c:v>
                </c:pt>
                <c:pt idx="82">
                  <c:v>43373</c:v>
                </c:pt>
                <c:pt idx="83">
                  <c:v>43380</c:v>
                </c:pt>
                <c:pt idx="84">
                  <c:v>43387</c:v>
                </c:pt>
                <c:pt idx="85">
                  <c:v>43394</c:v>
                </c:pt>
                <c:pt idx="86">
                  <c:v>43401</c:v>
                </c:pt>
                <c:pt idx="87">
                  <c:v>43408</c:v>
                </c:pt>
                <c:pt idx="88">
                  <c:v>43415</c:v>
                </c:pt>
                <c:pt idx="89">
                  <c:v>43422</c:v>
                </c:pt>
                <c:pt idx="90">
                  <c:v>43429</c:v>
                </c:pt>
                <c:pt idx="91">
                  <c:v>43436</c:v>
                </c:pt>
                <c:pt idx="92">
                  <c:v>43443</c:v>
                </c:pt>
                <c:pt idx="93">
                  <c:v>43450</c:v>
                </c:pt>
                <c:pt idx="94">
                  <c:v>43457</c:v>
                </c:pt>
                <c:pt idx="95">
                  <c:v>43464</c:v>
                </c:pt>
                <c:pt idx="96">
                  <c:v>43471</c:v>
                </c:pt>
                <c:pt idx="97">
                  <c:v>43478</c:v>
                </c:pt>
                <c:pt idx="98">
                  <c:v>43485</c:v>
                </c:pt>
                <c:pt idx="99">
                  <c:v>43492</c:v>
                </c:pt>
                <c:pt idx="100">
                  <c:v>43499</c:v>
                </c:pt>
                <c:pt idx="101">
                  <c:v>43506</c:v>
                </c:pt>
                <c:pt idx="102">
                  <c:v>43513</c:v>
                </c:pt>
                <c:pt idx="103">
                  <c:v>43520</c:v>
                </c:pt>
                <c:pt idx="104">
                  <c:v>43527</c:v>
                </c:pt>
                <c:pt idx="105">
                  <c:v>43534</c:v>
                </c:pt>
                <c:pt idx="106">
                  <c:v>43541</c:v>
                </c:pt>
                <c:pt idx="107">
                  <c:v>43548</c:v>
                </c:pt>
                <c:pt idx="108">
                  <c:v>43555</c:v>
                </c:pt>
                <c:pt idx="109">
                  <c:v>43562</c:v>
                </c:pt>
                <c:pt idx="110">
                  <c:v>43569</c:v>
                </c:pt>
                <c:pt idx="111">
                  <c:v>43576</c:v>
                </c:pt>
                <c:pt idx="112">
                  <c:v>43583</c:v>
                </c:pt>
                <c:pt idx="113">
                  <c:v>43590</c:v>
                </c:pt>
                <c:pt idx="114">
                  <c:v>43597</c:v>
                </c:pt>
                <c:pt idx="115">
                  <c:v>43604</c:v>
                </c:pt>
                <c:pt idx="116">
                  <c:v>43611</c:v>
                </c:pt>
                <c:pt idx="117">
                  <c:v>43618</c:v>
                </c:pt>
                <c:pt idx="118">
                  <c:v>43625</c:v>
                </c:pt>
                <c:pt idx="119">
                  <c:v>43632</c:v>
                </c:pt>
                <c:pt idx="120">
                  <c:v>43639</c:v>
                </c:pt>
                <c:pt idx="121">
                  <c:v>43646</c:v>
                </c:pt>
                <c:pt idx="122">
                  <c:v>43653</c:v>
                </c:pt>
                <c:pt idx="123">
                  <c:v>43660</c:v>
                </c:pt>
                <c:pt idx="124">
                  <c:v>43667</c:v>
                </c:pt>
                <c:pt idx="125">
                  <c:v>43674</c:v>
                </c:pt>
                <c:pt idx="126">
                  <c:v>43681</c:v>
                </c:pt>
                <c:pt idx="127">
                  <c:v>43688</c:v>
                </c:pt>
                <c:pt idx="128">
                  <c:v>43695</c:v>
                </c:pt>
                <c:pt idx="129">
                  <c:v>43702</c:v>
                </c:pt>
                <c:pt idx="130">
                  <c:v>43709</c:v>
                </c:pt>
                <c:pt idx="131">
                  <c:v>43716</c:v>
                </c:pt>
                <c:pt idx="132">
                  <c:v>43723</c:v>
                </c:pt>
                <c:pt idx="133">
                  <c:v>43730</c:v>
                </c:pt>
                <c:pt idx="134">
                  <c:v>43737</c:v>
                </c:pt>
                <c:pt idx="135">
                  <c:v>43744</c:v>
                </c:pt>
                <c:pt idx="136">
                  <c:v>43751</c:v>
                </c:pt>
                <c:pt idx="137">
                  <c:v>43758</c:v>
                </c:pt>
                <c:pt idx="138">
                  <c:v>43765</c:v>
                </c:pt>
                <c:pt idx="139">
                  <c:v>43772</c:v>
                </c:pt>
                <c:pt idx="140">
                  <c:v>43779</c:v>
                </c:pt>
                <c:pt idx="141">
                  <c:v>43786</c:v>
                </c:pt>
                <c:pt idx="142">
                  <c:v>43793</c:v>
                </c:pt>
                <c:pt idx="143">
                  <c:v>43800</c:v>
                </c:pt>
                <c:pt idx="144">
                  <c:v>43807</c:v>
                </c:pt>
                <c:pt idx="145">
                  <c:v>43814</c:v>
                </c:pt>
                <c:pt idx="146">
                  <c:v>43821</c:v>
                </c:pt>
                <c:pt idx="147">
                  <c:v>43828</c:v>
                </c:pt>
                <c:pt idx="148">
                  <c:v>43835</c:v>
                </c:pt>
                <c:pt idx="149">
                  <c:v>43842</c:v>
                </c:pt>
                <c:pt idx="150">
                  <c:v>43849</c:v>
                </c:pt>
                <c:pt idx="151">
                  <c:v>43856</c:v>
                </c:pt>
                <c:pt idx="152">
                  <c:v>43863</c:v>
                </c:pt>
                <c:pt idx="153">
                  <c:v>43870</c:v>
                </c:pt>
                <c:pt idx="154">
                  <c:v>43877</c:v>
                </c:pt>
                <c:pt idx="155">
                  <c:v>43884</c:v>
                </c:pt>
                <c:pt idx="156">
                  <c:v>43891</c:v>
                </c:pt>
                <c:pt idx="157">
                  <c:v>43898</c:v>
                </c:pt>
                <c:pt idx="158">
                  <c:v>43905</c:v>
                </c:pt>
                <c:pt idx="159">
                  <c:v>43912</c:v>
                </c:pt>
                <c:pt idx="160">
                  <c:v>43919</c:v>
                </c:pt>
                <c:pt idx="161">
                  <c:v>43926</c:v>
                </c:pt>
                <c:pt idx="162">
                  <c:v>43933</c:v>
                </c:pt>
                <c:pt idx="163">
                  <c:v>43940</c:v>
                </c:pt>
                <c:pt idx="164">
                  <c:v>43947</c:v>
                </c:pt>
                <c:pt idx="165">
                  <c:v>43954</c:v>
                </c:pt>
                <c:pt idx="166">
                  <c:v>43961</c:v>
                </c:pt>
                <c:pt idx="167">
                  <c:v>43968</c:v>
                </c:pt>
                <c:pt idx="168">
                  <c:v>43975</c:v>
                </c:pt>
                <c:pt idx="169">
                  <c:v>43982</c:v>
                </c:pt>
                <c:pt idx="170">
                  <c:v>43989</c:v>
                </c:pt>
                <c:pt idx="171">
                  <c:v>43996</c:v>
                </c:pt>
                <c:pt idx="172">
                  <c:v>44003</c:v>
                </c:pt>
                <c:pt idx="173">
                  <c:v>44010</c:v>
                </c:pt>
                <c:pt idx="174">
                  <c:v>44017</c:v>
                </c:pt>
                <c:pt idx="175">
                  <c:v>44024</c:v>
                </c:pt>
                <c:pt idx="176">
                  <c:v>44031</c:v>
                </c:pt>
                <c:pt idx="177">
                  <c:v>44038</c:v>
                </c:pt>
                <c:pt idx="178">
                  <c:v>44045</c:v>
                </c:pt>
                <c:pt idx="179">
                  <c:v>44052</c:v>
                </c:pt>
                <c:pt idx="180">
                  <c:v>44059</c:v>
                </c:pt>
                <c:pt idx="181">
                  <c:v>44066</c:v>
                </c:pt>
                <c:pt idx="182">
                  <c:v>44073</c:v>
                </c:pt>
                <c:pt idx="183">
                  <c:v>44080</c:v>
                </c:pt>
                <c:pt idx="184">
                  <c:v>44087</c:v>
                </c:pt>
                <c:pt idx="185">
                  <c:v>44094</c:v>
                </c:pt>
                <c:pt idx="186">
                  <c:v>44101</c:v>
                </c:pt>
                <c:pt idx="187">
                  <c:v>44108</c:v>
                </c:pt>
                <c:pt idx="188">
                  <c:v>44115</c:v>
                </c:pt>
                <c:pt idx="189">
                  <c:v>44122</c:v>
                </c:pt>
                <c:pt idx="190">
                  <c:v>44129</c:v>
                </c:pt>
                <c:pt idx="191">
                  <c:v>44136</c:v>
                </c:pt>
                <c:pt idx="192">
                  <c:v>44143</c:v>
                </c:pt>
                <c:pt idx="193">
                  <c:v>44150</c:v>
                </c:pt>
                <c:pt idx="194">
                  <c:v>44157</c:v>
                </c:pt>
                <c:pt idx="195">
                  <c:v>44164</c:v>
                </c:pt>
                <c:pt idx="196">
                  <c:v>44171</c:v>
                </c:pt>
                <c:pt idx="197">
                  <c:v>44178</c:v>
                </c:pt>
                <c:pt idx="198">
                  <c:v>44185</c:v>
                </c:pt>
                <c:pt idx="199">
                  <c:v>44192</c:v>
                </c:pt>
                <c:pt idx="200">
                  <c:v>44199</c:v>
                </c:pt>
                <c:pt idx="201">
                  <c:v>44206</c:v>
                </c:pt>
                <c:pt idx="202">
                  <c:v>44213</c:v>
                </c:pt>
                <c:pt idx="203">
                  <c:v>44220</c:v>
                </c:pt>
                <c:pt idx="204">
                  <c:v>44227</c:v>
                </c:pt>
                <c:pt idx="205">
                  <c:v>44234</c:v>
                </c:pt>
                <c:pt idx="206">
                  <c:v>44241</c:v>
                </c:pt>
                <c:pt idx="207">
                  <c:v>44248</c:v>
                </c:pt>
                <c:pt idx="208">
                  <c:v>44255</c:v>
                </c:pt>
                <c:pt idx="209">
                  <c:v>44262</c:v>
                </c:pt>
                <c:pt idx="210">
                  <c:v>44269</c:v>
                </c:pt>
                <c:pt idx="211">
                  <c:v>44276</c:v>
                </c:pt>
                <c:pt idx="212">
                  <c:v>44283</c:v>
                </c:pt>
                <c:pt idx="213">
                  <c:v>44290</c:v>
                </c:pt>
                <c:pt idx="214">
                  <c:v>44297</c:v>
                </c:pt>
                <c:pt idx="215">
                  <c:v>44304</c:v>
                </c:pt>
                <c:pt idx="216">
                  <c:v>44311</c:v>
                </c:pt>
                <c:pt idx="217">
                  <c:v>44318</c:v>
                </c:pt>
                <c:pt idx="218">
                  <c:v>44325</c:v>
                </c:pt>
                <c:pt idx="219">
                  <c:v>44332</c:v>
                </c:pt>
                <c:pt idx="220">
                  <c:v>44339</c:v>
                </c:pt>
                <c:pt idx="221">
                  <c:v>44346</c:v>
                </c:pt>
                <c:pt idx="222">
                  <c:v>44353</c:v>
                </c:pt>
                <c:pt idx="223">
                  <c:v>44360</c:v>
                </c:pt>
                <c:pt idx="224">
                  <c:v>44367</c:v>
                </c:pt>
                <c:pt idx="225">
                  <c:v>44374</c:v>
                </c:pt>
                <c:pt idx="226">
                  <c:v>44381</c:v>
                </c:pt>
                <c:pt idx="227">
                  <c:v>44388</c:v>
                </c:pt>
                <c:pt idx="228">
                  <c:v>44395</c:v>
                </c:pt>
                <c:pt idx="229">
                  <c:v>44402</c:v>
                </c:pt>
                <c:pt idx="230">
                  <c:v>44409</c:v>
                </c:pt>
                <c:pt idx="231">
                  <c:v>44416</c:v>
                </c:pt>
                <c:pt idx="232">
                  <c:v>44423</c:v>
                </c:pt>
                <c:pt idx="233">
                  <c:v>44430</c:v>
                </c:pt>
                <c:pt idx="234">
                  <c:v>44437</c:v>
                </c:pt>
                <c:pt idx="235">
                  <c:v>44444</c:v>
                </c:pt>
                <c:pt idx="236">
                  <c:v>44451</c:v>
                </c:pt>
                <c:pt idx="237">
                  <c:v>44458</c:v>
                </c:pt>
                <c:pt idx="238">
                  <c:v>44465</c:v>
                </c:pt>
                <c:pt idx="239">
                  <c:v>44472</c:v>
                </c:pt>
                <c:pt idx="240">
                  <c:v>44479</c:v>
                </c:pt>
                <c:pt idx="241">
                  <c:v>44486</c:v>
                </c:pt>
                <c:pt idx="242">
                  <c:v>44493</c:v>
                </c:pt>
                <c:pt idx="243">
                  <c:v>44500</c:v>
                </c:pt>
                <c:pt idx="244">
                  <c:v>44507</c:v>
                </c:pt>
                <c:pt idx="245">
                  <c:v>44514</c:v>
                </c:pt>
                <c:pt idx="246">
                  <c:v>44521</c:v>
                </c:pt>
                <c:pt idx="247">
                  <c:v>44528</c:v>
                </c:pt>
                <c:pt idx="248">
                  <c:v>44535</c:v>
                </c:pt>
                <c:pt idx="249">
                  <c:v>44542</c:v>
                </c:pt>
                <c:pt idx="250">
                  <c:v>44549</c:v>
                </c:pt>
                <c:pt idx="251">
                  <c:v>44556</c:v>
                </c:pt>
                <c:pt idx="252">
                  <c:v>44563</c:v>
                </c:pt>
                <c:pt idx="253">
                  <c:v>44570</c:v>
                </c:pt>
                <c:pt idx="254">
                  <c:v>44577</c:v>
                </c:pt>
                <c:pt idx="255">
                  <c:v>44584</c:v>
                </c:pt>
                <c:pt idx="256">
                  <c:v>44591</c:v>
                </c:pt>
                <c:pt idx="257">
                  <c:v>44598</c:v>
                </c:pt>
                <c:pt idx="258">
                  <c:v>44605</c:v>
                </c:pt>
                <c:pt idx="259">
                  <c:v>44612</c:v>
                </c:pt>
                <c:pt idx="260">
                  <c:v>44619</c:v>
                </c:pt>
                <c:pt idx="261">
                  <c:v>44626</c:v>
                </c:pt>
                <c:pt idx="262">
                  <c:v>44633</c:v>
                </c:pt>
                <c:pt idx="263">
                  <c:v>44640</c:v>
                </c:pt>
                <c:pt idx="264">
                  <c:v>44647</c:v>
                </c:pt>
                <c:pt idx="265">
                  <c:v>44654</c:v>
                </c:pt>
                <c:pt idx="266">
                  <c:v>44661</c:v>
                </c:pt>
              </c:numCache>
            </c:numRef>
          </c:cat>
          <c:val>
            <c:numRef>
              <c:f>'Weekly Done'!$K$2:$K$268</c:f>
              <c:numCache>
                <c:formatCode>General</c:formatCode>
                <c:ptCount val="267"/>
                <c:pt idx="0">
                  <c:v>0</c:v>
                </c:pt>
                <c:pt idx="1">
                  <c:v>0</c:v>
                </c:pt>
                <c:pt idx="2">
                  <c:v>8.3333333333333339</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numCache>
            </c:numRef>
          </c:val>
          <c:smooth val="0"/>
          <c:extLst xmlns:c16r2="http://schemas.microsoft.com/office/drawing/2015/06/chart">
            <c:ext xmlns:c16="http://schemas.microsoft.com/office/drawing/2014/chart" uri="{C3380CC4-5D6E-409C-BE32-E72D297353CC}">
              <c16:uniqueId val="{00000000-A042-44F0-8649-BFA1904E302D}"/>
            </c:ext>
          </c:extLst>
        </c:ser>
        <c:dLbls>
          <c:showLegendKey val="0"/>
          <c:showVal val="0"/>
          <c:showCatName val="0"/>
          <c:showSerName val="0"/>
          <c:showPercent val="0"/>
          <c:showBubbleSize val="0"/>
        </c:dLbls>
        <c:marker val="1"/>
        <c:smooth val="0"/>
        <c:axId val="199023104"/>
        <c:axId val="106830592"/>
      </c:lineChart>
      <c:dateAx>
        <c:axId val="199023104"/>
        <c:scaling>
          <c:orientation val="minMax"/>
          <c:max val="42988"/>
        </c:scaling>
        <c:delete val="0"/>
        <c:axPos val="b"/>
        <c:numFmt formatCode="m/d/yyyy" sourceLinked="1"/>
        <c:majorTickMark val="out"/>
        <c:minorTickMark val="none"/>
        <c:tickLblPos val="nextTo"/>
        <c:crossAx val="106830592"/>
        <c:crosses val="autoZero"/>
        <c:auto val="1"/>
        <c:lblOffset val="100"/>
        <c:baseTimeUnit val="days"/>
      </c:dateAx>
      <c:valAx>
        <c:axId val="106830592"/>
        <c:scaling>
          <c:orientation val="minMax"/>
          <c:max val="10"/>
        </c:scaling>
        <c:delete val="0"/>
        <c:axPos val="l"/>
        <c:majorGridlines/>
        <c:numFmt formatCode="General" sourceLinked="1"/>
        <c:majorTickMark val="out"/>
        <c:minorTickMark val="none"/>
        <c:tickLblPos val="nextTo"/>
        <c:crossAx val="199023104"/>
        <c:crosses val="autoZero"/>
        <c:crossBetween val="between"/>
      </c:valAx>
    </c:plotArea>
    <c:legend>
      <c:legendPos val="r"/>
      <c:overlay val="0"/>
    </c:legend>
    <c:plotVisOnly val="1"/>
    <c:dispBlanksAs val="gap"/>
    <c:showDLblsOverMax val="0"/>
  </c:char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 Forecast Date Frequency</a:t>
            </a:r>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Charts!$T$2:$T$11</c:f>
              <c:numCache>
                <c:formatCode>m/d/yyyy</c:formatCode>
                <c:ptCount val="10"/>
                <c:pt idx="0">
                  <c:v>42826</c:v>
                </c:pt>
                <c:pt idx="1">
                  <c:v>42833</c:v>
                </c:pt>
                <c:pt idx="2">
                  <c:v>42840</c:v>
                </c:pt>
                <c:pt idx="3">
                  <c:v>42847</c:v>
                </c:pt>
                <c:pt idx="4">
                  <c:v>42854</c:v>
                </c:pt>
                <c:pt idx="5">
                  <c:v>42861</c:v>
                </c:pt>
                <c:pt idx="6">
                  <c:v>42868</c:v>
                </c:pt>
                <c:pt idx="7">
                  <c:v>42875</c:v>
                </c:pt>
                <c:pt idx="8">
                  <c:v>42882</c:v>
                </c:pt>
                <c:pt idx="9">
                  <c:v>42889</c:v>
                </c:pt>
              </c:numCache>
            </c:numRef>
          </c:cat>
          <c:val>
            <c:numRef>
              <c:f>Charts!$U$2:$U$11</c:f>
              <c:numCache>
                <c:formatCode>General</c:formatCode>
                <c:ptCount val="10"/>
                <c:pt idx="0">
                  <c:v>1</c:v>
                </c:pt>
                <c:pt idx="1">
                  <c:v>29</c:v>
                </c:pt>
                <c:pt idx="2">
                  <c:v>60</c:v>
                </c:pt>
                <c:pt idx="3">
                  <c:v>83</c:v>
                </c:pt>
                <c:pt idx="4">
                  <c:v>85</c:v>
                </c:pt>
                <c:pt idx="5">
                  <c:v>74</c:v>
                </c:pt>
                <c:pt idx="6">
                  <c:v>51</c:v>
                </c:pt>
                <c:pt idx="7">
                  <c:v>46</c:v>
                </c:pt>
                <c:pt idx="8">
                  <c:v>31</c:v>
                </c:pt>
                <c:pt idx="9">
                  <c:v>18</c:v>
                </c:pt>
              </c:numCache>
            </c:numRef>
          </c:val>
          <c:extLst xmlns:c16r2="http://schemas.microsoft.com/office/drawing/2015/06/chart">
            <c:ext xmlns:c16="http://schemas.microsoft.com/office/drawing/2014/chart" uri="{C3380CC4-5D6E-409C-BE32-E72D297353CC}">
              <c16:uniqueId val="{00000000-A000-4D66-B06E-703893D5152C}"/>
            </c:ext>
          </c:extLst>
        </c:ser>
        <c:dLbls>
          <c:showLegendKey val="0"/>
          <c:showVal val="0"/>
          <c:showCatName val="0"/>
          <c:showSerName val="0"/>
          <c:showPercent val="0"/>
          <c:showBubbleSize val="0"/>
        </c:dLbls>
        <c:gapWidth val="12"/>
        <c:axId val="212176896"/>
        <c:axId val="222669632"/>
      </c:barChart>
      <c:catAx>
        <c:axId val="212176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Forecast Completed</a:t>
                </a:r>
                <a:r>
                  <a:rPr lang="en-US" baseline="0"/>
                  <a:t> Date (on or before)</a:t>
                </a:r>
                <a:endParaRPr lang="en-US"/>
              </a:p>
            </c:rich>
          </c:tx>
          <c:layout/>
          <c:overlay val="0"/>
          <c:spPr>
            <a:noFill/>
            <a:ln>
              <a:noFill/>
            </a:ln>
            <a:effectLst/>
          </c:spPr>
        </c:title>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669632"/>
        <c:crosses val="autoZero"/>
        <c:auto val="0"/>
        <c:lblAlgn val="ctr"/>
        <c:lblOffset val="100"/>
        <c:noMultiLvlLbl val="0"/>
      </c:catAx>
      <c:valAx>
        <c:axId val="22266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Simulated</a:t>
                </a:r>
                <a:r>
                  <a:rPr lang="en-US" baseline="0"/>
                  <a:t> Occurrence Frequency</a:t>
                </a:r>
                <a:endParaRPr lang="en-US"/>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68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a:t>
            </a:r>
            <a:r>
              <a:rPr lang="en-US" baseline="0"/>
              <a:t> Burn Downs (first 50)</a:t>
            </a:r>
          </a:p>
        </c:rich>
      </c:tx>
      <c:layout/>
      <c:overlay val="0"/>
      <c:spPr>
        <a:noFill/>
        <a:ln>
          <a:noFill/>
        </a:ln>
        <a:effectLst/>
      </c:spPr>
    </c:title>
    <c:autoTitleDeleted val="0"/>
    <c:plotArea>
      <c:layout>
        <c:manualLayout>
          <c:layoutTarget val="inner"/>
          <c:xMode val="edge"/>
          <c:yMode val="edge"/>
          <c:x val="5.7268634919678998E-2"/>
          <c:y val="9.8121693121693193E-2"/>
          <c:w val="0.92619201758479996"/>
          <c:h val="0.63013633293004701"/>
        </c:manualLayout>
      </c:layout>
      <c:lineChart>
        <c:grouping val="standard"/>
        <c:varyColors val="0"/>
        <c:ser>
          <c:idx val="0"/>
          <c:order val="0"/>
          <c:tx>
            <c:v>Series1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7</c:v>
              </c:pt>
              <c:pt idx="2">
                <c:v>7</c:v>
              </c:pt>
              <c:pt idx="3">
                <c:v>7</c:v>
              </c:pt>
              <c:pt idx="4">
                <c:v>7</c:v>
              </c:pt>
              <c:pt idx="5">
                <c:v>4</c:v>
              </c:pt>
              <c:pt idx="6">
                <c:v>4</c:v>
              </c:pt>
              <c:pt idx="7">
                <c:v>2</c:v>
              </c:pt>
              <c:pt idx="8">
                <c:v>0</c:v>
              </c:pt>
              <c:pt idx="9">
                <c:v>0</c:v>
              </c:pt>
              <c:pt idx="10">
                <c:v>0</c:v>
              </c:pt>
              <c:pt idx="11">
                <c:v>0</c:v>
              </c:pt>
              <c:pt idx="12">
                <c:v>0</c:v>
              </c:pt>
              <c:pt idx="13">
                <c:v>0</c:v>
              </c:pt>
              <c:pt idx="14">
                <c:v>10</c:v>
              </c:pt>
              <c:pt idx="15">
                <c:v>10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10</c:v>
              </c:pt>
              <c:pt idx="32">
                <c:v>7</c:v>
              </c:pt>
              <c:pt idx="33">
                <c:v>7</c:v>
              </c:pt>
              <c:pt idx="34">
                <c:v>7</c:v>
              </c:pt>
              <c:pt idx="35">
                <c:v>7</c:v>
              </c:pt>
              <c:pt idx="36">
                <c:v>7</c:v>
              </c:pt>
              <c:pt idx="37">
                <c:v>7</c:v>
              </c:pt>
              <c:pt idx="38">
                <c:v>7</c:v>
              </c:pt>
              <c:pt idx="39">
                <c:v>7</c:v>
              </c:pt>
              <c:pt idx="40">
                <c:v>7</c:v>
              </c:pt>
              <c:pt idx="41">
                <c:v>7</c:v>
              </c:pt>
              <c:pt idx="42">
                <c:v>7</c:v>
              </c:pt>
              <c:pt idx="43">
                <c:v>7</c:v>
              </c:pt>
              <c:pt idx="44">
                <c:v>7</c:v>
              </c:pt>
              <c:pt idx="45">
                <c:v>7</c:v>
              </c:pt>
              <c:pt idx="46">
                <c:v>10</c:v>
              </c:pt>
              <c:pt idx="47">
                <c:v>10</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0-5897-41D6-9631-734C09D44E73}"/>
            </c:ext>
          </c:extLst>
        </c:ser>
        <c:ser>
          <c:idx val="1"/>
          <c:order val="1"/>
          <c:tx>
            <c:v>Series2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8</c:v>
              </c:pt>
              <c:pt idx="3">
                <c:v>6</c:v>
              </c:pt>
              <c:pt idx="4">
                <c:v>4</c:v>
              </c:pt>
              <c:pt idx="5">
                <c:v>4</c:v>
              </c:pt>
              <c:pt idx="6">
                <c:v>2</c:v>
              </c:pt>
              <c:pt idx="7">
                <c:v>0</c:v>
              </c:pt>
              <c:pt idx="8">
                <c:v>0</c:v>
              </c:pt>
              <c:pt idx="9">
                <c:v>0</c:v>
              </c:pt>
              <c:pt idx="10">
                <c:v>0</c:v>
              </c:pt>
              <c:pt idx="11">
                <c:v>0</c:v>
              </c:pt>
              <c:pt idx="12">
                <c:v>0</c:v>
              </c:pt>
              <c:pt idx="13">
                <c:v>0</c:v>
              </c:pt>
              <c:pt idx="14">
                <c:v>14</c:v>
              </c:pt>
              <c:pt idx="15">
                <c:v>14</c:v>
              </c:pt>
              <c:pt idx="16">
                <c:v>#N/A</c:v>
              </c:pt>
              <c:pt idx="17">
                <c:v>#N/A</c:v>
              </c:pt>
              <c:pt idx="18">
                <c:v>14</c:v>
              </c:pt>
              <c:pt idx="19">
                <c:v>14</c:v>
              </c:pt>
              <c:pt idx="20">
                <c:v>#N/A</c:v>
              </c:pt>
              <c:pt idx="21">
                <c:v>#N/A</c:v>
              </c:pt>
              <c:pt idx="22">
                <c:v>0</c:v>
              </c:pt>
              <c:pt idx="23">
                <c:v>#N/A</c:v>
              </c:pt>
              <c:pt idx="24">
                <c:v>#N/A</c:v>
              </c:pt>
              <c:pt idx="25">
                <c:v>14</c:v>
              </c:pt>
              <c:pt idx="26">
                <c:v>#N/A</c:v>
              </c:pt>
              <c:pt idx="27">
                <c:v>14</c:v>
              </c:pt>
              <c:pt idx="28">
                <c:v>#N/A</c:v>
              </c:pt>
              <c:pt idx="29">
                <c:v>#N/A</c:v>
              </c:pt>
              <c:pt idx="30">
                <c:v>14</c:v>
              </c:pt>
              <c:pt idx="31">
                <c:v>14</c:v>
              </c:pt>
              <c:pt idx="32">
                <c:v>#N/A</c:v>
              </c:pt>
              <c:pt idx="33">
                <c:v>14</c:v>
              </c:pt>
              <c:pt idx="34">
                <c:v>#N/A</c:v>
              </c:pt>
              <c:pt idx="35">
                <c:v>14</c:v>
              </c:pt>
              <c:pt idx="36">
                <c:v>14</c:v>
              </c:pt>
              <c:pt idx="37">
                <c:v>14</c:v>
              </c:pt>
              <c:pt idx="38">
                <c:v>14</c:v>
              </c:pt>
              <c:pt idx="39">
                <c:v>14</c:v>
              </c:pt>
              <c:pt idx="40">
                <c:v>14</c:v>
              </c:pt>
              <c:pt idx="41">
                <c:v>14</c:v>
              </c:pt>
              <c:pt idx="42">
                <c:v>14</c:v>
              </c:pt>
              <c:pt idx="43">
                <c:v>14</c:v>
              </c:pt>
              <c:pt idx="44">
                <c:v>11</c:v>
              </c:pt>
              <c:pt idx="45">
                <c:v>14</c:v>
              </c:pt>
              <c:pt idx="46">
                <c:v>14</c:v>
              </c:pt>
              <c:pt idx="47">
                <c:v>14</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1-5897-41D6-9631-734C09D44E73}"/>
            </c:ext>
          </c:extLst>
        </c:ser>
        <c:ser>
          <c:idx val="2"/>
          <c:order val="2"/>
          <c:tx>
            <c:v>Series3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12</c:v>
              </c:pt>
              <c:pt idx="2">
                <c:v>12</c:v>
              </c:pt>
              <c:pt idx="3">
                <c:v>12</c:v>
              </c:pt>
              <c:pt idx="4">
                <c:v>10</c:v>
              </c:pt>
              <c:pt idx="5">
                <c:v>8</c:v>
              </c:pt>
              <c:pt idx="6">
                <c:v>8</c:v>
              </c:pt>
              <c:pt idx="7">
                <c:v>6</c:v>
              </c:pt>
              <c:pt idx="8">
                <c:v>4</c:v>
              </c:pt>
              <c:pt idx="9">
                <c:v>2</c:v>
              </c:pt>
              <c:pt idx="10">
                <c:v>2</c:v>
              </c:pt>
              <c:pt idx="11">
                <c:v>0</c:v>
              </c:pt>
              <c:pt idx="12">
                <c:v>0</c:v>
              </c:pt>
              <c:pt idx="13">
                <c:v>0</c:v>
              </c:pt>
              <c:pt idx="14">
                <c:v>#N/A</c:v>
              </c:pt>
              <c:pt idx="15">
                <c:v>12</c:v>
              </c:pt>
              <c:pt idx="16">
                <c:v>12</c:v>
              </c:pt>
              <c:pt idx="17">
                <c:v>12</c:v>
              </c:pt>
              <c:pt idx="18">
                <c:v>12</c:v>
              </c:pt>
              <c:pt idx="19">
                <c:v>12</c:v>
              </c:pt>
              <c:pt idx="20">
                <c:v>12</c:v>
              </c:pt>
              <c:pt idx="21">
                <c:v>#N/A</c:v>
              </c:pt>
              <c:pt idx="22">
                <c:v>4</c:v>
              </c:pt>
              <c:pt idx="23">
                <c:v>#N/A</c:v>
              </c:pt>
              <c:pt idx="24">
                <c:v>10</c:v>
              </c:pt>
              <c:pt idx="25">
                <c:v>12</c:v>
              </c:pt>
              <c:pt idx="26">
                <c:v>12</c:v>
              </c:pt>
              <c:pt idx="27">
                <c:v>12</c:v>
              </c:pt>
              <c:pt idx="28">
                <c:v>12</c:v>
              </c:pt>
              <c:pt idx="29">
                <c:v>12</c:v>
              </c:pt>
              <c:pt idx="30">
                <c:v>12</c:v>
              </c:pt>
              <c:pt idx="31">
                <c:v>12</c:v>
              </c:pt>
              <c:pt idx="32">
                <c:v>12</c:v>
              </c:pt>
              <c:pt idx="33">
                <c:v>#N/A</c:v>
              </c:pt>
              <c:pt idx="34">
                <c:v>#N/A</c:v>
              </c:pt>
              <c:pt idx="35">
                <c:v>12</c:v>
              </c:pt>
              <c:pt idx="36">
                <c:v>12</c:v>
              </c:pt>
              <c:pt idx="37">
                <c:v>12</c:v>
              </c:pt>
              <c:pt idx="38">
                <c:v>12</c:v>
              </c:pt>
              <c:pt idx="39">
                <c:v>12</c:v>
              </c:pt>
              <c:pt idx="40">
                <c:v>12</c:v>
              </c:pt>
              <c:pt idx="41">
                <c:v>12</c:v>
              </c:pt>
              <c:pt idx="42">
                <c:v>12</c:v>
              </c:pt>
              <c:pt idx="43">
                <c:v>12</c:v>
              </c:pt>
              <c:pt idx="44">
                <c:v>#N/A</c:v>
              </c:pt>
              <c:pt idx="45">
                <c:v>#N/A</c:v>
              </c:pt>
              <c:pt idx="46">
                <c:v>12</c:v>
              </c:pt>
              <c:pt idx="47">
                <c:v>12</c:v>
              </c:pt>
              <c:pt idx="48">
                <c:v>#N/A</c:v>
              </c:pt>
              <c:pt idx="49">
                <c:v>#N/A</c:v>
              </c:pt>
              <c:pt idx="50">
                <c:v>12</c:v>
              </c:pt>
              <c:pt idx="51">
                <c:v>#N/A</c:v>
              </c:pt>
              <c:pt idx="52">
                <c:v>12</c:v>
              </c:pt>
            </c:numLit>
          </c:val>
          <c:smooth val="0"/>
          <c:extLst xmlns:c16r2="http://schemas.microsoft.com/office/drawing/2015/06/chart">
            <c:ext xmlns:c16="http://schemas.microsoft.com/office/drawing/2014/chart" uri="{C3380CC4-5D6E-409C-BE32-E72D297353CC}">
              <c16:uniqueId val="{00000002-5897-41D6-9631-734C09D44E73}"/>
            </c:ext>
          </c:extLst>
        </c:ser>
        <c:ser>
          <c:idx val="3"/>
          <c:order val="3"/>
          <c:tx>
            <c:v>Series4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10</c:v>
              </c:pt>
              <c:pt idx="2">
                <c:v>10</c:v>
              </c:pt>
              <c:pt idx="3">
                <c:v>7</c:v>
              </c:pt>
              <c:pt idx="4">
                <c:v>5</c:v>
              </c:pt>
              <c:pt idx="5">
                <c:v>5</c:v>
              </c:pt>
              <c:pt idx="6">
                <c:v>5</c:v>
              </c:pt>
              <c:pt idx="7">
                <c:v>5</c:v>
              </c:pt>
              <c:pt idx="8">
                <c:v>5</c:v>
              </c:pt>
              <c:pt idx="9">
                <c:v>5</c:v>
              </c:pt>
              <c:pt idx="10">
                <c:v>5</c:v>
              </c:pt>
              <c:pt idx="11">
                <c:v>5</c:v>
              </c:pt>
              <c:pt idx="12">
                <c:v>5</c:v>
              </c:pt>
              <c:pt idx="13">
                <c:v>3</c:v>
              </c:pt>
              <c:pt idx="14">
                <c:v>#N/A</c:v>
              </c:pt>
              <c:pt idx="15">
                <c:v>10</c:v>
              </c:pt>
              <c:pt idx="16">
                <c:v>#N/A</c:v>
              </c:pt>
              <c:pt idx="17">
                <c:v>#N/A</c:v>
              </c:pt>
              <c:pt idx="18">
                <c:v>10</c:v>
              </c:pt>
              <c:pt idx="19">
                <c:v>#N/A</c:v>
              </c:pt>
              <c:pt idx="20">
                <c:v>10</c:v>
              </c:pt>
              <c:pt idx="21">
                <c:v>#N/A</c:v>
              </c:pt>
              <c:pt idx="22">
                <c:v>10</c:v>
              </c:pt>
              <c:pt idx="23">
                <c:v>10</c:v>
              </c:pt>
              <c:pt idx="24">
                <c:v>#N/A</c:v>
              </c:pt>
              <c:pt idx="25">
                <c:v>10</c:v>
              </c:pt>
              <c:pt idx="26">
                <c:v>#N/A</c:v>
              </c:pt>
              <c:pt idx="27">
                <c:v>#N/A</c:v>
              </c:pt>
              <c:pt idx="28">
                <c:v>#N/A</c:v>
              </c:pt>
              <c:pt idx="29">
                <c:v>#N/A</c:v>
              </c:pt>
              <c:pt idx="30">
                <c:v>10</c:v>
              </c:pt>
              <c:pt idx="31">
                <c:v>10</c:v>
              </c:pt>
              <c:pt idx="32">
                <c:v>10</c:v>
              </c:pt>
              <c:pt idx="33">
                <c:v>10</c:v>
              </c:pt>
              <c:pt idx="34">
                <c:v>10</c:v>
              </c:pt>
              <c:pt idx="35">
                <c:v>10</c:v>
              </c:pt>
              <c:pt idx="36">
                <c:v>10</c:v>
              </c:pt>
              <c:pt idx="37">
                <c:v>#N/A</c:v>
              </c:pt>
              <c:pt idx="38">
                <c:v>5</c:v>
              </c:pt>
              <c:pt idx="39">
                <c:v>0</c:v>
              </c:pt>
              <c:pt idx="40">
                <c:v>5</c:v>
              </c:pt>
              <c:pt idx="41">
                <c:v>0</c:v>
              </c:pt>
              <c:pt idx="42">
                <c:v>10</c:v>
              </c:pt>
              <c:pt idx="43">
                <c:v>10</c:v>
              </c:pt>
              <c:pt idx="44">
                <c:v>10</c:v>
              </c:pt>
              <c:pt idx="45">
                <c:v>10</c:v>
              </c:pt>
              <c:pt idx="46">
                <c:v>10</c:v>
              </c:pt>
              <c:pt idx="47">
                <c:v>10</c:v>
              </c:pt>
              <c:pt idx="48">
                <c:v>#N/A</c:v>
              </c:pt>
              <c:pt idx="49">
                <c:v>#N/A</c:v>
              </c:pt>
              <c:pt idx="50">
                <c:v>10</c:v>
              </c:pt>
              <c:pt idx="51">
                <c:v>0</c:v>
              </c:pt>
              <c:pt idx="52">
                <c:v>#N/A</c:v>
              </c:pt>
            </c:numLit>
          </c:val>
          <c:smooth val="0"/>
          <c:extLst xmlns:c16r2="http://schemas.microsoft.com/office/drawing/2015/06/chart">
            <c:ext xmlns:c16="http://schemas.microsoft.com/office/drawing/2014/chart" uri="{C3380CC4-5D6E-409C-BE32-E72D297353CC}">
              <c16:uniqueId val="{00000003-5897-41D6-9631-734C09D44E73}"/>
            </c:ext>
          </c:extLst>
        </c:ser>
        <c:ser>
          <c:idx val="4"/>
          <c:order val="4"/>
          <c:tx>
            <c:v>Series5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12</c:v>
              </c:pt>
              <c:pt idx="2">
                <c:v>12</c:v>
              </c:pt>
              <c:pt idx="3">
                <c:v>9</c:v>
              </c:pt>
              <c:pt idx="4">
                <c:v>7</c:v>
              </c:pt>
              <c:pt idx="5">
                <c:v>5</c:v>
              </c:pt>
              <c:pt idx="6">
                <c:v>2</c:v>
              </c:pt>
              <c:pt idx="7">
                <c:v>0</c:v>
              </c:pt>
              <c:pt idx="8">
                <c:v>0</c:v>
              </c:pt>
              <c:pt idx="9">
                <c:v>0</c:v>
              </c:pt>
              <c:pt idx="10">
                <c:v>0</c:v>
              </c:pt>
              <c:pt idx="11">
                <c:v>0</c:v>
              </c:pt>
              <c:pt idx="12">
                <c:v>0</c:v>
              </c:pt>
              <c:pt idx="13">
                <c:v>0</c:v>
              </c:pt>
              <c:pt idx="14">
                <c:v>12</c:v>
              </c:pt>
              <c:pt idx="15">
                <c:v>12</c:v>
              </c:pt>
              <c:pt idx="16">
                <c:v>#N/A</c:v>
              </c:pt>
              <c:pt idx="17">
                <c:v>#N/A</c:v>
              </c:pt>
              <c:pt idx="18">
                <c:v>12</c:v>
              </c:pt>
              <c:pt idx="19">
                <c:v>12</c:v>
              </c:pt>
              <c:pt idx="20">
                <c:v>#N/A</c:v>
              </c:pt>
              <c:pt idx="21">
                <c:v>#N/A</c:v>
              </c:pt>
              <c:pt idx="22">
                <c:v>0</c:v>
              </c:pt>
              <c:pt idx="23">
                <c:v>#N/A</c:v>
              </c:pt>
              <c:pt idx="24">
                <c:v>#N/A</c:v>
              </c:pt>
              <c:pt idx="25">
                <c:v>12</c:v>
              </c:pt>
              <c:pt idx="26">
                <c:v>#N/A</c:v>
              </c:pt>
              <c:pt idx="27">
                <c:v>12</c:v>
              </c:pt>
              <c:pt idx="28">
                <c:v>#N/A</c:v>
              </c:pt>
              <c:pt idx="29">
                <c:v>#N/A</c:v>
              </c:pt>
              <c:pt idx="30">
                <c:v>12</c:v>
              </c:pt>
              <c:pt idx="31">
                <c:v>12</c:v>
              </c:pt>
              <c:pt idx="32">
                <c:v>#N/A</c:v>
              </c:pt>
              <c:pt idx="33">
                <c:v>12</c:v>
              </c:pt>
              <c:pt idx="34">
                <c:v>#N/A</c:v>
              </c:pt>
              <c:pt idx="35">
                <c:v>12</c:v>
              </c:pt>
              <c:pt idx="36">
                <c:v>12</c:v>
              </c:pt>
              <c:pt idx="37">
                <c:v>12</c:v>
              </c:pt>
              <c:pt idx="38">
                <c:v>12</c:v>
              </c:pt>
              <c:pt idx="39">
                <c:v>12</c:v>
              </c:pt>
              <c:pt idx="40">
                <c:v>12</c:v>
              </c:pt>
              <c:pt idx="41">
                <c:v>12</c:v>
              </c:pt>
              <c:pt idx="42">
                <c:v>12</c:v>
              </c:pt>
              <c:pt idx="43">
                <c:v>12</c:v>
              </c:pt>
              <c:pt idx="44">
                <c:v>12</c:v>
              </c:pt>
              <c:pt idx="45">
                <c:v>12</c:v>
              </c:pt>
              <c:pt idx="46">
                <c:v>#N/A</c:v>
              </c:pt>
              <c:pt idx="47">
                <c:v>#N/A</c:v>
              </c:pt>
              <c:pt idx="48">
                <c:v>#N/A</c:v>
              </c:pt>
              <c:pt idx="49">
                <c:v>12</c:v>
              </c:pt>
              <c:pt idx="50">
                <c:v>#N/A</c:v>
              </c:pt>
              <c:pt idx="51">
                <c:v>12</c:v>
              </c:pt>
              <c:pt idx="52">
                <c:v>12</c:v>
              </c:pt>
            </c:numLit>
          </c:val>
          <c:smooth val="0"/>
          <c:extLst xmlns:c16r2="http://schemas.microsoft.com/office/drawing/2015/06/chart">
            <c:ext xmlns:c16="http://schemas.microsoft.com/office/drawing/2014/chart" uri="{C3380CC4-5D6E-409C-BE32-E72D297353CC}">
              <c16:uniqueId val="{00000004-5897-41D6-9631-734C09D44E73}"/>
            </c:ext>
          </c:extLst>
        </c:ser>
        <c:ser>
          <c:idx val="5"/>
          <c:order val="5"/>
          <c:tx>
            <c:v>Series6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7</c:v>
              </c:pt>
              <c:pt idx="2">
                <c:v>4</c:v>
              </c:pt>
              <c:pt idx="3">
                <c:v>4</c:v>
              </c:pt>
              <c:pt idx="4">
                <c:v>2</c:v>
              </c:pt>
              <c:pt idx="5">
                <c:v>0</c:v>
              </c:pt>
              <c:pt idx="6">
                <c:v>0</c:v>
              </c:pt>
              <c:pt idx="7">
                <c:v>0</c:v>
              </c:pt>
              <c:pt idx="8">
                <c:v>0</c:v>
              </c:pt>
              <c:pt idx="9">
                <c:v>0</c:v>
              </c:pt>
              <c:pt idx="10">
                <c:v>0</c:v>
              </c:pt>
              <c:pt idx="11">
                <c:v>0</c:v>
              </c:pt>
              <c:pt idx="12">
                <c:v>0</c:v>
              </c:pt>
              <c:pt idx="13">
                <c:v>0</c:v>
              </c:pt>
              <c:pt idx="14">
                <c:v>10</c:v>
              </c:pt>
              <c:pt idx="15">
                <c:v>10</c:v>
              </c:pt>
              <c:pt idx="16">
                <c:v>10</c:v>
              </c:pt>
              <c:pt idx="17">
                <c:v>10</c:v>
              </c:pt>
              <c:pt idx="18">
                <c:v>10</c:v>
              </c:pt>
              <c:pt idx="19">
                <c:v>10</c:v>
              </c:pt>
              <c:pt idx="20">
                <c:v>10</c:v>
              </c:pt>
              <c:pt idx="21">
                <c:v>#N/A</c:v>
              </c:pt>
              <c:pt idx="22">
                <c:v>10</c:v>
              </c:pt>
              <c:pt idx="23">
                <c:v>#N/A</c:v>
              </c:pt>
              <c:pt idx="24">
                <c:v>10</c:v>
              </c:pt>
              <c:pt idx="25">
                <c:v>4</c:v>
              </c:pt>
              <c:pt idx="26">
                <c:v>#N/A</c:v>
              </c:pt>
              <c:pt idx="27">
                <c:v>10</c:v>
              </c:pt>
              <c:pt idx="28">
                <c:v>10</c:v>
              </c:pt>
              <c:pt idx="29">
                <c:v>4</c:v>
              </c:pt>
              <c:pt idx="30">
                <c:v>10</c:v>
              </c:pt>
              <c:pt idx="31">
                <c:v>10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#N/A</c:v>
              </c:pt>
              <c:pt idx="47">
                <c:v>10</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5-5897-41D6-9631-734C09D44E73}"/>
            </c:ext>
          </c:extLst>
        </c:ser>
        <c:ser>
          <c:idx val="6"/>
          <c:order val="6"/>
          <c:tx>
            <c:v>Series7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4</c:v>
              </c:pt>
              <c:pt idx="3">
                <c:v>2</c:v>
              </c:pt>
              <c:pt idx="4">
                <c:v>0</c:v>
              </c:pt>
              <c:pt idx="5">
                <c:v>0</c:v>
              </c:pt>
              <c:pt idx="6">
                <c:v>0</c:v>
              </c:pt>
              <c:pt idx="7">
                <c:v>0</c:v>
              </c:pt>
              <c:pt idx="8">
                <c:v>0</c:v>
              </c:pt>
              <c:pt idx="9">
                <c:v>0</c:v>
              </c:pt>
              <c:pt idx="10">
                <c:v>0</c:v>
              </c:pt>
              <c:pt idx="11">
                <c:v>0</c:v>
              </c:pt>
              <c:pt idx="12">
                <c:v>0</c:v>
              </c:pt>
              <c:pt idx="13">
                <c:v>0</c:v>
              </c:pt>
              <c:pt idx="14">
                <c:v>9</c:v>
              </c:pt>
              <c:pt idx="15">
                <c:v>9</c:v>
              </c:pt>
              <c:pt idx="16">
                <c:v>9</c:v>
              </c:pt>
              <c:pt idx="17">
                <c:v>#N/A</c:v>
              </c:pt>
              <c:pt idx="18">
                <c:v>9</c:v>
              </c:pt>
              <c:pt idx="19">
                <c:v>9</c:v>
              </c:pt>
              <c:pt idx="20">
                <c:v>9</c:v>
              </c:pt>
              <c:pt idx="21">
                <c:v>#N/A</c:v>
              </c:pt>
              <c:pt idx="22">
                <c:v>0</c:v>
              </c:pt>
              <c:pt idx="23">
                <c:v>9</c:v>
              </c:pt>
              <c:pt idx="24">
                <c:v>0</c:v>
              </c:pt>
              <c:pt idx="25">
                <c:v>9</c:v>
              </c:pt>
              <c:pt idx="26">
                <c:v>9</c:v>
              </c:pt>
              <c:pt idx="27">
                <c:v>9</c:v>
              </c:pt>
              <c:pt idx="28">
                <c:v>9</c:v>
              </c:pt>
              <c:pt idx="29">
                <c:v>9</c:v>
              </c:pt>
              <c:pt idx="30">
                <c:v>9</c:v>
              </c:pt>
              <c:pt idx="31">
                <c:v>9</c:v>
              </c:pt>
              <c:pt idx="32">
                <c:v>#N/A</c:v>
              </c:pt>
              <c:pt idx="33">
                <c:v>9</c:v>
              </c:pt>
              <c:pt idx="34">
                <c:v>9</c:v>
              </c:pt>
              <c:pt idx="35">
                <c:v>#N/A</c:v>
              </c:pt>
              <c:pt idx="36">
                <c:v>6</c:v>
              </c:pt>
              <c:pt idx="37">
                <c:v>9</c:v>
              </c:pt>
              <c:pt idx="38">
                <c:v>9</c:v>
              </c:pt>
              <c:pt idx="39">
                <c:v>9</c:v>
              </c:pt>
              <c:pt idx="40">
                <c:v>9</c:v>
              </c:pt>
              <c:pt idx="41">
                <c:v>9</c:v>
              </c:pt>
              <c:pt idx="42">
                <c:v>#N/A</c:v>
              </c:pt>
              <c:pt idx="43">
                <c:v>#N/A</c:v>
              </c:pt>
              <c:pt idx="44">
                <c:v>#N/A</c:v>
              </c:pt>
              <c:pt idx="45">
                <c:v>#N/A</c:v>
              </c:pt>
              <c:pt idx="46">
                <c:v>9</c:v>
              </c:pt>
              <c:pt idx="47">
                <c:v>9</c:v>
              </c:pt>
              <c:pt idx="48">
                <c:v>6</c:v>
              </c:pt>
              <c:pt idx="49">
                <c:v>#N/A</c:v>
              </c:pt>
              <c:pt idx="50">
                <c:v>#N/A</c:v>
              </c:pt>
              <c:pt idx="51">
                <c:v>9</c:v>
              </c:pt>
              <c:pt idx="52">
                <c:v>9</c:v>
              </c:pt>
            </c:numLit>
          </c:val>
          <c:smooth val="0"/>
          <c:extLst xmlns:c16r2="http://schemas.microsoft.com/office/drawing/2015/06/chart">
            <c:ext xmlns:c16="http://schemas.microsoft.com/office/drawing/2014/chart" uri="{C3380CC4-5D6E-409C-BE32-E72D297353CC}">
              <c16:uniqueId val="{00000006-5897-41D6-9631-734C09D44E73}"/>
            </c:ext>
          </c:extLst>
        </c:ser>
        <c:ser>
          <c:idx val="7"/>
          <c:order val="7"/>
          <c:tx>
            <c:v>Series8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11</c:v>
              </c:pt>
              <c:pt idx="2">
                <c:v>8</c:v>
              </c:pt>
              <c:pt idx="3">
                <c:v>5</c:v>
              </c:pt>
              <c:pt idx="4">
                <c:v>5</c:v>
              </c:pt>
              <c:pt idx="5">
                <c:v>3</c:v>
              </c:pt>
              <c:pt idx="6">
                <c:v>3</c:v>
              </c:pt>
              <c:pt idx="7">
                <c:v>1</c:v>
              </c:pt>
              <c:pt idx="8">
                <c:v>0</c:v>
              </c:pt>
              <c:pt idx="9">
                <c:v>0</c:v>
              </c:pt>
              <c:pt idx="10">
                <c:v>0</c:v>
              </c:pt>
              <c:pt idx="11">
                <c:v>0</c:v>
              </c:pt>
              <c:pt idx="12">
                <c:v>0</c:v>
              </c:pt>
              <c:pt idx="13">
                <c:v>0</c:v>
              </c:pt>
              <c:pt idx="14">
                <c:v>13</c:v>
              </c:pt>
              <c:pt idx="15">
                <c:v>13</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13</c:v>
              </c:pt>
              <c:pt idx="32">
                <c:v>#N/A</c:v>
              </c:pt>
              <c:pt idx="33">
                <c:v>#N/A</c:v>
              </c:pt>
              <c:pt idx="34">
                <c:v>13</c:v>
              </c:pt>
              <c:pt idx="35">
                <c:v>13</c:v>
              </c:pt>
              <c:pt idx="36">
                <c:v>#N/A</c:v>
              </c:pt>
              <c:pt idx="37">
                <c:v>#N/A</c:v>
              </c:pt>
              <c:pt idx="38">
                <c:v>#N/A</c:v>
              </c:pt>
              <c:pt idx="39">
                <c:v>#N/A</c:v>
              </c:pt>
              <c:pt idx="40">
                <c:v>11</c:v>
              </c:pt>
              <c:pt idx="41">
                <c:v>13</c:v>
              </c:pt>
              <c:pt idx="42">
                <c:v>#N/A</c:v>
              </c:pt>
              <c:pt idx="43">
                <c:v>13</c:v>
              </c:pt>
              <c:pt idx="44">
                <c:v>0</c:v>
              </c:pt>
              <c:pt idx="45">
                <c:v>13</c:v>
              </c:pt>
              <c:pt idx="46">
                <c:v>13</c:v>
              </c:pt>
              <c:pt idx="47">
                <c:v>13</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7-5897-41D6-9631-734C09D44E73}"/>
            </c:ext>
          </c:extLst>
        </c:ser>
        <c:ser>
          <c:idx val="8"/>
          <c:order val="8"/>
          <c:tx>
            <c:v>Series9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10</c:v>
              </c:pt>
              <c:pt idx="2">
                <c:v>10</c:v>
              </c:pt>
              <c:pt idx="3">
                <c:v>10</c:v>
              </c:pt>
              <c:pt idx="4">
                <c:v>10</c:v>
              </c:pt>
              <c:pt idx="5">
                <c:v>10</c:v>
              </c:pt>
              <c:pt idx="6">
                <c:v>8</c:v>
              </c:pt>
              <c:pt idx="7">
                <c:v>6</c:v>
              </c:pt>
              <c:pt idx="8">
                <c:v>4</c:v>
              </c:pt>
              <c:pt idx="9">
                <c:v>2</c:v>
              </c:pt>
              <c:pt idx="10">
                <c:v>2</c:v>
              </c:pt>
              <c:pt idx="11">
                <c:v>0</c:v>
              </c:pt>
              <c:pt idx="12">
                <c:v>0</c:v>
              </c:pt>
              <c:pt idx="13">
                <c:v>0</c:v>
              </c:pt>
              <c:pt idx="14">
                <c:v>13</c:v>
              </c:pt>
              <c:pt idx="15">
                <c:v>13</c:v>
              </c:pt>
              <c:pt idx="16">
                <c:v>#N/A</c:v>
              </c:pt>
              <c:pt idx="17">
                <c:v>#N/A</c:v>
              </c:pt>
              <c:pt idx="18">
                <c:v>13</c:v>
              </c:pt>
              <c:pt idx="19">
                <c:v>13</c:v>
              </c:pt>
              <c:pt idx="20">
                <c:v>#N/A</c:v>
              </c:pt>
              <c:pt idx="21">
                <c:v>#N/A</c:v>
              </c:pt>
              <c:pt idx="22">
                <c:v>0</c:v>
              </c:pt>
              <c:pt idx="23">
                <c:v>#N/A</c:v>
              </c:pt>
              <c:pt idx="24">
                <c:v>#N/A</c:v>
              </c:pt>
              <c:pt idx="25">
                <c:v>13</c:v>
              </c:pt>
              <c:pt idx="26">
                <c:v>#N/A</c:v>
              </c:pt>
              <c:pt idx="27">
                <c:v>13</c:v>
              </c:pt>
              <c:pt idx="28">
                <c:v>#N/A</c:v>
              </c:pt>
              <c:pt idx="29">
                <c:v>#N/A</c:v>
              </c:pt>
              <c:pt idx="30">
                <c:v>13</c:v>
              </c:pt>
              <c:pt idx="31">
                <c:v>13</c:v>
              </c:pt>
              <c:pt idx="32">
                <c:v>#N/A</c:v>
              </c:pt>
              <c:pt idx="33">
                <c:v>13</c:v>
              </c:pt>
              <c:pt idx="34">
                <c:v>13</c:v>
              </c:pt>
              <c:pt idx="35">
                <c:v>13</c:v>
              </c:pt>
              <c:pt idx="36">
                <c:v>13</c:v>
              </c:pt>
              <c:pt idx="37">
                <c:v>13</c:v>
              </c:pt>
              <c:pt idx="38">
                <c:v>13</c:v>
              </c:pt>
              <c:pt idx="39">
                <c:v>13</c:v>
              </c:pt>
              <c:pt idx="40">
                <c:v>13</c:v>
              </c:pt>
              <c:pt idx="41">
                <c:v>13</c:v>
              </c:pt>
              <c:pt idx="42">
                <c:v>13</c:v>
              </c:pt>
              <c:pt idx="43">
                <c:v>13</c:v>
              </c:pt>
              <c:pt idx="44">
                <c:v>10</c:v>
              </c:pt>
              <c:pt idx="45">
                <c:v>13</c:v>
              </c:pt>
              <c:pt idx="46">
                <c:v>13</c:v>
              </c:pt>
              <c:pt idx="47">
                <c:v>13</c:v>
              </c:pt>
              <c:pt idx="48">
                <c:v>10</c:v>
              </c:pt>
              <c:pt idx="49">
                <c:v>10</c:v>
              </c:pt>
              <c:pt idx="50">
                <c:v>10</c:v>
              </c:pt>
              <c:pt idx="51">
                <c:v>10</c:v>
              </c:pt>
              <c:pt idx="52">
                <c:v>10</c:v>
              </c:pt>
            </c:numLit>
          </c:val>
          <c:smooth val="0"/>
          <c:extLst xmlns:c16r2="http://schemas.microsoft.com/office/drawing/2015/06/chart">
            <c:ext xmlns:c16="http://schemas.microsoft.com/office/drawing/2014/chart" uri="{C3380CC4-5D6E-409C-BE32-E72D297353CC}">
              <c16:uniqueId val="{00000008-5897-41D6-9631-734C09D44E73}"/>
            </c:ext>
          </c:extLst>
        </c:ser>
        <c:ser>
          <c:idx val="9"/>
          <c:order val="9"/>
          <c:tx>
            <c:v>Series10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11</c:v>
              </c:pt>
              <c:pt idx="2">
                <c:v>8</c:v>
              </c:pt>
              <c:pt idx="3">
                <c:v>8</c:v>
              </c:pt>
              <c:pt idx="4">
                <c:v>5</c:v>
              </c:pt>
              <c:pt idx="5">
                <c:v>3</c:v>
              </c:pt>
              <c:pt idx="6">
                <c:v>1</c:v>
              </c:pt>
              <c:pt idx="7">
                <c:v>1</c:v>
              </c:pt>
              <c:pt idx="8">
                <c:v>1</c:v>
              </c:pt>
              <c:pt idx="9">
                <c:v>0</c:v>
              </c:pt>
              <c:pt idx="10">
                <c:v>0</c:v>
              </c:pt>
              <c:pt idx="11">
                <c:v>0</c:v>
              </c:pt>
              <c:pt idx="12">
                <c:v>0</c:v>
              </c:pt>
              <c:pt idx="13">
                <c:v>0</c:v>
              </c:pt>
              <c:pt idx="14">
                <c:v>#N/A</c:v>
              </c:pt>
              <c:pt idx="15">
                <c:v>13</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13</c:v>
              </c:pt>
              <c:pt idx="32">
                <c:v>#N/A</c:v>
              </c:pt>
              <c:pt idx="33">
                <c:v>#N/A</c:v>
              </c:pt>
              <c:pt idx="34">
                <c:v>13</c:v>
              </c:pt>
              <c:pt idx="35">
                <c:v>13</c:v>
              </c:pt>
              <c:pt idx="36">
                <c:v>#N/A</c:v>
              </c:pt>
              <c:pt idx="37">
                <c:v>#N/A</c:v>
              </c:pt>
              <c:pt idx="38">
                <c:v>#N/A</c:v>
              </c:pt>
              <c:pt idx="39">
                <c:v>#N/A</c:v>
              </c:pt>
              <c:pt idx="40">
                <c:v>11</c:v>
              </c:pt>
              <c:pt idx="41">
                <c:v>13</c:v>
              </c:pt>
              <c:pt idx="42">
                <c:v>#N/A</c:v>
              </c:pt>
              <c:pt idx="43">
                <c:v>13</c:v>
              </c:pt>
              <c:pt idx="44">
                <c:v>0</c:v>
              </c:pt>
              <c:pt idx="45">
                <c:v>13</c:v>
              </c:pt>
              <c:pt idx="46">
                <c:v>13</c:v>
              </c:pt>
              <c:pt idx="47">
                <c:v>13</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9-5897-41D6-9631-734C09D44E73}"/>
            </c:ext>
          </c:extLst>
        </c:ser>
        <c:ser>
          <c:idx val="10"/>
          <c:order val="10"/>
          <c:tx>
            <c:v>Series11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10</c:v>
              </c:pt>
              <c:pt idx="2">
                <c:v>10</c:v>
              </c:pt>
              <c:pt idx="3">
                <c:v>10</c:v>
              </c:pt>
              <c:pt idx="4">
                <c:v>8</c:v>
              </c:pt>
              <c:pt idx="5">
                <c:v>6</c:v>
              </c:pt>
              <c:pt idx="6">
                <c:v>6</c:v>
              </c:pt>
              <c:pt idx="7">
                <c:v>6</c:v>
              </c:pt>
              <c:pt idx="8">
                <c:v>3</c:v>
              </c:pt>
              <c:pt idx="9">
                <c:v>1</c:v>
              </c:pt>
              <c:pt idx="10">
                <c:v>0</c:v>
              </c:pt>
              <c:pt idx="11">
                <c:v>0</c:v>
              </c:pt>
              <c:pt idx="12">
                <c:v>0</c:v>
              </c:pt>
              <c:pt idx="13">
                <c:v>0</c:v>
              </c:pt>
              <c:pt idx="14">
                <c:v>12</c:v>
              </c:pt>
              <c:pt idx="15">
                <c:v>12</c:v>
              </c:pt>
              <c:pt idx="16">
                <c:v>#N/A</c:v>
              </c:pt>
              <c:pt idx="17">
                <c:v>12</c:v>
              </c:pt>
              <c:pt idx="18">
                <c:v>12</c:v>
              </c:pt>
              <c:pt idx="19">
                <c:v>12</c:v>
              </c:pt>
              <c:pt idx="20">
                <c:v>12</c:v>
              </c:pt>
              <c:pt idx="21">
                <c:v>12</c:v>
              </c:pt>
              <c:pt idx="22">
                <c:v>12</c:v>
              </c:pt>
              <c:pt idx="23">
                <c:v>#N/A</c:v>
              </c:pt>
              <c:pt idx="24">
                <c:v>0</c:v>
              </c:pt>
              <c:pt idx="25">
                <c:v>#N/A</c:v>
              </c:pt>
              <c:pt idx="26">
                <c:v>#N/A</c:v>
              </c:pt>
              <c:pt idx="27">
                <c:v>12</c:v>
              </c:pt>
              <c:pt idx="28">
                <c:v>12</c:v>
              </c:pt>
              <c:pt idx="29">
                <c:v>12</c:v>
              </c:pt>
              <c:pt idx="30">
                <c:v>12</c:v>
              </c:pt>
              <c:pt idx="31">
                <c:v>12</c:v>
              </c:pt>
              <c:pt idx="32">
                <c:v>10</c:v>
              </c:pt>
              <c:pt idx="33">
                <c:v>12</c:v>
              </c:pt>
              <c:pt idx="34">
                <c:v>#N/A</c:v>
              </c:pt>
              <c:pt idx="35">
                <c:v>12</c:v>
              </c:pt>
              <c:pt idx="36">
                <c:v>12</c:v>
              </c:pt>
              <c:pt idx="37">
                <c:v>12</c:v>
              </c:pt>
              <c:pt idx="38">
                <c:v>12</c:v>
              </c:pt>
              <c:pt idx="39">
                <c:v>12</c:v>
              </c:pt>
              <c:pt idx="40">
                <c:v>12</c:v>
              </c:pt>
              <c:pt idx="41">
                <c:v>12</c:v>
              </c:pt>
              <c:pt idx="42">
                <c:v>12</c:v>
              </c:pt>
              <c:pt idx="43">
                <c:v>12</c:v>
              </c:pt>
              <c:pt idx="44">
                <c:v>10</c:v>
              </c:pt>
              <c:pt idx="45">
                <c:v>12</c:v>
              </c:pt>
              <c:pt idx="46">
                <c:v>12</c:v>
              </c:pt>
              <c:pt idx="47">
                <c:v>12</c:v>
              </c:pt>
              <c:pt idx="48">
                <c:v>#N/A</c:v>
              </c:pt>
              <c:pt idx="49">
                <c:v>#N/A</c:v>
              </c:pt>
              <c:pt idx="50">
                <c:v>12</c:v>
              </c:pt>
              <c:pt idx="51">
                <c:v>12</c:v>
              </c:pt>
              <c:pt idx="52">
                <c:v>#N/A</c:v>
              </c:pt>
            </c:numLit>
          </c:val>
          <c:smooth val="0"/>
          <c:extLst xmlns:c16r2="http://schemas.microsoft.com/office/drawing/2015/06/chart">
            <c:ext xmlns:c16="http://schemas.microsoft.com/office/drawing/2014/chart" uri="{C3380CC4-5D6E-409C-BE32-E72D297353CC}">
              <c16:uniqueId val="{0000000A-5897-41D6-9631-734C09D44E73}"/>
            </c:ext>
          </c:extLst>
        </c:ser>
        <c:ser>
          <c:idx val="11"/>
          <c:order val="11"/>
          <c:tx>
            <c:v>Series12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9</c:v>
              </c:pt>
              <c:pt idx="2">
                <c:v>9</c:v>
              </c:pt>
              <c:pt idx="3">
                <c:v>9</c:v>
              </c:pt>
              <c:pt idx="4">
                <c:v>9</c:v>
              </c:pt>
              <c:pt idx="5">
                <c:v>9</c:v>
              </c:pt>
              <c:pt idx="6">
                <c:v>6</c:v>
              </c:pt>
              <c:pt idx="7">
                <c:v>4</c:v>
              </c:pt>
              <c:pt idx="8">
                <c:v>4</c:v>
              </c:pt>
              <c:pt idx="9">
                <c:v>2</c:v>
              </c:pt>
              <c:pt idx="10">
                <c:v>2</c:v>
              </c:pt>
              <c:pt idx="11">
                <c:v>0</c:v>
              </c:pt>
              <c:pt idx="12">
                <c:v>0</c:v>
              </c:pt>
              <c:pt idx="13">
                <c:v>0</c:v>
              </c:pt>
              <c:pt idx="14">
                <c:v>12</c:v>
              </c:pt>
              <c:pt idx="15">
                <c:v>12</c:v>
              </c:pt>
              <c:pt idx="16">
                <c:v>#N/A</c:v>
              </c:pt>
              <c:pt idx="17">
                <c:v>#N/A</c:v>
              </c:pt>
              <c:pt idx="18">
                <c:v>12</c:v>
              </c:pt>
              <c:pt idx="19">
                <c:v>12</c:v>
              </c:pt>
              <c:pt idx="20">
                <c:v>#N/A</c:v>
              </c:pt>
              <c:pt idx="21">
                <c:v>#N/A</c:v>
              </c:pt>
              <c:pt idx="22">
                <c:v>0</c:v>
              </c:pt>
              <c:pt idx="23">
                <c:v>#N/A</c:v>
              </c:pt>
              <c:pt idx="24">
                <c:v>#N/A</c:v>
              </c:pt>
              <c:pt idx="25">
                <c:v>12</c:v>
              </c:pt>
              <c:pt idx="26">
                <c:v>#N/A</c:v>
              </c:pt>
              <c:pt idx="27">
                <c:v>12</c:v>
              </c:pt>
              <c:pt idx="28">
                <c:v>#N/A</c:v>
              </c:pt>
              <c:pt idx="29">
                <c:v>#N/A</c:v>
              </c:pt>
              <c:pt idx="30">
                <c:v>12</c:v>
              </c:pt>
              <c:pt idx="31">
                <c:v>12</c:v>
              </c:pt>
              <c:pt idx="32">
                <c:v>#N/A</c:v>
              </c:pt>
              <c:pt idx="33">
                <c:v>#N/A</c:v>
              </c:pt>
              <c:pt idx="34">
                <c:v>9</c:v>
              </c:pt>
              <c:pt idx="35">
                <c:v>#N/A</c:v>
              </c:pt>
              <c:pt idx="36">
                <c:v>9</c:v>
              </c:pt>
              <c:pt idx="37">
                <c:v>12</c:v>
              </c:pt>
              <c:pt idx="38">
                <c:v>12</c:v>
              </c:pt>
              <c:pt idx="39">
                <c:v>12</c:v>
              </c:pt>
              <c:pt idx="40">
                <c:v>#N/A</c:v>
              </c:pt>
              <c:pt idx="41">
                <c:v>12</c:v>
              </c:pt>
              <c:pt idx="42">
                <c:v>#N/A</c:v>
              </c:pt>
              <c:pt idx="43">
                <c:v>#N/A</c:v>
              </c:pt>
              <c:pt idx="44">
                <c:v>#N/A</c:v>
              </c:pt>
              <c:pt idx="45">
                <c:v>#N/A</c:v>
              </c:pt>
              <c:pt idx="46">
                <c:v>12</c:v>
              </c:pt>
              <c:pt idx="47">
                <c:v>12</c:v>
              </c:pt>
              <c:pt idx="48">
                <c:v>9</c:v>
              </c:pt>
              <c:pt idx="49">
                <c:v>9</c:v>
              </c:pt>
              <c:pt idx="50">
                <c:v>9</c:v>
              </c:pt>
              <c:pt idx="51">
                <c:v>9</c:v>
              </c:pt>
              <c:pt idx="52">
                <c:v>9</c:v>
              </c:pt>
            </c:numLit>
          </c:val>
          <c:smooth val="0"/>
          <c:extLst xmlns:c16r2="http://schemas.microsoft.com/office/drawing/2015/06/chart">
            <c:ext xmlns:c16="http://schemas.microsoft.com/office/drawing/2014/chart" uri="{C3380CC4-5D6E-409C-BE32-E72D297353CC}">
              <c16:uniqueId val="{0000000B-5897-41D6-9631-734C09D44E73}"/>
            </c:ext>
          </c:extLst>
        </c:ser>
        <c:ser>
          <c:idx val="12"/>
          <c:order val="12"/>
          <c:tx>
            <c:v>Series13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12</c:v>
              </c:pt>
              <c:pt idx="2">
                <c:v>12</c:v>
              </c:pt>
              <c:pt idx="3">
                <c:v>10</c:v>
              </c:pt>
              <c:pt idx="4">
                <c:v>10</c:v>
              </c:pt>
              <c:pt idx="5">
                <c:v>7</c:v>
              </c:pt>
              <c:pt idx="6">
                <c:v>4</c:v>
              </c:pt>
              <c:pt idx="7">
                <c:v>1</c:v>
              </c:pt>
              <c:pt idx="8">
                <c:v>0</c:v>
              </c:pt>
              <c:pt idx="9">
                <c:v>0</c:v>
              </c:pt>
              <c:pt idx="10">
                <c:v>0</c:v>
              </c:pt>
              <c:pt idx="11">
                <c:v>0</c:v>
              </c:pt>
              <c:pt idx="12">
                <c:v>0</c:v>
              </c:pt>
              <c:pt idx="13">
                <c:v>0</c:v>
              </c:pt>
              <c:pt idx="14">
                <c:v>#N/A</c:v>
              </c:pt>
              <c:pt idx="15">
                <c:v>14</c:v>
              </c:pt>
              <c:pt idx="16">
                <c:v>#N/A</c:v>
              </c:pt>
              <c:pt idx="17">
                <c:v>#N/A</c:v>
              </c:pt>
              <c:pt idx="18">
                <c:v>14</c:v>
              </c:pt>
              <c:pt idx="19">
                <c:v>14</c:v>
              </c:pt>
              <c:pt idx="20">
                <c:v>#N/A</c:v>
              </c:pt>
              <c:pt idx="21">
                <c:v>#N/A</c:v>
              </c:pt>
              <c:pt idx="22">
                <c:v>#N/A</c:v>
              </c:pt>
              <c:pt idx="23">
                <c:v>#N/A</c:v>
              </c:pt>
              <c:pt idx="24">
                <c:v>12</c:v>
              </c:pt>
              <c:pt idx="25">
                <c:v>14</c:v>
              </c:pt>
              <c:pt idx="26">
                <c:v>#N/A</c:v>
              </c:pt>
              <c:pt idx="27">
                <c:v>14</c:v>
              </c:pt>
              <c:pt idx="28">
                <c:v>0</c:v>
              </c:pt>
              <c:pt idx="29">
                <c:v>14</c:v>
              </c:pt>
              <c:pt idx="30">
                <c:v>14</c:v>
              </c:pt>
              <c:pt idx="31">
                <c:v>14</c:v>
              </c:pt>
              <c:pt idx="32">
                <c:v>12</c:v>
              </c:pt>
              <c:pt idx="33">
                <c:v>12</c:v>
              </c:pt>
              <c:pt idx="34">
                <c:v>12</c:v>
              </c:pt>
              <c:pt idx="35">
                <c:v>12</c:v>
              </c:pt>
              <c:pt idx="36">
                <c:v>12</c:v>
              </c:pt>
              <c:pt idx="37">
                <c:v>12</c:v>
              </c:pt>
              <c:pt idx="38">
                <c:v>12</c:v>
              </c:pt>
              <c:pt idx="39">
                <c:v>12</c:v>
              </c:pt>
              <c:pt idx="40">
                <c:v>12</c:v>
              </c:pt>
              <c:pt idx="41">
                <c:v>12</c:v>
              </c:pt>
              <c:pt idx="42">
                <c:v>12</c:v>
              </c:pt>
              <c:pt idx="43">
                <c:v>12</c:v>
              </c:pt>
              <c:pt idx="44">
                <c:v>12</c:v>
              </c:pt>
              <c:pt idx="45">
                <c:v>12</c:v>
              </c:pt>
              <c:pt idx="46">
                <c:v>#N/A</c:v>
              </c:pt>
              <c:pt idx="47">
                <c:v>14</c:v>
              </c:pt>
              <c:pt idx="48">
                <c:v>#N/A</c:v>
              </c:pt>
              <c:pt idx="49">
                <c:v>#N/A</c:v>
              </c:pt>
              <c:pt idx="50">
                <c:v>14</c:v>
              </c:pt>
              <c:pt idx="51">
                <c:v>14</c:v>
              </c:pt>
              <c:pt idx="52">
                <c:v>#N/A</c:v>
              </c:pt>
            </c:numLit>
          </c:val>
          <c:smooth val="0"/>
          <c:extLst xmlns:c16r2="http://schemas.microsoft.com/office/drawing/2015/06/chart">
            <c:ext xmlns:c16="http://schemas.microsoft.com/office/drawing/2014/chart" uri="{C3380CC4-5D6E-409C-BE32-E72D297353CC}">
              <c16:uniqueId val="{0000000C-5897-41D6-9631-734C09D44E73}"/>
            </c:ext>
          </c:extLst>
        </c:ser>
        <c:ser>
          <c:idx val="13"/>
          <c:order val="13"/>
          <c:tx>
            <c:v>Series14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10</c:v>
              </c:pt>
              <c:pt idx="2">
                <c:v>10</c:v>
              </c:pt>
              <c:pt idx="3">
                <c:v>7</c:v>
              </c:pt>
              <c:pt idx="4">
                <c:v>5</c:v>
              </c:pt>
              <c:pt idx="5">
                <c:v>2</c:v>
              </c:pt>
              <c:pt idx="6">
                <c:v>0</c:v>
              </c:pt>
              <c:pt idx="7">
                <c:v>0</c:v>
              </c:pt>
              <c:pt idx="8">
                <c:v>0</c:v>
              </c:pt>
              <c:pt idx="9">
                <c:v>0</c:v>
              </c:pt>
              <c:pt idx="10">
                <c:v>0</c:v>
              </c:pt>
              <c:pt idx="11">
                <c:v>0</c:v>
              </c:pt>
              <c:pt idx="12">
                <c:v>0</c:v>
              </c:pt>
              <c:pt idx="13">
                <c:v>0</c:v>
              </c:pt>
              <c:pt idx="14">
                <c:v>#N/A</c:v>
              </c:pt>
              <c:pt idx="15">
                <c:v>12</c:v>
              </c:pt>
              <c:pt idx="16">
                <c:v>#N/A</c:v>
              </c:pt>
              <c:pt idx="17">
                <c:v>#N/A</c:v>
              </c:pt>
              <c:pt idx="18">
                <c:v>10</c:v>
              </c:pt>
              <c:pt idx="19">
                <c:v>#N/A</c:v>
              </c:pt>
              <c:pt idx="20">
                <c:v>10</c:v>
              </c:pt>
              <c:pt idx="21">
                <c:v>#N/A</c:v>
              </c:pt>
              <c:pt idx="22">
                <c:v>12</c:v>
              </c:pt>
              <c:pt idx="23">
                <c:v>12</c:v>
              </c:pt>
              <c:pt idx="24">
                <c:v>#N/A</c:v>
              </c:pt>
              <c:pt idx="25">
                <c:v>12</c:v>
              </c:pt>
              <c:pt idx="26">
                <c:v>#N/A</c:v>
              </c:pt>
              <c:pt idx="27">
                <c:v>#N/A</c:v>
              </c:pt>
              <c:pt idx="28">
                <c:v>#N/A</c:v>
              </c:pt>
              <c:pt idx="29">
                <c:v>#N/A</c:v>
              </c:pt>
              <c:pt idx="30">
                <c:v>12</c:v>
              </c:pt>
              <c:pt idx="31">
                <c:v>12</c:v>
              </c:pt>
              <c:pt idx="32">
                <c:v>12</c:v>
              </c:pt>
              <c:pt idx="33">
                <c:v>12</c:v>
              </c:pt>
              <c:pt idx="34">
                <c:v>12</c:v>
              </c:pt>
              <c:pt idx="35">
                <c:v>12</c:v>
              </c:pt>
              <c:pt idx="36">
                <c:v>12</c:v>
              </c:pt>
              <c:pt idx="37">
                <c:v>#N/A</c:v>
              </c:pt>
              <c:pt idx="38">
                <c:v>0</c:v>
              </c:pt>
              <c:pt idx="39">
                <c:v>0</c:v>
              </c:pt>
              <c:pt idx="40">
                <c:v>5</c:v>
              </c:pt>
              <c:pt idx="41">
                <c:v>0</c:v>
              </c:pt>
              <c:pt idx="42">
                <c:v>12</c:v>
              </c:pt>
              <c:pt idx="43">
                <c:v>12</c:v>
              </c:pt>
              <c:pt idx="44">
                <c:v>12</c:v>
              </c:pt>
              <c:pt idx="45">
                <c:v>12</c:v>
              </c:pt>
              <c:pt idx="46">
                <c:v>12</c:v>
              </c:pt>
              <c:pt idx="47">
                <c:v>12</c:v>
              </c:pt>
              <c:pt idx="48">
                <c:v>#N/A</c:v>
              </c:pt>
              <c:pt idx="49">
                <c:v>#N/A</c:v>
              </c:pt>
              <c:pt idx="50">
                <c:v>10</c:v>
              </c:pt>
              <c:pt idx="51">
                <c:v>#N/A</c:v>
              </c:pt>
              <c:pt idx="52">
                <c:v>10</c:v>
              </c:pt>
            </c:numLit>
          </c:val>
          <c:smooth val="0"/>
          <c:extLst xmlns:c16r2="http://schemas.microsoft.com/office/drawing/2015/06/chart">
            <c:ext xmlns:c16="http://schemas.microsoft.com/office/drawing/2014/chart" uri="{C3380CC4-5D6E-409C-BE32-E72D297353CC}">
              <c16:uniqueId val="{0000000D-5897-41D6-9631-734C09D44E73}"/>
            </c:ext>
          </c:extLst>
        </c:ser>
        <c:ser>
          <c:idx val="14"/>
          <c:order val="14"/>
          <c:tx>
            <c:v>Series15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11</c:v>
              </c:pt>
              <c:pt idx="3">
                <c:v>8</c:v>
              </c:pt>
              <c:pt idx="4">
                <c:v>6</c:v>
              </c:pt>
              <c:pt idx="5">
                <c:v>4</c:v>
              </c:pt>
              <c:pt idx="6">
                <c:v>1</c:v>
              </c:pt>
              <c:pt idx="7">
                <c:v>0</c:v>
              </c:pt>
              <c:pt idx="8">
                <c:v>0</c:v>
              </c:pt>
              <c:pt idx="9">
                <c:v>0</c:v>
              </c:pt>
              <c:pt idx="10">
                <c:v>0</c:v>
              </c:pt>
              <c:pt idx="11">
                <c:v>0</c:v>
              </c:pt>
              <c:pt idx="12">
                <c:v>0</c:v>
              </c:pt>
              <c:pt idx="13">
                <c:v>0</c:v>
              </c:pt>
              <c:pt idx="14">
                <c:v>14</c:v>
              </c:pt>
              <c:pt idx="15">
                <c:v>14</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14</c:v>
              </c:pt>
              <c:pt idx="32">
                <c:v>11</c:v>
              </c:pt>
              <c:pt idx="33">
                <c:v>11</c:v>
              </c:pt>
              <c:pt idx="34">
                <c:v>11</c:v>
              </c:pt>
              <c:pt idx="35">
                <c:v>11</c:v>
              </c:pt>
              <c:pt idx="36">
                <c:v>11</c:v>
              </c:pt>
              <c:pt idx="37">
                <c:v>11</c:v>
              </c:pt>
              <c:pt idx="38">
                <c:v>11</c:v>
              </c:pt>
              <c:pt idx="39">
                <c:v>11</c:v>
              </c:pt>
              <c:pt idx="40">
                <c:v>11</c:v>
              </c:pt>
              <c:pt idx="41">
                <c:v>11</c:v>
              </c:pt>
              <c:pt idx="42">
                <c:v>11</c:v>
              </c:pt>
              <c:pt idx="43">
                <c:v>11</c:v>
              </c:pt>
              <c:pt idx="44">
                <c:v>11</c:v>
              </c:pt>
              <c:pt idx="45">
                <c:v>11</c:v>
              </c:pt>
              <c:pt idx="46">
                <c:v>#N/A</c:v>
              </c:pt>
              <c:pt idx="47">
                <c:v>14</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0E-5897-41D6-9631-734C09D44E73}"/>
            </c:ext>
          </c:extLst>
        </c:ser>
        <c:ser>
          <c:idx val="15"/>
          <c:order val="15"/>
          <c:tx>
            <c:v>Series16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4</c:v>
              </c:pt>
              <c:pt idx="3">
                <c:v>1</c:v>
              </c:pt>
              <c:pt idx="4">
                <c:v>0</c:v>
              </c:pt>
              <c:pt idx="5">
                <c:v>0</c:v>
              </c:pt>
              <c:pt idx="6">
                <c:v>0</c:v>
              </c:pt>
              <c:pt idx="7">
                <c:v>0</c:v>
              </c:pt>
              <c:pt idx="8">
                <c:v>0</c:v>
              </c:pt>
              <c:pt idx="9">
                <c:v>0</c:v>
              </c:pt>
              <c:pt idx="10">
                <c:v>0</c:v>
              </c:pt>
              <c:pt idx="11">
                <c:v>0</c:v>
              </c:pt>
              <c:pt idx="12">
                <c:v>0</c:v>
              </c:pt>
              <c:pt idx="13">
                <c:v>0</c:v>
              </c:pt>
              <c:pt idx="14">
                <c:v>9</c:v>
              </c:pt>
              <c:pt idx="15">
                <c:v>9</c:v>
              </c:pt>
              <c:pt idx="16">
                <c:v>#N/A</c:v>
              </c:pt>
              <c:pt idx="17">
                <c:v>#N/A</c:v>
              </c:pt>
              <c:pt idx="18">
                <c:v>6</c:v>
              </c:pt>
              <c:pt idx="19">
                <c:v>#N/A</c:v>
              </c:pt>
              <c:pt idx="20">
                <c:v>6</c:v>
              </c:pt>
              <c:pt idx="21">
                <c:v>9</c:v>
              </c:pt>
              <c:pt idx="22">
                <c:v>9</c:v>
              </c:pt>
              <c:pt idx="23">
                <c:v>9</c:v>
              </c:pt>
              <c:pt idx="24">
                <c:v>#N/A</c:v>
              </c:pt>
              <c:pt idx="25">
                <c:v>9</c:v>
              </c:pt>
              <c:pt idx="26">
                <c:v>#N/A</c:v>
              </c:pt>
              <c:pt idx="27">
                <c:v>#N/A</c:v>
              </c:pt>
              <c:pt idx="28">
                <c:v>#N/A</c:v>
              </c:pt>
              <c:pt idx="29">
                <c:v>#N/A</c:v>
              </c:pt>
              <c:pt idx="30">
                <c:v>9</c:v>
              </c:pt>
              <c:pt idx="31">
                <c:v>9</c:v>
              </c:pt>
              <c:pt idx="32">
                <c:v>9</c:v>
              </c:pt>
              <c:pt idx="33">
                <c:v>9</c:v>
              </c:pt>
              <c:pt idx="34">
                <c:v>9</c:v>
              </c:pt>
              <c:pt idx="35">
                <c:v>9</c:v>
              </c:pt>
              <c:pt idx="36">
                <c:v>9</c:v>
              </c:pt>
              <c:pt idx="37">
                <c:v>#N/A</c:v>
              </c:pt>
              <c:pt idx="38">
                <c:v>9</c:v>
              </c:pt>
              <c:pt idx="39">
                <c:v>#N/A</c:v>
              </c:pt>
              <c:pt idx="40">
                <c:v>9</c:v>
              </c:pt>
              <c:pt idx="41">
                <c:v>4</c:v>
              </c:pt>
              <c:pt idx="42">
                <c:v>#N/A</c:v>
              </c:pt>
              <c:pt idx="43">
                <c:v>9</c:v>
              </c:pt>
              <c:pt idx="44">
                <c:v>#N/A</c:v>
              </c:pt>
              <c:pt idx="45">
                <c:v>6</c:v>
              </c:pt>
              <c:pt idx="46">
                <c:v>9</c:v>
              </c:pt>
              <c:pt idx="47">
                <c:v>9</c:v>
              </c:pt>
              <c:pt idx="48">
                <c:v>6</c:v>
              </c:pt>
              <c:pt idx="49">
                <c:v>#N/A</c:v>
              </c:pt>
              <c:pt idx="50">
                <c:v>#N/A</c:v>
              </c:pt>
              <c:pt idx="51">
                <c:v>9</c:v>
              </c:pt>
              <c:pt idx="52">
                <c:v>9</c:v>
              </c:pt>
            </c:numLit>
          </c:val>
          <c:smooth val="0"/>
          <c:extLst xmlns:c16r2="http://schemas.microsoft.com/office/drawing/2015/06/chart">
            <c:ext xmlns:c16="http://schemas.microsoft.com/office/drawing/2014/chart" uri="{C3380CC4-5D6E-409C-BE32-E72D297353CC}">
              <c16:uniqueId val="{0000000F-5897-41D6-9631-734C09D44E73}"/>
            </c:ext>
          </c:extLst>
        </c:ser>
        <c:ser>
          <c:idx val="16"/>
          <c:order val="16"/>
          <c:tx>
            <c:v>Series17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9</c:v>
              </c:pt>
              <c:pt idx="2">
                <c:v>9</c:v>
              </c:pt>
              <c:pt idx="3">
                <c:v>7</c:v>
              </c:pt>
              <c:pt idx="4">
                <c:v>5</c:v>
              </c:pt>
              <c:pt idx="5">
                <c:v>3</c:v>
              </c:pt>
              <c:pt idx="6">
                <c:v>1</c:v>
              </c:pt>
              <c:pt idx="7">
                <c:v>0</c:v>
              </c:pt>
              <c:pt idx="8">
                <c:v>0</c:v>
              </c:pt>
              <c:pt idx="9">
                <c:v>0</c:v>
              </c:pt>
              <c:pt idx="10">
                <c:v>0</c:v>
              </c:pt>
              <c:pt idx="11">
                <c:v>0</c:v>
              </c:pt>
              <c:pt idx="12">
                <c:v>0</c:v>
              </c:pt>
              <c:pt idx="13">
                <c:v>0</c:v>
              </c:pt>
              <c:pt idx="14">
                <c:v>12</c:v>
              </c:pt>
              <c:pt idx="15">
                <c:v>12</c:v>
              </c:pt>
              <c:pt idx="16">
                <c:v>12</c:v>
              </c:pt>
              <c:pt idx="17">
                <c:v>#N/A</c:v>
              </c:pt>
              <c:pt idx="18">
                <c:v>12</c:v>
              </c:pt>
              <c:pt idx="19">
                <c:v>12</c:v>
              </c:pt>
              <c:pt idx="20">
                <c:v>12</c:v>
              </c:pt>
              <c:pt idx="21">
                <c:v>#N/A</c:v>
              </c:pt>
              <c:pt idx="22">
                <c:v>0</c:v>
              </c:pt>
              <c:pt idx="23">
                <c:v>12</c:v>
              </c:pt>
              <c:pt idx="24">
                <c:v>5</c:v>
              </c:pt>
              <c:pt idx="25">
                <c:v>12</c:v>
              </c:pt>
              <c:pt idx="26">
                <c:v>12</c:v>
              </c:pt>
              <c:pt idx="27">
                <c:v>12</c:v>
              </c:pt>
              <c:pt idx="28">
                <c:v>12</c:v>
              </c:pt>
              <c:pt idx="29">
                <c:v>12</c:v>
              </c:pt>
              <c:pt idx="30">
                <c:v>12</c:v>
              </c:pt>
              <c:pt idx="31">
                <c:v>12</c:v>
              </c:pt>
              <c:pt idx="32">
                <c:v>12</c:v>
              </c:pt>
              <c:pt idx="33">
                <c:v>12</c:v>
              </c:pt>
              <c:pt idx="34">
                <c:v>12</c:v>
              </c:pt>
              <c:pt idx="35">
                <c:v>12</c:v>
              </c:pt>
              <c:pt idx="36">
                <c:v>12</c:v>
              </c:pt>
              <c:pt idx="37">
                <c:v>#N/A</c:v>
              </c:pt>
              <c:pt idx="38">
                <c:v>12</c:v>
              </c:pt>
              <c:pt idx="39">
                <c:v>#N/A</c:v>
              </c:pt>
              <c:pt idx="40">
                <c:v>12</c:v>
              </c:pt>
              <c:pt idx="41">
                <c:v>9</c:v>
              </c:pt>
              <c:pt idx="42">
                <c:v>#N/A</c:v>
              </c:pt>
              <c:pt idx="43">
                <c:v>12</c:v>
              </c:pt>
              <c:pt idx="44">
                <c:v>#N/A</c:v>
              </c:pt>
              <c:pt idx="45">
                <c:v>9</c:v>
              </c:pt>
              <c:pt idx="46">
                <c:v>12</c:v>
              </c:pt>
              <c:pt idx="47">
                <c:v>12</c:v>
              </c:pt>
              <c:pt idx="48">
                <c:v>#N/A</c:v>
              </c:pt>
              <c:pt idx="49">
                <c:v>#N/A</c:v>
              </c:pt>
              <c:pt idx="50">
                <c:v>9</c:v>
              </c:pt>
              <c:pt idx="51">
                <c:v>#N/A</c:v>
              </c:pt>
              <c:pt idx="52">
                <c:v>9</c:v>
              </c:pt>
            </c:numLit>
          </c:val>
          <c:smooth val="0"/>
          <c:extLst xmlns:c16r2="http://schemas.microsoft.com/office/drawing/2015/06/chart">
            <c:ext xmlns:c16="http://schemas.microsoft.com/office/drawing/2014/chart" uri="{C3380CC4-5D6E-409C-BE32-E72D297353CC}">
              <c16:uniqueId val="{00000010-5897-41D6-9631-734C09D44E73}"/>
            </c:ext>
          </c:extLst>
        </c:ser>
        <c:ser>
          <c:idx val="17"/>
          <c:order val="17"/>
          <c:tx>
            <c:v>Series18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9</c:v>
              </c:pt>
              <c:pt idx="2">
                <c:v>7</c:v>
              </c:pt>
              <c:pt idx="3">
                <c:v>7</c:v>
              </c:pt>
              <c:pt idx="4">
                <c:v>5</c:v>
              </c:pt>
              <c:pt idx="5">
                <c:v>2</c:v>
              </c:pt>
              <c:pt idx="6">
                <c:v>2</c:v>
              </c:pt>
              <c:pt idx="7">
                <c:v>0</c:v>
              </c:pt>
              <c:pt idx="8">
                <c:v>0</c:v>
              </c:pt>
              <c:pt idx="9">
                <c:v>0</c:v>
              </c:pt>
              <c:pt idx="10">
                <c:v>0</c:v>
              </c:pt>
              <c:pt idx="11">
                <c:v>0</c:v>
              </c:pt>
              <c:pt idx="12">
                <c:v>0</c:v>
              </c:pt>
              <c:pt idx="13">
                <c:v>0</c:v>
              </c:pt>
              <c:pt idx="14">
                <c:v>12</c:v>
              </c:pt>
              <c:pt idx="15">
                <c:v>12</c:v>
              </c:pt>
              <c:pt idx="16">
                <c:v>12</c:v>
              </c:pt>
              <c:pt idx="17">
                <c:v>12</c:v>
              </c:pt>
              <c:pt idx="18">
                <c:v>12</c:v>
              </c:pt>
              <c:pt idx="19">
                <c:v>12</c:v>
              </c:pt>
              <c:pt idx="20">
                <c:v>12</c:v>
              </c:pt>
              <c:pt idx="21">
                <c:v>#N/A</c:v>
              </c:pt>
              <c:pt idx="22">
                <c:v>0</c:v>
              </c:pt>
              <c:pt idx="23">
                <c:v>0</c:v>
              </c:pt>
              <c:pt idx="24">
                <c:v>#N/A</c:v>
              </c:pt>
              <c:pt idx="25">
                <c:v>0</c:v>
              </c:pt>
              <c:pt idx="26">
                <c:v>12</c:v>
              </c:pt>
              <c:pt idx="27">
                <c:v>12</c:v>
              </c:pt>
              <c:pt idx="28">
                <c:v>12</c:v>
              </c:pt>
              <c:pt idx="29">
                <c:v>12</c:v>
              </c:pt>
              <c:pt idx="30">
                <c:v>12</c:v>
              </c:pt>
              <c:pt idx="31">
                <c:v>12</c:v>
              </c:pt>
              <c:pt idx="32">
                <c:v>12</c:v>
              </c:pt>
              <c:pt idx="33">
                <c:v>12</c:v>
              </c:pt>
              <c:pt idx="34">
                <c:v>12</c:v>
              </c:pt>
              <c:pt idx="35">
                <c:v>12</c:v>
              </c:pt>
              <c:pt idx="36">
                <c:v>12</c:v>
              </c:pt>
              <c:pt idx="37">
                <c:v>#N/A</c:v>
              </c:pt>
              <c:pt idx="38">
                <c:v>12</c:v>
              </c:pt>
              <c:pt idx="39">
                <c:v>#N/A</c:v>
              </c:pt>
              <c:pt idx="40">
                <c:v>12</c:v>
              </c:pt>
              <c:pt idx="41">
                <c:v>0</c:v>
              </c:pt>
              <c:pt idx="42">
                <c:v>#N/A</c:v>
              </c:pt>
              <c:pt idx="43">
                <c:v>12</c:v>
              </c:pt>
              <c:pt idx="44">
                <c:v>12</c:v>
              </c:pt>
              <c:pt idx="45">
                <c:v>0</c:v>
              </c:pt>
              <c:pt idx="46">
                <c:v>12</c:v>
              </c:pt>
              <c:pt idx="47">
                <c:v>12</c:v>
              </c:pt>
              <c:pt idx="48">
                <c:v>12</c:v>
              </c:pt>
              <c:pt idx="49">
                <c:v>12</c:v>
              </c:pt>
              <c:pt idx="50">
                <c:v>12</c:v>
              </c:pt>
              <c:pt idx="51">
                <c:v>12</c:v>
              </c:pt>
              <c:pt idx="52">
                <c:v>12</c:v>
              </c:pt>
            </c:numLit>
          </c:val>
          <c:smooth val="0"/>
          <c:extLst xmlns:c16r2="http://schemas.microsoft.com/office/drawing/2015/06/chart">
            <c:ext xmlns:c16="http://schemas.microsoft.com/office/drawing/2014/chart" uri="{C3380CC4-5D6E-409C-BE32-E72D297353CC}">
              <c16:uniqueId val="{00000011-5897-41D6-9631-734C09D44E73}"/>
            </c:ext>
          </c:extLst>
        </c:ser>
        <c:ser>
          <c:idx val="18"/>
          <c:order val="18"/>
          <c:tx>
            <c:v>Series19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3</c:v>
              </c:pt>
              <c:pt idx="3">
                <c:v>0</c:v>
              </c:pt>
              <c:pt idx="4">
                <c:v>0</c:v>
              </c:pt>
              <c:pt idx="5">
                <c:v>0</c:v>
              </c:pt>
              <c:pt idx="6">
                <c:v>0</c:v>
              </c:pt>
              <c:pt idx="7">
                <c:v>0</c:v>
              </c:pt>
              <c:pt idx="8">
                <c:v>0</c:v>
              </c:pt>
              <c:pt idx="9">
                <c:v>0</c:v>
              </c:pt>
              <c:pt idx="10">
                <c:v>0</c:v>
              </c:pt>
              <c:pt idx="11">
                <c:v>0</c:v>
              </c:pt>
              <c:pt idx="12">
                <c:v>0</c:v>
              </c:pt>
              <c:pt idx="13">
                <c:v>0</c:v>
              </c:pt>
              <c:pt idx="14">
                <c:v>#N/A</c:v>
              </c:pt>
              <c:pt idx="15">
                <c:v>9</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#N/A</c:v>
              </c:pt>
              <c:pt idx="31">
                <c:v>9</c:v>
              </c:pt>
              <c:pt idx="32">
                <c:v>#N/A</c:v>
              </c:pt>
              <c:pt idx="33">
                <c:v>9</c:v>
              </c:pt>
              <c:pt idx="34">
                <c:v>0</c:v>
              </c:pt>
              <c:pt idx="35">
                <c:v>0</c:v>
              </c:pt>
              <c:pt idx="36">
                <c:v>0</c:v>
              </c:pt>
              <c:pt idx="37">
                <c:v>0</c:v>
              </c:pt>
              <c:pt idx="38">
                <c:v>0</c:v>
              </c:pt>
              <c:pt idx="39">
                <c:v>0</c:v>
              </c:pt>
              <c:pt idx="40">
                <c:v>0</c:v>
              </c:pt>
              <c:pt idx="41">
                <c:v>0</c:v>
              </c:pt>
              <c:pt idx="42">
                <c:v>0</c:v>
              </c:pt>
              <c:pt idx="43">
                <c:v>0</c:v>
              </c:pt>
              <c:pt idx="44">
                <c:v>0</c:v>
              </c:pt>
              <c:pt idx="45">
                <c:v>0</c:v>
              </c:pt>
              <c:pt idx="46">
                <c:v>#N/A</c:v>
              </c:pt>
              <c:pt idx="47">
                <c:v>9</c:v>
              </c:pt>
              <c:pt idx="48">
                <c:v>3</c:v>
              </c:pt>
              <c:pt idx="49">
                <c:v>9</c:v>
              </c:pt>
              <c:pt idx="50">
                <c:v>#N/A</c:v>
              </c:pt>
              <c:pt idx="51">
                <c:v>9</c:v>
              </c:pt>
              <c:pt idx="52">
                <c:v>9</c:v>
              </c:pt>
            </c:numLit>
          </c:val>
          <c:smooth val="0"/>
          <c:extLst xmlns:c16r2="http://schemas.microsoft.com/office/drawing/2015/06/chart">
            <c:ext xmlns:c16="http://schemas.microsoft.com/office/drawing/2014/chart" uri="{C3380CC4-5D6E-409C-BE32-E72D297353CC}">
              <c16:uniqueId val="{00000012-5897-41D6-9631-734C09D44E73}"/>
            </c:ext>
          </c:extLst>
        </c:ser>
        <c:ser>
          <c:idx val="19"/>
          <c:order val="19"/>
          <c:tx>
            <c:v>Series20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9</c:v>
              </c:pt>
              <c:pt idx="2">
                <c:v>6</c:v>
              </c:pt>
              <c:pt idx="3">
                <c:v>4</c:v>
              </c:pt>
              <c:pt idx="4">
                <c:v>1</c:v>
              </c:pt>
              <c:pt idx="5">
                <c:v>0</c:v>
              </c:pt>
              <c:pt idx="6">
                <c:v>0</c:v>
              </c:pt>
              <c:pt idx="7">
                <c:v>0</c:v>
              </c:pt>
              <c:pt idx="8">
                <c:v>0</c:v>
              </c:pt>
              <c:pt idx="9">
                <c:v>0</c:v>
              </c:pt>
              <c:pt idx="10">
                <c:v>0</c:v>
              </c:pt>
              <c:pt idx="11">
                <c:v>0</c:v>
              </c:pt>
              <c:pt idx="12">
                <c:v>0</c:v>
              </c:pt>
              <c:pt idx="13">
                <c:v>0</c:v>
              </c:pt>
              <c:pt idx="14">
                <c:v>#N/A</c:v>
              </c:pt>
              <c:pt idx="15">
                <c:v>11</c:v>
              </c:pt>
              <c:pt idx="16">
                <c:v>#N/A</c:v>
              </c:pt>
              <c:pt idx="17">
                <c:v>#N/A</c:v>
              </c:pt>
              <c:pt idx="18">
                <c:v>9</c:v>
              </c:pt>
              <c:pt idx="19">
                <c:v>11</c:v>
              </c:pt>
              <c:pt idx="20">
                <c:v>#N/A</c:v>
              </c:pt>
              <c:pt idx="21">
                <c:v>#N/A</c:v>
              </c:pt>
              <c:pt idx="22">
                <c:v>#N/A</c:v>
              </c:pt>
              <c:pt idx="23">
                <c:v>11</c:v>
              </c:pt>
              <c:pt idx="24">
                <c:v>11</c:v>
              </c:pt>
              <c:pt idx="25">
                <c:v>#N/A</c:v>
              </c:pt>
              <c:pt idx="26">
                <c:v>11</c:v>
              </c:pt>
              <c:pt idx="27">
                <c:v>11</c:v>
              </c:pt>
              <c:pt idx="28">
                <c:v>11</c:v>
              </c:pt>
              <c:pt idx="29">
                <c:v>11</c:v>
              </c:pt>
              <c:pt idx="30">
                <c:v>11</c:v>
              </c:pt>
              <c:pt idx="31">
                <c:v>#N/A</c:v>
              </c:pt>
              <c:pt idx="32">
                <c:v>11</c:v>
              </c:pt>
              <c:pt idx="33">
                <c:v>11</c:v>
              </c:pt>
              <c:pt idx="34">
                <c:v>11</c:v>
              </c:pt>
              <c:pt idx="35">
                <c:v>11</c:v>
              </c:pt>
              <c:pt idx="36">
                <c:v>#N/A</c:v>
              </c:pt>
              <c:pt idx="37">
                <c:v>#N/A</c:v>
              </c:pt>
              <c:pt idx="38">
                <c:v>9</c:v>
              </c:pt>
              <c:pt idx="39">
                <c:v>11</c:v>
              </c:pt>
              <c:pt idx="40">
                <c:v>#N/A</c:v>
              </c:pt>
              <c:pt idx="41">
                <c:v>#N/A</c:v>
              </c:pt>
              <c:pt idx="42">
                <c:v>#N/A</c:v>
              </c:pt>
              <c:pt idx="43">
                <c:v>11</c:v>
              </c:pt>
              <c:pt idx="44">
                <c:v>11</c:v>
              </c:pt>
              <c:pt idx="45">
                <c:v>#N/A</c:v>
              </c:pt>
              <c:pt idx="46">
                <c:v>11</c:v>
              </c:pt>
              <c:pt idx="47">
                <c:v>11</c:v>
              </c:pt>
              <c:pt idx="48">
                <c:v>11</c:v>
              </c:pt>
              <c:pt idx="49">
                <c:v>11</c:v>
              </c:pt>
              <c:pt idx="50">
                <c:v>11</c:v>
              </c:pt>
              <c:pt idx="51">
                <c:v>#N/A</c:v>
              </c:pt>
              <c:pt idx="52">
                <c:v>11</c:v>
              </c:pt>
            </c:numLit>
          </c:val>
          <c:smooth val="0"/>
          <c:extLst xmlns:c16r2="http://schemas.microsoft.com/office/drawing/2015/06/chart">
            <c:ext xmlns:c16="http://schemas.microsoft.com/office/drawing/2014/chart" uri="{C3380CC4-5D6E-409C-BE32-E72D297353CC}">
              <c16:uniqueId val="{00000013-5897-41D6-9631-734C09D44E73}"/>
            </c:ext>
          </c:extLst>
        </c:ser>
        <c:ser>
          <c:idx val="20"/>
          <c:order val="20"/>
          <c:tx>
            <c:v>Series21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11</c:v>
              </c:pt>
              <c:pt idx="3">
                <c:v>8</c:v>
              </c:pt>
              <c:pt idx="4">
                <c:v>5</c:v>
              </c:pt>
              <c:pt idx="5">
                <c:v>2</c:v>
              </c:pt>
              <c:pt idx="6">
                <c:v>2</c:v>
              </c:pt>
              <c:pt idx="7">
                <c:v>0</c:v>
              </c:pt>
              <c:pt idx="8">
                <c:v>0</c:v>
              </c:pt>
              <c:pt idx="9">
                <c:v>0</c:v>
              </c:pt>
              <c:pt idx="10">
                <c:v>0</c:v>
              </c:pt>
              <c:pt idx="11">
                <c:v>0</c:v>
              </c:pt>
              <c:pt idx="12">
                <c:v>0</c:v>
              </c:pt>
              <c:pt idx="13">
                <c:v>0</c:v>
              </c:pt>
              <c:pt idx="14">
                <c:v>14</c:v>
              </c:pt>
              <c:pt idx="15">
                <c:v>14</c:v>
              </c:pt>
              <c:pt idx="16">
                <c:v>#N/A</c:v>
              </c:pt>
              <c:pt idx="17">
                <c:v>#N/A</c:v>
              </c:pt>
              <c:pt idx="18">
                <c:v>14</c:v>
              </c:pt>
              <c:pt idx="19">
                <c:v>14</c:v>
              </c:pt>
              <c:pt idx="20">
                <c:v>#N/A</c:v>
              </c:pt>
              <c:pt idx="21">
                <c:v>#N/A</c:v>
              </c:pt>
              <c:pt idx="22">
                <c:v>0</c:v>
              </c:pt>
              <c:pt idx="23">
                <c:v>#N/A</c:v>
              </c:pt>
              <c:pt idx="24">
                <c:v>#N/A</c:v>
              </c:pt>
              <c:pt idx="25">
                <c:v>14</c:v>
              </c:pt>
              <c:pt idx="26">
                <c:v>#N/A</c:v>
              </c:pt>
              <c:pt idx="27">
                <c:v>14</c:v>
              </c:pt>
              <c:pt idx="28">
                <c:v>#N/A</c:v>
              </c:pt>
              <c:pt idx="29">
                <c:v>#N/A</c:v>
              </c:pt>
              <c:pt idx="30">
                <c:v>14</c:v>
              </c:pt>
              <c:pt idx="31">
                <c:v>14</c:v>
              </c:pt>
              <c:pt idx="32">
                <c:v>#N/A</c:v>
              </c:pt>
              <c:pt idx="33">
                <c:v>14</c:v>
              </c:pt>
              <c:pt idx="34">
                <c:v>#N/A</c:v>
              </c:pt>
              <c:pt idx="35">
                <c:v>14</c:v>
              </c:pt>
              <c:pt idx="36">
                <c:v>#N/A</c:v>
              </c:pt>
              <c:pt idx="37">
                <c:v>#N/A</c:v>
              </c:pt>
              <c:pt idx="38">
                <c:v>14</c:v>
              </c:pt>
              <c:pt idx="39">
                <c:v>14</c:v>
              </c:pt>
              <c:pt idx="40">
                <c:v>#N/A</c:v>
              </c:pt>
              <c:pt idx="41">
                <c:v>#N/A</c:v>
              </c:pt>
              <c:pt idx="42">
                <c:v>14</c:v>
              </c:pt>
              <c:pt idx="43">
                <c:v>14</c:v>
              </c:pt>
              <c:pt idx="44">
                <c:v>#N/A</c:v>
              </c:pt>
              <c:pt idx="45">
                <c:v>14</c:v>
              </c:pt>
              <c:pt idx="46">
                <c:v>#N/A</c:v>
              </c:pt>
              <c:pt idx="47">
                <c:v>#N/A</c:v>
              </c:pt>
              <c:pt idx="48">
                <c:v>#N/A</c:v>
              </c:pt>
              <c:pt idx="49">
                <c:v>14</c:v>
              </c:pt>
              <c:pt idx="50">
                <c:v>14</c:v>
              </c:pt>
              <c:pt idx="51">
                <c:v>14</c:v>
              </c:pt>
              <c:pt idx="52">
                <c:v>14</c:v>
              </c:pt>
            </c:numLit>
          </c:val>
          <c:smooth val="0"/>
          <c:extLst xmlns:c16r2="http://schemas.microsoft.com/office/drawing/2015/06/chart">
            <c:ext xmlns:c16="http://schemas.microsoft.com/office/drawing/2014/chart" uri="{C3380CC4-5D6E-409C-BE32-E72D297353CC}">
              <c16:uniqueId val="{00000014-5897-41D6-9631-734C09D44E73}"/>
            </c:ext>
          </c:extLst>
        </c:ser>
        <c:ser>
          <c:idx val="21"/>
          <c:order val="21"/>
          <c:tx>
            <c:v>Series22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10</c:v>
              </c:pt>
              <c:pt idx="15">
                <c:v>10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#N/A</c:v>
              </c:pt>
              <c:pt idx="31">
                <c:v>10</c:v>
              </c:pt>
              <c:pt idx="32">
                <c:v>10</c:v>
              </c:pt>
              <c:pt idx="33">
                <c:v>#N/A</c:v>
              </c:pt>
              <c:pt idx="34">
                <c:v>10</c:v>
              </c:pt>
              <c:pt idx="35">
                <c:v>10</c:v>
              </c:pt>
              <c:pt idx="36">
                <c:v>10</c:v>
              </c:pt>
              <c:pt idx="37">
                <c:v>#N/A</c:v>
              </c:pt>
              <c:pt idx="38">
                <c:v>0</c:v>
              </c:pt>
              <c:pt idx="39">
                <c:v>10</c:v>
              </c:pt>
              <c:pt idx="40">
                <c:v>0</c:v>
              </c:pt>
              <c:pt idx="41">
                <c:v>10</c:v>
              </c:pt>
              <c:pt idx="42">
                <c:v>10</c:v>
              </c:pt>
              <c:pt idx="43">
                <c:v>10</c:v>
              </c:pt>
              <c:pt idx="44">
                <c:v>10</c:v>
              </c:pt>
              <c:pt idx="45">
                <c:v>10</c:v>
              </c:pt>
              <c:pt idx="46">
                <c:v>10</c:v>
              </c:pt>
              <c:pt idx="47">
                <c:v>10</c:v>
              </c:pt>
              <c:pt idx="48">
                <c:v>#N/A</c:v>
              </c:pt>
              <c:pt idx="49">
                <c:v>10</c:v>
              </c:pt>
              <c:pt idx="50">
                <c:v>10</c:v>
              </c:pt>
              <c:pt idx="51">
                <c:v>#N/A</c:v>
              </c:pt>
              <c:pt idx="52">
                <c:v>7</c:v>
              </c:pt>
            </c:numLit>
          </c:val>
          <c:smooth val="0"/>
          <c:extLst xmlns:c16r2="http://schemas.microsoft.com/office/drawing/2015/06/chart">
            <c:ext xmlns:c16="http://schemas.microsoft.com/office/drawing/2014/chart" uri="{C3380CC4-5D6E-409C-BE32-E72D297353CC}">
              <c16:uniqueId val="{00000015-5897-41D6-9631-734C09D44E73}"/>
            </c:ext>
          </c:extLst>
        </c:ser>
        <c:ser>
          <c:idx val="22"/>
          <c:order val="22"/>
          <c:tx>
            <c:v>Series23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8</c:v>
              </c:pt>
              <c:pt idx="2">
                <c:v>6</c:v>
              </c:pt>
              <c:pt idx="3">
                <c:v>6</c:v>
              </c:pt>
              <c:pt idx="4">
                <c:v>4</c:v>
              </c:pt>
              <c:pt idx="5">
                <c:v>4</c:v>
              </c:pt>
              <c:pt idx="6">
                <c:v>1</c:v>
              </c:pt>
              <c:pt idx="7">
                <c:v>0</c:v>
              </c:pt>
              <c:pt idx="8">
                <c:v>0</c:v>
              </c:pt>
              <c:pt idx="9">
                <c:v>0</c:v>
              </c:pt>
              <c:pt idx="10">
                <c:v>0</c:v>
              </c:pt>
              <c:pt idx="11">
                <c:v>0</c:v>
              </c:pt>
              <c:pt idx="12">
                <c:v>0</c:v>
              </c:pt>
              <c:pt idx="13">
                <c:v>0</c:v>
              </c:pt>
              <c:pt idx="14">
                <c:v>10</c:v>
              </c:pt>
              <c:pt idx="15">
                <c:v>10</c:v>
              </c:pt>
              <c:pt idx="16">
                <c:v>#N/A</c:v>
              </c:pt>
              <c:pt idx="17">
                <c:v>#N/A</c:v>
              </c:pt>
              <c:pt idx="18">
                <c:v>8</c:v>
              </c:pt>
              <c:pt idx="19">
                <c:v>#N/A</c:v>
              </c:pt>
              <c:pt idx="20">
                <c:v>8</c:v>
              </c:pt>
              <c:pt idx="21">
                <c:v>10</c:v>
              </c:pt>
              <c:pt idx="22">
                <c:v>10</c:v>
              </c:pt>
              <c:pt idx="23">
                <c:v>10</c:v>
              </c:pt>
              <c:pt idx="24">
                <c:v>#N/A</c:v>
              </c:pt>
              <c:pt idx="25">
                <c:v>10</c:v>
              </c:pt>
              <c:pt idx="26">
                <c:v>#N/A</c:v>
              </c:pt>
              <c:pt idx="27">
                <c:v>#N/A</c:v>
              </c:pt>
              <c:pt idx="28">
                <c:v>#N/A</c:v>
              </c:pt>
              <c:pt idx="29">
                <c:v>#N/A</c:v>
              </c:pt>
              <c:pt idx="30">
                <c:v>10</c:v>
              </c:pt>
              <c:pt idx="31">
                <c:v>10</c:v>
              </c:pt>
              <c:pt idx="32">
                <c:v>8</c:v>
              </c:pt>
              <c:pt idx="33">
                <c:v>#N/A</c:v>
              </c:pt>
              <c:pt idx="34">
                <c:v>#N/A</c:v>
              </c:pt>
              <c:pt idx="35">
                <c:v>10</c:v>
              </c:pt>
              <c:pt idx="36">
                <c:v>10</c:v>
              </c:pt>
              <c:pt idx="37">
                <c:v>10</c:v>
              </c:pt>
              <c:pt idx="38">
                <c:v>10</c:v>
              </c:pt>
              <c:pt idx="39">
                <c:v>10</c:v>
              </c:pt>
              <c:pt idx="40">
                <c:v>10</c:v>
              </c:pt>
              <c:pt idx="41">
                <c:v>10</c:v>
              </c:pt>
              <c:pt idx="42">
                <c:v>10</c:v>
              </c:pt>
              <c:pt idx="43">
                <c:v>10</c:v>
              </c:pt>
              <c:pt idx="44">
                <c:v>8</c:v>
              </c:pt>
              <c:pt idx="45">
                <c:v>10</c:v>
              </c:pt>
              <c:pt idx="46">
                <c:v>10</c:v>
              </c:pt>
              <c:pt idx="47">
                <c:v>10</c:v>
              </c:pt>
              <c:pt idx="48">
                <c:v>#N/A</c:v>
              </c:pt>
              <c:pt idx="49">
                <c:v>#N/A</c:v>
              </c:pt>
              <c:pt idx="50">
                <c:v>8</c:v>
              </c:pt>
              <c:pt idx="51">
                <c:v>#N/A</c:v>
              </c:pt>
              <c:pt idx="52">
                <c:v>8</c:v>
              </c:pt>
            </c:numLit>
          </c:val>
          <c:smooth val="0"/>
          <c:extLst xmlns:c16r2="http://schemas.microsoft.com/office/drawing/2015/06/chart">
            <c:ext xmlns:c16="http://schemas.microsoft.com/office/drawing/2014/chart" uri="{C3380CC4-5D6E-409C-BE32-E72D297353CC}">
              <c16:uniqueId val="{00000016-5897-41D6-9631-734C09D44E73}"/>
            </c:ext>
          </c:extLst>
        </c:ser>
        <c:ser>
          <c:idx val="23"/>
          <c:order val="23"/>
          <c:tx>
            <c:v>Series24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8</c:v>
              </c:pt>
              <c:pt idx="2">
                <c:v>5</c:v>
              </c:pt>
              <c:pt idx="3">
                <c:v>3</c:v>
              </c:pt>
              <c:pt idx="4">
                <c:v>1</c:v>
              </c:pt>
              <c:pt idx="5">
                <c:v>0</c:v>
              </c:pt>
              <c:pt idx="6">
                <c:v>0</c:v>
              </c:pt>
              <c:pt idx="7">
                <c:v>0</c:v>
              </c:pt>
              <c:pt idx="8">
                <c:v>0</c:v>
              </c:pt>
              <c:pt idx="9">
                <c:v>0</c:v>
              </c:pt>
              <c:pt idx="10">
                <c:v>0</c:v>
              </c:pt>
              <c:pt idx="11">
                <c:v>0</c:v>
              </c:pt>
              <c:pt idx="12">
                <c:v>0</c:v>
              </c:pt>
              <c:pt idx="13">
                <c:v>0</c:v>
              </c:pt>
              <c:pt idx="14">
                <c:v>#N/A</c:v>
              </c:pt>
              <c:pt idx="15">
                <c:v>11</c:v>
              </c:pt>
              <c:pt idx="16">
                <c:v>#N/A</c:v>
              </c:pt>
              <c:pt idx="17">
                <c:v>#N/A</c:v>
              </c:pt>
              <c:pt idx="18">
                <c:v>8</c:v>
              </c:pt>
              <c:pt idx="19">
                <c:v>#N/A</c:v>
              </c:pt>
              <c:pt idx="20">
                <c:v>8</c:v>
              </c:pt>
              <c:pt idx="21">
                <c:v>#N/A</c:v>
              </c:pt>
              <c:pt idx="22">
                <c:v>11</c:v>
              </c:pt>
              <c:pt idx="23">
                <c:v>11</c:v>
              </c:pt>
              <c:pt idx="24">
                <c:v>#N/A</c:v>
              </c:pt>
              <c:pt idx="25">
                <c:v>11</c:v>
              </c:pt>
              <c:pt idx="26">
                <c:v>#N/A</c:v>
              </c:pt>
              <c:pt idx="27">
                <c:v>#N/A</c:v>
              </c:pt>
              <c:pt idx="28">
                <c:v>#N/A</c:v>
              </c:pt>
              <c:pt idx="29">
                <c:v>#N/A</c:v>
              </c:pt>
              <c:pt idx="30">
                <c:v>11</c:v>
              </c:pt>
              <c:pt idx="31">
                <c:v>11</c:v>
              </c:pt>
              <c:pt idx="32">
                <c:v>11</c:v>
              </c:pt>
              <c:pt idx="33">
                <c:v>11</c:v>
              </c:pt>
              <c:pt idx="34">
                <c:v>11</c:v>
              </c:pt>
              <c:pt idx="35">
                <c:v>11</c:v>
              </c:pt>
              <c:pt idx="36">
                <c:v>11</c:v>
              </c:pt>
              <c:pt idx="37">
                <c:v>#N/A</c:v>
              </c:pt>
              <c:pt idx="38">
                <c:v>11</c:v>
              </c:pt>
              <c:pt idx="39">
                <c:v>#N/A</c:v>
              </c:pt>
              <c:pt idx="40">
                <c:v>11</c:v>
              </c:pt>
              <c:pt idx="41">
                <c:v>5</c:v>
              </c:pt>
              <c:pt idx="42">
                <c:v>#N/A</c:v>
              </c:pt>
              <c:pt idx="43">
                <c:v>11</c:v>
              </c:pt>
              <c:pt idx="44">
                <c:v>11</c:v>
              </c:pt>
              <c:pt idx="45">
                <c:v>8</c:v>
              </c:pt>
              <c:pt idx="46">
                <c:v>11</c:v>
              </c:pt>
              <c:pt idx="47">
                <c:v>11</c:v>
              </c:pt>
              <c:pt idx="48">
                <c:v>11</c:v>
              </c:pt>
              <c:pt idx="49">
                <c:v>11</c:v>
              </c:pt>
              <c:pt idx="50">
                <c:v>11</c:v>
              </c:pt>
              <c:pt idx="51">
                <c:v>11</c:v>
              </c:pt>
              <c:pt idx="52">
                <c:v>11</c:v>
              </c:pt>
            </c:numLit>
          </c:val>
          <c:smooth val="0"/>
          <c:extLst xmlns:c16r2="http://schemas.microsoft.com/office/drawing/2015/06/chart">
            <c:ext xmlns:c16="http://schemas.microsoft.com/office/drawing/2014/chart" uri="{C3380CC4-5D6E-409C-BE32-E72D297353CC}">
              <c16:uniqueId val="{00000017-5897-41D6-9631-734C09D44E73}"/>
            </c:ext>
          </c:extLst>
        </c:ser>
        <c:ser>
          <c:idx val="24"/>
          <c:order val="24"/>
          <c:tx>
            <c:v>Series25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11</c:v>
              </c:pt>
              <c:pt idx="2">
                <c:v>8</c:v>
              </c:pt>
              <c:pt idx="3">
                <c:v>5</c:v>
              </c:pt>
              <c:pt idx="4">
                <c:v>5</c:v>
              </c:pt>
              <c:pt idx="5">
                <c:v>5</c:v>
              </c:pt>
              <c:pt idx="6">
                <c:v>5</c:v>
              </c:pt>
              <c:pt idx="7">
                <c:v>3</c:v>
              </c:pt>
              <c:pt idx="8">
                <c:v>3</c:v>
              </c:pt>
              <c:pt idx="9">
                <c:v>3</c:v>
              </c:pt>
              <c:pt idx="10">
                <c:v>3</c:v>
              </c:pt>
              <c:pt idx="11">
                <c:v>0</c:v>
              </c:pt>
              <c:pt idx="12">
                <c:v>0</c:v>
              </c:pt>
              <c:pt idx="13">
                <c:v>0</c:v>
              </c:pt>
              <c:pt idx="14">
                <c:v>#N/A</c:v>
              </c:pt>
              <c:pt idx="15">
                <c:v>11</c:v>
              </c:pt>
              <c:pt idx="16">
                <c:v>#N/A</c:v>
              </c:pt>
              <c:pt idx="17">
                <c:v>#N/A</c:v>
              </c:pt>
              <c:pt idx="18">
                <c:v>11</c:v>
              </c:pt>
              <c:pt idx="19">
                <c:v>#N/A</c:v>
              </c:pt>
              <c:pt idx="20">
                <c:v>11</c:v>
              </c:pt>
              <c:pt idx="21">
                <c:v>#N/A</c:v>
              </c:pt>
              <c:pt idx="22">
                <c:v>11</c:v>
              </c:pt>
              <c:pt idx="23">
                <c:v>11</c:v>
              </c:pt>
              <c:pt idx="24">
                <c:v>#N/A</c:v>
              </c:pt>
              <c:pt idx="25">
                <c:v>11</c:v>
              </c:pt>
              <c:pt idx="26">
                <c:v>#N/A</c:v>
              </c:pt>
              <c:pt idx="27">
                <c:v>#N/A</c:v>
              </c:pt>
              <c:pt idx="28">
                <c:v>#N/A</c:v>
              </c:pt>
              <c:pt idx="29">
                <c:v>#N/A</c:v>
              </c:pt>
              <c:pt idx="30">
                <c:v>11</c:v>
              </c:pt>
              <c:pt idx="31">
                <c:v>11</c:v>
              </c:pt>
              <c:pt idx="32">
                <c:v>11</c:v>
              </c:pt>
              <c:pt idx="33">
                <c:v>11</c:v>
              </c:pt>
              <c:pt idx="34">
                <c:v>11</c:v>
              </c:pt>
              <c:pt idx="35">
                <c:v>11</c:v>
              </c:pt>
              <c:pt idx="36">
                <c:v>11</c:v>
              </c:pt>
              <c:pt idx="37">
                <c:v>#N/A</c:v>
              </c:pt>
              <c:pt idx="38">
                <c:v>3</c:v>
              </c:pt>
              <c:pt idx="39">
                <c:v>0</c:v>
              </c:pt>
              <c:pt idx="40">
                <c:v>5</c:v>
              </c:pt>
              <c:pt idx="41">
                <c:v>0</c:v>
              </c:pt>
              <c:pt idx="42">
                <c:v>11</c:v>
              </c:pt>
              <c:pt idx="43">
                <c:v>11</c:v>
              </c:pt>
              <c:pt idx="44">
                <c:v>11</c:v>
              </c:pt>
              <c:pt idx="45">
                <c:v>11</c:v>
              </c:pt>
              <c:pt idx="46">
                <c:v>11</c:v>
              </c:pt>
              <c:pt idx="47">
                <c:v>11</c:v>
              </c:pt>
              <c:pt idx="48">
                <c:v>#N/A</c:v>
              </c:pt>
              <c:pt idx="49">
                <c:v>#N/A</c:v>
              </c:pt>
              <c:pt idx="50">
                <c:v>11</c:v>
              </c:pt>
              <c:pt idx="51">
                <c:v>0</c:v>
              </c:pt>
              <c:pt idx="52">
                <c:v>#N/A</c:v>
              </c:pt>
            </c:numLit>
          </c:val>
          <c:smooth val="0"/>
          <c:extLst xmlns:c16r2="http://schemas.microsoft.com/office/drawing/2015/06/chart">
            <c:ext xmlns:c16="http://schemas.microsoft.com/office/drawing/2014/chart" uri="{C3380CC4-5D6E-409C-BE32-E72D297353CC}">
              <c16:uniqueId val="{00000018-5897-41D6-9631-734C09D44E73}"/>
            </c:ext>
          </c:extLst>
        </c:ser>
        <c:ser>
          <c:idx val="25"/>
          <c:order val="25"/>
          <c:tx>
            <c:v>Series26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11</c:v>
              </c:pt>
              <c:pt idx="2">
                <c:v>11</c:v>
              </c:pt>
              <c:pt idx="3">
                <c:v>9</c:v>
              </c:pt>
              <c:pt idx="4">
                <c:v>9</c:v>
              </c:pt>
              <c:pt idx="5">
                <c:v>7</c:v>
              </c:pt>
              <c:pt idx="6">
                <c:v>5</c:v>
              </c:pt>
              <c:pt idx="7">
                <c:v>2</c:v>
              </c:pt>
              <c:pt idx="8">
                <c:v>0</c:v>
              </c:pt>
              <c:pt idx="9">
                <c:v>0</c:v>
              </c:pt>
              <c:pt idx="10">
                <c:v>0</c:v>
              </c:pt>
              <c:pt idx="11">
                <c:v>0</c:v>
              </c:pt>
              <c:pt idx="12">
                <c:v>0</c:v>
              </c:pt>
              <c:pt idx="13">
                <c:v>0</c:v>
              </c:pt>
              <c:pt idx="14">
                <c:v>#N/A</c:v>
              </c:pt>
              <c:pt idx="15">
                <c:v>13</c:v>
              </c:pt>
              <c:pt idx="16">
                <c:v>#N/A</c:v>
              </c:pt>
              <c:pt idx="17">
                <c:v>#N/A</c:v>
              </c:pt>
              <c:pt idx="18">
                <c:v>13</c:v>
              </c:pt>
              <c:pt idx="19">
                <c:v>13</c:v>
              </c:pt>
              <c:pt idx="20">
                <c:v>#N/A</c:v>
              </c:pt>
              <c:pt idx="21">
                <c:v>#N/A</c:v>
              </c:pt>
              <c:pt idx="22">
                <c:v>0</c:v>
              </c:pt>
              <c:pt idx="23">
                <c:v>#N/A</c:v>
              </c:pt>
              <c:pt idx="24">
                <c:v>#N/A</c:v>
              </c:pt>
              <c:pt idx="25">
                <c:v>13</c:v>
              </c:pt>
              <c:pt idx="26">
                <c:v>#N/A</c:v>
              </c:pt>
              <c:pt idx="27">
                <c:v>13</c:v>
              </c:pt>
              <c:pt idx="28">
                <c:v>#N/A</c:v>
              </c:pt>
              <c:pt idx="29">
                <c:v>#N/A</c:v>
              </c:pt>
              <c:pt idx="30">
                <c:v>#N/A</c:v>
              </c:pt>
              <c:pt idx="31">
                <c:v>#N/A</c:v>
              </c:pt>
              <c:pt idx="32">
                <c:v>#N/A</c:v>
              </c:pt>
              <c:pt idx="33">
                <c:v>13</c:v>
              </c:pt>
              <c:pt idx="34">
                <c:v>#N/A</c:v>
              </c:pt>
              <c:pt idx="35">
                <c:v>13</c:v>
              </c:pt>
              <c:pt idx="36">
                <c:v>13</c:v>
              </c:pt>
              <c:pt idx="37">
                <c:v>13</c:v>
              </c:pt>
              <c:pt idx="38">
                <c:v>13</c:v>
              </c:pt>
              <c:pt idx="39">
                <c:v>13</c:v>
              </c:pt>
              <c:pt idx="40">
                <c:v>11</c:v>
              </c:pt>
              <c:pt idx="41">
                <c:v>#N/A</c:v>
              </c:pt>
              <c:pt idx="42">
                <c:v>13</c:v>
              </c:pt>
              <c:pt idx="43">
                <c:v>13</c:v>
              </c:pt>
              <c:pt idx="44">
                <c:v>13</c:v>
              </c:pt>
              <c:pt idx="45">
                <c:v>13</c:v>
              </c:pt>
              <c:pt idx="46">
                <c:v>#N/A</c:v>
              </c:pt>
              <c:pt idx="47">
                <c:v>#N/A</c:v>
              </c:pt>
              <c:pt idx="48">
                <c:v>#N/A</c:v>
              </c:pt>
              <c:pt idx="49">
                <c:v>13</c:v>
              </c:pt>
              <c:pt idx="50">
                <c:v>13</c:v>
              </c:pt>
              <c:pt idx="51">
                <c:v>13</c:v>
              </c:pt>
              <c:pt idx="52">
                <c:v>#N/A</c:v>
              </c:pt>
            </c:numLit>
          </c:val>
          <c:smooth val="0"/>
          <c:extLst xmlns:c16r2="http://schemas.microsoft.com/office/drawing/2015/06/chart">
            <c:ext xmlns:c16="http://schemas.microsoft.com/office/drawing/2014/chart" uri="{C3380CC4-5D6E-409C-BE32-E72D297353CC}">
              <c16:uniqueId val="{00000019-5897-41D6-9631-734C09D44E73}"/>
            </c:ext>
          </c:extLst>
        </c:ser>
        <c:ser>
          <c:idx val="26"/>
          <c:order val="26"/>
          <c:tx>
            <c:v>Series27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11</c:v>
              </c:pt>
              <c:pt idx="3">
                <c:v>9</c:v>
              </c:pt>
              <c:pt idx="4">
                <c:v>9</c:v>
              </c:pt>
              <c:pt idx="5">
                <c:v>9</c:v>
              </c:pt>
              <c:pt idx="6">
                <c:v>7</c:v>
              </c:pt>
              <c:pt idx="7">
                <c:v>7</c:v>
              </c:pt>
              <c:pt idx="8">
                <c:v>5</c:v>
              </c:pt>
              <c:pt idx="9">
                <c:v>3</c:v>
              </c:pt>
              <c:pt idx="10">
                <c:v>3</c:v>
              </c:pt>
              <c:pt idx="11">
                <c:v>3</c:v>
              </c:pt>
              <c:pt idx="12">
                <c:v>0</c:v>
              </c:pt>
              <c:pt idx="13">
                <c:v>0</c:v>
              </c:pt>
              <c:pt idx="14">
                <c:v>14</c:v>
              </c:pt>
              <c:pt idx="15">
                <c:v>14</c:v>
              </c:pt>
              <c:pt idx="16">
                <c:v>#N/A</c:v>
              </c:pt>
              <c:pt idx="17">
                <c:v>#N/A</c:v>
              </c:pt>
              <c:pt idx="18">
                <c:v>14</c:v>
              </c:pt>
              <c:pt idx="19">
                <c:v>14</c:v>
              </c:pt>
              <c:pt idx="20">
                <c:v>#N/A</c:v>
              </c:pt>
              <c:pt idx="21">
                <c:v>#N/A</c:v>
              </c:pt>
              <c:pt idx="22">
                <c:v>0</c:v>
              </c:pt>
              <c:pt idx="23">
                <c:v>#N/A</c:v>
              </c:pt>
              <c:pt idx="24">
                <c:v>#N/A</c:v>
              </c:pt>
              <c:pt idx="25">
                <c:v>14</c:v>
              </c:pt>
              <c:pt idx="26">
                <c:v>#N/A</c:v>
              </c:pt>
              <c:pt idx="27">
                <c:v>14</c:v>
              </c:pt>
              <c:pt idx="28">
                <c:v>#N/A</c:v>
              </c:pt>
              <c:pt idx="29">
                <c:v>#N/A</c:v>
              </c:pt>
              <c:pt idx="30">
                <c:v>14</c:v>
              </c:pt>
              <c:pt idx="31">
                <c:v>14</c:v>
              </c:pt>
              <c:pt idx="32">
                <c:v>14</c:v>
              </c:pt>
              <c:pt idx="33">
                <c:v>14</c:v>
              </c:pt>
              <c:pt idx="34">
                <c:v>14</c:v>
              </c:pt>
              <c:pt idx="35">
                <c:v>14</c:v>
              </c:pt>
              <c:pt idx="36">
                <c:v>14</c:v>
              </c:pt>
              <c:pt idx="37">
                <c:v>#N/A</c:v>
              </c:pt>
              <c:pt idx="38">
                <c:v>5</c:v>
              </c:pt>
              <c:pt idx="39">
                <c:v>14</c:v>
              </c:pt>
              <c:pt idx="40">
                <c:v>9</c:v>
              </c:pt>
              <c:pt idx="41">
                <c:v>14</c:v>
              </c:pt>
              <c:pt idx="42">
                <c:v>14</c:v>
              </c:pt>
              <c:pt idx="43">
                <c:v>14</c:v>
              </c:pt>
              <c:pt idx="44">
                <c:v>14</c:v>
              </c:pt>
              <c:pt idx="45">
                <c:v>14</c:v>
              </c:pt>
              <c:pt idx="46">
                <c:v>14</c:v>
              </c:pt>
              <c:pt idx="47">
                <c:v>14</c:v>
              </c:pt>
              <c:pt idx="48">
                <c:v>#N/A</c:v>
              </c:pt>
              <c:pt idx="49">
                <c:v>14</c:v>
              </c:pt>
              <c:pt idx="50">
                <c:v>14</c:v>
              </c:pt>
              <c:pt idx="51">
                <c:v>#N/A</c:v>
              </c:pt>
              <c:pt idx="52">
                <c:v>11</c:v>
              </c:pt>
            </c:numLit>
          </c:val>
          <c:smooth val="0"/>
          <c:extLst xmlns:c16r2="http://schemas.microsoft.com/office/drawing/2015/06/chart">
            <c:ext xmlns:c16="http://schemas.microsoft.com/office/drawing/2014/chart" uri="{C3380CC4-5D6E-409C-BE32-E72D297353CC}">
              <c16:uniqueId val="{0000001A-5897-41D6-9631-734C09D44E73}"/>
            </c:ext>
          </c:extLst>
        </c:ser>
        <c:ser>
          <c:idx val="27"/>
          <c:order val="27"/>
          <c:tx>
            <c:v>Series28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13</c:v>
              </c:pt>
              <c:pt idx="2">
                <c:v>10</c:v>
              </c:pt>
              <c:pt idx="3">
                <c:v>7</c:v>
              </c:pt>
              <c:pt idx="4">
                <c:v>5</c:v>
              </c:pt>
              <c:pt idx="5">
                <c:v>5</c:v>
              </c:pt>
              <c:pt idx="6">
                <c:v>2</c:v>
              </c:pt>
              <c:pt idx="7">
                <c:v>0</c:v>
              </c:pt>
              <c:pt idx="8">
                <c:v>0</c:v>
              </c:pt>
              <c:pt idx="9">
                <c:v>0</c:v>
              </c:pt>
              <c:pt idx="10">
                <c:v>0</c:v>
              </c:pt>
              <c:pt idx="11">
                <c:v>0</c:v>
              </c:pt>
              <c:pt idx="12">
                <c:v>0</c:v>
              </c:pt>
              <c:pt idx="13">
                <c:v>0</c:v>
              </c:pt>
              <c:pt idx="14">
                <c:v>13</c:v>
              </c:pt>
              <c:pt idx="15">
                <c:v>13</c:v>
              </c:pt>
              <c:pt idx="16">
                <c:v>13</c:v>
              </c:pt>
              <c:pt idx="17">
                <c:v>13</c:v>
              </c:pt>
              <c:pt idx="18">
                <c:v>#N/A</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#N/A</c:v>
              </c:pt>
              <c:pt idx="33">
                <c:v>13</c:v>
              </c:pt>
              <c:pt idx="34">
                <c:v>13</c:v>
              </c:pt>
              <c:pt idx="35">
                <c:v>#N/A</c:v>
              </c:pt>
              <c:pt idx="36">
                <c:v>13</c:v>
              </c:pt>
              <c:pt idx="37">
                <c:v>#N/A</c:v>
              </c:pt>
              <c:pt idx="38">
                <c:v>13</c:v>
              </c:pt>
              <c:pt idx="39">
                <c:v>13</c:v>
              </c:pt>
              <c:pt idx="40">
                <c:v>13</c:v>
              </c:pt>
              <c:pt idx="41">
                <c:v>13</c:v>
              </c:pt>
              <c:pt idx="42">
                <c:v>#N/A</c:v>
              </c:pt>
              <c:pt idx="43">
                <c:v>#N/A</c:v>
              </c:pt>
              <c:pt idx="44">
                <c:v>#N/A</c:v>
              </c:pt>
              <c:pt idx="45">
                <c:v>#N/A</c:v>
              </c:pt>
              <c:pt idx="46">
                <c:v>13</c:v>
              </c:pt>
              <c:pt idx="47">
                <c:v>13</c:v>
              </c:pt>
              <c:pt idx="48">
                <c:v>13</c:v>
              </c:pt>
              <c:pt idx="49">
                <c:v>#N/A</c:v>
              </c:pt>
              <c:pt idx="50">
                <c:v>#N/A</c:v>
              </c:pt>
              <c:pt idx="51">
                <c:v>13</c:v>
              </c:pt>
              <c:pt idx="52">
                <c:v>13</c:v>
              </c:pt>
            </c:numLit>
          </c:val>
          <c:smooth val="0"/>
          <c:extLst xmlns:c16r2="http://schemas.microsoft.com/office/drawing/2015/06/chart">
            <c:ext xmlns:c16="http://schemas.microsoft.com/office/drawing/2014/chart" uri="{C3380CC4-5D6E-409C-BE32-E72D297353CC}">
              <c16:uniqueId val="{0000001B-5897-41D6-9631-734C09D44E73}"/>
            </c:ext>
          </c:extLst>
        </c:ser>
        <c:ser>
          <c:idx val="28"/>
          <c:order val="28"/>
          <c:tx>
            <c:v>Series29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8</c:v>
              </c:pt>
              <c:pt idx="2">
                <c:v>5</c:v>
              </c:pt>
              <c:pt idx="3">
                <c:v>3</c:v>
              </c:pt>
              <c:pt idx="4">
                <c:v>3</c:v>
              </c:pt>
              <c:pt idx="5">
                <c:v>3</c:v>
              </c:pt>
              <c:pt idx="6">
                <c:v>0</c:v>
              </c:pt>
              <c:pt idx="7">
                <c:v>0</c:v>
              </c:pt>
              <c:pt idx="8">
                <c:v>0</c:v>
              </c:pt>
              <c:pt idx="9">
                <c:v>0</c:v>
              </c:pt>
              <c:pt idx="10">
                <c:v>0</c:v>
              </c:pt>
              <c:pt idx="11">
                <c:v>0</c:v>
              </c:pt>
              <c:pt idx="12">
                <c:v>0</c:v>
              </c:pt>
              <c:pt idx="13">
                <c:v>0</c:v>
              </c:pt>
              <c:pt idx="14">
                <c:v>11</c:v>
              </c:pt>
              <c:pt idx="15">
                <c:v>11</c:v>
              </c:pt>
              <c:pt idx="16">
                <c:v>#N/A</c:v>
              </c:pt>
              <c:pt idx="17">
                <c:v>11</c:v>
              </c:pt>
              <c:pt idx="18">
                <c:v>11</c:v>
              </c:pt>
              <c:pt idx="19">
                <c:v>#N/A</c:v>
              </c:pt>
              <c:pt idx="20">
                <c:v>8</c:v>
              </c:pt>
              <c:pt idx="21">
                <c:v>11</c:v>
              </c:pt>
              <c:pt idx="22">
                <c:v>11</c:v>
              </c:pt>
              <c:pt idx="23">
                <c:v>11</c:v>
              </c:pt>
              <c:pt idx="24">
                <c:v>11</c:v>
              </c:pt>
              <c:pt idx="25">
                <c:v>11</c:v>
              </c:pt>
              <c:pt idx="26">
                <c:v>#N/A</c:v>
              </c:pt>
              <c:pt idx="27">
                <c:v>#N/A</c:v>
              </c:pt>
              <c:pt idx="28">
                <c:v>#N/A</c:v>
              </c:pt>
              <c:pt idx="29">
                <c:v>#N/A</c:v>
              </c:pt>
              <c:pt idx="30">
                <c:v>11</c:v>
              </c:pt>
              <c:pt idx="31">
                <c:v>11</c:v>
              </c:pt>
              <c:pt idx="32">
                <c:v>8</c:v>
              </c:pt>
              <c:pt idx="33">
                <c:v>#N/A</c:v>
              </c:pt>
              <c:pt idx="34">
                <c:v>#N/A</c:v>
              </c:pt>
              <c:pt idx="35">
                <c:v>11</c:v>
              </c:pt>
              <c:pt idx="36">
                <c:v>11</c:v>
              </c:pt>
              <c:pt idx="37">
                <c:v>11</c:v>
              </c:pt>
              <c:pt idx="38">
                <c:v>11</c:v>
              </c:pt>
              <c:pt idx="39">
                <c:v>11</c:v>
              </c:pt>
              <c:pt idx="40">
                <c:v>11</c:v>
              </c:pt>
              <c:pt idx="41">
                <c:v>11</c:v>
              </c:pt>
              <c:pt idx="42">
                <c:v>11</c:v>
              </c:pt>
              <c:pt idx="43">
                <c:v>11</c:v>
              </c:pt>
              <c:pt idx="44">
                <c:v>8</c:v>
              </c:pt>
              <c:pt idx="45">
                <c:v>11</c:v>
              </c:pt>
              <c:pt idx="46">
                <c:v>11</c:v>
              </c:pt>
              <c:pt idx="47">
                <c:v>11</c:v>
              </c:pt>
              <c:pt idx="48">
                <c:v>#N/A</c:v>
              </c:pt>
              <c:pt idx="49">
                <c:v>#N/A</c:v>
              </c:pt>
              <c:pt idx="50">
                <c:v>8</c:v>
              </c:pt>
              <c:pt idx="51">
                <c:v>#N/A</c:v>
              </c:pt>
              <c:pt idx="52">
                <c:v>8</c:v>
              </c:pt>
            </c:numLit>
          </c:val>
          <c:smooth val="0"/>
          <c:extLst xmlns:c16r2="http://schemas.microsoft.com/office/drawing/2015/06/chart">
            <c:ext xmlns:c16="http://schemas.microsoft.com/office/drawing/2014/chart" uri="{C3380CC4-5D6E-409C-BE32-E72D297353CC}">
              <c16:uniqueId val="{0000001C-5897-41D6-9631-734C09D44E73}"/>
            </c:ext>
          </c:extLst>
        </c:ser>
        <c:ser>
          <c:idx val="29"/>
          <c:order val="29"/>
          <c:tx>
            <c:v>Series30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7</c:v>
              </c:pt>
              <c:pt idx="2">
                <c:v>4</c:v>
              </c:pt>
              <c:pt idx="3">
                <c:v>1</c:v>
              </c:pt>
              <c:pt idx="4">
                <c:v>0</c:v>
              </c:pt>
              <c:pt idx="5">
                <c:v>0</c:v>
              </c:pt>
              <c:pt idx="6">
                <c:v>0</c:v>
              </c:pt>
              <c:pt idx="7">
                <c:v>0</c:v>
              </c:pt>
              <c:pt idx="8">
                <c:v>0</c:v>
              </c:pt>
              <c:pt idx="9">
                <c:v>0</c:v>
              </c:pt>
              <c:pt idx="10">
                <c:v>0</c:v>
              </c:pt>
              <c:pt idx="11">
                <c:v>0</c:v>
              </c:pt>
              <c:pt idx="12">
                <c:v>0</c:v>
              </c:pt>
              <c:pt idx="13">
                <c:v>0</c:v>
              </c:pt>
              <c:pt idx="14">
                <c:v>#N/A</c:v>
              </c:pt>
              <c:pt idx="15">
                <c:v>10</c:v>
              </c:pt>
              <c:pt idx="16">
                <c:v>7</c:v>
              </c:pt>
              <c:pt idx="17">
                <c:v>7</c:v>
              </c:pt>
              <c:pt idx="18">
                <c:v>7</c:v>
              </c:pt>
              <c:pt idx="19">
                <c:v>7</c:v>
              </c:pt>
              <c:pt idx="20">
                <c:v>7</c:v>
              </c:pt>
              <c:pt idx="21">
                <c:v>7</c:v>
              </c:pt>
              <c:pt idx="22">
                <c:v>7</c:v>
              </c:pt>
              <c:pt idx="23">
                <c:v>7</c:v>
              </c:pt>
              <c:pt idx="24">
                <c:v>7</c:v>
              </c:pt>
              <c:pt idx="25">
                <c:v>7</c:v>
              </c:pt>
              <c:pt idx="26">
                <c:v>7</c:v>
              </c:pt>
              <c:pt idx="27">
                <c:v>7</c:v>
              </c:pt>
              <c:pt idx="28">
                <c:v>7</c:v>
              </c:pt>
              <c:pt idx="29">
                <c:v>7</c:v>
              </c:pt>
              <c:pt idx="30">
                <c:v>#N/A</c:v>
              </c:pt>
              <c:pt idx="31">
                <c:v>10</c:v>
              </c:pt>
              <c:pt idx="32">
                <c:v>#N/A</c:v>
              </c:pt>
              <c:pt idx="33">
                <c:v>#N/A</c:v>
              </c:pt>
              <c:pt idx="34">
                <c:v>7</c:v>
              </c:pt>
              <c:pt idx="35">
                <c:v>#N/A</c:v>
              </c:pt>
              <c:pt idx="36">
                <c:v>7</c:v>
              </c:pt>
              <c:pt idx="37">
                <c:v>#N/A</c:v>
              </c:pt>
              <c:pt idx="38">
                <c:v>10</c:v>
              </c:pt>
              <c:pt idx="39">
                <c:v>10</c:v>
              </c:pt>
              <c:pt idx="40">
                <c:v>#N/A</c:v>
              </c:pt>
              <c:pt idx="41">
                <c:v>10</c:v>
              </c:pt>
              <c:pt idx="42">
                <c:v>#N/A</c:v>
              </c:pt>
              <c:pt idx="43">
                <c:v>#N/A</c:v>
              </c:pt>
              <c:pt idx="44">
                <c:v>#N/A</c:v>
              </c:pt>
              <c:pt idx="45">
                <c:v>#N/A</c:v>
              </c:pt>
              <c:pt idx="46">
                <c:v>10</c:v>
              </c:pt>
              <c:pt idx="47">
                <c:v>10</c:v>
              </c:pt>
              <c:pt idx="48">
                <c:v>7</c:v>
              </c:pt>
              <c:pt idx="49">
                <c:v>10</c:v>
              </c:pt>
              <c:pt idx="50">
                <c:v>#N/A</c:v>
              </c:pt>
              <c:pt idx="51">
                <c:v>10</c:v>
              </c:pt>
              <c:pt idx="52">
                <c:v>10</c:v>
              </c:pt>
            </c:numLit>
          </c:val>
          <c:smooth val="0"/>
          <c:extLst xmlns:c16r2="http://schemas.microsoft.com/office/drawing/2015/06/chart">
            <c:ext xmlns:c16="http://schemas.microsoft.com/office/drawing/2014/chart" uri="{C3380CC4-5D6E-409C-BE32-E72D297353CC}">
              <c16:uniqueId val="{0000001D-5897-41D6-9631-734C09D44E73}"/>
            </c:ext>
          </c:extLst>
        </c:ser>
        <c:ser>
          <c:idx val="30"/>
          <c:order val="30"/>
          <c:tx>
            <c:v>Series31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12</c:v>
              </c:pt>
              <c:pt idx="2">
                <c:v>12</c:v>
              </c:pt>
              <c:pt idx="3">
                <c:v>10</c:v>
              </c:pt>
              <c:pt idx="4">
                <c:v>10</c:v>
              </c:pt>
              <c:pt idx="5">
                <c:v>8</c:v>
              </c:pt>
              <c:pt idx="6">
                <c:v>8</c:v>
              </c:pt>
              <c:pt idx="7">
                <c:v>8</c:v>
              </c:pt>
              <c:pt idx="8">
                <c:v>8</c:v>
              </c:pt>
              <c:pt idx="9">
                <c:v>5</c:v>
              </c:pt>
              <c:pt idx="10">
                <c:v>3</c:v>
              </c:pt>
              <c:pt idx="11">
                <c:v>3</c:v>
              </c:pt>
              <c:pt idx="12">
                <c:v>0</c:v>
              </c:pt>
              <c:pt idx="13">
                <c:v>0</c:v>
              </c:pt>
              <c:pt idx="14">
                <c:v>#N/A</c:v>
              </c:pt>
              <c:pt idx="15">
                <c:v>14</c:v>
              </c:pt>
              <c:pt idx="16">
                <c:v>12</c:v>
              </c:pt>
              <c:pt idx="17">
                <c:v>12</c:v>
              </c:pt>
              <c:pt idx="18">
                <c:v>12</c:v>
              </c:pt>
              <c:pt idx="19">
                <c:v>12</c:v>
              </c:pt>
              <c:pt idx="20">
                <c:v>12</c:v>
              </c:pt>
              <c:pt idx="21">
                <c:v>12</c:v>
              </c:pt>
              <c:pt idx="22">
                <c:v>12</c:v>
              </c:pt>
              <c:pt idx="23">
                <c:v>12</c:v>
              </c:pt>
              <c:pt idx="24">
                <c:v>12</c:v>
              </c:pt>
              <c:pt idx="25">
                <c:v>12</c:v>
              </c:pt>
              <c:pt idx="26">
                <c:v>12</c:v>
              </c:pt>
              <c:pt idx="27">
                <c:v>12</c:v>
              </c:pt>
              <c:pt idx="28">
                <c:v>12</c:v>
              </c:pt>
              <c:pt idx="29">
                <c:v>12</c:v>
              </c:pt>
              <c:pt idx="30">
                <c:v>#N/A</c:v>
              </c:pt>
              <c:pt idx="31">
                <c:v>14</c:v>
              </c:pt>
              <c:pt idx="32">
                <c:v>#N/A</c:v>
              </c:pt>
              <c:pt idx="33">
                <c:v>14</c:v>
              </c:pt>
              <c:pt idx="34">
                <c:v>0</c:v>
              </c:pt>
              <c:pt idx="35">
                <c:v>0</c:v>
              </c:pt>
              <c:pt idx="36">
                <c:v>0</c:v>
              </c:pt>
              <c:pt idx="37">
                <c:v>0</c:v>
              </c:pt>
              <c:pt idx="38">
                <c:v>0</c:v>
              </c:pt>
              <c:pt idx="39">
                <c:v>0</c:v>
              </c:pt>
              <c:pt idx="40">
                <c:v>0</c:v>
              </c:pt>
              <c:pt idx="41">
                <c:v>0</c:v>
              </c:pt>
              <c:pt idx="42">
                <c:v>0</c:v>
              </c:pt>
              <c:pt idx="43">
                <c:v>0</c:v>
              </c:pt>
              <c:pt idx="44">
                <c:v>0</c:v>
              </c:pt>
              <c:pt idx="45">
                <c:v>0</c:v>
              </c:pt>
              <c:pt idx="46">
                <c:v>#N/A</c:v>
              </c:pt>
              <c:pt idx="47">
                <c:v>14</c:v>
              </c:pt>
              <c:pt idx="48">
                <c:v>12</c:v>
              </c:pt>
              <c:pt idx="49">
                <c:v>14</c:v>
              </c:pt>
              <c:pt idx="50">
                <c:v>#N/A</c:v>
              </c:pt>
              <c:pt idx="51">
                <c:v>14</c:v>
              </c:pt>
              <c:pt idx="52">
                <c:v>14</c:v>
              </c:pt>
            </c:numLit>
          </c:val>
          <c:smooth val="0"/>
          <c:extLst xmlns:c16r2="http://schemas.microsoft.com/office/drawing/2015/06/chart">
            <c:ext xmlns:c16="http://schemas.microsoft.com/office/drawing/2014/chart" uri="{C3380CC4-5D6E-409C-BE32-E72D297353CC}">
              <c16:uniqueId val="{0000001E-5897-41D6-9631-734C09D44E73}"/>
            </c:ext>
          </c:extLst>
        </c:ser>
        <c:ser>
          <c:idx val="31"/>
          <c:order val="31"/>
          <c:tx>
            <c:v>Series32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13</c:v>
              </c:pt>
              <c:pt idx="2">
                <c:v>11</c:v>
              </c:pt>
              <c:pt idx="3">
                <c:v>11</c:v>
              </c:pt>
              <c:pt idx="4">
                <c:v>8</c:v>
              </c:pt>
              <c:pt idx="5">
                <c:v>6</c:v>
              </c:pt>
              <c:pt idx="6">
                <c:v>3</c:v>
              </c:pt>
              <c:pt idx="7">
                <c:v>3</c:v>
              </c:pt>
              <c:pt idx="8">
                <c:v>1</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0</c:v>
              </c:pt>
              <c:pt idx="23">
                <c:v>#N/A</c:v>
              </c:pt>
              <c:pt idx="24">
                <c:v>#N/A</c:v>
              </c:pt>
              <c:pt idx="25">
                <c:v>15</c:v>
              </c:pt>
              <c:pt idx="26">
                <c:v>#N/A</c:v>
              </c:pt>
              <c:pt idx="27">
                <c:v>15</c:v>
              </c:pt>
              <c:pt idx="28">
                <c:v>#N/A</c:v>
              </c:pt>
              <c:pt idx="29">
                <c:v>#N/A</c:v>
              </c:pt>
              <c:pt idx="30">
                <c:v>15</c:v>
              </c:pt>
              <c:pt idx="31">
                <c:v>15</c:v>
              </c:pt>
              <c:pt idx="32">
                <c:v>15</c:v>
              </c:pt>
              <c:pt idx="33">
                <c:v>15</c:v>
              </c:pt>
              <c:pt idx="34">
                <c:v>15</c:v>
              </c:pt>
              <c:pt idx="35">
                <c:v>15</c:v>
              </c:pt>
              <c:pt idx="36">
                <c:v>15</c:v>
              </c:pt>
              <c:pt idx="37">
                <c:v>#N/A</c:v>
              </c:pt>
              <c:pt idx="38">
                <c:v>15</c:v>
              </c:pt>
              <c:pt idx="39">
                <c:v>#N/A</c:v>
              </c:pt>
              <c:pt idx="40">
                <c:v>15</c:v>
              </c:pt>
              <c:pt idx="41">
                <c:v>11</c:v>
              </c:pt>
              <c:pt idx="42">
                <c:v>#N/A</c:v>
              </c:pt>
              <c:pt idx="43">
                <c:v>15</c:v>
              </c:pt>
              <c:pt idx="44">
                <c:v>15</c:v>
              </c:pt>
              <c:pt idx="45">
                <c:v>13</c:v>
              </c:pt>
              <c:pt idx="46">
                <c:v>15</c:v>
              </c:pt>
              <c:pt idx="47">
                <c:v>15</c:v>
              </c:pt>
              <c:pt idx="48">
                <c:v>#N/A</c:v>
              </c:pt>
              <c:pt idx="49">
                <c:v>#N/A</c:v>
              </c:pt>
              <c:pt idx="50">
                <c:v>13</c:v>
              </c:pt>
              <c:pt idx="51">
                <c:v>#N/A</c:v>
              </c:pt>
              <c:pt idx="52">
                <c:v>13</c:v>
              </c:pt>
            </c:numLit>
          </c:val>
          <c:smooth val="0"/>
          <c:extLst xmlns:c16r2="http://schemas.microsoft.com/office/drawing/2015/06/chart">
            <c:ext xmlns:c16="http://schemas.microsoft.com/office/drawing/2014/chart" uri="{C3380CC4-5D6E-409C-BE32-E72D297353CC}">
              <c16:uniqueId val="{0000001F-5897-41D6-9631-734C09D44E73}"/>
            </c:ext>
          </c:extLst>
        </c:ser>
        <c:ser>
          <c:idx val="32"/>
          <c:order val="32"/>
          <c:tx>
            <c:v>Series33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15</c:v>
              </c:pt>
              <c:pt idx="2">
                <c:v>13</c:v>
              </c:pt>
              <c:pt idx="3">
                <c:v>10</c:v>
              </c:pt>
              <c:pt idx="4">
                <c:v>7</c:v>
              </c:pt>
              <c:pt idx="5">
                <c:v>5</c:v>
              </c:pt>
              <c:pt idx="6">
                <c:v>3</c:v>
              </c:pt>
              <c:pt idx="7">
                <c:v>1</c:v>
              </c:pt>
              <c:pt idx="8">
                <c:v>0</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0</c:v>
              </c:pt>
              <c:pt idx="23">
                <c:v>#N/A</c:v>
              </c:pt>
              <c:pt idx="24">
                <c:v>#N/A</c:v>
              </c:pt>
              <c:pt idx="25">
                <c:v>15</c:v>
              </c:pt>
              <c:pt idx="26">
                <c:v>#N/A</c:v>
              </c:pt>
              <c:pt idx="27">
                <c:v>15</c:v>
              </c:pt>
              <c:pt idx="28">
                <c:v>#N/A</c:v>
              </c:pt>
              <c:pt idx="29">
                <c:v>#N/A</c:v>
              </c:pt>
              <c:pt idx="30">
                <c:v>15</c:v>
              </c:pt>
              <c:pt idx="31">
                <c:v>15</c:v>
              </c:pt>
              <c:pt idx="32">
                <c:v>15</c:v>
              </c:pt>
              <c:pt idx="33">
                <c:v>#N/A</c:v>
              </c:pt>
              <c:pt idx="34">
                <c:v>#N/A</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numLit>
          </c:val>
          <c:smooth val="0"/>
          <c:extLst xmlns:c16r2="http://schemas.microsoft.com/office/drawing/2015/06/chart">
            <c:ext xmlns:c16="http://schemas.microsoft.com/office/drawing/2014/chart" uri="{C3380CC4-5D6E-409C-BE32-E72D297353CC}">
              <c16:uniqueId val="{00000020-5897-41D6-9631-734C09D44E73}"/>
            </c:ext>
          </c:extLst>
        </c:ser>
        <c:ser>
          <c:idx val="33"/>
          <c:order val="33"/>
          <c:tx>
            <c:v>Series34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13</c:v>
              </c:pt>
              <c:pt idx="2">
                <c:v>11</c:v>
              </c:pt>
              <c:pt idx="3">
                <c:v>11</c:v>
              </c:pt>
              <c:pt idx="4">
                <c:v>9</c:v>
              </c:pt>
              <c:pt idx="5">
                <c:v>9</c:v>
              </c:pt>
              <c:pt idx="6">
                <c:v>7</c:v>
              </c:pt>
              <c:pt idx="7">
                <c:v>4</c:v>
              </c:pt>
              <c:pt idx="8">
                <c:v>2</c:v>
              </c:pt>
              <c:pt idx="9">
                <c:v>2</c:v>
              </c:pt>
              <c:pt idx="10">
                <c:v>0</c:v>
              </c:pt>
              <c:pt idx="11">
                <c:v>0</c:v>
              </c:pt>
              <c:pt idx="12">
                <c:v>0</c:v>
              </c:pt>
              <c:pt idx="13">
                <c:v>0</c:v>
              </c:pt>
              <c:pt idx="14">
                <c:v>15</c:v>
              </c:pt>
              <c:pt idx="15">
                <c:v>15</c:v>
              </c:pt>
              <c:pt idx="16">
                <c:v>15</c:v>
              </c:pt>
              <c:pt idx="17">
                <c:v>15</c:v>
              </c:pt>
              <c:pt idx="18">
                <c:v>15</c:v>
              </c:pt>
              <c:pt idx="19">
                <c:v>15</c:v>
              </c:pt>
              <c:pt idx="20">
                <c:v>15</c:v>
              </c:pt>
              <c:pt idx="21">
                <c:v>#N/A</c:v>
              </c:pt>
              <c:pt idx="22">
                <c:v>2</c:v>
              </c:pt>
              <c:pt idx="23">
                <c:v>#N/A</c:v>
              </c:pt>
              <c:pt idx="24">
                <c:v>9</c:v>
              </c:pt>
              <c:pt idx="25">
                <c:v>15</c:v>
              </c:pt>
              <c:pt idx="26">
                <c:v>15</c:v>
              </c:pt>
              <c:pt idx="27">
                <c:v>15</c:v>
              </c:pt>
              <c:pt idx="28">
                <c:v>15</c:v>
              </c:pt>
              <c:pt idx="29">
                <c:v>15</c:v>
              </c:pt>
              <c:pt idx="30">
                <c:v>15</c:v>
              </c:pt>
              <c:pt idx="31">
                <c:v>15</c:v>
              </c:pt>
              <c:pt idx="32">
                <c:v>#N/A</c:v>
              </c:pt>
              <c:pt idx="33">
                <c:v>#N/A</c:v>
              </c:pt>
              <c:pt idx="34">
                <c:v>15</c:v>
              </c:pt>
              <c:pt idx="35">
                <c:v>15</c:v>
              </c:pt>
              <c:pt idx="36">
                <c:v>#N/A</c:v>
              </c:pt>
              <c:pt idx="37">
                <c:v>#N/A</c:v>
              </c:pt>
              <c:pt idx="38">
                <c:v>0</c:v>
              </c:pt>
              <c:pt idx="39">
                <c:v>#N/A</c:v>
              </c:pt>
              <c:pt idx="40">
                <c:v>#N/A</c:v>
              </c:pt>
              <c:pt idx="41">
                <c:v>15</c:v>
              </c:pt>
              <c:pt idx="42">
                <c:v>#N/A</c:v>
              </c:pt>
              <c:pt idx="43">
                <c:v>15</c:v>
              </c:pt>
              <c:pt idx="44">
                <c:v>#N/A</c:v>
              </c:pt>
              <c:pt idx="45">
                <c:v>#N/A</c:v>
              </c:pt>
              <c:pt idx="46">
                <c:v>15</c:v>
              </c:pt>
              <c:pt idx="47">
                <c:v>15</c:v>
              </c:pt>
              <c:pt idx="48">
                <c:v>15</c:v>
              </c:pt>
              <c:pt idx="49">
                <c:v>15</c:v>
              </c:pt>
              <c:pt idx="50">
                <c:v>15</c:v>
              </c:pt>
              <c:pt idx="51">
                <c:v>15</c:v>
              </c:pt>
              <c:pt idx="52">
                <c:v>15</c:v>
              </c:pt>
            </c:numLit>
          </c:val>
          <c:smooth val="0"/>
          <c:extLst xmlns:c16r2="http://schemas.microsoft.com/office/drawing/2015/06/chart">
            <c:ext xmlns:c16="http://schemas.microsoft.com/office/drawing/2014/chart" uri="{C3380CC4-5D6E-409C-BE32-E72D297353CC}">
              <c16:uniqueId val="{00000021-5897-41D6-9631-734C09D44E73}"/>
            </c:ext>
          </c:extLst>
        </c:ser>
        <c:ser>
          <c:idx val="34"/>
          <c:order val="34"/>
          <c:tx>
            <c:v>Series35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8</c:v>
              </c:pt>
              <c:pt idx="2">
                <c:v>8</c:v>
              </c:pt>
              <c:pt idx="3">
                <c:v>5</c:v>
              </c:pt>
              <c:pt idx="4">
                <c:v>5</c:v>
              </c:pt>
              <c:pt idx="5">
                <c:v>3</c:v>
              </c:pt>
              <c:pt idx="6">
                <c:v>3</c:v>
              </c:pt>
              <c:pt idx="7">
                <c:v>1</c:v>
              </c:pt>
              <c:pt idx="8">
                <c:v>0</c:v>
              </c:pt>
              <c:pt idx="9">
                <c:v>0</c:v>
              </c:pt>
              <c:pt idx="10">
                <c:v>0</c:v>
              </c:pt>
              <c:pt idx="11">
                <c:v>0</c:v>
              </c:pt>
              <c:pt idx="12">
                <c:v>0</c:v>
              </c:pt>
              <c:pt idx="13">
                <c:v>0</c:v>
              </c:pt>
              <c:pt idx="14">
                <c:v>11</c:v>
              </c:pt>
              <c:pt idx="15">
                <c:v>11</c:v>
              </c:pt>
              <c:pt idx="16">
                <c:v>#N/A</c:v>
              </c:pt>
              <c:pt idx="17">
                <c:v>#N/A</c:v>
              </c:pt>
              <c:pt idx="18">
                <c:v>11</c:v>
              </c:pt>
              <c:pt idx="19">
                <c:v>11</c:v>
              </c:pt>
              <c:pt idx="20">
                <c:v>#N/A</c:v>
              </c:pt>
              <c:pt idx="21">
                <c:v>#N/A</c:v>
              </c:pt>
              <c:pt idx="22">
                <c:v>0</c:v>
              </c:pt>
              <c:pt idx="23">
                <c:v>#N/A</c:v>
              </c:pt>
              <c:pt idx="24">
                <c:v>#N/A</c:v>
              </c:pt>
              <c:pt idx="25">
                <c:v>11</c:v>
              </c:pt>
              <c:pt idx="26">
                <c:v>#N/A</c:v>
              </c:pt>
              <c:pt idx="27">
                <c:v>11</c:v>
              </c:pt>
              <c:pt idx="28">
                <c:v>#N/A</c:v>
              </c:pt>
              <c:pt idx="29">
                <c:v>#N/A</c:v>
              </c:pt>
              <c:pt idx="30">
                <c:v>11</c:v>
              </c:pt>
              <c:pt idx="31">
                <c:v>11</c:v>
              </c:pt>
              <c:pt idx="32">
                <c:v>#N/A</c:v>
              </c:pt>
              <c:pt idx="33">
                <c:v>#N/A</c:v>
              </c:pt>
              <c:pt idx="34">
                <c:v>8</c:v>
              </c:pt>
              <c:pt idx="35">
                <c:v>#N/A</c:v>
              </c:pt>
              <c:pt idx="36">
                <c:v>8</c:v>
              </c:pt>
              <c:pt idx="37">
                <c:v>11</c:v>
              </c:pt>
              <c:pt idx="38">
                <c:v>11</c:v>
              </c:pt>
              <c:pt idx="39">
                <c:v>11</c:v>
              </c:pt>
              <c:pt idx="40">
                <c:v>#N/A</c:v>
              </c:pt>
              <c:pt idx="41">
                <c:v>11</c:v>
              </c:pt>
              <c:pt idx="42">
                <c:v>#N/A</c:v>
              </c:pt>
              <c:pt idx="43">
                <c:v>#N/A</c:v>
              </c:pt>
              <c:pt idx="44">
                <c:v>#N/A</c:v>
              </c:pt>
              <c:pt idx="45">
                <c:v>#N/A</c:v>
              </c:pt>
              <c:pt idx="46">
                <c:v>11</c:v>
              </c:pt>
              <c:pt idx="47">
                <c:v>11</c:v>
              </c:pt>
              <c:pt idx="48">
                <c:v>8</c:v>
              </c:pt>
              <c:pt idx="49">
                <c:v>8</c:v>
              </c:pt>
              <c:pt idx="50">
                <c:v>8</c:v>
              </c:pt>
              <c:pt idx="51">
                <c:v>8</c:v>
              </c:pt>
              <c:pt idx="52">
                <c:v>8</c:v>
              </c:pt>
            </c:numLit>
          </c:val>
          <c:smooth val="0"/>
          <c:extLst xmlns:c16r2="http://schemas.microsoft.com/office/drawing/2015/06/chart">
            <c:ext xmlns:c16="http://schemas.microsoft.com/office/drawing/2014/chart" uri="{C3380CC4-5D6E-409C-BE32-E72D297353CC}">
              <c16:uniqueId val="{00000022-5897-41D6-9631-734C09D44E73}"/>
            </c:ext>
          </c:extLst>
        </c:ser>
        <c:ser>
          <c:idx val="35"/>
          <c:order val="35"/>
          <c:tx>
            <c:v>Series36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15</c:v>
              </c:pt>
              <c:pt idx="2">
                <c:v>15</c:v>
              </c:pt>
              <c:pt idx="3">
                <c:v>13</c:v>
              </c:pt>
              <c:pt idx="4">
                <c:v>10</c:v>
              </c:pt>
              <c:pt idx="5">
                <c:v>7</c:v>
              </c:pt>
              <c:pt idx="6">
                <c:v>5</c:v>
              </c:pt>
              <c:pt idx="7">
                <c:v>2</c:v>
              </c:pt>
              <c:pt idx="8">
                <c:v>0</c:v>
              </c:pt>
              <c:pt idx="9">
                <c:v>0</c:v>
              </c:pt>
              <c:pt idx="10">
                <c:v>0</c:v>
              </c:pt>
              <c:pt idx="11">
                <c:v>0</c:v>
              </c:pt>
              <c:pt idx="12">
                <c:v>0</c:v>
              </c:pt>
              <c:pt idx="13">
                <c:v>0</c:v>
              </c:pt>
              <c:pt idx="14">
                <c:v>#N/A</c:v>
              </c:pt>
              <c:pt idx="15">
                <c:v>15</c:v>
              </c:pt>
              <c:pt idx="16">
                <c:v>#N/A</c:v>
              </c:pt>
              <c:pt idx="17">
                <c:v>#N/A</c:v>
              </c:pt>
              <c:pt idx="18">
                <c:v>15</c:v>
              </c:pt>
              <c:pt idx="19">
                <c:v>15</c:v>
              </c:pt>
              <c:pt idx="20">
                <c:v>#N/A</c:v>
              </c:pt>
              <c:pt idx="21">
                <c:v>#N/A</c:v>
              </c:pt>
              <c:pt idx="22">
                <c:v>#N/A</c:v>
              </c:pt>
              <c:pt idx="23">
                <c:v>#N/A</c:v>
              </c:pt>
              <c:pt idx="24">
                <c:v>15</c:v>
              </c:pt>
              <c:pt idx="25">
                <c:v>15</c:v>
              </c:pt>
              <c:pt idx="26">
                <c:v>#N/A</c:v>
              </c:pt>
              <c:pt idx="27">
                <c:v>15</c:v>
              </c:pt>
              <c:pt idx="28">
                <c:v>0</c:v>
              </c:pt>
              <c:pt idx="29">
                <c:v>15</c:v>
              </c:pt>
              <c:pt idx="30">
                <c:v>15</c:v>
              </c:pt>
              <c:pt idx="31">
                <c:v>15</c:v>
              </c:pt>
              <c:pt idx="32">
                <c:v>15</c:v>
              </c:pt>
              <c:pt idx="33">
                <c:v>15</c:v>
              </c:pt>
              <c:pt idx="34">
                <c:v>#N/A</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#N/A</c:v>
              </c:pt>
              <c:pt idx="49">
                <c:v>#N/A</c:v>
              </c:pt>
              <c:pt idx="50">
                <c:v>15</c:v>
              </c:pt>
              <c:pt idx="51">
                <c:v>#N/A</c:v>
              </c:pt>
              <c:pt idx="52">
                <c:v>15</c:v>
              </c:pt>
            </c:numLit>
          </c:val>
          <c:smooth val="0"/>
          <c:extLst xmlns:c16r2="http://schemas.microsoft.com/office/drawing/2015/06/chart">
            <c:ext xmlns:c16="http://schemas.microsoft.com/office/drawing/2014/chart" uri="{C3380CC4-5D6E-409C-BE32-E72D297353CC}">
              <c16:uniqueId val="{00000023-5897-41D6-9631-734C09D44E73}"/>
            </c:ext>
          </c:extLst>
        </c:ser>
        <c:ser>
          <c:idx val="36"/>
          <c:order val="36"/>
          <c:tx>
            <c:v>Series37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10</c:v>
              </c:pt>
              <c:pt idx="2">
                <c:v>10</c:v>
              </c:pt>
              <c:pt idx="3">
                <c:v>10</c:v>
              </c:pt>
              <c:pt idx="4">
                <c:v>8</c:v>
              </c:pt>
              <c:pt idx="5">
                <c:v>5</c:v>
              </c:pt>
              <c:pt idx="6">
                <c:v>2</c:v>
              </c:pt>
              <c:pt idx="7">
                <c:v>2</c:v>
              </c:pt>
              <c:pt idx="8">
                <c:v>0</c:v>
              </c:pt>
              <c:pt idx="9">
                <c:v>0</c:v>
              </c:pt>
              <c:pt idx="10">
                <c:v>0</c:v>
              </c:pt>
              <c:pt idx="11">
                <c:v>0</c:v>
              </c:pt>
              <c:pt idx="12">
                <c:v>0</c:v>
              </c:pt>
              <c:pt idx="13">
                <c:v>0</c:v>
              </c:pt>
              <c:pt idx="14">
                <c:v>10</c:v>
              </c:pt>
              <c:pt idx="15">
                <c:v>10</c:v>
              </c:pt>
              <c:pt idx="16">
                <c:v>#N/A</c:v>
              </c:pt>
              <c:pt idx="17">
                <c:v>#N/A</c:v>
              </c:pt>
              <c:pt idx="18">
                <c:v>10</c:v>
              </c:pt>
              <c:pt idx="19">
                <c:v>10</c:v>
              </c:pt>
              <c:pt idx="20">
                <c:v>#N/A</c:v>
              </c:pt>
              <c:pt idx="21">
                <c:v>#N/A</c:v>
              </c:pt>
              <c:pt idx="22">
                <c:v>0</c:v>
              </c:pt>
              <c:pt idx="23">
                <c:v>#N/A</c:v>
              </c:pt>
              <c:pt idx="24">
                <c:v>#N/A</c:v>
              </c:pt>
              <c:pt idx="25">
                <c:v>10</c:v>
              </c:pt>
              <c:pt idx="26">
                <c:v>#N/A</c:v>
              </c:pt>
              <c:pt idx="27">
                <c:v>10</c:v>
              </c:pt>
              <c:pt idx="28">
                <c:v>#N/A</c:v>
              </c:pt>
              <c:pt idx="29">
                <c:v>#N/A</c:v>
              </c:pt>
              <c:pt idx="30">
                <c:v>10</c:v>
              </c:pt>
              <c:pt idx="31">
                <c:v>10</c:v>
              </c:pt>
              <c:pt idx="32">
                <c:v>#N/A</c:v>
              </c:pt>
              <c:pt idx="33">
                <c:v>10</c:v>
              </c:pt>
              <c:pt idx="34">
                <c:v>#N/A</c:v>
              </c:pt>
              <c:pt idx="35">
                <c:v>10</c:v>
              </c:pt>
              <c:pt idx="36">
                <c:v>10</c:v>
              </c:pt>
              <c:pt idx="37">
                <c:v>10</c:v>
              </c:pt>
              <c:pt idx="38">
                <c:v>10</c:v>
              </c:pt>
              <c:pt idx="39">
                <c:v>10</c:v>
              </c:pt>
              <c:pt idx="40">
                <c:v>10</c:v>
              </c:pt>
              <c:pt idx="41">
                <c:v>10</c:v>
              </c:pt>
              <c:pt idx="42">
                <c:v>0</c:v>
              </c:pt>
              <c:pt idx="43">
                <c:v>10</c:v>
              </c:pt>
              <c:pt idx="44">
                <c:v>#N/A</c:v>
              </c:pt>
              <c:pt idx="45">
                <c:v>10</c:v>
              </c:pt>
              <c:pt idx="46">
                <c:v>10</c:v>
              </c:pt>
              <c:pt idx="47">
                <c:v>10</c:v>
              </c:pt>
              <c:pt idx="48">
                <c:v>#N/A</c:v>
              </c:pt>
              <c:pt idx="49">
                <c:v>10</c:v>
              </c:pt>
              <c:pt idx="50">
                <c:v>#N/A</c:v>
              </c:pt>
              <c:pt idx="51">
                <c:v>10</c:v>
              </c:pt>
              <c:pt idx="52">
                <c:v>#N/A</c:v>
              </c:pt>
            </c:numLit>
          </c:val>
          <c:smooth val="0"/>
          <c:extLst xmlns:c16r2="http://schemas.microsoft.com/office/drawing/2015/06/chart">
            <c:ext xmlns:c16="http://schemas.microsoft.com/office/drawing/2014/chart" uri="{C3380CC4-5D6E-409C-BE32-E72D297353CC}">
              <c16:uniqueId val="{00000024-5897-41D6-9631-734C09D44E73}"/>
            </c:ext>
          </c:extLst>
        </c:ser>
        <c:ser>
          <c:idx val="37"/>
          <c:order val="37"/>
          <c:tx>
            <c:v>Series38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12</c:v>
              </c:pt>
              <c:pt idx="2">
                <c:v>9</c:v>
              </c:pt>
              <c:pt idx="3">
                <c:v>9</c:v>
              </c:pt>
              <c:pt idx="4">
                <c:v>9</c:v>
              </c:pt>
              <c:pt idx="5">
                <c:v>6</c:v>
              </c:pt>
              <c:pt idx="6">
                <c:v>3</c:v>
              </c:pt>
              <c:pt idx="7">
                <c:v>1</c:v>
              </c:pt>
              <c:pt idx="8">
                <c:v>0</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0</c:v>
              </c:pt>
              <c:pt idx="23">
                <c:v>#N/A</c:v>
              </c:pt>
              <c:pt idx="24">
                <c:v>#N/A</c:v>
              </c:pt>
              <c:pt idx="25">
                <c:v>15</c:v>
              </c:pt>
              <c:pt idx="26">
                <c:v>#N/A</c:v>
              </c:pt>
              <c:pt idx="27">
                <c:v>15</c:v>
              </c:pt>
              <c:pt idx="28">
                <c:v>#N/A</c:v>
              </c:pt>
              <c:pt idx="29">
                <c:v>#N/A</c:v>
              </c:pt>
              <c:pt idx="30">
                <c:v>15</c:v>
              </c:pt>
              <c:pt idx="31">
                <c:v>15</c:v>
              </c:pt>
              <c:pt idx="32">
                <c:v>#N/A</c:v>
              </c:pt>
              <c:pt idx="33">
                <c:v>15</c:v>
              </c:pt>
              <c:pt idx="34">
                <c:v>15</c:v>
              </c:pt>
              <c:pt idx="35">
                <c:v>15</c:v>
              </c:pt>
              <c:pt idx="36">
                <c:v>15</c:v>
              </c:pt>
              <c:pt idx="37">
                <c:v>15</c:v>
              </c:pt>
              <c:pt idx="38">
                <c:v>15</c:v>
              </c:pt>
              <c:pt idx="39">
                <c:v>15</c:v>
              </c:pt>
              <c:pt idx="40">
                <c:v>15</c:v>
              </c:pt>
              <c:pt idx="41">
                <c:v>15</c:v>
              </c:pt>
              <c:pt idx="42">
                <c:v>15</c:v>
              </c:pt>
              <c:pt idx="43">
                <c:v>15</c:v>
              </c:pt>
              <c:pt idx="44">
                <c:v>12</c:v>
              </c:pt>
              <c:pt idx="45">
                <c:v>15</c:v>
              </c:pt>
              <c:pt idx="46">
                <c:v>15</c:v>
              </c:pt>
              <c:pt idx="47">
                <c:v>15</c:v>
              </c:pt>
              <c:pt idx="48">
                <c:v>12</c:v>
              </c:pt>
              <c:pt idx="49">
                <c:v>12</c:v>
              </c:pt>
              <c:pt idx="50">
                <c:v>12</c:v>
              </c:pt>
              <c:pt idx="51">
                <c:v>12</c:v>
              </c:pt>
              <c:pt idx="52">
                <c:v>12</c:v>
              </c:pt>
            </c:numLit>
          </c:val>
          <c:smooth val="0"/>
          <c:extLst xmlns:c16r2="http://schemas.microsoft.com/office/drawing/2015/06/chart">
            <c:ext xmlns:c16="http://schemas.microsoft.com/office/drawing/2014/chart" uri="{C3380CC4-5D6E-409C-BE32-E72D297353CC}">
              <c16:uniqueId val="{00000025-5897-41D6-9631-734C09D44E73}"/>
            </c:ext>
          </c:extLst>
        </c:ser>
        <c:ser>
          <c:idx val="38"/>
          <c:order val="38"/>
          <c:tx>
            <c:v>Series39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12</c:v>
              </c:pt>
              <c:pt idx="2">
                <c:v>9</c:v>
              </c:pt>
              <c:pt idx="3">
                <c:v>7</c:v>
              </c:pt>
              <c:pt idx="4">
                <c:v>7</c:v>
              </c:pt>
              <c:pt idx="5">
                <c:v>4</c:v>
              </c:pt>
              <c:pt idx="6">
                <c:v>2</c:v>
              </c:pt>
              <c:pt idx="7">
                <c:v>0</c:v>
              </c:pt>
              <c:pt idx="8">
                <c:v>0</c:v>
              </c:pt>
              <c:pt idx="9">
                <c:v>0</c:v>
              </c:pt>
              <c:pt idx="10">
                <c:v>0</c:v>
              </c:pt>
              <c:pt idx="11">
                <c:v>0</c:v>
              </c:pt>
              <c:pt idx="12">
                <c:v>0</c:v>
              </c:pt>
              <c:pt idx="13">
                <c:v>0</c:v>
              </c:pt>
              <c:pt idx="14">
                <c:v>14</c:v>
              </c:pt>
              <c:pt idx="15">
                <c:v>14</c:v>
              </c:pt>
              <c:pt idx="16">
                <c:v>14</c:v>
              </c:pt>
              <c:pt idx="17">
                <c:v>14</c:v>
              </c:pt>
              <c:pt idx="18">
                <c:v>14</c:v>
              </c:pt>
              <c:pt idx="19">
                <c:v>14</c:v>
              </c:pt>
              <c:pt idx="20">
                <c:v>14</c:v>
              </c:pt>
              <c:pt idx="21">
                <c:v>#N/A</c:v>
              </c:pt>
              <c:pt idx="22">
                <c:v>14</c:v>
              </c:pt>
              <c:pt idx="23">
                <c:v>#N/A</c:v>
              </c:pt>
              <c:pt idx="24">
                <c:v>14</c:v>
              </c:pt>
              <c:pt idx="25">
                <c:v>9</c:v>
              </c:pt>
              <c:pt idx="26">
                <c:v>#N/A</c:v>
              </c:pt>
              <c:pt idx="27">
                <c:v>14</c:v>
              </c:pt>
              <c:pt idx="28">
                <c:v>14</c:v>
              </c:pt>
              <c:pt idx="29">
                <c:v>12</c:v>
              </c:pt>
              <c:pt idx="30">
                <c:v>14</c:v>
              </c:pt>
              <c:pt idx="31">
                <c:v>14</c:v>
              </c:pt>
              <c:pt idx="32">
                <c:v>#N/A</c:v>
              </c:pt>
              <c:pt idx="33">
                <c:v>14</c:v>
              </c:pt>
              <c:pt idx="34">
                <c:v>14</c:v>
              </c:pt>
              <c:pt idx="35">
                <c:v>#N/A</c:v>
              </c:pt>
              <c:pt idx="36">
                <c:v>12</c:v>
              </c:pt>
              <c:pt idx="37">
                <c:v>#N/A</c:v>
              </c:pt>
              <c:pt idx="38">
                <c:v>14</c:v>
              </c:pt>
              <c:pt idx="39">
                <c:v>14</c:v>
              </c:pt>
              <c:pt idx="40">
                <c:v>14</c:v>
              </c:pt>
              <c:pt idx="41">
                <c:v>14</c:v>
              </c:pt>
              <c:pt idx="42">
                <c:v>#N/A</c:v>
              </c:pt>
              <c:pt idx="43">
                <c:v>#N/A</c:v>
              </c:pt>
              <c:pt idx="44">
                <c:v>#N/A</c:v>
              </c:pt>
              <c:pt idx="45">
                <c:v>#N/A</c:v>
              </c:pt>
              <c:pt idx="46">
                <c:v>14</c:v>
              </c:pt>
              <c:pt idx="47">
                <c:v>14</c:v>
              </c:pt>
              <c:pt idx="48">
                <c:v>0</c:v>
              </c:pt>
              <c:pt idx="49">
                <c:v>0</c:v>
              </c:pt>
              <c:pt idx="50">
                <c:v>0</c:v>
              </c:pt>
              <c:pt idx="51">
                <c:v>0</c:v>
              </c:pt>
              <c:pt idx="52">
                <c:v>0</c:v>
              </c:pt>
            </c:numLit>
          </c:val>
          <c:smooth val="0"/>
          <c:extLst xmlns:c16r2="http://schemas.microsoft.com/office/drawing/2015/06/chart">
            <c:ext xmlns:c16="http://schemas.microsoft.com/office/drawing/2014/chart" uri="{C3380CC4-5D6E-409C-BE32-E72D297353CC}">
              <c16:uniqueId val="{00000026-5897-41D6-9631-734C09D44E73}"/>
            </c:ext>
          </c:extLst>
        </c:ser>
        <c:ser>
          <c:idx val="39"/>
          <c:order val="39"/>
          <c:tx>
            <c:v>Series40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10</c:v>
              </c:pt>
              <c:pt idx="1">
                <c:v>8</c:v>
              </c:pt>
              <c:pt idx="2">
                <c:v>8</c:v>
              </c:pt>
              <c:pt idx="3">
                <c:v>8</c:v>
              </c:pt>
              <c:pt idx="4">
                <c:v>5</c:v>
              </c:pt>
              <c:pt idx="5">
                <c:v>5</c:v>
              </c:pt>
              <c:pt idx="6">
                <c:v>3</c:v>
              </c:pt>
              <c:pt idx="7">
                <c:v>3</c:v>
              </c:pt>
              <c:pt idx="8">
                <c:v>1</c:v>
              </c:pt>
              <c:pt idx="9">
                <c:v>0</c:v>
              </c:pt>
              <c:pt idx="10">
                <c:v>0</c:v>
              </c:pt>
              <c:pt idx="11">
                <c:v>0</c:v>
              </c:pt>
              <c:pt idx="12">
                <c:v>0</c:v>
              </c:pt>
              <c:pt idx="13">
                <c:v>0</c:v>
              </c:pt>
              <c:pt idx="14">
                <c:v>10</c:v>
              </c:pt>
              <c:pt idx="15">
                <c:v>10</c:v>
              </c:pt>
              <c:pt idx="16">
                <c:v>#N/A</c:v>
              </c:pt>
              <c:pt idx="17">
                <c:v>#N/A</c:v>
              </c:pt>
              <c:pt idx="18">
                <c:v>8</c:v>
              </c:pt>
              <c:pt idx="19">
                <c:v>#N/A</c:v>
              </c:pt>
              <c:pt idx="20">
                <c:v>8</c:v>
              </c:pt>
              <c:pt idx="21">
                <c:v>10</c:v>
              </c:pt>
              <c:pt idx="22">
                <c:v>10</c:v>
              </c:pt>
              <c:pt idx="23">
                <c:v>10</c:v>
              </c:pt>
              <c:pt idx="24">
                <c:v>#N/A</c:v>
              </c:pt>
              <c:pt idx="25">
                <c:v>10</c:v>
              </c:pt>
              <c:pt idx="26">
                <c:v>#N/A</c:v>
              </c:pt>
              <c:pt idx="27">
                <c:v>#N/A</c:v>
              </c:pt>
              <c:pt idx="28">
                <c:v>#N/A</c:v>
              </c:pt>
              <c:pt idx="29">
                <c:v>10</c:v>
              </c:pt>
              <c:pt idx="30">
                <c:v>10</c:v>
              </c:pt>
              <c:pt idx="31">
                <c:v>10</c:v>
              </c:pt>
              <c:pt idx="32">
                <c:v>#N/A</c:v>
              </c:pt>
              <c:pt idx="33">
                <c:v>10</c:v>
              </c:pt>
              <c:pt idx="34">
                <c:v>10</c:v>
              </c:pt>
              <c:pt idx="35">
                <c:v>#N/A</c:v>
              </c:pt>
              <c:pt idx="36">
                <c:v>8</c:v>
              </c:pt>
              <c:pt idx="37">
                <c:v>#N/A</c:v>
              </c:pt>
              <c:pt idx="38">
                <c:v>10</c:v>
              </c:pt>
              <c:pt idx="39">
                <c:v>10</c:v>
              </c:pt>
              <c:pt idx="40">
                <c:v>10</c:v>
              </c:pt>
              <c:pt idx="41">
                <c:v>10</c:v>
              </c:pt>
              <c:pt idx="42">
                <c:v>#N/A</c:v>
              </c:pt>
              <c:pt idx="43">
                <c:v>#N/A</c:v>
              </c:pt>
              <c:pt idx="44">
                <c:v>#N/A</c:v>
              </c:pt>
              <c:pt idx="45">
                <c:v>#N/A</c:v>
              </c:pt>
              <c:pt idx="46">
                <c:v>10</c:v>
              </c:pt>
              <c:pt idx="47">
                <c:v>10</c:v>
              </c:pt>
              <c:pt idx="48">
                <c:v>8</c:v>
              </c:pt>
              <c:pt idx="49">
                <c:v>#N/A</c:v>
              </c:pt>
              <c:pt idx="50">
                <c:v>#N/A</c:v>
              </c:pt>
              <c:pt idx="51">
                <c:v>10</c:v>
              </c:pt>
              <c:pt idx="52">
                <c:v>10</c:v>
              </c:pt>
            </c:numLit>
          </c:val>
          <c:smooth val="0"/>
          <c:extLst xmlns:c16r2="http://schemas.microsoft.com/office/drawing/2015/06/chart">
            <c:ext xmlns:c16="http://schemas.microsoft.com/office/drawing/2014/chart" uri="{C3380CC4-5D6E-409C-BE32-E72D297353CC}">
              <c16:uniqueId val="{00000027-5897-41D6-9631-734C09D44E73}"/>
            </c:ext>
          </c:extLst>
        </c:ser>
        <c:ser>
          <c:idx val="40"/>
          <c:order val="40"/>
          <c:tx>
            <c:v>Series41</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12</c:v>
              </c:pt>
              <c:pt idx="2">
                <c:v>10</c:v>
              </c:pt>
              <c:pt idx="3">
                <c:v>10</c:v>
              </c:pt>
              <c:pt idx="4">
                <c:v>10</c:v>
              </c:pt>
              <c:pt idx="5">
                <c:v>8</c:v>
              </c:pt>
              <c:pt idx="6">
                <c:v>8</c:v>
              </c:pt>
              <c:pt idx="7">
                <c:v>5</c:v>
              </c:pt>
              <c:pt idx="8">
                <c:v>2</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#N/A</c:v>
              </c:pt>
              <c:pt idx="23">
                <c:v>#N/A</c:v>
              </c:pt>
              <c:pt idx="24">
                <c:v>12</c:v>
              </c:pt>
              <c:pt idx="25">
                <c:v>12</c:v>
              </c:pt>
              <c:pt idx="26">
                <c:v>#N/A</c:v>
              </c:pt>
              <c:pt idx="27">
                <c:v>15</c:v>
              </c:pt>
              <c:pt idx="28">
                <c:v>15</c:v>
              </c:pt>
              <c:pt idx="29">
                <c:v>15</c:v>
              </c:pt>
              <c:pt idx="30">
                <c:v>#N/A</c:v>
              </c:pt>
              <c:pt idx="31">
                <c:v>15</c:v>
              </c:pt>
              <c:pt idx="32">
                <c:v>#N/A</c:v>
              </c:pt>
              <c:pt idx="33">
                <c:v>#N/A</c:v>
              </c:pt>
              <c:pt idx="34">
                <c:v>15</c:v>
              </c:pt>
              <c:pt idx="35">
                <c:v>15</c:v>
              </c:pt>
              <c:pt idx="36">
                <c:v>#N/A</c:v>
              </c:pt>
              <c:pt idx="37">
                <c:v>#N/A</c:v>
              </c:pt>
              <c:pt idx="38">
                <c:v>#N/A</c:v>
              </c:pt>
              <c:pt idx="39">
                <c:v>#N/A</c:v>
              </c:pt>
              <c:pt idx="40">
                <c:v>12</c:v>
              </c:pt>
              <c:pt idx="41">
                <c:v>#N/A</c:v>
              </c:pt>
              <c:pt idx="42">
                <c:v>#N/A</c:v>
              </c:pt>
              <c:pt idx="43">
                <c:v>15</c:v>
              </c:pt>
              <c:pt idx="44">
                <c:v>10</c:v>
              </c:pt>
              <c:pt idx="45">
                <c:v>15</c:v>
              </c:pt>
              <c:pt idx="46">
                <c:v>15</c:v>
              </c:pt>
              <c:pt idx="47">
                <c:v>15</c:v>
              </c:pt>
              <c:pt idx="48">
                <c:v>#N/A</c:v>
              </c:pt>
              <c:pt idx="49">
                <c:v>#N/A</c:v>
              </c:pt>
              <c:pt idx="50">
                <c:v>15</c:v>
              </c:pt>
              <c:pt idx="51">
                <c:v>15</c:v>
              </c:pt>
              <c:pt idx="52">
                <c:v>#N/A</c:v>
              </c:pt>
            </c:numLit>
          </c:val>
          <c:smooth val="0"/>
          <c:extLst xmlns:c16r2="http://schemas.microsoft.com/office/drawing/2015/06/chart">
            <c:ext xmlns:c16="http://schemas.microsoft.com/office/drawing/2014/chart" uri="{C3380CC4-5D6E-409C-BE32-E72D297353CC}">
              <c16:uniqueId val="{00000028-5897-41D6-9631-734C09D44E73}"/>
            </c:ext>
          </c:extLst>
        </c:ser>
        <c:ser>
          <c:idx val="41"/>
          <c:order val="41"/>
          <c:tx>
            <c:v>Series42</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4</c:v>
              </c:pt>
              <c:pt idx="3">
                <c:v>4</c:v>
              </c:pt>
              <c:pt idx="4">
                <c:v>1</c:v>
              </c:pt>
              <c:pt idx="5">
                <c:v>1</c:v>
              </c:pt>
              <c:pt idx="6">
                <c:v>0</c:v>
              </c:pt>
              <c:pt idx="7">
                <c:v>0</c:v>
              </c:pt>
              <c:pt idx="8">
                <c:v>0</c:v>
              </c:pt>
              <c:pt idx="9">
                <c:v>0</c:v>
              </c:pt>
              <c:pt idx="10">
                <c:v>0</c:v>
              </c:pt>
              <c:pt idx="11">
                <c:v>0</c:v>
              </c:pt>
              <c:pt idx="12">
                <c:v>0</c:v>
              </c:pt>
              <c:pt idx="13">
                <c:v>0</c:v>
              </c:pt>
              <c:pt idx="14">
                <c:v>#N/A</c:v>
              </c:pt>
              <c:pt idx="15">
                <c:v>9</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#N/A</c:v>
              </c:pt>
              <c:pt idx="31">
                <c:v>9</c:v>
              </c:pt>
              <c:pt idx="32">
                <c:v>#N/A</c:v>
              </c:pt>
              <c:pt idx="33">
                <c:v>#N/A</c:v>
              </c:pt>
              <c:pt idx="34">
                <c:v>6</c:v>
              </c:pt>
              <c:pt idx="35">
                <c:v>#N/A</c:v>
              </c:pt>
              <c:pt idx="36">
                <c:v>6</c:v>
              </c:pt>
              <c:pt idx="37">
                <c:v>#N/A</c:v>
              </c:pt>
              <c:pt idx="38">
                <c:v>9</c:v>
              </c:pt>
              <c:pt idx="39">
                <c:v>9</c:v>
              </c:pt>
              <c:pt idx="40">
                <c:v>#N/A</c:v>
              </c:pt>
              <c:pt idx="41">
                <c:v>9</c:v>
              </c:pt>
              <c:pt idx="42">
                <c:v>#N/A</c:v>
              </c:pt>
              <c:pt idx="43">
                <c:v>#N/A</c:v>
              </c:pt>
              <c:pt idx="44">
                <c:v>#N/A</c:v>
              </c:pt>
              <c:pt idx="45">
                <c:v>#N/A</c:v>
              </c:pt>
              <c:pt idx="46">
                <c:v>9</c:v>
              </c:pt>
              <c:pt idx="47">
                <c:v>9</c:v>
              </c:pt>
              <c:pt idx="48">
                <c:v>#N/A</c:v>
              </c:pt>
              <c:pt idx="49">
                <c:v>#N/A</c:v>
              </c:pt>
              <c:pt idx="50">
                <c:v>9</c:v>
              </c:pt>
              <c:pt idx="51">
                <c:v>9</c:v>
              </c:pt>
              <c:pt idx="52">
                <c:v>#N/A</c:v>
              </c:pt>
            </c:numLit>
          </c:val>
          <c:smooth val="0"/>
          <c:extLst xmlns:c16r2="http://schemas.microsoft.com/office/drawing/2015/06/chart">
            <c:ext xmlns:c16="http://schemas.microsoft.com/office/drawing/2014/chart" uri="{C3380CC4-5D6E-409C-BE32-E72D297353CC}">
              <c16:uniqueId val="{00000029-5897-41D6-9631-734C09D44E73}"/>
            </c:ext>
          </c:extLst>
        </c:ser>
        <c:ser>
          <c:idx val="42"/>
          <c:order val="42"/>
          <c:tx>
            <c:v>Series43</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13</c:v>
              </c:pt>
              <c:pt idx="2">
                <c:v>11</c:v>
              </c:pt>
              <c:pt idx="3">
                <c:v>11</c:v>
              </c:pt>
              <c:pt idx="4">
                <c:v>9</c:v>
              </c:pt>
              <c:pt idx="5">
                <c:v>9</c:v>
              </c:pt>
              <c:pt idx="6">
                <c:v>9</c:v>
              </c:pt>
              <c:pt idx="7">
                <c:v>9</c:v>
              </c:pt>
              <c:pt idx="8">
                <c:v>6</c:v>
              </c:pt>
              <c:pt idx="9">
                <c:v>4</c:v>
              </c:pt>
              <c:pt idx="10">
                <c:v>2</c:v>
              </c:pt>
              <c:pt idx="11">
                <c:v>0</c:v>
              </c:pt>
              <c:pt idx="12">
                <c:v>0</c:v>
              </c:pt>
              <c:pt idx="13">
                <c:v>0</c:v>
              </c:pt>
              <c:pt idx="14">
                <c:v>13</c:v>
              </c:pt>
              <c:pt idx="15">
                <c:v>13</c:v>
              </c:pt>
              <c:pt idx="16">
                <c:v>#N/A</c:v>
              </c:pt>
              <c:pt idx="17">
                <c:v>#N/A</c:v>
              </c:pt>
              <c:pt idx="18">
                <c:v>#N/A</c:v>
              </c:pt>
              <c:pt idx="19">
                <c:v>13</c:v>
              </c:pt>
              <c:pt idx="20">
                <c:v>#N/A</c:v>
              </c:pt>
              <c:pt idx="21">
                <c:v>#N/A</c:v>
              </c:pt>
              <c:pt idx="22">
                <c:v>#N/A</c:v>
              </c:pt>
              <c:pt idx="23">
                <c:v>13</c:v>
              </c:pt>
              <c:pt idx="24">
                <c:v>#N/A</c:v>
              </c:pt>
              <c:pt idx="25">
                <c:v>#N/A</c:v>
              </c:pt>
              <c:pt idx="26">
                <c:v>#N/A</c:v>
              </c:pt>
              <c:pt idx="27">
                <c:v>13</c:v>
              </c:pt>
              <c:pt idx="28">
                <c:v>#N/A</c:v>
              </c:pt>
              <c:pt idx="29">
                <c:v>#N/A</c:v>
              </c:pt>
              <c:pt idx="30">
                <c:v>#N/A</c:v>
              </c:pt>
              <c:pt idx="31">
                <c:v>13</c:v>
              </c:pt>
              <c:pt idx="32">
                <c:v>#N/A</c:v>
              </c:pt>
              <c:pt idx="33">
                <c:v>#N/A</c:v>
              </c:pt>
              <c:pt idx="34">
                <c:v>#N/A</c:v>
              </c:pt>
              <c:pt idx="35">
                <c:v>13</c:v>
              </c:pt>
              <c:pt idx="36">
                <c:v>0</c:v>
              </c:pt>
              <c:pt idx="37">
                <c:v>#N/A</c:v>
              </c:pt>
              <c:pt idx="38">
                <c:v>#N/A</c:v>
              </c:pt>
              <c:pt idx="39">
                <c:v>11</c:v>
              </c:pt>
              <c:pt idx="40">
                <c:v>0</c:v>
              </c:pt>
              <c:pt idx="41">
                <c:v>#N/A</c:v>
              </c:pt>
              <c:pt idx="42">
                <c:v>#N/A</c:v>
              </c:pt>
              <c:pt idx="43">
                <c:v>#N/A</c:v>
              </c:pt>
              <c:pt idx="44">
                <c:v>#N/A</c:v>
              </c:pt>
              <c:pt idx="45">
                <c:v>#N/A</c:v>
              </c:pt>
              <c:pt idx="46">
                <c:v>#N/A</c:v>
              </c:pt>
              <c:pt idx="47">
                <c:v>13</c:v>
              </c:pt>
              <c:pt idx="48">
                <c:v>#N/A</c:v>
              </c:pt>
              <c:pt idx="49">
                <c:v>#N/A</c:v>
              </c:pt>
              <c:pt idx="50">
                <c:v>#N/A</c:v>
              </c:pt>
              <c:pt idx="51">
                <c:v>#N/A</c:v>
              </c:pt>
              <c:pt idx="52">
                <c:v>#N/A</c:v>
              </c:pt>
            </c:numLit>
          </c:val>
          <c:smooth val="0"/>
          <c:extLst xmlns:c16r2="http://schemas.microsoft.com/office/drawing/2015/06/chart">
            <c:ext xmlns:c16="http://schemas.microsoft.com/office/drawing/2014/chart" uri="{C3380CC4-5D6E-409C-BE32-E72D297353CC}">
              <c16:uniqueId val="{0000002A-5897-41D6-9631-734C09D44E73}"/>
            </c:ext>
          </c:extLst>
        </c:ser>
        <c:ser>
          <c:idx val="43"/>
          <c:order val="43"/>
          <c:tx>
            <c:v>Series44</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15</c:v>
              </c:pt>
              <c:pt idx="1">
                <c:v>13</c:v>
              </c:pt>
              <c:pt idx="2">
                <c:v>11</c:v>
              </c:pt>
              <c:pt idx="3">
                <c:v>8</c:v>
              </c:pt>
              <c:pt idx="4">
                <c:v>5</c:v>
              </c:pt>
              <c:pt idx="5">
                <c:v>3</c:v>
              </c:pt>
              <c:pt idx="6">
                <c:v>1</c:v>
              </c:pt>
              <c:pt idx="7">
                <c:v>0</c:v>
              </c:pt>
              <c:pt idx="8">
                <c:v>0</c:v>
              </c:pt>
              <c:pt idx="9">
                <c:v>0</c:v>
              </c:pt>
              <c:pt idx="10">
                <c:v>0</c:v>
              </c:pt>
              <c:pt idx="11">
                <c:v>0</c:v>
              </c:pt>
              <c:pt idx="12">
                <c:v>0</c:v>
              </c:pt>
              <c:pt idx="13">
                <c:v>0</c:v>
              </c:pt>
              <c:pt idx="14">
                <c:v>15</c:v>
              </c:pt>
              <c:pt idx="15">
                <c:v>15</c:v>
              </c:pt>
              <c:pt idx="16">
                <c:v>#N/A</c:v>
              </c:pt>
              <c:pt idx="17">
                <c:v>#N/A</c:v>
              </c:pt>
              <c:pt idx="18">
                <c:v>15</c:v>
              </c:pt>
              <c:pt idx="19">
                <c:v>15</c:v>
              </c:pt>
              <c:pt idx="20">
                <c:v>#N/A</c:v>
              </c:pt>
              <c:pt idx="21">
                <c:v>#N/A</c:v>
              </c:pt>
              <c:pt idx="22">
                <c:v>0</c:v>
              </c:pt>
              <c:pt idx="23">
                <c:v>#N/A</c:v>
              </c:pt>
              <c:pt idx="24">
                <c:v>#N/A</c:v>
              </c:pt>
              <c:pt idx="25">
                <c:v>15</c:v>
              </c:pt>
              <c:pt idx="26">
                <c:v>#N/A</c:v>
              </c:pt>
              <c:pt idx="27">
                <c:v>15</c:v>
              </c:pt>
              <c:pt idx="28">
                <c:v>#N/A</c:v>
              </c:pt>
              <c:pt idx="29">
                <c:v>#N/A</c:v>
              </c:pt>
              <c:pt idx="30">
                <c:v>15</c:v>
              </c:pt>
              <c:pt idx="31">
                <c:v>15</c:v>
              </c:pt>
              <c:pt idx="32">
                <c:v>#N/A</c:v>
              </c:pt>
              <c:pt idx="33">
                <c:v>15</c:v>
              </c:pt>
              <c:pt idx="34">
                <c:v>15</c:v>
              </c:pt>
              <c:pt idx="35">
                <c:v>15</c:v>
              </c:pt>
              <c:pt idx="36">
                <c:v>15</c:v>
              </c:pt>
              <c:pt idx="37">
                <c:v>15</c:v>
              </c:pt>
              <c:pt idx="38">
                <c:v>15</c:v>
              </c:pt>
              <c:pt idx="39">
                <c:v>15</c:v>
              </c:pt>
              <c:pt idx="40">
                <c:v>15</c:v>
              </c:pt>
              <c:pt idx="41">
                <c:v>15</c:v>
              </c:pt>
              <c:pt idx="42">
                <c:v>15</c:v>
              </c:pt>
              <c:pt idx="43">
                <c:v>15</c:v>
              </c:pt>
              <c:pt idx="44">
                <c:v>13</c:v>
              </c:pt>
              <c:pt idx="45">
                <c:v>15</c:v>
              </c:pt>
              <c:pt idx="46">
                <c:v>15</c:v>
              </c:pt>
              <c:pt idx="47">
                <c:v>15</c:v>
              </c:pt>
              <c:pt idx="48">
                <c:v>13</c:v>
              </c:pt>
              <c:pt idx="49">
                <c:v>13</c:v>
              </c:pt>
              <c:pt idx="50">
                <c:v>13</c:v>
              </c:pt>
              <c:pt idx="51">
                <c:v>13</c:v>
              </c:pt>
              <c:pt idx="52">
                <c:v>13</c:v>
              </c:pt>
            </c:numLit>
          </c:val>
          <c:smooth val="0"/>
          <c:extLst xmlns:c16r2="http://schemas.microsoft.com/office/drawing/2015/06/chart">
            <c:ext xmlns:c16="http://schemas.microsoft.com/office/drawing/2014/chart" uri="{C3380CC4-5D6E-409C-BE32-E72D297353CC}">
              <c16:uniqueId val="{0000002B-5897-41D6-9631-734C09D44E73}"/>
            </c:ext>
          </c:extLst>
        </c:ser>
        <c:ser>
          <c:idx val="44"/>
          <c:order val="44"/>
          <c:tx>
            <c:v>Series45</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9</c:v>
              </c:pt>
              <c:pt idx="1">
                <c:v>6</c:v>
              </c:pt>
              <c:pt idx="2">
                <c:v>4</c:v>
              </c:pt>
              <c:pt idx="3">
                <c:v>1</c:v>
              </c:pt>
              <c:pt idx="4">
                <c:v>0</c:v>
              </c:pt>
              <c:pt idx="5">
                <c:v>0</c:v>
              </c:pt>
              <c:pt idx="6">
                <c:v>0</c:v>
              </c:pt>
              <c:pt idx="7">
                <c:v>0</c:v>
              </c:pt>
              <c:pt idx="8">
                <c:v>0</c:v>
              </c:pt>
              <c:pt idx="9">
                <c:v>0</c:v>
              </c:pt>
              <c:pt idx="10">
                <c:v>0</c:v>
              </c:pt>
              <c:pt idx="11">
                <c:v>0</c:v>
              </c:pt>
              <c:pt idx="12">
                <c:v>0</c:v>
              </c:pt>
              <c:pt idx="13">
                <c:v>0</c:v>
              </c:pt>
              <c:pt idx="14">
                <c:v>9</c:v>
              </c:pt>
              <c:pt idx="15">
                <c:v>9</c:v>
              </c:pt>
              <c:pt idx="16">
                <c:v>#N/A</c:v>
              </c:pt>
              <c:pt idx="17">
                <c:v>#N/A</c:v>
              </c:pt>
              <c:pt idx="18">
                <c:v>9</c:v>
              </c:pt>
              <c:pt idx="19">
                <c:v>9</c:v>
              </c:pt>
              <c:pt idx="20">
                <c:v>#N/A</c:v>
              </c:pt>
              <c:pt idx="21">
                <c:v>#N/A</c:v>
              </c:pt>
              <c:pt idx="22">
                <c:v>0</c:v>
              </c:pt>
              <c:pt idx="23">
                <c:v>#N/A</c:v>
              </c:pt>
              <c:pt idx="24">
                <c:v>#N/A</c:v>
              </c:pt>
              <c:pt idx="25">
                <c:v>9</c:v>
              </c:pt>
              <c:pt idx="26">
                <c:v>#N/A</c:v>
              </c:pt>
              <c:pt idx="27">
                <c:v>9</c:v>
              </c:pt>
              <c:pt idx="28">
                <c:v>#N/A</c:v>
              </c:pt>
              <c:pt idx="29">
                <c:v>#N/A</c:v>
              </c:pt>
              <c:pt idx="30">
                <c:v>9</c:v>
              </c:pt>
              <c:pt idx="31">
                <c:v>9</c:v>
              </c:pt>
              <c:pt idx="32">
                <c:v>#N/A</c:v>
              </c:pt>
              <c:pt idx="33">
                <c:v>9</c:v>
              </c:pt>
              <c:pt idx="34">
                <c:v>9</c:v>
              </c:pt>
              <c:pt idx="35">
                <c:v>9</c:v>
              </c:pt>
              <c:pt idx="36">
                <c:v>9</c:v>
              </c:pt>
              <c:pt idx="37">
                <c:v>9</c:v>
              </c:pt>
              <c:pt idx="38">
                <c:v>9</c:v>
              </c:pt>
              <c:pt idx="39">
                <c:v>9</c:v>
              </c:pt>
              <c:pt idx="40">
                <c:v>9</c:v>
              </c:pt>
              <c:pt idx="41">
                <c:v>9</c:v>
              </c:pt>
              <c:pt idx="42">
                <c:v>9</c:v>
              </c:pt>
              <c:pt idx="43">
                <c:v>9</c:v>
              </c:pt>
              <c:pt idx="44">
                <c:v>6</c:v>
              </c:pt>
              <c:pt idx="45">
                <c:v>9</c:v>
              </c:pt>
              <c:pt idx="46">
                <c:v>9</c:v>
              </c:pt>
              <c:pt idx="47">
                <c:v>9</c:v>
              </c:pt>
              <c:pt idx="48">
                <c:v>6</c:v>
              </c:pt>
              <c:pt idx="49">
                <c:v>6</c:v>
              </c:pt>
              <c:pt idx="50">
                <c:v>6</c:v>
              </c:pt>
              <c:pt idx="51">
                <c:v>6</c:v>
              </c:pt>
              <c:pt idx="52">
                <c:v>6</c:v>
              </c:pt>
            </c:numLit>
          </c:val>
          <c:smooth val="0"/>
          <c:extLst xmlns:c16r2="http://schemas.microsoft.com/office/drawing/2015/06/chart">
            <c:ext xmlns:c16="http://schemas.microsoft.com/office/drawing/2014/chart" uri="{C3380CC4-5D6E-409C-BE32-E72D297353CC}">
              <c16:uniqueId val="{0000002C-5897-41D6-9631-734C09D44E73}"/>
            </c:ext>
          </c:extLst>
        </c:ser>
        <c:ser>
          <c:idx val="45"/>
          <c:order val="45"/>
          <c:tx>
            <c:v>Series46</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14</c:v>
              </c:pt>
              <c:pt idx="1">
                <c:v>11</c:v>
              </c:pt>
              <c:pt idx="2">
                <c:v>11</c:v>
              </c:pt>
              <c:pt idx="3">
                <c:v>11</c:v>
              </c:pt>
              <c:pt idx="4">
                <c:v>8</c:v>
              </c:pt>
              <c:pt idx="5">
                <c:v>8</c:v>
              </c:pt>
              <c:pt idx="6">
                <c:v>6</c:v>
              </c:pt>
              <c:pt idx="7">
                <c:v>6</c:v>
              </c:pt>
              <c:pt idx="8">
                <c:v>4</c:v>
              </c:pt>
              <c:pt idx="9">
                <c:v>2</c:v>
              </c:pt>
              <c:pt idx="10">
                <c:v>2</c:v>
              </c:pt>
              <c:pt idx="11">
                <c:v>0</c:v>
              </c:pt>
              <c:pt idx="12">
                <c:v>0</c:v>
              </c:pt>
              <c:pt idx="13">
                <c:v>0</c:v>
              </c:pt>
              <c:pt idx="14">
                <c:v>14</c:v>
              </c:pt>
              <c:pt idx="15">
                <c:v>14</c:v>
              </c:pt>
              <c:pt idx="16">
                <c:v>11</c:v>
              </c:pt>
              <c:pt idx="17">
                <c:v>14</c:v>
              </c:pt>
              <c:pt idx="18">
                <c:v>#N/A</c:v>
              </c:pt>
              <c:pt idx="19">
                <c:v>14</c:v>
              </c:pt>
              <c:pt idx="20">
                <c:v>14</c:v>
              </c:pt>
              <c:pt idx="21">
                <c:v>14</c:v>
              </c:pt>
              <c:pt idx="22">
                <c:v>14</c:v>
              </c:pt>
              <c:pt idx="23">
                <c:v>14</c:v>
              </c:pt>
              <c:pt idx="24">
                <c:v>14</c:v>
              </c:pt>
              <c:pt idx="25">
                <c:v>14</c:v>
              </c:pt>
              <c:pt idx="26">
                <c:v>14</c:v>
              </c:pt>
              <c:pt idx="27">
                <c:v>14</c:v>
              </c:pt>
              <c:pt idx="28">
                <c:v>11</c:v>
              </c:pt>
              <c:pt idx="29">
                <c:v>14</c:v>
              </c:pt>
              <c:pt idx="30">
                <c:v>14</c:v>
              </c:pt>
              <c:pt idx="31">
                <c:v>14</c:v>
              </c:pt>
              <c:pt idx="32">
                <c:v>#N/A</c:v>
              </c:pt>
              <c:pt idx="33">
                <c:v>14</c:v>
              </c:pt>
              <c:pt idx="34">
                <c:v>14</c:v>
              </c:pt>
              <c:pt idx="35">
                <c:v>#N/A</c:v>
              </c:pt>
              <c:pt idx="36">
                <c:v>11</c:v>
              </c:pt>
              <c:pt idx="37">
                <c:v>14</c:v>
              </c:pt>
              <c:pt idx="38">
                <c:v>14</c:v>
              </c:pt>
              <c:pt idx="39">
                <c:v>14</c:v>
              </c:pt>
              <c:pt idx="40">
                <c:v>14</c:v>
              </c:pt>
              <c:pt idx="41">
                <c:v>14</c:v>
              </c:pt>
              <c:pt idx="42">
                <c:v>#N/A</c:v>
              </c:pt>
              <c:pt idx="43">
                <c:v>#N/A</c:v>
              </c:pt>
              <c:pt idx="44">
                <c:v>#N/A</c:v>
              </c:pt>
              <c:pt idx="45">
                <c:v>#N/A</c:v>
              </c:pt>
              <c:pt idx="46">
                <c:v>14</c:v>
              </c:pt>
              <c:pt idx="47">
                <c:v>14</c:v>
              </c:pt>
              <c:pt idx="48">
                <c:v>11</c:v>
              </c:pt>
              <c:pt idx="49">
                <c:v>#N/A</c:v>
              </c:pt>
              <c:pt idx="50">
                <c:v>#N/A</c:v>
              </c:pt>
              <c:pt idx="51">
                <c:v>14</c:v>
              </c:pt>
              <c:pt idx="52">
                <c:v>14</c:v>
              </c:pt>
            </c:numLit>
          </c:val>
          <c:smooth val="0"/>
          <c:extLst xmlns:c16r2="http://schemas.microsoft.com/office/drawing/2015/06/chart">
            <c:ext xmlns:c16="http://schemas.microsoft.com/office/drawing/2014/chart" uri="{C3380CC4-5D6E-409C-BE32-E72D297353CC}">
              <c16:uniqueId val="{0000002D-5897-41D6-9631-734C09D44E73}"/>
            </c:ext>
          </c:extLst>
        </c:ser>
        <c:ser>
          <c:idx val="46"/>
          <c:order val="46"/>
          <c:tx>
            <c:v>Series47</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12</c:v>
              </c:pt>
              <c:pt idx="1">
                <c:v>10</c:v>
              </c:pt>
              <c:pt idx="2">
                <c:v>7</c:v>
              </c:pt>
              <c:pt idx="3">
                <c:v>7</c:v>
              </c:pt>
              <c:pt idx="4">
                <c:v>5</c:v>
              </c:pt>
              <c:pt idx="5">
                <c:v>2</c:v>
              </c:pt>
              <c:pt idx="6">
                <c:v>2</c:v>
              </c:pt>
              <c:pt idx="7">
                <c:v>0</c:v>
              </c:pt>
              <c:pt idx="8">
                <c:v>0</c:v>
              </c:pt>
              <c:pt idx="9">
                <c:v>0</c:v>
              </c:pt>
              <c:pt idx="10">
                <c:v>0</c:v>
              </c:pt>
              <c:pt idx="11">
                <c:v>0</c:v>
              </c:pt>
              <c:pt idx="12">
                <c:v>0</c:v>
              </c:pt>
              <c:pt idx="13">
                <c:v>0</c:v>
              </c:pt>
              <c:pt idx="14">
                <c:v>#N/A</c:v>
              </c:pt>
              <c:pt idx="15">
                <c:v>12</c:v>
              </c:pt>
              <c:pt idx="16">
                <c:v>#N/A</c:v>
              </c:pt>
              <c:pt idx="17">
                <c:v>#N/A</c:v>
              </c:pt>
              <c:pt idx="18">
                <c:v>10</c:v>
              </c:pt>
              <c:pt idx="19">
                <c:v>#N/A</c:v>
              </c:pt>
              <c:pt idx="20">
                <c:v>10</c:v>
              </c:pt>
              <c:pt idx="21">
                <c:v>#N/A</c:v>
              </c:pt>
              <c:pt idx="22">
                <c:v>12</c:v>
              </c:pt>
              <c:pt idx="23">
                <c:v>12</c:v>
              </c:pt>
              <c:pt idx="24">
                <c:v>#N/A</c:v>
              </c:pt>
              <c:pt idx="25">
                <c:v>12</c:v>
              </c:pt>
              <c:pt idx="26">
                <c:v>#N/A</c:v>
              </c:pt>
              <c:pt idx="27">
                <c:v>#N/A</c:v>
              </c:pt>
              <c:pt idx="28">
                <c:v>#N/A</c:v>
              </c:pt>
              <c:pt idx="29">
                <c:v>#N/A</c:v>
              </c:pt>
              <c:pt idx="30">
                <c:v>12</c:v>
              </c:pt>
              <c:pt idx="31">
                <c:v>12</c:v>
              </c:pt>
              <c:pt idx="32">
                <c:v>7</c:v>
              </c:pt>
              <c:pt idx="33">
                <c:v>12</c:v>
              </c:pt>
              <c:pt idx="34">
                <c:v>#N/A</c:v>
              </c:pt>
              <c:pt idx="35">
                <c:v>12</c:v>
              </c:pt>
              <c:pt idx="36">
                <c:v>12</c:v>
              </c:pt>
              <c:pt idx="37">
                <c:v>12</c:v>
              </c:pt>
              <c:pt idx="38">
                <c:v>12</c:v>
              </c:pt>
              <c:pt idx="39">
                <c:v>12</c:v>
              </c:pt>
              <c:pt idx="40">
                <c:v>12</c:v>
              </c:pt>
              <c:pt idx="41">
                <c:v>12</c:v>
              </c:pt>
              <c:pt idx="42">
                <c:v>12</c:v>
              </c:pt>
              <c:pt idx="43">
                <c:v>12</c:v>
              </c:pt>
              <c:pt idx="44">
                <c:v>10</c:v>
              </c:pt>
              <c:pt idx="45">
                <c:v>12</c:v>
              </c:pt>
              <c:pt idx="46">
                <c:v>12</c:v>
              </c:pt>
              <c:pt idx="47">
                <c:v>12</c:v>
              </c:pt>
              <c:pt idx="48">
                <c:v>#N/A</c:v>
              </c:pt>
              <c:pt idx="49">
                <c:v>#N/A</c:v>
              </c:pt>
              <c:pt idx="50">
                <c:v>10</c:v>
              </c:pt>
              <c:pt idx="51">
                <c:v>#N/A</c:v>
              </c:pt>
              <c:pt idx="52">
                <c:v>10</c:v>
              </c:pt>
            </c:numLit>
          </c:val>
          <c:smooth val="0"/>
          <c:extLst xmlns:c16r2="http://schemas.microsoft.com/office/drawing/2015/06/chart">
            <c:ext xmlns:c16="http://schemas.microsoft.com/office/drawing/2014/chart" uri="{C3380CC4-5D6E-409C-BE32-E72D297353CC}">
              <c16:uniqueId val="{0000002E-5897-41D6-9631-734C09D44E73}"/>
            </c:ext>
          </c:extLst>
        </c:ser>
        <c:ser>
          <c:idx val="47"/>
          <c:order val="47"/>
          <c:tx>
            <c:v>Series48</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11</c:v>
              </c:pt>
              <c:pt idx="2">
                <c:v>11</c:v>
              </c:pt>
              <c:pt idx="3">
                <c:v>9</c:v>
              </c:pt>
              <c:pt idx="4">
                <c:v>6</c:v>
              </c:pt>
              <c:pt idx="5">
                <c:v>4</c:v>
              </c:pt>
              <c:pt idx="6">
                <c:v>4</c:v>
              </c:pt>
              <c:pt idx="7">
                <c:v>4</c:v>
              </c:pt>
              <c:pt idx="8">
                <c:v>1</c:v>
              </c:pt>
              <c:pt idx="9">
                <c:v>0</c:v>
              </c:pt>
              <c:pt idx="10">
                <c:v>0</c:v>
              </c:pt>
              <c:pt idx="11">
                <c:v>0</c:v>
              </c:pt>
              <c:pt idx="12">
                <c:v>0</c:v>
              </c:pt>
              <c:pt idx="13">
                <c:v>0</c:v>
              </c:pt>
              <c:pt idx="14">
                <c:v>11</c:v>
              </c:pt>
              <c:pt idx="15">
                <c:v>11</c:v>
              </c:pt>
              <c:pt idx="16">
                <c:v>#N/A</c:v>
              </c:pt>
              <c:pt idx="17">
                <c:v>#N/A</c:v>
              </c:pt>
              <c:pt idx="18">
                <c:v>11</c:v>
              </c:pt>
              <c:pt idx="19">
                <c:v>11</c:v>
              </c:pt>
              <c:pt idx="20">
                <c:v>#N/A</c:v>
              </c:pt>
              <c:pt idx="21">
                <c:v>#N/A</c:v>
              </c:pt>
              <c:pt idx="22">
                <c:v>0</c:v>
              </c:pt>
              <c:pt idx="23">
                <c:v>#N/A</c:v>
              </c:pt>
              <c:pt idx="24">
                <c:v>#N/A</c:v>
              </c:pt>
              <c:pt idx="25">
                <c:v>11</c:v>
              </c:pt>
              <c:pt idx="26">
                <c:v>#N/A</c:v>
              </c:pt>
              <c:pt idx="27">
                <c:v>11</c:v>
              </c:pt>
              <c:pt idx="28">
                <c:v>#N/A</c:v>
              </c:pt>
              <c:pt idx="29">
                <c:v>#N/A</c:v>
              </c:pt>
              <c:pt idx="30">
                <c:v>11</c:v>
              </c:pt>
              <c:pt idx="31">
                <c:v>11</c:v>
              </c:pt>
              <c:pt idx="32">
                <c:v>11</c:v>
              </c:pt>
              <c:pt idx="33">
                <c:v>11</c:v>
              </c:pt>
              <c:pt idx="34">
                <c:v>11</c:v>
              </c:pt>
              <c:pt idx="35">
                <c:v>11</c:v>
              </c:pt>
              <c:pt idx="36">
                <c:v>11</c:v>
              </c:pt>
              <c:pt idx="37">
                <c:v>#N/A</c:v>
              </c:pt>
              <c:pt idx="38">
                <c:v>11</c:v>
              </c:pt>
              <c:pt idx="39">
                <c:v>#N/A</c:v>
              </c:pt>
              <c:pt idx="40">
                <c:v>11</c:v>
              </c:pt>
              <c:pt idx="41">
                <c:v>11</c:v>
              </c:pt>
              <c:pt idx="42">
                <c:v>#N/A</c:v>
              </c:pt>
              <c:pt idx="43">
                <c:v>11</c:v>
              </c:pt>
              <c:pt idx="44">
                <c:v>11</c:v>
              </c:pt>
              <c:pt idx="45">
                <c:v>11</c:v>
              </c:pt>
              <c:pt idx="46">
                <c:v>11</c:v>
              </c:pt>
              <c:pt idx="47">
                <c:v>11</c:v>
              </c:pt>
              <c:pt idx="48">
                <c:v>#N/A</c:v>
              </c:pt>
              <c:pt idx="49">
                <c:v>#N/A</c:v>
              </c:pt>
              <c:pt idx="50">
                <c:v>11</c:v>
              </c:pt>
              <c:pt idx="51">
                <c:v>#N/A</c:v>
              </c:pt>
              <c:pt idx="52">
                <c:v>#N/A</c:v>
              </c:pt>
            </c:numLit>
          </c:val>
          <c:smooth val="0"/>
          <c:extLst xmlns:c16r2="http://schemas.microsoft.com/office/drawing/2015/06/chart">
            <c:ext xmlns:c16="http://schemas.microsoft.com/office/drawing/2014/chart" uri="{C3380CC4-5D6E-409C-BE32-E72D297353CC}">
              <c16:uniqueId val="{0000002F-5897-41D6-9631-734C09D44E73}"/>
            </c:ext>
          </c:extLst>
        </c:ser>
        <c:ser>
          <c:idx val="48"/>
          <c:order val="48"/>
          <c:tx>
            <c:v>Series49</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13</c:v>
              </c:pt>
              <c:pt idx="1">
                <c:v>10</c:v>
              </c:pt>
              <c:pt idx="2">
                <c:v>7</c:v>
              </c:pt>
              <c:pt idx="3">
                <c:v>4</c:v>
              </c:pt>
              <c:pt idx="4">
                <c:v>4</c:v>
              </c:pt>
              <c:pt idx="5">
                <c:v>1</c:v>
              </c:pt>
              <c:pt idx="6">
                <c:v>0</c:v>
              </c:pt>
              <c:pt idx="7">
                <c:v>0</c:v>
              </c:pt>
              <c:pt idx="8">
                <c:v>0</c:v>
              </c:pt>
              <c:pt idx="9">
                <c:v>0</c:v>
              </c:pt>
              <c:pt idx="10">
                <c:v>0</c:v>
              </c:pt>
              <c:pt idx="11">
                <c:v>0</c:v>
              </c:pt>
              <c:pt idx="12">
                <c:v>0</c:v>
              </c:pt>
              <c:pt idx="13">
                <c:v>0</c:v>
              </c:pt>
              <c:pt idx="14">
                <c:v>13</c:v>
              </c:pt>
              <c:pt idx="15">
                <c:v>13</c:v>
              </c:pt>
              <c:pt idx="16">
                <c:v>#N/A</c:v>
              </c:pt>
              <c:pt idx="17">
                <c:v>#N/A</c:v>
              </c:pt>
              <c:pt idx="18">
                <c:v>13</c:v>
              </c:pt>
              <c:pt idx="19">
                <c:v>13</c:v>
              </c:pt>
              <c:pt idx="20">
                <c:v>#N/A</c:v>
              </c:pt>
              <c:pt idx="21">
                <c:v>#N/A</c:v>
              </c:pt>
              <c:pt idx="22">
                <c:v>0</c:v>
              </c:pt>
              <c:pt idx="23">
                <c:v>#N/A</c:v>
              </c:pt>
              <c:pt idx="24">
                <c:v>#N/A</c:v>
              </c:pt>
              <c:pt idx="25">
                <c:v>13</c:v>
              </c:pt>
              <c:pt idx="26">
                <c:v>#N/A</c:v>
              </c:pt>
              <c:pt idx="27">
                <c:v>13</c:v>
              </c:pt>
              <c:pt idx="28">
                <c:v>#N/A</c:v>
              </c:pt>
              <c:pt idx="29">
                <c:v>#N/A</c:v>
              </c:pt>
              <c:pt idx="30">
                <c:v>13</c:v>
              </c:pt>
              <c:pt idx="31">
                <c:v>13</c:v>
              </c:pt>
              <c:pt idx="32">
                <c:v>13</c:v>
              </c:pt>
              <c:pt idx="33">
                <c:v>13</c:v>
              </c:pt>
              <c:pt idx="34">
                <c:v>13</c:v>
              </c:pt>
              <c:pt idx="35">
                <c:v>13</c:v>
              </c:pt>
              <c:pt idx="36">
                <c:v>13</c:v>
              </c:pt>
              <c:pt idx="37">
                <c:v>#N/A</c:v>
              </c:pt>
              <c:pt idx="38">
                <c:v>13</c:v>
              </c:pt>
              <c:pt idx="39">
                <c:v>#N/A</c:v>
              </c:pt>
              <c:pt idx="40">
                <c:v>13</c:v>
              </c:pt>
              <c:pt idx="41">
                <c:v>7</c:v>
              </c:pt>
              <c:pt idx="42">
                <c:v>#N/A</c:v>
              </c:pt>
              <c:pt idx="43">
                <c:v>13</c:v>
              </c:pt>
              <c:pt idx="44">
                <c:v>13</c:v>
              </c:pt>
              <c:pt idx="45">
                <c:v>10</c:v>
              </c:pt>
              <c:pt idx="46">
                <c:v>13</c:v>
              </c:pt>
              <c:pt idx="47">
                <c:v>13</c:v>
              </c:pt>
              <c:pt idx="48">
                <c:v>10</c:v>
              </c:pt>
              <c:pt idx="49">
                <c:v>13</c:v>
              </c:pt>
              <c:pt idx="50">
                <c:v>#N/A</c:v>
              </c:pt>
              <c:pt idx="51">
                <c:v>13</c:v>
              </c:pt>
              <c:pt idx="52">
                <c:v>13</c:v>
              </c:pt>
            </c:numLit>
          </c:val>
          <c:smooth val="0"/>
          <c:extLst xmlns:c16r2="http://schemas.microsoft.com/office/drawing/2015/06/chart">
            <c:ext xmlns:c16="http://schemas.microsoft.com/office/drawing/2014/chart" uri="{C3380CC4-5D6E-409C-BE32-E72D297353CC}">
              <c16:uniqueId val="{00000030-5897-41D6-9631-734C09D44E73}"/>
            </c:ext>
          </c:extLst>
        </c:ser>
        <c:ser>
          <c:idx val="49"/>
          <c:order val="49"/>
          <c:tx>
            <c:v>Series50</c:v>
          </c:tx>
          <c:spPr>
            <a:ln w="12700" cap="rnd">
              <a:solidFill>
                <a:schemeClr val="bg1">
                  <a:lumMod val="75000"/>
                </a:schemeClr>
              </a:solidFill>
              <a:round/>
            </a:ln>
            <a:effectLst/>
          </c:spPr>
          <c:marker>
            <c:symbol val="none"/>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3"/>
              <c:pt idx="0">
                <c:v>11</c:v>
              </c:pt>
              <c:pt idx="1">
                <c:v>9</c:v>
              </c:pt>
              <c:pt idx="2">
                <c:v>7</c:v>
              </c:pt>
              <c:pt idx="3">
                <c:v>7</c:v>
              </c:pt>
              <c:pt idx="4">
                <c:v>5</c:v>
              </c:pt>
              <c:pt idx="5">
                <c:v>2</c:v>
              </c:pt>
              <c:pt idx="6">
                <c:v>0</c:v>
              </c:pt>
              <c:pt idx="7">
                <c:v>0</c:v>
              </c:pt>
              <c:pt idx="8">
                <c:v>0</c:v>
              </c:pt>
              <c:pt idx="9">
                <c:v>0</c:v>
              </c:pt>
              <c:pt idx="10">
                <c:v>0</c:v>
              </c:pt>
              <c:pt idx="11">
                <c:v>0</c:v>
              </c:pt>
              <c:pt idx="12">
                <c:v>0</c:v>
              </c:pt>
              <c:pt idx="13">
                <c:v>0</c:v>
              </c:pt>
              <c:pt idx="14">
                <c:v>11</c:v>
              </c:pt>
              <c:pt idx="15">
                <c:v>11</c:v>
              </c:pt>
              <c:pt idx="16">
                <c:v>#N/A</c:v>
              </c:pt>
              <c:pt idx="17">
                <c:v>#N/A</c:v>
              </c:pt>
              <c:pt idx="18">
                <c:v>11</c:v>
              </c:pt>
              <c:pt idx="19">
                <c:v>11</c:v>
              </c:pt>
              <c:pt idx="20">
                <c:v>#N/A</c:v>
              </c:pt>
              <c:pt idx="21">
                <c:v>#N/A</c:v>
              </c:pt>
              <c:pt idx="22">
                <c:v>0</c:v>
              </c:pt>
              <c:pt idx="23">
                <c:v>#N/A</c:v>
              </c:pt>
              <c:pt idx="24">
                <c:v>#N/A</c:v>
              </c:pt>
              <c:pt idx="25">
                <c:v>11</c:v>
              </c:pt>
              <c:pt idx="26">
                <c:v>#N/A</c:v>
              </c:pt>
              <c:pt idx="27">
                <c:v>11</c:v>
              </c:pt>
              <c:pt idx="28">
                <c:v>#N/A</c:v>
              </c:pt>
              <c:pt idx="29">
                <c:v>#N/A</c:v>
              </c:pt>
              <c:pt idx="30">
                <c:v>11</c:v>
              </c:pt>
              <c:pt idx="31">
                <c:v>11</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#N/A</c:v>
              </c:pt>
              <c:pt idx="47">
                <c:v>11</c:v>
              </c:pt>
              <c:pt idx="48">
                <c:v>#N/A</c:v>
              </c:pt>
              <c:pt idx="49">
                <c:v>11</c:v>
              </c:pt>
              <c:pt idx="50">
                <c:v>11</c:v>
              </c:pt>
              <c:pt idx="51">
                <c:v>11</c:v>
              </c:pt>
              <c:pt idx="52">
                <c:v>11</c:v>
              </c:pt>
            </c:numLit>
          </c:val>
          <c:smooth val="0"/>
          <c:extLst xmlns:c16r2="http://schemas.microsoft.com/office/drawing/2015/06/chart">
            <c:ext xmlns:c16="http://schemas.microsoft.com/office/drawing/2014/chart" uri="{C3380CC4-5D6E-409C-BE32-E72D297353CC}">
              <c16:uniqueId val="{00000031-5897-41D6-9631-734C09D44E73}"/>
            </c:ext>
          </c:extLst>
        </c:ser>
        <c:ser>
          <c:idx val="50"/>
          <c:order val="50"/>
          <c:tx>
            <c:v>Actual Progress</c:v>
          </c:tx>
          <c:spPr>
            <a:ln w="28575" cap="rnd">
              <a:solidFill>
                <a:schemeClr val="accent2"/>
              </a:solidFill>
              <a:round/>
            </a:ln>
            <a:effectLst/>
          </c:spPr>
          <c:marker>
            <c:symbol val="square"/>
            <c:size val="5"/>
            <c:spPr>
              <a:solidFill>
                <a:schemeClr val="accent2"/>
              </a:solidFill>
              <a:ln w="25400">
                <a:solidFill>
                  <a:schemeClr val="accent2"/>
                </a:solidFill>
              </a:ln>
              <a:effectLst/>
            </c:spPr>
          </c:marker>
          <c:cat>
            <c:numRef>
              <c:f>'Monte Carlo'!$D$2:$Q$2</c:f>
              <c:numCache>
                <c:formatCode>m/d/yyyy</c:formatCode>
                <c:ptCount val="14"/>
                <c:pt idx="0">
                  <c:v>42805</c:v>
                </c:pt>
                <c:pt idx="1">
                  <c:v>42812</c:v>
                </c:pt>
                <c:pt idx="2">
                  <c:v>42819</c:v>
                </c:pt>
                <c:pt idx="3">
                  <c:v>42826</c:v>
                </c:pt>
                <c:pt idx="4">
                  <c:v>42833</c:v>
                </c:pt>
                <c:pt idx="5">
                  <c:v>42840</c:v>
                </c:pt>
                <c:pt idx="6">
                  <c:v>42847</c:v>
                </c:pt>
                <c:pt idx="7">
                  <c:v>42854</c:v>
                </c:pt>
                <c:pt idx="8">
                  <c:v>42861</c:v>
                </c:pt>
                <c:pt idx="9">
                  <c:v>42868</c:v>
                </c:pt>
                <c:pt idx="10">
                  <c:v>42875</c:v>
                </c:pt>
                <c:pt idx="11">
                  <c:v>42882</c:v>
                </c:pt>
                <c:pt idx="12">
                  <c:v>42889</c:v>
                </c:pt>
                <c:pt idx="13">
                  <c:v>42896</c:v>
                </c:pt>
              </c:numCache>
            </c:numRef>
          </c:cat>
          <c:val>
            <c:numLit>
              <c:formatCode>General</c:formatCode>
              <c:ptCount val="51"/>
              <c:pt idx="0">
                <c:v>9</c:v>
              </c:pt>
              <c:pt idx="1">
                <c:v>16</c:v>
              </c:pt>
              <c:pt idx="2">
                <c:v>0</c:v>
              </c:pt>
              <c:pt idx="3">
                <c:v>0</c:v>
              </c:pt>
              <c:pt idx="4">
                <c:v>0</c:v>
              </c:pt>
              <c:pt idx="5">
                <c:v>0</c:v>
              </c:pt>
              <c:pt idx="6">
                <c:v>0</c:v>
              </c:pt>
              <c:pt idx="7">
                <c:v>0</c:v>
              </c:pt>
              <c:pt idx="8">
                <c:v>0</c:v>
              </c:pt>
              <c:pt idx="9">
                <c:v>0</c:v>
              </c:pt>
              <c:pt idx="10">
                <c:v>0</c:v>
              </c:pt>
              <c:pt idx="11">
                <c:v>0</c:v>
              </c:pt>
              <c:pt idx="12">
                <c:v>0</c:v>
              </c:pt>
              <c:pt idx="13">
                <c:v>0</c:v>
              </c:pt>
              <c:pt idx="14">
                <c:v>9</c:v>
              </c:pt>
              <c:pt idx="15">
                <c:v>9</c:v>
              </c:pt>
              <c:pt idx="16">
                <c:v>#N/A</c:v>
              </c:pt>
              <c:pt idx="17">
                <c:v>#N/A</c:v>
              </c:pt>
              <c:pt idx="18">
                <c:v>9</c:v>
              </c:pt>
              <c:pt idx="19">
                <c:v>9</c:v>
              </c:pt>
              <c:pt idx="20">
                <c:v>#N/A</c:v>
              </c:pt>
              <c:pt idx="21">
                <c:v>#N/A</c:v>
              </c:pt>
              <c:pt idx="22">
                <c:v>0</c:v>
              </c:pt>
              <c:pt idx="23">
                <c:v>#N/A</c:v>
              </c:pt>
              <c:pt idx="24">
                <c:v>#N/A</c:v>
              </c:pt>
              <c:pt idx="25">
                <c:v>9</c:v>
              </c:pt>
              <c:pt idx="26">
                <c:v>#N/A</c:v>
              </c:pt>
              <c:pt idx="27">
                <c:v>9</c:v>
              </c:pt>
              <c:pt idx="28">
                <c:v>#N/A</c:v>
              </c:pt>
              <c:pt idx="29">
                <c:v>#N/A</c:v>
              </c:pt>
              <c:pt idx="30">
                <c:v>9</c:v>
              </c:pt>
              <c:pt idx="31">
                <c:v>9</c:v>
              </c:pt>
              <c:pt idx="32">
                <c:v>#N/A</c:v>
              </c:pt>
              <c:pt idx="33">
                <c:v>9</c:v>
              </c:pt>
              <c:pt idx="34">
                <c:v>9</c:v>
              </c:pt>
              <c:pt idx="35">
                <c:v>9</c:v>
              </c:pt>
              <c:pt idx="36">
                <c:v>9</c:v>
              </c:pt>
              <c:pt idx="37">
                <c:v>9</c:v>
              </c:pt>
              <c:pt idx="38">
                <c:v>9</c:v>
              </c:pt>
              <c:pt idx="39">
                <c:v>9</c:v>
              </c:pt>
              <c:pt idx="40">
                <c:v>9</c:v>
              </c:pt>
              <c:pt idx="41">
                <c:v>9</c:v>
              </c:pt>
              <c:pt idx="42">
                <c:v>9</c:v>
              </c:pt>
              <c:pt idx="43">
                <c:v>9</c:v>
              </c:pt>
              <c:pt idx="44">
                <c:v>16</c:v>
              </c:pt>
              <c:pt idx="45">
                <c:v>9</c:v>
              </c:pt>
              <c:pt idx="46">
                <c:v>9</c:v>
              </c:pt>
              <c:pt idx="47">
                <c:v>9</c:v>
              </c:pt>
              <c:pt idx="48">
                <c:v>16</c:v>
              </c:pt>
              <c:pt idx="49">
                <c:v>16</c:v>
              </c:pt>
              <c:pt idx="50">
                <c:v>16</c:v>
              </c:pt>
            </c:numLit>
          </c:val>
          <c:smooth val="0"/>
          <c:extLst xmlns:c16r2="http://schemas.microsoft.com/office/drawing/2015/06/chart">
            <c:ext xmlns:c16="http://schemas.microsoft.com/office/drawing/2014/chart" uri="{C3380CC4-5D6E-409C-BE32-E72D297353CC}">
              <c16:uniqueId val="{00000000-1580-4666-8BB8-20C5486AB8F6}"/>
            </c:ext>
          </c:extLst>
        </c:ser>
        <c:dLbls>
          <c:showLegendKey val="0"/>
          <c:showVal val="0"/>
          <c:showCatName val="0"/>
          <c:showSerName val="0"/>
          <c:showPercent val="0"/>
          <c:showBubbleSize val="0"/>
        </c:dLbls>
        <c:marker val="1"/>
        <c:smooth val="0"/>
        <c:axId val="212297728"/>
        <c:axId val="222671360"/>
      </c:lineChart>
      <c:dateAx>
        <c:axId val="2122977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layout/>
          <c:overlay val="0"/>
          <c:spPr>
            <a:noFill/>
            <a:ln>
              <a:noFill/>
            </a:ln>
            <a:effectLst/>
          </c:sp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671360"/>
        <c:crosses val="autoZero"/>
        <c:auto val="0"/>
        <c:lblOffset val="100"/>
        <c:baseTimeUnit val="days"/>
        <c:majorUnit val="7"/>
        <c:majorTimeUnit val="days"/>
      </c:dateAx>
      <c:valAx>
        <c:axId val="2226713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Remaining Stories</a:t>
                </a:r>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977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Completed Story</a:t>
            </a:r>
            <a:r>
              <a:rPr lang="en-US" baseline="0"/>
              <a:t> Count by Time Period</a:t>
            </a:r>
            <a:endParaRPr lang="en-US"/>
          </a:p>
        </c:rich>
      </c:tx>
      <c:overlay val="0"/>
      <c:spPr>
        <a:noFill/>
        <a:ln>
          <a:noFill/>
        </a:ln>
        <a:effectLst/>
      </c:spPr>
    </c:title>
    <c:autoTitleDeleted val="0"/>
    <c:plotArea>
      <c:layout/>
      <c:lineChart>
        <c:grouping val="standard"/>
        <c:varyColors val="0"/>
        <c:ser>
          <c:idx val="0"/>
          <c:order val="0"/>
          <c:tx>
            <c:strRef>
              <c:f>Charts!$B$68</c:f>
              <c:strCache>
                <c:ptCount val="1"/>
                <c:pt idx="0">
                  <c:v>95%</c:v>
                </c:pt>
              </c:strCache>
            </c:strRef>
          </c:tx>
          <c:spPr>
            <a:ln w="28575" cap="rnd">
              <a:solidFill>
                <a:schemeClr val="accent1"/>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Charts!$C$68:$O$68</c:f>
              <c:numCache>
                <c:formatCode>0</c:formatCode>
                <c:ptCount val="13"/>
                <c:pt idx="0">
                  <c:v>5</c:v>
                </c:pt>
                <c:pt idx="1">
                  <c:v>12</c:v>
                </c:pt>
                <c:pt idx="2">
                  <c:v>20</c:v>
                </c:pt>
                <c:pt idx="3">
                  <c:v>27</c:v>
                </c:pt>
                <c:pt idx="4">
                  <c:v>34</c:v>
                </c:pt>
                <c:pt idx="5">
                  <c:v>41</c:v>
                </c:pt>
                <c:pt idx="6">
                  <c:v>49</c:v>
                </c:pt>
                <c:pt idx="7">
                  <c:v>56</c:v>
                </c:pt>
                <c:pt idx="8">
                  <c:v>64</c:v>
                </c:pt>
                <c:pt idx="9">
                  <c:v>72</c:v>
                </c:pt>
                <c:pt idx="10">
                  <c:v>80</c:v>
                </c:pt>
                <c:pt idx="11">
                  <c:v>88</c:v>
                </c:pt>
                <c:pt idx="12">
                  <c:v>95</c:v>
                </c:pt>
              </c:numCache>
            </c:numRef>
          </c:val>
          <c:smooth val="0"/>
          <c:extLst xmlns:c16r2="http://schemas.microsoft.com/office/drawing/2015/06/chart">
            <c:ext xmlns:c16="http://schemas.microsoft.com/office/drawing/2014/chart" uri="{C3380CC4-5D6E-409C-BE32-E72D297353CC}">
              <c16:uniqueId val="{00000000-1A31-4347-8287-6EE51EAC41F7}"/>
            </c:ext>
          </c:extLst>
        </c:ser>
        <c:ser>
          <c:idx val="1"/>
          <c:order val="1"/>
          <c:tx>
            <c:strRef>
              <c:f>Charts!$B$69</c:f>
              <c:strCache>
                <c:ptCount val="1"/>
                <c:pt idx="0">
                  <c:v>85%</c:v>
                </c:pt>
              </c:strCache>
            </c:strRef>
          </c:tx>
          <c:spPr>
            <a:ln w="28575" cap="rnd">
              <a:solidFill>
                <a:schemeClr val="accent1">
                  <a:alpha val="5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Charts!$C$69:$O$69</c:f>
              <c:numCache>
                <c:formatCode>0</c:formatCode>
                <c:ptCount val="13"/>
                <c:pt idx="0">
                  <c:v>6</c:v>
                </c:pt>
                <c:pt idx="1">
                  <c:v>14</c:v>
                </c:pt>
                <c:pt idx="2">
                  <c:v>21</c:v>
                </c:pt>
                <c:pt idx="3">
                  <c:v>29</c:v>
                </c:pt>
                <c:pt idx="4">
                  <c:v>36</c:v>
                </c:pt>
                <c:pt idx="5">
                  <c:v>44</c:v>
                </c:pt>
                <c:pt idx="6">
                  <c:v>52</c:v>
                </c:pt>
                <c:pt idx="7">
                  <c:v>59</c:v>
                </c:pt>
                <c:pt idx="8">
                  <c:v>67</c:v>
                </c:pt>
                <c:pt idx="9">
                  <c:v>75</c:v>
                </c:pt>
                <c:pt idx="10">
                  <c:v>83</c:v>
                </c:pt>
                <c:pt idx="11">
                  <c:v>90</c:v>
                </c:pt>
                <c:pt idx="12">
                  <c:v>99</c:v>
                </c:pt>
              </c:numCache>
            </c:numRef>
          </c:val>
          <c:smooth val="0"/>
          <c:extLst xmlns:c16r2="http://schemas.microsoft.com/office/drawing/2015/06/chart">
            <c:ext xmlns:c16="http://schemas.microsoft.com/office/drawing/2014/chart" uri="{C3380CC4-5D6E-409C-BE32-E72D297353CC}">
              <c16:uniqueId val="{00000001-1A31-4347-8287-6EE51EAC41F7}"/>
            </c:ext>
          </c:extLst>
        </c:ser>
        <c:ser>
          <c:idx val="2"/>
          <c:order val="2"/>
          <c:tx>
            <c:strRef>
              <c:f>Charts!$B$70</c:f>
              <c:strCache>
                <c:ptCount val="1"/>
                <c:pt idx="0">
                  <c:v>5%</c:v>
                </c:pt>
              </c:strCache>
            </c:strRef>
          </c:tx>
          <c:spPr>
            <a:ln w="28575" cap="rnd">
              <a:solidFill>
                <a:schemeClr val="accent1">
                  <a:alpha val="2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Charts!$C$70:$O$70</c:f>
              <c:numCache>
                <c:formatCode>0</c:formatCode>
                <c:ptCount val="13"/>
                <c:pt idx="0">
                  <c:v>11</c:v>
                </c:pt>
                <c:pt idx="1">
                  <c:v>20</c:v>
                </c:pt>
                <c:pt idx="2">
                  <c:v>29</c:v>
                </c:pt>
                <c:pt idx="3">
                  <c:v>37</c:v>
                </c:pt>
                <c:pt idx="4">
                  <c:v>46</c:v>
                </c:pt>
                <c:pt idx="5">
                  <c:v>55</c:v>
                </c:pt>
                <c:pt idx="6">
                  <c:v>64</c:v>
                </c:pt>
                <c:pt idx="7">
                  <c:v>72</c:v>
                </c:pt>
                <c:pt idx="8">
                  <c:v>80.049999999999955</c:v>
                </c:pt>
                <c:pt idx="9">
                  <c:v>89</c:v>
                </c:pt>
                <c:pt idx="10">
                  <c:v>98</c:v>
                </c:pt>
                <c:pt idx="11">
                  <c:v>106</c:v>
                </c:pt>
                <c:pt idx="12">
                  <c:v>114</c:v>
                </c:pt>
              </c:numCache>
            </c:numRef>
          </c:val>
          <c:smooth val="0"/>
          <c:extLst xmlns:c16r2="http://schemas.microsoft.com/office/drawing/2015/06/chart">
            <c:ext xmlns:c16="http://schemas.microsoft.com/office/drawing/2014/chart" uri="{C3380CC4-5D6E-409C-BE32-E72D297353CC}">
              <c16:uniqueId val="{00000002-1A31-4347-8287-6EE51EAC41F7}"/>
            </c:ext>
          </c:extLst>
        </c:ser>
        <c:dLbls>
          <c:showLegendKey val="0"/>
          <c:showVal val="0"/>
          <c:showCatName val="0"/>
          <c:showSerName val="0"/>
          <c:showPercent val="0"/>
          <c:showBubbleSize val="0"/>
        </c:dLbls>
        <c:marker val="1"/>
        <c:smooth val="0"/>
        <c:axId val="212329984"/>
        <c:axId val="107496576"/>
      </c:lineChart>
      <c:catAx>
        <c:axId val="21232998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96576"/>
        <c:crosses val="autoZero"/>
        <c:auto val="1"/>
        <c:lblAlgn val="ctr"/>
        <c:lblOffset val="100"/>
        <c:noMultiLvlLbl val="0"/>
      </c:catAx>
      <c:valAx>
        <c:axId val="10749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Completed</a:t>
                </a:r>
                <a:r>
                  <a:rPr lang="en-US" baseline="0"/>
                  <a:t> stories</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9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5.xml"/></Relationships>
</file>

<file path=xl/chartsheets/sheet1.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drawings/_rels/drawing7.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0</xdr:colOff>
      <xdr:row>3</xdr:row>
      <xdr:rowOff>0</xdr:rowOff>
    </xdr:from>
    <xdr:to>
      <xdr:col>13</xdr:col>
      <xdr:colOff>347133</xdr:colOff>
      <xdr:row>7</xdr:row>
      <xdr:rowOff>150283</xdr:rowOff>
    </xdr:to>
    <xdr:sp macro="" textlink="">
      <xdr:nvSpPr>
        <xdr:cNvPr id="2" name="Rounded Rectangular Callout 1">
          <a:extLst>
            <a:ext uri="{FF2B5EF4-FFF2-40B4-BE49-F238E27FC236}">
              <a16:creationId xmlns="" xmlns:a16="http://schemas.microsoft.com/office/drawing/2014/main" id="{00000000-0008-0000-0100-000002000000}"/>
            </a:ext>
          </a:extLst>
        </xdr:cNvPr>
        <xdr:cNvSpPr/>
      </xdr:nvSpPr>
      <xdr:spPr>
        <a:xfrm>
          <a:off x="7705725" y="695325"/>
          <a:ext cx="1566333" cy="931333"/>
        </a:xfrm>
        <a:prstGeom prst="wedgeRoundRectCallout">
          <a:avLst>
            <a:gd name="adj1" fmla="val -81803"/>
            <a:gd name="adj2" fmla="val -283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twoCellAnchor>
    <xdr:from>
      <xdr:col>10</xdr:col>
      <xdr:colOff>342900</xdr:colOff>
      <xdr:row>8</xdr:row>
      <xdr:rowOff>152400</xdr:rowOff>
    </xdr:from>
    <xdr:to>
      <xdr:col>16</xdr:col>
      <xdr:colOff>230717</xdr:colOff>
      <xdr:row>13</xdr:row>
      <xdr:rowOff>170392</xdr:rowOff>
    </xdr:to>
    <xdr:sp macro="" textlink="">
      <xdr:nvSpPr>
        <xdr:cNvPr id="3" name="Rounded Rectangle 2"/>
        <xdr:cNvSpPr/>
      </xdr:nvSpPr>
      <xdr:spPr>
        <a:xfrm>
          <a:off x="7439025" y="1790700"/>
          <a:ext cx="3545417" cy="94191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200" b="1"/>
            <a:t>DAPS Kanban</a:t>
          </a:r>
          <a:r>
            <a:rPr lang="en-US" sz="1200" b="1" baseline="0"/>
            <a:t> Template</a:t>
          </a:r>
        </a:p>
        <a:p>
          <a:pPr algn="l"/>
          <a:r>
            <a:rPr lang="en-US" sz="1200" b="1" baseline="0"/>
            <a:t>ver 1.1.2</a:t>
          </a:r>
        </a:p>
        <a:p>
          <a:pPr algn="l"/>
          <a:endParaRPr lang="en-US" sz="1200" b="1" baseline="0"/>
        </a:p>
        <a:p>
          <a:pPr algn="l"/>
          <a:r>
            <a:rPr lang="en-US" sz="1200" b="1"/>
            <a:t>https://github.com/USDepartmentofLabor/Kanban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70485</xdr:colOff>
      <xdr:row>3</xdr:row>
      <xdr:rowOff>68580</xdr:rowOff>
    </xdr:from>
    <xdr:to>
      <xdr:col>13</xdr:col>
      <xdr:colOff>260985</xdr:colOff>
      <xdr:row>6</xdr:row>
      <xdr:rowOff>167640</xdr:rowOff>
    </xdr:to>
    <xdr:sp macro="" textlink="">
      <xdr:nvSpPr>
        <xdr:cNvPr id="2" name="Right Brace 1">
          <a:extLst>
            <a:ext uri="{FF2B5EF4-FFF2-40B4-BE49-F238E27FC236}">
              <a16:creationId xmlns="" xmlns:a16="http://schemas.microsoft.com/office/drawing/2014/main" id="{00000000-0008-0000-0300-000002000000}"/>
            </a:ext>
          </a:extLst>
        </xdr:cNvPr>
        <xdr:cNvSpPr/>
      </xdr:nvSpPr>
      <xdr:spPr>
        <a:xfrm>
          <a:off x="9719310" y="725805"/>
          <a:ext cx="190500" cy="74676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365760</xdr:colOff>
      <xdr:row>4</xdr:row>
      <xdr:rowOff>45720</xdr:rowOff>
    </xdr:from>
    <xdr:to>
      <xdr:col>15</xdr:col>
      <xdr:colOff>594360</xdr:colOff>
      <xdr:row>5</xdr:row>
      <xdr:rowOff>144780</xdr:rowOff>
    </xdr:to>
    <xdr:sp macro="" textlink="">
      <xdr:nvSpPr>
        <xdr:cNvPr id="3" name="Rectangle 2">
          <a:extLst>
            <a:ext uri="{FF2B5EF4-FFF2-40B4-BE49-F238E27FC236}">
              <a16:creationId xmlns="" xmlns:a16="http://schemas.microsoft.com/office/drawing/2014/main" id="{00000000-0008-0000-0300-000003000000}"/>
            </a:ext>
          </a:extLst>
        </xdr:cNvPr>
        <xdr:cNvSpPr/>
      </xdr:nvSpPr>
      <xdr:spPr>
        <a:xfrm>
          <a:off x="10014585" y="893445"/>
          <a:ext cx="140970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Almost certain</a:t>
          </a:r>
        </a:p>
      </xdr:txBody>
    </xdr:sp>
    <xdr:clientData/>
  </xdr:twoCellAnchor>
  <xdr:twoCellAnchor>
    <xdr:from>
      <xdr:col>13</xdr:col>
      <xdr:colOff>68580</xdr:colOff>
      <xdr:row>7</xdr:row>
      <xdr:rowOff>15240</xdr:rowOff>
    </xdr:from>
    <xdr:to>
      <xdr:col>13</xdr:col>
      <xdr:colOff>281940</xdr:colOff>
      <xdr:row>14</xdr:row>
      <xdr:rowOff>0</xdr:rowOff>
    </xdr:to>
    <xdr:sp macro="" textlink="">
      <xdr:nvSpPr>
        <xdr:cNvPr id="4" name="Right Brace 3">
          <a:extLst>
            <a:ext uri="{FF2B5EF4-FFF2-40B4-BE49-F238E27FC236}">
              <a16:creationId xmlns="" xmlns:a16="http://schemas.microsoft.com/office/drawing/2014/main" id="{00000000-0008-0000-0300-000004000000}"/>
            </a:ext>
          </a:extLst>
        </xdr:cNvPr>
        <xdr:cNvSpPr/>
      </xdr:nvSpPr>
      <xdr:spPr>
        <a:xfrm>
          <a:off x="9717405" y="1510665"/>
          <a:ext cx="213360" cy="137541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388620</xdr:colOff>
      <xdr:row>9</xdr:row>
      <xdr:rowOff>121920</xdr:rowOff>
    </xdr:from>
    <xdr:to>
      <xdr:col>15</xdr:col>
      <xdr:colOff>594360</xdr:colOff>
      <xdr:row>11</xdr:row>
      <xdr:rowOff>38100</xdr:rowOff>
    </xdr:to>
    <xdr:sp macro="" textlink="">
      <xdr:nvSpPr>
        <xdr:cNvPr id="5" name="Rectangle 4">
          <a:extLst>
            <a:ext uri="{FF2B5EF4-FFF2-40B4-BE49-F238E27FC236}">
              <a16:creationId xmlns="" xmlns:a16="http://schemas.microsoft.com/office/drawing/2014/main" id="{00000000-0008-0000-0300-000005000000}"/>
            </a:ext>
          </a:extLst>
        </xdr:cNvPr>
        <xdr:cNvSpPr/>
      </xdr:nvSpPr>
      <xdr:spPr>
        <a:xfrm>
          <a:off x="10037445" y="1998345"/>
          <a:ext cx="1386840" cy="3543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Somewhat certain</a:t>
          </a:r>
        </a:p>
      </xdr:txBody>
    </xdr:sp>
    <xdr:clientData/>
  </xdr:twoCellAnchor>
  <xdr:twoCellAnchor>
    <xdr:from>
      <xdr:col>13</xdr:col>
      <xdr:colOff>68580</xdr:colOff>
      <xdr:row>14</xdr:row>
      <xdr:rowOff>15240</xdr:rowOff>
    </xdr:from>
    <xdr:to>
      <xdr:col>13</xdr:col>
      <xdr:colOff>304800</xdr:colOff>
      <xdr:row>23</xdr:row>
      <xdr:rowOff>175260</xdr:rowOff>
    </xdr:to>
    <xdr:sp macro="" textlink="">
      <xdr:nvSpPr>
        <xdr:cNvPr id="6" name="Right Brace 5">
          <a:extLst>
            <a:ext uri="{FF2B5EF4-FFF2-40B4-BE49-F238E27FC236}">
              <a16:creationId xmlns="" xmlns:a16="http://schemas.microsoft.com/office/drawing/2014/main" id="{00000000-0008-0000-0300-000006000000}"/>
            </a:ext>
          </a:extLst>
        </xdr:cNvPr>
        <xdr:cNvSpPr/>
      </xdr:nvSpPr>
      <xdr:spPr>
        <a:xfrm>
          <a:off x="9717405" y="2901315"/>
          <a:ext cx="236220" cy="187452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449580</xdr:colOff>
      <xdr:row>17</xdr:row>
      <xdr:rowOff>152400</xdr:rowOff>
    </xdr:from>
    <xdr:to>
      <xdr:col>16</xdr:col>
      <xdr:colOff>274320</xdr:colOff>
      <xdr:row>20</xdr:row>
      <xdr:rowOff>76200</xdr:rowOff>
    </xdr:to>
    <xdr:sp macro="" textlink="">
      <xdr:nvSpPr>
        <xdr:cNvPr id="7" name="Rectangle 6">
          <a:extLst>
            <a:ext uri="{FF2B5EF4-FFF2-40B4-BE49-F238E27FC236}">
              <a16:creationId xmlns="" xmlns:a16="http://schemas.microsoft.com/office/drawing/2014/main" id="{00000000-0008-0000-0300-000007000000}"/>
            </a:ext>
          </a:extLst>
        </xdr:cNvPr>
        <xdr:cNvSpPr/>
      </xdr:nvSpPr>
      <xdr:spPr>
        <a:xfrm>
          <a:off x="10098405" y="3609975"/>
          <a:ext cx="159639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Less than coin-toss odds.</a:t>
          </a:r>
          <a:r>
            <a:rPr lang="en-US" sz="1100" baseline="0"/>
            <a:t> But if you are game?</a:t>
          </a:r>
          <a:endParaRPr lang="en-US" sz="1100"/>
        </a:p>
      </xdr:txBody>
    </xdr:sp>
    <xdr:clientData/>
  </xdr:twoCellAnchor>
  <xdr:twoCellAnchor>
    <xdr:from>
      <xdr:col>8</xdr:col>
      <xdr:colOff>571500</xdr:colOff>
      <xdr:row>5</xdr:row>
      <xdr:rowOff>157480</xdr:rowOff>
    </xdr:from>
    <xdr:to>
      <xdr:col>9</xdr:col>
      <xdr:colOff>899160</xdr:colOff>
      <xdr:row>9</xdr:row>
      <xdr:rowOff>12700</xdr:rowOff>
    </xdr:to>
    <xdr:sp macro="" textlink="">
      <xdr:nvSpPr>
        <xdr:cNvPr id="8" name="Rounded Rectangular Callout 7">
          <a:extLst>
            <a:ext uri="{FF2B5EF4-FFF2-40B4-BE49-F238E27FC236}">
              <a16:creationId xmlns="" xmlns:a16="http://schemas.microsoft.com/office/drawing/2014/main" id="{00000000-0008-0000-0300-000008000000}"/>
            </a:ext>
          </a:extLst>
        </xdr:cNvPr>
        <xdr:cNvSpPr/>
      </xdr:nvSpPr>
      <xdr:spPr>
        <a:xfrm>
          <a:off x="5981700" y="1195705"/>
          <a:ext cx="918210" cy="693420"/>
        </a:xfrm>
        <a:prstGeom prst="wedgeRoundRectCallout">
          <a:avLst>
            <a:gd name="adj1" fmla="val 62663"/>
            <a:gd name="adj2" fmla="val -218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Read forecast</a:t>
          </a:r>
          <a:r>
            <a:rPr lang="en-US" sz="1050" baseline="0"/>
            <a:t> from this table.</a:t>
          </a:r>
          <a:endParaRPr lang="en-US" sz="1050"/>
        </a:p>
      </xdr:txBody>
    </xdr:sp>
    <xdr:clientData/>
  </xdr:twoCellAnchor>
  <xdr:twoCellAnchor>
    <xdr:from>
      <xdr:col>0</xdr:col>
      <xdr:colOff>196850</xdr:colOff>
      <xdr:row>20</xdr:row>
      <xdr:rowOff>88900</xdr:rowOff>
    </xdr:from>
    <xdr:to>
      <xdr:col>8</xdr:col>
      <xdr:colOff>381000</xdr:colOff>
      <xdr:row>25</xdr:row>
      <xdr:rowOff>12700</xdr:rowOff>
    </xdr:to>
    <xdr:sp macro="" textlink="">
      <xdr:nvSpPr>
        <xdr:cNvPr id="9" name="TextBox 8">
          <a:extLst>
            <a:ext uri="{FF2B5EF4-FFF2-40B4-BE49-F238E27FC236}">
              <a16:creationId xmlns="" xmlns:a16="http://schemas.microsoft.com/office/drawing/2014/main" id="{00000000-0008-0000-0300-000009000000}"/>
            </a:ext>
          </a:extLst>
        </xdr:cNvPr>
        <xdr:cNvSpPr txBox="1"/>
      </xdr:nvSpPr>
      <xdr:spPr>
        <a:xfrm>
          <a:off x="196850" y="4117975"/>
          <a:ext cx="5594350" cy="8763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Can I use velocity</a:t>
          </a:r>
          <a:r>
            <a:rPr lang="en-US" sz="1100" b="1" baseline="0"/>
            <a:t> rather than throughput?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Yes. </a:t>
          </a:r>
          <a:r>
            <a:rPr lang="en-US" sz="1100" baseline="0">
              <a:solidFill>
                <a:schemeClr val="dk1"/>
              </a:solidFill>
              <a:effectLst/>
              <a:latin typeface="+mn-lt"/>
              <a:ea typeface="+mn-ea"/>
              <a:cs typeface="+mn-cs"/>
            </a:rPr>
            <a:t>If you do have estimates in story points, then you can sume all of the estimates and use that for input 2 and estimate or use historical team velocity for input 4.  </a:t>
          </a:r>
          <a:r>
            <a:rPr lang="en-US" sz="1100" baseline="0"/>
            <a:t>The benefit of using throughput (count of completed stories per week/sprint) is that the individual stories don't require estimation in story points.</a:t>
          </a:r>
          <a:endParaRPr lang="en-US" sz="1100"/>
        </a:p>
      </xdr:txBody>
    </xdr:sp>
    <xdr:clientData/>
  </xdr:twoCellAnchor>
  <xdr:twoCellAnchor>
    <xdr:from>
      <xdr:col>9</xdr:col>
      <xdr:colOff>82550</xdr:colOff>
      <xdr:row>9</xdr:row>
      <xdr:rowOff>222885</xdr:rowOff>
    </xdr:from>
    <xdr:to>
      <xdr:col>10</xdr:col>
      <xdr:colOff>87630</xdr:colOff>
      <xdr:row>13</xdr:row>
      <xdr:rowOff>22860</xdr:rowOff>
    </xdr:to>
    <xdr:sp macro="" textlink="">
      <xdr:nvSpPr>
        <xdr:cNvPr id="10" name="Rounded Rectangular Callout 9">
          <a:extLst>
            <a:ext uri="{FF2B5EF4-FFF2-40B4-BE49-F238E27FC236}">
              <a16:creationId xmlns="" xmlns:a16="http://schemas.microsoft.com/office/drawing/2014/main" id="{00000000-0008-0000-0300-00000A000000}"/>
            </a:ext>
          </a:extLst>
        </xdr:cNvPr>
        <xdr:cNvSpPr/>
      </xdr:nvSpPr>
      <xdr:spPr>
        <a:xfrm>
          <a:off x="6083300" y="2089785"/>
          <a:ext cx="967105" cy="619125"/>
        </a:xfrm>
        <a:prstGeom prst="wedgeRoundRectCallout">
          <a:avLst>
            <a:gd name="adj1" fmla="val -65542"/>
            <a:gd name="adj2" fmla="val -257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Enter data in Orange cells</a:t>
          </a:r>
        </a:p>
      </xdr:txBody>
    </xdr:sp>
    <xdr:clientData/>
  </xdr:twoCellAnchor>
  <xdr:twoCellAnchor>
    <xdr:from>
      <xdr:col>10</xdr:col>
      <xdr:colOff>22225</xdr:colOff>
      <xdr:row>24</xdr:row>
      <xdr:rowOff>86361</xdr:rowOff>
    </xdr:from>
    <xdr:to>
      <xdr:col>17</xdr:col>
      <xdr:colOff>260350</xdr:colOff>
      <xdr:row>27</xdr:row>
      <xdr:rowOff>152401</xdr:rowOff>
    </xdr:to>
    <xdr:sp macro="" textlink="">
      <xdr:nvSpPr>
        <xdr:cNvPr id="11" name="TextBox 10">
          <a:extLst>
            <a:ext uri="{FF2B5EF4-FFF2-40B4-BE49-F238E27FC236}">
              <a16:creationId xmlns="" xmlns:a16="http://schemas.microsoft.com/office/drawing/2014/main" id="{00000000-0008-0000-0300-00000B000000}"/>
            </a:ext>
          </a:extLst>
        </xdr:cNvPr>
        <xdr:cNvSpPr txBox="1"/>
      </xdr:nvSpPr>
      <xdr:spPr>
        <a:xfrm>
          <a:off x="6985000" y="4877436"/>
          <a:ext cx="5286375" cy="6375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Please Remember: This forecast is only as good as the estimates you enter into it.</a:t>
          </a:r>
          <a:r>
            <a:rPr lang="en-US" sz="1100" b="0" baseline="0"/>
            <a:t> Always look for multiple ways to forecast your project and compare the outcomes, especially if making a financially critical decision. In the end - any decision to proceed with a project is YOURS. </a:t>
          </a:r>
          <a:endParaRPr lang="en-US" sz="1100" b="0"/>
        </a:p>
      </xdr:txBody>
    </xdr:sp>
    <xdr:clientData/>
  </xdr:twoCellAnchor>
  <xdr:twoCellAnchor>
    <xdr:from>
      <xdr:col>0</xdr:col>
      <xdr:colOff>215900</xdr:colOff>
      <xdr:row>37</xdr:row>
      <xdr:rowOff>50800</xdr:rowOff>
    </xdr:from>
    <xdr:to>
      <xdr:col>9</xdr:col>
      <xdr:colOff>152400</xdr:colOff>
      <xdr:row>42</xdr:row>
      <xdr:rowOff>88900</xdr:rowOff>
    </xdr:to>
    <xdr:sp macro="" textlink="">
      <xdr:nvSpPr>
        <xdr:cNvPr id="12" name="TextBox 11">
          <a:extLst>
            <a:ext uri="{FF2B5EF4-FFF2-40B4-BE49-F238E27FC236}">
              <a16:creationId xmlns="" xmlns:a16="http://schemas.microsoft.com/office/drawing/2014/main" id="{00000000-0008-0000-0300-00000C000000}"/>
            </a:ext>
          </a:extLst>
        </xdr:cNvPr>
        <xdr:cNvSpPr txBox="1"/>
      </xdr:nvSpPr>
      <xdr:spPr>
        <a:xfrm>
          <a:off x="215900" y="7404100"/>
          <a:ext cx="5937250" cy="9906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How do I use this story count forecast</a:t>
          </a:r>
          <a:r>
            <a:rPr lang="en-US" sz="1100" b="1" baseline="0"/>
            <a: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forecast aims to show how many stories might be completed given the team data or estimates entered above. </a:t>
          </a:r>
          <a:r>
            <a:rPr lang="en-US" sz="1100" b="1" u="sng" baseline="0"/>
            <a:t>Enter all data for inputs 3. and 4. above</a:t>
          </a:r>
          <a:r>
            <a:rPr lang="en-US" sz="1100" baseline="0"/>
            <a:t>. This forecast simulates 500 times to determine what number of stories will be completed for the period you entered for input 5. It also creates a chart view of this forecast in the charts tab. This forecast ignores risk data, and un-necessary inputs 1 and 2 from above.</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0</xdr:row>
      <xdr:rowOff>99060</xdr:rowOff>
    </xdr:from>
    <xdr:to>
      <xdr:col>10</xdr:col>
      <xdr:colOff>403860</xdr:colOff>
      <xdr:row>4</xdr:row>
      <xdr:rowOff>76200</xdr:rowOff>
    </xdr:to>
    <xdr:sp macro="" textlink="">
      <xdr:nvSpPr>
        <xdr:cNvPr id="2" name="Rounded Rectangular Callout 1">
          <a:extLst>
            <a:ext uri="{FF2B5EF4-FFF2-40B4-BE49-F238E27FC236}">
              <a16:creationId xmlns="" xmlns:a16="http://schemas.microsoft.com/office/drawing/2014/main" id="{00000000-0008-0000-0400-000002000000}"/>
            </a:ext>
          </a:extLst>
        </xdr:cNvPr>
        <xdr:cNvSpPr/>
      </xdr:nvSpPr>
      <xdr:spPr>
        <a:xfrm>
          <a:off x="2019300" y="99060"/>
          <a:ext cx="4785360" cy="739140"/>
        </a:xfrm>
        <a:prstGeom prst="wedgeRoundRectCallout">
          <a:avLst>
            <a:gd name="adj1" fmla="val -54799"/>
            <a:gd name="adj2" fmla="val -2674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table converts throughput duration name to number of days.</a:t>
          </a:r>
          <a:r>
            <a:rPr lang="en-US" sz="1100" baseline="0"/>
            <a:t> Add more or edit these here. The days is used to increment forecasting periods. Resolution of forecast will also be in increments of this value.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333375</xdr:colOff>
      <xdr:row>1</xdr:row>
      <xdr:rowOff>180975</xdr:rowOff>
    </xdr:from>
    <xdr:to>
      <xdr:col>17</xdr:col>
      <xdr:colOff>295275</xdr:colOff>
      <xdr:row>13</xdr:row>
      <xdr:rowOff>0</xdr:rowOff>
    </xdr:to>
    <xdr:sp macro="" textlink="">
      <xdr:nvSpPr>
        <xdr:cNvPr id="2" name="Rounded Rectangular Callout 1"/>
        <xdr:cNvSpPr/>
      </xdr:nvSpPr>
      <xdr:spPr>
        <a:xfrm>
          <a:off x="10629900" y="371475"/>
          <a:ext cx="1181100" cy="2000250"/>
        </a:xfrm>
        <a:prstGeom prst="wedgeRoundRectCallout">
          <a:avLst>
            <a:gd name="adj1" fmla="val -64381"/>
            <a:gd name="adj2" fmla="val -2165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 up purely to identify blocks and allow for future additions of metrics around blocks.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161925</xdr:colOff>
      <xdr:row>8</xdr:row>
      <xdr:rowOff>66675</xdr:rowOff>
    </xdr:from>
    <xdr:to>
      <xdr:col>3</xdr:col>
      <xdr:colOff>2954655</xdr:colOff>
      <xdr:row>14</xdr:row>
      <xdr:rowOff>123825</xdr:rowOff>
    </xdr:to>
    <xdr:sp macro="" textlink="">
      <xdr:nvSpPr>
        <xdr:cNvPr id="2" name="TextBox 1">
          <a:extLst>
            <a:ext uri="{FF2B5EF4-FFF2-40B4-BE49-F238E27FC236}">
              <a16:creationId xmlns="" xmlns:a16="http://schemas.microsoft.com/office/drawing/2014/main" id="{00000000-0008-0000-0700-000002000000}"/>
            </a:ext>
          </a:extLst>
        </xdr:cNvPr>
        <xdr:cNvSpPr txBox="1"/>
      </xdr:nvSpPr>
      <xdr:spPr>
        <a:xfrm>
          <a:off x="161925" y="1590675"/>
          <a:ext cx="5488305" cy="1200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Why would I use risks?</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Risks allow you to put a probability on work being expanded because of something more than plan. For eample, there might be a chance that more work is needed to improve performance characteristics. If you think there is a 20% chance, put 20 in the likelihood column. Have the team estimate the low and high story count to rectify and add these to the low and high impact columns. </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306918</xdr:colOff>
      <xdr:row>2</xdr:row>
      <xdr:rowOff>156634</xdr:rowOff>
    </xdr:from>
    <xdr:to>
      <xdr:col>15</xdr:col>
      <xdr:colOff>31751</xdr:colOff>
      <xdr:row>4</xdr:row>
      <xdr:rowOff>95250</xdr:rowOff>
    </xdr:to>
    <xdr:sp macro="" textlink="">
      <xdr:nvSpPr>
        <xdr:cNvPr id="2" name="Rounded Rectangular Callout 1">
          <a:extLst>
            <a:ext uri="{FF2B5EF4-FFF2-40B4-BE49-F238E27FC236}">
              <a16:creationId xmlns="" xmlns:a16="http://schemas.microsoft.com/office/drawing/2014/main" id="{00000000-0008-0000-0000-000002000000}"/>
            </a:ext>
          </a:extLst>
        </xdr:cNvPr>
        <xdr:cNvSpPr/>
      </xdr:nvSpPr>
      <xdr:spPr>
        <a:xfrm>
          <a:off x="9345085" y="579967"/>
          <a:ext cx="1566333" cy="764116"/>
        </a:xfrm>
        <a:prstGeom prst="wedgeRoundRectCallout">
          <a:avLst>
            <a:gd name="adj1" fmla="val -64912"/>
            <a:gd name="adj2" fmla="val -193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0</xdr:row>
      <xdr:rowOff>47625</xdr:rowOff>
    </xdr:from>
    <xdr:to>
      <xdr:col>18</xdr:col>
      <xdr:colOff>390525</xdr:colOff>
      <xdr:row>23</xdr:row>
      <xdr:rowOff>152400</xdr:rowOff>
    </xdr:to>
    <xdr:graphicFrame macro="">
      <xdr:nvGraphicFramePr>
        <xdr:cNvPr id="3" name="CFD" title="Cumulative Flow Diagram">
          <a:extLst>
            <a:ext uri="{FF2B5EF4-FFF2-40B4-BE49-F238E27FC236}">
              <a16:creationId xmlns=""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0</xdr:rowOff>
    </xdr:from>
    <xdr:to>
      <xdr:col>18</xdr:col>
      <xdr:colOff>276225</xdr:colOff>
      <xdr:row>48</xdr:row>
      <xdr:rowOff>104775</xdr:rowOff>
    </xdr:to>
    <xdr:graphicFrame macro="">
      <xdr:nvGraphicFramePr>
        <xdr:cNvPr id="4" name="CFD" title="Cumulative Flow Diagram">
          <a:extLst>
            <a:ext uri="{FF2B5EF4-FFF2-40B4-BE49-F238E27FC236}">
              <a16:creationId xmlns=""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 xmlns:a16="http://schemas.microsoft.com/office/drawing/2014/main" id="{00000000-0008-0000-0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twoCellAnchor>
    <xdr:from>
      <xdr:col>0</xdr:col>
      <xdr:colOff>61912</xdr:colOff>
      <xdr:row>0</xdr:row>
      <xdr:rowOff>47624</xdr:rowOff>
    </xdr:from>
    <xdr:to>
      <xdr:col>20</xdr:col>
      <xdr:colOff>133350</xdr:colOff>
      <xdr:row>23</xdr:row>
      <xdr:rowOff>190499</xdr:rowOff>
    </xdr:to>
    <xdr:graphicFrame macro="">
      <xdr:nvGraphicFramePr>
        <xdr:cNvPr id="2" name="Chart 1">
          <a:extLst>
            <a:ext uri="{FF2B5EF4-FFF2-40B4-BE49-F238E27FC236}">
              <a16:creationId xmlns=""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24</xdr:row>
      <xdr:rowOff>57151</xdr:rowOff>
    </xdr:from>
    <xdr:to>
      <xdr:col>20</xdr:col>
      <xdr:colOff>161925</xdr:colOff>
      <xdr:row>48</xdr:row>
      <xdr:rowOff>57151</xdr:rowOff>
    </xdr:to>
    <xdr:graphicFrame macro="">
      <xdr:nvGraphicFramePr>
        <xdr:cNvPr id="3" name="Chart 2">
          <a:extLst>
            <a:ext uri="{FF2B5EF4-FFF2-40B4-BE49-F238E27FC236}">
              <a16:creationId xmlns=""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142875</xdr:colOff>
      <xdr:row>0</xdr:row>
      <xdr:rowOff>76200</xdr:rowOff>
    </xdr:from>
    <xdr:to>
      <xdr:col>20</xdr:col>
      <xdr:colOff>180975</xdr:colOff>
      <xdr:row>24</xdr:row>
      <xdr:rowOff>19050</xdr:rowOff>
    </xdr:to>
    <xdr:graphicFrame macro="">
      <xdr:nvGraphicFramePr>
        <xdr:cNvPr id="2" name="Chart 1">
          <a:extLst>
            <a:ext uri="{FF2B5EF4-FFF2-40B4-BE49-F238E27FC236}">
              <a16:creationId xmlns=""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xdr:wsDr xmlns:xdr="http://schemas.openxmlformats.org/drawingml/2006/spreadsheetDrawing" xmlns:a="http://schemas.openxmlformats.org/drawingml/2006/main">
  <xdr:twoCellAnchor>
    <xdr:from>
      <xdr:col>1</xdr:col>
      <xdr:colOff>312420</xdr:colOff>
      <xdr:row>0</xdr:row>
      <xdr:rowOff>53340</xdr:rowOff>
    </xdr:from>
    <xdr:to>
      <xdr:col>8</xdr:col>
      <xdr:colOff>563880</xdr:colOff>
      <xdr:row>18</xdr:row>
      <xdr:rowOff>129540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1569720" y="53340"/>
          <a:ext cx="4385310" cy="3505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If you have team historic throughput samples, you can use them when forecasting forward. If not, estimate the range in the forecast sheet. When actual data becomes available, add it here and your forecast will become more indicative.</a:t>
          </a:r>
        </a:p>
        <a:p>
          <a:endParaRPr lang="en-US" sz="1100"/>
        </a:p>
        <a:p>
          <a:r>
            <a:rPr lang="en-US" sz="1100"/>
            <a:t>Add</a:t>
          </a:r>
          <a:r>
            <a:rPr lang="en-US" sz="1100" baseline="0"/>
            <a:t> seven (7) minimum, and twenty five (25) maximum recent throughput samples for your team. These samples will be used as throughput values picked at random. By using your teams data, the forecast will follow the patterns your teams throughput historically follows.</a:t>
          </a:r>
        </a:p>
        <a:p>
          <a:endParaRPr lang="en-US" sz="1100" baseline="0"/>
        </a:p>
        <a:p>
          <a:r>
            <a:rPr lang="en-US" sz="1100" baseline="0"/>
            <a:t>Remember to set the unit of throughput measure.</a:t>
          </a:r>
        </a:p>
        <a:p>
          <a:endParaRPr lang="en-US" sz="1100" baseline="0"/>
        </a:p>
        <a:p>
          <a:r>
            <a:rPr lang="en-US" sz="1100" baseline="0"/>
            <a:t>No blank rows within sample range, leave rows after the last sample blank.</a:t>
          </a:r>
        </a:p>
        <a:p>
          <a:endParaRPr lang="en-US" sz="1100" baseline="0"/>
        </a:p>
        <a:p>
          <a:r>
            <a:rPr lang="en-US" sz="1100" baseline="0"/>
            <a:t>Data beyond 24 weeks is most likely out of date. When adding, add most recent samples to the top and remove older samples from the bottom.</a:t>
          </a:r>
        </a:p>
        <a:p>
          <a:endParaRPr lang="en-US" sz="1100"/>
        </a:p>
      </xdr:txBody>
    </xdr:sp>
    <xdr:clientData/>
  </xdr:twoCellAnchor>
  <xdr:twoCellAnchor>
    <xdr:from>
      <xdr:col>10</xdr:col>
      <xdr:colOff>297180</xdr:colOff>
      <xdr:row>21</xdr:row>
      <xdr:rowOff>0</xdr:rowOff>
    </xdr:from>
    <xdr:to>
      <xdr:col>16</xdr:col>
      <xdr:colOff>198120</xdr:colOff>
      <xdr:row>24</xdr:row>
      <xdr:rowOff>144780</xdr:rowOff>
    </xdr:to>
    <xdr:sp macro="" textlink="">
      <xdr:nvSpPr>
        <xdr:cNvPr id="3" name="Rounded Rectangular Callout 2">
          <a:extLst>
            <a:ext uri="{FF2B5EF4-FFF2-40B4-BE49-F238E27FC236}">
              <a16:creationId xmlns="" xmlns:a16="http://schemas.microsoft.com/office/drawing/2014/main" id="{00000000-0008-0000-1100-000003000000}"/>
            </a:ext>
          </a:extLst>
        </xdr:cNvPr>
        <xdr:cNvSpPr/>
      </xdr:nvSpPr>
      <xdr:spPr>
        <a:xfrm>
          <a:off x="6869430" y="4000500"/>
          <a:ext cx="3444240" cy="716280"/>
        </a:xfrm>
        <a:prstGeom prst="wedgeRoundRectCallout">
          <a:avLst>
            <a:gd name="adj1" fmla="val -59254"/>
            <a:gd name="adj2" fmla="val -289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for testing the formulas that return random ssamples</a:t>
          </a:r>
          <a:r>
            <a:rPr lang="en-US" sz="1100" baseline="0"/>
            <a:t> from data or between the estimates. They are included here for education and reference.</a:t>
          </a:r>
          <a:endParaRPr lang="en-US" sz="1100"/>
        </a:p>
      </xdr:txBody>
    </xdr:sp>
    <xdr:clientData/>
  </xdr:twoCellAnchor>
  <xdr:twoCellAnchor>
    <xdr:from>
      <xdr:col>1</xdr:col>
      <xdr:colOff>548640</xdr:colOff>
      <xdr:row>20</xdr:row>
      <xdr:rowOff>91440</xdr:rowOff>
    </xdr:from>
    <xdr:to>
      <xdr:col>9</xdr:col>
      <xdr:colOff>518160</xdr:colOff>
      <xdr:row>26</xdr:row>
      <xdr:rowOff>53340</xdr:rowOff>
    </xdr:to>
    <xdr:sp macro="" textlink="">
      <xdr:nvSpPr>
        <xdr:cNvPr id="4" name="Rectangle 3">
          <a:extLst>
            <a:ext uri="{FF2B5EF4-FFF2-40B4-BE49-F238E27FC236}">
              <a16:creationId xmlns="" xmlns:a16="http://schemas.microsoft.com/office/drawing/2014/main" id="{00000000-0008-0000-1100-000004000000}"/>
            </a:ext>
          </a:extLst>
        </xdr:cNvPr>
        <xdr:cNvSpPr/>
      </xdr:nvSpPr>
      <xdr:spPr>
        <a:xfrm>
          <a:off x="1805940" y="3901440"/>
          <a:ext cx="4693920" cy="1104900"/>
        </a:xfrm>
        <a:prstGeom prst="rect">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121920</xdr:colOff>
      <xdr:row>33</xdr:row>
      <xdr:rowOff>175260</xdr:rowOff>
    </xdr:from>
    <xdr:to>
      <xdr:col>16</xdr:col>
      <xdr:colOff>152400</xdr:colOff>
      <xdr:row>39</xdr:row>
      <xdr:rowOff>15240</xdr:rowOff>
    </xdr:to>
    <xdr:sp macro="" textlink="">
      <xdr:nvSpPr>
        <xdr:cNvPr id="5" name="Rounded Rectangular Callout 4">
          <a:extLst>
            <a:ext uri="{FF2B5EF4-FFF2-40B4-BE49-F238E27FC236}">
              <a16:creationId xmlns="" xmlns:a16="http://schemas.microsoft.com/office/drawing/2014/main" id="{00000000-0008-0000-1100-000005000000}"/>
            </a:ext>
          </a:extLst>
        </xdr:cNvPr>
        <xdr:cNvSpPr/>
      </xdr:nvSpPr>
      <xdr:spPr>
        <a:xfrm>
          <a:off x="1969770" y="6461760"/>
          <a:ext cx="8298180" cy="982980"/>
        </a:xfrm>
        <a:prstGeom prst="wedgeRoundRectCallout">
          <a:avLst>
            <a:gd name="adj1" fmla="val -24518"/>
            <a:gd name="adj2" fmla="val -643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formats are to help share throughput samples with others</a:t>
          </a:r>
          <a:r>
            <a:rPr lang="en-US" sz="1100" baseline="0"/>
            <a:t> or teams should the need arise.</a:t>
          </a:r>
          <a:endParaRPr lang="en-US" sz="1100"/>
        </a:p>
        <a:p>
          <a:pPr algn="l"/>
          <a:r>
            <a:rPr lang="en-US" sz="1100"/>
            <a:t>CSV = simple comma separated value</a:t>
          </a:r>
          <a:r>
            <a:rPr lang="en-US" sz="1100" baseline="0"/>
            <a:t> list</a:t>
          </a:r>
        </a:p>
        <a:p>
          <a:pPr algn="l"/>
          <a:r>
            <a:rPr lang="en-US" sz="1100" baseline="0"/>
            <a:t>SIP 2.0 = ProbabilityManagement.org's SIP standard for sharing data</a:t>
          </a:r>
        </a:p>
        <a:p>
          <a:pPr algn="l"/>
          <a:r>
            <a:rPr lang="en-US" sz="1100" baseline="0"/>
            <a:t>Distribution = FocusedObjective.com's distribution format for sharing and creating random data from samples in their simulation software</a:t>
          </a:r>
          <a:endParaRPr lang="en-US" sz="1100"/>
        </a:p>
      </xdr:txBody>
    </xdr:sp>
    <xdr:clientData/>
  </xdr:twoCellAnchor>
  <xdr:twoCellAnchor>
    <xdr:from>
      <xdr:col>9</xdr:col>
      <xdr:colOff>323849</xdr:colOff>
      <xdr:row>0</xdr:row>
      <xdr:rowOff>95250</xdr:rowOff>
    </xdr:from>
    <xdr:to>
      <xdr:col>13</xdr:col>
      <xdr:colOff>552450</xdr:colOff>
      <xdr:row>9</xdr:row>
      <xdr:rowOff>180975</xdr:rowOff>
    </xdr:to>
    <xdr:sp macro="" textlink="">
      <xdr:nvSpPr>
        <xdr:cNvPr id="6" name="Rectangle 5">
          <a:extLst>
            <a:ext uri="{FF2B5EF4-FFF2-40B4-BE49-F238E27FC236}">
              <a16:creationId xmlns="" xmlns:a16="http://schemas.microsoft.com/office/drawing/2014/main" id="{00000000-0008-0000-1100-000006000000}"/>
            </a:ext>
          </a:extLst>
        </xdr:cNvPr>
        <xdr:cNvSpPr/>
      </xdr:nvSpPr>
      <xdr:spPr>
        <a:xfrm>
          <a:off x="6305549" y="95250"/>
          <a:ext cx="2590801" cy="18002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latin typeface="+mn-lt"/>
              <a:ea typeface="+mn-ea"/>
              <a:cs typeface="+mn-cs"/>
            </a:rPr>
            <a:t>What is throughput? Where do I get that data? </a:t>
          </a:r>
          <a:r>
            <a:rPr lang="en-US" sz="1100" b="0">
              <a:solidFill>
                <a:schemeClr val="dk1"/>
              </a:solidFill>
              <a:latin typeface="+mn-lt"/>
              <a:ea typeface="+mn-ea"/>
              <a:cs typeface="+mn-cs"/>
            </a:rPr>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pPr marL="0" indent="0" algn="l"/>
          <a:endParaRPr lang="en-US" sz="1100" b="1">
            <a:solidFill>
              <a:schemeClr val="dk1"/>
            </a:solidFill>
            <a:latin typeface="+mn-lt"/>
            <a:ea typeface="+mn-ea"/>
            <a:cs typeface="+mn-cs"/>
          </a:endParaRPr>
        </a:p>
      </xdr:txBody>
    </xdr:sp>
    <xdr:clientData/>
  </xdr:twoCellAnchor>
  <xdr:twoCellAnchor>
    <xdr:from>
      <xdr:col>3</xdr:col>
      <xdr:colOff>533400</xdr:colOff>
      <xdr:row>1</xdr:row>
      <xdr:rowOff>76200</xdr:rowOff>
    </xdr:from>
    <xdr:to>
      <xdr:col>7</xdr:col>
      <xdr:colOff>247650</xdr:colOff>
      <xdr:row>5</xdr:row>
      <xdr:rowOff>123825</xdr:rowOff>
    </xdr:to>
    <xdr:sp macro="" textlink="">
      <xdr:nvSpPr>
        <xdr:cNvPr id="7" name="Rounded Rectangle 6">
          <a:extLst>
            <a:ext uri="{FF2B5EF4-FFF2-40B4-BE49-F238E27FC236}">
              <a16:creationId xmlns="" xmlns:a16="http://schemas.microsoft.com/office/drawing/2014/main" id="{00000000-0008-0000-1100-000007000000}"/>
            </a:ext>
          </a:extLst>
        </xdr:cNvPr>
        <xdr:cNvSpPr/>
      </xdr:nvSpPr>
      <xdr:spPr>
        <a:xfrm>
          <a:off x="2971800" y="266700"/>
          <a:ext cx="207645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a:t>
          </a:r>
          <a:r>
            <a:rPr lang="en-US" sz="1100" baseline="0"/>
            <a:t> has been updated to enter the "Samples" automatically from real data.</a:t>
          </a:r>
          <a:endParaRPr lang="en-US" sz="1100"/>
        </a:p>
      </xdr:txBody>
    </xdr:sp>
    <xdr:clientData/>
  </xdr:twoCellAnchor>
  <xdr:twoCellAnchor>
    <xdr:from>
      <xdr:col>16</xdr:col>
      <xdr:colOff>419100</xdr:colOff>
      <xdr:row>5</xdr:row>
      <xdr:rowOff>76200</xdr:rowOff>
    </xdr:from>
    <xdr:to>
      <xdr:col>18</xdr:col>
      <xdr:colOff>523875</xdr:colOff>
      <xdr:row>10</xdr:row>
      <xdr:rowOff>161925</xdr:rowOff>
    </xdr:to>
    <xdr:sp macro="" textlink="">
      <xdr:nvSpPr>
        <xdr:cNvPr id="8" name="Rounded Rectangular Callout 7">
          <a:extLst>
            <a:ext uri="{FF2B5EF4-FFF2-40B4-BE49-F238E27FC236}">
              <a16:creationId xmlns="" xmlns:a16="http://schemas.microsoft.com/office/drawing/2014/main" id="{00000000-0008-0000-1100-000008000000}"/>
            </a:ext>
          </a:extLst>
        </xdr:cNvPr>
        <xdr:cNvSpPr/>
      </xdr:nvSpPr>
      <xdr:spPr>
        <a:xfrm>
          <a:off x="10534650" y="1028700"/>
          <a:ext cx="1285875" cy="1038225"/>
        </a:xfrm>
        <a:prstGeom prst="wedgeRoundRectCallout">
          <a:avLst>
            <a:gd name="adj1" fmla="val -68981"/>
            <a:gd name="adj2" fmla="val -56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calculated based</a:t>
          </a:r>
          <a:r>
            <a:rPr lang="en-US" sz="1100" baseline="0"/>
            <a:t> on actual data and used in the table to the left.</a:t>
          </a:r>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121442</xdr:colOff>
      <xdr:row>0</xdr:row>
      <xdr:rowOff>117871</xdr:rowOff>
    </xdr:from>
    <xdr:to>
      <xdr:col>16</xdr:col>
      <xdr:colOff>373854</xdr:colOff>
      <xdr:row>23</xdr:row>
      <xdr:rowOff>78580</xdr:rowOff>
    </xdr:to>
    <xdr:graphicFrame macro="">
      <xdr:nvGraphicFramePr>
        <xdr:cNvPr id="2" name="Chart 1">
          <a:extLst>
            <a:ext uri="{FF2B5EF4-FFF2-40B4-BE49-F238E27FC236}">
              <a16:creationId xmlns=""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133351</xdr:colOff>
      <xdr:row>24</xdr:row>
      <xdr:rowOff>9525</xdr:rowOff>
    </xdr:from>
    <xdr:to>
      <xdr:col>16</xdr:col>
      <xdr:colOff>412750</xdr:colOff>
      <xdr:row>41</xdr:row>
      <xdr:rowOff>23131</xdr:rowOff>
    </xdr:to>
    <xdr:graphicFrame macro="">
      <xdr:nvGraphicFramePr>
        <xdr:cNvPr id="3" name="Chart 2">
          <a:extLst>
            <a:ext uri="{FF2B5EF4-FFF2-40B4-BE49-F238E27FC236}">
              <a16:creationId xmlns="" xmlns:a16="http://schemas.microsoft.com/office/drawing/2014/main"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112570</xdr:colOff>
      <xdr:row>0</xdr:row>
      <xdr:rowOff>190499</xdr:rowOff>
    </xdr:from>
    <xdr:to>
      <xdr:col>16</xdr:col>
      <xdr:colOff>259774</xdr:colOff>
      <xdr:row>5</xdr:row>
      <xdr:rowOff>69273</xdr:rowOff>
    </xdr:to>
    <xdr:sp macro="" textlink="">
      <xdr:nvSpPr>
        <xdr:cNvPr id="4" name="TextBox 3">
          <a:extLst>
            <a:ext uri="{FF2B5EF4-FFF2-40B4-BE49-F238E27FC236}">
              <a16:creationId xmlns="" xmlns:a16="http://schemas.microsoft.com/office/drawing/2014/main" id="{00000000-0008-0000-1900-000004000000}"/>
            </a:ext>
          </a:extLst>
        </xdr:cNvPr>
        <xdr:cNvSpPr txBox="1"/>
      </xdr:nvSpPr>
      <xdr:spPr>
        <a:xfrm>
          <a:off x="6608620" y="190499"/>
          <a:ext cx="3099954" cy="83127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how many simulated trials completed on or  before the x-axis date. The higher the bar, the more likely that outcome.</a:t>
          </a:r>
          <a:endParaRPr lang="en-US" sz="1100"/>
        </a:p>
      </xdr:txBody>
    </xdr:sp>
    <xdr:clientData/>
  </xdr:twoCellAnchor>
  <xdr:twoCellAnchor>
    <xdr:from>
      <xdr:col>11</xdr:col>
      <xdr:colOff>57152</xdr:colOff>
      <xdr:row>24</xdr:row>
      <xdr:rowOff>109104</xdr:rowOff>
    </xdr:from>
    <xdr:to>
      <xdr:col>16</xdr:col>
      <xdr:colOff>204356</xdr:colOff>
      <xdr:row>29</xdr:row>
      <xdr:rowOff>155222</xdr:rowOff>
    </xdr:to>
    <xdr:sp macro="" textlink="">
      <xdr:nvSpPr>
        <xdr:cNvPr id="5" name="TextBox 4">
          <a:extLst>
            <a:ext uri="{FF2B5EF4-FFF2-40B4-BE49-F238E27FC236}">
              <a16:creationId xmlns="" xmlns:a16="http://schemas.microsoft.com/office/drawing/2014/main" id="{00000000-0008-0000-1900-000005000000}"/>
            </a:ext>
          </a:extLst>
        </xdr:cNvPr>
        <xdr:cNvSpPr txBox="1"/>
      </xdr:nvSpPr>
      <xdr:spPr>
        <a:xfrm>
          <a:off x="6553202" y="4681104"/>
          <a:ext cx="3099954"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simulated burn-down trends. It shows the first 50 trials and visually shows the general hotspots and outlier dates. Enter actual stories remaining in the Reamining Stories Actual worksheet to see progress.</a:t>
          </a:r>
          <a:endParaRPr lang="en-US" sz="1100"/>
        </a:p>
      </xdr:txBody>
    </xdr:sp>
    <xdr:clientData/>
  </xdr:twoCellAnchor>
  <xdr:twoCellAnchor>
    <xdr:from>
      <xdr:col>0</xdr:col>
      <xdr:colOff>169332</xdr:colOff>
      <xdr:row>42</xdr:row>
      <xdr:rowOff>11288</xdr:rowOff>
    </xdr:from>
    <xdr:to>
      <xdr:col>16</xdr:col>
      <xdr:colOff>423334</xdr:colOff>
      <xdr:row>63</xdr:row>
      <xdr:rowOff>112888</xdr:rowOff>
    </xdr:to>
    <xdr:graphicFrame macro="">
      <xdr:nvGraphicFramePr>
        <xdr:cNvPr id="6" name="Chart 5">
          <a:extLst>
            <a:ext uri="{FF2B5EF4-FFF2-40B4-BE49-F238E27FC236}">
              <a16:creationId xmlns="" xmlns:a16="http://schemas.microsoft.com/office/drawing/2014/main" id="{00000000-0008-0000-1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479778</xdr:colOff>
      <xdr:row>45</xdr:row>
      <xdr:rowOff>42333</xdr:rowOff>
    </xdr:from>
    <xdr:to>
      <xdr:col>6</xdr:col>
      <xdr:colOff>626981</xdr:colOff>
      <xdr:row>50</xdr:row>
      <xdr:rowOff>88451</xdr:rowOff>
    </xdr:to>
    <xdr:sp macro="" textlink="">
      <xdr:nvSpPr>
        <xdr:cNvPr id="7" name="TextBox 6">
          <a:extLst>
            <a:ext uri="{FF2B5EF4-FFF2-40B4-BE49-F238E27FC236}">
              <a16:creationId xmlns="" xmlns:a16="http://schemas.microsoft.com/office/drawing/2014/main" id="{00000000-0008-0000-1900-000007000000}"/>
            </a:ext>
          </a:extLst>
        </xdr:cNvPr>
        <xdr:cNvSpPr txBox="1"/>
      </xdr:nvSpPr>
      <xdr:spPr>
        <a:xfrm>
          <a:off x="1070328" y="8614833"/>
          <a:ext cx="3061853"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number of completed (pre-split) stories for a given period. Select the time period on the forecast worksheet. The forecast is shown at three confidence intervals specified on the forecast worksheet.</a:t>
          </a:r>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23</xdr:row>
      <xdr:rowOff>167640</xdr:rowOff>
    </xdr:to>
    <xdr:sp macro="" textlink="">
      <xdr:nvSpPr>
        <xdr:cNvPr id="2" name="TextBox 1">
          <a:extLst>
            <a:ext uri="{FF2B5EF4-FFF2-40B4-BE49-F238E27FC236}">
              <a16:creationId xmlns="" xmlns:a16="http://schemas.microsoft.com/office/drawing/2014/main" id="{00000000-0008-0000-1A00-000002000000}"/>
            </a:ext>
          </a:extLst>
        </xdr:cNvPr>
        <xdr:cNvSpPr txBox="1"/>
      </xdr:nvSpPr>
      <xdr:spPr>
        <a:xfrm>
          <a:off x="281940" y="590550"/>
          <a:ext cx="7345680" cy="41681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281940</xdr:colOff>
      <xdr:row>1</xdr:row>
      <xdr:rowOff>200024</xdr:rowOff>
    </xdr:from>
    <xdr:to>
      <xdr:col>12</xdr:col>
      <xdr:colOff>541020</xdr:colOff>
      <xdr:row>33</xdr:row>
      <xdr:rowOff>9524</xdr:rowOff>
    </xdr:to>
    <xdr:sp macro="" textlink="">
      <xdr:nvSpPr>
        <xdr:cNvPr id="3" name="TextBox 2">
          <a:extLst>
            <a:ext uri="{FF2B5EF4-FFF2-40B4-BE49-F238E27FC236}">
              <a16:creationId xmlns="" xmlns:a16="http://schemas.microsoft.com/office/drawing/2014/main" id="{00000000-0008-0000-1A00-000003000000}"/>
            </a:ext>
          </a:extLst>
        </xdr:cNvPr>
        <xdr:cNvSpPr txBox="1"/>
      </xdr:nvSpPr>
      <xdr:spPr>
        <a:xfrm>
          <a:off x="281940" y="590549"/>
          <a:ext cx="7345680" cy="59150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based on story count range</a:t>
          </a:r>
          <a:r>
            <a:rPr lang="en-US" sz="1100" baseline="0"/>
            <a:t> estimates and either estimated team throughput or historical team throughput samples.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 Given your desired scenario order, features are completed in order and the dates computed based on specified likelihood.</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guarantee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 - a good balance of better than average but not susceptible to extreme outliers.</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endParaRPr lang="en-US" sz="1100" baseline="0"/>
        </a:p>
        <a:p>
          <a:endParaRPr lang="en-US" sz="1100" baseline="0"/>
        </a:p>
        <a:p>
          <a:r>
            <a:rPr lang="en-US" sz="1100">
              <a:solidFill>
                <a:schemeClr val="dk1"/>
              </a:solidFill>
              <a:effectLst/>
              <a:latin typeface="+mn-lt"/>
              <a:ea typeface="+mn-ea"/>
              <a:cs typeface="+mn-cs"/>
            </a:rPr>
            <a:t>Ideas, errors, requests? Email: troy.magennis@focusedobjective.com</a:t>
          </a:r>
          <a:endParaRPr lang="en-US">
            <a:effectLst/>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a:effectLst/>
          </a:endParaRP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a:effectLst/>
          </a:endParaRPr>
        </a:p>
        <a:p>
          <a:endParaRPr lang="en-US" sz="1100" baseline="0"/>
        </a:p>
      </xdr:txBody>
    </xdr:sp>
    <xdr:clientData/>
  </xdr:twoCellAnchor>
  <xdr:twoCellAnchor editAs="oneCell">
    <xdr:from>
      <xdr:col>11</xdr:col>
      <xdr:colOff>120015</xdr:colOff>
      <xdr:row>23</xdr:row>
      <xdr:rowOff>139065</xdr:rowOff>
    </xdr:from>
    <xdr:to>
      <xdr:col>12</xdr:col>
      <xdr:colOff>348615</xdr:colOff>
      <xdr:row>25</xdr:row>
      <xdr:rowOff>70485</xdr:rowOff>
    </xdr:to>
    <xdr:pic>
      <xdr:nvPicPr>
        <xdr:cNvPr id="4" name="Picture 3" descr="Creative Commons License">
          <a:extLst>
            <a:ext uri="{FF2B5EF4-FFF2-40B4-BE49-F238E27FC236}">
              <a16:creationId xmlns="" xmlns:a16="http://schemas.microsoft.com/office/drawing/2014/main" id="{00000000-0008-0000-1A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16065" y="4730115"/>
          <a:ext cx="819150" cy="312420"/>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0</xdr:colOff>
      <xdr:row>2</xdr:row>
      <xdr:rowOff>0</xdr:rowOff>
    </xdr:from>
    <xdr:to>
      <xdr:col>9</xdr:col>
      <xdr:colOff>10160</xdr:colOff>
      <xdr:row>6</xdr:row>
      <xdr:rowOff>139700</xdr:rowOff>
    </xdr:to>
    <xdr:sp macro="" textlink="">
      <xdr:nvSpPr>
        <xdr:cNvPr id="2" name="TextBox 1">
          <a:extLst>
            <a:ext uri="{FF2B5EF4-FFF2-40B4-BE49-F238E27FC236}">
              <a16:creationId xmlns="" xmlns:a16="http://schemas.microsoft.com/office/drawing/2014/main" id="{00000000-0008-0000-1B00-000002000000}"/>
            </a:ext>
          </a:extLst>
        </xdr:cNvPr>
        <xdr:cNvSpPr txBox="1"/>
      </xdr:nvSpPr>
      <xdr:spPr>
        <a:xfrm>
          <a:off x="6600825" y="571500"/>
          <a:ext cx="4582160" cy="901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Enter the actual number of IN-COMPLETE items in the backlog in column B for the dates shown in column A. This line will be charted on the burndown chart</a:t>
          </a:r>
          <a:r>
            <a:rPr lang="en-US" sz="1100" baseline="0"/>
            <a:t>.</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J13"/>
  <sheetViews>
    <sheetView tabSelected="1" workbookViewId="0">
      <selection activeCell="K18" sqref="K18"/>
    </sheetView>
  </sheetViews>
  <sheetFormatPr defaultColWidth="9.140625" defaultRowHeight="15" x14ac:dyDescent="0.25"/>
  <cols>
    <col min="1" max="1" width="9.140625" style="93"/>
    <col min="2" max="2" width="21.7109375" style="93" bestFit="1" customWidth="1"/>
    <col min="3" max="3" width="8.28515625" style="93" bestFit="1" customWidth="1"/>
    <col min="4" max="4" width="9.140625" style="93"/>
    <col min="5" max="5" width="10.28515625" style="93" bestFit="1" customWidth="1"/>
    <col min="6" max="6" width="9.7109375" style="93" bestFit="1" customWidth="1"/>
    <col min="7" max="8" width="9.140625" style="93"/>
    <col min="9" max="9" width="10.7109375" style="93" bestFit="1" customWidth="1"/>
    <col min="10" max="16384" width="9.140625" style="93"/>
  </cols>
  <sheetData>
    <row r="1" spans="2:10" thickBot="1" x14ac:dyDescent="0.35"/>
    <row r="2" spans="2:10" ht="20.45" thickBot="1" x14ac:dyDescent="0.45">
      <c r="B2" s="94" t="s">
        <v>197</v>
      </c>
      <c r="C2" s="120" t="s">
        <v>198</v>
      </c>
      <c r="D2" s="120"/>
      <c r="E2" s="120"/>
      <c r="F2" s="120"/>
      <c r="G2" s="120"/>
      <c r="H2" s="76"/>
      <c r="I2" s="76"/>
      <c r="J2" s="77"/>
    </row>
    <row r="3" spans="2:10" ht="18.600000000000001" thickTop="1" thickBot="1" x14ac:dyDescent="0.4">
      <c r="B3" s="92" t="s">
        <v>217</v>
      </c>
      <c r="C3" s="91"/>
      <c r="D3" s="91"/>
      <c r="E3" s="91"/>
      <c r="F3" s="91"/>
      <c r="G3" s="91"/>
      <c r="H3" s="78"/>
      <c r="I3" s="121" t="s">
        <v>209</v>
      </c>
      <c r="J3" s="123"/>
    </row>
    <row r="4" spans="2:10" ht="15.6" thickTop="1" thickBot="1" x14ac:dyDescent="0.35">
      <c r="B4" s="79" t="s">
        <v>199</v>
      </c>
      <c r="C4" s="80" t="s">
        <v>5</v>
      </c>
      <c r="D4" s="80" t="s">
        <v>6</v>
      </c>
      <c r="E4" s="80" t="s">
        <v>7</v>
      </c>
      <c r="F4" s="80" t="s">
        <v>8</v>
      </c>
      <c r="G4" s="80" t="s">
        <v>206</v>
      </c>
      <c r="H4" s="78"/>
      <c r="I4" s="78" t="s">
        <v>210</v>
      </c>
      <c r="J4" s="90">
        <f ca="1">COUNTIF('Tracking Data'!C2:C1000,"On Time")</f>
        <v>2</v>
      </c>
    </row>
    <row r="5" spans="2:10" ht="14.45" x14ac:dyDescent="0.3">
      <c r="B5" s="81" t="s">
        <v>200</v>
      </c>
      <c r="C5" s="78">
        <f>'Tracking Data'!K2</f>
        <v>3</v>
      </c>
      <c r="D5" s="78">
        <f>'Tracking Data'!M1</f>
        <v>3</v>
      </c>
      <c r="E5" s="78">
        <f>'Tracking Data'!O1</f>
        <v>1</v>
      </c>
      <c r="F5" s="78">
        <f>'Tracking Data'!Q1</f>
        <v>1</v>
      </c>
      <c r="G5" s="78">
        <f>SUM(C5:F5)</f>
        <v>8</v>
      </c>
      <c r="H5" s="78"/>
      <c r="I5" s="78" t="s">
        <v>211</v>
      </c>
      <c r="J5" s="90">
        <f ca="1">COUNTIF('Tracking Data'!C2:C1000,"Due Today")</f>
        <v>1</v>
      </c>
    </row>
    <row r="6" spans="2:10" ht="14.45" x14ac:dyDescent="0.3">
      <c r="B6" s="81" t="s">
        <v>201</v>
      </c>
      <c r="C6" s="78">
        <f ca="1">'Board Active'!E2</f>
        <v>2</v>
      </c>
      <c r="D6" s="78">
        <f ca="1">'Board Active'!G1</f>
        <v>3</v>
      </c>
      <c r="E6" s="78">
        <f ca="1">'Board Active'!I1</f>
        <v>2</v>
      </c>
      <c r="F6" s="78">
        <f ca="1">'Board Active'!K1</f>
        <v>1</v>
      </c>
      <c r="G6" s="78">
        <f ca="1">SUM(C6:F6)</f>
        <v>8</v>
      </c>
      <c r="H6" s="78"/>
      <c r="I6" s="78" t="s">
        <v>212</v>
      </c>
      <c r="J6" s="90">
        <f ca="1">COUNTIF('Tracking Data'!C2:C1000,"Blocked")</f>
        <v>1</v>
      </c>
    </row>
    <row r="7" spans="2:10" ht="14.45" x14ac:dyDescent="0.3">
      <c r="B7" s="82"/>
      <c r="C7" s="78"/>
      <c r="D7" s="78"/>
      <c r="E7" s="78"/>
      <c r="F7" s="78"/>
      <c r="G7" s="78"/>
      <c r="H7" s="78"/>
      <c r="I7" s="78" t="s">
        <v>213</v>
      </c>
      <c r="J7" s="90">
        <f ca="1">COUNTIF('Tracking Data'!C2:C1000,"Late")</f>
        <v>5</v>
      </c>
    </row>
    <row r="8" spans="2:10" ht="18" thickBot="1" x14ac:dyDescent="0.4">
      <c r="B8" s="122" t="s">
        <v>214</v>
      </c>
      <c r="C8" s="121"/>
      <c r="D8" s="78"/>
      <c r="E8" s="121" t="s">
        <v>208</v>
      </c>
      <c r="F8" s="121"/>
      <c r="G8" s="121"/>
      <c r="H8" s="78"/>
      <c r="I8" s="78"/>
      <c r="J8" s="83"/>
    </row>
    <row r="9" spans="2:10" thickTop="1" x14ac:dyDescent="0.3">
      <c r="B9" s="81" t="s">
        <v>203</v>
      </c>
      <c r="C9" s="75">
        <f>AVERAGEIF('Weekly Summary'!P2:P1000,"&lt;&gt;"&amp;"")</f>
        <v>2.5</v>
      </c>
      <c r="D9" s="78"/>
      <c r="E9" s="84" t="s">
        <v>77</v>
      </c>
      <c r="F9" s="84" t="s">
        <v>78</v>
      </c>
      <c r="G9" s="78"/>
      <c r="H9" s="78"/>
      <c r="I9" s="78"/>
      <c r="J9" s="83"/>
    </row>
    <row r="10" spans="2:10" ht="14.45" x14ac:dyDescent="0.3">
      <c r="B10" s="85" t="s">
        <v>202</v>
      </c>
      <c r="C10" s="74" t="str">
        <f ca="1">OFFSET('Weekly Summary'!P1,MATCH(TODAY(),'Weekly Summary'!C2:C1000),0)</f>
        <v/>
      </c>
      <c r="D10" s="78"/>
      <c r="E10" s="95">
        <f>Forecast!K4</f>
        <v>1</v>
      </c>
      <c r="F10" s="96">
        <f ca="1">Forecast!M4</f>
        <v>42924</v>
      </c>
      <c r="G10" s="78"/>
      <c r="H10" s="78"/>
      <c r="I10" s="78"/>
      <c r="J10" s="83"/>
    </row>
    <row r="11" spans="2:10" ht="14.45" x14ac:dyDescent="0.3">
      <c r="B11" s="81" t="s">
        <v>204</v>
      </c>
      <c r="C11" s="75">
        <f>AVERAGEIF('Monthly Summary'!P1:P1000,"&lt;&gt;"&amp;"")</f>
        <v>1.75</v>
      </c>
      <c r="D11" s="78"/>
      <c r="E11" s="97">
        <f>Forecast!K5</f>
        <v>0.95</v>
      </c>
      <c r="F11" s="98">
        <f ca="1">Forecast!M5</f>
        <v>42889</v>
      </c>
      <c r="G11" s="78"/>
      <c r="H11" s="78"/>
      <c r="I11" s="78"/>
      <c r="J11" s="83"/>
    </row>
    <row r="12" spans="2:10" ht="14.45" x14ac:dyDescent="0.3">
      <c r="B12" s="81" t="s">
        <v>205</v>
      </c>
      <c r="C12" s="75" t="str">
        <f ca="1">IFERROR(OFFSET('Monthly Summary'!P1,MATCH(TODAY(),'Monthly Summary'!C2:C1000),0),"")</f>
        <v/>
      </c>
      <c r="D12" s="78"/>
      <c r="E12" s="97">
        <f>Forecast!K6</f>
        <v>0.9</v>
      </c>
      <c r="F12" s="98">
        <f ca="1">Forecast!M6</f>
        <v>42882</v>
      </c>
      <c r="G12" s="78"/>
      <c r="H12" s="78"/>
      <c r="I12" s="78"/>
      <c r="J12" s="83"/>
    </row>
    <row r="13" spans="2:10" thickBot="1" x14ac:dyDescent="0.35">
      <c r="B13" s="86" t="s">
        <v>207</v>
      </c>
      <c r="C13" s="87">
        <f ca="1">IFERROR(OFFSET('Monthly Summary'!P1,MATCH(TODAY(),'Monthly Summary'!C2:C1000),0),'Monthly Summary'!P2)</f>
        <v>1.75</v>
      </c>
      <c r="D13" s="88"/>
      <c r="E13" s="99">
        <f>Forecast!K7</f>
        <v>0.85</v>
      </c>
      <c r="F13" s="100">
        <f ca="1">Forecast!M7</f>
        <v>42875</v>
      </c>
      <c r="G13" s="88"/>
      <c r="H13" s="88"/>
      <c r="I13" s="88"/>
      <c r="J13" s="89"/>
    </row>
  </sheetData>
  <mergeCells count="4">
    <mergeCell ref="C2:G2"/>
    <mergeCell ref="E8:G8"/>
    <mergeCell ref="B8:C8"/>
    <mergeCell ref="I3:J3"/>
  </mergeCells>
  <conditionalFormatting sqref="C6">
    <cfRule type="cellIs" dxfId="77" priority="30" operator="equal">
      <formula>$C$5</formula>
    </cfRule>
    <cfRule type="cellIs" dxfId="76" priority="31" operator="lessThan">
      <formula>$C$5</formula>
    </cfRule>
    <cfRule type="cellIs" dxfId="75" priority="32" operator="greaterThan">
      <formula>$C$5</formula>
    </cfRule>
  </conditionalFormatting>
  <conditionalFormatting sqref="D6">
    <cfRule type="cellIs" dxfId="74" priority="21" operator="equal">
      <formula>$D$5</formula>
    </cfRule>
    <cfRule type="cellIs" dxfId="73" priority="22" operator="lessThan">
      <formula>$D$5</formula>
    </cfRule>
    <cfRule type="cellIs" dxfId="72" priority="23" operator="greaterThan">
      <formula>$D$5</formula>
    </cfRule>
  </conditionalFormatting>
  <conditionalFormatting sqref="E6">
    <cfRule type="cellIs" dxfId="71" priority="18" operator="equal">
      <formula>$E$5</formula>
    </cfRule>
    <cfRule type="cellIs" dxfId="70" priority="19" operator="lessThan">
      <formula>$E$5</formula>
    </cfRule>
    <cfRule type="cellIs" dxfId="69" priority="20" operator="greaterThan">
      <formula>$E$5</formula>
    </cfRule>
  </conditionalFormatting>
  <conditionalFormatting sqref="F6">
    <cfRule type="cellIs" dxfId="68" priority="15" operator="equal">
      <formula>F5</formula>
    </cfRule>
    <cfRule type="cellIs" dxfId="67" priority="16" operator="lessThan">
      <formula>$F$5</formula>
    </cfRule>
    <cfRule type="cellIs" dxfId="66" priority="17" operator="greaterThan">
      <formula>$F$5</formula>
    </cfRule>
  </conditionalFormatting>
  <conditionalFormatting sqref="G6">
    <cfRule type="cellIs" dxfId="65" priority="12" operator="equal">
      <formula>$G$5</formula>
    </cfRule>
    <cfRule type="cellIs" dxfId="64" priority="13" operator="lessThan">
      <formula>$G$5</formula>
    </cfRule>
    <cfRule type="cellIs" dxfId="63" priority="14" operator="greaterThan">
      <formula>$G$5</formula>
    </cfRule>
  </conditionalFormatting>
  <conditionalFormatting sqref="E10:E13">
    <cfRule type="colorScale" priority="11">
      <colorScale>
        <cfvo type="min"/>
        <cfvo type="max"/>
        <color rgb="FFFCFCFF"/>
        <color rgb="FF63BE7B"/>
      </colorScale>
    </cfRule>
  </conditionalFormatting>
  <conditionalFormatting sqref="I4">
    <cfRule type="cellIs" dxfId="62" priority="9" operator="equal">
      <formula>"Late"</formula>
    </cfRule>
    <cfRule type="cellIs" dxfId="61" priority="10" operator="equal">
      <formula>"On Time"</formula>
    </cfRule>
  </conditionalFormatting>
  <conditionalFormatting sqref="I4">
    <cfRule type="cellIs" dxfId="60" priority="8" operator="equal">
      <formula>"Due Today"</formula>
    </cfRule>
  </conditionalFormatting>
  <conditionalFormatting sqref="I4">
    <cfRule type="cellIs" dxfId="59" priority="6" operator="equal">
      <formula>"Done"</formula>
    </cfRule>
    <cfRule type="cellIs" dxfId="58" priority="7" operator="equal">
      <formula>"Blocked"</formula>
    </cfRule>
  </conditionalFormatting>
  <conditionalFormatting sqref="I5:I7">
    <cfRule type="cellIs" dxfId="57" priority="4" operator="equal">
      <formula>"Late"</formula>
    </cfRule>
    <cfRule type="cellIs" dxfId="56" priority="5" operator="equal">
      <formula>"On Time"</formula>
    </cfRule>
  </conditionalFormatting>
  <conditionalFormatting sqref="I5:I7">
    <cfRule type="cellIs" dxfId="55" priority="3" operator="equal">
      <formula>"Due Today"</formula>
    </cfRule>
  </conditionalFormatting>
  <conditionalFormatting sqref="I5:I7">
    <cfRule type="cellIs" dxfId="54" priority="1" operator="equal">
      <formula>"Done"</formula>
    </cfRule>
    <cfRule type="cellIs" dxfId="53" priority="2" operator="equal">
      <formula>"Blocked"</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T1000"/>
  <sheetViews>
    <sheetView topLeftCell="B1" workbookViewId="0">
      <pane ySplit="2" topLeftCell="A3" activePane="bottomLeft" state="frozen"/>
      <selection activeCell="B1" sqref="B1"/>
      <selection pane="bottomLeft" activeCell="I15" sqref="I15"/>
    </sheetView>
  </sheetViews>
  <sheetFormatPr defaultRowHeight="15" x14ac:dyDescent="0.25"/>
  <cols>
    <col min="1" max="1" width="9.140625" hidden="1" customWidth="1"/>
    <col min="2" max="2" width="12.28515625" bestFit="1" customWidth="1"/>
    <col min="3" max="3" width="10.28515625" bestFit="1" customWidth="1"/>
    <col min="5" max="5" width="39.7109375" customWidth="1"/>
    <col min="6" max="6" width="39.7109375" hidden="1" customWidth="1"/>
    <col min="7" max="7" width="19.5703125" customWidth="1"/>
    <col min="8" max="8" width="9.7109375" hidden="1" customWidth="1"/>
    <col min="9" max="9" width="9.7109375" customWidth="1"/>
    <col min="10" max="10" width="11.85546875" customWidth="1"/>
    <col min="11" max="11" width="9.7109375" style="13" bestFit="1" customWidth="1"/>
    <col min="12" max="12" width="9.7109375" style="20" bestFit="1" customWidth="1"/>
    <col min="13" max="13" width="9.7109375" style="21" bestFit="1" customWidth="1"/>
    <col min="14" max="14" width="9.7109375" style="20" bestFit="1" customWidth="1"/>
    <col min="15" max="15" width="9.7109375" style="21" bestFit="1" customWidth="1"/>
    <col min="16" max="16" width="9.85546875" style="20" bestFit="1" customWidth="1"/>
    <col min="17" max="17" width="9.7109375" style="21" bestFit="1" customWidth="1"/>
    <col min="18" max="18" width="9.7109375" style="13" bestFit="1" customWidth="1"/>
    <col min="20" max="20" width="36.5703125" customWidth="1"/>
  </cols>
  <sheetData>
    <row r="1" spans="1:20" x14ac:dyDescent="0.25">
      <c r="B1" s="128" t="s">
        <v>0</v>
      </c>
      <c r="C1" s="23"/>
      <c r="D1" s="125" t="s">
        <v>1</v>
      </c>
      <c r="E1" s="125" t="s">
        <v>2</v>
      </c>
      <c r="F1" s="101"/>
      <c r="G1" s="125" t="s">
        <v>3</v>
      </c>
      <c r="H1" s="26"/>
      <c r="I1" s="130" t="s">
        <v>195</v>
      </c>
      <c r="J1" s="125" t="s">
        <v>4</v>
      </c>
      <c r="K1" s="10" t="s">
        <v>5</v>
      </c>
      <c r="L1" s="14" t="s">
        <v>6</v>
      </c>
      <c r="M1" s="15">
        <f>Settings!B13</f>
        <v>3</v>
      </c>
      <c r="N1" s="14" t="s">
        <v>7</v>
      </c>
      <c r="O1" s="15">
        <f>Settings!B14</f>
        <v>1</v>
      </c>
      <c r="P1" s="14" t="s">
        <v>8</v>
      </c>
      <c r="Q1" s="15">
        <f>Settings!B15</f>
        <v>1</v>
      </c>
      <c r="R1" s="126" t="s">
        <v>9</v>
      </c>
      <c r="S1" s="129" t="s">
        <v>10</v>
      </c>
      <c r="T1" s="124" t="s">
        <v>222</v>
      </c>
    </row>
    <row r="2" spans="1:20" x14ac:dyDescent="0.25">
      <c r="B2" s="128"/>
      <c r="C2" s="23" t="s">
        <v>11</v>
      </c>
      <c r="D2" s="125" t="s">
        <v>1</v>
      </c>
      <c r="E2" s="125"/>
      <c r="F2" s="101"/>
      <c r="G2" s="125"/>
      <c r="H2" s="26" t="s">
        <v>12</v>
      </c>
      <c r="I2" s="130"/>
      <c r="J2" s="125"/>
      <c r="K2" s="11">
        <f>Settings!B12</f>
        <v>3</v>
      </c>
      <c r="L2" s="16" t="s">
        <v>13</v>
      </c>
      <c r="M2" s="17" t="s">
        <v>14</v>
      </c>
      <c r="N2" s="16" t="s">
        <v>13</v>
      </c>
      <c r="O2" s="17" t="s">
        <v>14</v>
      </c>
      <c r="P2" s="16" t="s">
        <v>13</v>
      </c>
      <c r="Q2" s="17" t="s">
        <v>14</v>
      </c>
      <c r="R2" s="127"/>
      <c r="S2" s="129"/>
      <c r="T2" s="124"/>
    </row>
    <row r="3" spans="1:20" x14ac:dyDescent="0.25">
      <c r="A3">
        <v>1</v>
      </c>
      <c r="B3" s="48" t="str">
        <f t="shared" ref="B3:B8" si="0">IF(T3&lt;&gt;"","Aborted",IF(R3&lt;&gt;"", "Done", IF(Q3&lt;&gt;"","Validation Out", IF(P3&lt;&gt;"", "Validation In", IF(O3&lt;&gt;"", "Execution Out",IF(N3&lt;&gt;"","Execution In",IF(M3&lt;&gt;"","Analysis Out",IF(L3&lt;&gt;"","Analysis In",IF(K3&lt;&gt;"","Planned","")))))))))</f>
        <v>Planned</v>
      </c>
      <c r="C3" t="str">
        <f ca="1">IF(K3&lt;&gt;"",IF(B3="Aborted","Aborted",IF(COUNTIF(Blocks!B$3:B988,D3)&gt;0,"Blocked",IF(B3="Done","Done",IF('Board Active'!N3=TODAY(),"Due Today",IF('Board Active'!N3&lt;TODAY(),"Late","On Time"))))),"")</f>
        <v>Blocked</v>
      </c>
      <c r="D3" s="48" t="str">
        <f>IF(E3&lt;&gt;"",Settings!B$9&amp;A3,"")</f>
        <v>SPM1</v>
      </c>
      <c r="E3" t="str">
        <f>"Sample Task "&amp;ROW()-2</f>
        <v>Sample Task 1</v>
      </c>
      <c r="F3" t="str">
        <f ca="1">IF(E3&lt;&gt;"",IF(C3="Blocked",C3&amp;" - "&amp;E3,E3),"")</f>
        <v>Blocked - Sample Task 1</v>
      </c>
      <c r="G3" t="s">
        <v>15</v>
      </c>
      <c r="H3" t="str">
        <f>IF(J3="&lt;= 1 day","XS",IF(J3="2 days","S",IF(J3="3 days","M",IF(J3="&lt;= 1 week","L",IF(J3="&lt;= 2 weeks","XL")))))</f>
        <v>S</v>
      </c>
      <c r="I3" s="4">
        <v>42802</v>
      </c>
      <c r="J3" t="s">
        <v>16</v>
      </c>
      <c r="K3" s="12">
        <v>42802</v>
      </c>
      <c r="L3" s="18"/>
      <c r="M3" s="19"/>
      <c r="N3" s="18"/>
      <c r="O3" s="19"/>
      <c r="P3" s="18"/>
      <c r="Q3" s="19"/>
      <c r="R3" s="12"/>
      <c r="S3" s="48" t="str">
        <f>IF(B3="Done",R3-L3,"")</f>
        <v/>
      </c>
    </row>
    <row r="4" spans="1:20" ht="14.45" x14ac:dyDescent="0.3">
      <c r="A4">
        <v>2</v>
      </c>
      <c r="B4" s="48" t="str">
        <f t="shared" si="0"/>
        <v>Execution Out</v>
      </c>
      <c r="C4" t="str">
        <f ca="1">IF(K4&lt;&gt;"",IF(B4="Aborted","Aborted",IF(COUNTIF(Blocks!B$3:B989,D4)&gt;0,"Blocked",IF(B4="Done","Done",IF('Board Active'!N4=TODAY(),"Due Today",IF('Board Active'!N4&lt;TODAY(),"Late","On Time"))))),"")</f>
        <v>Late</v>
      </c>
      <c r="D4" s="48" t="str">
        <f>IF(E4&lt;&gt;"",Settings!B$9&amp;A4,"")</f>
        <v>SPM2</v>
      </c>
      <c r="E4" t="str">
        <f t="shared" ref="E4:E23" si="1">"Sample Task "&amp;ROW()-2</f>
        <v>Sample Task 2</v>
      </c>
      <c r="F4" t="str">
        <f t="shared" ref="F4:F67" ca="1" si="2">IF(E4&lt;&gt;"",IF(C4="Blocked",C4&amp;" - "&amp;E4,E4),"")</f>
        <v>Sample Task 2</v>
      </c>
      <c r="G4" t="s">
        <v>15</v>
      </c>
      <c r="H4" t="str">
        <f t="shared" ref="H4:H14" si="3">IF(J4="&lt;= 1 day","XS",IF(J4="2 days","S",IF(J4="3 days","M",IF(J4="&lt;= 1 week","L",IF(J4="&lt;= 2 weeks","XL")))))</f>
        <v>S</v>
      </c>
      <c r="I4" s="4">
        <v>42802</v>
      </c>
      <c r="J4" t="s">
        <v>16</v>
      </c>
      <c r="K4" s="12">
        <v>42802</v>
      </c>
      <c r="L4" s="18">
        <v>42803</v>
      </c>
      <c r="M4" s="19">
        <v>42803</v>
      </c>
      <c r="N4" s="18">
        <v>42803</v>
      </c>
      <c r="O4" s="19">
        <v>42809</v>
      </c>
      <c r="S4" s="48" t="str">
        <f t="shared" ref="S4:S67" si="4">IF(B4="Done",R4-L4,"")</f>
        <v/>
      </c>
    </row>
    <row r="5" spans="1:20" ht="14.45" x14ac:dyDescent="0.3">
      <c r="A5">
        <v>3</v>
      </c>
      <c r="B5" s="48" t="str">
        <f t="shared" si="0"/>
        <v>Analysis In</v>
      </c>
      <c r="C5" t="str">
        <f ca="1">IF(K5&lt;&gt;"",IF(B5="Aborted","Aborted",IF(COUNTIF(Blocks!B$3:B990,D5)&gt;0,"Blocked",IF(B5="Done","Done",IF('Board Active'!N5=TODAY(),"Due Today",IF('Board Active'!N5&lt;TODAY(),"Late","On Time"))))),"")</f>
        <v>Late</v>
      </c>
      <c r="D5" s="48" t="str">
        <f>IF(E5&lt;&gt;"",Settings!B$9&amp;A5,"")</f>
        <v>SPM3</v>
      </c>
      <c r="E5" t="str">
        <f t="shared" si="1"/>
        <v>Sample Task 3</v>
      </c>
      <c r="F5" t="str">
        <f t="shared" ca="1" si="2"/>
        <v>Sample Task 3</v>
      </c>
      <c r="G5" t="s">
        <v>15</v>
      </c>
      <c r="H5" t="str">
        <f t="shared" si="3"/>
        <v>S</v>
      </c>
      <c r="I5" s="4">
        <v>42802</v>
      </c>
      <c r="J5" t="s">
        <v>16</v>
      </c>
      <c r="K5" s="12">
        <v>42802</v>
      </c>
      <c r="L5" s="18">
        <v>42808</v>
      </c>
      <c r="S5" s="48" t="str">
        <f t="shared" si="4"/>
        <v/>
      </c>
    </row>
    <row r="6" spans="1:20" ht="14.45" x14ac:dyDescent="0.3">
      <c r="A6">
        <v>4</v>
      </c>
      <c r="B6" s="48" t="str">
        <f t="shared" si="0"/>
        <v>Validation In</v>
      </c>
      <c r="C6" t="str">
        <f ca="1">IF(K6&lt;&gt;"",IF(B6="Aborted","Aborted",IF(COUNTIF(Blocks!B$3:B991,D6)&gt;0,"Blocked",IF(B6="Done","Done",IF('Board Active'!N6=TODAY(),"Due Today",IF('Board Active'!N6&lt;TODAY(),"Late","On Time"))))),"")</f>
        <v>Late</v>
      </c>
      <c r="D6" s="48" t="str">
        <f>IF(E6&lt;&gt;"",Settings!B$9&amp;A6,"")</f>
        <v>SPM4</v>
      </c>
      <c r="E6" t="str">
        <f t="shared" si="1"/>
        <v>Sample Task 4</v>
      </c>
      <c r="F6" t="str">
        <f t="shared" ca="1" si="2"/>
        <v>Sample Task 4</v>
      </c>
      <c r="G6" t="s">
        <v>15</v>
      </c>
      <c r="H6" t="str">
        <f t="shared" si="3"/>
        <v>L</v>
      </c>
      <c r="I6" s="4">
        <v>42802</v>
      </c>
      <c r="J6" t="s">
        <v>17</v>
      </c>
      <c r="K6" s="12">
        <v>42797</v>
      </c>
      <c r="L6" s="18">
        <v>42797</v>
      </c>
      <c r="M6" s="19">
        <v>42797</v>
      </c>
      <c r="N6" s="18">
        <v>42797</v>
      </c>
      <c r="O6" s="19">
        <v>42801</v>
      </c>
      <c r="P6" s="18">
        <v>42804</v>
      </c>
      <c r="S6" s="48" t="str">
        <f t="shared" si="4"/>
        <v/>
      </c>
    </row>
    <row r="7" spans="1:20" ht="14.45" x14ac:dyDescent="0.3">
      <c r="A7">
        <v>5</v>
      </c>
      <c r="B7" s="48" t="str">
        <f t="shared" si="0"/>
        <v>Done</v>
      </c>
      <c r="C7" t="str">
        <f ca="1">IF(K7&lt;&gt;"",IF(B7="Aborted","Aborted",IF(COUNTIF(Blocks!B$3:B992,D7)&gt;0,"Blocked",IF(B7="Done","Done",IF('Board Active'!N7=TODAY(),"Due Today",IF('Board Active'!N7&lt;TODAY(),"Late","On Time"))))),"")</f>
        <v>Done</v>
      </c>
      <c r="D7" s="48" t="str">
        <f>IF(E7&lt;&gt;"",Settings!B$9&amp;A7,"")</f>
        <v>SPM5</v>
      </c>
      <c r="E7" t="str">
        <f t="shared" si="1"/>
        <v>Sample Task 5</v>
      </c>
      <c r="F7" t="str">
        <f t="shared" ca="1" si="2"/>
        <v>Sample Task 5</v>
      </c>
      <c r="G7" t="s">
        <v>15</v>
      </c>
      <c r="H7" t="str">
        <f t="shared" si="3"/>
        <v>M</v>
      </c>
      <c r="I7" s="4">
        <v>42802</v>
      </c>
      <c r="J7" t="s">
        <v>18</v>
      </c>
      <c r="K7" s="12">
        <v>42797</v>
      </c>
      <c r="L7" s="18">
        <v>42797</v>
      </c>
      <c r="M7" s="19">
        <v>42797</v>
      </c>
      <c r="N7" s="18">
        <v>42797</v>
      </c>
      <c r="O7" s="19">
        <v>42801</v>
      </c>
      <c r="P7" s="18">
        <v>42801</v>
      </c>
      <c r="Q7" s="19">
        <v>42802</v>
      </c>
      <c r="R7" s="12">
        <v>42802</v>
      </c>
      <c r="S7" s="48">
        <f t="shared" si="4"/>
        <v>5</v>
      </c>
    </row>
    <row r="8" spans="1:20" ht="14.45" x14ac:dyDescent="0.3">
      <c r="A8">
        <v>6</v>
      </c>
      <c r="B8" s="48" t="str">
        <f t="shared" si="0"/>
        <v>Done</v>
      </c>
      <c r="C8" t="str">
        <f ca="1">IF(K8&lt;&gt;"",IF(B8="Aborted","Aborted",IF(COUNTIF(Blocks!B$3:B993,D8)&gt;0,"Blocked",IF(B8="Done","Done",IF('Board Active'!N8=TODAY(),"Due Today",IF('Board Active'!N8&lt;TODAY(),"Late","On Time"))))),"")</f>
        <v>Done</v>
      </c>
      <c r="D8" s="48" t="str">
        <f>IF(E8&lt;&gt;"",Settings!B$9&amp;A8,"")</f>
        <v>SPM6</v>
      </c>
      <c r="E8" t="str">
        <f t="shared" si="1"/>
        <v>Sample Task 6</v>
      </c>
      <c r="F8" t="str">
        <f t="shared" ca="1" si="2"/>
        <v>Sample Task 6</v>
      </c>
      <c r="G8" t="s">
        <v>15</v>
      </c>
      <c r="H8" t="str">
        <f t="shared" si="3"/>
        <v>XS</v>
      </c>
      <c r="I8" s="4">
        <v>42802</v>
      </c>
      <c r="J8" t="s">
        <v>19</v>
      </c>
      <c r="K8" s="12">
        <v>42800</v>
      </c>
      <c r="L8" s="18">
        <v>42800</v>
      </c>
      <c r="M8" s="19">
        <v>42800</v>
      </c>
      <c r="N8" s="18">
        <v>42800</v>
      </c>
      <c r="O8" s="19">
        <v>42800</v>
      </c>
      <c r="P8" s="18">
        <v>42800</v>
      </c>
      <c r="Q8" s="19">
        <v>42800</v>
      </c>
      <c r="R8" s="12">
        <v>42800</v>
      </c>
      <c r="S8" s="48">
        <f t="shared" si="4"/>
        <v>0</v>
      </c>
    </row>
    <row r="9" spans="1:20" ht="14.45" x14ac:dyDescent="0.3">
      <c r="A9">
        <v>7</v>
      </c>
      <c r="B9" s="48" t="str">
        <f t="shared" ref="B9:B13" si="5">IF(T9&lt;&gt;"","Aborted",IF(R9&lt;&gt;"", "Done", IF(Q9&lt;&gt;"","Validation Out", IF(P9&lt;&gt;"", "Validation In", IF(O9&lt;&gt;"", "Execution Out",IF(N9&lt;&gt;"","Execution In",IF(M9&lt;&gt;"","Analysis Out",IF(L9&lt;&gt;"","Analysis In",IF(K9&lt;&gt;"","Planned","")))))))))</f>
        <v>Aborted</v>
      </c>
      <c r="C9" t="str">
        <f ca="1">IF(K9&lt;&gt;"",IF(B9="Aborted","Aborted",IF(COUNTIF(Blocks!B$3:B994,D9)&gt;0,"Blocked",IF(B9="Done","Done",IF('Board Active'!N9=TODAY(),"Due Today",IF('Board Active'!N9&lt;TODAY(),"Late","On Time"))))),"")</f>
        <v>Aborted</v>
      </c>
      <c r="D9" s="48" t="str">
        <f>IF(E9&lt;&gt;"",Settings!B$9&amp;A9,"")</f>
        <v>SPM7</v>
      </c>
      <c r="E9" t="str">
        <f t="shared" si="1"/>
        <v>Sample Task 7</v>
      </c>
      <c r="F9" t="str">
        <f t="shared" ca="1" si="2"/>
        <v>Sample Task 7</v>
      </c>
      <c r="G9" t="s">
        <v>15</v>
      </c>
      <c r="H9" t="str">
        <f t="shared" si="3"/>
        <v>M</v>
      </c>
      <c r="I9" s="4">
        <v>42802</v>
      </c>
      <c r="J9" t="s">
        <v>18</v>
      </c>
      <c r="K9" s="12">
        <v>42796</v>
      </c>
      <c r="L9" s="18">
        <v>42796</v>
      </c>
      <c r="M9" s="19">
        <v>42796</v>
      </c>
      <c r="N9" s="18">
        <v>42796</v>
      </c>
      <c r="O9" s="19">
        <v>42799</v>
      </c>
      <c r="P9" s="18">
        <v>42799</v>
      </c>
      <c r="Q9" s="19">
        <v>42799</v>
      </c>
      <c r="R9" s="12">
        <v>42799</v>
      </c>
      <c r="S9" s="48" t="str">
        <f t="shared" si="4"/>
        <v/>
      </c>
      <c r="T9" t="s">
        <v>224</v>
      </c>
    </row>
    <row r="10" spans="1:20" ht="14.45" x14ac:dyDescent="0.3">
      <c r="A10">
        <v>8</v>
      </c>
      <c r="B10" s="48" t="str">
        <f t="shared" si="5"/>
        <v>Execution In</v>
      </c>
      <c r="C10" t="str">
        <f ca="1">IF(K10&lt;&gt;"",IF(B10="Aborted","Aborted",IF(COUNTIF(Blocks!B$3:B995,D10)&gt;0,"Blocked",IF(B10="Done","Done",IF('Board Active'!N10=TODAY(),"Due Today",IF('Board Active'!N10&lt;TODAY(),"Late","On Time"))))),"")</f>
        <v>Late</v>
      </c>
      <c r="D10" s="48" t="str">
        <f>IF(E10&lt;&gt;"",Settings!B$9&amp;A10,"")</f>
        <v>SPM8</v>
      </c>
      <c r="E10" t="str">
        <f t="shared" si="1"/>
        <v>Sample Task 8</v>
      </c>
      <c r="F10" t="str">
        <f t="shared" ca="1" si="2"/>
        <v>Sample Task 8</v>
      </c>
      <c r="G10" t="s">
        <v>15</v>
      </c>
      <c r="H10" t="str">
        <f t="shared" si="3"/>
        <v>M</v>
      </c>
      <c r="I10" s="4">
        <v>42802</v>
      </c>
      <c r="J10" t="s">
        <v>18</v>
      </c>
      <c r="K10" s="12">
        <v>42803</v>
      </c>
      <c r="L10" s="18">
        <v>42808</v>
      </c>
      <c r="M10" s="19">
        <v>42809</v>
      </c>
      <c r="N10" s="18">
        <v>42809</v>
      </c>
      <c r="O10" s="19"/>
      <c r="P10" s="18"/>
      <c r="S10" s="48" t="str">
        <f t="shared" si="4"/>
        <v/>
      </c>
    </row>
    <row r="11" spans="1:20" ht="14.45" x14ac:dyDescent="0.3">
      <c r="A11">
        <v>9</v>
      </c>
      <c r="B11" s="48" t="str">
        <f t="shared" si="5"/>
        <v>Planned</v>
      </c>
      <c r="C11" t="str">
        <f ca="1">IF(K11&lt;&gt;"",IF(B11="Aborted","Aborted",IF(COUNTIF(Blocks!B$3:B996,D11)&gt;0,"Blocked",IF(B11="Done","Done",IF('Board Active'!N11=TODAY(),"Due Today",IF('Board Active'!N11&lt;TODAY(),"Late","On Time"))))),"")</f>
        <v>On Time</v>
      </c>
      <c r="D11" s="48" t="str">
        <f>IF(E11&lt;&gt;"",Settings!B$9&amp;A11,"")</f>
        <v>SPM9</v>
      </c>
      <c r="E11" t="str">
        <f t="shared" si="1"/>
        <v>Sample Task 9</v>
      </c>
      <c r="F11" t="str">
        <f t="shared" ca="1" si="2"/>
        <v>Sample Task 9</v>
      </c>
      <c r="G11" t="s">
        <v>15</v>
      </c>
      <c r="H11" t="str">
        <f t="shared" si="3"/>
        <v>XL</v>
      </c>
      <c r="I11" s="4">
        <v>42802</v>
      </c>
      <c r="J11" t="s">
        <v>62</v>
      </c>
      <c r="K11" s="12">
        <v>42808</v>
      </c>
      <c r="L11" s="18"/>
      <c r="S11" s="48" t="str">
        <f t="shared" si="4"/>
        <v/>
      </c>
    </row>
    <row r="12" spans="1:20" ht="14.45" x14ac:dyDescent="0.3">
      <c r="A12">
        <v>10</v>
      </c>
      <c r="B12" s="48" t="str">
        <f t="shared" si="5"/>
        <v>Analysis In</v>
      </c>
      <c r="C12" t="str">
        <f ca="1">IF(K12&lt;&gt;"",IF(B12="Aborted","Aborted",IF(COUNTIF(Blocks!B$3:B997,D12)&gt;0,"Blocked",IF(B12="Done","Done",IF('Board Active'!N12=TODAY(),"Due Today",IF('Board Active'!N12&lt;TODAY(),"Late","On Time"))))),"")</f>
        <v>Due Today</v>
      </c>
      <c r="D12" s="48" t="str">
        <f>IF(E12&lt;&gt;"",Settings!B$9&amp;A12,"")</f>
        <v>SPM10</v>
      </c>
      <c r="E12" t="str">
        <f t="shared" si="1"/>
        <v>Sample Task 10</v>
      </c>
      <c r="F12" t="str">
        <f t="shared" ca="1" si="2"/>
        <v>Sample Task 10</v>
      </c>
      <c r="G12" t="s">
        <v>15</v>
      </c>
      <c r="H12" t="str">
        <f t="shared" si="3"/>
        <v>L</v>
      </c>
      <c r="I12" s="4">
        <v>42804</v>
      </c>
      <c r="J12" t="s">
        <v>17</v>
      </c>
      <c r="K12" s="12">
        <v>42808</v>
      </c>
      <c r="L12" s="18">
        <v>42808</v>
      </c>
      <c r="S12" s="48" t="str">
        <f t="shared" si="4"/>
        <v/>
      </c>
    </row>
    <row r="13" spans="1:20" ht="14.45" x14ac:dyDescent="0.3">
      <c r="A13">
        <v>11</v>
      </c>
      <c r="B13" s="48" t="str">
        <f t="shared" si="5"/>
        <v>Planned</v>
      </c>
      <c r="C13" t="str">
        <f ca="1">IF(K13&lt;&gt;"",IF(B13="Aborted","Aborted",IF(COUNTIF(Blocks!B$3:B998,D13)&gt;0,"Blocked",IF(B13="Done","Done",IF('Board Active'!N13=TODAY(),"Due Today",IF('Board Active'!N13&lt;TODAY(),"Late","On Time"))))),"")</f>
        <v>Late</v>
      </c>
      <c r="D13" s="48" t="str">
        <f>IF(E13&lt;&gt;"",Settings!B$9&amp;A13,"")</f>
        <v>SPM11</v>
      </c>
      <c r="E13" t="str">
        <f t="shared" si="1"/>
        <v>Sample Task 11</v>
      </c>
      <c r="F13" t="str">
        <f t="shared" ca="1" si="2"/>
        <v>Sample Task 11</v>
      </c>
      <c r="G13" t="s">
        <v>15</v>
      </c>
      <c r="H13" t="str">
        <f t="shared" si="3"/>
        <v>M</v>
      </c>
      <c r="I13" s="4">
        <v>42804</v>
      </c>
      <c r="J13" t="s">
        <v>18</v>
      </c>
      <c r="K13" s="12">
        <v>42808</v>
      </c>
      <c r="S13" s="48" t="str">
        <f t="shared" si="4"/>
        <v/>
      </c>
    </row>
    <row r="14" spans="1:20" ht="14.45" x14ac:dyDescent="0.3">
      <c r="A14">
        <v>12</v>
      </c>
      <c r="B14" s="48" t="str">
        <f>IF(T14&lt;&gt;"","Aborted",IF(R14&lt;&gt;"", "Done", IF(Q14&lt;&gt;"","Validation Out", IF(P14&lt;&gt;"", "Validation In", IF(O14&lt;&gt;"", "Execution Out",IF(N14&lt;&gt;"","Execution In",IF(M14&lt;&gt;"","Analysis Out",IF(L14&lt;&gt;"","Analysis In",IF(K14&lt;&gt;"","Planned","")))))))))</f>
        <v>Aborted</v>
      </c>
      <c r="C14" t="str">
        <f ca="1">IF(K14&lt;&gt;"",IF(B14="Aborted","Aborted",IF(COUNTIF(Blocks!B$3:B999,D14)&gt;0,"Blocked",IF(B14="Done","Done",IF('Board Active'!N14=TODAY(),"Due Today",IF('Board Active'!N14&lt;TODAY(),"Late","On Time"))))),"")</f>
        <v>Aborted</v>
      </c>
      <c r="D14" s="48" t="str">
        <f>IF(E14&lt;&gt;"",Settings!B$9&amp;A14,"")</f>
        <v>SPM12</v>
      </c>
      <c r="E14" t="str">
        <f t="shared" si="1"/>
        <v>Sample Task 12</v>
      </c>
      <c r="F14" t="str">
        <f t="shared" ca="1" si="2"/>
        <v>Sample Task 12</v>
      </c>
      <c r="G14" t="s">
        <v>20</v>
      </c>
      <c r="H14" t="str">
        <f t="shared" si="3"/>
        <v>L</v>
      </c>
      <c r="I14" s="4">
        <v>42804</v>
      </c>
      <c r="J14" t="s">
        <v>17</v>
      </c>
      <c r="K14" s="12">
        <v>42808</v>
      </c>
      <c r="S14" s="48" t="str">
        <f t="shared" si="4"/>
        <v/>
      </c>
      <c r="T14" t="s">
        <v>223</v>
      </c>
    </row>
    <row r="15" spans="1:20" ht="14.45" x14ac:dyDescent="0.3">
      <c r="A15">
        <v>13</v>
      </c>
      <c r="B15" s="48" t="str">
        <f t="shared" ref="B15:B78" si="6">IF(T15&lt;&gt;"","Aborted",IF(R15&lt;&gt;"", "Done", IF(Q15&lt;&gt;"","Validation Out", IF(P15&lt;&gt;"", "Validation In", IF(O15&lt;&gt;"", "Execution Out",IF(N15&lt;&gt;"","Execution In",IF(M15&lt;&gt;"","Analysis Out",IF(L15&lt;&gt;"","Analysis In",IF(K15&lt;&gt;"","Planned","")))))))))</f>
        <v/>
      </c>
      <c r="C15" t="str">
        <f ca="1">IF(K15&lt;&gt;"",IF(B15="Aborted","Aborted",IF(COUNTIF(Blocks!B$3:B1000,D15)&gt;0,"Blocked",IF(B15="Done","Done",IF('Board Active'!N15=TODAY(),"Due Today",IF('Board Active'!N15&lt;TODAY(),"Late","On Time"))))),"")</f>
        <v/>
      </c>
      <c r="D15" s="48" t="str">
        <f>IF(E15&lt;&gt;"",Settings!B$9&amp;A15,"")</f>
        <v>SPM13</v>
      </c>
      <c r="E15" t="str">
        <f t="shared" si="1"/>
        <v>Sample Task 13</v>
      </c>
      <c r="F15" t="str">
        <f t="shared" ca="1" si="2"/>
        <v>Sample Task 13</v>
      </c>
      <c r="H15" t="str">
        <f>IF(J15="&lt;= 1 day","XS",IF(J15="2 days","S",IF(J15="3 days","M",IF(J15="&lt;= 1 week","L",IF(J15="&lt;= 2 weeks","XL","")))))</f>
        <v>XL</v>
      </c>
      <c r="I15" s="4">
        <v>42808</v>
      </c>
      <c r="J15" t="s">
        <v>62</v>
      </c>
      <c r="K15" s="12"/>
      <c r="S15" s="48" t="str">
        <f t="shared" si="4"/>
        <v/>
      </c>
    </row>
    <row r="16" spans="1:20" ht="14.45" x14ac:dyDescent="0.3">
      <c r="A16">
        <v>14</v>
      </c>
      <c r="B16" s="48" t="str">
        <f t="shared" si="6"/>
        <v/>
      </c>
      <c r="C16" t="str">
        <f ca="1">IF(K16&lt;&gt;"",IF(B16="Aborted","Aborted",IF(COUNTIF(Blocks!B$3:B1001,D16)&gt;0,"Blocked",IF(B16="Done","Done",IF('Board Active'!N16=TODAY(),"Due Today",IF('Board Active'!N16&lt;TODAY(),"Late","On Time"))))),"")</f>
        <v/>
      </c>
      <c r="D16" s="48" t="str">
        <f>IF(E16&lt;&gt;"",Settings!B$9&amp;A16,"")</f>
        <v>SPM14</v>
      </c>
      <c r="E16" t="str">
        <f t="shared" si="1"/>
        <v>Sample Task 14</v>
      </c>
      <c r="F16" t="str">
        <f t="shared" ca="1" si="2"/>
        <v>Sample Task 14</v>
      </c>
      <c r="H16" t="str">
        <f t="shared" ref="H16:H79" si="7">IF(J16="&lt;= 1 day","XS",IF(J16="2 days","S",IF(J16="3 days","M",IF(J16="&lt;= 1 week","L",IF(J16="&lt;= 2 weeks","XL","")))))</f>
        <v>XL</v>
      </c>
      <c r="I16" s="4">
        <v>42808</v>
      </c>
      <c r="J16" t="s">
        <v>62</v>
      </c>
      <c r="K16" s="12"/>
      <c r="S16" s="48" t="str">
        <f t="shared" si="4"/>
        <v/>
      </c>
    </row>
    <row r="17" spans="1:19" ht="14.45" x14ac:dyDescent="0.3">
      <c r="A17">
        <v>15</v>
      </c>
      <c r="B17" s="48" t="str">
        <f t="shared" si="6"/>
        <v/>
      </c>
      <c r="C17" t="str">
        <f ca="1">IF(K17&lt;&gt;"",IF(B17="Aborted","Aborted",IF(COUNTIF(Blocks!B$3:B1002,D17)&gt;0,"Blocked",IF(B17="Done","Done",IF('Board Active'!N17=TODAY(),"Due Today",IF('Board Active'!N17&lt;TODAY(),"Late","On Time"))))),"")</f>
        <v/>
      </c>
      <c r="D17" s="48" t="str">
        <f>IF(E17&lt;&gt;"",Settings!B$9&amp;A17,"")</f>
        <v>SPM15</v>
      </c>
      <c r="E17" t="str">
        <f t="shared" si="1"/>
        <v>Sample Task 15</v>
      </c>
      <c r="F17" t="str">
        <f t="shared" ca="1" si="2"/>
        <v>Sample Task 15</v>
      </c>
      <c r="H17" t="str">
        <f t="shared" si="7"/>
        <v>L</v>
      </c>
      <c r="I17" s="4">
        <v>42808</v>
      </c>
      <c r="J17" t="s">
        <v>17</v>
      </c>
      <c r="K17" s="12"/>
      <c r="S17" s="48" t="str">
        <f t="shared" si="4"/>
        <v/>
      </c>
    </row>
    <row r="18" spans="1:19" ht="14.45" x14ac:dyDescent="0.3">
      <c r="A18">
        <v>16</v>
      </c>
      <c r="B18" s="48" t="str">
        <f t="shared" si="6"/>
        <v/>
      </c>
      <c r="C18" t="str">
        <f ca="1">IF(K18&lt;&gt;"",IF(B18="Aborted","Aborted",IF(COUNTIF(Blocks!B$3:B1003,D18)&gt;0,"Blocked",IF(B18="Done","Done",IF('Board Active'!N18=TODAY(),"Due Today",IF('Board Active'!N18&lt;TODAY(),"Late","On Time"))))),"")</f>
        <v/>
      </c>
      <c r="D18" s="48" t="str">
        <f>IF(E18&lt;&gt;"",Settings!B$9&amp;A18,"")</f>
        <v>SPM16</v>
      </c>
      <c r="E18" t="str">
        <f t="shared" si="1"/>
        <v>Sample Task 16</v>
      </c>
      <c r="F18" t="str">
        <f t="shared" ca="1" si="2"/>
        <v>Sample Task 16</v>
      </c>
      <c r="H18" t="str">
        <f t="shared" si="7"/>
        <v>L</v>
      </c>
      <c r="I18" s="4">
        <v>42808</v>
      </c>
      <c r="J18" t="s">
        <v>17</v>
      </c>
      <c r="K18" s="12"/>
      <c r="S18" s="48" t="str">
        <f t="shared" si="4"/>
        <v/>
      </c>
    </row>
    <row r="19" spans="1:19" ht="14.45" x14ac:dyDescent="0.3">
      <c r="A19">
        <v>17</v>
      </c>
      <c r="B19" s="48" t="str">
        <f t="shared" si="6"/>
        <v/>
      </c>
      <c r="C19" t="str">
        <f ca="1">IF(K19&lt;&gt;"",IF(B19="Aborted","Aborted",IF(COUNTIF(Blocks!B$3:B1004,D19)&gt;0,"Blocked",IF(B19="Done","Done",IF('Board Active'!N19=TODAY(),"Due Today",IF('Board Active'!N19&lt;TODAY(),"Late","On Time"))))),"")</f>
        <v/>
      </c>
      <c r="D19" s="48" t="str">
        <f>IF(E19&lt;&gt;"",Settings!B$9&amp;A19,"")</f>
        <v>SPM17</v>
      </c>
      <c r="E19" t="str">
        <f t="shared" si="1"/>
        <v>Sample Task 17</v>
      </c>
      <c r="F19" t="str">
        <f t="shared" ca="1" si="2"/>
        <v>Sample Task 17</v>
      </c>
      <c r="H19" t="str">
        <f t="shared" si="7"/>
        <v>XL</v>
      </c>
      <c r="I19" s="4">
        <v>42808</v>
      </c>
      <c r="J19" t="s">
        <v>62</v>
      </c>
      <c r="K19" s="12"/>
      <c r="S19" s="48" t="str">
        <f t="shared" si="4"/>
        <v/>
      </c>
    </row>
    <row r="20" spans="1:19" ht="14.45" x14ac:dyDescent="0.3">
      <c r="A20">
        <v>18</v>
      </c>
      <c r="B20" s="48" t="str">
        <f t="shared" si="6"/>
        <v>Analysis In</v>
      </c>
      <c r="C20" t="str">
        <f ca="1">IF(K20&lt;&gt;"",IF(B20="Aborted","Aborted",IF(COUNTIF(Blocks!B$3:B1005,D20)&gt;0,"Blocked",IF(B20="Done","Done",IF('Board Active'!N20=TODAY(),"Due Today",IF('Board Active'!N20&lt;TODAY(),"Late","On Time"))))),"")</f>
        <v>On Time</v>
      </c>
      <c r="D20" s="48" t="str">
        <f>IF(E20&lt;&gt;"",Settings!B$9&amp;A20,"")</f>
        <v>SPM18</v>
      </c>
      <c r="E20" t="str">
        <f t="shared" si="1"/>
        <v>Sample Task 18</v>
      </c>
      <c r="F20" t="str">
        <f t="shared" ca="1" si="2"/>
        <v>Sample Task 18</v>
      </c>
      <c r="G20" t="s">
        <v>15</v>
      </c>
      <c r="H20" t="str">
        <f t="shared" si="7"/>
        <v>XL</v>
      </c>
      <c r="I20" s="4">
        <v>42808</v>
      </c>
      <c r="J20" t="s">
        <v>62</v>
      </c>
      <c r="K20" s="12">
        <v>42809</v>
      </c>
      <c r="L20" s="18">
        <v>42809</v>
      </c>
      <c r="S20" s="48" t="str">
        <f t="shared" si="4"/>
        <v/>
      </c>
    </row>
    <row r="21" spans="1:19" ht="14.45" x14ac:dyDescent="0.3">
      <c r="A21">
        <v>19</v>
      </c>
      <c r="B21" s="48" t="str">
        <f t="shared" si="6"/>
        <v/>
      </c>
      <c r="C21" t="str">
        <f ca="1">IF(K21&lt;&gt;"",IF(B21="Aborted","Aborted",IF(COUNTIF(Blocks!B$3:B1006,D21)&gt;0,"Blocked",IF(B21="Done","Done",IF('Board Active'!N21=TODAY(),"Due Today",IF('Board Active'!N21&lt;TODAY(),"Late","On Time"))))),"")</f>
        <v/>
      </c>
      <c r="D21" s="48" t="str">
        <f>IF(E21&lt;&gt;"",Settings!B$9&amp;A21,"")</f>
        <v>SPM19</v>
      </c>
      <c r="E21" t="str">
        <f t="shared" si="1"/>
        <v>Sample Task 19</v>
      </c>
      <c r="F21" t="str">
        <f t="shared" ca="1" si="2"/>
        <v>Sample Task 19</v>
      </c>
      <c r="H21" t="str">
        <f t="shared" si="7"/>
        <v>L</v>
      </c>
      <c r="I21" s="4">
        <v>42808</v>
      </c>
      <c r="J21" t="s">
        <v>17</v>
      </c>
      <c r="K21" s="12"/>
      <c r="S21" s="48" t="str">
        <f t="shared" si="4"/>
        <v/>
      </c>
    </row>
    <row r="22" spans="1:19" ht="14.45" x14ac:dyDescent="0.3">
      <c r="A22">
        <v>20</v>
      </c>
      <c r="B22" s="48" t="str">
        <f t="shared" si="6"/>
        <v>Done</v>
      </c>
      <c r="C22" t="str">
        <f ca="1">IF(K22&lt;&gt;"",IF(B22="Aborted","Aborted",IF(COUNTIF(Blocks!B$3:B1007,D22)&gt;0,"Blocked",IF(B22="Done","Done",IF('Board Active'!N22=TODAY(),"Due Today",IF('Board Active'!N22&lt;TODAY(),"Late","On Time"))))),"")</f>
        <v>Done</v>
      </c>
      <c r="D22" s="48" t="str">
        <f>IF(E22&lt;&gt;"",Settings!B$9&amp;A22,"")</f>
        <v>SPM20</v>
      </c>
      <c r="E22" t="str">
        <f t="shared" si="1"/>
        <v>Sample Task 20</v>
      </c>
      <c r="F22" t="str">
        <f t="shared" ca="1" si="2"/>
        <v>Sample Task 20</v>
      </c>
      <c r="G22" t="s">
        <v>60</v>
      </c>
      <c r="H22" t="str">
        <f t="shared" si="7"/>
        <v>S</v>
      </c>
      <c r="I22" s="4">
        <v>42808</v>
      </c>
      <c r="J22" t="s">
        <v>16</v>
      </c>
      <c r="K22" s="12">
        <v>42808</v>
      </c>
      <c r="L22" s="18">
        <v>42808</v>
      </c>
      <c r="M22" s="19">
        <v>42808</v>
      </c>
      <c r="N22" s="18">
        <v>42808</v>
      </c>
      <c r="O22" s="19">
        <v>42809</v>
      </c>
      <c r="P22" s="18">
        <v>42809</v>
      </c>
      <c r="Q22" s="19">
        <v>42809</v>
      </c>
      <c r="R22" s="12">
        <v>42809</v>
      </c>
      <c r="S22" s="48">
        <f t="shared" si="4"/>
        <v>1</v>
      </c>
    </row>
    <row r="23" spans="1:19" ht="14.45" x14ac:dyDescent="0.3">
      <c r="A23">
        <v>21</v>
      </c>
      <c r="B23" s="48" t="str">
        <f t="shared" si="6"/>
        <v>Done</v>
      </c>
      <c r="C23" t="str">
        <f ca="1">IF(K23&lt;&gt;"",IF(B23="Aborted","Aborted",IF(COUNTIF(Blocks!B$3:B1008,D23)&gt;0,"Blocked",IF(B23="Done","Done",IF('Board Active'!N23=TODAY(),"Due Today",IF('Board Active'!N23&lt;TODAY(),"Late","On Time"))))),"")</f>
        <v>Done</v>
      </c>
      <c r="D23" s="48" t="str">
        <f>IF(E23&lt;&gt;"",Settings!B$9&amp;A23,"")</f>
        <v>SPM21</v>
      </c>
      <c r="E23" t="str">
        <f t="shared" si="1"/>
        <v>Sample Task 21</v>
      </c>
      <c r="F23" t="str">
        <f t="shared" ca="1" si="2"/>
        <v>Sample Task 21</v>
      </c>
      <c r="G23" t="s">
        <v>60</v>
      </c>
      <c r="H23" t="str">
        <f t="shared" si="7"/>
        <v>S</v>
      </c>
      <c r="I23" s="4">
        <v>42808</v>
      </c>
      <c r="J23" t="s">
        <v>16</v>
      </c>
      <c r="K23" s="12">
        <v>42808</v>
      </c>
      <c r="L23" s="18">
        <v>42808</v>
      </c>
      <c r="M23" s="19">
        <v>42808</v>
      </c>
      <c r="N23" s="18">
        <v>42808</v>
      </c>
      <c r="O23" s="19">
        <v>42809</v>
      </c>
      <c r="P23" s="18">
        <v>42809</v>
      </c>
      <c r="Q23" s="19">
        <v>42809</v>
      </c>
      <c r="R23" s="12">
        <v>42809</v>
      </c>
      <c r="S23" s="48">
        <f t="shared" si="4"/>
        <v>1</v>
      </c>
    </row>
    <row r="24" spans="1:19" ht="14.45" x14ac:dyDescent="0.3">
      <c r="A24">
        <v>22</v>
      </c>
      <c r="B24" s="48" t="str">
        <f t="shared" si="6"/>
        <v/>
      </c>
      <c r="C24" t="str">
        <f ca="1">IF(K24&lt;&gt;"",IF(B24="Aborted","Aborted",IF(COUNTIF(Blocks!B$3:B1009,D24)&gt;0,"Blocked",IF(B24="Done","Done",IF('Board Active'!N24=TODAY(),"Due Today",IF('Board Active'!N24&lt;TODAY(),"Late","On Time"))))),"")</f>
        <v/>
      </c>
      <c r="D24" s="48" t="str">
        <f>IF(E24&lt;&gt;"",Settings!B$9&amp;A24,"")</f>
        <v/>
      </c>
      <c r="F24" t="str">
        <f t="shared" si="2"/>
        <v/>
      </c>
      <c r="H24" t="str">
        <f t="shared" si="7"/>
        <v/>
      </c>
      <c r="K24" s="12"/>
      <c r="S24" s="48" t="str">
        <f t="shared" si="4"/>
        <v/>
      </c>
    </row>
    <row r="25" spans="1:19" ht="14.45" x14ac:dyDescent="0.3">
      <c r="A25">
        <v>23</v>
      </c>
      <c r="B25" s="48" t="str">
        <f t="shared" si="6"/>
        <v/>
      </c>
      <c r="C25" t="str">
        <f ca="1">IF(K25&lt;&gt;"",IF(B25="Aborted","Aborted",IF(COUNTIF(Blocks!B$3:B1010,D25)&gt;0,"Blocked",IF(B25="Done","Done",IF('Board Active'!N25=TODAY(),"Due Today",IF('Board Active'!N25&lt;TODAY(),"Late","On Time"))))),"")</f>
        <v/>
      </c>
      <c r="D25" s="48" t="str">
        <f>IF(E25&lt;&gt;"",Settings!B$9&amp;A25,"")</f>
        <v/>
      </c>
      <c r="F25" t="str">
        <f t="shared" si="2"/>
        <v/>
      </c>
      <c r="H25" t="str">
        <f t="shared" si="7"/>
        <v/>
      </c>
      <c r="K25" s="12"/>
      <c r="S25" s="48" t="str">
        <f t="shared" si="4"/>
        <v/>
      </c>
    </row>
    <row r="26" spans="1:19" ht="14.45" x14ac:dyDescent="0.3">
      <c r="A26">
        <v>24</v>
      </c>
      <c r="B26" s="48" t="str">
        <f t="shared" si="6"/>
        <v/>
      </c>
      <c r="C26" t="str">
        <f ca="1">IF(K26&lt;&gt;"",IF(B26="Aborted","Aborted",IF(COUNTIF(Blocks!B$3:B1011,D26)&gt;0,"Blocked",IF(B26="Done","Done",IF('Board Active'!N26=TODAY(),"Due Today",IF('Board Active'!N26&lt;TODAY(),"Late","On Time"))))),"")</f>
        <v/>
      </c>
      <c r="D26" s="48" t="str">
        <f>IF(E26&lt;&gt;"",Settings!B$9&amp;A26,"")</f>
        <v/>
      </c>
      <c r="F26" t="str">
        <f t="shared" si="2"/>
        <v/>
      </c>
      <c r="H26" t="str">
        <f t="shared" si="7"/>
        <v/>
      </c>
      <c r="K26" s="12"/>
      <c r="S26" s="48" t="str">
        <f t="shared" si="4"/>
        <v/>
      </c>
    </row>
    <row r="27" spans="1:19" ht="14.45" x14ac:dyDescent="0.3">
      <c r="B27" s="48" t="str">
        <f t="shared" si="6"/>
        <v/>
      </c>
      <c r="C27" t="str">
        <f ca="1">IF(K27&lt;&gt;"",IF(B27="Aborted","Aborted",IF(COUNTIF(Blocks!B$3:B1012,D27)&gt;0,"Blocked",IF(B27="Done","Done",IF('Board Active'!N27=TODAY(),"Due Today",IF('Board Active'!N27&lt;TODAY(),"Late","On Time"))))),"")</f>
        <v/>
      </c>
      <c r="D27" s="48" t="str">
        <f>IF(E27&lt;&gt;"",Settings!B$9&amp;A27,"")</f>
        <v/>
      </c>
      <c r="F27" t="str">
        <f t="shared" si="2"/>
        <v/>
      </c>
      <c r="H27" t="str">
        <f t="shared" si="7"/>
        <v/>
      </c>
      <c r="K27" s="12"/>
      <c r="S27" s="48" t="str">
        <f t="shared" si="4"/>
        <v/>
      </c>
    </row>
    <row r="28" spans="1:19" x14ac:dyDescent="0.25">
      <c r="B28" s="48" t="str">
        <f t="shared" si="6"/>
        <v/>
      </c>
      <c r="C28" t="str">
        <f ca="1">IF(K28&lt;&gt;"",IF(B28="Aborted","Aborted",IF(COUNTIF(Blocks!B$3:B1013,D28)&gt;0,"Blocked",IF(B28="Done","Done",IF('Board Active'!N28=TODAY(),"Due Today",IF('Board Active'!N28&lt;TODAY(),"Late","On Time"))))),"")</f>
        <v/>
      </c>
      <c r="D28" s="48" t="str">
        <f>IF(E28&lt;&gt;"",Settings!B$9&amp;A28,"")</f>
        <v/>
      </c>
      <c r="F28" t="str">
        <f t="shared" si="2"/>
        <v/>
      </c>
      <c r="H28" t="str">
        <f t="shared" si="7"/>
        <v/>
      </c>
      <c r="K28" s="12"/>
      <c r="S28" s="48" t="str">
        <f t="shared" si="4"/>
        <v/>
      </c>
    </row>
    <row r="29" spans="1:19" x14ac:dyDescent="0.25">
      <c r="B29" s="48" t="str">
        <f t="shared" si="6"/>
        <v/>
      </c>
      <c r="C29" t="str">
        <f ca="1">IF(K29&lt;&gt;"",IF(B29="Aborted","Aborted",IF(COUNTIF(Blocks!B$3:B1014,D29)&gt;0,"Blocked",IF(B29="Done","Done",IF('Board Active'!N29=TODAY(),"Due Today",IF('Board Active'!N29&lt;TODAY(),"Late","On Time"))))),"")</f>
        <v/>
      </c>
      <c r="D29" s="48" t="str">
        <f>IF(E29&lt;&gt;"",Settings!B$9&amp;A29,"")</f>
        <v/>
      </c>
      <c r="F29" t="str">
        <f t="shared" si="2"/>
        <v/>
      </c>
      <c r="H29" t="str">
        <f t="shared" si="7"/>
        <v/>
      </c>
      <c r="K29" s="12"/>
      <c r="S29" s="48" t="str">
        <f t="shared" si="4"/>
        <v/>
      </c>
    </row>
    <row r="30" spans="1:19" x14ac:dyDescent="0.25">
      <c r="B30" s="48" t="str">
        <f t="shared" si="6"/>
        <v/>
      </c>
      <c r="C30" t="str">
        <f ca="1">IF(K30&lt;&gt;"",IF(B30="Aborted","Aborted",IF(COUNTIF(Blocks!B$3:B1015,D30)&gt;0,"Blocked",IF(B30="Done","Done",IF('Board Active'!N30=TODAY(),"Due Today",IF('Board Active'!N30&lt;TODAY(),"Late","On Time"))))),"")</f>
        <v/>
      </c>
      <c r="D30" s="48" t="str">
        <f>IF(E30&lt;&gt;"",Settings!B$9&amp;A30,"")</f>
        <v/>
      </c>
      <c r="F30" t="str">
        <f t="shared" si="2"/>
        <v/>
      </c>
      <c r="H30" t="str">
        <f t="shared" si="7"/>
        <v/>
      </c>
      <c r="K30" s="12"/>
      <c r="S30" s="48" t="str">
        <f t="shared" si="4"/>
        <v/>
      </c>
    </row>
    <row r="31" spans="1:19" x14ac:dyDescent="0.25">
      <c r="B31" s="48" t="str">
        <f t="shared" si="6"/>
        <v/>
      </c>
      <c r="C31" t="str">
        <f ca="1">IF(K31&lt;&gt;"",IF(B31="Aborted","Aborted",IF(COUNTIF(Blocks!B$3:B1016,D31)&gt;0,"Blocked",IF(B31="Done","Done",IF('Board Active'!N31=TODAY(),"Due Today",IF('Board Active'!N31&lt;TODAY(),"Late","On Time"))))),"")</f>
        <v/>
      </c>
      <c r="D31" s="48" t="str">
        <f>IF(E31&lt;&gt;"",Settings!B$9&amp;A31,"")</f>
        <v/>
      </c>
      <c r="F31" t="str">
        <f t="shared" si="2"/>
        <v/>
      </c>
      <c r="H31" t="str">
        <f t="shared" si="7"/>
        <v/>
      </c>
      <c r="K31" s="12"/>
      <c r="S31" s="48" t="str">
        <f t="shared" si="4"/>
        <v/>
      </c>
    </row>
    <row r="32" spans="1:19" x14ac:dyDescent="0.25">
      <c r="B32" s="48" t="str">
        <f t="shared" si="6"/>
        <v/>
      </c>
      <c r="C32" t="str">
        <f ca="1">IF(K32&lt;&gt;"",IF(B32="Aborted","Aborted",IF(COUNTIF(Blocks!B$3:B1017,D32)&gt;0,"Blocked",IF(B32="Done","Done",IF('Board Active'!N32=TODAY(),"Due Today",IF('Board Active'!N32&lt;TODAY(),"Late","On Time"))))),"")</f>
        <v/>
      </c>
      <c r="D32" s="48" t="str">
        <f>IF(E32&lt;&gt;"",Settings!B$9&amp;A32,"")</f>
        <v/>
      </c>
      <c r="F32" t="str">
        <f t="shared" si="2"/>
        <v/>
      </c>
      <c r="H32" t="str">
        <f t="shared" si="7"/>
        <v/>
      </c>
      <c r="K32" s="12"/>
      <c r="S32" s="48" t="str">
        <f t="shared" si="4"/>
        <v/>
      </c>
    </row>
    <row r="33" spans="2:19" x14ac:dyDescent="0.25">
      <c r="B33" s="48" t="str">
        <f t="shared" si="6"/>
        <v/>
      </c>
      <c r="C33" t="str">
        <f ca="1">IF(K33&lt;&gt;"",IF(B33="Aborted","Aborted",IF(COUNTIF(Blocks!B$3:B1018,D33)&gt;0,"Blocked",IF(B33="Done","Done",IF('Board Active'!N33=TODAY(),"Due Today",IF('Board Active'!N33&lt;TODAY(),"Late","On Time"))))),"")</f>
        <v/>
      </c>
      <c r="D33" s="48" t="str">
        <f>IF(E33&lt;&gt;"",Settings!B$9&amp;A33,"")</f>
        <v/>
      </c>
      <c r="F33" t="str">
        <f t="shared" si="2"/>
        <v/>
      </c>
      <c r="H33" t="str">
        <f t="shared" si="7"/>
        <v/>
      </c>
      <c r="K33" s="12"/>
      <c r="S33" s="48" t="str">
        <f t="shared" si="4"/>
        <v/>
      </c>
    </row>
    <row r="34" spans="2:19" x14ac:dyDescent="0.25">
      <c r="B34" s="48" t="str">
        <f t="shared" si="6"/>
        <v/>
      </c>
      <c r="C34" t="str">
        <f ca="1">IF(K34&lt;&gt;"",IF(B34="Aborted","Aborted",IF(COUNTIF(Blocks!B$3:B1019,D34)&gt;0,"Blocked",IF(B34="Done","Done",IF('Board Active'!N34=TODAY(),"Due Today",IF('Board Active'!N34&lt;TODAY(),"Late","On Time"))))),"")</f>
        <v/>
      </c>
      <c r="D34" s="48" t="str">
        <f>IF(E34&lt;&gt;"",Settings!B$9&amp;A34,"")</f>
        <v/>
      </c>
      <c r="F34" t="str">
        <f t="shared" si="2"/>
        <v/>
      </c>
      <c r="H34" t="str">
        <f t="shared" si="7"/>
        <v/>
      </c>
      <c r="K34" s="12"/>
      <c r="S34" s="48" t="str">
        <f t="shared" si="4"/>
        <v/>
      </c>
    </row>
    <row r="35" spans="2:19" x14ac:dyDescent="0.25">
      <c r="B35" s="48" t="str">
        <f t="shared" si="6"/>
        <v/>
      </c>
      <c r="C35" t="str">
        <f ca="1">IF(K35&lt;&gt;"",IF(B35="Aborted","Aborted",IF(COUNTIF(Blocks!B$3:B1020,D35)&gt;0,"Blocked",IF(B35="Done","Done",IF('Board Active'!N35=TODAY(),"Due Today",IF('Board Active'!N35&lt;TODAY(),"Late","On Time"))))),"")</f>
        <v/>
      </c>
      <c r="D35" s="48" t="str">
        <f>IF(E35&lt;&gt;"",Settings!B$9&amp;A35,"")</f>
        <v/>
      </c>
      <c r="F35" t="str">
        <f t="shared" si="2"/>
        <v/>
      </c>
      <c r="H35" t="str">
        <f t="shared" si="7"/>
        <v/>
      </c>
      <c r="K35" s="12"/>
      <c r="S35" s="48" t="str">
        <f t="shared" si="4"/>
        <v/>
      </c>
    </row>
    <row r="36" spans="2:19" x14ac:dyDescent="0.25">
      <c r="B36" s="48" t="str">
        <f t="shared" si="6"/>
        <v/>
      </c>
      <c r="C36" t="str">
        <f ca="1">IF(K36&lt;&gt;"",IF(B36="Aborted","Aborted",IF(COUNTIF(Blocks!B$3:B1021,D36)&gt;0,"Blocked",IF(B36="Done","Done",IF('Board Active'!N36=TODAY(),"Due Today",IF('Board Active'!N36&lt;TODAY(),"Late","On Time"))))),"")</f>
        <v/>
      </c>
      <c r="D36" s="48" t="str">
        <f>IF(E36&lt;&gt;"",Settings!B$9&amp;A36,"")</f>
        <v/>
      </c>
      <c r="F36" t="str">
        <f t="shared" si="2"/>
        <v/>
      </c>
      <c r="H36" t="str">
        <f t="shared" si="7"/>
        <v/>
      </c>
      <c r="K36" s="12"/>
      <c r="S36" s="48" t="str">
        <f t="shared" si="4"/>
        <v/>
      </c>
    </row>
    <row r="37" spans="2:19" x14ac:dyDescent="0.25">
      <c r="B37" s="48" t="str">
        <f t="shared" si="6"/>
        <v/>
      </c>
      <c r="C37" t="str">
        <f ca="1">IF(K37&lt;&gt;"",IF(B37="Aborted","Aborted",IF(COUNTIF(Blocks!B$3:B1022,D37)&gt;0,"Blocked",IF(B37="Done","Done",IF('Board Active'!N37=TODAY(),"Due Today",IF('Board Active'!N37&lt;TODAY(),"Late","On Time"))))),"")</f>
        <v/>
      </c>
      <c r="D37" s="48" t="str">
        <f>IF(E37&lt;&gt;"",Settings!B$9&amp;A37,"")</f>
        <v/>
      </c>
      <c r="F37" t="str">
        <f t="shared" si="2"/>
        <v/>
      </c>
      <c r="H37" t="str">
        <f t="shared" si="7"/>
        <v/>
      </c>
      <c r="K37" s="12"/>
      <c r="S37" s="48" t="str">
        <f t="shared" si="4"/>
        <v/>
      </c>
    </row>
    <row r="38" spans="2:19" x14ac:dyDescent="0.25">
      <c r="B38" s="48" t="str">
        <f t="shared" si="6"/>
        <v/>
      </c>
      <c r="C38" t="str">
        <f ca="1">IF(K38&lt;&gt;"",IF(B38="Aborted","Aborted",IF(COUNTIF(Blocks!B$3:B1023,D38)&gt;0,"Blocked",IF(B38="Done","Done",IF('Board Active'!N38=TODAY(),"Due Today",IF('Board Active'!N38&lt;TODAY(),"Late","On Time"))))),"")</f>
        <v/>
      </c>
      <c r="D38" s="48" t="str">
        <f>IF(E38&lt;&gt;"",Settings!B$9&amp;A38,"")</f>
        <v/>
      </c>
      <c r="F38" t="str">
        <f t="shared" si="2"/>
        <v/>
      </c>
      <c r="H38" t="str">
        <f t="shared" si="7"/>
        <v/>
      </c>
      <c r="K38" s="12"/>
      <c r="S38" s="48" t="str">
        <f t="shared" si="4"/>
        <v/>
      </c>
    </row>
    <row r="39" spans="2:19" x14ac:dyDescent="0.25">
      <c r="B39" s="48" t="str">
        <f t="shared" si="6"/>
        <v/>
      </c>
      <c r="C39" t="str">
        <f ca="1">IF(K39&lt;&gt;"",IF(B39="Aborted","Aborted",IF(COUNTIF(Blocks!B$3:B1024,D39)&gt;0,"Blocked",IF(B39="Done","Done",IF('Board Active'!N39=TODAY(),"Due Today",IF('Board Active'!N39&lt;TODAY(),"Late","On Time"))))),"")</f>
        <v/>
      </c>
      <c r="D39" s="48" t="str">
        <f>IF(E39&lt;&gt;"",Settings!B$9&amp;A39,"")</f>
        <v/>
      </c>
      <c r="F39" t="str">
        <f t="shared" si="2"/>
        <v/>
      </c>
      <c r="H39" t="str">
        <f t="shared" si="7"/>
        <v/>
      </c>
      <c r="K39" s="12"/>
      <c r="S39" s="48" t="str">
        <f t="shared" si="4"/>
        <v/>
      </c>
    </row>
    <row r="40" spans="2:19" x14ac:dyDescent="0.25">
      <c r="B40" s="48" t="str">
        <f t="shared" si="6"/>
        <v/>
      </c>
      <c r="C40" t="str">
        <f ca="1">IF(K40&lt;&gt;"",IF(B40="Aborted","Aborted",IF(COUNTIF(Blocks!B$3:B1025,D40)&gt;0,"Blocked",IF(B40="Done","Done",IF('Board Active'!N40=TODAY(),"Due Today",IF('Board Active'!N40&lt;TODAY(),"Late","On Time"))))),"")</f>
        <v/>
      </c>
      <c r="D40" s="48" t="str">
        <f>IF(E40&lt;&gt;"",Settings!B$9&amp;A40,"")</f>
        <v/>
      </c>
      <c r="F40" t="str">
        <f t="shared" si="2"/>
        <v/>
      </c>
      <c r="H40" t="str">
        <f t="shared" si="7"/>
        <v/>
      </c>
      <c r="K40" s="12"/>
      <c r="S40" s="48" t="str">
        <f t="shared" si="4"/>
        <v/>
      </c>
    </row>
    <row r="41" spans="2:19" x14ac:dyDescent="0.25">
      <c r="B41" s="48" t="str">
        <f t="shared" si="6"/>
        <v/>
      </c>
      <c r="C41" t="str">
        <f ca="1">IF(K41&lt;&gt;"",IF(B41="Aborted","Aborted",IF(COUNTIF(Blocks!B$3:B1026,D41)&gt;0,"Blocked",IF(B41="Done","Done",IF('Board Active'!N41=TODAY(),"Due Today",IF('Board Active'!N41&lt;TODAY(),"Late","On Time"))))),"")</f>
        <v/>
      </c>
      <c r="D41" s="48" t="str">
        <f>IF(E41&lt;&gt;"",Settings!B$9&amp;A41,"")</f>
        <v/>
      </c>
      <c r="F41" t="str">
        <f t="shared" si="2"/>
        <v/>
      </c>
      <c r="H41" t="str">
        <f t="shared" si="7"/>
        <v/>
      </c>
      <c r="K41" s="12"/>
      <c r="S41" s="48" t="str">
        <f t="shared" si="4"/>
        <v/>
      </c>
    </row>
    <row r="42" spans="2:19" x14ac:dyDescent="0.25">
      <c r="B42" s="48" t="str">
        <f t="shared" si="6"/>
        <v/>
      </c>
      <c r="C42" t="str">
        <f ca="1">IF(K42&lt;&gt;"",IF(B42="Aborted","Aborted",IF(COUNTIF(Blocks!B$3:B1027,D42)&gt;0,"Blocked",IF(B42="Done","Done",IF('Board Active'!N42=TODAY(),"Due Today",IF('Board Active'!N42&lt;TODAY(),"Late","On Time"))))),"")</f>
        <v/>
      </c>
      <c r="D42" s="48" t="str">
        <f>IF(E42&lt;&gt;"",Settings!B$9&amp;A42,"")</f>
        <v/>
      </c>
      <c r="F42" t="str">
        <f t="shared" si="2"/>
        <v/>
      </c>
      <c r="H42" t="str">
        <f t="shared" si="7"/>
        <v/>
      </c>
      <c r="K42" s="12"/>
      <c r="S42" s="48" t="str">
        <f t="shared" si="4"/>
        <v/>
      </c>
    </row>
    <row r="43" spans="2:19" x14ac:dyDescent="0.25">
      <c r="B43" s="48" t="str">
        <f t="shared" si="6"/>
        <v/>
      </c>
      <c r="C43" t="str">
        <f ca="1">IF(K43&lt;&gt;"",IF(B43="Aborted","Aborted",IF(COUNTIF(Blocks!B$3:B1028,D43)&gt;0,"Blocked",IF(B43="Done","Done",IF('Board Active'!N43=TODAY(),"Due Today",IF('Board Active'!N43&lt;TODAY(),"Late","On Time"))))),"")</f>
        <v/>
      </c>
      <c r="D43" s="48" t="str">
        <f>IF(E43&lt;&gt;"",Settings!B$9&amp;A43,"")</f>
        <v/>
      </c>
      <c r="F43" t="str">
        <f t="shared" si="2"/>
        <v/>
      </c>
      <c r="H43" t="str">
        <f t="shared" si="7"/>
        <v/>
      </c>
      <c r="K43" s="12"/>
      <c r="S43" s="48" t="str">
        <f t="shared" si="4"/>
        <v/>
      </c>
    </row>
    <row r="44" spans="2:19" x14ac:dyDescent="0.25">
      <c r="B44" s="48" t="str">
        <f t="shared" si="6"/>
        <v/>
      </c>
      <c r="C44" t="str">
        <f ca="1">IF(K44&lt;&gt;"",IF(B44="Aborted","Aborted",IF(COUNTIF(Blocks!B$3:B1029,D44)&gt;0,"Blocked",IF(B44="Done","Done",IF('Board Active'!N44=TODAY(),"Due Today",IF('Board Active'!N44&lt;TODAY(),"Late","On Time"))))),"")</f>
        <v/>
      </c>
      <c r="D44" s="48" t="str">
        <f>IF(E44&lt;&gt;"",Settings!B$9&amp;A44,"")</f>
        <v/>
      </c>
      <c r="F44" t="str">
        <f t="shared" si="2"/>
        <v/>
      </c>
      <c r="H44" t="str">
        <f t="shared" si="7"/>
        <v/>
      </c>
      <c r="K44" s="12"/>
      <c r="S44" s="48" t="str">
        <f t="shared" si="4"/>
        <v/>
      </c>
    </row>
    <row r="45" spans="2:19" x14ac:dyDescent="0.25">
      <c r="B45" s="48" t="str">
        <f t="shared" si="6"/>
        <v/>
      </c>
      <c r="C45" t="str">
        <f ca="1">IF(K45&lt;&gt;"",IF(B45="Aborted","Aborted",IF(COUNTIF(Blocks!B$3:B1030,D45)&gt;0,"Blocked",IF(B45="Done","Done",IF('Board Active'!N45=TODAY(),"Due Today",IF('Board Active'!N45&lt;TODAY(),"Late","On Time"))))),"")</f>
        <v/>
      </c>
      <c r="D45" s="48" t="str">
        <f>IF(E45&lt;&gt;"",Settings!B$9&amp;A45,"")</f>
        <v/>
      </c>
      <c r="F45" t="str">
        <f t="shared" si="2"/>
        <v/>
      </c>
      <c r="H45" t="str">
        <f t="shared" si="7"/>
        <v/>
      </c>
      <c r="K45" s="12"/>
      <c r="S45" s="48" t="str">
        <f t="shared" si="4"/>
        <v/>
      </c>
    </row>
    <row r="46" spans="2:19" x14ac:dyDescent="0.25">
      <c r="B46" s="48" t="str">
        <f t="shared" si="6"/>
        <v/>
      </c>
      <c r="C46" t="str">
        <f ca="1">IF(K46&lt;&gt;"",IF(B46="Aborted","Aborted",IF(COUNTIF(Blocks!B$3:B1031,D46)&gt;0,"Blocked",IF(B46="Done","Done",IF('Board Active'!N46=TODAY(),"Due Today",IF('Board Active'!N46&lt;TODAY(),"Late","On Time"))))),"")</f>
        <v/>
      </c>
      <c r="D46" s="48" t="str">
        <f>IF(E46&lt;&gt;"",Settings!B$9&amp;A46,"")</f>
        <v/>
      </c>
      <c r="F46" t="str">
        <f t="shared" si="2"/>
        <v/>
      </c>
      <c r="H46" t="str">
        <f t="shared" si="7"/>
        <v/>
      </c>
      <c r="K46" s="12"/>
      <c r="S46" s="48" t="str">
        <f t="shared" si="4"/>
        <v/>
      </c>
    </row>
    <row r="47" spans="2:19" x14ac:dyDescent="0.25">
      <c r="B47" s="48" t="str">
        <f t="shared" si="6"/>
        <v/>
      </c>
      <c r="C47" t="str">
        <f ca="1">IF(K47&lt;&gt;"",IF(B47="Aborted","Aborted",IF(COUNTIF(Blocks!B$3:B1032,D47)&gt;0,"Blocked",IF(B47="Done","Done",IF('Board Active'!N47=TODAY(),"Due Today",IF('Board Active'!N47&lt;TODAY(),"Late","On Time"))))),"")</f>
        <v/>
      </c>
      <c r="D47" s="48" t="str">
        <f>IF(E47&lt;&gt;"",Settings!B$9&amp;A47,"")</f>
        <v/>
      </c>
      <c r="F47" t="str">
        <f t="shared" si="2"/>
        <v/>
      </c>
      <c r="H47" t="str">
        <f t="shared" si="7"/>
        <v/>
      </c>
      <c r="K47" s="12"/>
      <c r="S47" s="48" t="str">
        <f t="shared" si="4"/>
        <v/>
      </c>
    </row>
    <row r="48" spans="2:19" x14ac:dyDescent="0.25">
      <c r="B48" s="48" t="str">
        <f t="shared" si="6"/>
        <v/>
      </c>
      <c r="C48" t="str">
        <f ca="1">IF(K48&lt;&gt;"",IF(B48="Aborted","Aborted",IF(COUNTIF(Blocks!B$3:B1033,D48)&gt;0,"Blocked",IF(B48="Done","Done",IF('Board Active'!N48=TODAY(),"Due Today",IF('Board Active'!N48&lt;TODAY(),"Late","On Time"))))),"")</f>
        <v/>
      </c>
      <c r="D48" s="48" t="str">
        <f>IF(E48&lt;&gt;"",Settings!B$9&amp;A48,"")</f>
        <v/>
      </c>
      <c r="F48" t="str">
        <f t="shared" si="2"/>
        <v/>
      </c>
      <c r="H48" t="str">
        <f t="shared" si="7"/>
        <v/>
      </c>
      <c r="K48" s="12"/>
      <c r="S48" s="48" t="str">
        <f t="shared" si="4"/>
        <v/>
      </c>
    </row>
    <row r="49" spans="2:19" x14ac:dyDescent="0.25">
      <c r="B49" s="48" t="str">
        <f t="shared" si="6"/>
        <v/>
      </c>
      <c r="C49" t="str">
        <f ca="1">IF(K49&lt;&gt;"",IF(B49="Aborted","Aborted",IF(COUNTIF(Blocks!B$3:B1034,D49)&gt;0,"Blocked",IF(B49="Done","Done",IF('Board Active'!N49=TODAY(),"Due Today",IF('Board Active'!N49&lt;TODAY(),"Late","On Time"))))),"")</f>
        <v/>
      </c>
      <c r="D49" s="48" t="str">
        <f>IF(E49&lt;&gt;"",Settings!B$9&amp;A49,"")</f>
        <v/>
      </c>
      <c r="F49" t="str">
        <f t="shared" si="2"/>
        <v/>
      </c>
      <c r="H49" t="str">
        <f t="shared" si="7"/>
        <v/>
      </c>
      <c r="K49" s="12"/>
      <c r="S49" s="48" t="str">
        <f t="shared" si="4"/>
        <v/>
      </c>
    </row>
    <row r="50" spans="2:19" x14ac:dyDescent="0.25">
      <c r="B50" s="48" t="str">
        <f t="shared" si="6"/>
        <v/>
      </c>
      <c r="C50" t="str">
        <f ca="1">IF(K50&lt;&gt;"",IF(B50="Aborted","Aborted",IF(COUNTIF(Blocks!B$3:B1035,D50)&gt;0,"Blocked",IF(B50="Done","Done",IF('Board Active'!N50=TODAY(),"Due Today",IF('Board Active'!N50&lt;TODAY(),"Late","On Time"))))),"")</f>
        <v/>
      </c>
      <c r="D50" s="48" t="str">
        <f>IF(E50&lt;&gt;"",Settings!B$9&amp;A50,"")</f>
        <v/>
      </c>
      <c r="F50" t="str">
        <f t="shared" si="2"/>
        <v/>
      </c>
      <c r="H50" t="str">
        <f t="shared" si="7"/>
        <v/>
      </c>
      <c r="K50" s="12"/>
      <c r="S50" s="48" t="str">
        <f t="shared" si="4"/>
        <v/>
      </c>
    </row>
    <row r="51" spans="2:19" x14ac:dyDescent="0.25">
      <c r="B51" s="48" t="str">
        <f t="shared" si="6"/>
        <v/>
      </c>
      <c r="C51" t="str">
        <f ca="1">IF(K51&lt;&gt;"",IF(B51="Aborted","Aborted",IF(COUNTIF(Blocks!B$3:B1036,D51)&gt;0,"Blocked",IF(B51="Done","Done",IF('Board Active'!N51=TODAY(),"Due Today",IF('Board Active'!N51&lt;TODAY(),"Late","On Time"))))),"")</f>
        <v/>
      </c>
      <c r="D51" s="48" t="str">
        <f>IF(E51&lt;&gt;"",Settings!B$9&amp;A51,"")</f>
        <v/>
      </c>
      <c r="F51" t="str">
        <f t="shared" si="2"/>
        <v/>
      </c>
      <c r="H51" t="str">
        <f t="shared" si="7"/>
        <v/>
      </c>
      <c r="K51" s="12"/>
      <c r="S51" s="48" t="str">
        <f t="shared" si="4"/>
        <v/>
      </c>
    </row>
    <row r="52" spans="2:19" x14ac:dyDescent="0.25">
      <c r="B52" s="48" t="str">
        <f t="shared" si="6"/>
        <v/>
      </c>
      <c r="C52" t="str">
        <f ca="1">IF(K52&lt;&gt;"",IF(B52="Aborted","Aborted",IF(COUNTIF(Blocks!B$3:B1037,D52)&gt;0,"Blocked",IF(B52="Done","Done",IF('Board Active'!N52=TODAY(),"Due Today",IF('Board Active'!N52&lt;TODAY(),"Late","On Time"))))),"")</f>
        <v/>
      </c>
      <c r="D52" s="48" t="str">
        <f>IF(E52&lt;&gt;"",Settings!B$9&amp;A52,"")</f>
        <v/>
      </c>
      <c r="F52" t="str">
        <f t="shared" si="2"/>
        <v/>
      </c>
      <c r="H52" t="str">
        <f t="shared" si="7"/>
        <v/>
      </c>
      <c r="K52" s="12"/>
      <c r="S52" s="48" t="str">
        <f t="shared" si="4"/>
        <v/>
      </c>
    </row>
    <row r="53" spans="2:19" x14ac:dyDescent="0.25">
      <c r="B53" s="48" t="str">
        <f t="shared" si="6"/>
        <v/>
      </c>
      <c r="C53" t="str">
        <f ca="1">IF(K53&lt;&gt;"",IF(B53="Aborted","Aborted",IF(COUNTIF(Blocks!B$3:B1038,D53)&gt;0,"Blocked",IF(B53="Done","Done",IF('Board Active'!N53=TODAY(),"Due Today",IF('Board Active'!N53&lt;TODAY(),"Late","On Time"))))),"")</f>
        <v/>
      </c>
      <c r="D53" s="48" t="str">
        <f>IF(E53&lt;&gt;"",Settings!B$9&amp;A53,"")</f>
        <v/>
      </c>
      <c r="F53" t="str">
        <f t="shared" si="2"/>
        <v/>
      </c>
      <c r="H53" t="str">
        <f t="shared" si="7"/>
        <v/>
      </c>
      <c r="K53" s="12"/>
      <c r="S53" s="48" t="str">
        <f t="shared" si="4"/>
        <v/>
      </c>
    </row>
    <row r="54" spans="2:19" x14ac:dyDescent="0.25">
      <c r="B54" s="48" t="str">
        <f t="shared" si="6"/>
        <v/>
      </c>
      <c r="C54" t="str">
        <f ca="1">IF(K54&lt;&gt;"",IF(B54="Aborted","Aborted",IF(COUNTIF(Blocks!B$3:B1039,D54)&gt;0,"Blocked",IF(B54="Done","Done",IF('Board Active'!N54=TODAY(),"Due Today",IF('Board Active'!N54&lt;TODAY(),"Late","On Time"))))),"")</f>
        <v/>
      </c>
      <c r="D54" s="48" t="str">
        <f>IF(E54&lt;&gt;"",Settings!B$9&amp;A54,"")</f>
        <v/>
      </c>
      <c r="F54" t="str">
        <f t="shared" si="2"/>
        <v/>
      </c>
      <c r="H54" t="str">
        <f t="shared" si="7"/>
        <v/>
      </c>
      <c r="K54" s="12"/>
      <c r="S54" s="48" t="str">
        <f t="shared" si="4"/>
        <v/>
      </c>
    </row>
    <row r="55" spans="2:19" x14ac:dyDescent="0.25">
      <c r="B55" s="48" t="str">
        <f t="shared" si="6"/>
        <v/>
      </c>
      <c r="C55" t="str">
        <f ca="1">IF(K55&lt;&gt;"",IF(B55="Aborted","Aborted",IF(COUNTIF(Blocks!B$3:B1040,D55)&gt;0,"Blocked",IF(B55="Done","Done",IF('Board Active'!N55=TODAY(),"Due Today",IF('Board Active'!N55&lt;TODAY(),"Late","On Time"))))),"")</f>
        <v/>
      </c>
      <c r="D55" s="48" t="str">
        <f>IF(E55&lt;&gt;"",Settings!B$9&amp;A55,"")</f>
        <v/>
      </c>
      <c r="F55" t="str">
        <f t="shared" si="2"/>
        <v/>
      </c>
      <c r="H55" t="str">
        <f t="shared" si="7"/>
        <v/>
      </c>
      <c r="K55" s="12"/>
      <c r="S55" s="48" t="str">
        <f t="shared" si="4"/>
        <v/>
      </c>
    </row>
    <row r="56" spans="2:19" x14ac:dyDescent="0.25">
      <c r="B56" s="48" t="str">
        <f t="shared" si="6"/>
        <v/>
      </c>
      <c r="C56" t="str">
        <f ca="1">IF(K56&lt;&gt;"",IF(B56="Aborted","Aborted",IF(COUNTIF(Blocks!B$3:B1041,D56)&gt;0,"Blocked",IF(B56="Done","Done",IF('Board Active'!N56=TODAY(),"Due Today",IF('Board Active'!N56&lt;TODAY(),"Late","On Time"))))),"")</f>
        <v/>
      </c>
      <c r="D56" s="48" t="str">
        <f>IF(E56&lt;&gt;"",Settings!B$9&amp;A56,"")</f>
        <v/>
      </c>
      <c r="F56" t="str">
        <f t="shared" si="2"/>
        <v/>
      </c>
      <c r="H56" t="str">
        <f t="shared" si="7"/>
        <v/>
      </c>
      <c r="K56" s="12"/>
      <c r="S56" s="48" t="str">
        <f t="shared" si="4"/>
        <v/>
      </c>
    </row>
    <row r="57" spans="2:19" x14ac:dyDescent="0.25">
      <c r="B57" s="48" t="str">
        <f t="shared" si="6"/>
        <v/>
      </c>
      <c r="C57" t="str">
        <f ca="1">IF(K57&lt;&gt;"",IF(B57="Aborted","Aborted",IF(COUNTIF(Blocks!B$3:B1042,D57)&gt;0,"Blocked",IF(B57="Done","Done",IF('Board Active'!N57=TODAY(),"Due Today",IF('Board Active'!N57&lt;TODAY(),"Late","On Time"))))),"")</f>
        <v/>
      </c>
      <c r="D57" s="48" t="str">
        <f>IF(E57&lt;&gt;"",Settings!B$9&amp;A57,"")</f>
        <v/>
      </c>
      <c r="F57" t="str">
        <f t="shared" si="2"/>
        <v/>
      </c>
      <c r="H57" t="str">
        <f t="shared" si="7"/>
        <v/>
      </c>
      <c r="K57" s="12"/>
      <c r="S57" s="48" t="str">
        <f t="shared" si="4"/>
        <v/>
      </c>
    </row>
    <row r="58" spans="2:19" x14ac:dyDescent="0.25">
      <c r="B58" s="48" t="str">
        <f t="shared" si="6"/>
        <v/>
      </c>
      <c r="C58" t="str">
        <f ca="1">IF(K58&lt;&gt;"",IF(B58="Aborted","Aborted",IF(COUNTIF(Blocks!B$3:B1043,D58)&gt;0,"Blocked",IF(B58="Done","Done",IF('Board Active'!N58=TODAY(),"Due Today",IF('Board Active'!N58&lt;TODAY(),"Late","On Time"))))),"")</f>
        <v/>
      </c>
      <c r="D58" s="48" t="str">
        <f>IF(E58&lt;&gt;"",Settings!B$9&amp;A58,"")</f>
        <v/>
      </c>
      <c r="F58" t="str">
        <f t="shared" si="2"/>
        <v/>
      </c>
      <c r="H58" t="str">
        <f t="shared" si="7"/>
        <v/>
      </c>
      <c r="K58" s="12"/>
      <c r="S58" s="48" t="str">
        <f t="shared" si="4"/>
        <v/>
      </c>
    </row>
    <row r="59" spans="2:19" x14ac:dyDescent="0.25">
      <c r="B59" s="48" t="str">
        <f t="shared" si="6"/>
        <v/>
      </c>
      <c r="C59" t="str">
        <f ca="1">IF(K59&lt;&gt;"",IF(B59="Aborted","Aborted",IF(COUNTIF(Blocks!B$3:B1044,D59)&gt;0,"Blocked",IF(B59="Done","Done",IF('Board Active'!N59=TODAY(),"Due Today",IF('Board Active'!N59&lt;TODAY(),"Late","On Time"))))),"")</f>
        <v/>
      </c>
      <c r="D59" s="48" t="str">
        <f>IF(E59&lt;&gt;"",Settings!B$9&amp;A59,"")</f>
        <v/>
      </c>
      <c r="F59" t="str">
        <f t="shared" si="2"/>
        <v/>
      </c>
      <c r="H59" t="str">
        <f t="shared" si="7"/>
        <v/>
      </c>
      <c r="K59" s="12"/>
      <c r="S59" s="48" t="str">
        <f t="shared" si="4"/>
        <v/>
      </c>
    </row>
    <row r="60" spans="2:19" x14ac:dyDescent="0.25">
      <c r="B60" s="48" t="str">
        <f t="shared" si="6"/>
        <v/>
      </c>
      <c r="C60" t="str">
        <f ca="1">IF(K60&lt;&gt;"",IF(B60="Aborted","Aborted",IF(COUNTIF(Blocks!B$3:B1045,D60)&gt;0,"Blocked",IF(B60="Done","Done",IF('Board Active'!N60=TODAY(),"Due Today",IF('Board Active'!N60&lt;TODAY(),"Late","On Time"))))),"")</f>
        <v/>
      </c>
      <c r="D60" s="48" t="str">
        <f>IF(E60&lt;&gt;"",Settings!B$9&amp;A60,"")</f>
        <v/>
      </c>
      <c r="F60" t="str">
        <f t="shared" si="2"/>
        <v/>
      </c>
      <c r="H60" t="str">
        <f t="shared" si="7"/>
        <v/>
      </c>
      <c r="K60" s="12"/>
      <c r="S60" s="48" t="str">
        <f t="shared" si="4"/>
        <v/>
      </c>
    </row>
    <row r="61" spans="2:19" x14ac:dyDescent="0.25">
      <c r="B61" s="48" t="str">
        <f t="shared" si="6"/>
        <v/>
      </c>
      <c r="C61" t="str">
        <f ca="1">IF(K61&lt;&gt;"",IF(B61="Aborted","Aborted",IF(COUNTIF(Blocks!B$3:B1046,D61)&gt;0,"Blocked",IF(B61="Done","Done",IF('Board Active'!N61=TODAY(),"Due Today",IF('Board Active'!N61&lt;TODAY(),"Late","On Time"))))),"")</f>
        <v/>
      </c>
      <c r="D61" s="48" t="str">
        <f>IF(E61&lt;&gt;"",Settings!B$9&amp;A61,"")</f>
        <v/>
      </c>
      <c r="F61" t="str">
        <f t="shared" si="2"/>
        <v/>
      </c>
      <c r="H61" t="str">
        <f t="shared" si="7"/>
        <v/>
      </c>
      <c r="K61" s="12"/>
      <c r="S61" s="48" t="str">
        <f t="shared" si="4"/>
        <v/>
      </c>
    </row>
    <row r="62" spans="2:19" x14ac:dyDescent="0.25">
      <c r="B62" s="48" t="str">
        <f t="shared" si="6"/>
        <v/>
      </c>
      <c r="C62" t="str">
        <f ca="1">IF(K62&lt;&gt;"",IF(B62="Aborted","Aborted",IF(COUNTIF(Blocks!B$3:B1047,D62)&gt;0,"Blocked",IF(B62="Done","Done",IF('Board Active'!N62=TODAY(),"Due Today",IF('Board Active'!N62&lt;TODAY(),"Late","On Time"))))),"")</f>
        <v/>
      </c>
      <c r="D62" s="48" t="str">
        <f>IF(E62&lt;&gt;"",Settings!B$9&amp;A62,"")</f>
        <v/>
      </c>
      <c r="F62" t="str">
        <f t="shared" si="2"/>
        <v/>
      </c>
      <c r="H62" t="str">
        <f t="shared" si="7"/>
        <v/>
      </c>
      <c r="K62" s="12"/>
      <c r="S62" s="48" t="str">
        <f t="shared" si="4"/>
        <v/>
      </c>
    </row>
    <row r="63" spans="2:19" x14ac:dyDescent="0.25">
      <c r="B63" s="48" t="str">
        <f t="shared" si="6"/>
        <v/>
      </c>
      <c r="C63" t="str">
        <f ca="1">IF(K63&lt;&gt;"",IF(B63="Aborted","Aborted",IF(COUNTIF(Blocks!B$3:B1048,D63)&gt;0,"Blocked",IF(B63="Done","Done",IF('Board Active'!N63=TODAY(),"Due Today",IF('Board Active'!N63&lt;TODAY(),"Late","On Time"))))),"")</f>
        <v/>
      </c>
      <c r="D63" s="48" t="str">
        <f>IF(E63&lt;&gt;"",Settings!B$9&amp;A63,"")</f>
        <v/>
      </c>
      <c r="F63" t="str">
        <f t="shared" si="2"/>
        <v/>
      </c>
      <c r="H63" t="str">
        <f t="shared" si="7"/>
        <v/>
      </c>
      <c r="K63" s="12"/>
      <c r="S63" s="48" t="str">
        <f t="shared" si="4"/>
        <v/>
      </c>
    </row>
    <row r="64" spans="2:19" x14ac:dyDescent="0.25">
      <c r="B64" s="48" t="str">
        <f t="shared" si="6"/>
        <v/>
      </c>
      <c r="C64" t="str">
        <f ca="1">IF(K64&lt;&gt;"",IF(B64="Aborted","Aborted",IF(COUNTIF(Blocks!B$3:B1049,D64)&gt;0,"Blocked",IF(B64="Done","Done",IF('Board Active'!N64=TODAY(),"Due Today",IF('Board Active'!N64&lt;TODAY(),"Late","On Time"))))),"")</f>
        <v/>
      </c>
      <c r="D64" s="48" t="str">
        <f>IF(E64&lt;&gt;"",Settings!B$9&amp;A64,"")</f>
        <v/>
      </c>
      <c r="F64" t="str">
        <f t="shared" si="2"/>
        <v/>
      </c>
      <c r="H64" t="str">
        <f t="shared" si="7"/>
        <v/>
      </c>
      <c r="K64" s="12"/>
      <c r="S64" s="48" t="str">
        <f t="shared" si="4"/>
        <v/>
      </c>
    </row>
    <row r="65" spans="2:19" x14ac:dyDescent="0.25">
      <c r="B65" s="48" t="str">
        <f t="shared" si="6"/>
        <v/>
      </c>
      <c r="C65" t="str">
        <f ca="1">IF(K65&lt;&gt;"",IF(B65="Aborted","Aborted",IF(COUNTIF(Blocks!B$3:B1050,D65)&gt;0,"Blocked",IF(B65="Done","Done",IF('Board Active'!N65=TODAY(),"Due Today",IF('Board Active'!N65&lt;TODAY(),"Late","On Time"))))),"")</f>
        <v/>
      </c>
      <c r="D65" s="48" t="str">
        <f>IF(E65&lt;&gt;"",Settings!B$9&amp;A65,"")</f>
        <v/>
      </c>
      <c r="F65" t="str">
        <f t="shared" si="2"/>
        <v/>
      </c>
      <c r="H65" t="str">
        <f t="shared" si="7"/>
        <v/>
      </c>
      <c r="K65" s="12"/>
      <c r="S65" s="48" t="str">
        <f t="shared" si="4"/>
        <v/>
      </c>
    </row>
    <row r="66" spans="2:19" x14ac:dyDescent="0.25">
      <c r="B66" s="48" t="str">
        <f t="shared" si="6"/>
        <v/>
      </c>
      <c r="C66" t="str">
        <f ca="1">IF(K66&lt;&gt;"",IF(B66="Aborted","Aborted",IF(COUNTIF(Blocks!B$3:B1051,D66)&gt;0,"Blocked",IF(B66="Done","Done",IF('Board Active'!N66=TODAY(),"Due Today",IF('Board Active'!N66&lt;TODAY(),"Late","On Time"))))),"")</f>
        <v/>
      </c>
      <c r="D66" s="48" t="str">
        <f>IF(E66&lt;&gt;"",Settings!B$9&amp;A66,"")</f>
        <v/>
      </c>
      <c r="F66" t="str">
        <f t="shared" si="2"/>
        <v/>
      </c>
      <c r="H66" t="str">
        <f t="shared" si="7"/>
        <v/>
      </c>
      <c r="K66" s="12"/>
      <c r="S66" s="48" t="str">
        <f t="shared" si="4"/>
        <v/>
      </c>
    </row>
    <row r="67" spans="2:19" x14ac:dyDescent="0.25">
      <c r="B67" s="48" t="str">
        <f t="shared" si="6"/>
        <v/>
      </c>
      <c r="C67" t="str">
        <f ca="1">IF(K67&lt;&gt;"",IF(B67="Aborted","Aborted",IF(COUNTIF(Blocks!B$3:B1052,D67)&gt;0,"Blocked",IF(B67="Done","Done",IF('Board Active'!N67=TODAY(),"Due Today",IF('Board Active'!N67&lt;TODAY(),"Late","On Time"))))),"")</f>
        <v/>
      </c>
      <c r="D67" s="48" t="str">
        <f>IF(E67&lt;&gt;"",Settings!B$9&amp;A67,"")</f>
        <v/>
      </c>
      <c r="F67" t="str">
        <f t="shared" si="2"/>
        <v/>
      </c>
      <c r="H67" t="str">
        <f t="shared" si="7"/>
        <v/>
      </c>
      <c r="K67" s="12"/>
      <c r="S67" s="48" t="str">
        <f t="shared" si="4"/>
        <v/>
      </c>
    </row>
    <row r="68" spans="2:19" x14ac:dyDescent="0.25">
      <c r="B68" s="48" t="str">
        <f t="shared" si="6"/>
        <v/>
      </c>
      <c r="C68" t="str">
        <f ca="1">IF(K68&lt;&gt;"",IF(B68="Aborted","Aborted",IF(COUNTIF(Blocks!B$3:B1053,D68)&gt;0,"Blocked",IF(B68="Done","Done",IF('Board Active'!N68=TODAY(),"Due Today",IF('Board Active'!N68&lt;TODAY(),"Late","On Time"))))),"")</f>
        <v/>
      </c>
      <c r="D68" s="48" t="str">
        <f>IF(E68&lt;&gt;"",Settings!B$9&amp;A68,"")</f>
        <v/>
      </c>
      <c r="F68" t="str">
        <f t="shared" ref="F68:F131" si="8">IF(E68&lt;&gt;"",IF(C68="Blocked",C68&amp;" - "&amp;E68,E68),"")</f>
        <v/>
      </c>
      <c r="H68" t="str">
        <f t="shared" si="7"/>
        <v/>
      </c>
      <c r="K68" s="12"/>
      <c r="S68" s="48" t="str">
        <f t="shared" ref="S68:S131" si="9">IF(B68="Done",R68-L68,"")</f>
        <v/>
      </c>
    </row>
    <row r="69" spans="2:19" x14ac:dyDescent="0.25">
      <c r="B69" s="48" t="str">
        <f t="shared" si="6"/>
        <v/>
      </c>
      <c r="C69" t="str">
        <f ca="1">IF(K69&lt;&gt;"",IF(B69="Aborted","Aborted",IF(COUNTIF(Blocks!B$3:B1054,D69)&gt;0,"Blocked",IF(B69="Done","Done",IF('Board Active'!N69=TODAY(),"Due Today",IF('Board Active'!N69&lt;TODAY(),"Late","On Time"))))),"")</f>
        <v/>
      </c>
      <c r="D69" s="48" t="str">
        <f>IF(E69&lt;&gt;"",Settings!B$9&amp;A69,"")</f>
        <v/>
      </c>
      <c r="F69" t="str">
        <f t="shared" si="8"/>
        <v/>
      </c>
      <c r="H69" t="str">
        <f t="shared" si="7"/>
        <v/>
      </c>
      <c r="K69" s="12"/>
      <c r="S69" s="48" t="str">
        <f t="shared" si="9"/>
        <v/>
      </c>
    </row>
    <row r="70" spans="2:19" x14ac:dyDescent="0.25">
      <c r="B70" s="48" t="str">
        <f t="shared" si="6"/>
        <v/>
      </c>
      <c r="C70" t="str">
        <f ca="1">IF(K70&lt;&gt;"",IF(B70="Aborted","Aborted",IF(COUNTIF(Blocks!B$3:B1055,D70)&gt;0,"Blocked",IF(B70="Done","Done",IF('Board Active'!N70=TODAY(),"Due Today",IF('Board Active'!N70&lt;TODAY(),"Late","On Time"))))),"")</f>
        <v/>
      </c>
      <c r="D70" s="48" t="str">
        <f>IF(E70&lt;&gt;"",Settings!B$9&amp;A70,"")</f>
        <v/>
      </c>
      <c r="F70" t="str">
        <f t="shared" si="8"/>
        <v/>
      </c>
      <c r="H70" t="str">
        <f t="shared" si="7"/>
        <v/>
      </c>
      <c r="K70" s="12"/>
      <c r="S70" s="48" t="str">
        <f t="shared" si="9"/>
        <v/>
      </c>
    </row>
    <row r="71" spans="2:19" x14ac:dyDescent="0.25">
      <c r="B71" s="48" t="str">
        <f t="shared" si="6"/>
        <v/>
      </c>
      <c r="C71" t="str">
        <f ca="1">IF(K71&lt;&gt;"",IF(B71="Aborted","Aborted",IF(COUNTIF(Blocks!B$3:B1056,D71)&gt;0,"Blocked",IF(B71="Done","Done",IF('Board Active'!N71=TODAY(),"Due Today",IF('Board Active'!N71&lt;TODAY(),"Late","On Time"))))),"")</f>
        <v/>
      </c>
      <c r="D71" s="48" t="str">
        <f>IF(E71&lt;&gt;"",Settings!B$9&amp;A71,"")</f>
        <v/>
      </c>
      <c r="F71" t="str">
        <f t="shared" si="8"/>
        <v/>
      </c>
      <c r="H71" t="str">
        <f t="shared" si="7"/>
        <v/>
      </c>
      <c r="K71" s="12"/>
      <c r="S71" s="48" t="str">
        <f t="shared" si="9"/>
        <v/>
      </c>
    </row>
    <row r="72" spans="2:19" x14ac:dyDescent="0.25">
      <c r="B72" s="48" t="str">
        <f t="shared" si="6"/>
        <v/>
      </c>
      <c r="C72" t="str">
        <f ca="1">IF(K72&lt;&gt;"",IF(B72="Aborted","Aborted",IF(COUNTIF(Blocks!B$3:B1057,D72)&gt;0,"Blocked",IF(B72="Done","Done",IF('Board Active'!N72=TODAY(),"Due Today",IF('Board Active'!N72&lt;TODAY(),"Late","On Time"))))),"")</f>
        <v/>
      </c>
      <c r="D72" s="48" t="str">
        <f>IF(E72&lt;&gt;"",Settings!B$9&amp;A72,"")</f>
        <v/>
      </c>
      <c r="F72" t="str">
        <f t="shared" si="8"/>
        <v/>
      </c>
      <c r="H72" t="str">
        <f t="shared" si="7"/>
        <v/>
      </c>
      <c r="K72" s="12"/>
      <c r="S72" s="48" t="str">
        <f t="shared" si="9"/>
        <v/>
      </c>
    </row>
    <row r="73" spans="2:19" x14ac:dyDescent="0.25">
      <c r="B73" s="48" t="str">
        <f t="shared" si="6"/>
        <v/>
      </c>
      <c r="C73" t="str">
        <f ca="1">IF(K73&lt;&gt;"",IF(B73="Aborted","Aborted",IF(COUNTIF(Blocks!B$3:B1058,D73)&gt;0,"Blocked",IF(B73="Done","Done",IF('Board Active'!N73=TODAY(),"Due Today",IF('Board Active'!N73&lt;TODAY(),"Late","On Time"))))),"")</f>
        <v/>
      </c>
      <c r="D73" s="48" t="str">
        <f>IF(E73&lt;&gt;"",Settings!B$9&amp;A73,"")</f>
        <v/>
      </c>
      <c r="F73" t="str">
        <f t="shared" si="8"/>
        <v/>
      </c>
      <c r="H73" t="str">
        <f t="shared" si="7"/>
        <v/>
      </c>
      <c r="K73" s="12"/>
      <c r="S73" s="48" t="str">
        <f t="shared" si="9"/>
        <v/>
      </c>
    </row>
    <row r="74" spans="2:19" x14ac:dyDescent="0.25">
      <c r="B74" s="48" t="str">
        <f t="shared" si="6"/>
        <v/>
      </c>
      <c r="C74" t="str">
        <f ca="1">IF(K74&lt;&gt;"",IF(B74="Aborted","Aborted",IF(COUNTIF(Blocks!B$3:B1059,D74)&gt;0,"Blocked",IF(B74="Done","Done",IF('Board Active'!N74=TODAY(),"Due Today",IF('Board Active'!N74&lt;TODAY(),"Late","On Time"))))),"")</f>
        <v/>
      </c>
      <c r="D74" s="48" t="str">
        <f>IF(E74&lt;&gt;"",Settings!B$9&amp;A74,"")</f>
        <v/>
      </c>
      <c r="F74" t="str">
        <f t="shared" si="8"/>
        <v/>
      </c>
      <c r="H74" t="str">
        <f t="shared" si="7"/>
        <v/>
      </c>
      <c r="K74" s="12"/>
      <c r="S74" s="48" t="str">
        <f t="shared" si="9"/>
        <v/>
      </c>
    </row>
    <row r="75" spans="2:19" x14ac:dyDescent="0.25">
      <c r="B75" s="48" t="str">
        <f t="shared" si="6"/>
        <v/>
      </c>
      <c r="C75" t="str">
        <f ca="1">IF(K75&lt;&gt;"",IF(B75="Aborted","Aborted",IF(COUNTIF(Blocks!B$3:B1060,D75)&gt;0,"Blocked",IF(B75="Done","Done",IF('Board Active'!N75=TODAY(),"Due Today",IF('Board Active'!N75&lt;TODAY(),"Late","On Time"))))),"")</f>
        <v/>
      </c>
      <c r="D75" s="48" t="str">
        <f>IF(E75&lt;&gt;"",Settings!B$9&amp;A75,"")</f>
        <v/>
      </c>
      <c r="F75" t="str">
        <f t="shared" si="8"/>
        <v/>
      </c>
      <c r="H75" t="str">
        <f t="shared" si="7"/>
        <v/>
      </c>
      <c r="K75" s="12"/>
      <c r="S75" s="48" t="str">
        <f t="shared" si="9"/>
        <v/>
      </c>
    </row>
    <row r="76" spans="2:19" x14ac:dyDescent="0.25">
      <c r="B76" s="48" t="str">
        <f t="shared" si="6"/>
        <v/>
      </c>
      <c r="C76" t="str">
        <f ca="1">IF(K76&lt;&gt;"",IF(B76="Aborted","Aborted",IF(COUNTIF(Blocks!B$3:B1061,D76)&gt;0,"Blocked",IF(B76="Done","Done",IF('Board Active'!N76=TODAY(),"Due Today",IF('Board Active'!N76&lt;TODAY(),"Late","On Time"))))),"")</f>
        <v/>
      </c>
      <c r="D76" s="48" t="str">
        <f>IF(E76&lt;&gt;"",Settings!B$9&amp;A76,"")</f>
        <v/>
      </c>
      <c r="F76" t="str">
        <f t="shared" si="8"/>
        <v/>
      </c>
      <c r="H76" t="str">
        <f t="shared" si="7"/>
        <v/>
      </c>
      <c r="K76" s="12"/>
      <c r="S76" s="48" t="str">
        <f t="shared" si="9"/>
        <v/>
      </c>
    </row>
    <row r="77" spans="2:19" x14ac:dyDescent="0.25">
      <c r="B77" s="48" t="str">
        <f t="shared" si="6"/>
        <v/>
      </c>
      <c r="C77" t="str">
        <f ca="1">IF(K77&lt;&gt;"",IF(B77="Aborted","Aborted",IF(COUNTIF(Blocks!B$3:B1062,D77)&gt;0,"Blocked",IF(B77="Done","Done",IF('Board Active'!N77=TODAY(),"Due Today",IF('Board Active'!N77&lt;TODAY(),"Late","On Time"))))),"")</f>
        <v/>
      </c>
      <c r="D77" s="48" t="str">
        <f>IF(E77&lt;&gt;"",Settings!B$9&amp;A77,"")</f>
        <v/>
      </c>
      <c r="F77" t="str">
        <f t="shared" si="8"/>
        <v/>
      </c>
      <c r="H77" t="str">
        <f t="shared" si="7"/>
        <v/>
      </c>
      <c r="K77" s="12"/>
      <c r="S77" s="48" t="str">
        <f t="shared" si="9"/>
        <v/>
      </c>
    </row>
    <row r="78" spans="2:19" x14ac:dyDescent="0.25">
      <c r="B78" s="48" t="str">
        <f t="shared" si="6"/>
        <v/>
      </c>
      <c r="C78" t="str">
        <f ca="1">IF(K78&lt;&gt;"",IF(B78="Aborted","Aborted",IF(COUNTIF(Blocks!B$3:B1063,D78)&gt;0,"Blocked",IF(B78="Done","Done",IF('Board Active'!N78=TODAY(),"Due Today",IF('Board Active'!N78&lt;TODAY(),"Late","On Time"))))),"")</f>
        <v/>
      </c>
      <c r="D78" s="48" t="str">
        <f>IF(E78&lt;&gt;"",Settings!B$9&amp;A78,"")</f>
        <v/>
      </c>
      <c r="F78" t="str">
        <f t="shared" si="8"/>
        <v/>
      </c>
      <c r="H78" t="str">
        <f t="shared" si="7"/>
        <v/>
      </c>
      <c r="K78" s="12"/>
      <c r="S78" s="48" t="str">
        <f t="shared" si="9"/>
        <v/>
      </c>
    </row>
    <row r="79" spans="2:19" x14ac:dyDescent="0.25">
      <c r="B79" s="48" t="str">
        <f t="shared" ref="B79:B142" si="10">IF(T79&lt;&gt;"","Aborted",IF(R79&lt;&gt;"", "Done", IF(Q79&lt;&gt;"","Validation Out", IF(P79&lt;&gt;"", "Validation In", IF(O79&lt;&gt;"", "Execution Out",IF(N79&lt;&gt;"","Execution In",IF(M79&lt;&gt;"","Analysis Out",IF(L79&lt;&gt;"","Analysis In",IF(K79&lt;&gt;"","Planned","")))))))))</f>
        <v/>
      </c>
      <c r="C79" t="str">
        <f ca="1">IF(K79&lt;&gt;"",IF(B79="Aborted","Aborted",IF(COUNTIF(Blocks!B$3:B1064,D79)&gt;0,"Blocked",IF(B79="Done","Done",IF('Board Active'!N79=TODAY(),"Due Today",IF('Board Active'!N79&lt;TODAY(),"Late","On Time"))))),"")</f>
        <v/>
      </c>
      <c r="D79" s="48" t="str">
        <f>IF(E79&lt;&gt;"",Settings!B$9&amp;A79,"")</f>
        <v/>
      </c>
      <c r="F79" t="str">
        <f t="shared" si="8"/>
        <v/>
      </c>
      <c r="H79" t="str">
        <f t="shared" si="7"/>
        <v/>
      </c>
      <c r="K79" s="12"/>
      <c r="S79" s="48" t="str">
        <f t="shared" si="9"/>
        <v/>
      </c>
    </row>
    <row r="80" spans="2:19" x14ac:dyDescent="0.25">
      <c r="B80" s="48" t="str">
        <f t="shared" si="10"/>
        <v/>
      </c>
      <c r="C80" t="str">
        <f ca="1">IF(K80&lt;&gt;"",IF(B80="Aborted","Aborted",IF(COUNTIF(Blocks!B$3:B1065,D80)&gt;0,"Blocked",IF(B80="Done","Done",IF('Board Active'!N80=TODAY(),"Due Today",IF('Board Active'!N80&lt;TODAY(),"Late","On Time"))))),"")</f>
        <v/>
      </c>
      <c r="D80" s="48" t="str">
        <f>IF(E80&lt;&gt;"",Settings!B$9&amp;A80,"")</f>
        <v/>
      </c>
      <c r="F80" t="str">
        <f t="shared" si="8"/>
        <v/>
      </c>
      <c r="H80" t="str">
        <f t="shared" ref="H80:H143" si="11">IF(J80="&lt;= 1 day","XS",IF(J80="2 days","S",IF(J80="3 days","M",IF(J80="&lt;= 1 week","L",IF(J80="&lt;= 2 weeks","XL","")))))</f>
        <v/>
      </c>
      <c r="K80" s="12"/>
      <c r="S80" s="48" t="str">
        <f t="shared" si="9"/>
        <v/>
      </c>
    </row>
    <row r="81" spans="2:19" x14ac:dyDescent="0.25">
      <c r="B81" s="48" t="str">
        <f t="shared" si="10"/>
        <v/>
      </c>
      <c r="C81" t="str">
        <f ca="1">IF(K81&lt;&gt;"",IF(B81="Aborted","Aborted",IF(COUNTIF(Blocks!B$3:B1066,D81)&gt;0,"Blocked",IF(B81="Done","Done",IF('Board Active'!N81=TODAY(),"Due Today",IF('Board Active'!N81&lt;TODAY(),"Late","On Time"))))),"")</f>
        <v/>
      </c>
      <c r="D81" s="48" t="str">
        <f>IF(E81&lt;&gt;"",Settings!B$9&amp;A81,"")</f>
        <v/>
      </c>
      <c r="F81" t="str">
        <f t="shared" si="8"/>
        <v/>
      </c>
      <c r="H81" t="str">
        <f t="shared" si="11"/>
        <v/>
      </c>
      <c r="K81" s="12"/>
      <c r="S81" s="48" t="str">
        <f t="shared" si="9"/>
        <v/>
      </c>
    </row>
    <row r="82" spans="2:19" x14ac:dyDescent="0.25">
      <c r="B82" s="48" t="str">
        <f t="shared" si="10"/>
        <v/>
      </c>
      <c r="C82" t="str">
        <f ca="1">IF(K82&lt;&gt;"",IF(B82="Aborted","Aborted",IF(COUNTIF(Blocks!B$3:B1067,D82)&gt;0,"Blocked",IF(B82="Done","Done",IF('Board Active'!N82=TODAY(),"Due Today",IF('Board Active'!N82&lt;TODAY(),"Late","On Time"))))),"")</f>
        <v/>
      </c>
      <c r="D82" s="48" t="str">
        <f>IF(E82&lt;&gt;"",Settings!B$9&amp;A82,"")</f>
        <v/>
      </c>
      <c r="F82" t="str">
        <f t="shared" si="8"/>
        <v/>
      </c>
      <c r="H82" t="str">
        <f t="shared" si="11"/>
        <v/>
      </c>
      <c r="K82" s="12"/>
      <c r="S82" s="48" t="str">
        <f t="shared" si="9"/>
        <v/>
      </c>
    </row>
    <row r="83" spans="2:19" x14ac:dyDescent="0.25">
      <c r="B83" s="48" t="str">
        <f t="shared" si="10"/>
        <v/>
      </c>
      <c r="C83" t="str">
        <f ca="1">IF(K83&lt;&gt;"",IF(B83="Aborted","Aborted",IF(COUNTIF(Blocks!B$3:B1068,D83)&gt;0,"Blocked",IF(B83="Done","Done",IF('Board Active'!N83=TODAY(),"Due Today",IF('Board Active'!N83&lt;TODAY(),"Late","On Time"))))),"")</f>
        <v/>
      </c>
      <c r="D83" s="48" t="str">
        <f>IF(E83&lt;&gt;"",Settings!B$9&amp;A83,"")</f>
        <v/>
      </c>
      <c r="F83" t="str">
        <f t="shared" si="8"/>
        <v/>
      </c>
      <c r="H83" t="str">
        <f t="shared" si="11"/>
        <v/>
      </c>
      <c r="K83" s="12"/>
      <c r="S83" s="48" t="str">
        <f t="shared" si="9"/>
        <v/>
      </c>
    </row>
    <row r="84" spans="2:19" x14ac:dyDescent="0.25">
      <c r="B84" s="48" t="str">
        <f t="shared" si="10"/>
        <v/>
      </c>
      <c r="C84" t="str">
        <f ca="1">IF(K84&lt;&gt;"",IF(B84="Aborted","Aborted",IF(COUNTIF(Blocks!B$3:B1069,D84)&gt;0,"Blocked",IF(B84="Done","Done",IF('Board Active'!N84=TODAY(),"Due Today",IF('Board Active'!N84&lt;TODAY(),"Late","On Time"))))),"")</f>
        <v/>
      </c>
      <c r="D84" s="48" t="str">
        <f>IF(E84&lt;&gt;"",Settings!B$9&amp;A84,"")</f>
        <v/>
      </c>
      <c r="F84" t="str">
        <f t="shared" si="8"/>
        <v/>
      </c>
      <c r="H84" t="str">
        <f t="shared" si="11"/>
        <v/>
      </c>
      <c r="K84" s="12"/>
      <c r="S84" s="48" t="str">
        <f t="shared" si="9"/>
        <v/>
      </c>
    </row>
    <row r="85" spans="2:19" x14ac:dyDescent="0.25">
      <c r="B85" s="48" t="str">
        <f t="shared" si="10"/>
        <v/>
      </c>
      <c r="C85" t="str">
        <f ca="1">IF(K85&lt;&gt;"",IF(B85="Aborted","Aborted",IF(COUNTIF(Blocks!B$3:B1070,D85)&gt;0,"Blocked",IF(B85="Done","Done",IF('Board Active'!N85=TODAY(),"Due Today",IF('Board Active'!N85&lt;TODAY(),"Late","On Time"))))),"")</f>
        <v/>
      </c>
      <c r="D85" s="48" t="str">
        <f>IF(E85&lt;&gt;"",Settings!B$9&amp;A85,"")</f>
        <v/>
      </c>
      <c r="F85" t="str">
        <f t="shared" si="8"/>
        <v/>
      </c>
      <c r="H85" t="str">
        <f t="shared" si="11"/>
        <v/>
      </c>
      <c r="K85" s="12"/>
      <c r="S85" s="48" t="str">
        <f t="shared" si="9"/>
        <v/>
      </c>
    </row>
    <row r="86" spans="2:19" x14ac:dyDescent="0.25">
      <c r="B86" s="48" t="str">
        <f t="shared" si="10"/>
        <v/>
      </c>
      <c r="C86" t="str">
        <f ca="1">IF(K86&lt;&gt;"",IF(B86="Aborted","Aborted",IF(COUNTIF(Blocks!B$3:B1071,D86)&gt;0,"Blocked",IF(B86="Done","Done",IF('Board Active'!N86=TODAY(),"Due Today",IF('Board Active'!N86&lt;TODAY(),"Late","On Time"))))),"")</f>
        <v/>
      </c>
      <c r="D86" s="48" t="str">
        <f>IF(E86&lt;&gt;"",Settings!B$9&amp;A86,"")</f>
        <v/>
      </c>
      <c r="F86" t="str">
        <f t="shared" si="8"/>
        <v/>
      </c>
      <c r="H86" t="str">
        <f t="shared" si="11"/>
        <v/>
      </c>
      <c r="K86" s="12"/>
      <c r="S86" s="48" t="str">
        <f t="shared" si="9"/>
        <v/>
      </c>
    </row>
    <row r="87" spans="2:19" x14ac:dyDescent="0.25">
      <c r="B87" s="48" t="str">
        <f t="shared" si="10"/>
        <v/>
      </c>
      <c r="C87" t="str">
        <f ca="1">IF(K87&lt;&gt;"",IF(B87="Aborted","Aborted",IF(COUNTIF(Blocks!B$3:B1072,D87)&gt;0,"Blocked",IF(B87="Done","Done",IF('Board Active'!N87=TODAY(),"Due Today",IF('Board Active'!N87&lt;TODAY(),"Late","On Time"))))),"")</f>
        <v/>
      </c>
      <c r="D87" s="48" t="str">
        <f>IF(E87&lt;&gt;"",Settings!B$9&amp;A87,"")</f>
        <v/>
      </c>
      <c r="F87" t="str">
        <f t="shared" si="8"/>
        <v/>
      </c>
      <c r="H87" t="str">
        <f t="shared" si="11"/>
        <v/>
      </c>
      <c r="K87" s="12"/>
      <c r="S87" s="48" t="str">
        <f t="shared" si="9"/>
        <v/>
      </c>
    </row>
    <row r="88" spans="2:19" x14ac:dyDescent="0.25">
      <c r="B88" s="48" t="str">
        <f t="shared" si="10"/>
        <v/>
      </c>
      <c r="C88" t="str">
        <f ca="1">IF(K88&lt;&gt;"",IF(B88="Aborted","Aborted",IF(COUNTIF(Blocks!B$3:B1073,D88)&gt;0,"Blocked",IF(B88="Done","Done",IF('Board Active'!N88=TODAY(),"Due Today",IF('Board Active'!N88&lt;TODAY(),"Late","On Time"))))),"")</f>
        <v/>
      </c>
      <c r="D88" s="48" t="str">
        <f>IF(E88&lt;&gt;"",Settings!B$9&amp;A88,"")</f>
        <v/>
      </c>
      <c r="F88" t="str">
        <f t="shared" si="8"/>
        <v/>
      </c>
      <c r="H88" t="str">
        <f t="shared" si="11"/>
        <v/>
      </c>
      <c r="K88" s="12"/>
      <c r="S88" s="48" t="str">
        <f t="shared" si="9"/>
        <v/>
      </c>
    </row>
    <row r="89" spans="2:19" x14ac:dyDescent="0.25">
      <c r="B89" s="48" t="str">
        <f t="shared" si="10"/>
        <v/>
      </c>
      <c r="C89" t="str">
        <f ca="1">IF(K89&lt;&gt;"",IF(B89="Aborted","Aborted",IF(COUNTIF(Blocks!B$3:B1074,D89)&gt;0,"Blocked",IF(B89="Done","Done",IF('Board Active'!N89=TODAY(),"Due Today",IF('Board Active'!N89&lt;TODAY(),"Late","On Time"))))),"")</f>
        <v/>
      </c>
      <c r="D89" s="48" t="str">
        <f>IF(E89&lt;&gt;"",Settings!B$9&amp;A89,"")</f>
        <v/>
      </c>
      <c r="F89" t="str">
        <f t="shared" si="8"/>
        <v/>
      </c>
      <c r="H89" t="str">
        <f t="shared" si="11"/>
        <v/>
      </c>
      <c r="K89" s="12"/>
      <c r="S89" s="48" t="str">
        <f t="shared" si="9"/>
        <v/>
      </c>
    </row>
    <row r="90" spans="2:19" x14ac:dyDescent="0.25">
      <c r="B90" s="48" t="str">
        <f t="shared" si="10"/>
        <v/>
      </c>
      <c r="C90" t="str">
        <f ca="1">IF(K90&lt;&gt;"",IF(B90="Aborted","Aborted",IF(COUNTIF(Blocks!B$3:B1075,D90)&gt;0,"Blocked",IF(B90="Done","Done",IF('Board Active'!N90=TODAY(),"Due Today",IF('Board Active'!N90&lt;TODAY(),"Late","On Time"))))),"")</f>
        <v/>
      </c>
      <c r="D90" s="48" t="str">
        <f>IF(E90&lt;&gt;"",Settings!B$9&amp;A90,"")</f>
        <v/>
      </c>
      <c r="F90" t="str">
        <f t="shared" si="8"/>
        <v/>
      </c>
      <c r="H90" t="str">
        <f t="shared" si="11"/>
        <v/>
      </c>
      <c r="K90" s="12"/>
      <c r="S90" s="48" t="str">
        <f t="shared" si="9"/>
        <v/>
      </c>
    </row>
    <row r="91" spans="2:19" x14ac:dyDescent="0.25">
      <c r="B91" s="48" t="str">
        <f t="shared" si="10"/>
        <v/>
      </c>
      <c r="C91" t="str">
        <f ca="1">IF(K91&lt;&gt;"",IF(B91="Aborted","Aborted",IF(COUNTIF(Blocks!B$3:B1076,D91)&gt;0,"Blocked",IF(B91="Done","Done",IF('Board Active'!N91=TODAY(),"Due Today",IF('Board Active'!N91&lt;TODAY(),"Late","On Time"))))),"")</f>
        <v/>
      </c>
      <c r="D91" s="48" t="str">
        <f>IF(E91&lt;&gt;"",Settings!B$9&amp;A91,"")</f>
        <v/>
      </c>
      <c r="F91" t="str">
        <f t="shared" si="8"/>
        <v/>
      </c>
      <c r="H91" t="str">
        <f t="shared" si="11"/>
        <v/>
      </c>
      <c r="K91" s="12"/>
      <c r="S91" s="48" t="str">
        <f t="shared" si="9"/>
        <v/>
      </c>
    </row>
    <row r="92" spans="2:19" x14ac:dyDescent="0.25">
      <c r="B92" s="48" t="str">
        <f t="shared" si="10"/>
        <v/>
      </c>
      <c r="C92" t="str">
        <f ca="1">IF(K92&lt;&gt;"",IF(B92="Aborted","Aborted",IF(COUNTIF(Blocks!B$3:B1077,D92)&gt;0,"Blocked",IF(B92="Done","Done",IF('Board Active'!N92=TODAY(),"Due Today",IF('Board Active'!N92&lt;TODAY(),"Late","On Time"))))),"")</f>
        <v/>
      </c>
      <c r="D92" s="48" t="str">
        <f>IF(E92&lt;&gt;"",Settings!B$9&amp;A92,"")</f>
        <v/>
      </c>
      <c r="F92" t="str">
        <f t="shared" si="8"/>
        <v/>
      </c>
      <c r="H92" t="str">
        <f t="shared" si="11"/>
        <v/>
      </c>
      <c r="K92" s="12"/>
      <c r="S92" s="48" t="str">
        <f t="shared" si="9"/>
        <v/>
      </c>
    </row>
    <row r="93" spans="2:19" x14ac:dyDescent="0.25">
      <c r="B93" s="48" t="str">
        <f t="shared" si="10"/>
        <v/>
      </c>
      <c r="C93" t="str">
        <f ca="1">IF(K93&lt;&gt;"",IF(B93="Aborted","Aborted",IF(COUNTIF(Blocks!B$3:B1078,D93)&gt;0,"Blocked",IF(B93="Done","Done",IF('Board Active'!N93=TODAY(),"Due Today",IF('Board Active'!N93&lt;TODAY(),"Late","On Time"))))),"")</f>
        <v/>
      </c>
      <c r="D93" s="48" t="str">
        <f>IF(E93&lt;&gt;"",Settings!B$9&amp;A93,"")</f>
        <v/>
      </c>
      <c r="F93" t="str">
        <f t="shared" si="8"/>
        <v/>
      </c>
      <c r="H93" t="str">
        <f t="shared" si="11"/>
        <v/>
      </c>
      <c r="K93" s="12"/>
      <c r="S93" s="48" t="str">
        <f t="shared" si="9"/>
        <v/>
      </c>
    </row>
    <row r="94" spans="2:19" x14ac:dyDescent="0.25">
      <c r="B94" s="48" t="str">
        <f t="shared" si="10"/>
        <v/>
      </c>
      <c r="C94" t="str">
        <f ca="1">IF(K94&lt;&gt;"",IF(B94="Aborted","Aborted",IF(COUNTIF(Blocks!B$3:B1079,D94)&gt;0,"Blocked",IF(B94="Done","Done",IF('Board Active'!N94=TODAY(),"Due Today",IF('Board Active'!N94&lt;TODAY(),"Late","On Time"))))),"")</f>
        <v/>
      </c>
      <c r="D94" s="48" t="str">
        <f>IF(E94&lt;&gt;"",Settings!B$9&amp;A94,"")</f>
        <v/>
      </c>
      <c r="F94" t="str">
        <f t="shared" si="8"/>
        <v/>
      </c>
      <c r="H94" t="str">
        <f t="shared" si="11"/>
        <v/>
      </c>
      <c r="K94" s="12"/>
      <c r="S94" s="48" t="str">
        <f t="shared" si="9"/>
        <v/>
      </c>
    </row>
    <row r="95" spans="2:19" x14ac:dyDescent="0.25">
      <c r="B95" s="48" t="str">
        <f t="shared" si="10"/>
        <v/>
      </c>
      <c r="C95" t="str">
        <f ca="1">IF(K95&lt;&gt;"",IF(B95="Aborted","Aborted",IF(COUNTIF(Blocks!B$3:B1080,D95)&gt;0,"Blocked",IF(B95="Done","Done",IF('Board Active'!N95=TODAY(),"Due Today",IF('Board Active'!N95&lt;TODAY(),"Late","On Time"))))),"")</f>
        <v/>
      </c>
      <c r="D95" s="48" t="str">
        <f>IF(E95&lt;&gt;"",Settings!B$9&amp;A95,"")</f>
        <v/>
      </c>
      <c r="F95" t="str">
        <f t="shared" si="8"/>
        <v/>
      </c>
      <c r="H95" t="str">
        <f t="shared" si="11"/>
        <v/>
      </c>
      <c r="K95" s="12"/>
      <c r="S95" s="48" t="str">
        <f t="shared" si="9"/>
        <v/>
      </c>
    </row>
    <row r="96" spans="2:19" x14ac:dyDescent="0.25">
      <c r="B96" s="48" t="str">
        <f t="shared" si="10"/>
        <v/>
      </c>
      <c r="C96" t="str">
        <f ca="1">IF(K96&lt;&gt;"",IF(B96="Aborted","Aborted",IF(COUNTIF(Blocks!B$3:B1081,D96)&gt;0,"Blocked",IF(B96="Done","Done",IF('Board Active'!N96=TODAY(),"Due Today",IF('Board Active'!N96&lt;TODAY(),"Late","On Time"))))),"")</f>
        <v/>
      </c>
      <c r="D96" s="48" t="str">
        <f>IF(E96&lt;&gt;"",Settings!B$9&amp;A96,"")</f>
        <v/>
      </c>
      <c r="F96" t="str">
        <f t="shared" si="8"/>
        <v/>
      </c>
      <c r="H96" t="str">
        <f t="shared" si="11"/>
        <v/>
      </c>
      <c r="K96" s="12"/>
      <c r="S96" s="48" t="str">
        <f t="shared" si="9"/>
        <v/>
      </c>
    </row>
    <row r="97" spans="2:19" x14ac:dyDescent="0.25">
      <c r="B97" s="48" t="str">
        <f t="shared" si="10"/>
        <v/>
      </c>
      <c r="C97" t="str">
        <f ca="1">IF(K97&lt;&gt;"",IF(B97="Aborted","Aborted",IF(COUNTIF(Blocks!B$3:B1082,D97)&gt;0,"Blocked",IF(B97="Done","Done",IF('Board Active'!N97=TODAY(),"Due Today",IF('Board Active'!N97&lt;TODAY(),"Late","On Time"))))),"")</f>
        <v/>
      </c>
      <c r="D97" s="48" t="str">
        <f>IF(E97&lt;&gt;"",Settings!B$9&amp;A97,"")</f>
        <v/>
      </c>
      <c r="F97" t="str">
        <f t="shared" si="8"/>
        <v/>
      </c>
      <c r="H97" t="str">
        <f t="shared" si="11"/>
        <v/>
      </c>
      <c r="K97" s="12"/>
      <c r="S97" s="48" t="str">
        <f t="shared" si="9"/>
        <v/>
      </c>
    </row>
    <row r="98" spans="2:19" x14ac:dyDescent="0.25">
      <c r="B98" s="48" t="str">
        <f t="shared" si="10"/>
        <v/>
      </c>
      <c r="C98" t="str">
        <f ca="1">IF(K98&lt;&gt;"",IF(B98="Aborted","Aborted",IF(COUNTIF(Blocks!B$3:B1083,D98)&gt;0,"Blocked",IF(B98="Done","Done",IF('Board Active'!N98=TODAY(),"Due Today",IF('Board Active'!N98&lt;TODAY(),"Late","On Time"))))),"")</f>
        <v/>
      </c>
      <c r="D98" s="48" t="str">
        <f>IF(E98&lt;&gt;"",Settings!B$9&amp;A98,"")</f>
        <v/>
      </c>
      <c r="F98" t="str">
        <f t="shared" si="8"/>
        <v/>
      </c>
      <c r="H98" t="str">
        <f t="shared" si="11"/>
        <v/>
      </c>
      <c r="K98" s="12"/>
      <c r="S98" s="48" t="str">
        <f t="shared" si="9"/>
        <v/>
      </c>
    </row>
    <row r="99" spans="2:19" x14ac:dyDescent="0.25">
      <c r="B99" s="48" t="str">
        <f t="shared" si="10"/>
        <v/>
      </c>
      <c r="C99" t="str">
        <f ca="1">IF(K99&lt;&gt;"",IF(B99="Aborted","Aborted",IF(COUNTIF(Blocks!B$3:B1084,D99)&gt;0,"Blocked",IF(B99="Done","Done",IF('Board Active'!N99=TODAY(),"Due Today",IF('Board Active'!N99&lt;TODAY(),"Late","On Time"))))),"")</f>
        <v/>
      </c>
      <c r="D99" s="48" t="str">
        <f>IF(E99&lt;&gt;"",Settings!B$9&amp;A99,"")</f>
        <v/>
      </c>
      <c r="F99" t="str">
        <f t="shared" si="8"/>
        <v/>
      </c>
      <c r="H99" t="str">
        <f t="shared" si="11"/>
        <v/>
      </c>
      <c r="K99" s="12"/>
      <c r="S99" s="48" t="str">
        <f t="shared" si="9"/>
        <v/>
      </c>
    </row>
    <row r="100" spans="2:19" x14ac:dyDescent="0.25">
      <c r="B100" s="48" t="str">
        <f t="shared" si="10"/>
        <v/>
      </c>
      <c r="C100" t="str">
        <f ca="1">IF(K100&lt;&gt;"",IF(B100="Aborted","Aborted",IF(COUNTIF(Blocks!B$3:B1085,D100)&gt;0,"Blocked",IF(B100="Done","Done",IF('Board Active'!N100=TODAY(),"Due Today",IF('Board Active'!N100&lt;TODAY(),"Late","On Time"))))),"")</f>
        <v/>
      </c>
      <c r="D100" s="48" t="str">
        <f>IF(E100&lt;&gt;"",Settings!B$9&amp;A100,"")</f>
        <v/>
      </c>
      <c r="F100" t="str">
        <f t="shared" si="8"/>
        <v/>
      </c>
      <c r="H100" t="str">
        <f t="shared" si="11"/>
        <v/>
      </c>
      <c r="K100" s="12"/>
      <c r="S100" s="48" t="str">
        <f t="shared" si="9"/>
        <v/>
      </c>
    </row>
    <row r="101" spans="2:19" x14ac:dyDescent="0.25">
      <c r="B101" s="48" t="str">
        <f t="shared" si="10"/>
        <v/>
      </c>
      <c r="C101" t="str">
        <f ca="1">IF(K101&lt;&gt;"",IF(B101="Aborted","Aborted",IF(COUNTIF(Blocks!B$3:B1086,D101)&gt;0,"Blocked",IF(B101="Done","Done",IF('Board Active'!N101=TODAY(),"Due Today",IF('Board Active'!N101&lt;TODAY(),"Late","On Time"))))),"")</f>
        <v/>
      </c>
      <c r="D101" s="48" t="str">
        <f>IF(E101&lt;&gt;"",Settings!B$9&amp;A101,"")</f>
        <v/>
      </c>
      <c r="F101" t="str">
        <f t="shared" si="8"/>
        <v/>
      </c>
      <c r="H101" t="str">
        <f t="shared" si="11"/>
        <v/>
      </c>
      <c r="K101" s="12"/>
      <c r="S101" s="48" t="str">
        <f t="shared" si="9"/>
        <v/>
      </c>
    </row>
    <row r="102" spans="2:19" x14ac:dyDescent="0.25">
      <c r="B102" s="48" t="str">
        <f t="shared" si="10"/>
        <v/>
      </c>
      <c r="C102" t="str">
        <f ca="1">IF(K102&lt;&gt;"",IF(B102="Aborted","Aborted",IF(COUNTIF(Blocks!B$3:B1087,D102)&gt;0,"Blocked",IF(B102="Done","Done",IF('Board Active'!N102=TODAY(),"Due Today",IF('Board Active'!N102&lt;TODAY(),"Late","On Time"))))),"")</f>
        <v/>
      </c>
      <c r="D102" s="48" t="str">
        <f>IF(E102&lt;&gt;"",Settings!B$9&amp;A102,"")</f>
        <v/>
      </c>
      <c r="F102" t="str">
        <f t="shared" si="8"/>
        <v/>
      </c>
      <c r="H102" t="str">
        <f t="shared" si="11"/>
        <v/>
      </c>
      <c r="K102" s="12"/>
      <c r="S102" s="48" t="str">
        <f t="shared" si="9"/>
        <v/>
      </c>
    </row>
    <row r="103" spans="2:19" x14ac:dyDescent="0.25">
      <c r="B103" s="48" t="str">
        <f t="shared" si="10"/>
        <v/>
      </c>
      <c r="C103" t="str">
        <f ca="1">IF(K103&lt;&gt;"",IF(B103="Aborted","Aborted",IF(COUNTIF(Blocks!B$3:B1088,D103)&gt;0,"Blocked",IF(B103="Done","Done",IF('Board Active'!N103=TODAY(),"Due Today",IF('Board Active'!N103&lt;TODAY(),"Late","On Time"))))),"")</f>
        <v/>
      </c>
      <c r="D103" s="48" t="str">
        <f>IF(E103&lt;&gt;"",Settings!B$9&amp;A103,"")</f>
        <v/>
      </c>
      <c r="F103" t="str">
        <f t="shared" si="8"/>
        <v/>
      </c>
      <c r="H103" t="str">
        <f t="shared" si="11"/>
        <v/>
      </c>
      <c r="K103" s="12"/>
      <c r="S103" s="48" t="str">
        <f t="shared" si="9"/>
        <v/>
      </c>
    </row>
    <row r="104" spans="2:19" x14ac:dyDescent="0.25">
      <c r="B104" s="48" t="str">
        <f t="shared" si="10"/>
        <v/>
      </c>
      <c r="C104" t="str">
        <f ca="1">IF(K104&lt;&gt;"",IF(B104="Aborted","Aborted",IF(COUNTIF(Blocks!B$3:B1089,D104)&gt;0,"Blocked",IF(B104="Done","Done",IF('Board Active'!N104=TODAY(),"Due Today",IF('Board Active'!N104&lt;TODAY(),"Late","On Time"))))),"")</f>
        <v/>
      </c>
      <c r="D104" s="48" t="str">
        <f>IF(E104&lt;&gt;"",Settings!B$9&amp;A104,"")</f>
        <v/>
      </c>
      <c r="F104" t="str">
        <f t="shared" si="8"/>
        <v/>
      </c>
      <c r="H104" t="str">
        <f t="shared" si="11"/>
        <v/>
      </c>
      <c r="K104" s="12"/>
      <c r="S104" s="48" t="str">
        <f t="shared" si="9"/>
        <v/>
      </c>
    </row>
    <row r="105" spans="2:19" x14ac:dyDescent="0.25">
      <c r="B105" s="48" t="str">
        <f t="shared" si="10"/>
        <v/>
      </c>
      <c r="C105" t="str">
        <f ca="1">IF(K105&lt;&gt;"",IF(B105="Aborted","Aborted",IF(COUNTIF(Blocks!B$3:B1090,D105)&gt;0,"Blocked",IF(B105="Done","Done",IF('Board Active'!N105=TODAY(),"Due Today",IF('Board Active'!N105&lt;TODAY(),"Late","On Time"))))),"")</f>
        <v/>
      </c>
      <c r="D105" s="48" t="str">
        <f>IF(E105&lt;&gt;"",Settings!B$9&amp;A105,"")</f>
        <v/>
      </c>
      <c r="F105" t="str">
        <f t="shared" si="8"/>
        <v/>
      </c>
      <c r="H105" t="str">
        <f t="shared" si="11"/>
        <v/>
      </c>
      <c r="K105" s="12"/>
      <c r="S105" s="48" t="str">
        <f t="shared" si="9"/>
        <v/>
      </c>
    </row>
    <row r="106" spans="2:19" x14ac:dyDescent="0.25">
      <c r="B106" s="48" t="str">
        <f t="shared" si="10"/>
        <v/>
      </c>
      <c r="C106" t="str">
        <f ca="1">IF(K106&lt;&gt;"",IF(B106="Aborted","Aborted",IF(COUNTIF(Blocks!B$3:B1091,D106)&gt;0,"Blocked",IF(B106="Done","Done",IF('Board Active'!N106=TODAY(),"Due Today",IF('Board Active'!N106&lt;TODAY(),"Late","On Time"))))),"")</f>
        <v/>
      </c>
      <c r="D106" s="48" t="str">
        <f>IF(E106&lt;&gt;"",Settings!B$9&amp;A106,"")</f>
        <v/>
      </c>
      <c r="F106" t="str">
        <f t="shared" si="8"/>
        <v/>
      </c>
      <c r="H106" t="str">
        <f t="shared" si="11"/>
        <v/>
      </c>
      <c r="K106" s="12"/>
      <c r="S106" s="48" t="str">
        <f t="shared" si="9"/>
        <v/>
      </c>
    </row>
    <row r="107" spans="2:19" x14ac:dyDescent="0.25">
      <c r="B107" s="48" t="str">
        <f t="shared" si="10"/>
        <v/>
      </c>
      <c r="C107" t="str">
        <f ca="1">IF(K107&lt;&gt;"",IF(B107="Aborted","Aborted",IF(COUNTIF(Blocks!B$3:B1092,D107)&gt;0,"Blocked",IF(B107="Done","Done",IF('Board Active'!N107=TODAY(),"Due Today",IF('Board Active'!N107&lt;TODAY(),"Late","On Time"))))),"")</f>
        <v/>
      </c>
      <c r="D107" s="48" t="str">
        <f>IF(E107&lt;&gt;"",Settings!B$9&amp;A107,"")</f>
        <v/>
      </c>
      <c r="F107" t="str">
        <f t="shared" si="8"/>
        <v/>
      </c>
      <c r="H107" t="str">
        <f t="shared" si="11"/>
        <v/>
      </c>
      <c r="K107" s="12"/>
      <c r="S107" s="48" t="str">
        <f t="shared" si="9"/>
        <v/>
      </c>
    </row>
    <row r="108" spans="2:19" x14ac:dyDescent="0.25">
      <c r="B108" s="48" t="str">
        <f t="shared" si="10"/>
        <v/>
      </c>
      <c r="C108" t="str">
        <f ca="1">IF(K108&lt;&gt;"",IF(B108="Aborted","Aborted",IF(COUNTIF(Blocks!B$3:B1093,D108)&gt;0,"Blocked",IF(B108="Done","Done",IF('Board Active'!N108=TODAY(),"Due Today",IF('Board Active'!N108&lt;TODAY(),"Late","On Time"))))),"")</f>
        <v/>
      </c>
      <c r="D108" s="48" t="str">
        <f>IF(E108&lt;&gt;"",Settings!B$9&amp;A108,"")</f>
        <v/>
      </c>
      <c r="F108" t="str">
        <f t="shared" si="8"/>
        <v/>
      </c>
      <c r="H108" t="str">
        <f t="shared" si="11"/>
        <v/>
      </c>
      <c r="K108" s="12"/>
      <c r="S108" s="48" t="str">
        <f t="shared" si="9"/>
        <v/>
      </c>
    </row>
    <row r="109" spans="2:19" x14ac:dyDescent="0.25">
      <c r="B109" s="48" t="str">
        <f t="shared" si="10"/>
        <v/>
      </c>
      <c r="C109" t="str">
        <f ca="1">IF(K109&lt;&gt;"",IF(B109="Aborted","Aborted",IF(COUNTIF(Blocks!B$3:B1094,D109)&gt;0,"Blocked",IF(B109="Done","Done",IF('Board Active'!N109=TODAY(),"Due Today",IF('Board Active'!N109&lt;TODAY(),"Late","On Time"))))),"")</f>
        <v/>
      </c>
      <c r="D109" s="48" t="str">
        <f>IF(E109&lt;&gt;"",Settings!B$9&amp;A109,"")</f>
        <v/>
      </c>
      <c r="F109" t="str">
        <f t="shared" si="8"/>
        <v/>
      </c>
      <c r="H109" t="str">
        <f t="shared" si="11"/>
        <v/>
      </c>
      <c r="K109" s="12"/>
      <c r="S109" s="48" t="str">
        <f t="shared" si="9"/>
        <v/>
      </c>
    </row>
    <row r="110" spans="2:19" x14ac:dyDescent="0.25">
      <c r="B110" s="48" t="str">
        <f t="shared" si="10"/>
        <v/>
      </c>
      <c r="C110" t="str">
        <f ca="1">IF(K110&lt;&gt;"",IF(B110="Aborted","Aborted",IF(COUNTIF(Blocks!B$3:B1095,D110)&gt;0,"Blocked",IF(B110="Done","Done",IF('Board Active'!N110=TODAY(),"Due Today",IF('Board Active'!N110&lt;TODAY(),"Late","On Time"))))),"")</f>
        <v/>
      </c>
      <c r="D110" s="48" t="str">
        <f>IF(E110&lt;&gt;"",Settings!B$9&amp;A110,"")</f>
        <v/>
      </c>
      <c r="F110" t="str">
        <f t="shared" si="8"/>
        <v/>
      </c>
      <c r="H110" t="str">
        <f t="shared" si="11"/>
        <v/>
      </c>
      <c r="K110" s="12"/>
      <c r="S110" s="48" t="str">
        <f t="shared" si="9"/>
        <v/>
      </c>
    </row>
    <row r="111" spans="2:19" x14ac:dyDescent="0.25">
      <c r="B111" s="48" t="str">
        <f t="shared" si="10"/>
        <v/>
      </c>
      <c r="C111" t="str">
        <f ca="1">IF(K111&lt;&gt;"",IF(B111="Aborted","Aborted",IF(COUNTIF(Blocks!B$3:B1096,D111)&gt;0,"Blocked",IF(B111="Done","Done",IF('Board Active'!N111=TODAY(),"Due Today",IF('Board Active'!N111&lt;TODAY(),"Late","On Time"))))),"")</f>
        <v/>
      </c>
      <c r="D111" s="48" t="str">
        <f>IF(E111&lt;&gt;"",Settings!B$9&amp;A111,"")</f>
        <v/>
      </c>
      <c r="F111" t="str">
        <f t="shared" si="8"/>
        <v/>
      </c>
      <c r="H111" t="str">
        <f t="shared" si="11"/>
        <v/>
      </c>
      <c r="K111" s="12"/>
      <c r="S111" s="48" t="str">
        <f t="shared" si="9"/>
        <v/>
      </c>
    </row>
    <row r="112" spans="2:19" x14ac:dyDescent="0.25">
      <c r="B112" s="48" t="str">
        <f t="shared" si="10"/>
        <v/>
      </c>
      <c r="C112" t="str">
        <f ca="1">IF(K112&lt;&gt;"",IF(B112="Aborted","Aborted",IF(COUNTIF(Blocks!B$3:B1097,D112)&gt;0,"Blocked",IF(B112="Done","Done",IF('Board Active'!N112=TODAY(),"Due Today",IF('Board Active'!N112&lt;TODAY(),"Late","On Time"))))),"")</f>
        <v/>
      </c>
      <c r="D112" s="48" t="str">
        <f>IF(E112&lt;&gt;"",Settings!B$9&amp;A112,"")</f>
        <v/>
      </c>
      <c r="F112" t="str">
        <f t="shared" si="8"/>
        <v/>
      </c>
      <c r="H112" t="str">
        <f t="shared" si="11"/>
        <v/>
      </c>
      <c r="K112" s="12"/>
      <c r="S112" s="48" t="str">
        <f t="shared" si="9"/>
        <v/>
      </c>
    </row>
    <row r="113" spans="2:19" x14ac:dyDescent="0.25">
      <c r="B113" s="48" t="str">
        <f t="shared" si="10"/>
        <v/>
      </c>
      <c r="C113" t="str">
        <f ca="1">IF(K113&lt;&gt;"",IF(B113="Aborted","Aborted",IF(COUNTIF(Blocks!B$3:B1098,D113)&gt;0,"Blocked",IF(B113="Done","Done",IF('Board Active'!N113=TODAY(),"Due Today",IF('Board Active'!N113&lt;TODAY(),"Late","On Time"))))),"")</f>
        <v/>
      </c>
      <c r="D113" s="48" t="str">
        <f>IF(E113&lt;&gt;"",Settings!B$9&amp;A113,"")</f>
        <v/>
      </c>
      <c r="F113" t="str">
        <f t="shared" si="8"/>
        <v/>
      </c>
      <c r="H113" t="str">
        <f t="shared" si="11"/>
        <v/>
      </c>
      <c r="K113" s="12"/>
      <c r="S113" s="48" t="str">
        <f t="shared" si="9"/>
        <v/>
      </c>
    </row>
    <row r="114" spans="2:19" x14ac:dyDescent="0.25">
      <c r="B114" s="48" t="str">
        <f t="shared" si="10"/>
        <v/>
      </c>
      <c r="C114" t="str">
        <f ca="1">IF(K114&lt;&gt;"",IF(B114="Aborted","Aborted",IF(COUNTIF(Blocks!B$3:B1099,D114)&gt;0,"Blocked",IF(B114="Done","Done",IF('Board Active'!N114=TODAY(),"Due Today",IF('Board Active'!N114&lt;TODAY(),"Late","On Time"))))),"")</f>
        <v/>
      </c>
      <c r="D114" s="48" t="str">
        <f>IF(E114&lt;&gt;"",Settings!B$9&amp;A114,"")</f>
        <v/>
      </c>
      <c r="F114" t="str">
        <f t="shared" si="8"/>
        <v/>
      </c>
      <c r="H114" t="str">
        <f t="shared" si="11"/>
        <v/>
      </c>
      <c r="K114" s="12"/>
      <c r="S114" s="48" t="str">
        <f t="shared" si="9"/>
        <v/>
      </c>
    </row>
    <row r="115" spans="2:19" x14ac:dyDescent="0.25">
      <c r="B115" s="48" t="str">
        <f t="shared" si="10"/>
        <v/>
      </c>
      <c r="C115" t="str">
        <f ca="1">IF(K115&lt;&gt;"",IF(B115="Aborted","Aborted",IF(COUNTIF(Blocks!B$3:B1100,D115)&gt;0,"Blocked",IF(B115="Done","Done",IF('Board Active'!N115=TODAY(),"Due Today",IF('Board Active'!N115&lt;TODAY(),"Late","On Time"))))),"")</f>
        <v/>
      </c>
      <c r="D115" s="48" t="str">
        <f>IF(E115&lt;&gt;"",Settings!B$9&amp;A115,"")</f>
        <v/>
      </c>
      <c r="F115" t="str">
        <f t="shared" si="8"/>
        <v/>
      </c>
      <c r="H115" t="str">
        <f t="shared" si="11"/>
        <v/>
      </c>
      <c r="K115" s="12"/>
      <c r="S115" s="48" t="str">
        <f t="shared" si="9"/>
        <v/>
      </c>
    </row>
    <row r="116" spans="2:19" x14ac:dyDescent="0.25">
      <c r="B116" s="48" t="str">
        <f t="shared" si="10"/>
        <v/>
      </c>
      <c r="C116" t="str">
        <f ca="1">IF(K116&lt;&gt;"",IF(B116="Aborted","Aborted",IF(COUNTIF(Blocks!B$3:B1101,D116)&gt;0,"Blocked",IF(B116="Done","Done",IF('Board Active'!N116=TODAY(),"Due Today",IF('Board Active'!N116&lt;TODAY(),"Late","On Time"))))),"")</f>
        <v/>
      </c>
      <c r="D116" s="48" t="str">
        <f>IF(E116&lt;&gt;"",Settings!B$9&amp;A116,"")</f>
        <v/>
      </c>
      <c r="F116" t="str">
        <f t="shared" si="8"/>
        <v/>
      </c>
      <c r="H116" t="str">
        <f t="shared" si="11"/>
        <v/>
      </c>
      <c r="K116" s="12"/>
      <c r="S116" s="48" t="str">
        <f t="shared" si="9"/>
        <v/>
      </c>
    </row>
    <row r="117" spans="2:19" x14ac:dyDescent="0.25">
      <c r="B117" s="48" t="str">
        <f t="shared" si="10"/>
        <v/>
      </c>
      <c r="C117" t="str">
        <f ca="1">IF(K117&lt;&gt;"",IF(B117="Aborted","Aborted",IF(COUNTIF(Blocks!B$3:B1102,D117)&gt;0,"Blocked",IF(B117="Done","Done",IF('Board Active'!N117=TODAY(),"Due Today",IF('Board Active'!N117&lt;TODAY(),"Late","On Time"))))),"")</f>
        <v/>
      </c>
      <c r="D117" s="48" t="str">
        <f>IF(E117&lt;&gt;"",Settings!B$9&amp;A117,"")</f>
        <v/>
      </c>
      <c r="F117" t="str">
        <f t="shared" si="8"/>
        <v/>
      </c>
      <c r="H117" t="str">
        <f t="shared" si="11"/>
        <v/>
      </c>
      <c r="K117" s="12"/>
      <c r="S117" s="48" t="str">
        <f t="shared" si="9"/>
        <v/>
      </c>
    </row>
    <row r="118" spans="2:19" x14ac:dyDescent="0.25">
      <c r="B118" s="48" t="str">
        <f t="shared" si="10"/>
        <v/>
      </c>
      <c r="C118" t="str">
        <f ca="1">IF(K118&lt;&gt;"",IF(B118="Aborted","Aborted",IF(COUNTIF(Blocks!B$3:B1103,D118)&gt;0,"Blocked",IF(B118="Done","Done",IF('Board Active'!N118=TODAY(),"Due Today",IF('Board Active'!N118&lt;TODAY(),"Late","On Time"))))),"")</f>
        <v/>
      </c>
      <c r="D118" s="48" t="str">
        <f>IF(E118&lt;&gt;"",Settings!B$9&amp;A118,"")</f>
        <v/>
      </c>
      <c r="F118" t="str">
        <f t="shared" si="8"/>
        <v/>
      </c>
      <c r="H118" t="str">
        <f t="shared" si="11"/>
        <v/>
      </c>
      <c r="K118" s="12"/>
      <c r="S118" s="48" t="str">
        <f t="shared" si="9"/>
        <v/>
      </c>
    </row>
    <row r="119" spans="2:19" x14ac:dyDescent="0.25">
      <c r="B119" s="48" t="str">
        <f t="shared" si="10"/>
        <v/>
      </c>
      <c r="C119" t="str">
        <f ca="1">IF(K119&lt;&gt;"",IF(B119="Aborted","Aborted",IF(COUNTIF(Blocks!B$3:B1104,D119)&gt;0,"Blocked",IF(B119="Done","Done",IF('Board Active'!N119=TODAY(),"Due Today",IF('Board Active'!N119&lt;TODAY(),"Late","On Time"))))),"")</f>
        <v/>
      </c>
      <c r="D119" s="48" t="str">
        <f>IF(E119&lt;&gt;"",Settings!B$9&amp;A119,"")</f>
        <v/>
      </c>
      <c r="F119" t="str">
        <f t="shared" si="8"/>
        <v/>
      </c>
      <c r="H119" t="str">
        <f t="shared" si="11"/>
        <v/>
      </c>
      <c r="K119" s="12"/>
      <c r="S119" s="48" t="str">
        <f t="shared" si="9"/>
        <v/>
      </c>
    </row>
    <row r="120" spans="2:19" x14ac:dyDescent="0.25">
      <c r="B120" s="48" t="str">
        <f t="shared" si="10"/>
        <v/>
      </c>
      <c r="C120" t="str">
        <f ca="1">IF(K120&lt;&gt;"",IF(B120="Aborted","Aborted",IF(COUNTIF(Blocks!B$3:B1105,D120)&gt;0,"Blocked",IF(B120="Done","Done",IF('Board Active'!N120=TODAY(),"Due Today",IF('Board Active'!N120&lt;TODAY(),"Late","On Time"))))),"")</f>
        <v/>
      </c>
      <c r="D120" s="48" t="str">
        <f>IF(E120&lt;&gt;"",Settings!B$9&amp;A120,"")</f>
        <v/>
      </c>
      <c r="F120" t="str">
        <f t="shared" si="8"/>
        <v/>
      </c>
      <c r="H120" t="str">
        <f t="shared" si="11"/>
        <v/>
      </c>
      <c r="K120" s="12"/>
      <c r="S120" s="48" t="str">
        <f t="shared" si="9"/>
        <v/>
      </c>
    </row>
    <row r="121" spans="2:19" x14ac:dyDescent="0.25">
      <c r="B121" s="48" t="str">
        <f t="shared" si="10"/>
        <v/>
      </c>
      <c r="C121" t="str">
        <f ca="1">IF(K121&lt;&gt;"",IF(B121="Aborted","Aborted",IF(COUNTIF(Blocks!B$3:B1106,D121)&gt;0,"Blocked",IF(B121="Done","Done",IF('Board Active'!N121=TODAY(),"Due Today",IF('Board Active'!N121&lt;TODAY(),"Late","On Time"))))),"")</f>
        <v/>
      </c>
      <c r="D121" s="48" t="str">
        <f>IF(E121&lt;&gt;"",Settings!B$9&amp;A121,"")</f>
        <v/>
      </c>
      <c r="F121" t="str">
        <f t="shared" si="8"/>
        <v/>
      </c>
      <c r="H121" t="str">
        <f t="shared" si="11"/>
        <v/>
      </c>
      <c r="K121" s="12"/>
      <c r="S121" s="48" t="str">
        <f t="shared" si="9"/>
        <v/>
      </c>
    </row>
    <row r="122" spans="2:19" x14ac:dyDescent="0.25">
      <c r="B122" s="48" t="str">
        <f t="shared" si="10"/>
        <v/>
      </c>
      <c r="C122" t="str">
        <f ca="1">IF(K122&lt;&gt;"",IF(B122="Aborted","Aborted",IF(COUNTIF(Blocks!B$3:B1107,D122)&gt;0,"Blocked",IF(B122="Done","Done",IF('Board Active'!N122=TODAY(),"Due Today",IF('Board Active'!N122&lt;TODAY(),"Late","On Time"))))),"")</f>
        <v/>
      </c>
      <c r="D122" s="48" t="str">
        <f>IF(E122&lt;&gt;"",Settings!B$9&amp;A122,"")</f>
        <v/>
      </c>
      <c r="F122" t="str">
        <f t="shared" si="8"/>
        <v/>
      </c>
      <c r="H122" t="str">
        <f t="shared" si="11"/>
        <v/>
      </c>
      <c r="K122" s="12"/>
      <c r="S122" s="48" t="str">
        <f t="shared" si="9"/>
        <v/>
      </c>
    </row>
    <row r="123" spans="2:19" x14ac:dyDescent="0.25">
      <c r="B123" s="48" t="str">
        <f t="shared" si="10"/>
        <v/>
      </c>
      <c r="C123" t="str">
        <f ca="1">IF(K123&lt;&gt;"",IF(B123="Aborted","Aborted",IF(COUNTIF(Blocks!B$3:B1108,D123)&gt;0,"Blocked",IF(B123="Done","Done",IF('Board Active'!N123=TODAY(),"Due Today",IF('Board Active'!N123&lt;TODAY(),"Late","On Time"))))),"")</f>
        <v/>
      </c>
      <c r="D123" s="48" t="str">
        <f>IF(E123&lt;&gt;"",Settings!B$9&amp;A123,"")</f>
        <v/>
      </c>
      <c r="F123" t="str">
        <f t="shared" si="8"/>
        <v/>
      </c>
      <c r="H123" t="str">
        <f t="shared" si="11"/>
        <v/>
      </c>
      <c r="K123" s="12"/>
      <c r="S123" s="48" t="str">
        <f t="shared" si="9"/>
        <v/>
      </c>
    </row>
    <row r="124" spans="2:19" x14ac:dyDescent="0.25">
      <c r="B124" s="48" t="str">
        <f t="shared" si="10"/>
        <v/>
      </c>
      <c r="C124" t="str">
        <f ca="1">IF(K124&lt;&gt;"",IF(B124="Aborted","Aborted",IF(COUNTIF(Blocks!B$3:B1109,D124)&gt;0,"Blocked",IF(B124="Done","Done",IF('Board Active'!N124=TODAY(),"Due Today",IF('Board Active'!N124&lt;TODAY(),"Late","On Time"))))),"")</f>
        <v/>
      </c>
      <c r="D124" s="48" t="str">
        <f>IF(E124&lt;&gt;"",Settings!B$9&amp;A124,"")</f>
        <v/>
      </c>
      <c r="F124" t="str">
        <f t="shared" si="8"/>
        <v/>
      </c>
      <c r="H124" t="str">
        <f t="shared" si="11"/>
        <v/>
      </c>
      <c r="K124" s="12"/>
      <c r="S124" s="48" t="str">
        <f t="shared" si="9"/>
        <v/>
      </c>
    </row>
    <row r="125" spans="2:19" x14ac:dyDescent="0.25">
      <c r="B125" s="48" t="str">
        <f t="shared" si="10"/>
        <v/>
      </c>
      <c r="C125" t="str">
        <f ca="1">IF(K125&lt;&gt;"",IF(B125="Aborted","Aborted",IF(COUNTIF(Blocks!B$3:B1110,D125)&gt;0,"Blocked",IF(B125="Done","Done",IF('Board Active'!N125=TODAY(),"Due Today",IF('Board Active'!N125&lt;TODAY(),"Late","On Time"))))),"")</f>
        <v/>
      </c>
      <c r="D125" s="48" t="str">
        <f>IF(E125&lt;&gt;"",Settings!B$9&amp;A125,"")</f>
        <v/>
      </c>
      <c r="F125" t="str">
        <f t="shared" si="8"/>
        <v/>
      </c>
      <c r="H125" t="str">
        <f t="shared" si="11"/>
        <v/>
      </c>
      <c r="K125" s="12"/>
      <c r="S125" s="48" t="str">
        <f t="shared" si="9"/>
        <v/>
      </c>
    </row>
    <row r="126" spans="2:19" x14ac:dyDescent="0.25">
      <c r="B126" s="48" t="str">
        <f t="shared" si="10"/>
        <v/>
      </c>
      <c r="C126" t="str">
        <f ca="1">IF(K126&lt;&gt;"",IF(B126="Aborted","Aborted",IF(COUNTIF(Blocks!B$3:B1111,D126)&gt;0,"Blocked",IF(B126="Done","Done",IF('Board Active'!N126=TODAY(),"Due Today",IF('Board Active'!N126&lt;TODAY(),"Late","On Time"))))),"")</f>
        <v/>
      </c>
      <c r="D126" s="48" t="str">
        <f>IF(E126&lt;&gt;"",Settings!B$9&amp;A126,"")</f>
        <v/>
      </c>
      <c r="F126" t="str">
        <f t="shared" si="8"/>
        <v/>
      </c>
      <c r="H126" t="str">
        <f t="shared" si="11"/>
        <v/>
      </c>
      <c r="K126" s="12"/>
      <c r="S126" s="48" t="str">
        <f t="shared" si="9"/>
        <v/>
      </c>
    </row>
    <row r="127" spans="2:19" x14ac:dyDescent="0.25">
      <c r="B127" s="48" t="str">
        <f t="shared" si="10"/>
        <v/>
      </c>
      <c r="C127" t="str">
        <f ca="1">IF(K127&lt;&gt;"",IF(B127="Aborted","Aborted",IF(COUNTIF(Blocks!B$3:B1112,D127)&gt;0,"Blocked",IF(B127="Done","Done",IF('Board Active'!N127=TODAY(),"Due Today",IF('Board Active'!N127&lt;TODAY(),"Late","On Time"))))),"")</f>
        <v/>
      </c>
      <c r="D127" s="48" t="str">
        <f>IF(E127&lt;&gt;"",Settings!B$9&amp;A127,"")</f>
        <v/>
      </c>
      <c r="F127" t="str">
        <f t="shared" si="8"/>
        <v/>
      </c>
      <c r="H127" t="str">
        <f t="shared" si="11"/>
        <v/>
      </c>
      <c r="K127" s="12"/>
      <c r="S127" s="48" t="str">
        <f t="shared" si="9"/>
        <v/>
      </c>
    </row>
    <row r="128" spans="2:19" x14ac:dyDescent="0.25">
      <c r="B128" s="48" t="str">
        <f t="shared" si="10"/>
        <v/>
      </c>
      <c r="C128" t="str">
        <f ca="1">IF(K128&lt;&gt;"",IF(B128="Aborted","Aborted",IF(COUNTIF(Blocks!B$3:B1113,D128)&gt;0,"Blocked",IF(B128="Done","Done",IF('Board Active'!N128=TODAY(),"Due Today",IF('Board Active'!N128&lt;TODAY(),"Late","On Time"))))),"")</f>
        <v/>
      </c>
      <c r="D128" s="48" t="str">
        <f>IF(E128&lt;&gt;"",Settings!B$9&amp;A128,"")</f>
        <v/>
      </c>
      <c r="F128" t="str">
        <f t="shared" si="8"/>
        <v/>
      </c>
      <c r="H128" t="str">
        <f t="shared" si="11"/>
        <v/>
      </c>
      <c r="K128" s="12"/>
      <c r="S128" s="48" t="str">
        <f t="shared" si="9"/>
        <v/>
      </c>
    </row>
    <row r="129" spans="2:19" x14ac:dyDescent="0.25">
      <c r="B129" s="48" t="str">
        <f t="shared" si="10"/>
        <v/>
      </c>
      <c r="C129" t="str">
        <f ca="1">IF(K129&lt;&gt;"",IF(B129="Aborted","Aborted",IF(COUNTIF(Blocks!B$3:B1114,D129)&gt;0,"Blocked",IF(B129="Done","Done",IF('Board Active'!N129=TODAY(),"Due Today",IF('Board Active'!N129&lt;TODAY(),"Late","On Time"))))),"")</f>
        <v/>
      </c>
      <c r="D129" s="48" t="str">
        <f>IF(E129&lt;&gt;"",Settings!B$9&amp;A129,"")</f>
        <v/>
      </c>
      <c r="F129" t="str">
        <f t="shared" si="8"/>
        <v/>
      </c>
      <c r="H129" t="str">
        <f t="shared" si="11"/>
        <v/>
      </c>
      <c r="K129" s="12"/>
      <c r="S129" s="48" t="str">
        <f t="shared" si="9"/>
        <v/>
      </c>
    </row>
    <row r="130" spans="2:19" x14ac:dyDescent="0.25">
      <c r="B130" s="48" t="str">
        <f t="shared" si="10"/>
        <v/>
      </c>
      <c r="C130" t="str">
        <f ca="1">IF(K130&lt;&gt;"",IF(B130="Aborted","Aborted",IF(COUNTIF(Blocks!B$3:B1115,D130)&gt;0,"Blocked",IF(B130="Done","Done",IF('Board Active'!N130=TODAY(),"Due Today",IF('Board Active'!N130&lt;TODAY(),"Late","On Time"))))),"")</f>
        <v/>
      </c>
      <c r="D130" s="48" t="str">
        <f>IF(E130&lt;&gt;"",Settings!B$9&amp;A130,"")</f>
        <v/>
      </c>
      <c r="F130" t="str">
        <f t="shared" si="8"/>
        <v/>
      </c>
      <c r="H130" t="str">
        <f t="shared" si="11"/>
        <v/>
      </c>
      <c r="K130" s="12"/>
      <c r="S130" s="48" t="str">
        <f t="shared" si="9"/>
        <v/>
      </c>
    </row>
    <row r="131" spans="2:19" x14ac:dyDescent="0.25">
      <c r="B131" s="48" t="str">
        <f t="shared" si="10"/>
        <v/>
      </c>
      <c r="C131" t="str">
        <f ca="1">IF(K131&lt;&gt;"",IF(B131="Aborted","Aborted",IF(COUNTIF(Blocks!B$3:B1116,D131)&gt;0,"Blocked",IF(B131="Done","Done",IF('Board Active'!N131=TODAY(),"Due Today",IF('Board Active'!N131&lt;TODAY(),"Late","On Time"))))),"")</f>
        <v/>
      </c>
      <c r="D131" s="48" t="str">
        <f>IF(E131&lt;&gt;"",Settings!B$9&amp;A131,"")</f>
        <v/>
      </c>
      <c r="F131" t="str">
        <f t="shared" si="8"/>
        <v/>
      </c>
      <c r="H131" t="str">
        <f t="shared" si="11"/>
        <v/>
      </c>
      <c r="K131" s="12"/>
      <c r="S131" s="48" t="str">
        <f t="shared" si="9"/>
        <v/>
      </c>
    </row>
    <row r="132" spans="2:19" x14ac:dyDescent="0.25">
      <c r="B132" s="48" t="str">
        <f t="shared" si="10"/>
        <v/>
      </c>
      <c r="C132" t="str">
        <f ca="1">IF(K132&lt;&gt;"",IF(B132="Aborted","Aborted",IF(COUNTIF(Blocks!B$3:B1117,D132)&gt;0,"Blocked",IF(B132="Done","Done",IF('Board Active'!N132=TODAY(),"Due Today",IF('Board Active'!N132&lt;TODAY(),"Late","On Time"))))),"")</f>
        <v/>
      </c>
      <c r="D132" s="48" t="str">
        <f>IF(E132&lt;&gt;"",Settings!B$9&amp;A132,"")</f>
        <v/>
      </c>
      <c r="F132" t="str">
        <f t="shared" ref="F132:F195" si="12">IF(E132&lt;&gt;"",IF(C132="Blocked",C132&amp;" - "&amp;E132,E132),"")</f>
        <v/>
      </c>
      <c r="H132" t="str">
        <f t="shared" si="11"/>
        <v/>
      </c>
      <c r="K132" s="12"/>
      <c r="S132" s="48" t="str">
        <f t="shared" ref="S132:S195" si="13">IF(B132="Done",R132-L132,"")</f>
        <v/>
      </c>
    </row>
    <row r="133" spans="2:19" x14ac:dyDescent="0.25">
      <c r="B133" s="48" t="str">
        <f t="shared" si="10"/>
        <v/>
      </c>
      <c r="C133" t="str">
        <f ca="1">IF(K133&lt;&gt;"",IF(B133="Aborted","Aborted",IF(COUNTIF(Blocks!B$3:B1118,D133)&gt;0,"Blocked",IF(B133="Done","Done",IF('Board Active'!N133=TODAY(),"Due Today",IF('Board Active'!N133&lt;TODAY(),"Late","On Time"))))),"")</f>
        <v/>
      </c>
      <c r="D133" s="48" t="str">
        <f>IF(E133&lt;&gt;"",Settings!B$9&amp;A133,"")</f>
        <v/>
      </c>
      <c r="F133" t="str">
        <f t="shared" si="12"/>
        <v/>
      </c>
      <c r="H133" t="str">
        <f t="shared" si="11"/>
        <v/>
      </c>
      <c r="K133" s="12"/>
      <c r="S133" s="48" t="str">
        <f t="shared" si="13"/>
        <v/>
      </c>
    </row>
    <row r="134" spans="2:19" x14ac:dyDescent="0.25">
      <c r="B134" s="48" t="str">
        <f t="shared" si="10"/>
        <v/>
      </c>
      <c r="C134" t="str">
        <f ca="1">IF(K134&lt;&gt;"",IF(B134="Aborted","Aborted",IF(COUNTIF(Blocks!B$3:B1119,D134)&gt;0,"Blocked",IF(B134="Done","Done",IF('Board Active'!N134=TODAY(),"Due Today",IF('Board Active'!N134&lt;TODAY(),"Late","On Time"))))),"")</f>
        <v/>
      </c>
      <c r="D134" s="48" t="str">
        <f>IF(E134&lt;&gt;"",Settings!B$9&amp;A134,"")</f>
        <v/>
      </c>
      <c r="F134" t="str">
        <f t="shared" si="12"/>
        <v/>
      </c>
      <c r="H134" t="str">
        <f t="shared" si="11"/>
        <v/>
      </c>
      <c r="K134" s="12"/>
      <c r="S134" s="48" t="str">
        <f t="shared" si="13"/>
        <v/>
      </c>
    </row>
    <row r="135" spans="2:19" x14ac:dyDescent="0.25">
      <c r="B135" s="48" t="str">
        <f t="shared" si="10"/>
        <v/>
      </c>
      <c r="C135" t="str">
        <f ca="1">IF(K135&lt;&gt;"",IF(B135="Aborted","Aborted",IF(COUNTIF(Blocks!B$3:B1120,D135)&gt;0,"Blocked",IF(B135="Done","Done",IF('Board Active'!N135=TODAY(),"Due Today",IF('Board Active'!N135&lt;TODAY(),"Late","On Time"))))),"")</f>
        <v/>
      </c>
      <c r="D135" s="48" t="str">
        <f>IF(E135&lt;&gt;"",Settings!B$9&amp;A135,"")</f>
        <v/>
      </c>
      <c r="F135" t="str">
        <f t="shared" si="12"/>
        <v/>
      </c>
      <c r="H135" t="str">
        <f t="shared" si="11"/>
        <v/>
      </c>
      <c r="K135" s="12"/>
      <c r="S135" s="48" t="str">
        <f t="shared" si="13"/>
        <v/>
      </c>
    </row>
    <row r="136" spans="2:19" x14ac:dyDescent="0.25">
      <c r="B136" s="48" t="str">
        <f t="shared" si="10"/>
        <v/>
      </c>
      <c r="C136" t="str">
        <f ca="1">IF(K136&lt;&gt;"",IF(B136="Aborted","Aborted",IF(COUNTIF(Blocks!B$3:B1121,D136)&gt;0,"Blocked",IF(B136="Done","Done",IF('Board Active'!N136=TODAY(),"Due Today",IF('Board Active'!N136&lt;TODAY(),"Late","On Time"))))),"")</f>
        <v/>
      </c>
      <c r="D136" s="48" t="str">
        <f>IF(E136&lt;&gt;"",Settings!B$9&amp;A136,"")</f>
        <v/>
      </c>
      <c r="F136" t="str">
        <f t="shared" si="12"/>
        <v/>
      </c>
      <c r="H136" t="str">
        <f t="shared" si="11"/>
        <v/>
      </c>
      <c r="K136" s="12"/>
      <c r="S136" s="48" t="str">
        <f t="shared" si="13"/>
        <v/>
      </c>
    </row>
    <row r="137" spans="2:19" x14ac:dyDescent="0.25">
      <c r="B137" s="48" t="str">
        <f t="shared" si="10"/>
        <v/>
      </c>
      <c r="C137" t="str">
        <f ca="1">IF(K137&lt;&gt;"",IF(B137="Aborted","Aborted",IF(COUNTIF(Blocks!B$3:B1122,D137)&gt;0,"Blocked",IF(B137="Done","Done",IF('Board Active'!N137=TODAY(),"Due Today",IF('Board Active'!N137&lt;TODAY(),"Late","On Time"))))),"")</f>
        <v/>
      </c>
      <c r="D137" s="48" t="str">
        <f>IF(E137&lt;&gt;"",Settings!B$9&amp;A137,"")</f>
        <v/>
      </c>
      <c r="F137" t="str">
        <f t="shared" si="12"/>
        <v/>
      </c>
      <c r="H137" t="str">
        <f t="shared" si="11"/>
        <v/>
      </c>
      <c r="K137" s="12"/>
      <c r="S137" s="48" t="str">
        <f t="shared" si="13"/>
        <v/>
      </c>
    </row>
    <row r="138" spans="2:19" x14ac:dyDescent="0.25">
      <c r="B138" s="48" t="str">
        <f t="shared" si="10"/>
        <v/>
      </c>
      <c r="C138" t="str">
        <f ca="1">IF(K138&lt;&gt;"",IF(B138="Aborted","Aborted",IF(COUNTIF(Blocks!B$3:B1123,D138)&gt;0,"Blocked",IF(B138="Done","Done",IF('Board Active'!N138=TODAY(),"Due Today",IF('Board Active'!N138&lt;TODAY(),"Late","On Time"))))),"")</f>
        <v/>
      </c>
      <c r="D138" s="48" t="str">
        <f>IF(E138&lt;&gt;"",Settings!B$9&amp;A138,"")</f>
        <v/>
      </c>
      <c r="F138" t="str">
        <f t="shared" si="12"/>
        <v/>
      </c>
      <c r="H138" t="str">
        <f t="shared" si="11"/>
        <v/>
      </c>
      <c r="K138" s="12"/>
      <c r="S138" s="48" t="str">
        <f t="shared" si="13"/>
        <v/>
      </c>
    </row>
    <row r="139" spans="2:19" x14ac:dyDescent="0.25">
      <c r="B139" s="48" t="str">
        <f t="shared" si="10"/>
        <v/>
      </c>
      <c r="C139" t="str">
        <f ca="1">IF(K139&lt;&gt;"",IF(B139="Aborted","Aborted",IF(COUNTIF(Blocks!B$3:B1124,D139)&gt;0,"Blocked",IF(B139="Done","Done",IF('Board Active'!N139=TODAY(),"Due Today",IF('Board Active'!N139&lt;TODAY(),"Late","On Time"))))),"")</f>
        <v/>
      </c>
      <c r="D139" s="48" t="str">
        <f>IF(E139&lt;&gt;"",Settings!B$9&amp;A139,"")</f>
        <v/>
      </c>
      <c r="F139" t="str">
        <f t="shared" si="12"/>
        <v/>
      </c>
      <c r="H139" t="str">
        <f t="shared" si="11"/>
        <v/>
      </c>
      <c r="K139" s="12"/>
      <c r="S139" s="48" t="str">
        <f t="shared" si="13"/>
        <v/>
      </c>
    </row>
    <row r="140" spans="2:19" x14ac:dyDescent="0.25">
      <c r="B140" s="48" t="str">
        <f t="shared" si="10"/>
        <v/>
      </c>
      <c r="C140" t="str">
        <f ca="1">IF(K140&lt;&gt;"",IF(B140="Aborted","Aborted",IF(COUNTIF(Blocks!B$3:B1125,D140)&gt;0,"Blocked",IF(B140="Done","Done",IF('Board Active'!N140=TODAY(),"Due Today",IF('Board Active'!N140&lt;TODAY(),"Late","On Time"))))),"")</f>
        <v/>
      </c>
      <c r="D140" s="48" t="str">
        <f>IF(E140&lt;&gt;"",Settings!B$9&amp;A140,"")</f>
        <v/>
      </c>
      <c r="F140" t="str">
        <f t="shared" si="12"/>
        <v/>
      </c>
      <c r="H140" t="str">
        <f t="shared" si="11"/>
        <v/>
      </c>
      <c r="K140" s="12"/>
      <c r="S140" s="48" t="str">
        <f t="shared" si="13"/>
        <v/>
      </c>
    </row>
    <row r="141" spans="2:19" x14ac:dyDescent="0.25">
      <c r="B141" s="48" t="str">
        <f t="shared" si="10"/>
        <v/>
      </c>
      <c r="C141" t="str">
        <f ca="1">IF(K141&lt;&gt;"",IF(B141="Aborted","Aborted",IF(COUNTIF(Blocks!B$3:B1126,D141)&gt;0,"Blocked",IF(B141="Done","Done",IF('Board Active'!N141=TODAY(),"Due Today",IF('Board Active'!N141&lt;TODAY(),"Late","On Time"))))),"")</f>
        <v/>
      </c>
      <c r="D141" s="48" t="str">
        <f>IF(E141&lt;&gt;"",Settings!B$9&amp;A141,"")</f>
        <v/>
      </c>
      <c r="F141" t="str">
        <f t="shared" si="12"/>
        <v/>
      </c>
      <c r="H141" t="str">
        <f t="shared" si="11"/>
        <v/>
      </c>
      <c r="K141" s="12"/>
      <c r="S141" s="48" t="str">
        <f t="shared" si="13"/>
        <v/>
      </c>
    </row>
    <row r="142" spans="2:19" x14ac:dyDescent="0.25">
      <c r="B142" s="48" t="str">
        <f t="shared" si="10"/>
        <v/>
      </c>
      <c r="C142" t="str">
        <f ca="1">IF(K142&lt;&gt;"",IF(B142="Aborted","Aborted",IF(COUNTIF(Blocks!B$3:B1127,D142)&gt;0,"Blocked",IF(B142="Done","Done",IF('Board Active'!N142=TODAY(),"Due Today",IF('Board Active'!N142&lt;TODAY(),"Late","On Time"))))),"")</f>
        <v/>
      </c>
      <c r="D142" s="48" t="str">
        <f>IF(E142&lt;&gt;"",Settings!B$9&amp;A142,"")</f>
        <v/>
      </c>
      <c r="F142" t="str">
        <f t="shared" si="12"/>
        <v/>
      </c>
      <c r="H142" t="str">
        <f t="shared" si="11"/>
        <v/>
      </c>
      <c r="K142" s="12"/>
      <c r="S142" s="48" t="str">
        <f t="shared" si="13"/>
        <v/>
      </c>
    </row>
    <row r="143" spans="2:19" x14ac:dyDescent="0.25">
      <c r="B143" s="48" t="str">
        <f t="shared" ref="B143:B206" si="14">IF(T143&lt;&gt;"","Aborted",IF(R143&lt;&gt;"", "Done", IF(Q143&lt;&gt;"","Validation Out", IF(P143&lt;&gt;"", "Validation In", IF(O143&lt;&gt;"", "Execution Out",IF(N143&lt;&gt;"","Execution In",IF(M143&lt;&gt;"","Analysis Out",IF(L143&lt;&gt;"","Analysis In",IF(K143&lt;&gt;"","Planned","")))))))))</f>
        <v/>
      </c>
      <c r="C143" t="str">
        <f ca="1">IF(K143&lt;&gt;"",IF(B143="Aborted","Aborted",IF(COUNTIF(Blocks!B$3:B1128,D143)&gt;0,"Blocked",IF(B143="Done","Done",IF('Board Active'!N143=TODAY(),"Due Today",IF('Board Active'!N143&lt;TODAY(),"Late","On Time"))))),"")</f>
        <v/>
      </c>
      <c r="D143" s="48" t="str">
        <f>IF(E143&lt;&gt;"",Settings!B$9&amp;A143,"")</f>
        <v/>
      </c>
      <c r="F143" t="str">
        <f t="shared" si="12"/>
        <v/>
      </c>
      <c r="H143" t="str">
        <f t="shared" si="11"/>
        <v/>
      </c>
      <c r="K143" s="12"/>
      <c r="S143" s="48" t="str">
        <f t="shared" si="13"/>
        <v/>
      </c>
    </row>
    <row r="144" spans="2:19" x14ac:dyDescent="0.25">
      <c r="B144" s="48" t="str">
        <f t="shared" si="14"/>
        <v/>
      </c>
      <c r="C144" t="str">
        <f ca="1">IF(K144&lt;&gt;"",IF(B144="Aborted","Aborted",IF(COUNTIF(Blocks!B$3:B1129,D144)&gt;0,"Blocked",IF(B144="Done","Done",IF('Board Active'!N144=TODAY(),"Due Today",IF('Board Active'!N144&lt;TODAY(),"Late","On Time"))))),"")</f>
        <v/>
      </c>
      <c r="D144" s="48" t="str">
        <f>IF(E144&lt;&gt;"",Settings!B$9&amp;A144,"")</f>
        <v/>
      </c>
      <c r="F144" t="str">
        <f t="shared" si="12"/>
        <v/>
      </c>
      <c r="H144" t="str">
        <f t="shared" ref="H144:H207" si="15">IF(J144="&lt;= 1 day","XS",IF(J144="2 days","S",IF(J144="3 days","M",IF(J144="&lt;= 1 week","L",IF(J144="&lt;= 2 weeks","XL","")))))</f>
        <v/>
      </c>
      <c r="K144" s="12"/>
      <c r="S144" s="48" t="str">
        <f t="shared" si="13"/>
        <v/>
      </c>
    </row>
    <row r="145" spans="2:19" x14ac:dyDescent="0.25">
      <c r="B145" s="48" t="str">
        <f t="shared" si="14"/>
        <v/>
      </c>
      <c r="C145" t="str">
        <f ca="1">IF(K145&lt;&gt;"",IF(B145="Aborted","Aborted",IF(COUNTIF(Blocks!B$3:B1130,D145)&gt;0,"Blocked",IF(B145="Done","Done",IF('Board Active'!N145=TODAY(),"Due Today",IF('Board Active'!N145&lt;TODAY(),"Late","On Time"))))),"")</f>
        <v/>
      </c>
      <c r="D145" s="48" t="str">
        <f>IF(E145&lt;&gt;"",Settings!B$9&amp;A145,"")</f>
        <v/>
      </c>
      <c r="F145" t="str">
        <f t="shared" si="12"/>
        <v/>
      </c>
      <c r="H145" t="str">
        <f t="shared" si="15"/>
        <v/>
      </c>
      <c r="K145" s="12"/>
      <c r="S145" s="48" t="str">
        <f t="shared" si="13"/>
        <v/>
      </c>
    </row>
    <row r="146" spans="2:19" x14ac:dyDescent="0.25">
      <c r="B146" s="48" t="str">
        <f t="shared" si="14"/>
        <v/>
      </c>
      <c r="C146" t="str">
        <f ca="1">IF(K146&lt;&gt;"",IF(B146="Aborted","Aborted",IF(COUNTIF(Blocks!B$3:B1131,D146)&gt;0,"Blocked",IF(B146="Done","Done",IF('Board Active'!N146=TODAY(),"Due Today",IF('Board Active'!N146&lt;TODAY(),"Late","On Time"))))),"")</f>
        <v/>
      </c>
      <c r="D146" s="48" t="str">
        <f>IF(E146&lt;&gt;"",Settings!B$9&amp;A146,"")</f>
        <v/>
      </c>
      <c r="F146" t="str">
        <f t="shared" si="12"/>
        <v/>
      </c>
      <c r="H146" t="str">
        <f t="shared" si="15"/>
        <v/>
      </c>
      <c r="K146" s="12"/>
      <c r="S146" s="48" t="str">
        <f t="shared" si="13"/>
        <v/>
      </c>
    </row>
    <row r="147" spans="2:19" x14ac:dyDescent="0.25">
      <c r="B147" s="48" t="str">
        <f t="shared" si="14"/>
        <v/>
      </c>
      <c r="C147" t="str">
        <f ca="1">IF(K147&lt;&gt;"",IF(B147="Aborted","Aborted",IF(COUNTIF(Blocks!B$3:B1132,D147)&gt;0,"Blocked",IF(B147="Done","Done",IF('Board Active'!N147=TODAY(),"Due Today",IF('Board Active'!N147&lt;TODAY(),"Late","On Time"))))),"")</f>
        <v/>
      </c>
      <c r="D147" s="48" t="str">
        <f>IF(E147&lt;&gt;"",Settings!B$9&amp;A147,"")</f>
        <v/>
      </c>
      <c r="F147" t="str">
        <f t="shared" si="12"/>
        <v/>
      </c>
      <c r="H147" t="str">
        <f t="shared" si="15"/>
        <v/>
      </c>
      <c r="K147" s="12"/>
      <c r="S147" s="48" t="str">
        <f t="shared" si="13"/>
        <v/>
      </c>
    </row>
    <row r="148" spans="2:19" x14ac:dyDescent="0.25">
      <c r="B148" s="48" t="str">
        <f t="shared" si="14"/>
        <v/>
      </c>
      <c r="C148" t="str">
        <f ca="1">IF(K148&lt;&gt;"",IF(B148="Aborted","Aborted",IF(COUNTIF(Blocks!B$3:B1133,D148)&gt;0,"Blocked",IF(B148="Done","Done",IF('Board Active'!N148=TODAY(),"Due Today",IF('Board Active'!N148&lt;TODAY(),"Late","On Time"))))),"")</f>
        <v/>
      </c>
      <c r="D148" s="48" t="str">
        <f>IF(E148&lt;&gt;"",Settings!B$9&amp;A148,"")</f>
        <v/>
      </c>
      <c r="F148" t="str">
        <f t="shared" si="12"/>
        <v/>
      </c>
      <c r="H148" t="str">
        <f t="shared" si="15"/>
        <v/>
      </c>
      <c r="K148" s="12"/>
      <c r="S148" s="48" t="str">
        <f t="shared" si="13"/>
        <v/>
      </c>
    </row>
    <row r="149" spans="2:19" x14ac:dyDescent="0.25">
      <c r="B149" s="48" t="str">
        <f t="shared" si="14"/>
        <v/>
      </c>
      <c r="C149" t="str">
        <f ca="1">IF(K149&lt;&gt;"",IF(B149="Aborted","Aborted",IF(COUNTIF(Blocks!B$3:B1134,D149)&gt;0,"Blocked",IF(B149="Done","Done",IF('Board Active'!N149=TODAY(),"Due Today",IF('Board Active'!N149&lt;TODAY(),"Late","On Time"))))),"")</f>
        <v/>
      </c>
      <c r="D149" s="48" t="str">
        <f>IF(E149&lt;&gt;"",Settings!B$9&amp;A149,"")</f>
        <v/>
      </c>
      <c r="F149" t="str">
        <f t="shared" si="12"/>
        <v/>
      </c>
      <c r="H149" t="str">
        <f t="shared" si="15"/>
        <v/>
      </c>
      <c r="K149" s="12"/>
      <c r="S149" s="48" t="str">
        <f t="shared" si="13"/>
        <v/>
      </c>
    </row>
    <row r="150" spans="2:19" x14ac:dyDescent="0.25">
      <c r="B150" s="48" t="str">
        <f t="shared" si="14"/>
        <v/>
      </c>
      <c r="C150" t="str">
        <f ca="1">IF(K150&lt;&gt;"",IF(B150="Aborted","Aborted",IF(COUNTIF(Blocks!B$3:B1135,D150)&gt;0,"Blocked",IF(B150="Done","Done",IF('Board Active'!N150=TODAY(),"Due Today",IF('Board Active'!N150&lt;TODAY(),"Late","On Time"))))),"")</f>
        <v/>
      </c>
      <c r="D150" s="48" t="str">
        <f>IF(E150&lt;&gt;"",Settings!B$9&amp;A150,"")</f>
        <v/>
      </c>
      <c r="F150" t="str">
        <f t="shared" si="12"/>
        <v/>
      </c>
      <c r="H150" t="str">
        <f t="shared" si="15"/>
        <v/>
      </c>
      <c r="K150" s="12"/>
      <c r="S150" s="48" t="str">
        <f t="shared" si="13"/>
        <v/>
      </c>
    </row>
    <row r="151" spans="2:19" x14ac:dyDescent="0.25">
      <c r="B151" s="48" t="str">
        <f t="shared" si="14"/>
        <v/>
      </c>
      <c r="C151" t="str">
        <f ca="1">IF(K151&lt;&gt;"",IF(B151="Aborted","Aborted",IF(COUNTIF(Blocks!B$3:B1136,D151)&gt;0,"Blocked",IF(B151="Done","Done",IF('Board Active'!N151=TODAY(),"Due Today",IF('Board Active'!N151&lt;TODAY(),"Late","On Time"))))),"")</f>
        <v/>
      </c>
      <c r="D151" s="48" t="str">
        <f>IF(E151&lt;&gt;"",Settings!B$9&amp;A151,"")</f>
        <v/>
      </c>
      <c r="F151" t="str">
        <f t="shared" si="12"/>
        <v/>
      </c>
      <c r="H151" t="str">
        <f t="shared" si="15"/>
        <v/>
      </c>
      <c r="K151" s="12"/>
      <c r="S151" s="48" t="str">
        <f t="shared" si="13"/>
        <v/>
      </c>
    </row>
    <row r="152" spans="2:19" x14ac:dyDescent="0.25">
      <c r="B152" s="48" t="str">
        <f t="shared" si="14"/>
        <v/>
      </c>
      <c r="C152" t="str">
        <f ca="1">IF(K152&lt;&gt;"",IF(B152="Aborted","Aborted",IF(COUNTIF(Blocks!B$3:B1137,D152)&gt;0,"Blocked",IF(B152="Done","Done",IF('Board Active'!N152=TODAY(),"Due Today",IF('Board Active'!N152&lt;TODAY(),"Late","On Time"))))),"")</f>
        <v/>
      </c>
      <c r="D152" s="48" t="str">
        <f>IF(E152&lt;&gt;"",Settings!B$9&amp;A152,"")</f>
        <v/>
      </c>
      <c r="F152" t="str">
        <f t="shared" si="12"/>
        <v/>
      </c>
      <c r="H152" t="str">
        <f t="shared" si="15"/>
        <v/>
      </c>
      <c r="K152" s="12"/>
      <c r="S152" s="48" t="str">
        <f t="shared" si="13"/>
        <v/>
      </c>
    </row>
    <row r="153" spans="2:19" x14ac:dyDescent="0.25">
      <c r="B153" s="48" t="str">
        <f t="shared" si="14"/>
        <v/>
      </c>
      <c r="C153" t="str">
        <f ca="1">IF(K153&lt;&gt;"",IF(B153="Aborted","Aborted",IF(COUNTIF(Blocks!B$3:B1138,D153)&gt;0,"Blocked",IF(B153="Done","Done",IF('Board Active'!N153=TODAY(),"Due Today",IF('Board Active'!N153&lt;TODAY(),"Late","On Time"))))),"")</f>
        <v/>
      </c>
      <c r="D153" s="48" t="str">
        <f>IF(E153&lt;&gt;"",Settings!B$9&amp;A153,"")</f>
        <v/>
      </c>
      <c r="F153" t="str">
        <f t="shared" si="12"/>
        <v/>
      </c>
      <c r="H153" t="str">
        <f t="shared" si="15"/>
        <v/>
      </c>
      <c r="K153" s="12"/>
      <c r="S153" s="48" t="str">
        <f t="shared" si="13"/>
        <v/>
      </c>
    </row>
    <row r="154" spans="2:19" x14ac:dyDescent="0.25">
      <c r="B154" s="48" t="str">
        <f t="shared" si="14"/>
        <v/>
      </c>
      <c r="C154" t="str">
        <f ca="1">IF(K154&lt;&gt;"",IF(B154="Aborted","Aborted",IF(COUNTIF(Blocks!B$3:B1139,D154)&gt;0,"Blocked",IF(B154="Done","Done",IF('Board Active'!N154=TODAY(),"Due Today",IF('Board Active'!N154&lt;TODAY(),"Late","On Time"))))),"")</f>
        <v/>
      </c>
      <c r="D154" s="48" t="str">
        <f>IF(E154&lt;&gt;"",Settings!B$9&amp;A154,"")</f>
        <v/>
      </c>
      <c r="F154" t="str">
        <f t="shared" si="12"/>
        <v/>
      </c>
      <c r="H154" t="str">
        <f t="shared" si="15"/>
        <v/>
      </c>
      <c r="K154" s="12"/>
      <c r="S154" s="48" t="str">
        <f t="shared" si="13"/>
        <v/>
      </c>
    </row>
    <row r="155" spans="2:19" x14ac:dyDescent="0.25">
      <c r="B155" s="48" t="str">
        <f t="shared" si="14"/>
        <v/>
      </c>
      <c r="C155" t="str">
        <f ca="1">IF(K155&lt;&gt;"",IF(B155="Aborted","Aborted",IF(COUNTIF(Blocks!B$3:B1140,D155)&gt;0,"Blocked",IF(B155="Done","Done",IF('Board Active'!N155=TODAY(),"Due Today",IF('Board Active'!N155&lt;TODAY(),"Late","On Time"))))),"")</f>
        <v/>
      </c>
      <c r="D155" s="48" t="str">
        <f>IF(E155&lt;&gt;"",Settings!B$9&amp;A155,"")</f>
        <v/>
      </c>
      <c r="F155" t="str">
        <f t="shared" si="12"/>
        <v/>
      </c>
      <c r="H155" t="str">
        <f t="shared" si="15"/>
        <v/>
      </c>
      <c r="K155" s="12"/>
      <c r="S155" s="48" t="str">
        <f t="shared" si="13"/>
        <v/>
      </c>
    </row>
    <row r="156" spans="2:19" x14ac:dyDescent="0.25">
      <c r="B156" s="48" t="str">
        <f t="shared" si="14"/>
        <v/>
      </c>
      <c r="C156" t="str">
        <f ca="1">IF(K156&lt;&gt;"",IF(B156="Aborted","Aborted",IF(COUNTIF(Blocks!B$3:B1141,D156)&gt;0,"Blocked",IF(B156="Done","Done",IF('Board Active'!N156=TODAY(),"Due Today",IF('Board Active'!N156&lt;TODAY(),"Late","On Time"))))),"")</f>
        <v/>
      </c>
      <c r="D156" s="48" t="str">
        <f>IF(E156&lt;&gt;"",Settings!B$9&amp;A156,"")</f>
        <v/>
      </c>
      <c r="F156" t="str">
        <f t="shared" si="12"/>
        <v/>
      </c>
      <c r="H156" t="str">
        <f t="shared" si="15"/>
        <v/>
      </c>
      <c r="K156" s="12"/>
      <c r="S156" s="48" t="str">
        <f t="shared" si="13"/>
        <v/>
      </c>
    </row>
    <row r="157" spans="2:19" x14ac:dyDescent="0.25">
      <c r="B157" s="48" t="str">
        <f t="shared" si="14"/>
        <v/>
      </c>
      <c r="C157" t="str">
        <f ca="1">IF(K157&lt;&gt;"",IF(B157="Aborted","Aborted",IF(COUNTIF(Blocks!B$3:B1142,D157)&gt;0,"Blocked",IF(B157="Done","Done",IF('Board Active'!N157=TODAY(),"Due Today",IF('Board Active'!N157&lt;TODAY(),"Late","On Time"))))),"")</f>
        <v/>
      </c>
      <c r="D157" s="48" t="str">
        <f>IF(E157&lt;&gt;"",Settings!B$9&amp;A157,"")</f>
        <v/>
      </c>
      <c r="F157" t="str">
        <f t="shared" si="12"/>
        <v/>
      </c>
      <c r="H157" t="str">
        <f t="shared" si="15"/>
        <v/>
      </c>
      <c r="K157" s="12"/>
      <c r="S157" s="48" t="str">
        <f t="shared" si="13"/>
        <v/>
      </c>
    </row>
    <row r="158" spans="2:19" x14ac:dyDescent="0.25">
      <c r="B158" s="48" t="str">
        <f t="shared" si="14"/>
        <v/>
      </c>
      <c r="C158" t="str">
        <f ca="1">IF(K158&lt;&gt;"",IF(B158="Aborted","Aborted",IF(COUNTIF(Blocks!B$3:B1143,D158)&gt;0,"Blocked",IF(B158="Done","Done",IF('Board Active'!N158=TODAY(),"Due Today",IF('Board Active'!N158&lt;TODAY(),"Late","On Time"))))),"")</f>
        <v/>
      </c>
      <c r="D158" s="48" t="str">
        <f>IF(E158&lt;&gt;"",Settings!B$9&amp;A158,"")</f>
        <v/>
      </c>
      <c r="F158" t="str">
        <f t="shared" si="12"/>
        <v/>
      </c>
      <c r="H158" t="str">
        <f t="shared" si="15"/>
        <v/>
      </c>
      <c r="K158" s="12"/>
      <c r="S158" s="48" t="str">
        <f t="shared" si="13"/>
        <v/>
      </c>
    </row>
    <row r="159" spans="2:19" x14ac:dyDescent="0.25">
      <c r="B159" s="48" t="str">
        <f t="shared" si="14"/>
        <v/>
      </c>
      <c r="C159" t="str">
        <f ca="1">IF(K159&lt;&gt;"",IF(B159="Aborted","Aborted",IF(COUNTIF(Blocks!B$3:B1144,D159)&gt;0,"Blocked",IF(B159="Done","Done",IF('Board Active'!N159=TODAY(),"Due Today",IF('Board Active'!N159&lt;TODAY(),"Late","On Time"))))),"")</f>
        <v/>
      </c>
      <c r="D159" s="48" t="str">
        <f>IF(E159&lt;&gt;"",Settings!B$9&amp;A159,"")</f>
        <v/>
      </c>
      <c r="F159" t="str">
        <f t="shared" si="12"/>
        <v/>
      </c>
      <c r="H159" t="str">
        <f t="shared" si="15"/>
        <v/>
      </c>
      <c r="K159" s="12"/>
      <c r="S159" s="48" t="str">
        <f t="shared" si="13"/>
        <v/>
      </c>
    </row>
    <row r="160" spans="2:19" x14ac:dyDescent="0.25">
      <c r="B160" s="48" t="str">
        <f t="shared" si="14"/>
        <v/>
      </c>
      <c r="C160" t="str">
        <f ca="1">IF(K160&lt;&gt;"",IF(B160="Aborted","Aborted",IF(COUNTIF(Blocks!B$3:B1145,D160)&gt;0,"Blocked",IF(B160="Done","Done",IF('Board Active'!N160=TODAY(),"Due Today",IF('Board Active'!N160&lt;TODAY(),"Late","On Time"))))),"")</f>
        <v/>
      </c>
      <c r="D160" s="48" t="str">
        <f>IF(E160&lt;&gt;"",Settings!B$9&amp;A160,"")</f>
        <v/>
      </c>
      <c r="F160" t="str">
        <f t="shared" si="12"/>
        <v/>
      </c>
      <c r="H160" t="str">
        <f t="shared" si="15"/>
        <v/>
      </c>
      <c r="K160" s="12"/>
      <c r="S160" s="48" t="str">
        <f t="shared" si="13"/>
        <v/>
      </c>
    </row>
    <row r="161" spans="2:19" x14ac:dyDescent="0.25">
      <c r="B161" s="48" t="str">
        <f t="shared" si="14"/>
        <v/>
      </c>
      <c r="C161" t="str">
        <f ca="1">IF(K161&lt;&gt;"",IF(B161="Aborted","Aborted",IF(COUNTIF(Blocks!B$3:B1146,D161)&gt;0,"Blocked",IF(B161="Done","Done",IF('Board Active'!N161=TODAY(),"Due Today",IF('Board Active'!N161&lt;TODAY(),"Late","On Time"))))),"")</f>
        <v/>
      </c>
      <c r="D161" s="48" t="str">
        <f>IF(E161&lt;&gt;"",Settings!B$9&amp;A161,"")</f>
        <v/>
      </c>
      <c r="F161" t="str">
        <f t="shared" si="12"/>
        <v/>
      </c>
      <c r="H161" t="str">
        <f t="shared" si="15"/>
        <v/>
      </c>
      <c r="K161" s="12"/>
      <c r="S161" s="48" t="str">
        <f t="shared" si="13"/>
        <v/>
      </c>
    </row>
    <row r="162" spans="2:19" x14ac:dyDescent="0.25">
      <c r="B162" s="48" t="str">
        <f t="shared" si="14"/>
        <v/>
      </c>
      <c r="C162" t="str">
        <f ca="1">IF(K162&lt;&gt;"",IF(B162="Aborted","Aborted",IF(COUNTIF(Blocks!B$3:B1147,D162)&gt;0,"Blocked",IF(B162="Done","Done",IF('Board Active'!N162=TODAY(),"Due Today",IF('Board Active'!N162&lt;TODAY(),"Late","On Time"))))),"")</f>
        <v/>
      </c>
      <c r="D162" s="48" t="str">
        <f>IF(E162&lt;&gt;"",Settings!B$9&amp;A162,"")</f>
        <v/>
      </c>
      <c r="F162" t="str">
        <f t="shared" si="12"/>
        <v/>
      </c>
      <c r="H162" t="str">
        <f t="shared" si="15"/>
        <v/>
      </c>
      <c r="K162" s="12"/>
      <c r="S162" s="48" t="str">
        <f t="shared" si="13"/>
        <v/>
      </c>
    </row>
    <row r="163" spans="2:19" x14ac:dyDescent="0.25">
      <c r="B163" s="48" t="str">
        <f t="shared" si="14"/>
        <v/>
      </c>
      <c r="C163" t="str">
        <f ca="1">IF(K163&lt;&gt;"",IF(B163="Aborted","Aborted",IF(COUNTIF(Blocks!B$3:B1148,D163)&gt;0,"Blocked",IF(B163="Done","Done",IF('Board Active'!N163=TODAY(),"Due Today",IF('Board Active'!N163&lt;TODAY(),"Late","On Time"))))),"")</f>
        <v/>
      </c>
      <c r="D163" s="48" t="str">
        <f>IF(E163&lt;&gt;"",Settings!B$9&amp;A163,"")</f>
        <v/>
      </c>
      <c r="F163" t="str">
        <f t="shared" si="12"/>
        <v/>
      </c>
      <c r="H163" t="str">
        <f t="shared" si="15"/>
        <v/>
      </c>
      <c r="K163" s="12"/>
      <c r="S163" s="48" t="str">
        <f t="shared" si="13"/>
        <v/>
      </c>
    </row>
    <row r="164" spans="2:19" x14ac:dyDescent="0.25">
      <c r="B164" s="48" t="str">
        <f t="shared" si="14"/>
        <v/>
      </c>
      <c r="C164" t="str">
        <f ca="1">IF(K164&lt;&gt;"",IF(B164="Aborted","Aborted",IF(COUNTIF(Blocks!B$3:B1149,D164)&gt;0,"Blocked",IF(B164="Done","Done",IF('Board Active'!N164=TODAY(),"Due Today",IF('Board Active'!N164&lt;TODAY(),"Late","On Time"))))),"")</f>
        <v/>
      </c>
      <c r="D164" s="48" t="str">
        <f>IF(E164&lt;&gt;"",Settings!B$9&amp;A164,"")</f>
        <v/>
      </c>
      <c r="F164" t="str">
        <f t="shared" si="12"/>
        <v/>
      </c>
      <c r="H164" t="str">
        <f t="shared" si="15"/>
        <v/>
      </c>
      <c r="K164" s="12"/>
      <c r="S164" s="48" t="str">
        <f t="shared" si="13"/>
        <v/>
      </c>
    </row>
    <row r="165" spans="2:19" x14ac:dyDescent="0.25">
      <c r="B165" s="48" t="str">
        <f t="shared" si="14"/>
        <v/>
      </c>
      <c r="C165" t="str">
        <f ca="1">IF(K165&lt;&gt;"",IF(B165="Aborted","Aborted",IF(COUNTIF(Blocks!B$3:B1150,D165)&gt;0,"Blocked",IF(B165="Done","Done",IF('Board Active'!N165=TODAY(),"Due Today",IF('Board Active'!N165&lt;TODAY(),"Late","On Time"))))),"")</f>
        <v/>
      </c>
      <c r="D165" s="48" t="str">
        <f>IF(E165&lt;&gt;"",Settings!B$9&amp;A165,"")</f>
        <v/>
      </c>
      <c r="F165" t="str">
        <f t="shared" si="12"/>
        <v/>
      </c>
      <c r="H165" t="str">
        <f t="shared" si="15"/>
        <v/>
      </c>
      <c r="K165" s="12"/>
      <c r="S165" s="48" t="str">
        <f t="shared" si="13"/>
        <v/>
      </c>
    </row>
    <row r="166" spans="2:19" x14ac:dyDescent="0.25">
      <c r="B166" s="48" t="str">
        <f t="shared" si="14"/>
        <v/>
      </c>
      <c r="C166" t="str">
        <f ca="1">IF(K166&lt;&gt;"",IF(B166="Aborted","Aborted",IF(COUNTIF(Blocks!B$3:B1151,D166)&gt;0,"Blocked",IF(B166="Done","Done",IF('Board Active'!N166=TODAY(),"Due Today",IF('Board Active'!N166&lt;TODAY(),"Late","On Time"))))),"")</f>
        <v/>
      </c>
      <c r="D166" s="48" t="str">
        <f>IF(E166&lt;&gt;"",Settings!B$9&amp;A166,"")</f>
        <v/>
      </c>
      <c r="F166" t="str">
        <f t="shared" si="12"/>
        <v/>
      </c>
      <c r="H166" t="str">
        <f t="shared" si="15"/>
        <v/>
      </c>
      <c r="K166" s="12"/>
      <c r="S166" s="48" t="str">
        <f t="shared" si="13"/>
        <v/>
      </c>
    </row>
    <row r="167" spans="2:19" x14ac:dyDescent="0.25">
      <c r="B167" s="48" t="str">
        <f t="shared" si="14"/>
        <v/>
      </c>
      <c r="C167" t="str">
        <f ca="1">IF(K167&lt;&gt;"",IF(B167="Aborted","Aborted",IF(COUNTIF(Blocks!B$3:B1152,D167)&gt;0,"Blocked",IF(B167="Done","Done",IF('Board Active'!N167=TODAY(),"Due Today",IF('Board Active'!N167&lt;TODAY(),"Late","On Time"))))),"")</f>
        <v/>
      </c>
      <c r="D167" s="48" t="str">
        <f>IF(E167&lt;&gt;"",Settings!B$9&amp;A167,"")</f>
        <v/>
      </c>
      <c r="F167" t="str">
        <f t="shared" si="12"/>
        <v/>
      </c>
      <c r="H167" t="str">
        <f t="shared" si="15"/>
        <v/>
      </c>
      <c r="K167" s="12"/>
      <c r="S167" s="48" t="str">
        <f t="shared" si="13"/>
        <v/>
      </c>
    </row>
    <row r="168" spans="2:19" x14ac:dyDescent="0.25">
      <c r="B168" s="48" t="str">
        <f t="shared" si="14"/>
        <v/>
      </c>
      <c r="C168" t="str">
        <f ca="1">IF(K168&lt;&gt;"",IF(B168="Aborted","Aborted",IF(COUNTIF(Blocks!B$3:B1153,D168)&gt;0,"Blocked",IF(B168="Done","Done",IF('Board Active'!N168=TODAY(),"Due Today",IF('Board Active'!N168&lt;TODAY(),"Late","On Time"))))),"")</f>
        <v/>
      </c>
      <c r="D168" s="48" t="str">
        <f>IF(E168&lt;&gt;"",Settings!B$9&amp;A168,"")</f>
        <v/>
      </c>
      <c r="F168" t="str">
        <f t="shared" si="12"/>
        <v/>
      </c>
      <c r="H168" t="str">
        <f t="shared" si="15"/>
        <v/>
      </c>
      <c r="K168" s="12"/>
      <c r="S168" s="48" t="str">
        <f t="shared" si="13"/>
        <v/>
      </c>
    </row>
    <row r="169" spans="2:19" x14ac:dyDescent="0.25">
      <c r="B169" s="48" t="str">
        <f t="shared" si="14"/>
        <v/>
      </c>
      <c r="C169" t="str">
        <f ca="1">IF(K169&lt;&gt;"",IF(B169="Aborted","Aborted",IF(COUNTIF(Blocks!B$3:B1154,D169)&gt;0,"Blocked",IF(B169="Done","Done",IF('Board Active'!N169=TODAY(),"Due Today",IF('Board Active'!N169&lt;TODAY(),"Late","On Time"))))),"")</f>
        <v/>
      </c>
      <c r="D169" s="48" t="str">
        <f>IF(E169&lt;&gt;"",Settings!B$9&amp;A169,"")</f>
        <v/>
      </c>
      <c r="F169" t="str">
        <f t="shared" si="12"/>
        <v/>
      </c>
      <c r="H169" t="str">
        <f t="shared" si="15"/>
        <v/>
      </c>
      <c r="K169" s="12"/>
      <c r="S169" s="48" t="str">
        <f t="shared" si="13"/>
        <v/>
      </c>
    </row>
    <row r="170" spans="2:19" x14ac:dyDescent="0.25">
      <c r="B170" s="48" t="str">
        <f t="shared" si="14"/>
        <v/>
      </c>
      <c r="C170" t="str">
        <f ca="1">IF(K170&lt;&gt;"",IF(B170="Aborted","Aborted",IF(COUNTIF(Blocks!B$3:B1155,D170)&gt;0,"Blocked",IF(B170="Done","Done",IF('Board Active'!N170=TODAY(),"Due Today",IF('Board Active'!N170&lt;TODAY(),"Late","On Time"))))),"")</f>
        <v/>
      </c>
      <c r="D170" s="48" t="str">
        <f>IF(E170&lt;&gt;"",Settings!B$9&amp;A170,"")</f>
        <v/>
      </c>
      <c r="F170" t="str">
        <f t="shared" si="12"/>
        <v/>
      </c>
      <c r="H170" t="str">
        <f t="shared" si="15"/>
        <v/>
      </c>
      <c r="K170" s="12"/>
      <c r="S170" s="48" t="str">
        <f t="shared" si="13"/>
        <v/>
      </c>
    </row>
    <row r="171" spans="2:19" x14ac:dyDescent="0.25">
      <c r="B171" s="48" t="str">
        <f t="shared" si="14"/>
        <v/>
      </c>
      <c r="C171" t="str">
        <f ca="1">IF(K171&lt;&gt;"",IF(B171="Aborted","Aborted",IF(COUNTIF(Blocks!B$3:B1156,D171)&gt;0,"Blocked",IF(B171="Done","Done",IF('Board Active'!N171=TODAY(),"Due Today",IF('Board Active'!N171&lt;TODAY(),"Late","On Time"))))),"")</f>
        <v/>
      </c>
      <c r="D171" s="48" t="str">
        <f>IF(E171&lt;&gt;"",Settings!B$9&amp;A171,"")</f>
        <v/>
      </c>
      <c r="F171" t="str">
        <f t="shared" si="12"/>
        <v/>
      </c>
      <c r="H171" t="str">
        <f t="shared" si="15"/>
        <v/>
      </c>
      <c r="K171" s="12"/>
      <c r="S171" s="48" t="str">
        <f t="shared" si="13"/>
        <v/>
      </c>
    </row>
    <row r="172" spans="2:19" x14ac:dyDescent="0.25">
      <c r="B172" s="48" t="str">
        <f t="shared" si="14"/>
        <v/>
      </c>
      <c r="C172" t="str">
        <f ca="1">IF(K172&lt;&gt;"",IF(B172="Aborted","Aborted",IF(COUNTIF(Blocks!B$3:B1157,D172)&gt;0,"Blocked",IF(B172="Done","Done",IF('Board Active'!N172=TODAY(),"Due Today",IF('Board Active'!N172&lt;TODAY(),"Late","On Time"))))),"")</f>
        <v/>
      </c>
      <c r="D172" s="48" t="str">
        <f>IF(E172&lt;&gt;"",Settings!B$9&amp;A172,"")</f>
        <v/>
      </c>
      <c r="F172" t="str">
        <f t="shared" si="12"/>
        <v/>
      </c>
      <c r="H172" t="str">
        <f t="shared" si="15"/>
        <v/>
      </c>
      <c r="K172" s="12"/>
      <c r="S172" s="48" t="str">
        <f t="shared" si="13"/>
        <v/>
      </c>
    </row>
    <row r="173" spans="2:19" x14ac:dyDescent="0.25">
      <c r="B173" s="48" t="str">
        <f t="shared" si="14"/>
        <v/>
      </c>
      <c r="C173" t="str">
        <f ca="1">IF(K173&lt;&gt;"",IF(B173="Aborted","Aborted",IF(COUNTIF(Blocks!B$3:B1158,D173)&gt;0,"Blocked",IF(B173="Done","Done",IF('Board Active'!N173=TODAY(),"Due Today",IF('Board Active'!N173&lt;TODAY(),"Late","On Time"))))),"")</f>
        <v/>
      </c>
      <c r="D173" s="48" t="str">
        <f>IF(E173&lt;&gt;"",Settings!B$9&amp;A173,"")</f>
        <v/>
      </c>
      <c r="F173" t="str">
        <f t="shared" si="12"/>
        <v/>
      </c>
      <c r="H173" t="str">
        <f t="shared" si="15"/>
        <v/>
      </c>
      <c r="K173" s="12"/>
      <c r="S173" s="48" t="str">
        <f t="shared" si="13"/>
        <v/>
      </c>
    </row>
    <row r="174" spans="2:19" x14ac:dyDescent="0.25">
      <c r="B174" s="48" t="str">
        <f t="shared" si="14"/>
        <v/>
      </c>
      <c r="C174" t="str">
        <f ca="1">IF(K174&lt;&gt;"",IF(B174="Aborted","Aborted",IF(COUNTIF(Blocks!B$3:B1159,D174)&gt;0,"Blocked",IF(B174="Done","Done",IF('Board Active'!N174=TODAY(),"Due Today",IF('Board Active'!N174&lt;TODAY(),"Late","On Time"))))),"")</f>
        <v/>
      </c>
      <c r="D174" s="48" t="str">
        <f>IF(E174&lt;&gt;"",Settings!B$9&amp;A174,"")</f>
        <v/>
      </c>
      <c r="F174" t="str">
        <f t="shared" si="12"/>
        <v/>
      </c>
      <c r="H174" t="str">
        <f t="shared" si="15"/>
        <v/>
      </c>
      <c r="K174" s="12"/>
      <c r="S174" s="48" t="str">
        <f t="shared" si="13"/>
        <v/>
      </c>
    </row>
    <row r="175" spans="2:19" x14ac:dyDescent="0.25">
      <c r="B175" s="48" t="str">
        <f t="shared" si="14"/>
        <v/>
      </c>
      <c r="C175" t="str">
        <f ca="1">IF(K175&lt;&gt;"",IF(B175="Aborted","Aborted",IF(COUNTIF(Blocks!B$3:B1160,D175)&gt;0,"Blocked",IF(B175="Done","Done",IF('Board Active'!N175=TODAY(),"Due Today",IF('Board Active'!N175&lt;TODAY(),"Late","On Time"))))),"")</f>
        <v/>
      </c>
      <c r="D175" s="48" t="str">
        <f>IF(E175&lt;&gt;"",Settings!B$9&amp;A175,"")</f>
        <v/>
      </c>
      <c r="F175" t="str">
        <f t="shared" si="12"/>
        <v/>
      </c>
      <c r="H175" t="str">
        <f t="shared" si="15"/>
        <v/>
      </c>
      <c r="K175" s="12"/>
      <c r="S175" s="48" t="str">
        <f t="shared" si="13"/>
        <v/>
      </c>
    </row>
    <row r="176" spans="2:19" x14ac:dyDescent="0.25">
      <c r="B176" s="48" t="str">
        <f t="shared" si="14"/>
        <v/>
      </c>
      <c r="C176" t="str">
        <f ca="1">IF(K176&lt;&gt;"",IF(B176="Aborted","Aborted",IF(COUNTIF(Blocks!B$3:B1161,D176)&gt;0,"Blocked",IF(B176="Done","Done",IF('Board Active'!N176=TODAY(),"Due Today",IF('Board Active'!N176&lt;TODAY(),"Late","On Time"))))),"")</f>
        <v/>
      </c>
      <c r="D176" s="48" t="str">
        <f>IF(E176&lt;&gt;"",Settings!B$9&amp;A176,"")</f>
        <v/>
      </c>
      <c r="F176" t="str">
        <f t="shared" si="12"/>
        <v/>
      </c>
      <c r="H176" t="str">
        <f t="shared" si="15"/>
        <v/>
      </c>
      <c r="K176" s="12"/>
      <c r="S176" s="48" t="str">
        <f t="shared" si="13"/>
        <v/>
      </c>
    </row>
    <row r="177" spans="2:19" x14ac:dyDescent="0.25">
      <c r="B177" s="48" t="str">
        <f t="shared" si="14"/>
        <v/>
      </c>
      <c r="C177" t="str">
        <f ca="1">IF(K177&lt;&gt;"",IF(B177="Aborted","Aborted",IF(COUNTIF(Blocks!B$3:B1162,D177)&gt;0,"Blocked",IF(B177="Done","Done",IF('Board Active'!N177=TODAY(),"Due Today",IF('Board Active'!N177&lt;TODAY(),"Late","On Time"))))),"")</f>
        <v/>
      </c>
      <c r="D177" s="48" t="str">
        <f>IF(E177&lt;&gt;"",Settings!B$9&amp;A177,"")</f>
        <v/>
      </c>
      <c r="F177" t="str">
        <f t="shared" si="12"/>
        <v/>
      </c>
      <c r="H177" t="str">
        <f t="shared" si="15"/>
        <v/>
      </c>
      <c r="K177" s="12"/>
      <c r="S177" s="48" t="str">
        <f t="shared" si="13"/>
        <v/>
      </c>
    </row>
    <row r="178" spans="2:19" x14ac:dyDescent="0.25">
      <c r="B178" s="48" t="str">
        <f t="shared" si="14"/>
        <v/>
      </c>
      <c r="C178" t="str">
        <f ca="1">IF(K178&lt;&gt;"",IF(B178="Aborted","Aborted",IF(COUNTIF(Blocks!B$3:B1163,D178)&gt;0,"Blocked",IF(B178="Done","Done",IF('Board Active'!N178=TODAY(),"Due Today",IF('Board Active'!N178&lt;TODAY(),"Late","On Time"))))),"")</f>
        <v/>
      </c>
      <c r="D178" s="48" t="str">
        <f>IF(E178&lt;&gt;"",Settings!B$9&amp;A178,"")</f>
        <v/>
      </c>
      <c r="F178" t="str">
        <f t="shared" si="12"/>
        <v/>
      </c>
      <c r="H178" t="str">
        <f t="shared" si="15"/>
        <v/>
      </c>
      <c r="K178" s="12"/>
      <c r="S178" s="48" t="str">
        <f t="shared" si="13"/>
        <v/>
      </c>
    </row>
    <row r="179" spans="2:19" x14ac:dyDescent="0.25">
      <c r="B179" s="48" t="str">
        <f t="shared" si="14"/>
        <v/>
      </c>
      <c r="C179" t="str">
        <f ca="1">IF(K179&lt;&gt;"",IF(B179="Aborted","Aborted",IF(COUNTIF(Blocks!B$3:B1164,D179)&gt;0,"Blocked",IF(B179="Done","Done",IF('Board Active'!N179=TODAY(),"Due Today",IF('Board Active'!N179&lt;TODAY(),"Late","On Time"))))),"")</f>
        <v/>
      </c>
      <c r="D179" s="48" t="str">
        <f>IF(E179&lt;&gt;"",Settings!B$9&amp;A179,"")</f>
        <v/>
      </c>
      <c r="F179" t="str">
        <f t="shared" si="12"/>
        <v/>
      </c>
      <c r="H179" t="str">
        <f t="shared" si="15"/>
        <v/>
      </c>
      <c r="K179" s="12"/>
      <c r="S179" s="48" t="str">
        <f t="shared" si="13"/>
        <v/>
      </c>
    </row>
    <row r="180" spans="2:19" x14ac:dyDescent="0.25">
      <c r="B180" s="48" t="str">
        <f t="shared" si="14"/>
        <v/>
      </c>
      <c r="C180" t="str">
        <f ca="1">IF(K180&lt;&gt;"",IF(B180="Aborted","Aborted",IF(COUNTIF(Blocks!B$3:B1165,D180)&gt;0,"Blocked",IF(B180="Done","Done",IF('Board Active'!N180=TODAY(),"Due Today",IF('Board Active'!N180&lt;TODAY(),"Late","On Time"))))),"")</f>
        <v/>
      </c>
      <c r="D180" s="48" t="str">
        <f>IF(E180&lt;&gt;"",Settings!B$9&amp;A180,"")</f>
        <v/>
      </c>
      <c r="F180" t="str">
        <f t="shared" si="12"/>
        <v/>
      </c>
      <c r="H180" t="str">
        <f t="shared" si="15"/>
        <v/>
      </c>
      <c r="K180" s="12"/>
      <c r="S180" s="48" t="str">
        <f t="shared" si="13"/>
        <v/>
      </c>
    </row>
    <row r="181" spans="2:19" x14ac:dyDescent="0.25">
      <c r="B181" s="48" t="str">
        <f t="shared" si="14"/>
        <v/>
      </c>
      <c r="C181" t="str">
        <f ca="1">IF(K181&lt;&gt;"",IF(B181="Aborted","Aborted",IF(COUNTIF(Blocks!B$3:B1166,D181)&gt;0,"Blocked",IF(B181="Done","Done",IF('Board Active'!N181=TODAY(),"Due Today",IF('Board Active'!N181&lt;TODAY(),"Late","On Time"))))),"")</f>
        <v/>
      </c>
      <c r="D181" s="48" t="str">
        <f>IF(E181&lt;&gt;"",Settings!B$9&amp;A181,"")</f>
        <v/>
      </c>
      <c r="F181" t="str">
        <f t="shared" si="12"/>
        <v/>
      </c>
      <c r="H181" t="str">
        <f t="shared" si="15"/>
        <v/>
      </c>
      <c r="K181" s="12"/>
      <c r="S181" s="48" t="str">
        <f t="shared" si="13"/>
        <v/>
      </c>
    </row>
    <row r="182" spans="2:19" x14ac:dyDescent="0.25">
      <c r="B182" s="48" t="str">
        <f t="shared" si="14"/>
        <v/>
      </c>
      <c r="C182" t="str">
        <f ca="1">IF(K182&lt;&gt;"",IF(B182="Aborted","Aborted",IF(COUNTIF(Blocks!B$3:B1167,D182)&gt;0,"Blocked",IF(B182="Done","Done",IF('Board Active'!N182=TODAY(),"Due Today",IF('Board Active'!N182&lt;TODAY(),"Late","On Time"))))),"")</f>
        <v/>
      </c>
      <c r="D182" s="48" t="str">
        <f>IF(E182&lt;&gt;"",Settings!B$9&amp;A182,"")</f>
        <v/>
      </c>
      <c r="F182" t="str">
        <f t="shared" si="12"/>
        <v/>
      </c>
      <c r="H182" t="str">
        <f t="shared" si="15"/>
        <v/>
      </c>
      <c r="K182" s="12"/>
      <c r="S182" s="48" t="str">
        <f t="shared" si="13"/>
        <v/>
      </c>
    </row>
    <row r="183" spans="2:19" x14ac:dyDescent="0.25">
      <c r="B183" s="48" t="str">
        <f t="shared" si="14"/>
        <v/>
      </c>
      <c r="C183" t="str">
        <f ca="1">IF(K183&lt;&gt;"",IF(B183="Aborted","Aborted",IF(COUNTIF(Blocks!B$3:B1168,D183)&gt;0,"Blocked",IF(B183="Done","Done",IF('Board Active'!N183=TODAY(),"Due Today",IF('Board Active'!N183&lt;TODAY(),"Late","On Time"))))),"")</f>
        <v/>
      </c>
      <c r="D183" s="48" t="str">
        <f>IF(E183&lt;&gt;"",Settings!B$9&amp;A183,"")</f>
        <v/>
      </c>
      <c r="F183" t="str">
        <f t="shared" si="12"/>
        <v/>
      </c>
      <c r="H183" t="str">
        <f t="shared" si="15"/>
        <v/>
      </c>
      <c r="K183" s="12"/>
      <c r="S183" s="48" t="str">
        <f t="shared" si="13"/>
        <v/>
      </c>
    </row>
    <row r="184" spans="2:19" x14ac:dyDescent="0.25">
      <c r="B184" s="48" t="str">
        <f t="shared" si="14"/>
        <v/>
      </c>
      <c r="C184" t="str">
        <f ca="1">IF(K184&lt;&gt;"",IF(B184="Aborted","Aborted",IF(COUNTIF(Blocks!B$3:B1169,D184)&gt;0,"Blocked",IF(B184="Done","Done",IF('Board Active'!N184=TODAY(),"Due Today",IF('Board Active'!N184&lt;TODAY(),"Late","On Time"))))),"")</f>
        <v/>
      </c>
      <c r="D184" s="48" t="str">
        <f>IF(E184&lt;&gt;"",Settings!B$9&amp;A184,"")</f>
        <v/>
      </c>
      <c r="F184" t="str">
        <f t="shared" si="12"/>
        <v/>
      </c>
      <c r="H184" t="str">
        <f t="shared" si="15"/>
        <v/>
      </c>
      <c r="K184" s="12"/>
      <c r="S184" s="48" t="str">
        <f t="shared" si="13"/>
        <v/>
      </c>
    </row>
    <row r="185" spans="2:19" x14ac:dyDescent="0.25">
      <c r="B185" s="48" t="str">
        <f t="shared" si="14"/>
        <v/>
      </c>
      <c r="C185" t="str">
        <f ca="1">IF(K185&lt;&gt;"",IF(B185="Aborted","Aborted",IF(COUNTIF(Blocks!B$3:B1170,D185)&gt;0,"Blocked",IF(B185="Done","Done",IF('Board Active'!N185=TODAY(),"Due Today",IF('Board Active'!N185&lt;TODAY(),"Late","On Time"))))),"")</f>
        <v/>
      </c>
      <c r="D185" s="48" t="str">
        <f>IF(E185&lt;&gt;"",Settings!B$9&amp;A185,"")</f>
        <v/>
      </c>
      <c r="F185" t="str">
        <f t="shared" si="12"/>
        <v/>
      </c>
      <c r="H185" t="str">
        <f t="shared" si="15"/>
        <v/>
      </c>
      <c r="K185" s="12"/>
      <c r="S185" s="48" t="str">
        <f t="shared" si="13"/>
        <v/>
      </c>
    </row>
    <row r="186" spans="2:19" x14ac:dyDescent="0.25">
      <c r="B186" s="48" t="str">
        <f t="shared" si="14"/>
        <v/>
      </c>
      <c r="C186" t="str">
        <f ca="1">IF(K186&lt;&gt;"",IF(B186="Aborted","Aborted",IF(COUNTIF(Blocks!B$3:B1171,D186)&gt;0,"Blocked",IF(B186="Done","Done",IF('Board Active'!N186=TODAY(),"Due Today",IF('Board Active'!N186&lt;TODAY(),"Late","On Time"))))),"")</f>
        <v/>
      </c>
      <c r="D186" s="48" t="str">
        <f>IF(E186&lt;&gt;"",Settings!B$9&amp;A186,"")</f>
        <v/>
      </c>
      <c r="F186" t="str">
        <f t="shared" si="12"/>
        <v/>
      </c>
      <c r="H186" t="str">
        <f t="shared" si="15"/>
        <v/>
      </c>
      <c r="K186" s="12"/>
      <c r="S186" s="48" t="str">
        <f t="shared" si="13"/>
        <v/>
      </c>
    </row>
    <row r="187" spans="2:19" x14ac:dyDescent="0.25">
      <c r="B187" s="48" t="str">
        <f t="shared" si="14"/>
        <v/>
      </c>
      <c r="C187" t="str">
        <f ca="1">IF(K187&lt;&gt;"",IF(B187="Aborted","Aborted",IF(COUNTIF(Blocks!B$3:B1172,D187)&gt;0,"Blocked",IF(B187="Done","Done",IF('Board Active'!N187=TODAY(),"Due Today",IF('Board Active'!N187&lt;TODAY(),"Late","On Time"))))),"")</f>
        <v/>
      </c>
      <c r="D187" s="48" t="str">
        <f>IF(E187&lt;&gt;"",Settings!B$9&amp;A187,"")</f>
        <v/>
      </c>
      <c r="F187" t="str">
        <f t="shared" si="12"/>
        <v/>
      </c>
      <c r="H187" t="str">
        <f t="shared" si="15"/>
        <v/>
      </c>
      <c r="K187" s="12"/>
      <c r="S187" s="48" t="str">
        <f t="shared" si="13"/>
        <v/>
      </c>
    </row>
    <row r="188" spans="2:19" x14ac:dyDescent="0.25">
      <c r="B188" s="48" t="str">
        <f t="shared" si="14"/>
        <v/>
      </c>
      <c r="C188" t="str">
        <f ca="1">IF(K188&lt;&gt;"",IF(B188="Aborted","Aborted",IF(COUNTIF(Blocks!B$3:B1173,D188)&gt;0,"Blocked",IF(B188="Done","Done",IF('Board Active'!N188=TODAY(),"Due Today",IF('Board Active'!N188&lt;TODAY(),"Late","On Time"))))),"")</f>
        <v/>
      </c>
      <c r="D188" s="48" t="str">
        <f>IF(E188&lt;&gt;"",Settings!B$9&amp;A188,"")</f>
        <v/>
      </c>
      <c r="F188" t="str">
        <f t="shared" si="12"/>
        <v/>
      </c>
      <c r="H188" t="str">
        <f t="shared" si="15"/>
        <v/>
      </c>
      <c r="K188" s="12"/>
      <c r="S188" s="48" t="str">
        <f t="shared" si="13"/>
        <v/>
      </c>
    </row>
    <row r="189" spans="2:19" x14ac:dyDescent="0.25">
      <c r="B189" s="48" t="str">
        <f t="shared" si="14"/>
        <v/>
      </c>
      <c r="C189" t="str">
        <f ca="1">IF(K189&lt;&gt;"",IF(B189="Aborted","Aborted",IF(COUNTIF(Blocks!B$3:B1174,D189)&gt;0,"Blocked",IF(B189="Done","Done",IF('Board Active'!N189=TODAY(),"Due Today",IF('Board Active'!N189&lt;TODAY(),"Late","On Time"))))),"")</f>
        <v/>
      </c>
      <c r="D189" s="48" t="str">
        <f>IF(E189&lt;&gt;"",Settings!B$9&amp;A189,"")</f>
        <v/>
      </c>
      <c r="F189" t="str">
        <f t="shared" si="12"/>
        <v/>
      </c>
      <c r="H189" t="str">
        <f t="shared" si="15"/>
        <v/>
      </c>
      <c r="K189" s="12"/>
      <c r="S189" s="48" t="str">
        <f t="shared" si="13"/>
        <v/>
      </c>
    </row>
    <row r="190" spans="2:19" x14ac:dyDescent="0.25">
      <c r="B190" s="48" t="str">
        <f t="shared" si="14"/>
        <v/>
      </c>
      <c r="C190" t="str">
        <f ca="1">IF(K190&lt;&gt;"",IF(B190="Aborted","Aborted",IF(COUNTIF(Blocks!B$3:B1175,D190)&gt;0,"Blocked",IF(B190="Done","Done",IF('Board Active'!N190=TODAY(),"Due Today",IF('Board Active'!N190&lt;TODAY(),"Late","On Time"))))),"")</f>
        <v/>
      </c>
      <c r="D190" s="48" t="str">
        <f>IF(E190&lt;&gt;"",Settings!B$9&amp;A190,"")</f>
        <v/>
      </c>
      <c r="F190" t="str">
        <f t="shared" si="12"/>
        <v/>
      </c>
      <c r="H190" t="str">
        <f t="shared" si="15"/>
        <v/>
      </c>
      <c r="K190" s="12"/>
      <c r="S190" s="48" t="str">
        <f t="shared" si="13"/>
        <v/>
      </c>
    </row>
    <row r="191" spans="2:19" x14ac:dyDescent="0.25">
      <c r="B191" s="48" t="str">
        <f t="shared" si="14"/>
        <v/>
      </c>
      <c r="C191" t="str">
        <f ca="1">IF(K191&lt;&gt;"",IF(B191="Aborted","Aborted",IF(COUNTIF(Blocks!B$3:B1176,D191)&gt;0,"Blocked",IF(B191="Done","Done",IF('Board Active'!N191=TODAY(),"Due Today",IF('Board Active'!N191&lt;TODAY(),"Late","On Time"))))),"")</f>
        <v/>
      </c>
      <c r="D191" s="48" t="str">
        <f>IF(E191&lt;&gt;"",Settings!B$9&amp;A191,"")</f>
        <v/>
      </c>
      <c r="F191" t="str">
        <f t="shared" si="12"/>
        <v/>
      </c>
      <c r="H191" t="str">
        <f t="shared" si="15"/>
        <v/>
      </c>
      <c r="K191" s="12"/>
      <c r="S191" s="48" t="str">
        <f t="shared" si="13"/>
        <v/>
      </c>
    </row>
    <row r="192" spans="2:19" x14ac:dyDescent="0.25">
      <c r="B192" s="48" t="str">
        <f t="shared" si="14"/>
        <v/>
      </c>
      <c r="C192" t="str">
        <f ca="1">IF(K192&lt;&gt;"",IF(B192="Aborted","Aborted",IF(COUNTIF(Blocks!B$3:B1177,D192)&gt;0,"Blocked",IF(B192="Done","Done",IF('Board Active'!N192=TODAY(),"Due Today",IF('Board Active'!N192&lt;TODAY(),"Late","On Time"))))),"")</f>
        <v/>
      </c>
      <c r="D192" s="48" t="str">
        <f>IF(E192&lt;&gt;"",Settings!B$9&amp;A192,"")</f>
        <v/>
      </c>
      <c r="F192" t="str">
        <f t="shared" si="12"/>
        <v/>
      </c>
      <c r="H192" t="str">
        <f t="shared" si="15"/>
        <v/>
      </c>
      <c r="K192" s="12"/>
      <c r="S192" s="48" t="str">
        <f t="shared" si="13"/>
        <v/>
      </c>
    </row>
    <row r="193" spans="2:19" x14ac:dyDescent="0.25">
      <c r="B193" s="48" t="str">
        <f t="shared" si="14"/>
        <v/>
      </c>
      <c r="C193" t="str">
        <f ca="1">IF(K193&lt;&gt;"",IF(B193="Aborted","Aborted",IF(COUNTIF(Blocks!B$3:B1178,D193)&gt;0,"Blocked",IF(B193="Done","Done",IF('Board Active'!N193=TODAY(),"Due Today",IF('Board Active'!N193&lt;TODAY(),"Late","On Time"))))),"")</f>
        <v/>
      </c>
      <c r="D193" s="48" t="str">
        <f>IF(E193&lt;&gt;"",Settings!B$9&amp;A193,"")</f>
        <v/>
      </c>
      <c r="F193" t="str">
        <f t="shared" si="12"/>
        <v/>
      </c>
      <c r="H193" t="str">
        <f t="shared" si="15"/>
        <v/>
      </c>
      <c r="K193" s="12"/>
      <c r="S193" s="48" t="str">
        <f t="shared" si="13"/>
        <v/>
      </c>
    </row>
    <row r="194" spans="2:19" x14ac:dyDescent="0.25">
      <c r="B194" s="48" t="str">
        <f t="shared" si="14"/>
        <v/>
      </c>
      <c r="C194" t="str">
        <f ca="1">IF(K194&lt;&gt;"",IF(B194="Aborted","Aborted",IF(COUNTIF(Blocks!B$3:B1179,D194)&gt;0,"Blocked",IF(B194="Done","Done",IF('Board Active'!N194=TODAY(),"Due Today",IF('Board Active'!N194&lt;TODAY(),"Late","On Time"))))),"")</f>
        <v/>
      </c>
      <c r="D194" s="48" t="str">
        <f>IF(E194&lt;&gt;"",Settings!B$9&amp;A194,"")</f>
        <v/>
      </c>
      <c r="F194" t="str">
        <f t="shared" si="12"/>
        <v/>
      </c>
      <c r="H194" t="str">
        <f t="shared" si="15"/>
        <v/>
      </c>
      <c r="K194" s="12"/>
      <c r="S194" s="48" t="str">
        <f t="shared" si="13"/>
        <v/>
      </c>
    </row>
    <row r="195" spans="2:19" x14ac:dyDescent="0.25">
      <c r="B195" s="48" t="str">
        <f t="shared" si="14"/>
        <v/>
      </c>
      <c r="C195" t="str">
        <f ca="1">IF(K195&lt;&gt;"",IF(B195="Aborted","Aborted",IF(COUNTIF(Blocks!B$3:B1180,D195)&gt;0,"Blocked",IF(B195="Done","Done",IF('Board Active'!N195=TODAY(),"Due Today",IF('Board Active'!N195&lt;TODAY(),"Late","On Time"))))),"")</f>
        <v/>
      </c>
      <c r="D195" s="48" t="str">
        <f>IF(E195&lt;&gt;"",Settings!B$9&amp;A195,"")</f>
        <v/>
      </c>
      <c r="F195" t="str">
        <f t="shared" si="12"/>
        <v/>
      </c>
      <c r="H195" t="str">
        <f t="shared" si="15"/>
        <v/>
      </c>
      <c r="K195" s="12"/>
      <c r="S195" s="48" t="str">
        <f t="shared" si="13"/>
        <v/>
      </c>
    </row>
    <row r="196" spans="2:19" x14ac:dyDescent="0.25">
      <c r="B196" s="48" t="str">
        <f t="shared" si="14"/>
        <v/>
      </c>
      <c r="C196" t="str">
        <f ca="1">IF(K196&lt;&gt;"",IF(B196="Aborted","Aborted",IF(COUNTIF(Blocks!B$3:B1181,D196)&gt;0,"Blocked",IF(B196="Done","Done",IF('Board Active'!N196=TODAY(),"Due Today",IF('Board Active'!N196&lt;TODAY(),"Late","On Time"))))),"")</f>
        <v/>
      </c>
      <c r="D196" s="48" t="str">
        <f>IF(E196&lt;&gt;"",Settings!B$9&amp;A196,"")</f>
        <v/>
      </c>
      <c r="F196" t="str">
        <f t="shared" ref="F196:F259" si="16">IF(E196&lt;&gt;"",IF(C196="Blocked",C196&amp;" - "&amp;E196,E196),"")</f>
        <v/>
      </c>
      <c r="H196" t="str">
        <f t="shared" si="15"/>
        <v/>
      </c>
      <c r="K196" s="12"/>
      <c r="S196" s="48" t="str">
        <f t="shared" ref="S196:S259" si="17">IF(B196="Done",R196-L196,"")</f>
        <v/>
      </c>
    </row>
    <row r="197" spans="2:19" x14ac:dyDescent="0.25">
      <c r="B197" s="48" t="str">
        <f t="shared" si="14"/>
        <v/>
      </c>
      <c r="C197" t="str">
        <f ca="1">IF(K197&lt;&gt;"",IF(B197="Aborted","Aborted",IF(COUNTIF(Blocks!B$3:B1182,D197)&gt;0,"Blocked",IF(B197="Done","Done",IF('Board Active'!N197=TODAY(),"Due Today",IF('Board Active'!N197&lt;TODAY(),"Late","On Time"))))),"")</f>
        <v/>
      </c>
      <c r="D197" s="48" t="str">
        <f>IF(E197&lt;&gt;"",Settings!B$9&amp;A197,"")</f>
        <v/>
      </c>
      <c r="F197" t="str">
        <f t="shared" si="16"/>
        <v/>
      </c>
      <c r="H197" t="str">
        <f t="shared" si="15"/>
        <v/>
      </c>
      <c r="K197" s="12"/>
      <c r="S197" s="48" t="str">
        <f t="shared" si="17"/>
        <v/>
      </c>
    </row>
    <row r="198" spans="2:19" x14ac:dyDescent="0.25">
      <c r="B198" s="48" t="str">
        <f t="shared" si="14"/>
        <v/>
      </c>
      <c r="C198" t="str">
        <f ca="1">IF(K198&lt;&gt;"",IF(B198="Aborted","Aborted",IF(COUNTIF(Blocks!B$3:B1183,D198)&gt;0,"Blocked",IF(B198="Done","Done",IF('Board Active'!N198=TODAY(),"Due Today",IF('Board Active'!N198&lt;TODAY(),"Late","On Time"))))),"")</f>
        <v/>
      </c>
      <c r="D198" s="48" t="str">
        <f>IF(E198&lt;&gt;"",Settings!B$9&amp;A198,"")</f>
        <v/>
      </c>
      <c r="F198" t="str">
        <f t="shared" si="16"/>
        <v/>
      </c>
      <c r="H198" t="str">
        <f t="shared" si="15"/>
        <v/>
      </c>
      <c r="K198" s="12"/>
      <c r="S198" s="48" t="str">
        <f t="shared" si="17"/>
        <v/>
      </c>
    </row>
    <row r="199" spans="2:19" x14ac:dyDescent="0.25">
      <c r="B199" s="48" t="str">
        <f t="shared" si="14"/>
        <v/>
      </c>
      <c r="C199" t="str">
        <f ca="1">IF(K199&lt;&gt;"",IF(B199="Aborted","Aborted",IF(COUNTIF(Blocks!B$3:B1184,D199)&gt;0,"Blocked",IF(B199="Done","Done",IF('Board Active'!N199=TODAY(),"Due Today",IF('Board Active'!N199&lt;TODAY(),"Late","On Time"))))),"")</f>
        <v/>
      </c>
      <c r="D199" s="48" t="str">
        <f>IF(E199&lt;&gt;"",Settings!B$9&amp;A199,"")</f>
        <v/>
      </c>
      <c r="F199" t="str">
        <f t="shared" si="16"/>
        <v/>
      </c>
      <c r="H199" t="str">
        <f t="shared" si="15"/>
        <v/>
      </c>
      <c r="K199" s="12"/>
      <c r="S199" s="48" t="str">
        <f t="shared" si="17"/>
        <v/>
      </c>
    </row>
    <row r="200" spans="2:19" x14ac:dyDescent="0.25">
      <c r="B200" s="48" t="str">
        <f t="shared" si="14"/>
        <v/>
      </c>
      <c r="C200" t="str">
        <f ca="1">IF(K200&lt;&gt;"",IF(B200="Aborted","Aborted",IF(COUNTIF(Blocks!B$3:B1185,D200)&gt;0,"Blocked",IF(B200="Done","Done",IF('Board Active'!N200=TODAY(),"Due Today",IF('Board Active'!N200&lt;TODAY(),"Late","On Time"))))),"")</f>
        <v/>
      </c>
      <c r="D200" s="48" t="str">
        <f>IF(E200&lt;&gt;"",Settings!B$9&amp;A200,"")</f>
        <v/>
      </c>
      <c r="F200" t="str">
        <f t="shared" si="16"/>
        <v/>
      </c>
      <c r="H200" t="str">
        <f t="shared" si="15"/>
        <v/>
      </c>
      <c r="K200" s="12"/>
      <c r="S200" s="48" t="str">
        <f t="shared" si="17"/>
        <v/>
      </c>
    </row>
    <row r="201" spans="2:19" x14ac:dyDescent="0.25">
      <c r="B201" s="48" t="str">
        <f t="shared" si="14"/>
        <v/>
      </c>
      <c r="C201" t="str">
        <f ca="1">IF(K201&lt;&gt;"",IF(B201="Aborted","Aborted",IF(COUNTIF(Blocks!B$3:B1186,D201)&gt;0,"Blocked",IF(B201="Done","Done",IF('Board Active'!N201=TODAY(),"Due Today",IF('Board Active'!N201&lt;TODAY(),"Late","On Time"))))),"")</f>
        <v/>
      </c>
      <c r="D201" s="48" t="str">
        <f>IF(E201&lt;&gt;"",Settings!B$9&amp;A201,"")</f>
        <v/>
      </c>
      <c r="F201" t="str">
        <f t="shared" si="16"/>
        <v/>
      </c>
      <c r="H201" t="str">
        <f t="shared" si="15"/>
        <v/>
      </c>
      <c r="K201" s="12"/>
      <c r="S201" s="48" t="str">
        <f t="shared" si="17"/>
        <v/>
      </c>
    </row>
    <row r="202" spans="2:19" x14ac:dyDescent="0.25">
      <c r="B202" s="48" t="str">
        <f t="shared" si="14"/>
        <v/>
      </c>
      <c r="C202" t="str">
        <f ca="1">IF(K202&lt;&gt;"",IF(B202="Aborted","Aborted",IF(COUNTIF(Blocks!B$3:B1187,D202)&gt;0,"Blocked",IF(B202="Done","Done",IF('Board Active'!N202=TODAY(),"Due Today",IF('Board Active'!N202&lt;TODAY(),"Late","On Time"))))),"")</f>
        <v/>
      </c>
      <c r="D202" s="48" t="str">
        <f>IF(E202&lt;&gt;"",Settings!B$9&amp;A202,"")</f>
        <v/>
      </c>
      <c r="F202" t="str">
        <f t="shared" si="16"/>
        <v/>
      </c>
      <c r="H202" t="str">
        <f t="shared" si="15"/>
        <v/>
      </c>
      <c r="K202" s="12"/>
      <c r="S202" s="48" t="str">
        <f t="shared" si="17"/>
        <v/>
      </c>
    </row>
    <row r="203" spans="2:19" x14ac:dyDescent="0.25">
      <c r="B203" s="48" t="str">
        <f t="shared" si="14"/>
        <v/>
      </c>
      <c r="C203" t="str">
        <f ca="1">IF(K203&lt;&gt;"",IF(B203="Aborted","Aborted",IF(COUNTIF(Blocks!B$3:B1188,D203)&gt;0,"Blocked",IF(B203="Done","Done",IF('Board Active'!N203=TODAY(),"Due Today",IF('Board Active'!N203&lt;TODAY(),"Late","On Time"))))),"")</f>
        <v/>
      </c>
      <c r="D203" s="48" t="str">
        <f>IF(E203&lt;&gt;"",Settings!B$9&amp;A203,"")</f>
        <v/>
      </c>
      <c r="F203" t="str">
        <f t="shared" si="16"/>
        <v/>
      </c>
      <c r="H203" t="str">
        <f t="shared" si="15"/>
        <v/>
      </c>
      <c r="K203" s="12"/>
      <c r="S203" s="48" t="str">
        <f t="shared" si="17"/>
        <v/>
      </c>
    </row>
    <row r="204" spans="2:19" x14ac:dyDescent="0.25">
      <c r="B204" s="48" t="str">
        <f t="shared" si="14"/>
        <v/>
      </c>
      <c r="C204" t="str">
        <f ca="1">IF(K204&lt;&gt;"",IF(B204="Aborted","Aborted",IF(COUNTIF(Blocks!B$3:B1189,D204)&gt;0,"Blocked",IF(B204="Done","Done",IF('Board Active'!N204=TODAY(),"Due Today",IF('Board Active'!N204&lt;TODAY(),"Late","On Time"))))),"")</f>
        <v/>
      </c>
      <c r="D204" s="48" t="str">
        <f>IF(E204&lt;&gt;"",Settings!B$9&amp;A204,"")</f>
        <v/>
      </c>
      <c r="F204" t="str">
        <f t="shared" si="16"/>
        <v/>
      </c>
      <c r="H204" t="str">
        <f t="shared" si="15"/>
        <v/>
      </c>
      <c r="K204" s="12"/>
      <c r="S204" s="48" t="str">
        <f t="shared" si="17"/>
        <v/>
      </c>
    </row>
    <row r="205" spans="2:19" x14ac:dyDescent="0.25">
      <c r="B205" s="48" t="str">
        <f t="shared" si="14"/>
        <v/>
      </c>
      <c r="C205" t="str">
        <f ca="1">IF(K205&lt;&gt;"",IF(B205="Aborted","Aborted",IF(COUNTIF(Blocks!B$3:B1190,D205)&gt;0,"Blocked",IF(B205="Done","Done",IF('Board Active'!N205=TODAY(),"Due Today",IF('Board Active'!N205&lt;TODAY(),"Late","On Time"))))),"")</f>
        <v/>
      </c>
      <c r="D205" s="48" t="str">
        <f>IF(E205&lt;&gt;"",Settings!B$9&amp;A205,"")</f>
        <v/>
      </c>
      <c r="F205" t="str">
        <f t="shared" si="16"/>
        <v/>
      </c>
      <c r="H205" t="str">
        <f t="shared" si="15"/>
        <v/>
      </c>
      <c r="K205" s="12"/>
      <c r="S205" s="48" t="str">
        <f t="shared" si="17"/>
        <v/>
      </c>
    </row>
    <row r="206" spans="2:19" x14ac:dyDescent="0.25">
      <c r="B206" s="48" t="str">
        <f t="shared" si="14"/>
        <v/>
      </c>
      <c r="C206" t="str">
        <f ca="1">IF(K206&lt;&gt;"",IF(B206="Aborted","Aborted",IF(COUNTIF(Blocks!B$3:B1191,D206)&gt;0,"Blocked",IF(B206="Done","Done",IF('Board Active'!N206=TODAY(),"Due Today",IF('Board Active'!N206&lt;TODAY(),"Late","On Time"))))),"")</f>
        <v/>
      </c>
      <c r="D206" s="48" t="str">
        <f>IF(E206&lt;&gt;"",Settings!B$9&amp;A206,"")</f>
        <v/>
      </c>
      <c r="F206" t="str">
        <f t="shared" si="16"/>
        <v/>
      </c>
      <c r="H206" t="str">
        <f t="shared" si="15"/>
        <v/>
      </c>
      <c r="K206" s="12"/>
      <c r="S206" s="48" t="str">
        <f t="shared" si="17"/>
        <v/>
      </c>
    </row>
    <row r="207" spans="2:19" x14ac:dyDescent="0.25">
      <c r="B207" s="48" t="str">
        <f t="shared" ref="B207:B270" si="18">IF(T207&lt;&gt;"","Aborted",IF(R207&lt;&gt;"", "Done", IF(Q207&lt;&gt;"","Validation Out", IF(P207&lt;&gt;"", "Validation In", IF(O207&lt;&gt;"", "Execution Out",IF(N207&lt;&gt;"","Execution In",IF(M207&lt;&gt;"","Analysis Out",IF(L207&lt;&gt;"","Analysis In",IF(K207&lt;&gt;"","Planned","")))))))))</f>
        <v/>
      </c>
      <c r="C207" t="str">
        <f ca="1">IF(K207&lt;&gt;"",IF(B207="Aborted","Aborted",IF(COUNTIF(Blocks!B$3:B1192,D207)&gt;0,"Blocked",IF(B207="Done","Done",IF('Board Active'!N207=TODAY(),"Due Today",IF('Board Active'!N207&lt;TODAY(),"Late","On Time"))))),"")</f>
        <v/>
      </c>
      <c r="D207" s="48" t="str">
        <f>IF(E207&lt;&gt;"",Settings!B$9&amp;A207,"")</f>
        <v/>
      </c>
      <c r="F207" t="str">
        <f t="shared" si="16"/>
        <v/>
      </c>
      <c r="H207" t="str">
        <f t="shared" si="15"/>
        <v/>
      </c>
      <c r="K207" s="12"/>
      <c r="S207" s="48" t="str">
        <f t="shared" si="17"/>
        <v/>
      </c>
    </row>
    <row r="208" spans="2:19" x14ac:dyDescent="0.25">
      <c r="B208" s="48" t="str">
        <f t="shared" si="18"/>
        <v/>
      </c>
      <c r="C208" t="str">
        <f ca="1">IF(K208&lt;&gt;"",IF(B208="Aborted","Aborted",IF(COUNTIF(Blocks!B$3:B1193,D208)&gt;0,"Blocked",IF(B208="Done","Done",IF('Board Active'!N208=TODAY(),"Due Today",IF('Board Active'!N208&lt;TODAY(),"Late","On Time"))))),"")</f>
        <v/>
      </c>
      <c r="D208" s="48" t="str">
        <f>IF(E208&lt;&gt;"",Settings!B$9&amp;A208,"")</f>
        <v/>
      </c>
      <c r="F208" t="str">
        <f t="shared" si="16"/>
        <v/>
      </c>
      <c r="H208" t="str">
        <f t="shared" ref="H208:H271" si="19">IF(J208="&lt;= 1 day","XS",IF(J208="2 days","S",IF(J208="3 days","M",IF(J208="&lt;= 1 week","L",IF(J208="&lt;= 2 weeks","XL","")))))</f>
        <v/>
      </c>
      <c r="K208" s="12"/>
      <c r="S208" s="48" t="str">
        <f t="shared" si="17"/>
        <v/>
      </c>
    </row>
    <row r="209" spans="2:19" x14ac:dyDescent="0.25">
      <c r="B209" s="48" t="str">
        <f t="shared" si="18"/>
        <v/>
      </c>
      <c r="C209" t="str">
        <f ca="1">IF(K209&lt;&gt;"",IF(B209="Aborted","Aborted",IF(COUNTIF(Blocks!B$3:B1194,D209)&gt;0,"Blocked",IF(B209="Done","Done",IF('Board Active'!N209=TODAY(),"Due Today",IF('Board Active'!N209&lt;TODAY(),"Late","On Time"))))),"")</f>
        <v/>
      </c>
      <c r="D209" s="48" t="str">
        <f>IF(E209&lt;&gt;"",Settings!B$9&amp;A209,"")</f>
        <v/>
      </c>
      <c r="F209" t="str">
        <f t="shared" si="16"/>
        <v/>
      </c>
      <c r="H209" t="str">
        <f t="shared" si="19"/>
        <v/>
      </c>
      <c r="K209" s="12"/>
      <c r="S209" s="48" t="str">
        <f t="shared" si="17"/>
        <v/>
      </c>
    </row>
    <row r="210" spans="2:19" x14ac:dyDescent="0.25">
      <c r="B210" s="48" t="str">
        <f t="shared" si="18"/>
        <v/>
      </c>
      <c r="C210" t="str">
        <f ca="1">IF(K210&lt;&gt;"",IF(B210="Aborted","Aborted",IF(COUNTIF(Blocks!B$3:B1195,D210)&gt;0,"Blocked",IF(B210="Done","Done",IF('Board Active'!N210=TODAY(),"Due Today",IF('Board Active'!N210&lt;TODAY(),"Late","On Time"))))),"")</f>
        <v/>
      </c>
      <c r="D210" s="48" t="str">
        <f>IF(E210&lt;&gt;"",Settings!B$9&amp;A210,"")</f>
        <v/>
      </c>
      <c r="F210" t="str">
        <f t="shared" si="16"/>
        <v/>
      </c>
      <c r="H210" t="str">
        <f t="shared" si="19"/>
        <v/>
      </c>
      <c r="K210" s="12"/>
      <c r="S210" s="48" t="str">
        <f t="shared" si="17"/>
        <v/>
      </c>
    </row>
    <row r="211" spans="2:19" x14ac:dyDescent="0.25">
      <c r="B211" s="48" t="str">
        <f t="shared" si="18"/>
        <v/>
      </c>
      <c r="C211" t="str">
        <f ca="1">IF(K211&lt;&gt;"",IF(B211="Aborted","Aborted",IF(COUNTIF(Blocks!B$3:B1196,D211)&gt;0,"Blocked",IF(B211="Done","Done",IF('Board Active'!N211=TODAY(),"Due Today",IF('Board Active'!N211&lt;TODAY(),"Late","On Time"))))),"")</f>
        <v/>
      </c>
      <c r="D211" s="48" t="str">
        <f>IF(E211&lt;&gt;"",Settings!B$9&amp;A211,"")</f>
        <v/>
      </c>
      <c r="F211" t="str">
        <f t="shared" si="16"/>
        <v/>
      </c>
      <c r="H211" t="str">
        <f t="shared" si="19"/>
        <v/>
      </c>
      <c r="K211" s="12"/>
      <c r="S211" s="48" t="str">
        <f t="shared" si="17"/>
        <v/>
      </c>
    </row>
    <row r="212" spans="2:19" x14ac:dyDescent="0.25">
      <c r="B212" s="48" t="str">
        <f t="shared" si="18"/>
        <v/>
      </c>
      <c r="C212" t="str">
        <f ca="1">IF(K212&lt;&gt;"",IF(B212="Aborted","Aborted",IF(COUNTIF(Blocks!B$3:B1197,D212)&gt;0,"Blocked",IF(B212="Done","Done",IF('Board Active'!N212=TODAY(),"Due Today",IF('Board Active'!N212&lt;TODAY(),"Late","On Time"))))),"")</f>
        <v/>
      </c>
      <c r="D212" s="48" t="str">
        <f>IF(E212&lt;&gt;"",Settings!B$9&amp;A212,"")</f>
        <v/>
      </c>
      <c r="F212" t="str">
        <f t="shared" si="16"/>
        <v/>
      </c>
      <c r="H212" t="str">
        <f t="shared" si="19"/>
        <v/>
      </c>
      <c r="K212" s="12"/>
      <c r="S212" s="48" t="str">
        <f t="shared" si="17"/>
        <v/>
      </c>
    </row>
    <row r="213" spans="2:19" x14ac:dyDescent="0.25">
      <c r="B213" s="48" t="str">
        <f t="shared" si="18"/>
        <v/>
      </c>
      <c r="C213" t="str">
        <f ca="1">IF(K213&lt;&gt;"",IF(B213="Aborted","Aborted",IF(COUNTIF(Blocks!B$3:B1198,D213)&gt;0,"Blocked",IF(B213="Done","Done",IF('Board Active'!N213=TODAY(),"Due Today",IF('Board Active'!N213&lt;TODAY(),"Late","On Time"))))),"")</f>
        <v/>
      </c>
      <c r="D213" s="48" t="str">
        <f>IF(E213&lt;&gt;"",Settings!B$9&amp;A213,"")</f>
        <v/>
      </c>
      <c r="F213" t="str">
        <f t="shared" si="16"/>
        <v/>
      </c>
      <c r="H213" t="str">
        <f t="shared" si="19"/>
        <v/>
      </c>
      <c r="K213" s="12"/>
      <c r="S213" s="48" t="str">
        <f t="shared" si="17"/>
        <v/>
      </c>
    </row>
    <row r="214" spans="2:19" x14ac:dyDescent="0.25">
      <c r="B214" s="48" t="str">
        <f t="shared" si="18"/>
        <v/>
      </c>
      <c r="C214" t="str">
        <f ca="1">IF(K214&lt;&gt;"",IF(B214="Aborted","Aborted",IF(COUNTIF(Blocks!B$3:B1199,D214)&gt;0,"Blocked",IF(B214="Done","Done",IF('Board Active'!N214=TODAY(),"Due Today",IF('Board Active'!N214&lt;TODAY(),"Late","On Time"))))),"")</f>
        <v/>
      </c>
      <c r="D214" s="48" t="str">
        <f>IF(E214&lt;&gt;"",Settings!B$9&amp;A214,"")</f>
        <v/>
      </c>
      <c r="F214" t="str">
        <f t="shared" si="16"/>
        <v/>
      </c>
      <c r="H214" t="str">
        <f t="shared" si="19"/>
        <v/>
      </c>
      <c r="K214" s="12"/>
      <c r="S214" s="48" t="str">
        <f t="shared" si="17"/>
        <v/>
      </c>
    </row>
    <row r="215" spans="2:19" x14ac:dyDescent="0.25">
      <c r="B215" s="48" t="str">
        <f t="shared" si="18"/>
        <v/>
      </c>
      <c r="C215" t="str">
        <f ca="1">IF(K215&lt;&gt;"",IF(B215="Aborted","Aborted",IF(COUNTIF(Blocks!B$3:B1200,D215)&gt;0,"Blocked",IF(B215="Done","Done",IF('Board Active'!N215=TODAY(),"Due Today",IF('Board Active'!N215&lt;TODAY(),"Late","On Time"))))),"")</f>
        <v/>
      </c>
      <c r="D215" s="48" t="str">
        <f>IF(E215&lt;&gt;"",Settings!B$9&amp;A215,"")</f>
        <v/>
      </c>
      <c r="F215" t="str">
        <f t="shared" si="16"/>
        <v/>
      </c>
      <c r="H215" t="str">
        <f t="shared" si="19"/>
        <v/>
      </c>
      <c r="K215" s="12"/>
      <c r="S215" s="48" t="str">
        <f t="shared" si="17"/>
        <v/>
      </c>
    </row>
    <row r="216" spans="2:19" x14ac:dyDescent="0.25">
      <c r="B216" s="48" t="str">
        <f t="shared" si="18"/>
        <v/>
      </c>
      <c r="C216" t="str">
        <f ca="1">IF(K216&lt;&gt;"",IF(B216="Aborted","Aborted",IF(COUNTIF(Blocks!B$3:B1201,D216)&gt;0,"Blocked",IF(B216="Done","Done",IF('Board Active'!N216=TODAY(),"Due Today",IF('Board Active'!N216&lt;TODAY(),"Late","On Time"))))),"")</f>
        <v/>
      </c>
      <c r="D216" s="48" t="str">
        <f>IF(E216&lt;&gt;"",Settings!B$9&amp;A216,"")</f>
        <v/>
      </c>
      <c r="F216" t="str">
        <f t="shared" si="16"/>
        <v/>
      </c>
      <c r="H216" t="str">
        <f t="shared" si="19"/>
        <v/>
      </c>
      <c r="K216" s="12"/>
      <c r="S216" s="48" t="str">
        <f t="shared" si="17"/>
        <v/>
      </c>
    </row>
    <row r="217" spans="2:19" x14ac:dyDescent="0.25">
      <c r="B217" s="48" t="str">
        <f t="shared" si="18"/>
        <v/>
      </c>
      <c r="C217" t="str">
        <f ca="1">IF(K217&lt;&gt;"",IF(B217="Aborted","Aborted",IF(COUNTIF(Blocks!B$3:B1202,D217)&gt;0,"Blocked",IF(B217="Done","Done",IF('Board Active'!N217=TODAY(),"Due Today",IF('Board Active'!N217&lt;TODAY(),"Late","On Time"))))),"")</f>
        <v/>
      </c>
      <c r="D217" s="48" t="str">
        <f>IF(E217&lt;&gt;"",Settings!B$9&amp;A217,"")</f>
        <v/>
      </c>
      <c r="F217" t="str">
        <f t="shared" si="16"/>
        <v/>
      </c>
      <c r="H217" t="str">
        <f t="shared" si="19"/>
        <v/>
      </c>
      <c r="K217" s="12"/>
      <c r="S217" s="48" t="str">
        <f t="shared" si="17"/>
        <v/>
      </c>
    </row>
    <row r="218" spans="2:19" x14ac:dyDescent="0.25">
      <c r="B218" s="48" t="str">
        <f t="shared" si="18"/>
        <v/>
      </c>
      <c r="C218" t="str">
        <f ca="1">IF(K218&lt;&gt;"",IF(B218="Aborted","Aborted",IF(COUNTIF(Blocks!B$3:B1203,D218)&gt;0,"Blocked",IF(B218="Done","Done",IF('Board Active'!N218=TODAY(),"Due Today",IF('Board Active'!N218&lt;TODAY(),"Late","On Time"))))),"")</f>
        <v/>
      </c>
      <c r="D218" s="48" t="str">
        <f>IF(E218&lt;&gt;"",Settings!B$9&amp;A218,"")</f>
        <v/>
      </c>
      <c r="F218" t="str">
        <f t="shared" si="16"/>
        <v/>
      </c>
      <c r="H218" t="str">
        <f t="shared" si="19"/>
        <v/>
      </c>
      <c r="K218" s="12"/>
      <c r="S218" s="48" t="str">
        <f t="shared" si="17"/>
        <v/>
      </c>
    </row>
    <row r="219" spans="2:19" x14ac:dyDescent="0.25">
      <c r="B219" s="48" t="str">
        <f t="shared" si="18"/>
        <v/>
      </c>
      <c r="C219" t="str">
        <f ca="1">IF(K219&lt;&gt;"",IF(B219="Aborted","Aborted",IF(COUNTIF(Blocks!B$3:B1204,D219)&gt;0,"Blocked",IF(B219="Done","Done",IF('Board Active'!N219=TODAY(),"Due Today",IF('Board Active'!N219&lt;TODAY(),"Late","On Time"))))),"")</f>
        <v/>
      </c>
      <c r="D219" s="48" t="str">
        <f>IF(E219&lt;&gt;"",Settings!B$9&amp;A219,"")</f>
        <v/>
      </c>
      <c r="F219" t="str">
        <f t="shared" si="16"/>
        <v/>
      </c>
      <c r="H219" t="str">
        <f t="shared" si="19"/>
        <v/>
      </c>
      <c r="K219" s="12"/>
      <c r="S219" s="48" t="str">
        <f t="shared" si="17"/>
        <v/>
      </c>
    </row>
    <row r="220" spans="2:19" x14ac:dyDescent="0.25">
      <c r="B220" s="48" t="str">
        <f t="shared" si="18"/>
        <v/>
      </c>
      <c r="C220" t="str">
        <f ca="1">IF(K220&lt;&gt;"",IF(B220="Aborted","Aborted",IF(COUNTIF(Blocks!B$3:B1205,D220)&gt;0,"Blocked",IF(B220="Done","Done",IF('Board Active'!N220=TODAY(),"Due Today",IF('Board Active'!N220&lt;TODAY(),"Late","On Time"))))),"")</f>
        <v/>
      </c>
      <c r="D220" s="48" t="str">
        <f>IF(E220&lt;&gt;"",Settings!B$9&amp;A220,"")</f>
        <v/>
      </c>
      <c r="F220" t="str">
        <f t="shared" si="16"/>
        <v/>
      </c>
      <c r="H220" t="str">
        <f t="shared" si="19"/>
        <v/>
      </c>
      <c r="K220" s="12"/>
      <c r="S220" s="48" t="str">
        <f t="shared" si="17"/>
        <v/>
      </c>
    </row>
    <row r="221" spans="2:19" x14ac:dyDescent="0.25">
      <c r="B221" s="48" t="str">
        <f t="shared" si="18"/>
        <v/>
      </c>
      <c r="C221" t="str">
        <f ca="1">IF(K221&lt;&gt;"",IF(B221="Aborted","Aborted",IF(COUNTIF(Blocks!B$3:B1206,D221)&gt;0,"Blocked",IF(B221="Done","Done",IF('Board Active'!N221=TODAY(),"Due Today",IF('Board Active'!N221&lt;TODAY(),"Late","On Time"))))),"")</f>
        <v/>
      </c>
      <c r="D221" s="48" t="str">
        <f>IF(E221&lt;&gt;"",Settings!B$9&amp;A221,"")</f>
        <v/>
      </c>
      <c r="F221" t="str">
        <f t="shared" si="16"/>
        <v/>
      </c>
      <c r="H221" t="str">
        <f t="shared" si="19"/>
        <v/>
      </c>
      <c r="K221" s="12"/>
      <c r="S221" s="48" t="str">
        <f t="shared" si="17"/>
        <v/>
      </c>
    </row>
    <row r="222" spans="2:19" x14ac:dyDescent="0.25">
      <c r="B222" s="48" t="str">
        <f t="shared" si="18"/>
        <v/>
      </c>
      <c r="C222" t="str">
        <f ca="1">IF(K222&lt;&gt;"",IF(B222="Aborted","Aborted",IF(COUNTIF(Blocks!B$3:B1207,D222)&gt;0,"Blocked",IF(B222="Done","Done",IF('Board Active'!N222=TODAY(),"Due Today",IF('Board Active'!N222&lt;TODAY(),"Late","On Time"))))),"")</f>
        <v/>
      </c>
      <c r="D222" s="48" t="str">
        <f>IF(E222&lt;&gt;"",Settings!B$9&amp;A222,"")</f>
        <v/>
      </c>
      <c r="F222" t="str">
        <f t="shared" si="16"/>
        <v/>
      </c>
      <c r="H222" t="str">
        <f t="shared" si="19"/>
        <v/>
      </c>
      <c r="K222" s="12"/>
      <c r="S222" s="48" t="str">
        <f t="shared" si="17"/>
        <v/>
      </c>
    </row>
    <row r="223" spans="2:19" x14ac:dyDescent="0.25">
      <c r="B223" s="48" t="str">
        <f t="shared" si="18"/>
        <v/>
      </c>
      <c r="C223" t="str">
        <f ca="1">IF(K223&lt;&gt;"",IF(B223="Aborted","Aborted",IF(COUNTIF(Blocks!B$3:B1208,D223)&gt;0,"Blocked",IF(B223="Done","Done",IF('Board Active'!N223=TODAY(),"Due Today",IF('Board Active'!N223&lt;TODAY(),"Late","On Time"))))),"")</f>
        <v/>
      </c>
      <c r="D223" s="48" t="str">
        <f>IF(E223&lt;&gt;"",Settings!B$9&amp;A223,"")</f>
        <v/>
      </c>
      <c r="F223" t="str">
        <f t="shared" si="16"/>
        <v/>
      </c>
      <c r="H223" t="str">
        <f t="shared" si="19"/>
        <v/>
      </c>
      <c r="K223" s="12"/>
      <c r="S223" s="48" t="str">
        <f t="shared" si="17"/>
        <v/>
      </c>
    </row>
    <row r="224" spans="2:19" x14ac:dyDescent="0.25">
      <c r="B224" s="48" t="str">
        <f t="shared" si="18"/>
        <v/>
      </c>
      <c r="C224" t="str">
        <f ca="1">IF(K224&lt;&gt;"",IF(B224="Aborted","Aborted",IF(COUNTIF(Blocks!B$3:B1209,D224)&gt;0,"Blocked",IF(B224="Done","Done",IF('Board Active'!N224=TODAY(),"Due Today",IF('Board Active'!N224&lt;TODAY(),"Late","On Time"))))),"")</f>
        <v/>
      </c>
      <c r="D224" s="48" t="str">
        <f>IF(E224&lt;&gt;"",Settings!B$9&amp;A224,"")</f>
        <v/>
      </c>
      <c r="F224" t="str">
        <f t="shared" si="16"/>
        <v/>
      </c>
      <c r="H224" t="str">
        <f t="shared" si="19"/>
        <v/>
      </c>
      <c r="K224" s="12"/>
      <c r="S224" s="48" t="str">
        <f t="shared" si="17"/>
        <v/>
      </c>
    </row>
    <row r="225" spans="2:19" x14ac:dyDescent="0.25">
      <c r="B225" s="48" t="str">
        <f t="shared" si="18"/>
        <v/>
      </c>
      <c r="C225" t="str">
        <f ca="1">IF(K225&lt;&gt;"",IF(B225="Aborted","Aborted",IF(COUNTIF(Blocks!B$3:B1210,D225)&gt;0,"Blocked",IF(B225="Done","Done",IF('Board Active'!N225=TODAY(),"Due Today",IF('Board Active'!N225&lt;TODAY(),"Late","On Time"))))),"")</f>
        <v/>
      </c>
      <c r="D225" s="48" t="str">
        <f>IF(E225&lt;&gt;"",Settings!B$9&amp;A225,"")</f>
        <v/>
      </c>
      <c r="F225" t="str">
        <f t="shared" si="16"/>
        <v/>
      </c>
      <c r="H225" t="str">
        <f t="shared" si="19"/>
        <v/>
      </c>
      <c r="K225" s="12"/>
      <c r="S225" s="48" t="str">
        <f t="shared" si="17"/>
        <v/>
      </c>
    </row>
    <row r="226" spans="2:19" x14ac:dyDescent="0.25">
      <c r="B226" s="48" t="str">
        <f t="shared" si="18"/>
        <v/>
      </c>
      <c r="C226" t="str">
        <f ca="1">IF(K226&lt;&gt;"",IF(B226="Aborted","Aborted",IF(COUNTIF(Blocks!B$3:B1211,D226)&gt;0,"Blocked",IF(B226="Done","Done",IF('Board Active'!N226=TODAY(),"Due Today",IF('Board Active'!N226&lt;TODAY(),"Late","On Time"))))),"")</f>
        <v/>
      </c>
      <c r="D226" s="48" t="str">
        <f>IF(E226&lt;&gt;"",Settings!B$9&amp;A226,"")</f>
        <v/>
      </c>
      <c r="F226" t="str">
        <f t="shared" si="16"/>
        <v/>
      </c>
      <c r="H226" t="str">
        <f t="shared" si="19"/>
        <v/>
      </c>
      <c r="K226" s="12"/>
      <c r="S226" s="48" t="str">
        <f t="shared" si="17"/>
        <v/>
      </c>
    </row>
    <row r="227" spans="2:19" x14ac:dyDescent="0.25">
      <c r="B227" s="48" t="str">
        <f t="shared" si="18"/>
        <v/>
      </c>
      <c r="C227" t="str">
        <f ca="1">IF(K227&lt;&gt;"",IF(B227="Aborted","Aborted",IF(COUNTIF(Blocks!B$3:B1212,D227)&gt;0,"Blocked",IF(B227="Done","Done",IF('Board Active'!N227=TODAY(),"Due Today",IF('Board Active'!N227&lt;TODAY(),"Late","On Time"))))),"")</f>
        <v/>
      </c>
      <c r="D227" s="48" t="str">
        <f>IF(E227&lt;&gt;"",Settings!B$9&amp;A227,"")</f>
        <v/>
      </c>
      <c r="F227" t="str">
        <f t="shared" si="16"/>
        <v/>
      </c>
      <c r="H227" t="str">
        <f t="shared" si="19"/>
        <v/>
      </c>
      <c r="K227" s="12"/>
      <c r="S227" s="48" t="str">
        <f t="shared" si="17"/>
        <v/>
      </c>
    </row>
    <row r="228" spans="2:19" x14ac:dyDescent="0.25">
      <c r="B228" s="48" t="str">
        <f t="shared" si="18"/>
        <v/>
      </c>
      <c r="C228" t="str">
        <f ca="1">IF(K228&lt;&gt;"",IF(B228="Aborted","Aborted",IF(COUNTIF(Blocks!B$3:B1213,D228)&gt;0,"Blocked",IF(B228="Done","Done",IF('Board Active'!N228=TODAY(),"Due Today",IF('Board Active'!N228&lt;TODAY(),"Late","On Time"))))),"")</f>
        <v/>
      </c>
      <c r="D228" s="48" t="str">
        <f>IF(E228&lt;&gt;"",Settings!B$9&amp;A228,"")</f>
        <v/>
      </c>
      <c r="F228" t="str">
        <f t="shared" si="16"/>
        <v/>
      </c>
      <c r="H228" t="str">
        <f t="shared" si="19"/>
        <v/>
      </c>
      <c r="K228" s="12"/>
      <c r="S228" s="48" t="str">
        <f t="shared" si="17"/>
        <v/>
      </c>
    </row>
    <row r="229" spans="2:19" x14ac:dyDescent="0.25">
      <c r="B229" s="48" t="str">
        <f t="shared" si="18"/>
        <v/>
      </c>
      <c r="C229" t="str">
        <f ca="1">IF(K229&lt;&gt;"",IF(B229="Aborted","Aborted",IF(COUNTIF(Blocks!B$3:B1214,D229)&gt;0,"Blocked",IF(B229="Done","Done",IF('Board Active'!N229=TODAY(),"Due Today",IF('Board Active'!N229&lt;TODAY(),"Late","On Time"))))),"")</f>
        <v/>
      </c>
      <c r="D229" s="48" t="str">
        <f>IF(E229&lt;&gt;"",Settings!B$9&amp;A229,"")</f>
        <v/>
      </c>
      <c r="F229" t="str">
        <f t="shared" si="16"/>
        <v/>
      </c>
      <c r="H229" t="str">
        <f t="shared" si="19"/>
        <v/>
      </c>
      <c r="K229" s="12"/>
      <c r="S229" s="48" t="str">
        <f t="shared" si="17"/>
        <v/>
      </c>
    </row>
    <row r="230" spans="2:19" x14ac:dyDescent="0.25">
      <c r="B230" s="48" t="str">
        <f t="shared" si="18"/>
        <v/>
      </c>
      <c r="C230" t="str">
        <f ca="1">IF(K230&lt;&gt;"",IF(B230="Aborted","Aborted",IF(COUNTIF(Blocks!B$3:B1215,D230)&gt;0,"Blocked",IF(B230="Done","Done",IF('Board Active'!N230=TODAY(),"Due Today",IF('Board Active'!N230&lt;TODAY(),"Late","On Time"))))),"")</f>
        <v/>
      </c>
      <c r="D230" s="48" t="str">
        <f>IF(E230&lt;&gt;"",Settings!B$9&amp;A230,"")</f>
        <v/>
      </c>
      <c r="F230" t="str">
        <f t="shared" si="16"/>
        <v/>
      </c>
      <c r="H230" t="str">
        <f t="shared" si="19"/>
        <v/>
      </c>
      <c r="K230" s="12"/>
      <c r="S230" s="48" t="str">
        <f t="shared" si="17"/>
        <v/>
      </c>
    </row>
    <row r="231" spans="2:19" x14ac:dyDescent="0.25">
      <c r="B231" s="48" t="str">
        <f t="shared" si="18"/>
        <v/>
      </c>
      <c r="C231" t="str">
        <f ca="1">IF(K231&lt;&gt;"",IF(B231="Aborted","Aborted",IF(COUNTIF(Blocks!B$3:B1216,D231)&gt;0,"Blocked",IF(B231="Done","Done",IF('Board Active'!N231=TODAY(),"Due Today",IF('Board Active'!N231&lt;TODAY(),"Late","On Time"))))),"")</f>
        <v/>
      </c>
      <c r="D231" s="48" t="str">
        <f>IF(E231&lt;&gt;"",Settings!B$9&amp;A231,"")</f>
        <v/>
      </c>
      <c r="F231" t="str">
        <f t="shared" si="16"/>
        <v/>
      </c>
      <c r="H231" t="str">
        <f t="shared" si="19"/>
        <v/>
      </c>
      <c r="K231" s="12"/>
      <c r="S231" s="48" t="str">
        <f t="shared" si="17"/>
        <v/>
      </c>
    </row>
    <row r="232" spans="2:19" x14ac:dyDescent="0.25">
      <c r="B232" s="48" t="str">
        <f t="shared" si="18"/>
        <v/>
      </c>
      <c r="C232" t="str">
        <f ca="1">IF(K232&lt;&gt;"",IF(B232="Aborted","Aborted",IF(COUNTIF(Blocks!B$3:B1217,D232)&gt;0,"Blocked",IF(B232="Done","Done",IF('Board Active'!N232=TODAY(),"Due Today",IF('Board Active'!N232&lt;TODAY(),"Late","On Time"))))),"")</f>
        <v/>
      </c>
      <c r="D232" s="48" t="str">
        <f>IF(E232&lt;&gt;"",Settings!B$9&amp;A232,"")</f>
        <v/>
      </c>
      <c r="F232" t="str">
        <f t="shared" si="16"/>
        <v/>
      </c>
      <c r="H232" t="str">
        <f t="shared" si="19"/>
        <v/>
      </c>
      <c r="K232" s="12"/>
      <c r="S232" s="48" t="str">
        <f t="shared" si="17"/>
        <v/>
      </c>
    </row>
    <row r="233" spans="2:19" x14ac:dyDescent="0.25">
      <c r="B233" s="48" t="str">
        <f t="shared" si="18"/>
        <v/>
      </c>
      <c r="C233" t="str">
        <f ca="1">IF(K233&lt;&gt;"",IF(B233="Aborted","Aborted",IF(COUNTIF(Blocks!B$3:B1218,D233)&gt;0,"Blocked",IF(B233="Done","Done",IF('Board Active'!N233=TODAY(),"Due Today",IF('Board Active'!N233&lt;TODAY(),"Late","On Time"))))),"")</f>
        <v/>
      </c>
      <c r="D233" s="48" t="str">
        <f>IF(E233&lt;&gt;"",Settings!B$9&amp;A233,"")</f>
        <v/>
      </c>
      <c r="F233" t="str">
        <f t="shared" si="16"/>
        <v/>
      </c>
      <c r="H233" t="str">
        <f t="shared" si="19"/>
        <v/>
      </c>
      <c r="K233" s="12"/>
      <c r="S233" s="48" t="str">
        <f t="shared" si="17"/>
        <v/>
      </c>
    </row>
    <row r="234" spans="2:19" x14ac:dyDescent="0.25">
      <c r="B234" s="48" t="str">
        <f t="shared" si="18"/>
        <v/>
      </c>
      <c r="C234" t="str">
        <f ca="1">IF(K234&lt;&gt;"",IF(B234="Aborted","Aborted",IF(COUNTIF(Blocks!B$3:B1219,D234)&gt;0,"Blocked",IF(B234="Done","Done",IF('Board Active'!N234=TODAY(),"Due Today",IF('Board Active'!N234&lt;TODAY(),"Late","On Time"))))),"")</f>
        <v/>
      </c>
      <c r="D234" s="48" t="str">
        <f>IF(E234&lt;&gt;"",Settings!B$9&amp;A234,"")</f>
        <v/>
      </c>
      <c r="F234" t="str">
        <f t="shared" si="16"/>
        <v/>
      </c>
      <c r="H234" t="str">
        <f t="shared" si="19"/>
        <v/>
      </c>
      <c r="K234" s="12"/>
      <c r="S234" s="48" t="str">
        <f t="shared" si="17"/>
        <v/>
      </c>
    </row>
    <row r="235" spans="2:19" x14ac:dyDescent="0.25">
      <c r="B235" s="48" t="str">
        <f t="shared" si="18"/>
        <v/>
      </c>
      <c r="C235" t="str">
        <f ca="1">IF(K235&lt;&gt;"",IF(B235="Aborted","Aborted",IF(COUNTIF(Blocks!B$3:B1220,D235)&gt;0,"Blocked",IF(B235="Done","Done",IF('Board Active'!N235=TODAY(),"Due Today",IF('Board Active'!N235&lt;TODAY(),"Late","On Time"))))),"")</f>
        <v/>
      </c>
      <c r="D235" s="48" t="str">
        <f>IF(E235&lt;&gt;"",Settings!B$9&amp;A235,"")</f>
        <v/>
      </c>
      <c r="F235" t="str">
        <f t="shared" si="16"/>
        <v/>
      </c>
      <c r="H235" t="str">
        <f t="shared" si="19"/>
        <v/>
      </c>
      <c r="K235" s="12"/>
      <c r="S235" s="48" t="str">
        <f t="shared" si="17"/>
        <v/>
      </c>
    </row>
    <row r="236" spans="2:19" x14ac:dyDescent="0.25">
      <c r="B236" s="48" t="str">
        <f t="shared" si="18"/>
        <v/>
      </c>
      <c r="C236" t="str">
        <f ca="1">IF(K236&lt;&gt;"",IF(B236="Aborted","Aborted",IF(COUNTIF(Blocks!B$3:B1221,D236)&gt;0,"Blocked",IF(B236="Done","Done",IF('Board Active'!N236=TODAY(),"Due Today",IF('Board Active'!N236&lt;TODAY(),"Late","On Time"))))),"")</f>
        <v/>
      </c>
      <c r="D236" s="48" t="str">
        <f>IF(E236&lt;&gt;"",Settings!B$9&amp;A236,"")</f>
        <v/>
      </c>
      <c r="F236" t="str">
        <f t="shared" si="16"/>
        <v/>
      </c>
      <c r="H236" t="str">
        <f t="shared" si="19"/>
        <v/>
      </c>
      <c r="K236" s="12"/>
      <c r="S236" s="48" t="str">
        <f t="shared" si="17"/>
        <v/>
      </c>
    </row>
    <row r="237" spans="2:19" x14ac:dyDescent="0.25">
      <c r="B237" s="48" t="str">
        <f t="shared" si="18"/>
        <v/>
      </c>
      <c r="C237" t="str">
        <f ca="1">IF(K237&lt;&gt;"",IF(B237="Aborted","Aborted",IF(COUNTIF(Blocks!B$3:B1222,D237)&gt;0,"Blocked",IF(B237="Done","Done",IF('Board Active'!N237=TODAY(),"Due Today",IF('Board Active'!N237&lt;TODAY(),"Late","On Time"))))),"")</f>
        <v/>
      </c>
      <c r="D237" s="48" t="str">
        <f>IF(E237&lt;&gt;"",Settings!B$9&amp;A237,"")</f>
        <v/>
      </c>
      <c r="F237" t="str">
        <f t="shared" si="16"/>
        <v/>
      </c>
      <c r="H237" t="str">
        <f t="shared" si="19"/>
        <v/>
      </c>
      <c r="K237" s="12"/>
      <c r="S237" s="48" t="str">
        <f t="shared" si="17"/>
        <v/>
      </c>
    </row>
    <row r="238" spans="2:19" x14ac:dyDescent="0.25">
      <c r="B238" s="48" t="str">
        <f t="shared" si="18"/>
        <v/>
      </c>
      <c r="C238" t="str">
        <f ca="1">IF(K238&lt;&gt;"",IF(B238="Aborted","Aborted",IF(COUNTIF(Blocks!B$3:B1223,D238)&gt;0,"Blocked",IF(B238="Done","Done",IF('Board Active'!N238=TODAY(),"Due Today",IF('Board Active'!N238&lt;TODAY(),"Late","On Time"))))),"")</f>
        <v/>
      </c>
      <c r="D238" s="48" t="str">
        <f>IF(E238&lt;&gt;"",Settings!B$9&amp;A238,"")</f>
        <v/>
      </c>
      <c r="F238" t="str">
        <f t="shared" si="16"/>
        <v/>
      </c>
      <c r="H238" t="str">
        <f t="shared" si="19"/>
        <v/>
      </c>
      <c r="K238" s="12"/>
      <c r="S238" s="48" t="str">
        <f t="shared" si="17"/>
        <v/>
      </c>
    </row>
    <row r="239" spans="2:19" x14ac:dyDescent="0.25">
      <c r="B239" s="48" t="str">
        <f t="shared" si="18"/>
        <v/>
      </c>
      <c r="C239" t="str">
        <f ca="1">IF(K239&lt;&gt;"",IF(B239="Aborted","Aborted",IF(COUNTIF(Blocks!B$3:B1224,D239)&gt;0,"Blocked",IF(B239="Done","Done",IF('Board Active'!N239=TODAY(),"Due Today",IF('Board Active'!N239&lt;TODAY(),"Late","On Time"))))),"")</f>
        <v/>
      </c>
      <c r="D239" s="48" t="str">
        <f>IF(E239&lt;&gt;"",Settings!B$9&amp;A239,"")</f>
        <v/>
      </c>
      <c r="F239" t="str">
        <f t="shared" si="16"/>
        <v/>
      </c>
      <c r="H239" t="str">
        <f t="shared" si="19"/>
        <v/>
      </c>
      <c r="K239" s="12"/>
      <c r="S239" s="48" t="str">
        <f t="shared" si="17"/>
        <v/>
      </c>
    </row>
    <row r="240" spans="2:19" x14ac:dyDescent="0.25">
      <c r="B240" s="48" t="str">
        <f t="shared" si="18"/>
        <v/>
      </c>
      <c r="C240" t="str">
        <f ca="1">IF(K240&lt;&gt;"",IF(B240="Aborted","Aborted",IF(COUNTIF(Blocks!B$3:B1225,D240)&gt;0,"Blocked",IF(B240="Done","Done",IF('Board Active'!N240=TODAY(),"Due Today",IF('Board Active'!N240&lt;TODAY(),"Late","On Time"))))),"")</f>
        <v/>
      </c>
      <c r="D240" s="48" t="str">
        <f>IF(E240&lt;&gt;"",Settings!B$9&amp;A240,"")</f>
        <v/>
      </c>
      <c r="F240" t="str">
        <f t="shared" si="16"/>
        <v/>
      </c>
      <c r="H240" t="str">
        <f t="shared" si="19"/>
        <v/>
      </c>
      <c r="K240" s="12"/>
      <c r="S240" s="48" t="str">
        <f t="shared" si="17"/>
        <v/>
      </c>
    </row>
    <row r="241" spans="2:19" x14ac:dyDescent="0.25">
      <c r="B241" s="48" t="str">
        <f t="shared" si="18"/>
        <v/>
      </c>
      <c r="C241" t="str">
        <f ca="1">IF(K241&lt;&gt;"",IF(B241="Aborted","Aborted",IF(COUNTIF(Blocks!B$3:B1226,D241)&gt;0,"Blocked",IF(B241="Done","Done",IF('Board Active'!N241=TODAY(),"Due Today",IF('Board Active'!N241&lt;TODAY(),"Late","On Time"))))),"")</f>
        <v/>
      </c>
      <c r="D241" s="48" t="str">
        <f>IF(E241&lt;&gt;"",Settings!B$9&amp;A241,"")</f>
        <v/>
      </c>
      <c r="F241" t="str">
        <f t="shared" si="16"/>
        <v/>
      </c>
      <c r="H241" t="str">
        <f t="shared" si="19"/>
        <v/>
      </c>
      <c r="K241" s="12"/>
      <c r="S241" s="48" t="str">
        <f t="shared" si="17"/>
        <v/>
      </c>
    </row>
    <row r="242" spans="2:19" x14ac:dyDescent="0.25">
      <c r="B242" s="48" t="str">
        <f t="shared" si="18"/>
        <v/>
      </c>
      <c r="C242" t="str">
        <f ca="1">IF(K242&lt;&gt;"",IF(B242="Aborted","Aborted",IF(COUNTIF(Blocks!B$3:B1227,D242)&gt;0,"Blocked",IF(B242="Done","Done",IF('Board Active'!N242=TODAY(),"Due Today",IF('Board Active'!N242&lt;TODAY(),"Late","On Time"))))),"")</f>
        <v/>
      </c>
      <c r="D242" s="48" t="str">
        <f>IF(E242&lt;&gt;"",Settings!B$9&amp;A242,"")</f>
        <v/>
      </c>
      <c r="F242" t="str">
        <f t="shared" si="16"/>
        <v/>
      </c>
      <c r="H242" t="str">
        <f t="shared" si="19"/>
        <v/>
      </c>
      <c r="K242" s="12"/>
      <c r="S242" s="48" t="str">
        <f t="shared" si="17"/>
        <v/>
      </c>
    </row>
    <row r="243" spans="2:19" x14ac:dyDescent="0.25">
      <c r="B243" s="48" t="str">
        <f t="shared" si="18"/>
        <v/>
      </c>
      <c r="C243" t="str">
        <f ca="1">IF(K243&lt;&gt;"",IF(B243="Aborted","Aborted",IF(COUNTIF(Blocks!B$3:B1228,D243)&gt;0,"Blocked",IF(B243="Done","Done",IF('Board Active'!N243=TODAY(),"Due Today",IF('Board Active'!N243&lt;TODAY(),"Late","On Time"))))),"")</f>
        <v/>
      </c>
      <c r="D243" s="48" t="str">
        <f>IF(E243&lt;&gt;"",Settings!B$9&amp;A243,"")</f>
        <v/>
      </c>
      <c r="F243" t="str">
        <f t="shared" si="16"/>
        <v/>
      </c>
      <c r="H243" t="str">
        <f t="shared" si="19"/>
        <v/>
      </c>
      <c r="K243" s="12"/>
      <c r="S243" s="48" t="str">
        <f t="shared" si="17"/>
        <v/>
      </c>
    </row>
    <row r="244" spans="2:19" x14ac:dyDescent="0.25">
      <c r="B244" s="48" t="str">
        <f t="shared" si="18"/>
        <v/>
      </c>
      <c r="C244" t="str">
        <f ca="1">IF(K244&lt;&gt;"",IF(B244="Aborted","Aborted",IF(COUNTIF(Blocks!B$3:B1229,D244)&gt;0,"Blocked",IF(B244="Done","Done",IF('Board Active'!N244=TODAY(),"Due Today",IF('Board Active'!N244&lt;TODAY(),"Late","On Time"))))),"")</f>
        <v/>
      </c>
      <c r="D244" s="48" t="str">
        <f>IF(E244&lt;&gt;"",Settings!B$9&amp;A244,"")</f>
        <v/>
      </c>
      <c r="F244" t="str">
        <f t="shared" si="16"/>
        <v/>
      </c>
      <c r="H244" t="str">
        <f t="shared" si="19"/>
        <v/>
      </c>
      <c r="K244" s="12"/>
      <c r="S244" s="48" t="str">
        <f t="shared" si="17"/>
        <v/>
      </c>
    </row>
    <row r="245" spans="2:19" x14ac:dyDescent="0.25">
      <c r="B245" s="48" t="str">
        <f t="shared" si="18"/>
        <v/>
      </c>
      <c r="C245" t="str">
        <f ca="1">IF(K245&lt;&gt;"",IF(B245="Aborted","Aborted",IF(COUNTIF(Blocks!B$3:B1230,D245)&gt;0,"Blocked",IF(B245="Done","Done",IF('Board Active'!N245=TODAY(),"Due Today",IF('Board Active'!N245&lt;TODAY(),"Late","On Time"))))),"")</f>
        <v/>
      </c>
      <c r="D245" s="48" t="str">
        <f>IF(E245&lt;&gt;"",Settings!B$9&amp;A245,"")</f>
        <v/>
      </c>
      <c r="F245" t="str">
        <f t="shared" si="16"/>
        <v/>
      </c>
      <c r="H245" t="str">
        <f t="shared" si="19"/>
        <v/>
      </c>
      <c r="K245" s="12"/>
      <c r="S245" s="48" t="str">
        <f t="shared" si="17"/>
        <v/>
      </c>
    </row>
    <row r="246" spans="2:19" x14ac:dyDescent="0.25">
      <c r="B246" s="48" t="str">
        <f t="shared" si="18"/>
        <v/>
      </c>
      <c r="C246" t="str">
        <f ca="1">IF(K246&lt;&gt;"",IF(B246="Aborted","Aborted",IF(COUNTIF(Blocks!B$3:B1231,D246)&gt;0,"Blocked",IF(B246="Done","Done",IF('Board Active'!N246=TODAY(),"Due Today",IF('Board Active'!N246&lt;TODAY(),"Late","On Time"))))),"")</f>
        <v/>
      </c>
      <c r="D246" s="48" t="str">
        <f>IF(E246&lt;&gt;"",Settings!B$9&amp;A246,"")</f>
        <v/>
      </c>
      <c r="F246" t="str">
        <f t="shared" si="16"/>
        <v/>
      </c>
      <c r="H246" t="str">
        <f t="shared" si="19"/>
        <v/>
      </c>
      <c r="K246" s="12"/>
      <c r="S246" s="48" t="str">
        <f t="shared" si="17"/>
        <v/>
      </c>
    </row>
    <row r="247" spans="2:19" x14ac:dyDescent="0.25">
      <c r="B247" s="48" t="str">
        <f t="shared" si="18"/>
        <v/>
      </c>
      <c r="C247" t="str">
        <f ca="1">IF(K247&lt;&gt;"",IF(B247="Aborted","Aborted",IF(COUNTIF(Blocks!B$3:B1232,D247)&gt;0,"Blocked",IF(B247="Done","Done",IF('Board Active'!N247=TODAY(),"Due Today",IF('Board Active'!N247&lt;TODAY(),"Late","On Time"))))),"")</f>
        <v/>
      </c>
      <c r="D247" s="48" t="str">
        <f>IF(E247&lt;&gt;"",Settings!B$9&amp;A247,"")</f>
        <v/>
      </c>
      <c r="F247" t="str">
        <f t="shared" si="16"/>
        <v/>
      </c>
      <c r="H247" t="str">
        <f t="shared" si="19"/>
        <v/>
      </c>
      <c r="K247" s="12"/>
      <c r="S247" s="48" t="str">
        <f t="shared" si="17"/>
        <v/>
      </c>
    </row>
    <row r="248" spans="2:19" x14ac:dyDescent="0.25">
      <c r="B248" s="48" t="str">
        <f t="shared" si="18"/>
        <v/>
      </c>
      <c r="C248" t="str">
        <f ca="1">IF(K248&lt;&gt;"",IF(B248="Aborted","Aborted",IF(COUNTIF(Blocks!B$3:B1233,D248)&gt;0,"Blocked",IF(B248="Done","Done",IF('Board Active'!N248=TODAY(),"Due Today",IF('Board Active'!N248&lt;TODAY(),"Late","On Time"))))),"")</f>
        <v/>
      </c>
      <c r="D248" s="48" t="str">
        <f>IF(E248&lt;&gt;"",Settings!B$9&amp;A248,"")</f>
        <v/>
      </c>
      <c r="F248" t="str">
        <f t="shared" si="16"/>
        <v/>
      </c>
      <c r="H248" t="str">
        <f t="shared" si="19"/>
        <v/>
      </c>
      <c r="K248" s="12"/>
      <c r="S248" s="48" t="str">
        <f t="shared" si="17"/>
        <v/>
      </c>
    </row>
    <row r="249" spans="2:19" x14ac:dyDescent="0.25">
      <c r="B249" s="48" t="str">
        <f t="shared" si="18"/>
        <v/>
      </c>
      <c r="C249" t="str">
        <f ca="1">IF(K249&lt;&gt;"",IF(B249="Aborted","Aborted",IF(COUNTIF(Blocks!B$3:B1234,D249)&gt;0,"Blocked",IF(B249="Done","Done",IF('Board Active'!N249=TODAY(),"Due Today",IF('Board Active'!N249&lt;TODAY(),"Late","On Time"))))),"")</f>
        <v/>
      </c>
      <c r="D249" s="48" t="str">
        <f>IF(E249&lt;&gt;"",Settings!B$9&amp;A249,"")</f>
        <v/>
      </c>
      <c r="F249" t="str">
        <f t="shared" si="16"/>
        <v/>
      </c>
      <c r="H249" t="str">
        <f t="shared" si="19"/>
        <v/>
      </c>
      <c r="K249" s="12"/>
      <c r="S249" s="48" t="str">
        <f t="shared" si="17"/>
        <v/>
      </c>
    </row>
    <row r="250" spans="2:19" x14ac:dyDescent="0.25">
      <c r="B250" s="48" t="str">
        <f t="shared" si="18"/>
        <v/>
      </c>
      <c r="C250" t="str">
        <f ca="1">IF(K250&lt;&gt;"",IF(B250="Aborted","Aborted",IF(COUNTIF(Blocks!B$3:B1235,D250)&gt;0,"Blocked",IF(B250="Done","Done",IF('Board Active'!N250=TODAY(),"Due Today",IF('Board Active'!N250&lt;TODAY(),"Late","On Time"))))),"")</f>
        <v/>
      </c>
      <c r="D250" s="48" t="str">
        <f>IF(E250&lt;&gt;"",Settings!B$9&amp;A250,"")</f>
        <v/>
      </c>
      <c r="F250" t="str">
        <f t="shared" si="16"/>
        <v/>
      </c>
      <c r="H250" t="str">
        <f t="shared" si="19"/>
        <v/>
      </c>
      <c r="K250" s="12"/>
      <c r="S250" s="48" t="str">
        <f t="shared" si="17"/>
        <v/>
      </c>
    </row>
    <row r="251" spans="2:19" x14ac:dyDescent="0.25">
      <c r="B251" s="48" t="str">
        <f t="shared" si="18"/>
        <v/>
      </c>
      <c r="C251" t="str">
        <f ca="1">IF(K251&lt;&gt;"",IF(B251="Aborted","Aborted",IF(COUNTIF(Blocks!B$3:B1236,D251)&gt;0,"Blocked",IF(B251="Done","Done",IF('Board Active'!N251=TODAY(),"Due Today",IF('Board Active'!N251&lt;TODAY(),"Late","On Time"))))),"")</f>
        <v/>
      </c>
      <c r="D251" s="48" t="str">
        <f>IF(E251&lt;&gt;"",Settings!B$9&amp;A251,"")</f>
        <v/>
      </c>
      <c r="F251" t="str">
        <f t="shared" si="16"/>
        <v/>
      </c>
      <c r="H251" t="str">
        <f t="shared" si="19"/>
        <v/>
      </c>
      <c r="K251" s="12"/>
      <c r="S251" s="48" t="str">
        <f t="shared" si="17"/>
        <v/>
      </c>
    </row>
    <row r="252" spans="2:19" x14ac:dyDescent="0.25">
      <c r="B252" s="48" t="str">
        <f t="shared" si="18"/>
        <v/>
      </c>
      <c r="C252" t="str">
        <f ca="1">IF(K252&lt;&gt;"",IF(B252="Aborted","Aborted",IF(COUNTIF(Blocks!B$3:B1237,D252)&gt;0,"Blocked",IF(B252="Done","Done",IF('Board Active'!N252=TODAY(),"Due Today",IF('Board Active'!N252&lt;TODAY(),"Late","On Time"))))),"")</f>
        <v/>
      </c>
      <c r="D252" s="48" t="str">
        <f>IF(E252&lt;&gt;"",Settings!B$9&amp;A252,"")</f>
        <v/>
      </c>
      <c r="F252" t="str">
        <f t="shared" si="16"/>
        <v/>
      </c>
      <c r="H252" t="str">
        <f t="shared" si="19"/>
        <v/>
      </c>
      <c r="K252" s="12"/>
      <c r="S252" s="48" t="str">
        <f t="shared" si="17"/>
        <v/>
      </c>
    </row>
    <row r="253" spans="2:19" x14ac:dyDescent="0.25">
      <c r="B253" s="48" t="str">
        <f t="shared" si="18"/>
        <v/>
      </c>
      <c r="C253" t="str">
        <f ca="1">IF(K253&lt;&gt;"",IF(B253="Aborted","Aborted",IF(COUNTIF(Blocks!B$3:B1238,D253)&gt;0,"Blocked",IF(B253="Done","Done",IF('Board Active'!N253=TODAY(),"Due Today",IF('Board Active'!N253&lt;TODAY(),"Late","On Time"))))),"")</f>
        <v/>
      </c>
      <c r="D253" s="48" t="str">
        <f>IF(E253&lt;&gt;"",Settings!B$9&amp;A253,"")</f>
        <v/>
      </c>
      <c r="F253" t="str">
        <f t="shared" si="16"/>
        <v/>
      </c>
      <c r="H253" t="str">
        <f t="shared" si="19"/>
        <v/>
      </c>
      <c r="K253" s="12"/>
      <c r="S253" s="48" t="str">
        <f t="shared" si="17"/>
        <v/>
      </c>
    </row>
    <row r="254" spans="2:19" x14ac:dyDescent="0.25">
      <c r="B254" s="48" t="str">
        <f t="shared" si="18"/>
        <v/>
      </c>
      <c r="C254" t="str">
        <f ca="1">IF(K254&lt;&gt;"",IF(B254="Aborted","Aborted",IF(COUNTIF(Blocks!B$3:B1239,D254)&gt;0,"Blocked",IF(B254="Done","Done",IF('Board Active'!N254=TODAY(),"Due Today",IF('Board Active'!N254&lt;TODAY(),"Late","On Time"))))),"")</f>
        <v/>
      </c>
      <c r="D254" s="48" t="str">
        <f>IF(E254&lt;&gt;"",Settings!B$9&amp;A254,"")</f>
        <v/>
      </c>
      <c r="F254" t="str">
        <f t="shared" si="16"/>
        <v/>
      </c>
      <c r="H254" t="str">
        <f t="shared" si="19"/>
        <v/>
      </c>
      <c r="K254" s="12"/>
      <c r="S254" s="48" t="str">
        <f t="shared" si="17"/>
        <v/>
      </c>
    </row>
    <row r="255" spans="2:19" x14ac:dyDescent="0.25">
      <c r="B255" s="48" t="str">
        <f t="shared" si="18"/>
        <v/>
      </c>
      <c r="C255" t="str">
        <f ca="1">IF(K255&lt;&gt;"",IF(B255="Aborted","Aborted",IF(COUNTIF(Blocks!B$3:B1240,D255)&gt;0,"Blocked",IF(B255="Done","Done",IF('Board Active'!N255=TODAY(),"Due Today",IF('Board Active'!N255&lt;TODAY(),"Late","On Time"))))),"")</f>
        <v/>
      </c>
      <c r="D255" s="48" t="str">
        <f>IF(E255&lt;&gt;"",Settings!B$9&amp;A255,"")</f>
        <v/>
      </c>
      <c r="F255" t="str">
        <f t="shared" si="16"/>
        <v/>
      </c>
      <c r="H255" t="str">
        <f t="shared" si="19"/>
        <v/>
      </c>
      <c r="K255" s="12"/>
      <c r="S255" s="48" t="str">
        <f t="shared" si="17"/>
        <v/>
      </c>
    </row>
    <row r="256" spans="2:19" x14ac:dyDescent="0.25">
      <c r="B256" s="48" t="str">
        <f t="shared" si="18"/>
        <v/>
      </c>
      <c r="C256" t="str">
        <f ca="1">IF(K256&lt;&gt;"",IF(B256="Aborted","Aborted",IF(COUNTIF(Blocks!B$3:B1241,D256)&gt;0,"Blocked",IF(B256="Done","Done",IF('Board Active'!N256=TODAY(),"Due Today",IF('Board Active'!N256&lt;TODAY(),"Late","On Time"))))),"")</f>
        <v/>
      </c>
      <c r="D256" s="48" t="str">
        <f>IF(E256&lt;&gt;"",Settings!B$9&amp;A256,"")</f>
        <v/>
      </c>
      <c r="F256" t="str">
        <f t="shared" si="16"/>
        <v/>
      </c>
      <c r="H256" t="str">
        <f t="shared" si="19"/>
        <v/>
      </c>
      <c r="K256" s="12"/>
      <c r="S256" s="48" t="str">
        <f t="shared" si="17"/>
        <v/>
      </c>
    </row>
    <row r="257" spans="2:19" x14ac:dyDescent="0.25">
      <c r="B257" s="48" t="str">
        <f t="shared" si="18"/>
        <v/>
      </c>
      <c r="C257" t="str">
        <f ca="1">IF(K257&lt;&gt;"",IF(B257="Aborted","Aborted",IF(COUNTIF(Blocks!B$3:B1242,D257)&gt;0,"Blocked",IF(B257="Done","Done",IF('Board Active'!N257=TODAY(),"Due Today",IF('Board Active'!N257&lt;TODAY(),"Late","On Time"))))),"")</f>
        <v/>
      </c>
      <c r="D257" s="48" t="str">
        <f>IF(E257&lt;&gt;"",Settings!B$9&amp;A257,"")</f>
        <v/>
      </c>
      <c r="F257" t="str">
        <f t="shared" si="16"/>
        <v/>
      </c>
      <c r="H257" t="str">
        <f t="shared" si="19"/>
        <v/>
      </c>
      <c r="K257" s="12"/>
      <c r="S257" s="48" t="str">
        <f t="shared" si="17"/>
        <v/>
      </c>
    </row>
    <row r="258" spans="2:19" x14ac:dyDescent="0.25">
      <c r="B258" s="48" t="str">
        <f t="shared" si="18"/>
        <v/>
      </c>
      <c r="C258" t="str">
        <f ca="1">IF(K258&lt;&gt;"",IF(B258="Aborted","Aborted",IF(COUNTIF(Blocks!B$3:B1243,D258)&gt;0,"Blocked",IF(B258="Done","Done",IF('Board Active'!N258=TODAY(),"Due Today",IF('Board Active'!N258&lt;TODAY(),"Late","On Time"))))),"")</f>
        <v/>
      </c>
      <c r="D258" s="48" t="str">
        <f>IF(E258&lt;&gt;"",Settings!B$9&amp;A258,"")</f>
        <v/>
      </c>
      <c r="F258" t="str">
        <f t="shared" si="16"/>
        <v/>
      </c>
      <c r="H258" t="str">
        <f t="shared" si="19"/>
        <v/>
      </c>
      <c r="K258" s="12"/>
      <c r="S258" s="48" t="str">
        <f t="shared" si="17"/>
        <v/>
      </c>
    </row>
    <row r="259" spans="2:19" x14ac:dyDescent="0.25">
      <c r="B259" s="48" t="str">
        <f t="shared" si="18"/>
        <v/>
      </c>
      <c r="C259" t="str">
        <f ca="1">IF(K259&lt;&gt;"",IF(B259="Aborted","Aborted",IF(COUNTIF(Blocks!B$3:B1244,D259)&gt;0,"Blocked",IF(B259="Done","Done",IF('Board Active'!N259=TODAY(),"Due Today",IF('Board Active'!N259&lt;TODAY(),"Late","On Time"))))),"")</f>
        <v/>
      </c>
      <c r="D259" s="48" t="str">
        <f>IF(E259&lt;&gt;"",Settings!B$9&amp;A259,"")</f>
        <v/>
      </c>
      <c r="F259" t="str">
        <f t="shared" si="16"/>
        <v/>
      </c>
      <c r="H259" t="str">
        <f t="shared" si="19"/>
        <v/>
      </c>
      <c r="K259" s="12"/>
      <c r="S259" s="48" t="str">
        <f t="shared" si="17"/>
        <v/>
      </c>
    </row>
    <row r="260" spans="2:19" x14ac:dyDescent="0.25">
      <c r="B260" s="48" t="str">
        <f t="shared" si="18"/>
        <v/>
      </c>
      <c r="C260" t="str">
        <f ca="1">IF(K260&lt;&gt;"",IF(B260="Aborted","Aborted",IF(COUNTIF(Blocks!B$3:B1245,D260)&gt;0,"Blocked",IF(B260="Done","Done",IF('Board Active'!N260=TODAY(),"Due Today",IF('Board Active'!N260&lt;TODAY(),"Late","On Time"))))),"")</f>
        <v/>
      </c>
      <c r="D260" s="48" t="str">
        <f>IF(E260&lt;&gt;"",Settings!B$9&amp;A260,"")</f>
        <v/>
      </c>
      <c r="F260" t="str">
        <f t="shared" ref="F260:F323" si="20">IF(E260&lt;&gt;"",IF(C260="Blocked",C260&amp;" - "&amp;E260,E260),"")</f>
        <v/>
      </c>
      <c r="H260" t="str">
        <f t="shared" si="19"/>
        <v/>
      </c>
      <c r="K260" s="12"/>
      <c r="S260" s="48" t="str">
        <f t="shared" ref="S260:S323" si="21">IF(B260="Done",R260-L260,"")</f>
        <v/>
      </c>
    </row>
    <row r="261" spans="2:19" x14ac:dyDescent="0.25">
      <c r="B261" s="48" t="str">
        <f t="shared" si="18"/>
        <v/>
      </c>
      <c r="C261" t="str">
        <f ca="1">IF(K261&lt;&gt;"",IF(B261="Aborted","Aborted",IF(COUNTIF(Blocks!B$3:B1246,D261)&gt;0,"Blocked",IF(B261="Done","Done",IF('Board Active'!N261=TODAY(),"Due Today",IF('Board Active'!N261&lt;TODAY(),"Late","On Time"))))),"")</f>
        <v/>
      </c>
      <c r="D261" s="48" t="str">
        <f>IF(E261&lt;&gt;"",Settings!B$9&amp;A261,"")</f>
        <v/>
      </c>
      <c r="F261" t="str">
        <f t="shared" si="20"/>
        <v/>
      </c>
      <c r="H261" t="str">
        <f t="shared" si="19"/>
        <v/>
      </c>
      <c r="K261" s="12"/>
      <c r="S261" s="48" t="str">
        <f t="shared" si="21"/>
        <v/>
      </c>
    </row>
    <row r="262" spans="2:19" x14ac:dyDescent="0.25">
      <c r="B262" s="48" t="str">
        <f t="shared" si="18"/>
        <v/>
      </c>
      <c r="C262" t="str">
        <f ca="1">IF(K262&lt;&gt;"",IF(B262="Aborted","Aborted",IF(COUNTIF(Blocks!B$3:B1247,D262)&gt;0,"Blocked",IF(B262="Done","Done",IF('Board Active'!N262=TODAY(),"Due Today",IF('Board Active'!N262&lt;TODAY(),"Late","On Time"))))),"")</f>
        <v/>
      </c>
      <c r="D262" s="48" t="str">
        <f>IF(E262&lt;&gt;"",Settings!B$9&amp;A262,"")</f>
        <v/>
      </c>
      <c r="F262" t="str">
        <f t="shared" si="20"/>
        <v/>
      </c>
      <c r="H262" t="str">
        <f t="shared" si="19"/>
        <v/>
      </c>
      <c r="K262" s="12"/>
      <c r="S262" s="48" t="str">
        <f t="shared" si="21"/>
        <v/>
      </c>
    </row>
    <row r="263" spans="2:19" x14ac:dyDescent="0.25">
      <c r="B263" s="48" t="str">
        <f t="shared" si="18"/>
        <v/>
      </c>
      <c r="C263" t="str">
        <f ca="1">IF(K263&lt;&gt;"",IF(B263="Aborted","Aborted",IF(COUNTIF(Blocks!B$3:B1248,D263)&gt;0,"Blocked",IF(B263="Done","Done",IF('Board Active'!N263=TODAY(),"Due Today",IF('Board Active'!N263&lt;TODAY(),"Late","On Time"))))),"")</f>
        <v/>
      </c>
      <c r="D263" s="48" t="str">
        <f>IF(E263&lt;&gt;"",Settings!B$9&amp;A263,"")</f>
        <v/>
      </c>
      <c r="F263" t="str">
        <f t="shared" si="20"/>
        <v/>
      </c>
      <c r="H263" t="str">
        <f t="shared" si="19"/>
        <v/>
      </c>
      <c r="K263" s="12"/>
      <c r="S263" s="48" t="str">
        <f t="shared" si="21"/>
        <v/>
      </c>
    </row>
    <row r="264" spans="2:19" x14ac:dyDescent="0.25">
      <c r="B264" s="48" t="str">
        <f t="shared" si="18"/>
        <v/>
      </c>
      <c r="C264" t="str">
        <f ca="1">IF(K264&lt;&gt;"",IF(B264="Aborted","Aborted",IF(COUNTIF(Blocks!B$3:B1249,D264)&gt;0,"Blocked",IF(B264="Done","Done",IF('Board Active'!N264=TODAY(),"Due Today",IF('Board Active'!N264&lt;TODAY(),"Late","On Time"))))),"")</f>
        <v/>
      </c>
      <c r="D264" s="48" t="str">
        <f>IF(E264&lt;&gt;"",Settings!B$9&amp;A264,"")</f>
        <v/>
      </c>
      <c r="F264" t="str">
        <f t="shared" si="20"/>
        <v/>
      </c>
      <c r="H264" t="str">
        <f t="shared" si="19"/>
        <v/>
      </c>
      <c r="K264" s="12"/>
      <c r="S264" s="48" t="str">
        <f t="shared" si="21"/>
        <v/>
      </c>
    </row>
    <row r="265" spans="2:19" x14ac:dyDescent="0.25">
      <c r="B265" s="48" t="str">
        <f t="shared" si="18"/>
        <v/>
      </c>
      <c r="C265" t="str">
        <f ca="1">IF(K265&lt;&gt;"",IF(B265="Aborted","Aborted",IF(COUNTIF(Blocks!B$3:B1250,D265)&gt;0,"Blocked",IF(B265="Done","Done",IF('Board Active'!N265=TODAY(),"Due Today",IF('Board Active'!N265&lt;TODAY(),"Late","On Time"))))),"")</f>
        <v/>
      </c>
      <c r="D265" s="48" t="str">
        <f>IF(E265&lt;&gt;"",Settings!B$9&amp;A265,"")</f>
        <v/>
      </c>
      <c r="F265" t="str">
        <f t="shared" si="20"/>
        <v/>
      </c>
      <c r="H265" t="str">
        <f t="shared" si="19"/>
        <v/>
      </c>
      <c r="K265" s="12"/>
      <c r="S265" s="48" t="str">
        <f t="shared" si="21"/>
        <v/>
      </c>
    </row>
    <row r="266" spans="2:19" x14ac:dyDescent="0.25">
      <c r="B266" s="48" t="str">
        <f t="shared" si="18"/>
        <v/>
      </c>
      <c r="C266" t="str">
        <f ca="1">IF(K266&lt;&gt;"",IF(B266="Aborted","Aborted",IF(COUNTIF(Blocks!B$3:B1251,D266)&gt;0,"Blocked",IF(B266="Done","Done",IF('Board Active'!N266=TODAY(),"Due Today",IF('Board Active'!N266&lt;TODAY(),"Late","On Time"))))),"")</f>
        <v/>
      </c>
      <c r="D266" s="48" t="str">
        <f>IF(E266&lt;&gt;"",Settings!B$9&amp;A266,"")</f>
        <v/>
      </c>
      <c r="F266" t="str">
        <f t="shared" si="20"/>
        <v/>
      </c>
      <c r="H266" t="str">
        <f t="shared" si="19"/>
        <v/>
      </c>
      <c r="K266" s="12"/>
      <c r="S266" s="48" t="str">
        <f t="shared" si="21"/>
        <v/>
      </c>
    </row>
    <row r="267" spans="2:19" x14ac:dyDescent="0.25">
      <c r="B267" s="48" t="str">
        <f t="shared" si="18"/>
        <v/>
      </c>
      <c r="C267" t="str">
        <f ca="1">IF(K267&lt;&gt;"",IF(B267="Aborted","Aborted",IF(COUNTIF(Blocks!B$3:B1252,D267)&gt;0,"Blocked",IF(B267="Done","Done",IF('Board Active'!N267=TODAY(),"Due Today",IF('Board Active'!N267&lt;TODAY(),"Late","On Time"))))),"")</f>
        <v/>
      </c>
      <c r="D267" s="48" t="str">
        <f>IF(E267&lt;&gt;"",Settings!B$9&amp;A267,"")</f>
        <v/>
      </c>
      <c r="F267" t="str">
        <f t="shared" si="20"/>
        <v/>
      </c>
      <c r="H267" t="str">
        <f t="shared" si="19"/>
        <v/>
      </c>
      <c r="K267" s="12"/>
      <c r="S267" s="48" t="str">
        <f t="shared" si="21"/>
        <v/>
      </c>
    </row>
    <row r="268" spans="2:19" x14ac:dyDescent="0.25">
      <c r="B268" s="48" t="str">
        <f t="shared" si="18"/>
        <v/>
      </c>
      <c r="C268" t="str">
        <f ca="1">IF(K268&lt;&gt;"",IF(B268="Aborted","Aborted",IF(COUNTIF(Blocks!B$3:B1253,D268)&gt;0,"Blocked",IF(B268="Done","Done",IF('Board Active'!N268=TODAY(),"Due Today",IF('Board Active'!N268&lt;TODAY(),"Late","On Time"))))),"")</f>
        <v/>
      </c>
      <c r="D268" s="48" t="str">
        <f>IF(E268&lt;&gt;"",Settings!B$9&amp;A268,"")</f>
        <v/>
      </c>
      <c r="F268" t="str">
        <f t="shared" si="20"/>
        <v/>
      </c>
      <c r="H268" t="str">
        <f t="shared" si="19"/>
        <v/>
      </c>
      <c r="K268" s="12"/>
      <c r="S268" s="48" t="str">
        <f t="shared" si="21"/>
        <v/>
      </c>
    </row>
    <row r="269" spans="2:19" x14ac:dyDescent="0.25">
      <c r="B269" s="48" t="str">
        <f t="shared" si="18"/>
        <v/>
      </c>
      <c r="C269" t="str">
        <f ca="1">IF(K269&lt;&gt;"",IF(B269="Aborted","Aborted",IF(COUNTIF(Blocks!B$3:B1254,D269)&gt;0,"Blocked",IF(B269="Done","Done",IF('Board Active'!N269=TODAY(),"Due Today",IF('Board Active'!N269&lt;TODAY(),"Late","On Time"))))),"")</f>
        <v/>
      </c>
      <c r="D269" s="48" t="str">
        <f>IF(E269&lt;&gt;"",Settings!B$9&amp;A269,"")</f>
        <v/>
      </c>
      <c r="F269" t="str">
        <f t="shared" si="20"/>
        <v/>
      </c>
      <c r="H269" t="str">
        <f t="shared" si="19"/>
        <v/>
      </c>
      <c r="K269" s="12"/>
      <c r="S269" s="48" t="str">
        <f t="shared" si="21"/>
        <v/>
      </c>
    </row>
    <row r="270" spans="2:19" x14ac:dyDescent="0.25">
      <c r="B270" s="48" t="str">
        <f t="shared" si="18"/>
        <v/>
      </c>
      <c r="C270" t="str">
        <f ca="1">IF(K270&lt;&gt;"",IF(B270="Aborted","Aborted",IF(COUNTIF(Blocks!B$3:B1255,D270)&gt;0,"Blocked",IF(B270="Done","Done",IF('Board Active'!N270=TODAY(),"Due Today",IF('Board Active'!N270&lt;TODAY(),"Late","On Time"))))),"")</f>
        <v/>
      </c>
      <c r="D270" s="48" t="str">
        <f>IF(E270&lt;&gt;"",Settings!B$9&amp;A270,"")</f>
        <v/>
      </c>
      <c r="F270" t="str">
        <f t="shared" si="20"/>
        <v/>
      </c>
      <c r="H270" t="str">
        <f t="shared" si="19"/>
        <v/>
      </c>
      <c r="K270" s="12"/>
      <c r="S270" s="48" t="str">
        <f t="shared" si="21"/>
        <v/>
      </c>
    </row>
    <row r="271" spans="2:19" x14ac:dyDescent="0.25">
      <c r="B271" s="48" t="str">
        <f t="shared" ref="B271:B334" si="22">IF(T271&lt;&gt;"","Aborted",IF(R271&lt;&gt;"", "Done", IF(Q271&lt;&gt;"","Validation Out", IF(P271&lt;&gt;"", "Validation In", IF(O271&lt;&gt;"", "Execution Out",IF(N271&lt;&gt;"","Execution In",IF(M271&lt;&gt;"","Analysis Out",IF(L271&lt;&gt;"","Analysis In",IF(K271&lt;&gt;"","Planned","")))))))))</f>
        <v/>
      </c>
      <c r="C271" t="str">
        <f ca="1">IF(K271&lt;&gt;"",IF(B271="Aborted","Aborted",IF(COUNTIF(Blocks!B$3:B1256,D271)&gt;0,"Blocked",IF(B271="Done","Done",IF('Board Active'!N271=TODAY(),"Due Today",IF('Board Active'!N271&lt;TODAY(),"Late","On Time"))))),"")</f>
        <v/>
      </c>
      <c r="D271" s="48" t="str">
        <f>IF(E271&lt;&gt;"",Settings!B$9&amp;A271,"")</f>
        <v/>
      </c>
      <c r="F271" t="str">
        <f t="shared" si="20"/>
        <v/>
      </c>
      <c r="H271" t="str">
        <f t="shared" si="19"/>
        <v/>
      </c>
      <c r="K271" s="12"/>
      <c r="S271" s="48" t="str">
        <f t="shared" si="21"/>
        <v/>
      </c>
    </row>
    <row r="272" spans="2:19" x14ac:dyDescent="0.25">
      <c r="B272" s="48" t="str">
        <f t="shared" si="22"/>
        <v/>
      </c>
      <c r="C272" t="str">
        <f ca="1">IF(K272&lt;&gt;"",IF(B272="Aborted","Aborted",IF(COUNTIF(Blocks!B$3:B1257,D272)&gt;0,"Blocked",IF(B272="Done","Done",IF('Board Active'!N272=TODAY(),"Due Today",IF('Board Active'!N272&lt;TODAY(),"Late","On Time"))))),"")</f>
        <v/>
      </c>
      <c r="D272" s="48" t="str">
        <f>IF(E272&lt;&gt;"",Settings!B$9&amp;A272,"")</f>
        <v/>
      </c>
      <c r="F272" t="str">
        <f t="shared" si="20"/>
        <v/>
      </c>
      <c r="H272" t="str">
        <f t="shared" ref="H272:H335" si="23">IF(J272="&lt;= 1 day","XS",IF(J272="2 days","S",IF(J272="3 days","M",IF(J272="&lt;= 1 week","L",IF(J272="&lt;= 2 weeks","XL","")))))</f>
        <v/>
      </c>
      <c r="K272" s="12"/>
      <c r="S272" s="48" t="str">
        <f t="shared" si="21"/>
        <v/>
      </c>
    </row>
    <row r="273" spans="2:19" x14ac:dyDescent="0.25">
      <c r="B273" s="48" t="str">
        <f t="shared" si="22"/>
        <v/>
      </c>
      <c r="C273" t="str">
        <f ca="1">IF(K273&lt;&gt;"",IF(B273="Aborted","Aborted",IF(COUNTIF(Blocks!B$3:B1258,D273)&gt;0,"Blocked",IF(B273="Done","Done",IF('Board Active'!N273=TODAY(),"Due Today",IF('Board Active'!N273&lt;TODAY(),"Late","On Time"))))),"")</f>
        <v/>
      </c>
      <c r="D273" s="48" t="str">
        <f>IF(E273&lt;&gt;"",Settings!B$9&amp;A273,"")</f>
        <v/>
      </c>
      <c r="F273" t="str">
        <f t="shared" si="20"/>
        <v/>
      </c>
      <c r="H273" t="str">
        <f t="shared" si="23"/>
        <v/>
      </c>
      <c r="K273" s="12"/>
      <c r="S273" s="48" t="str">
        <f t="shared" si="21"/>
        <v/>
      </c>
    </row>
    <row r="274" spans="2:19" x14ac:dyDescent="0.25">
      <c r="B274" s="48" t="str">
        <f t="shared" si="22"/>
        <v/>
      </c>
      <c r="C274" t="str">
        <f ca="1">IF(K274&lt;&gt;"",IF(B274="Aborted","Aborted",IF(COUNTIF(Blocks!B$3:B1259,D274)&gt;0,"Blocked",IF(B274="Done","Done",IF('Board Active'!N274=TODAY(),"Due Today",IF('Board Active'!N274&lt;TODAY(),"Late","On Time"))))),"")</f>
        <v/>
      </c>
      <c r="D274" s="48" t="str">
        <f>IF(E274&lt;&gt;"",Settings!B$9&amp;A274,"")</f>
        <v/>
      </c>
      <c r="F274" t="str">
        <f t="shared" si="20"/>
        <v/>
      </c>
      <c r="H274" t="str">
        <f t="shared" si="23"/>
        <v/>
      </c>
      <c r="K274" s="12"/>
      <c r="S274" s="48" t="str">
        <f t="shared" si="21"/>
        <v/>
      </c>
    </row>
    <row r="275" spans="2:19" x14ac:dyDescent="0.25">
      <c r="B275" s="48" t="str">
        <f t="shared" si="22"/>
        <v/>
      </c>
      <c r="C275" t="str">
        <f ca="1">IF(K275&lt;&gt;"",IF(B275="Aborted","Aborted",IF(COUNTIF(Blocks!B$3:B1260,D275)&gt;0,"Blocked",IF(B275="Done","Done",IF('Board Active'!N275=TODAY(),"Due Today",IF('Board Active'!N275&lt;TODAY(),"Late","On Time"))))),"")</f>
        <v/>
      </c>
      <c r="D275" s="48" t="str">
        <f>IF(E275&lt;&gt;"",Settings!B$9&amp;A275,"")</f>
        <v/>
      </c>
      <c r="F275" t="str">
        <f t="shared" si="20"/>
        <v/>
      </c>
      <c r="H275" t="str">
        <f t="shared" si="23"/>
        <v/>
      </c>
      <c r="K275" s="12"/>
      <c r="S275" s="48" t="str">
        <f t="shared" si="21"/>
        <v/>
      </c>
    </row>
    <row r="276" spans="2:19" x14ac:dyDescent="0.25">
      <c r="B276" s="48" t="str">
        <f t="shared" si="22"/>
        <v/>
      </c>
      <c r="C276" t="str">
        <f ca="1">IF(K276&lt;&gt;"",IF(B276="Aborted","Aborted",IF(COUNTIF(Blocks!B$3:B1261,D276)&gt;0,"Blocked",IF(B276="Done","Done",IF('Board Active'!N276=TODAY(),"Due Today",IF('Board Active'!N276&lt;TODAY(),"Late","On Time"))))),"")</f>
        <v/>
      </c>
      <c r="D276" s="48" t="str">
        <f>IF(E276&lt;&gt;"",Settings!B$9&amp;A276,"")</f>
        <v/>
      </c>
      <c r="F276" t="str">
        <f t="shared" si="20"/>
        <v/>
      </c>
      <c r="H276" t="str">
        <f t="shared" si="23"/>
        <v/>
      </c>
      <c r="K276" s="12"/>
      <c r="S276" s="48" t="str">
        <f t="shared" si="21"/>
        <v/>
      </c>
    </row>
    <row r="277" spans="2:19" x14ac:dyDescent="0.25">
      <c r="B277" s="48" t="str">
        <f t="shared" si="22"/>
        <v/>
      </c>
      <c r="C277" t="str">
        <f ca="1">IF(K277&lt;&gt;"",IF(B277="Aborted","Aborted",IF(COUNTIF(Blocks!B$3:B1262,D277)&gt;0,"Blocked",IF(B277="Done","Done",IF('Board Active'!N277=TODAY(),"Due Today",IF('Board Active'!N277&lt;TODAY(),"Late","On Time"))))),"")</f>
        <v/>
      </c>
      <c r="D277" s="48" t="str">
        <f>IF(E277&lt;&gt;"",Settings!B$9&amp;A277,"")</f>
        <v/>
      </c>
      <c r="F277" t="str">
        <f t="shared" si="20"/>
        <v/>
      </c>
      <c r="H277" t="str">
        <f t="shared" si="23"/>
        <v/>
      </c>
      <c r="K277" s="12"/>
      <c r="S277" s="48" t="str">
        <f t="shared" si="21"/>
        <v/>
      </c>
    </row>
    <row r="278" spans="2:19" x14ac:dyDescent="0.25">
      <c r="B278" s="48" t="str">
        <f t="shared" si="22"/>
        <v/>
      </c>
      <c r="C278" t="str">
        <f ca="1">IF(K278&lt;&gt;"",IF(B278="Aborted","Aborted",IF(COUNTIF(Blocks!B$3:B1263,D278)&gt;0,"Blocked",IF(B278="Done","Done",IF('Board Active'!N278=TODAY(),"Due Today",IF('Board Active'!N278&lt;TODAY(),"Late","On Time"))))),"")</f>
        <v/>
      </c>
      <c r="D278" s="48" t="str">
        <f>IF(E278&lt;&gt;"",Settings!B$9&amp;A278,"")</f>
        <v/>
      </c>
      <c r="F278" t="str">
        <f t="shared" si="20"/>
        <v/>
      </c>
      <c r="H278" t="str">
        <f t="shared" si="23"/>
        <v/>
      </c>
      <c r="K278" s="12"/>
      <c r="S278" s="48" t="str">
        <f t="shared" si="21"/>
        <v/>
      </c>
    </row>
    <row r="279" spans="2:19" x14ac:dyDescent="0.25">
      <c r="B279" s="48" t="str">
        <f t="shared" si="22"/>
        <v/>
      </c>
      <c r="C279" t="str">
        <f ca="1">IF(K279&lt;&gt;"",IF(B279="Aborted","Aborted",IF(COUNTIF(Blocks!B$3:B1264,D279)&gt;0,"Blocked",IF(B279="Done","Done",IF('Board Active'!N279=TODAY(),"Due Today",IF('Board Active'!N279&lt;TODAY(),"Late","On Time"))))),"")</f>
        <v/>
      </c>
      <c r="D279" s="48" t="str">
        <f>IF(E279&lt;&gt;"",Settings!B$9&amp;A279,"")</f>
        <v/>
      </c>
      <c r="F279" t="str">
        <f t="shared" si="20"/>
        <v/>
      </c>
      <c r="H279" t="str">
        <f t="shared" si="23"/>
        <v/>
      </c>
      <c r="K279" s="12"/>
      <c r="S279" s="48" t="str">
        <f t="shared" si="21"/>
        <v/>
      </c>
    </row>
    <row r="280" spans="2:19" x14ac:dyDescent="0.25">
      <c r="B280" s="48" t="str">
        <f t="shared" si="22"/>
        <v/>
      </c>
      <c r="C280" t="str">
        <f ca="1">IF(K280&lt;&gt;"",IF(B280="Aborted","Aborted",IF(COUNTIF(Blocks!B$3:B1265,D280)&gt;0,"Blocked",IF(B280="Done","Done",IF('Board Active'!N280=TODAY(),"Due Today",IF('Board Active'!N280&lt;TODAY(),"Late","On Time"))))),"")</f>
        <v/>
      </c>
      <c r="D280" s="48" t="str">
        <f>IF(E280&lt;&gt;"",Settings!B$9&amp;A280,"")</f>
        <v/>
      </c>
      <c r="F280" t="str">
        <f t="shared" si="20"/>
        <v/>
      </c>
      <c r="H280" t="str">
        <f t="shared" si="23"/>
        <v/>
      </c>
      <c r="K280" s="12"/>
      <c r="S280" s="48" t="str">
        <f t="shared" si="21"/>
        <v/>
      </c>
    </row>
    <row r="281" spans="2:19" x14ac:dyDescent="0.25">
      <c r="B281" s="48" t="str">
        <f t="shared" si="22"/>
        <v/>
      </c>
      <c r="C281" t="str">
        <f ca="1">IF(K281&lt;&gt;"",IF(B281="Aborted","Aborted",IF(COUNTIF(Blocks!B$3:B1266,D281)&gt;0,"Blocked",IF(B281="Done","Done",IF('Board Active'!N281=TODAY(),"Due Today",IF('Board Active'!N281&lt;TODAY(),"Late","On Time"))))),"")</f>
        <v/>
      </c>
      <c r="D281" s="48" t="str">
        <f>IF(E281&lt;&gt;"",Settings!B$9&amp;A281,"")</f>
        <v/>
      </c>
      <c r="F281" t="str">
        <f t="shared" si="20"/>
        <v/>
      </c>
      <c r="H281" t="str">
        <f t="shared" si="23"/>
        <v/>
      </c>
      <c r="K281" s="12"/>
      <c r="S281" s="48" t="str">
        <f t="shared" si="21"/>
        <v/>
      </c>
    </row>
    <row r="282" spans="2:19" x14ac:dyDescent="0.25">
      <c r="B282" s="48" t="str">
        <f t="shared" si="22"/>
        <v/>
      </c>
      <c r="C282" t="str">
        <f ca="1">IF(K282&lt;&gt;"",IF(B282="Aborted","Aborted",IF(COUNTIF(Blocks!B$3:B1267,D282)&gt;0,"Blocked",IF(B282="Done","Done",IF('Board Active'!N282=TODAY(),"Due Today",IF('Board Active'!N282&lt;TODAY(),"Late","On Time"))))),"")</f>
        <v/>
      </c>
      <c r="D282" s="48" t="str">
        <f>IF(E282&lt;&gt;"",Settings!B$9&amp;A282,"")</f>
        <v/>
      </c>
      <c r="F282" t="str">
        <f t="shared" si="20"/>
        <v/>
      </c>
      <c r="H282" t="str">
        <f t="shared" si="23"/>
        <v/>
      </c>
      <c r="K282" s="12"/>
      <c r="S282" s="48" t="str">
        <f t="shared" si="21"/>
        <v/>
      </c>
    </row>
    <row r="283" spans="2:19" x14ac:dyDescent="0.25">
      <c r="B283" s="48" t="str">
        <f t="shared" si="22"/>
        <v/>
      </c>
      <c r="C283" t="str">
        <f ca="1">IF(K283&lt;&gt;"",IF(B283="Aborted","Aborted",IF(COUNTIF(Blocks!B$3:B1268,D283)&gt;0,"Blocked",IF(B283="Done","Done",IF('Board Active'!N283=TODAY(),"Due Today",IF('Board Active'!N283&lt;TODAY(),"Late","On Time"))))),"")</f>
        <v/>
      </c>
      <c r="D283" s="48" t="str">
        <f>IF(E283&lt;&gt;"",Settings!B$9&amp;A283,"")</f>
        <v/>
      </c>
      <c r="F283" t="str">
        <f t="shared" si="20"/>
        <v/>
      </c>
      <c r="H283" t="str">
        <f t="shared" si="23"/>
        <v/>
      </c>
      <c r="K283" s="12"/>
      <c r="S283" s="48" t="str">
        <f t="shared" si="21"/>
        <v/>
      </c>
    </row>
    <row r="284" spans="2:19" x14ac:dyDescent="0.25">
      <c r="B284" s="48" t="str">
        <f t="shared" si="22"/>
        <v/>
      </c>
      <c r="C284" t="str">
        <f ca="1">IF(K284&lt;&gt;"",IF(B284="Aborted","Aborted",IF(COUNTIF(Blocks!B$3:B1269,D284)&gt;0,"Blocked",IF(B284="Done","Done",IF('Board Active'!N284=TODAY(),"Due Today",IF('Board Active'!N284&lt;TODAY(),"Late","On Time"))))),"")</f>
        <v/>
      </c>
      <c r="D284" s="48" t="str">
        <f>IF(E284&lt;&gt;"",Settings!B$9&amp;A284,"")</f>
        <v/>
      </c>
      <c r="F284" t="str">
        <f t="shared" si="20"/>
        <v/>
      </c>
      <c r="H284" t="str">
        <f t="shared" si="23"/>
        <v/>
      </c>
      <c r="K284" s="12"/>
      <c r="S284" s="48" t="str">
        <f t="shared" si="21"/>
        <v/>
      </c>
    </row>
    <row r="285" spans="2:19" x14ac:dyDescent="0.25">
      <c r="B285" s="48" t="str">
        <f t="shared" si="22"/>
        <v/>
      </c>
      <c r="C285" t="str">
        <f ca="1">IF(K285&lt;&gt;"",IF(B285="Aborted","Aborted",IF(COUNTIF(Blocks!B$3:B1270,D285)&gt;0,"Blocked",IF(B285="Done","Done",IF('Board Active'!N285=TODAY(),"Due Today",IF('Board Active'!N285&lt;TODAY(),"Late","On Time"))))),"")</f>
        <v/>
      </c>
      <c r="D285" s="48" t="str">
        <f>IF(E285&lt;&gt;"",Settings!B$9&amp;A285,"")</f>
        <v/>
      </c>
      <c r="F285" t="str">
        <f t="shared" si="20"/>
        <v/>
      </c>
      <c r="H285" t="str">
        <f t="shared" si="23"/>
        <v/>
      </c>
      <c r="K285" s="12"/>
      <c r="S285" s="48" t="str">
        <f t="shared" si="21"/>
        <v/>
      </c>
    </row>
    <row r="286" spans="2:19" x14ac:dyDescent="0.25">
      <c r="B286" s="48" t="str">
        <f t="shared" si="22"/>
        <v/>
      </c>
      <c r="C286" t="str">
        <f ca="1">IF(K286&lt;&gt;"",IF(B286="Aborted","Aborted",IF(COUNTIF(Blocks!B$3:B1271,D286)&gt;0,"Blocked",IF(B286="Done","Done",IF('Board Active'!N286=TODAY(),"Due Today",IF('Board Active'!N286&lt;TODAY(),"Late","On Time"))))),"")</f>
        <v/>
      </c>
      <c r="D286" s="48" t="str">
        <f>IF(E286&lt;&gt;"",Settings!B$9&amp;A286,"")</f>
        <v/>
      </c>
      <c r="F286" t="str">
        <f t="shared" si="20"/>
        <v/>
      </c>
      <c r="H286" t="str">
        <f t="shared" si="23"/>
        <v/>
      </c>
      <c r="K286" s="12"/>
      <c r="S286" s="48" t="str">
        <f t="shared" si="21"/>
        <v/>
      </c>
    </row>
    <row r="287" spans="2:19" x14ac:dyDescent="0.25">
      <c r="B287" s="48" t="str">
        <f t="shared" si="22"/>
        <v/>
      </c>
      <c r="C287" t="str">
        <f ca="1">IF(K287&lt;&gt;"",IF(B287="Aborted","Aborted",IF(COUNTIF(Blocks!B$3:B1272,D287)&gt;0,"Blocked",IF(B287="Done","Done",IF('Board Active'!N287=TODAY(),"Due Today",IF('Board Active'!N287&lt;TODAY(),"Late","On Time"))))),"")</f>
        <v/>
      </c>
      <c r="D287" s="48" t="str">
        <f>IF(E287&lt;&gt;"",Settings!B$9&amp;A287,"")</f>
        <v/>
      </c>
      <c r="F287" t="str">
        <f t="shared" si="20"/>
        <v/>
      </c>
      <c r="H287" t="str">
        <f t="shared" si="23"/>
        <v/>
      </c>
      <c r="K287" s="12"/>
      <c r="S287" s="48" t="str">
        <f t="shared" si="21"/>
        <v/>
      </c>
    </row>
    <row r="288" spans="2:19" x14ac:dyDescent="0.25">
      <c r="B288" s="48" t="str">
        <f t="shared" si="22"/>
        <v/>
      </c>
      <c r="C288" t="str">
        <f ca="1">IF(K288&lt;&gt;"",IF(B288="Aborted","Aborted",IF(COUNTIF(Blocks!B$3:B1273,D288)&gt;0,"Blocked",IF(B288="Done","Done",IF('Board Active'!N288=TODAY(),"Due Today",IF('Board Active'!N288&lt;TODAY(),"Late","On Time"))))),"")</f>
        <v/>
      </c>
      <c r="D288" s="48" t="str">
        <f>IF(E288&lt;&gt;"",Settings!B$9&amp;A288,"")</f>
        <v/>
      </c>
      <c r="F288" t="str">
        <f t="shared" si="20"/>
        <v/>
      </c>
      <c r="H288" t="str">
        <f t="shared" si="23"/>
        <v/>
      </c>
      <c r="K288" s="12"/>
      <c r="S288" s="48" t="str">
        <f t="shared" si="21"/>
        <v/>
      </c>
    </row>
    <row r="289" spans="2:19" x14ac:dyDescent="0.25">
      <c r="B289" s="48" t="str">
        <f t="shared" si="22"/>
        <v/>
      </c>
      <c r="C289" t="str">
        <f ca="1">IF(K289&lt;&gt;"",IF(B289="Aborted","Aborted",IF(COUNTIF(Blocks!B$3:B1274,D289)&gt;0,"Blocked",IF(B289="Done","Done",IF('Board Active'!N289=TODAY(),"Due Today",IF('Board Active'!N289&lt;TODAY(),"Late","On Time"))))),"")</f>
        <v/>
      </c>
      <c r="D289" s="48" t="str">
        <f>IF(E289&lt;&gt;"",Settings!B$9&amp;A289,"")</f>
        <v/>
      </c>
      <c r="F289" t="str">
        <f t="shared" si="20"/>
        <v/>
      </c>
      <c r="H289" t="str">
        <f t="shared" si="23"/>
        <v/>
      </c>
      <c r="K289" s="12"/>
      <c r="S289" s="48" t="str">
        <f t="shared" si="21"/>
        <v/>
      </c>
    </row>
    <row r="290" spans="2:19" x14ac:dyDescent="0.25">
      <c r="B290" s="48" t="str">
        <f t="shared" si="22"/>
        <v/>
      </c>
      <c r="C290" t="str">
        <f ca="1">IF(K290&lt;&gt;"",IF(B290="Aborted","Aborted",IF(COUNTIF(Blocks!B$3:B1275,D290)&gt;0,"Blocked",IF(B290="Done","Done",IF('Board Active'!N290=TODAY(),"Due Today",IF('Board Active'!N290&lt;TODAY(),"Late","On Time"))))),"")</f>
        <v/>
      </c>
      <c r="D290" s="48" t="str">
        <f>IF(E290&lt;&gt;"",Settings!B$9&amp;A290,"")</f>
        <v/>
      </c>
      <c r="F290" t="str">
        <f t="shared" si="20"/>
        <v/>
      </c>
      <c r="H290" t="str">
        <f t="shared" si="23"/>
        <v/>
      </c>
      <c r="K290" s="12"/>
      <c r="S290" s="48" t="str">
        <f t="shared" si="21"/>
        <v/>
      </c>
    </row>
    <row r="291" spans="2:19" x14ac:dyDescent="0.25">
      <c r="B291" s="48" t="str">
        <f t="shared" si="22"/>
        <v/>
      </c>
      <c r="C291" t="str">
        <f ca="1">IF(K291&lt;&gt;"",IF(B291="Aborted","Aborted",IF(COUNTIF(Blocks!B$3:B1276,D291)&gt;0,"Blocked",IF(B291="Done","Done",IF('Board Active'!N291=TODAY(),"Due Today",IF('Board Active'!N291&lt;TODAY(),"Late","On Time"))))),"")</f>
        <v/>
      </c>
      <c r="D291" s="48" t="str">
        <f>IF(E291&lt;&gt;"",Settings!B$9&amp;A291,"")</f>
        <v/>
      </c>
      <c r="F291" t="str">
        <f t="shared" si="20"/>
        <v/>
      </c>
      <c r="H291" t="str">
        <f t="shared" si="23"/>
        <v/>
      </c>
      <c r="K291" s="12"/>
      <c r="S291" s="48" t="str">
        <f t="shared" si="21"/>
        <v/>
      </c>
    </row>
    <row r="292" spans="2:19" x14ac:dyDescent="0.25">
      <c r="B292" s="48" t="str">
        <f t="shared" si="22"/>
        <v/>
      </c>
      <c r="C292" t="str">
        <f ca="1">IF(K292&lt;&gt;"",IF(B292="Aborted","Aborted",IF(COUNTIF(Blocks!B$3:B1277,D292)&gt;0,"Blocked",IF(B292="Done","Done",IF('Board Active'!N292=TODAY(),"Due Today",IF('Board Active'!N292&lt;TODAY(),"Late","On Time"))))),"")</f>
        <v/>
      </c>
      <c r="D292" s="48" t="str">
        <f>IF(E292&lt;&gt;"",Settings!B$9&amp;A292,"")</f>
        <v/>
      </c>
      <c r="F292" t="str">
        <f t="shared" si="20"/>
        <v/>
      </c>
      <c r="H292" t="str">
        <f t="shared" si="23"/>
        <v/>
      </c>
      <c r="K292" s="12"/>
      <c r="S292" s="48" t="str">
        <f t="shared" si="21"/>
        <v/>
      </c>
    </row>
    <row r="293" spans="2:19" x14ac:dyDescent="0.25">
      <c r="B293" s="48" t="str">
        <f t="shared" si="22"/>
        <v/>
      </c>
      <c r="C293" t="str">
        <f ca="1">IF(K293&lt;&gt;"",IF(B293="Aborted","Aborted",IF(COUNTIF(Blocks!B$3:B1278,D293)&gt;0,"Blocked",IF(B293="Done","Done",IF('Board Active'!N293=TODAY(),"Due Today",IF('Board Active'!N293&lt;TODAY(),"Late","On Time"))))),"")</f>
        <v/>
      </c>
      <c r="D293" s="48" t="str">
        <f>IF(E293&lt;&gt;"",Settings!B$9&amp;A293,"")</f>
        <v/>
      </c>
      <c r="F293" t="str">
        <f t="shared" si="20"/>
        <v/>
      </c>
      <c r="H293" t="str">
        <f t="shared" si="23"/>
        <v/>
      </c>
      <c r="K293" s="12"/>
      <c r="S293" s="48" t="str">
        <f t="shared" si="21"/>
        <v/>
      </c>
    </row>
    <row r="294" spans="2:19" x14ac:dyDescent="0.25">
      <c r="B294" s="48" t="str">
        <f t="shared" si="22"/>
        <v/>
      </c>
      <c r="C294" t="str">
        <f ca="1">IF(K294&lt;&gt;"",IF(B294="Aborted","Aborted",IF(COUNTIF(Blocks!B$3:B1279,D294)&gt;0,"Blocked",IF(B294="Done","Done",IF('Board Active'!N294=TODAY(),"Due Today",IF('Board Active'!N294&lt;TODAY(),"Late","On Time"))))),"")</f>
        <v/>
      </c>
      <c r="D294" s="48" t="str">
        <f>IF(E294&lt;&gt;"",Settings!B$9&amp;A294,"")</f>
        <v/>
      </c>
      <c r="F294" t="str">
        <f t="shared" si="20"/>
        <v/>
      </c>
      <c r="H294" t="str">
        <f t="shared" si="23"/>
        <v/>
      </c>
      <c r="K294" s="12"/>
      <c r="S294" s="48" t="str">
        <f t="shared" si="21"/>
        <v/>
      </c>
    </row>
    <row r="295" spans="2:19" x14ac:dyDescent="0.25">
      <c r="B295" s="48" t="str">
        <f t="shared" si="22"/>
        <v/>
      </c>
      <c r="C295" t="str">
        <f ca="1">IF(K295&lt;&gt;"",IF(B295="Aborted","Aborted",IF(COUNTIF(Blocks!B$3:B1280,D295)&gt;0,"Blocked",IF(B295="Done","Done",IF('Board Active'!N295=TODAY(),"Due Today",IF('Board Active'!N295&lt;TODAY(),"Late","On Time"))))),"")</f>
        <v/>
      </c>
      <c r="D295" s="48" t="str">
        <f>IF(E295&lt;&gt;"",Settings!B$9&amp;A295,"")</f>
        <v/>
      </c>
      <c r="F295" t="str">
        <f t="shared" si="20"/>
        <v/>
      </c>
      <c r="H295" t="str">
        <f t="shared" si="23"/>
        <v/>
      </c>
      <c r="K295" s="12"/>
      <c r="S295" s="48" t="str">
        <f t="shared" si="21"/>
        <v/>
      </c>
    </row>
    <row r="296" spans="2:19" x14ac:dyDescent="0.25">
      <c r="B296" s="48" t="str">
        <f t="shared" si="22"/>
        <v/>
      </c>
      <c r="C296" t="str">
        <f ca="1">IF(K296&lt;&gt;"",IF(B296="Aborted","Aborted",IF(COUNTIF(Blocks!B$3:B1281,D296)&gt;0,"Blocked",IF(B296="Done","Done",IF('Board Active'!N296=TODAY(),"Due Today",IF('Board Active'!N296&lt;TODAY(),"Late","On Time"))))),"")</f>
        <v/>
      </c>
      <c r="D296" s="48" t="str">
        <f>IF(E296&lt;&gt;"",Settings!B$9&amp;A296,"")</f>
        <v/>
      </c>
      <c r="F296" t="str">
        <f t="shared" si="20"/>
        <v/>
      </c>
      <c r="H296" t="str">
        <f t="shared" si="23"/>
        <v/>
      </c>
      <c r="K296" s="12"/>
      <c r="S296" s="48" t="str">
        <f t="shared" si="21"/>
        <v/>
      </c>
    </row>
    <row r="297" spans="2:19" x14ac:dyDescent="0.25">
      <c r="B297" s="48" t="str">
        <f t="shared" si="22"/>
        <v/>
      </c>
      <c r="C297" t="str">
        <f ca="1">IF(K297&lt;&gt;"",IF(B297="Aborted","Aborted",IF(COUNTIF(Blocks!B$3:B1282,D297)&gt;0,"Blocked",IF(B297="Done","Done",IF('Board Active'!N297=TODAY(),"Due Today",IF('Board Active'!N297&lt;TODAY(),"Late","On Time"))))),"")</f>
        <v/>
      </c>
      <c r="D297" s="48" t="str">
        <f>IF(E297&lt;&gt;"",Settings!B$9&amp;A297,"")</f>
        <v/>
      </c>
      <c r="F297" t="str">
        <f t="shared" si="20"/>
        <v/>
      </c>
      <c r="H297" t="str">
        <f t="shared" si="23"/>
        <v/>
      </c>
      <c r="K297" s="12"/>
      <c r="S297" s="48" t="str">
        <f t="shared" si="21"/>
        <v/>
      </c>
    </row>
    <row r="298" spans="2:19" x14ac:dyDescent="0.25">
      <c r="B298" s="48" t="str">
        <f t="shared" si="22"/>
        <v/>
      </c>
      <c r="C298" t="str">
        <f ca="1">IF(K298&lt;&gt;"",IF(B298="Aborted","Aborted",IF(COUNTIF(Blocks!B$3:B1283,D298)&gt;0,"Blocked",IF(B298="Done","Done",IF('Board Active'!N298=TODAY(),"Due Today",IF('Board Active'!N298&lt;TODAY(),"Late","On Time"))))),"")</f>
        <v/>
      </c>
      <c r="D298" s="48" t="str">
        <f>IF(E298&lt;&gt;"",Settings!B$9&amp;A298,"")</f>
        <v/>
      </c>
      <c r="F298" t="str">
        <f t="shared" si="20"/>
        <v/>
      </c>
      <c r="H298" t="str">
        <f t="shared" si="23"/>
        <v/>
      </c>
      <c r="K298" s="12"/>
      <c r="S298" s="48" t="str">
        <f t="shared" si="21"/>
        <v/>
      </c>
    </row>
    <row r="299" spans="2:19" x14ac:dyDescent="0.25">
      <c r="B299" s="48" t="str">
        <f t="shared" si="22"/>
        <v/>
      </c>
      <c r="C299" t="str">
        <f ca="1">IF(K299&lt;&gt;"",IF(B299="Aborted","Aborted",IF(COUNTIF(Blocks!B$3:B1284,D299)&gt;0,"Blocked",IF(B299="Done","Done",IF('Board Active'!N299=TODAY(),"Due Today",IF('Board Active'!N299&lt;TODAY(),"Late","On Time"))))),"")</f>
        <v/>
      </c>
      <c r="D299" s="48" t="str">
        <f>IF(E299&lt;&gt;"",Settings!B$9&amp;A299,"")</f>
        <v/>
      </c>
      <c r="F299" t="str">
        <f t="shared" si="20"/>
        <v/>
      </c>
      <c r="H299" t="str">
        <f t="shared" si="23"/>
        <v/>
      </c>
      <c r="K299" s="12"/>
      <c r="S299" s="48" t="str">
        <f t="shared" si="21"/>
        <v/>
      </c>
    </row>
    <row r="300" spans="2:19" x14ac:dyDescent="0.25">
      <c r="B300" s="48" t="str">
        <f t="shared" si="22"/>
        <v/>
      </c>
      <c r="C300" t="str">
        <f ca="1">IF(K300&lt;&gt;"",IF(B300="Aborted","Aborted",IF(COUNTIF(Blocks!B$3:B1285,D300)&gt;0,"Blocked",IF(B300="Done","Done",IF('Board Active'!N300=TODAY(),"Due Today",IF('Board Active'!N300&lt;TODAY(),"Late","On Time"))))),"")</f>
        <v/>
      </c>
      <c r="D300" s="48" t="str">
        <f>IF(E300&lt;&gt;"",Settings!B$9&amp;A300,"")</f>
        <v/>
      </c>
      <c r="F300" t="str">
        <f t="shared" si="20"/>
        <v/>
      </c>
      <c r="H300" t="str">
        <f t="shared" si="23"/>
        <v/>
      </c>
      <c r="K300" s="12"/>
      <c r="S300" s="48" t="str">
        <f t="shared" si="21"/>
        <v/>
      </c>
    </row>
    <row r="301" spans="2:19" x14ac:dyDescent="0.25">
      <c r="B301" s="48" t="str">
        <f t="shared" si="22"/>
        <v/>
      </c>
      <c r="C301" t="str">
        <f ca="1">IF(K301&lt;&gt;"",IF(B301="Aborted","Aborted",IF(COUNTIF(Blocks!B$3:B1286,D301)&gt;0,"Blocked",IF(B301="Done","Done",IF('Board Active'!N301=TODAY(),"Due Today",IF('Board Active'!N301&lt;TODAY(),"Late","On Time"))))),"")</f>
        <v/>
      </c>
      <c r="D301" s="48" t="str">
        <f>IF(E301&lt;&gt;"",Settings!B$9&amp;A301,"")</f>
        <v/>
      </c>
      <c r="F301" t="str">
        <f t="shared" si="20"/>
        <v/>
      </c>
      <c r="H301" t="str">
        <f t="shared" si="23"/>
        <v/>
      </c>
      <c r="K301" s="12"/>
      <c r="S301" s="48" t="str">
        <f t="shared" si="21"/>
        <v/>
      </c>
    </row>
    <row r="302" spans="2:19" x14ac:dyDescent="0.25">
      <c r="B302" s="48" t="str">
        <f t="shared" si="22"/>
        <v/>
      </c>
      <c r="C302" t="str">
        <f ca="1">IF(K302&lt;&gt;"",IF(B302="Aborted","Aborted",IF(COUNTIF(Blocks!B$3:B1287,D302)&gt;0,"Blocked",IF(B302="Done","Done",IF('Board Active'!N302=TODAY(),"Due Today",IF('Board Active'!N302&lt;TODAY(),"Late","On Time"))))),"")</f>
        <v/>
      </c>
      <c r="D302" s="48" t="str">
        <f>IF(E302&lt;&gt;"",Settings!B$9&amp;A302,"")</f>
        <v/>
      </c>
      <c r="F302" t="str">
        <f t="shared" si="20"/>
        <v/>
      </c>
      <c r="H302" t="str">
        <f t="shared" si="23"/>
        <v/>
      </c>
      <c r="K302" s="12"/>
      <c r="S302" s="48" t="str">
        <f t="shared" si="21"/>
        <v/>
      </c>
    </row>
    <row r="303" spans="2:19" x14ac:dyDescent="0.25">
      <c r="B303" s="48" t="str">
        <f t="shared" si="22"/>
        <v/>
      </c>
      <c r="C303" t="str">
        <f ca="1">IF(K303&lt;&gt;"",IF(B303="Aborted","Aborted",IF(COUNTIF(Blocks!B$3:B1288,D303)&gt;0,"Blocked",IF(B303="Done","Done",IF('Board Active'!N303=TODAY(),"Due Today",IF('Board Active'!N303&lt;TODAY(),"Late","On Time"))))),"")</f>
        <v/>
      </c>
      <c r="D303" s="48" t="str">
        <f>IF(E303&lt;&gt;"",Settings!B$9&amp;A303,"")</f>
        <v/>
      </c>
      <c r="F303" t="str">
        <f t="shared" si="20"/>
        <v/>
      </c>
      <c r="H303" t="str">
        <f t="shared" si="23"/>
        <v/>
      </c>
      <c r="K303" s="12"/>
      <c r="S303" s="48" t="str">
        <f t="shared" si="21"/>
        <v/>
      </c>
    </row>
    <row r="304" spans="2:19" x14ac:dyDescent="0.25">
      <c r="B304" s="48" t="str">
        <f t="shared" si="22"/>
        <v/>
      </c>
      <c r="C304" t="str">
        <f ca="1">IF(K304&lt;&gt;"",IF(B304="Aborted","Aborted",IF(COUNTIF(Blocks!B$3:B1289,D304)&gt;0,"Blocked",IF(B304="Done","Done",IF('Board Active'!N304=TODAY(),"Due Today",IF('Board Active'!N304&lt;TODAY(),"Late","On Time"))))),"")</f>
        <v/>
      </c>
      <c r="D304" s="48" t="str">
        <f>IF(E304&lt;&gt;"",Settings!B$9&amp;A304,"")</f>
        <v/>
      </c>
      <c r="F304" t="str">
        <f t="shared" si="20"/>
        <v/>
      </c>
      <c r="H304" t="str">
        <f t="shared" si="23"/>
        <v/>
      </c>
      <c r="K304" s="12"/>
      <c r="S304" s="48" t="str">
        <f t="shared" si="21"/>
        <v/>
      </c>
    </row>
    <row r="305" spans="2:19" x14ac:dyDescent="0.25">
      <c r="B305" s="48" t="str">
        <f t="shared" si="22"/>
        <v/>
      </c>
      <c r="C305" t="str">
        <f ca="1">IF(K305&lt;&gt;"",IF(B305="Aborted","Aborted",IF(COUNTIF(Blocks!B$3:B1290,D305)&gt;0,"Blocked",IF(B305="Done","Done",IF('Board Active'!N305=TODAY(),"Due Today",IF('Board Active'!N305&lt;TODAY(),"Late","On Time"))))),"")</f>
        <v/>
      </c>
      <c r="D305" s="48" t="str">
        <f>IF(E305&lt;&gt;"",Settings!B$9&amp;A305,"")</f>
        <v/>
      </c>
      <c r="F305" t="str">
        <f t="shared" si="20"/>
        <v/>
      </c>
      <c r="H305" t="str">
        <f t="shared" si="23"/>
        <v/>
      </c>
      <c r="K305" s="12"/>
      <c r="S305" s="48" t="str">
        <f t="shared" si="21"/>
        <v/>
      </c>
    </row>
    <row r="306" spans="2:19" x14ac:dyDescent="0.25">
      <c r="B306" s="48" t="str">
        <f t="shared" si="22"/>
        <v/>
      </c>
      <c r="C306" t="str">
        <f ca="1">IF(K306&lt;&gt;"",IF(B306="Aborted","Aborted",IF(COUNTIF(Blocks!B$3:B1291,D306)&gt;0,"Blocked",IF(B306="Done","Done",IF('Board Active'!N306=TODAY(),"Due Today",IF('Board Active'!N306&lt;TODAY(),"Late","On Time"))))),"")</f>
        <v/>
      </c>
      <c r="D306" s="48" t="str">
        <f>IF(E306&lt;&gt;"",Settings!B$9&amp;A306,"")</f>
        <v/>
      </c>
      <c r="F306" t="str">
        <f t="shared" si="20"/>
        <v/>
      </c>
      <c r="H306" t="str">
        <f t="shared" si="23"/>
        <v/>
      </c>
      <c r="K306" s="12"/>
      <c r="S306" s="48" t="str">
        <f t="shared" si="21"/>
        <v/>
      </c>
    </row>
    <row r="307" spans="2:19" x14ac:dyDescent="0.25">
      <c r="B307" s="48" t="str">
        <f t="shared" si="22"/>
        <v/>
      </c>
      <c r="C307" t="str">
        <f ca="1">IF(K307&lt;&gt;"",IF(B307="Aborted","Aborted",IF(COUNTIF(Blocks!B$3:B1292,D307)&gt;0,"Blocked",IF(B307="Done","Done",IF('Board Active'!N307=TODAY(),"Due Today",IF('Board Active'!N307&lt;TODAY(),"Late","On Time"))))),"")</f>
        <v/>
      </c>
      <c r="D307" s="48" t="str">
        <f>IF(E307&lt;&gt;"",Settings!B$9&amp;A307,"")</f>
        <v/>
      </c>
      <c r="F307" t="str">
        <f t="shared" si="20"/>
        <v/>
      </c>
      <c r="H307" t="str">
        <f t="shared" si="23"/>
        <v/>
      </c>
      <c r="K307" s="12"/>
      <c r="S307" s="48" t="str">
        <f t="shared" si="21"/>
        <v/>
      </c>
    </row>
    <row r="308" spans="2:19" x14ac:dyDescent="0.25">
      <c r="B308" s="48" t="str">
        <f t="shared" si="22"/>
        <v/>
      </c>
      <c r="C308" t="str">
        <f ca="1">IF(K308&lt;&gt;"",IF(B308="Aborted","Aborted",IF(COUNTIF(Blocks!B$3:B1293,D308)&gt;0,"Blocked",IF(B308="Done","Done",IF('Board Active'!N308=TODAY(),"Due Today",IF('Board Active'!N308&lt;TODAY(),"Late","On Time"))))),"")</f>
        <v/>
      </c>
      <c r="D308" s="48" t="str">
        <f>IF(E308&lt;&gt;"",Settings!B$9&amp;A308,"")</f>
        <v/>
      </c>
      <c r="F308" t="str">
        <f t="shared" si="20"/>
        <v/>
      </c>
      <c r="H308" t="str">
        <f t="shared" si="23"/>
        <v/>
      </c>
      <c r="K308" s="12"/>
      <c r="S308" s="48" t="str">
        <f t="shared" si="21"/>
        <v/>
      </c>
    </row>
    <row r="309" spans="2:19" x14ac:dyDescent="0.25">
      <c r="B309" s="48" t="str">
        <f t="shared" si="22"/>
        <v/>
      </c>
      <c r="C309" t="str">
        <f ca="1">IF(K309&lt;&gt;"",IF(B309="Aborted","Aborted",IF(COUNTIF(Blocks!B$3:B1294,D309)&gt;0,"Blocked",IF(B309="Done","Done",IF('Board Active'!N309=TODAY(),"Due Today",IF('Board Active'!N309&lt;TODAY(),"Late","On Time"))))),"")</f>
        <v/>
      </c>
      <c r="D309" s="48" t="str">
        <f>IF(E309&lt;&gt;"",Settings!B$9&amp;A309,"")</f>
        <v/>
      </c>
      <c r="F309" t="str">
        <f t="shared" si="20"/>
        <v/>
      </c>
      <c r="H309" t="str">
        <f t="shared" si="23"/>
        <v/>
      </c>
      <c r="K309" s="12"/>
      <c r="S309" s="48" t="str">
        <f t="shared" si="21"/>
        <v/>
      </c>
    </row>
    <row r="310" spans="2:19" x14ac:dyDescent="0.25">
      <c r="B310" s="48" t="str">
        <f t="shared" si="22"/>
        <v/>
      </c>
      <c r="C310" t="str">
        <f ca="1">IF(K310&lt;&gt;"",IF(B310="Aborted","Aborted",IF(COUNTIF(Blocks!B$3:B1295,D310)&gt;0,"Blocked",IF(B310="Done","Done",IF('Board Active'!N310=TODAY(),"Due Today",IF('Board Active'!N310&lt;TODAY(),"Late","On Time"))))),"")</f>
        <v/>
      </c>
      <c r="D310" s="48" t="str">
        <f>IF(E310&lt;&gt;"",Settings!B$9&amp;A310,"")</f>
        <v/>
      </c>
      <c r="F310" t="str">
        <f t="shared" si="20"/>
        <v/>
      </c>
      <c r="H310" t="str">
        <f t="shared" si="23"/>
        <v/>
      </c>
      <c r="K310" s="12"/>
      <c r="S310" s="48" t="str">
        <f t="shared" si="21"/>
        <v/>
      </c>
    </row>
    <row r="311" spans="2:19" x14ac:dyDescent="0.25">
      <c r="B311" s="48" t="str">
        <f t="shared" si="22"/>
        <v/>
      </c>
      <c r="C311" t="str">
        <f ca="1">IF(K311&lt;&gt;"",IF(B311="Aborted","Aborted",IF(COUNTIF(Blocks!B$3:B1296,D311)&gt;0,"Blocked",IF(B311="Done","Done",IF('Board Active'!N311=TODAY(),"Due Today",IF('Board Active'!N311&lt;TODAY(),"Late","On Time"))))),"")</f>
        <v/>
      </c>
      <c r="D311" s="48" t="str">
        <f>IF(E311&lt;&gt;"",Settings!B$9&amp;A311,"")</f>
        <v/>
      </c>
      <c r="F311" t="str">
        <f t="shared" si="20"/>
        <v/>
      </c>
      <c r="H311" t="str">
        <f t="shared" si="23"/>
        <v/>
      </c>
      <c r="K311" s="12"/>
      <c r="S311" s="48" t="str">
        <f t="shared" si="21"/>
        <v/>
      </c>
    </row>
    <row r="312" spans="2:19" x14ac:dyDescent="0.25">
      <c r="B312" s="48" t="str">
        <f t="shared" si="22"/>
        <v/>
      </c>
      <c r="C312" t="str">
        <f ca="1">IF(K312&lt;&gt;"",IF(B312="Aborted","Aborted",IF(COUNTIF(Blocks!B$3:B1297,D312)&gt;0,"Blocked",IF(B312="Done","Done",IF('Board Active'!N312=TODAY(),"Due Today",IF('Board Active'!N312&lt;TODAY(),"Late","On Time"))))),"")</f>
        <v/>
      </c>
      <c r="D312" s="48" t="str">
        <f>IF(E312&lt;&gt;"",Settings!B$9&amp;A312,"")</f>
        <v/>
      </c>
      <c r="F312" t="str">
        <f t="shared" si="20"/>
        <v/>
      </c>
      <c r="H312" t="str">
        <f t="shared" si="23"/>
        <v/>
      </c>
      <c r="K312" s="12"/>
      <c r="S312" s="48" t="str">
        <f t="shared" si="21"/>
        <v/>
      </c>
    </row>
    <row r="313" spans="2:19" x14ac:dyDescent="0.25">
      <c r="B313" s="48" t="str">
        <f t="shared" si="22"/>
        <v/>
      </c>
      <c r="C313" t="str">
        <f ca="1">IF(K313&lt;&gt;"",IF(B313="Aborted","Aborted",IF(COUNTIF(Blocks!B$3:B1298,D313)&gt;0,"Blocked",IF(B313="Done","Done",IF('Board Active'!N313=TODAY(),"Due Today",IF('Board Active'!N313&lt;TODAY(),"Late","On Time"))))),"")</f>
        <v/>
      </c>
      <c r="D313" s="48" t="str">
        <f>IF(E313&lt;&gt;"",Settings!B$9&amp;A313,"")</f>
        <v/>
      </c>
      <c r="F313" t="str">
        <f t="shared" si="20"/>
        <v/>
      </c>
      <c r="H313" t="str">
        <f t="shared" si="23"/>
        <v/>
      </c>
      <c r="K313" s="12"/>
      <c r="S313" s="48" t="str">
        <f t="shared" si="21"/>
        <v/>
      </c>
    </row>
    <row r="314" spans="2:19" x14ac:dyDescent="0.25">
      <c r="B314" s="48" t="str">
        <f t="shared" si="22"/>
        <v/>
      </c>
      <c r="C314" t="str">
        <f ca="1">IF(K314&lt;&gt;"",IF(B314="Aborted","Aborted",IF(COUNTIF(Blocks!B$3:B1299,D314)&gt;0,"Blocked",IF(B314="Done","Done",IF('Board Active'!N314=TODAY(),"Due Today",IF('Board Active'!N314&lt;TODAY(),"Late","On Time"))))),"")</f>
        <v/>
      </c>
      <c r="D314" s="48" t="str">
        <f>IF(E314&lt;&gt;"",Settings!B$9&amp;A314,"")</f>
        <v/>
      </c>
      <c r="F314" t="str">
        <f t="shared" si="20"/>
        <v/>
      </c>
      <c r="H314" t="str">
        <f t="shared" si="23"/>
        <v/>
      </c>
      <c r="K314" s="12"/>
      <c r="S314" s="48" t="str">
        <f t="shared" si="21"/>
        <v/>
      </c>
    </row>
    <row r="315" spans="2:19" x14ac:dyDescent="0.25">
      <c r="B315" s="48" t="str">
        <f t="shared" si="22"/>
        <v/>
      </c>
      <c r="C315" t="str">
        <f ca="1">IF(K315&lt;&gt;"",IF(B315="Aborted","Aborted",IF(COUNTIF(Blocks!B$3:B1300,D315)&gt;0,"Blocked",IF(B315="Done","Done",IF('Board Active'!N315=TODAY(),"Due Today",IF('Board Active'!N315&lt;TODAY(),"Late","On Time"))))),"")</f>
        <v/>
      </c>
      <c r="D315" s="48" t="str">
        <f>IF(E315&lt;&gt;"",Settings!B$9&amp;A315,"")</f>
        <v/>
      </c>
      <c r="F315" t="str">
        <f t="shared" si="20"/>
        <v/>
      </c>
      <c r="H315" t="str">
        <f t="shared" si="23"/>
        <v/>
      </c>
      <c r="K315" s="12"/>
      <c r="S315" s="48" t="str">
        <f t="shared" si="21"/>
        <v/>
      </c>
    </row>
    <row r="316" spans="2:19" x14ac:dyDescent="0.25">
      <c r="B316" s="48" t="str">
        <f t="shared" si="22"/>
        <v/>
      </c>
      <c r="C316" t="str">
        <f ca="1">IF(K316&lt;&gt;"",IF(B316="Aborted","Aborted",IF(COUNTIF(Blocks!B$3:B1301,D316)&gt;0,"Blocked",IF(B316="Done","Done",IF('Board Active'!N316=TODAY(),"Due Today",IF('Board Active'!N316&lt;TODAY(),"Late","On Time"))))),"")</f>
        <v/>
      </c>
      <c r="D316" s="48" t="str">
        <f>IF(E316&lt;&gt;"",Settings!B$9&amp;A316,"")</f>
        <v/>
      </c>
      <c r="F316" t="str">
        <f t="shared" si="20"/>
        <v/>
      </c>
      <c r="H316" t="str">
        <f t="shared" si="23"/>
        <v/>
      </c>
      <c r="K316" s="12"/>
      <c r="S316" s="48" t="str">
        <f t="shared" si="21"/>
        <v/>
      </c>
    </row>
    <row r="317" spans="2:19" x14ac:dyDescent="0.25">
      <c r="B317" s="48" t="str">
        <f t="shared" si="22"/>
        <v/>
      </c>
      <c r="C317" t="str">
        <f ca="1">IF(K317&lt;&gt;"",IF(B317="Aborted","Aborted",IF(COUNTIF(Blocks!B$3:B1302,D317)&gt;0,"Blocked",IF(B317="Done","Done",IF('Board Active'!N317=TODAY(),"Due Today",IF('Board Active'!N317&lt;TODAY(),"Late","On Time"))))),"")</f>
        <v/>
      </c>
      <c r="D317" s="48" t="str">
        <f>IF(E317&lt;&gt;"",Settings!B$9&amp;A317,"")</f>
        <v/>
      </c>
      <c r="F317" t="str">
        <f t="shared" si="20"/>
        <v/>
      </c>
      <c r="H317" t="str">
        <f t="shared" si="23"/>
        <v/>
      </c>
      <c r="K317" s="12"/>
      <c r="S317" s="48" t="str">
        <f t="shared" si="21"/>
        <v/>
      </c>
    </row>
    <row r="318" spans="2:19" x14ac:dyDescent="0.25">
      <c r="B318" s="48" t="str">
        <f t="shared" si="22"/>
        <v/>
      </c>
      <c r="C318" t="str">
        <f ca="1">IF(K318&lt;&gt;"",IF(B318="Aborted","Aborted",IF(COUNTIF(Blocks!B$3:B1303,D318)&gt;0,"Blocked",IF(B318="Done","Done",IF('Board Active'!N318=TODAY(),"Due Today",IF('Board Active'!N318&lt;TODAY(),"Late","On Time"))))),"")</f>
        <v/>
      </c>
      <c r="D318" s="48" t="str">
        <f>IF(E318&lt;&gt;"",Settings!B$9&amp;A318,"")</f>
        <v/>
      </c>
      <c r="F318" t="str">
        <f t="shared" si="20"/>
        <v/>
      </c>
      <c r="H318" t="str">
        <f t="shared" si="23"/>
        <v/>
      </c>
      <c r="K318" s="12"/>
      <c r="S318" s="48" t="str">
        <f t="shared" si="21"/>
        <v/>
      </c>
    </row>
    <row r="319" spans="2:19" x14ac:dyDescent="0.25">
      <c r="B319" s="48" t="str">
        <f t="shared" si="22"/>
        <v/>
      </c>
      <c r="C319" t="str">
        <f ca="1">IF(K319&lt;&gt;"",IF(B319="Aborted","Aborted",IF(COUNTIF(Blocks!B$3:B1304,D319)&gt;0,"Blocked",IF(B319="Done","Done",IF('Board Active'!N319=TODAY(),"Due Today",IF('Board Active'!N319&lt;TODAY(),"Late","On Time"))))),"")</f>
        <v/>
      </c>
      <c r="D319" s="48" t="str">
        <f>IF(E319&lt;&gt;"",Settings!B$9&amp;A319,"")</f>
        <v/>
      </c>
      <c r="F319" t="str">
        <f t="shared" si="20"/>
        <v/>
      </c>
      <c r="H319" t="str">
        <f t="shared" si="23"/>
        <v/>
      </c>
      <c r="K319" s="12"/>
      <c r="S319" s="48" t="str">
        <f t="shared" si="21"/>
        <v/>
      </c>
    </row>
    <row r="320" spans="2:19" x14ac:dyDescent="0.25">
      <c r="B320" s="48" t="str">
        <f t="shared" si="22"/>
        <v/>
      </c>
      <c r="C320" t="str">
        <f ca="1">IF(K320&lt;&gt;"",IF(B320="Aborted","Aborted",IF(COUNTIF(Blocks!B$3:B1305,D320)&gt;0,"Blocked",IF(B320="Done","Done",IF('Board Active'!N320=TODAY(),"Due Today",IF('Board Active'!N320&lt;TODAY(),"Late","On Time"))))),"")</f>
        <v/>
      </c>
      <c r="D320" s="48" t="str">
        <f>IF(E320&lt;&gt;"",Settings!B$9&amp;A320,"")</f>
        <v/>
      </c>
      <c r="F320" t="str">
        <f t="shared" si="20"/>
        <v/>
      </c>
      <c r="H320" t="str">
        <f t="shared" si="23"/>
        <v/>
      </c>
      <c r="K320" s="12"/>
      <c r="S320" s="48" t="str">
        <f t="shared" si="21"/>
        <v/>
      </c>
    </row>
    <row r="321" spans="2:19" x14ac:dyDescent="0.25">
      <c r="B321" s="48" t="str">
        <f t="shared" si="22"/>
        <v/>
      </c>
      <c r="C321" t="str">
        <f ca="1">IF(K321&lt;&gt;"",IF(B321="Aborted","Aborted",IF(COUNTIF(Blocks!B$3:B1306,D321)&gt;0,"Blocked",IF(B321="Done","Done",IF('Board Active'!N321=TODAY(),"Due Today",IF('Board Active'!N321&lt;TODAY(),"Late","On Time"))))),"")</f>
        <v/>
      </c>
      <c r="D321" s="48" t="str">
        <f>IF(E321&lt;&gt;"",Settings!B$9&amp;A321,"")</f>
        <v/>
      </c>
      <c r="F321" t="str">
        <f t="shared" si="20"/>
        <v/>
      </c>
      <c r="H321" t="str">
        <f t="shared" si="23"/>
        <v/>
      </c>
      <c r="K321" s="12"/>
      <c r="S321" s="48" t="str">
        <f t="shared" si="21"/>
        <v/>
      </c>
    </row>
    <row r="322" spans="2:19" x14ac:dyDescent="0.25">
      <c r="B322" s="48" t="str">
        <f t="shared" si="22"/>
        <v/>
      </c>
      <c r="C322" t="str">
        <f ca="1">IF(K322&lt;&gt;"",IF(B322="Aborted","Aborted",IF(COUNTIF(Blocks!B$3:B1307,D322)&gt;0,"Blocked",IF(B322="Done","Done",IF('Board Active'!N322=TODAY(),"Due Today",IF('Board Active'!N322&lt;TODAY(),"Late","On Time"))))),"")</f>
        <v/>
      </c>
      <c r="D322" s="48" t="str">
        <f>IF(E322&lt;&gt;"",Settings!B$9&amp;A322,"")</f>
        <v/>
      </c>
      <c r="F322" t="str">
        <f t="shared" si="20"/>
        <v/>
      </c>
      <c r="H322" t="str">
        <f t="shared" si="23"/>
        <v/>
      </c>
      <c r="K322" s="12"/>
      <c r="S322" s="48" t="str">
        <f t="shared" si="21"/>
        <v/>
      </c>
    </row>
    <row r="323" spans="2:19" x14ac:dyDescent="0.25">
      <c r="B323" s="48" t="str">
        <f t="shared" si="22"/>
        <v/>
      </c>
      <c r="C323" t="str">
        <f ca="1">IF(K323&lt;&gt;"",IF(B323="Aborted","Aborted",IF(COUNTIF(Blocks!B$3:B1308,D323)&gt;0,"Blocked",IF(B323="Done","Done",IF('Board Active'!N323=TODAY(),"Due Today",IF('Board Active'!N323&lt;TODAY(),"Late","On Time"))))),"")</f>
        <v/>
      </c>
      <c r="D323" s="48" t="str">
        <f>IF(E323&lt;&gt;"",Settings!B$9&amp;A323,"")</f>
        <v/>
      </c>
      <c r="F323" t="str">
        <f t="shared" si="20"/>
        <v/>
      </c>
      <c r="H323" t="str">
        <f t="shared" si="23"/>
        <v/>
      </c>
      <c r="K323" s="12"/>
      <c r="S323" s="48" t="str">
        <f t="shared" si="21"/>
        <v/>
      </c>
    </row>
    <row r="324" spans="2:19" x14ac:dyDescent="0.25">
      <c r="B324" s="48" t="str">
        <f t="shared" si="22"/>
        <v/>
      </c>
      <c r="C324" t="str">
        <f ca="1">IF(K324&lt;&gt;"",IF(B324="Aborted","Aborted",IF(COUNTIF(Blocks!B$3:B1309,D324)&gt;0,"Blocked",IF(B324="Done","Done",IF('Board Active'!N324=TODAY(),"Due Today",IF('Board Active'!N324&lt;TODAY(),"Late","On Time"))))),"")</f>
        <v/>
      </c>
      <c r="D324" s="48" t="str">
        <f>IF(E324&lt;&gt;"",Settings!B$9&amp;A324,"")</f>
        <v/>
      </c>
      <c r="F324" t="str">
        <f t="shared" ref="F324:F387" si="24">IF(E324&lt;&gt;"",IF(C324="Blocked",C324&amp;" - "&amp;E324,E324),"")</f>
        <v/>
      </c>
      <c r="H324" t="str">
        <f t="shared" si="23"/>
        <v/>
      </c>
      <c r="K324" s="12"/>
      <c r="S324" s="48" t="str">
        <f t="shared" ref="S324:S387" si="25">IF(B324="Done",R324-L324,"")</f>
        <v/>
      </c>
    </row>
    <row r="325" spans="2:19" x14ac:dyDescent="0.25">
      <c r="B325" s="48" t="str">
        <f t="shared" si="22"/>
        <v/>
      </c>
      <c r="C325" t="str">
        <f ca="1">IF(K325&lt;&gt;"",IF(B325="Aborted","Aborted",IF(COUNTIF(Blocks!B$3:B1310,D325)&gt;0,"Blocked",IF(B325="Done","Done",IF('Board Active'!N325=TODAY(),"Due Today",IF('Board Active'!N325&lt;TODAY(),"Late","On Time"))))),"")</f>
        <v/>
      </c>
      <c r="D325" s="48" t="str">
        <f>IF(E325&lt;&gt;"",Settings!B$9&amp;A325,"")</f>
        <v/>
      </c>
      <c r="F325" t="str">
        <f t="shared" si="24"/>
        <v/>
      </c>
      <c r="H325" t="str">
        <f t="shared" si="23"/>
        <v/>
      </c>
      <c r="K325" s="12"/>
      <c r="S325" s="48" t="str">
        <f t="shared" si="25"/>
        <v/>
      </c>
    </row>
    <row r="326" spans="2:19" x14ac:dyDescent="0.25">
      <c r="B326" s="48" t="str">
        <f t="shared" si="22"/>
        <v/>
      </c>
      <c r="C326" t="str">
        <f ca="1">IF(K326&lt;&gt;"",IF(B326="Aborted","Aborted",IF(COUNTIF(Blocks!B$3:B1311,D326)&gt;0,"Blocked",IF(B326="Done","Done",IF('Board Active'!N326=TODAY(),"Due Today",IF('Board Active'!N326&lt;TODAY(),"Late","On Time"))))),"")</f>
        <v/>
      </c>
      <c r="D326" s="48" t="str">
        <f>IF(E326&lt;&gt;"",Settings!B$9&amp;A326,"")</f>
        <v/>
      </c>
      <c r="F326" t="str">
        <f t="shared" si="24"/>
        <v/>
      </c>
      <c r="H326" t="str">
        <f t="shared" si="23"/>
        <v/>
      </c>
      <c r="K326" s="12"/>
      <c r="S326" s="48" t="str">
        <f t="shared" si="25"/>
        <v/>
      </c>
    </row>
    <row r="327" spans="2:19" x14ac:dyDescent="0.25">
      <c r="B327" s="48" t="str">
        <f t="shared" si="22"/>
        <v/>
      </c>
      <c r="C327" t="str">
        <f ca="1">IF(K327&lt;&gt;"",IF(B327="Aborted","Aborted",IF(COUNTIF(Blocks!B$3:B1312,D327)&gt;0,"Blocked",IF(B327="Done","Done",IF('Board Active'!N327=TODAY(),"Due Today",IF('Board Active'!N327&lt;TODAY(),"Late","On Time"))))),"")</f>
        <v/>
      </c>
      <c r="D327" s="48" t="str">
        <f>IF(E327&lt;&gt;"",Settings!B$9&amp;A327,"")</f>
        <v/>
      </c>
      <c r="F327" t="str">
        <f t="shared" si="24"/>
        <v/>
      </c>
      <c r="H327" t="str">
        <f t="shared" si="23"/>
        <v/>
      </c>
      <c r="K327" s="12"/>
      <c r="S327" s="48" t="str">
        <f t="shared" si="25"/>
        <v/>
      </c>
    </row>
    <row r="328" spans="2:19" x14ac:dyDescent="0.25">
      <c r="B328" s="48" t="str">
        <f t="shared" si="22"/>
        <v/>
      </c>
      <c r="C328" t="str">
        <f ca="1">IF(K328&lt;&gt;"",IF(B328="Aborted","Aborted",IF(COUNTIF(Blocks!B$3:B1313,D328)&gt;0,"Blocked",IF(B328="Done","Done",IF('Board Active'!N328=TODAY(),"Due Today",IF('Board Active'!N328&lt;TODAY(),"Late","On Time"))))),"")</f>
        <v/>
      </c>
      <c r="D328" s="48" t="str">
        <f>IF(E328&lt;&gt;"",Settings!B$9&amp;A328,"")</f>
        <v/>
      </c>
      <c r="F328" t="str">
        <f t="shared" si="24"/>
        <v/>
      </c>
      <c r="H328" t="str">
        <f t="shared" si="23"/>
        <v/>
      </c>
      <c r="K328" s="12"/>
      <c r="S328" s="48" t="str">
        <f t="shared" si="25"/>
        <v/>
      </c>
    </row>
    <row r="329" spans="2:19" x14ac:dyDescent="0.25">
      <c r="B329" s="48" t="str">
        <f t="shared" si="22"/>
        <v/>
      </c>
      <c r="C329" t="str">
        <f ca="1">IF(K329&lt;&gt;"",IF(B329="Aborted","Aborted",IF(COUNTIF(Blocks!B$3:B1314,D329)&gt;0,"Blocked",IF(B329="Done","Done",IF('Board Active'!N329=TODAY(),"Due Today",IF('Board Active'!N329&lt;TODAY(),"Late","On Time"))))),"")</f>
        <v/>
      </c>
      <c r="D329" s="48" t="str">
        <f>IF(E329&lt;&gt;"",Settings!B$9&amp;A329,"")</f>
        <v/>
      </c>
      <c r="F329" t="str">
        <f t="shared" si="24"/>
        <v/>
      </c>
      <c r="H329" t="str">
        <f t="shared" si="23"/>
        <v/>
      </c>
      <c r="K329" s="12"/>
      <c r="S329" s="48" t="str">
        <f t="shared" si="25"/>
        <v/>
      </c>
    </row>
    <row r="330" spans="2:19" x14ac:dyDescent="0.25">
      <c r="B330" s="48" t="str">
        <f t="shared" si="22"/>
        <v/>
      </c>
      <c r="C330" t="str">
        <f ca="1">IF(K330&lt;&gt;"",IF(B330="Aborted","Aborted",IF(COUNTIF(Blocks!B$3:B1315,D330)&gt;0,"Blocked",IF(B330="Done","Done",IF('Board Active'!N330=TODAY(),"Due Today",IF('Board Active'!N330&lt;TODAY(),"Late","On Time"))))),"")</f>
        <v/>
      </c>
      <c r="D330" s="48" t="str">
        <f>IF(E330&lt;&gt;"",Settings!B$9&amp;A330,"")</f>
        <v/>
      </c>
      <c r="F330" t="str">
        <f t="shared" si="24"/>
        <v/>
      </c>
      <c r="H330" t="str">
        <f t="shared" si="23"/>
        <v/>
      </c>
      <c r="K330" s="12"/>
      <c r="S330" s="48" t="str">
        <f t="shared" si="25"/>
        <v/>
      </c>
    </row>
    <row r="331" spans="2:19" x14ac:dyDescent="0.25">
      <c r="B331" s="48" t="str">
        <f t="shared" si="22"/>
        <v/>
      </c>
      <c r="C331" t="str">
        <f ca="1">IF(K331&lt;&gt;"",IF(B331="Aborted","Aborted",IF(COUNTIF(Blocks!B$3:B1316,D331)&gt;0,"Blocked",IF(B331="Done","Done",IF('Board Active'!N331=TODAY(),"Due Today",IF('Board Active'!N331&lt;TODAY(),"Late","On Time"))))),"")</f>
        <v/>
      </c>
      <c r="D331" s="48" t="str">
        <f>IF(E331&lt;&gt;"",Settings!B$9&amp;A331,"")</f>
        <v/>
      </c>
      <c r="F331" t="str">
        <f t="shared" si="24"/>
        <v/>
      </c>
      <c r="H331" t="str">
        <f t="shared" si="23"/>
        <v/>
      </c>
      <c r="K331" s="12"/>
      <c r="S331" s="48" t="str">
        <f t="shared" si="25"/>
        <v/>
      </c>
    </row>
    <row r="332" spans="2:19" x14ac:dyDescent="0.25">
      <c r="B332" s="48" t="str">
        <f t="shared" si="22"/>
        <v/>
      </c>
      <c r="C332" t="str">
        <f ca="1">IF(K332&lt;&gt;"",IF(B332="Aborted","Aborted",IF(COUNTIF(Blocks!B$3:B1317,D332)&gt;0,"Blocked",IF(B332="Done","Done",IF('Board Active'!N332=TODAY(),"Due Today",IF('Board Active'!N332&lt;TODAY(),"Late","On Time"))))),"")</f>
        <v/>
      </c>
      <c r="D332" s="48" t="str">
        <f>IF(E332&lt;&gt;"",Settings!B$9&amp;A332,"")</f>
        <v/>
      </c>
      <c r="F332" t="str">
        <f t="shared" si="24"/>
        <v/>
      </c>
      <c r="H332" t="str">
        <f t="shared" si="23"/>
        <v/>
      </c>
      <c r="K332" s="12"/>
      <c r="S332" s="48" t="str">
        <f t="shared" si="25"/>
        <v/>
      </c>
    </row>
    <row r="333" spans="2:19" x14ac:dyDescent="0.25">
      <c r="B333" s="48" t="str">
        <f t="shared" si="22"/>
        <v/>
      </c>
      <c r="C333" t="str">
        <f ca="1">IF(K333&lt;&gt;"",IF(B333="Aborted","Aborted",IF(COUNTIF(Blocks!B$3:B1318,D333)&gt;0,"Blocked",IF(B333="Done","Done",IF('Board Active'!N333=TODAY(),"Due Today",IF('Board Active'!N333&lt;TODAY(),"Late","On Time"))))),"")</f>
        <v/>
      </c>
      <c r="D333" s="48" t="str">
        <f>IF(E333&lt;&gt;"",Settings!B$9&amp;A333,"")</f>
        <v/>
      </c>
      <c r="F333" t="str">
        <f t="shared" si="24"/>
        <v/>
      </c>
      <c r="H333" t="str">
        <f t="shared" si="23"/>
        <v/>
      </c>
      <c r="K333" s="12"/>
      <c r="S333" s="48" t="str">
        <f t="shared" si="25"/>
        <v/>
      </c>
    </row>
    <row r="334" spans="2:19" x14ac:dyDescent="0.25">
      <c r="B334" s="48" t="str">
        <f t="shared" si="22"/>
        <v/>
      </c>
      <c r="C334" t="str">
        <f ca="1">IF(K334&lt;&gt;"",IF(B334="Aborted","Aborted",IF(COUNTIF(Blocks!B$3:B1319,D334)&gt;0,"Blocked",IF(B334="Done","Done",IF('Board Active'!N334=TODAY(),"Due Today",IF('Board Active'!N334&lt;TODAY(),"Late","On Time"))))),"")</f>
        <v/>
      </c>
      <c r="D334" s="48" t="str">
        <f>IF(E334&lt;&gt;"",Settings!B$9&amp;A334,"")</f>
        <v/>
      </c>
      <c r="F334" t="str">
        <f t="shared" si="24"/>
        <v/>
      </c>
      <c r="H334" t="str">
        <f t="shared" si="23"/>
        <v/>
      </c>
      <c r="K334" s="12"/>
      <c r="S334" s="48" t="str">
        <f t="shared" si="25"/>
        <v/>
      </c>
    </row>
    <row r="335" spans="2:19" x14ac:dyDescent="0.25">
      <c r="B335" s="48" t="str">
        <f t="shared" ref="B335:B398" si="26">IF(T335&lt;&gt;"","Aborted",IF(R335&lt;&gt;"", "Done", IF(Q335&lt;&gt;"","Validation Out", IF(P335&lt;&gt;"", "Validation In", IF(O335&lt;&gt;"", "Execution Out",IF(N335&lt;&gt;"","Execution In",IF(M335&lt;&gt;"","Analysis Out",IF(L335&lt;&gt;"","Analysis In",IF(K335&lt;&gt;"","Planned","")))))))))</f>
        <v/>
      </c>
      <c r="C335" t="str">
        <f ca="1">IF(K335&lt;&gt;"",IF(B335="Aborted","Aborted",IF(COUNTIF(Blocks!B$3:B1320,D335)&gt;0,"Blocked",IF(B335="Done","Done",IF('Board Active'!N335=TODAY(),"Due Today",IF('Board Active'!N335&lt;TODAY(),"Late","On Time"))))),"")</f>
        <v/>
      </c>
      <c r="D335" s="48" t="str">
        <f>IF(E335&lt;&gt;"",Settings!B$9&amp;A335,"")</f>
        <v/>
      </c>
      <c r="F335" t="str">
        <f t="shared" si="24"/>
        <v/>
      </c>
      <c r="H335" t="str">
        <f t="shared" si="23"/>
        <v/>
      </c>
      <c r="K335" s="12"/>
      <c r="S335" s="48" t="str">
        <f t="shared" si="25"/>
        <v/>
      </c>
    </row>
    <row r="336" spans="2:19" x14ac:dyDescent="0.25">
      <c r="B336" s="48" t="str">
        <f t="shared" si="26"/>
        <v/>
      </c>
      <c r="C336" t="str">
        <f ca="1">IF(K336&lt;&gt;"",IF(B336="Aborted","Aborted",IF(COUNTIF(Blocks!B$3:B1321,D336)&gt;0,"Blocked",IF(B336="Done","Done",IF('Board Active'!N336=TODAY(),"Due Today",IF('Board Active'!N336&lt;TODAY(),"Late","On Time"))))),"")</f>
        <v/>
      </c>
      <c r="D336" s="48" t="str">
        <f>IF(E336&lt;&gt;"",Settings!B$9&amp;A336,"")</f>
        <v/>
      </c>
      <c r="F336" t="str">
        <f t="shared" si="24"/>
        <v/>
      </c>
      <c r="H336" t="str">
        <f t="shared" ref="H336:H399" si="27">IF(J336="&lt;= 1 day","XS",IF(J336="2 days","S",IF(J336="3 days","M",IF(J336="&lt;= 1 week","L",IF(J336="&lt;= 2 weeks","XL","")))))</f>
        <v/>
      </c>
      <c r="K336" s="12"/>
      <c r="S336" s="48" t="str">
        <f t="shared" si="25"/>
        <v/>
      </c>
    </row>
    <row r="337" spans="2:19" x14ac:dyDescent="0.25">
      <c r="B337" s="48" t="str">
        <f t="shared" si="26"/>
        <v/>
      </c>
      <c r="C337" t="str">
        <f ca="1">IF(K337&lt;&gt;"",IF(B337="Aborted","Aborted",IF(COUNTIF(Blocks!B$3:B1322,D337)&gt;0,"Blocked",IF(B337="Done","Done",IF('Board Active'!N337=TODAY(),"Due Today",IF('Board Active'!N337&lt;TODAY(),"Late","On Time"))))),"")</f>
        <v/>
      </c>
      <c r="D337" s="48" t="str">
        <f>IF(E337&lt;&gt;"",Settings!B$9&amp;A337,"")</f>
        <v/>
      </c>
      <c r="F337" t="str">
        <f t="shared" si="24"/>
        <v/>
      </c>
      <c r="H337" t="str">
        <f t="shared" si="27"/>
        <v/>
      </c>
      <c r="K337" s="12"/>
      <c r="S337" s="48" t="str">
        <f t="shared" si="25"/>
        <v/>
      </c>
    </row>
    <row r="338" spans="2:19" x14ac:dyDescent="0.25">
      <c r="B338" s="48" t="str">
        <f t="shared" si="26"/>
        <v/>
      </c>
      <c r="C338" t="str">
        <f ca="1">IF(K338&lt;&gt;"",IF(B338="Aborted","Aborted",IF(COUNTIF(Blocks!B$3:B1323,D338)&gt;0,"Blocked",IF(B338="Done","Done",IF('Board Active'!N338=TODAY(),"Due Today",IF('Board Active'!N338&lt;TODAY(),"Late","On Time"))))),"")</f>
        <v/>
      </c>
      <c r="D338" s="48" t="str">
        <f>IF(E338&lt;&gt;"",Settings!B$9&amp;A338,"")</f>
        <v/>
      </c>
      <c r="F338" t="str">
        <f t="shared" si="24"/>
        <v/>
      </c>
      <c r="H338" t="str">
        <f t="shared" si="27"/>
        <v/>
      </c>
      <c r="K338" s="12"/>
      <c r="S338" s="48" t="str">
        <f t="shared" si="25"/>
        <v/>
      </c>
    </row>
    <row r="339" spans="2:19" x14ac:dyDescent="0.25">
      <c r="B339" s="48" t="str">
        <f t="shared" si="26"/>
        <v/>
      </c>
      <c r="C339" t="str">
        <f ca="1">IF(K339&lt;&gt;"",IF(B339="Aborted","Aborted",IF(COUNTIF(Blocks!B$3:B1324,D339)&gt;0,"Blocked",IF(B339="Done","Done",IF('Board Active'!N339=TODAY(),"Due Today",IF('Board Active'!N339&lt;TODAY(),"Late","On Time"))))),"")</f>
        <v/>
      </c>
      <c r="D339" s="48" t="str">
        <f>IF(E339&lt;&gt;"",Settings!B$9&amp;A339,"")</f>
        <v/>
      </c>
      <c r="F339" t="str">
        <f t="shared" si="24"/>
        <v/>
      </c>
      <c r="H339" t="str">
        <f t="shared" si="27"/>
        <v/>
      </c>
      <c r="K339" s="12"/>
      <c r="S339" s="48" t="str">
        <f t="shared" si="25"/>
        <v/>
      </c>
    </row>
    <row r="340" spans="2:19" x14ac:dyDescent="0.25">
      <c r="B340" s="48" t="str">
        <f t="shared" si="26"/>
        <v/>
      </c>
      <c r="C340" t="str">
        <f ca="1">IF(K340&lt;&gt;"",IF(B340="Aborted","Aborted",IF(COUNTIF(Blocks!B$3:B1325,D340)&gt;0,"Blocked",IF(B340="Done","Done",IF('Board Active'!N340=TODAY(),"Due Today",IF('Board Active'!N340&lt;TODAY(),"Late","On Time"))))),"")</f>
        <v/>
      </c>
      <c r="D340" s="48" t="str">
        <f>IF(E340&lt;&gt;"",Settings!B$9&amp;A340,"")</f>
        <v/>
      </c>
      <c r="F340" t="str">
        <f t="shared" si="24"/>
        <v/>
      </c>
      <c r="H340" t="str">
        <f t="shared" si="27"/>
        <v/>
      </c>
      <c r="K340" s="12"/>
      <c r="S340" s="48" t="str">
        <f t="shared" si="25"/>
        <v/>
      </c>
    </row>
    <row r="341" spans="2:19" x14ac:dyDescent="0.25">
      <c r="B341" s="48" t="str">
        <f t="shared" si="26"/>
        <v/>
      </c>
      <c r="C341" t="str">
        <f ca="1">IF(K341&lt;&gt;"",IF(B341="Aborted","Aborted",IF(COUNTIF(Blocks!B$3:B1326,D341)&gt;0,"Blocked",IF(B341="Done","Done",IF('Board Active'!N341=TODAY(),"Due Today",IF('Board Active'!N341&lt;TODAY(),"Late","On Time"))))),"")</f>
        <v/>
      </c>
      <c r="D341" s="48" t="str">
        <f>IF(E341&lt;&gt;"",Settings!B$9&amp;A341,"")</f>
        <v/>
      </c>
      <c r="F341" t="str">
        <f t="shared" si="24"/>
        <v/>
      </c>
      <c r="H341" t="str">
        <f t="shared" si="27"/>
        <v/>
      </c>
      <c r="K341" s="12"/>
      <c r="S341" s="48" t="str">
        <f t="shared" si="25"/>
        <v/>
      </c>
    </row>
    <row r="342" spans="2:19" x14ac:dyDescent="0.25">
      <c r="B342" s="48" t="str">
        <f t="shared" si="26"/>
        <v/>
      </c>
      <c r="C342" t="str">
        <f ca="1">IF(K342&lt;&gt;"",IF(B342="Aborted","Aborted",IF(COUNTIF(Blocks!B$3:B1327,D342)&gt;0,"Blocked",IF(B342="Done","Done",IF('Board Active'!N342=TODAY(),"Due Today",IF('Board Active'!N342&lt;TODAY(),"Late","On Time"))))),"")</f>
        <v/>
      </c>
      <c r="D342" s="48" t="str">
        <f>IF(E342&lt;&gt;"",Settings!B$9&amp;A342,"")</f>
        <v/>
      </c>
      <c r="F342" t="str">
        <f t="shared" si="24"/>
        <v/>
      </c>
      <c r="H342" t="str">
        <f t="shared" si="27"/>
        <v/>
      </c>
      <c r="K342" s="12"/>
      <c r="S342" s="48" t="str">
        <f t="shared" si="25"/>
        <v/>
      </c>
    </row>
    <row r="343" spans="2:19" x14ac:dyDescent="0.25">
      <c r="B343" s="48" t="str">
        <f t="shared" si="26"/>
        <v/>
      </c>
      <c r="C343" t="str">
        <f ca="1">IF(K343&lt;&gt;"",IF(B343="Aborted","Aborted",IF(COUNTIF(Blocks!B$3:B1328,D343)&gt;0,"Blocked",IF(B343="Done","Done",IF('Board Active'!N343=TODAY(),"Due Today",IF('Board Active'!N343&lt;TODAY(),"Late","On Time"))))),"")</f>
        <v/>
      </c>
      <c r="D343" s="48" t="str">
        <f>IF(E343&lt;&gt;"",Settings!B$9&amp;A343,"")</f>
        <v/>
      </c>
      <c r="F343" t="str">
        <f t="shared" si="24"/>
        <v/>
      </c>
      <c r="H343" t="str">
        <f t="shared" si="27"/>
        <v/>
      </c>
      <c r="K343" s="12"/>
      <c r="S343" s="48" t="str">
        <f t="shared" si="25"/>
        <v/>
      </c>
    </row>
    <row r="344" spans="2:19" x14ac:dyDescent="0.25">
      <c r="B344" s="48" t="str">
        <f t="shared" si="26"/>
        <v/>
      </c>
      <c r="C344" t="str">
        <f ca="1">IF(K344&lt;&gt;"",IF(B344="Aborted","Aborted",IF(COUNTIF(Blocks!B$3:B1329,D344)&gt;0,"Blocked",IF(B344="Done","Done",IF('Board Active'!N344=TODAY(),"Due Today",IF('Board Active'!N344&lt;TODAY(),"Late","On Time"))))),"")</f>
        <v/>
      </c>
      <c r="D344" s="48" t="str">
        <f>IF(E344&lt;&gt;"",Settings!B$9&amp;A344,"")</f>
        <v/>
      </c>
      <c r="F344" t="str">
        <f t="shared" si="24"/>
        <v/>
      </c>
      <c r="H344" t="str">
        <f t="shared" si="27"/>
        <v/>
      </c>
      <c r="K344" s="12"/>
      <c r="S344" s="48" t="str">
        <f t="shared" si="25"/>
        <v/>
      </c>
    </row>
    <row r="345" spans="2:19" x14ac:dyDescent="0.25">
      <c r="B345" s="48" t="str">
        <f t="shared" si="26"/>
        <v/>
      </c>
      <c r="C345" t="str">
        <f ca="1">IF(K345&lt;&gt;"",IF(B345="Aborted","Aborted",IF(COUNTIF(Blocks!B$3:B1330,D345)&gt;0,"Blocked",IF(B345="Done","Done",IF('Board Active'!N345=TODAY(),"Due Today",IF('Board Active'!N345&lt;TODAY(),"Late","On Time"))))),"")</f>
        <v/>
      </c>
      <c r="D345" s="48" t="str">
        <f>IF(E345&lt;&gt;"",Settings!B$9&amp;A345,"")</f>
        <v/>
      </c>
      <c r="F345" t="str">
        <f t="shared" si="24"/>
        <v/>
      </c>
      <c r="H345" t="str">
        <f t="shared" si="27"/>
        <v/>
      </c>
      <c r="K345" s="12"/>
      <c r="S345" s="48" t="str">
        <f t="shared" si="25"/>
        <v/>
      </c>
    </row>
    <row r="346" spans="2:19" x14ac:dyDescent="0.25">
      <c r="B346" s="48" t="str">
        <f t="shared" si="26"/>
        <v/>
      </c>
      <c r="C346" t="str">
        <f ca="1">IF(K346&lt;&gt;"",IF(B346="Aborted","Aborted",IF(COUNTIF(Blocks!B$3:B1331,D346)&gt;0,"Blocked",IF(B346="Done","Done",IF('Board Active'!N346=TODAY(),"Due Today",IF('Board Active'!N346&lt;TODAY(),"Late","On Time"))))),"")</f>
        <v/>
      </c>
      <c r="D346" s="48" t="str">
        <f>IF(E346&lt;&gt;"",Settings!B$9&amp;A346,"")</f>
        <v/>
      </c>
      <c r="F346" t="str">
        <f t="shared" si="24"/>
        <v/>
      </c>
      <c r="H346" t="str">
        <f t="shared" si="27"/>
        <v/>
      </c>
      <c r="K346" s="12"/>
      <c r="S346" s="48" t="str">
        <f t="shared" si="25"/>
        <v/>
      </c>
    </row>
    <row r="347" spans="2:19" x14ac:dyDescent="0.25">
      <c r="B347" s="48" t="str">
        <f t="shared" si="26"/>
        <v/>
      </c>
      <c r="C347" t="str">
        <f ca="1">IF(K347&lt;&gt;"",IF(B347="Aborted","Aborted",IF(COUNTIF(Blocks!B$3:B1332,D347)&gt;0,"Blocked",IF(B347="Done","Done",IF('Board Active'!N347=TODAY(),"Due Today",IF('Board Active'!N347&lt;TODAY(),"Late","On Time"))))),"")</f>
        <v/>
      </c>
      <c r="D347" s="48" t="str">
        <f>IF(E347&lt;&gt;"",Settings!B$9&amp;A347,"")</f>
        <v/>
      </c>
      <c r="F347" t="str">
        <f t="shared" si="24"/>
        <v/>
      </c>
      <c r="H347" t="str">
        <f t="shared" si="27"/>
        <v/>
      </c>
      <c r="K347" s="12"/>
      <c r="S347" s="48" t="str">
        <f t="shared" si="25"/>
        <v/>
      </c>
    </row>
    <row r="348" spans="2:19" x14ac:dyDescent="0.25">
      <c r="B348" s="48" t="str">
        <f t="shared" si="26"/>
        <v/>
      </c>
      <c r="C348" t="str">
        <f ca="1">IF(K348&lt;&gt;"",IF(B348="Aborted","Aborted",IF(COUNTIF(Blocks!B$3:B1333,D348)&gt;0,"Blocked",IF(B348="Done","Done",IF('Board Active'!N348=TODAY(),"Due Today",IF('Board Active'!N348&lt;TODAY(),"Late","On Time"))))),"")</f>
        <v/>
      </c>
      <c r="D348" s="48" t="str">
        <f>IF(E348&lt;&gt;"",Settings!B$9&amp;A348,"")</f>
        <v/>
      </c>
      <c r="F348" t="str">
        <f t="shared" si="24"/>
        <v/>
      </c>
      <c r="H348" t="str">
        <f t="shared" si="27"/>
        <v/>
      </c>
      <c r="K348" s="12"/>
      <c r="S348" s="48" t="str">
        <f t="shared" si="25"/>
        <v/>
      </c>
    </row>
    <row r="349" spans="2:19" x14ac:dyDescent="0.25">
      <c r="B349" s="48" t="str">
        <f t="shared" si="26"/>
        <v/>
      </c>
      <c r="C349" t="str">
        <f ca="1">IF(K349&lt;&gt;"",IF(B349="Aborted","Aborted",IF(COUNTIF(Blocks!B$3:B1334,D349)&gt;0,"Blocked",IF(B349="Done","Done",IF('Board Active'!N349=TODAY(),"Due Today",IF('Board Active'!N349&lt;TODAY(),"Late","On Time"))))),"")</f>
        <v/>
      </c>
      <c r="D349" s="48" t="str">
        <f>IF(E349&lt;&gt;"",Settings!B$9&amp;A349,"")</f>
        <v/>
      </c>
      <c r="F349" t="str">
        <f t="shared" si="24"/>
        <v/>
      </c>
      <c r="H349" t="str">
        <f t="shared" si="27"/>
        <v/>
      </c>
      <c r="K349" s="12"/>
      <c r="S349" s="48" t="str">
        <f t="shared" si="25"/>
        <v/>
      </c>
    </row>
    <row r="350" spans="2:19" x14ac:dyDescent="0.25">
      <c r="B350" s="48" t="str">
        <f t="shared" si="26"/>
        <v/>
      </c>
      <c r="C350" t="str">
        <f ca="1">IF(K350&lt;&gt;"",IF(B350="Aborted","Aborted",IF(COUNTIF(Blocks!B$3:B1335,D350)&gt;0,"Blocked",IF(B350="Done","Done",IF('Board Active'!N350=TODAY(),"Due Today",IF('Board Active'!N350&lt;TODAY(),"Late","On Time"))))),"")</f>
        <v/>
      </c>
      <c r="D350" s="48" t="str">
        <f>IF(E350&lt;&gt;"",Settings!B$9&amp;A350,"")</f>
        <v/>
      </c>
      <c r="F350" t="str">
        <f t="shared" si="24"/>
        <v/>
      </c>
      <c r="H350" t="str">
        <f t="shared" si="27"/>
        <v/>
      </c>
      <c r="K350" s="12"/>
      <c r="S350" s="48" t="str">
        <f t="shared" si="25"/>
        <v/>
      </c>
    </row>
    <row r="351" spans="2:19" x14ac:dyDescent="0.25">
      <c r="B351" s="48" t="str">
        <f t="shared" si="26"/>
        <v/>
      </c>
      <c r="C351" t="str">
        <f ca="1">IF(K351&lt;&gt;"",IF(B351="Aborted","Aborted",IF(COUNTIF(Blocks!B$3:B1336,D351)&gt;0,"Blocked",IF(B351="Done","Done",IF('Board Active'!N351=TODAY(),"Due Today",IF('Board Active'!N351&lt;TODAY(),"Late","On Time"))))),"")</f>
        <v/>
      </c>
      <c r="D351" s="48" t="str">
        <f>IF(E351&lt;&gt;"",Settings!B$9&amp;A351,"")</f>
        <v/>
      </c>
      <c r="F351" t="str">
        <f t="shared" si="24"/>
        <v/>
      </c>
      <c r="H351" t="str">
        <f t="shared" si="27"/>
        <v/>
      </c>
      <c r="K351" s="12"/>
      <c r="S351" s="48" t="str">
        <f t="shared" si="25"/>
        <v/>
      </c>
    </row>
    <row r="352" spans="2:19" x14ac:dyDescent="0.25">
      <c r="B352" s="48" t="str">
        <f t="shared" si="26"/>
        <v/>
      </c>
      <c r="C352" t="str">
        <f ca="1">IF(K352&lt;&gt;"",IF(B352="Aborted","Aborted",IF(COUNTIF(Blocks!B$3:B1337,D352)&gt;0,"Blocked",IF(B352="Done","Done",IF('Board Active'!N352=TODAY(),"Due Today",IF('Board Active'!N352&lt;TODAY(),"Late","On Time"))))),"")</f>
        <v/>
      </c>
      <c r="D352" s="48" t="str">
        <f>IF(E352&lt;&gt;"",Settings!B$9&amp;A352,"")</f>
        <v/>
      </c>
      <c r="F352" t="str">
        <f t="shared" si="24"/>
        <v/>
      </c>
      <c r="H352" t="str">
        <f t="shared" si="27"/>
        <v/>
      </c>
      <c r="K352" s="12"/>
      <c r="S352" s="48" t="str">
        <f t="shared" si="25"/>
        <v/>
      </c>
    </row>
    <row r="353" spans="2:19" x14ac:dyDescent="0.25">
      <c r="B353" s="48" t="str">
        <f t="shared" si="26"/>
        <v/>
      </c>
      <c r="C353" t="str">
        <f ca="1">IF(K353&lt;&gt;"",IF(B353="Aborted","Aborted",IF(COUNTIF(Blocks!B$3:B1338,D353)&gt;0,"Blocked",IF(B353="Done","Done",IF('Board Active'!N353=TODAY(),"Due Today",IF('Board Active'!N353&lt;TODAY(),"Late","On Time"))))),"")</f>
        <v/>
      </c>
      <c r="D353" s="48" t="str">
        <f>IF(E353&lt;&gt;"",Settings!B$9&amp;A353,"")</f>
        <v/>
      </c>
      <c r="F353" t="str">
        <f t="shared" si="24"/>
        <v/>
      </c>
      <c r="H353" t="str">
        <f t="shared" si="27"/>
        <v/>
      </c>
      <c r="K353" s="12"/>
      <c r="S353" s="48" t="str">
        <f t="shared" si="25"/>
        <v/>
      </c>
    </row>
    <row r="354" spans="2:19" x14ac:dyDescent="0.25">
      <c r="B354" s="48" t="str">
        <f t="shared" si="26"/>
        <v/>
      </c>
      <c r="C354" t="str">
        <f ca="1">IF(K354&lt;&gt;"",IF(B354="Aborted","Aborted",IF(COUNTIF(Blocks!B$3:B1339,D354)&gt;0,"Blocked",IF(B354="Done","Done",IF('Board Active'!N354=TODAY(),"Due Today",IF('Board Active'!N354&lt;TODAY(),"Late","On Time"))))),"")</f>
        <v/>
      </c>
      <c r="D354" s="48" t="str">
        <f>IF(E354&lt;&gt;"",Settings!B$9&amp;A354,"")</f>
        <v/>
      </c>
      <c r="F354" t="str">
        <f t="shared" si="24"/>
        <v/>
      </c>
      <c r="H354" t="str">
        <f t="shared" si="27"/>
        <v/>
      </c>
      <c r="K354" s="12"/>
      <c r="S354" s="48" t="str">
        <f t="shared" si="25"/>
        <v/>
      </c>
    </row>
    <row r="355" spans="2:19" x14ac:dyDescent="0.25">
      <c r="B355" s="48" t="str">
        <f t="shared" si="26"/>
        <v/>
      </c>
      <c r="C355" t="str">
        <f ca="1">IF(K355&lt;&gt;"",IF(B355="Aborted","Aborted",IF(COUNTIF(Blocks!B$3:B1340,D355)&gt;0,"Blocked",IF(B355="Done","Done",IF('Board Active'!N355=TODAY(),"Due Today",IF('Board Active'!N355&lt;TODAY(),"Late","On Time"))))),"")</f>
        <v/>
      </c>
      <c r="D355" s="48" t="str">
        <f>IF(E355&lt;&gt;"",Settings!B$9&amp;A355,"")</f>
        <v/>
      </c>
      <c r="F355" t="str">
        <f t="shared" si="24"/>
        <v/>
      </c>
      <c r="H355" t="str">
        <f t="shared" si="27"/>
        <v/>
      </c>
      <c r="K355" s="12"/>
      <c r="S355" s="48" t="str">
        <f t="shared" si="25"/>
        <v/>
      </c>
    </row>
    <row r="356" spans="2:19" x14ac:dyDescent="0.25">
      <c r="B356" s="48" t="str">
        <f t="shared" si="26"/>
        <v/>
      </c>
      <c r="C356" t="str">
        <f ca="1">IF(K356&lt;&gt;"",IF(B356="Aborted","Aborted",IF(COUNTIF(Blocks!B$3:B1341,D356)&gt;0,"Blocked",IF(B356="Done","Done",IF('Board Active'!N356=TODAY(),"Due Today",IF('Board Active'!N356&lt;TODAY(),"Late","On Time"))))),"")</f>
        <v/>
      </c>
      <c r="D356" s="48" t="str">
        <f>IF(E356&lt;&gt;"",Settings!B$9&amp;A356,"")</f>
        <v/>
      </c>
      <c r="F356" t="str">
        <f t="shared" si="24"/>
        <v/>
      </c>
      <c r="H356" t="str">
        <f t="shared" si="27"/>
        <v/>
      </c>
      <c r="K356" s="12"/>
      <c r="S356" s="48" t="str">
        <f t="shared" si="25"/>
        <v/>
      </c>
    </row>
    <row r="357" spans="2:19" x14ac:dyDescent="0.25">
      <c r="B357" s="48" t="str">
        <f t="shared" si="26"/>
        <v/>
      </c>
      <c r="C357" t="str">
        <f ca="1">IF(K357&lt;&gt;"",IF(B357="Aborted","Aborted",IF(COUNTIF(Blocks!B$3:B1342,D357)&gt;0,"Blocked",IF(B357="Done","Done",IF('Board Active'!N357=TODAY(),"Due Today",IF('Board Active'!N357&lt;TODAY(),"Late","On Time"))))),"")</f>
        <v/>
      </c>
      <c r="D357" s="48" t="str">
        <f>IF(E357&lt;&gt;"",Settings!B$9&amp;A357,"")</f>
        <v/>
      </c>
      <c r="F357" t="str">
        <f t="shared" si="24"/>
        <v/>
      </c>
      <c r="H357" t="str">
        <f t="shared" si="27"/>
        <v/>
      </c>
      <c r="K357" s="12"/>
      <c r="S357" s="48" t="str">
        <f t="shared" si="25"/>
        <v/>
      </c>
    </row>
    <row r="358" spans="2:19" x14ac:dyDescent="0.25">
      <c r="B358" s="48" t="str">
        <f t="shared" si="26"/>
        <v/>
      </c>
      <c r="C358" t="str">
        <f ca="1">IF(K358&lt;&gt;"",IF(B358="Aborted","Aborted",IF(COUNTIF(Blocks!B$3:B1343,D358)&gt;0,"Blocked",IF(B358="Done","Done",IF('Board Active'!N358=TODAY(),"Due Today",IF('Board Active'!N358&lt;TODAY(),"Late","On Time"))))),"")</f>
        <v/>
      </c>
      <c r="D358" s="48" t="str">
        <f>IF(E358&lt;&gt;"",Settings!B$9&amp;A358,"")</f>
        <v/>
      </c>
      <c r="F358" t="str">
        <f t="shared" si="24"/>
        <v/>
      </c>
      <c r="H358" t="str">
        <f t="shared" si="27"/>
        <v/>
      </c>
      <c r="K358" s="12"/>
      <c r="S358" s="48" t="str">
        <f t="shared" si="25"/>
        <v/>
      </c>
    </row>
    <row r="359" spans="2:19" x14ac:dyDescent="0.25">
      <c r="B359" s="48" t="str">
        <f t="shared" si="26"/>
        <v/>
      </c>
      <c r="C359" t="str">
        <f ca="1">IF(K359&lt;&gt;"",IF(B359="Aborted","Aborted",IF(COUNTIF(Blocks!B$3:B1344,D359)&gt;0,"Blocked",IF(B359="Done","Done",IF('Board Active'!N359=TODAY(),"Due Today",IF('Board Active'!N359&lt;TODAY(),"Late","On Time"))))),"")</f>
        <v/>
      </c>
      <c r="D359" s="48" t="str">
        <f>IF(E359&lt;&gt;"",Settings!B$9&amp;A359,"")</f>
        <v/>
      </c>
      <c r="F359" t="str">
        <f t="shared" si="24"/>
        <v/>
      </c>
      <c r="H359" t="str">
        <f t="shared" si="27"/>
        <v/>
      </c>
      <c r="K359" s="12"/>
      <c r="S359" s="48" t="str">
        <f t="shared" si="25"/>
        <v/>
      </c>
    </row>
    <row r="360" spans="2:19" x14ac:dyDescent="0.25">
      <c r="B360" s="48" t="str">
        <f t="shared" si="26"/>
        <v/>
      </c>
      <c r="C360" t="str">
        <f ca="1">IF(K360&lt;&gt;"",IF(B360="Aborted","Aborted",IF(COUNTIF(Blocks!B$3:B1345,D360)&gt;0,"Blocked",IF(B360="Done","Done",IF('Board Active'!N360=TODAY(),"Due Today",IF('Board Active'!N360&lt;TODAY(),"Late","On Time"))))),"")</f>
        <v/>
      </c>
      <c r="D360" s="48" t="str">
        <f>IF(E360&lt;&gt;"",Settings!B$9&amp;A360,"")</f>
        <v/>
      </c>
      <c r="F360" t="str">
        <f t="shared" si="24"/>
        <v/>
      </c>
      <c r="H360" t="str">
        <f t="shared" si="27"/>
        <v/>
      </c>
      <c r="K360" s="12"/>
      <c r="S360" s="48" t="str">
        <f t="shared" si="25"/>
        <v/>
      </c>
    </row>
    <row r="361" spans="2:19" x14ac:dyDescent="0.25">
      <c r="B361" s="48" t="str">
        <f t="shared" si="26"/>
        <v/>
      </c>
      <c r="C361" t="str">
        <f ca="1">IF(K361&lt;&gt;"",IF(B361="Aborted","Aborted",IF(COUNTIF(Blocks!B$3:B1346,D361)&gt;0,"Blocked",IF(B361="Done","Done",IF('Board Active'!N361=TODAY(),"Due Today",IF('Board Active'!N361&lt;TODAY(),"Late","On Time"))))),"")</f>
        <v/>
      </c>
      <c r="D361" s="48" t="str">
        <f>IF(E361&lt;&gt;"",Settings!B$9&amp;A361,"")</f>
        <v/>
      </c>
      <c r="F361" t="str">
        <f t="shared" si="24"/>
        <v/>
      </c>
      <c r="H361" t="str">
        <f t="shared" si="27"/>
        <v/>
      </c>
      <c r="K361" s="12"/>
      <c r="S361" s="48" t="str">
        <f t="shared" si="25"/>
        <v/>
      </c>
    </row>
    <row r="362" spans="2:19" x14ac:dyDescent="0.25">
      <c r="B362" s="48" t="str">
        <f t="shared" si="26"/>
        <v/>
      </c>
      <c r="C362" t="str">
        <f ca="1">IF(K362&lt;&gt;"",IF(B362="Aborted","Aborted",IF(COUNTIF(Blocks!B$3:B1347,D362)&gt;0,"Blocked",IF(B362="Done","Done",IF('Board Active'!N362=TODAY(),"Due Today",IF('Board Active'!N362&lt;TODAY(),"Late","On Time"))))),"")</f>
        <v/>
      </c>
      <c r="D362" s="48" t="str">
        <f>IF(E362&lt;&gt;"",Settings!B$9&amp;A362,"")</f>
        <v/>
      </c>
      <c r="F362" t="str">
        <f t="shared" si="24"/>
        <v/>
      </c>
      <c r="H362" t="str">
        <f t="shared" si="27"/>
        <v/>
      </c>
      <c r="K362" s="12"/>
      <c r="S362" s="48" t="str">
        <f t="shared" si="25"/>
        <v/>
      </c>
    </row>
    <row r="363" spans="2:19" x14ac:dyDescent="0.25">
      <c r="B363" s="48" t="str">
        <f t="shared" si="26"/>
        <v/>
      </c>
      <c r="C363" t="str">
        <f ca="1">IF(K363&lt;&gt;"",IF(B363="Aborted","Aborted",IF(COUNTIF(Blocks!B$3:B1348,D363)&gt;0,"Blocked",IF(B363="Done","Done",IF('Board Active'!N363=TODAY(),"Due Today",IF('Board Active'!N363&lt;TODAY(),"Late","On Time"))))),"")</f>
        <v/>
      </c>
      <c r="D363" s="48" t="str">
        <f>IF(E363&lt;&gt;"",Settings!B$9&amp;A363,"")</f>
        <v/>
      </c>
      <c r="F363" t="str">
        <f t="shared" si="24"/>
        <v/>
      </c>
      <c r="H363" t="str">
        <f t="shared" si="27"/>
        <v/>
      </c>
      <c r="K363" s="12"/>
      <c r="S363" s="48" t="str">
        <f t="shared" si="25"/>
        <v/>
      </c>
    </row>
    <row r="364" spans="2:19" x14ac:dyDescent="0.25">
      <c r="B364" s="48" t="str">
        <f t="shared" si="26"/>
        <v/>
      </c>
      <c r="C364" t="str">
        <f ca="1">IF(K364&lt;&gt;"",IF(B364="Aborted","Aborted",IF(COUNTIF(Blocks!B$3:B1349,D364)&gt;0,"Blocked",IF(B364="Done","Done",IF('Board Active'!N364=TODAY(),"Due Today",IF('Board Active'!N364&lt;TODAY(),"Late","On Time"))))),"")</f>
        <v/>
      </c>
      <c r="D364" s="48" t="str">
        <f>IF(E364&lt;&gt;"",Settings!B$9&amp;A364,"")</f>
        <v/>
      </c>
      <c r="F364" t="str">
        <f t="shared" si="24"/>
        <v/>
      </c>
      <c r="H364" t="str">
        <f t="shared" si="27"/>
        <v/>
      </c>
      <c r="K364" s="12"/>
      <c r="S364" s="48" t="str">
        <f t="shared" si="25"/>
        <v/>
      </c>
    </row>
    <row r="365" spans="2:19" x14ac:dyDescent="0.25">
      <c r="B365" s="48" t="str">
        <f t="shared" si="26"/>
        <v/>
      </c>
      <c r="C365" t="str">
        <f ca="1">IF(K365&lt;&gt;"",IF(B365="Aborted","Aborted",IF(COUNTIF(Blocks!B$3:B1350,D365)&gt;0,"Blocked",IF(B365="Done","Done",IF('Board Active'!N365=TODAY(),"Due Today",IF('Board Active'!N365&lt;TODAY(),"Late","On Time"))))),"")</f>
        <v/>
      </c>
      <c r="D365" s="48" t="str">
        <f>IF(E365&lt;&gt;"",Settings!B$9&amp;A365,"")</f>
        <v/>
      </c>
      <c r="F365" t="str">
        <f t="shared" si="24"/>
        <v/>
      </c>
      <c r="H365" t="str">
        <f t="shared" si="27"/>
        <v/>
      </c>
      <c r="K365" s="12"/>
      <c r="S365" s="48" t="str">
        <f t="shared" si="25"/>
        <v/>
      </c>
    </row>
    <row r="366" spans="2:19" x14ac:dyDescent="0.25">
      <c r="B366" s="48" t="str">
        <f t="shared" si="26"/>
        <v/>
      </c>
      <c r="C366" t="str">
        <f ca="1">IF(K366&lt;&gt;"",IF(B366="Aborted","Aborted",IF(COUNTIF(Blocks!B$3:B1351,D366)&gt;0,"Blocked",IF(B366="Done","Done",IF('Board Active'!N366=TODAY(),"Due Today",IF('Board Active'!N366&lt;TODAY(),"Late","On Time"))))),"")</f>
        <v/>
      </c>
      <c r="D366" s="48" t="str">
        <f>IF(E366&lt;&gt;"",Settings!B$9&amp;A366,"")</f>
        <v/>
      </c>
      <c r="F366" t="str">
        <f t="shared" si="24"/>
        <v/>
      </c>
      <c r="H366" t="str">
        <f t="shared" si="27"/>
        <v/>
      </c>
      <c r="K366" s="12"/>
      <c r="S366" s="48" t="str">
        <f t="shared" si="25"/>
        <v/>
      </c>
    </row>
    <row r="367" spans="2:19" x14ac:dyDescent="0.25">
      <c r="B367" s="48" t="str">
        <f t="shared" si="26"/>
        <v/>
      </c>
      <c r="C367" t="str">
        <f ca="1">IF(K367&lt;&gt;"",IF(B367="Aborted","Aborted",IF(COUNTIF(Blocks!B$3:B1352,D367)&gt;0,"Blocked",IF(B367="Done","Done",IF('Board Active'!N367=TODAY(),"Due Today",IF('Board Active'!N367&lt;TODAY(),"Late","On Time"))))),"")</f>
        <v/>
      </c>
      <c r="D367" s="48" t="str">
        <f>IF(E367&lt;&gt;"",Settings!B$9&amp;A367,"")</f>
        <v/>
      </c>
      <c r="F367" t="str">
        <f t="shared" si="24"/>
        <v/>
      </c>
      <c r="H367" t="str">
        <f t="shared" si="27"/>
        <v/>
      </c>
      <c r="K367" s="12"/>
      <c r="S367" s="48" t="str">
        <f t="shared" si="25"/>
        <v/>
      </c>
    </row>
    <row r="368" spans="2:19" x14ac:dyDescent="0.25">
      <c r="B368" s="48" t="str">
        <f t="shared" si="26"/>
        <v/>
      </c>
      <c r="C368" t="str">
        <f ca="1">IF(K368&lt;&gt;"",IF(B368="Aborted","Aborted",IF(COUNTIF(Blocks!B$3:B1353,D368)&gt;0,"Blocked",IF(B368="Done","Done",IF('Board Active'!N368=TODAY(),"Due Today",IF('Board Active'!N368&lt;TODAY(),"Late","On Time"))))),"")</f>
        <v/>
      </c>
      <c r="D368" s="48" t="str">
        <f>IF(E368&lt;&gt;"",Settings!B$9&amp;A368,"")</f>
        <v/>
      </c>
      <c r="F368" t="str">
        <f t="shared" si="24"/>
        <v/>
      </c>
      <c r="H368" t="str">
        <f t="shared" si="27"/>
        <v/>
      </c>
      <c r="K368" s="12"/>
      <c r="S368" s="48" t="str">
        <f t="shared" si="25"/>
        <v/>
      </c>
    </row>
    <row r="369" spans="2:19" x14ac:dyDescent="0.25">
      <c r="B369" s="48" t="str">
        <f t="shared" si="26"/>
        <v/>
      </c>
      <c r="C369" t="str">
        <f ca="1">IF(K369&lt;&gt;"",IF(B369="Aborted","Aborted",IF(COUNTIF(Blocks!B$3:B1354,D369)&gt;0,"Blocked",IF(B369="Done","Done",IF('Board Active'!N369=TODAY(),"Due Today",IF('Board Active'!N369&lt;TODAY(),"Late","On Time"))))),"")</f>
        <v/>
      </c>
      <c r="D369" s="48" t="str">
        <f>IF(E369&lt;&gt;"",Settings!B$9&amp;A369,"")</f>
        <v/>
      </c>
      <c r="F369" t="str">
        <f t="shared" si="24"/>
        <v/>
      </c>
      <c r="H369" t="str">
        <f t="shared" si="27"/>
        <v/>
      </c>
      <c r="K369" s="12"/>
      <c r="S369" s="48" t="str">
        <f t="shared" si="25"/>
        <v/>
      </c>
    </row>
    <row r="370" spans="2:19" x14ac:dyDescent="0.25">
      <c r="B370" s="48" t="str">
        <f t="shared" si="26"/>
        <v/>
      </c>
      <c r="C370" t="str">
        <f ca="1">IF(K370&lt;&gt;"",IF(B370="Aborted","Aborted",IF(COUNTIF(Blocks!B$3:B1355,D370)&gt;0,"Blocked",IF(B370="Done","Done",IF('Board Active'!N370=TODAY(),"Due Today",IF('Board Active'!N370&lt;TODAY(),"Late","On Time"))))),"")</f>
        <v/>
      </c>
      <c r="D370" s="48" t="str">
        <f>IF(E370&lt;&gt;"",Settings!B$9&amp;A370,"")</f>
        <v/>
      </c>
      <c r="F370" t="str">
        <f t="shared" si="24"/>
        <v/>
      </c>
      <c r="H370" t="str">
        <f t="shared" si="27"/>
        <v/>
      </c>
      <c r="K370" s="12"/>
      <c r="S370" s="48" t="str">
        <f t="shared" si="25"/>
        <v/>
      </c>
    </row>
    <row r="371" spans="2:19" x14ac:dyDescent="0.25">
      <c r="B371" s="48" t="str">
        <f t="shared" si="26"/>
        <v/>
      </c>
      <c r="C371" t="str">
        <f ca="1">IF(K371&lt;&gt;"",IF(B371="Aborted","Aborted",IF(COUNTIF(Blocks!B$3:B1356,D371)&gt;0,"Blocked",IF(B371="Done","Done",IF('Board Active'!N371=TODAY(),"Due Today",IF('Board Active'!N371&lt;TODAY(),"Late","On Time"))))),"")</f>
        <v/>
      </c>
      <c r="D371" s="48" t="str">
        <f>IF(E371&lt;&gt;"",Settings!B$9&amp;A371,"")</f>
        <v/>
      </c>
      <c r="F371" t="str">
        <f t="shared" si="24"/>
        <v/>
      </c>
      <c r="H371" t="str">
        <f t="shared" si="27"/>
        <v/>
      </c>
      <c r="K371" s="12"/>
      <c r="S371" s="48" t="str">
        <f t="shared" si="25"/>
        <v/>
      </c>
    </row>
    <row r="372" spans="2:19" x14ac:dyDescent="0.25">
      <c r="B372" s="48" t="str">
        <f t="shared" si="26"/>
        <v/>
      </c>
      <c r="C372" t="str">
        <f ca="1">IF(K372&lt;&gt;"",IF(B372="Aborted","Aborted",IF(COUNTIF(Blocks!B$3:B1357,D372)&gt;0,"Blocked",IF(B372="Done","Done",IF('Board Active'!N372=TODAY(),"Due Today",IF('Board Active'!N372&lt;TODAY(),"Late","On Time"))))),"")</f>
        <v/>
      </c>
      <c r="D372" s="48" t="str">
        <f>IF(E372&lt;&gt;"",Settings!B$9&amp;A372,"")</f>
        <v/>
      </c>
      <c r="F372" t="str">
        <f t="shared" si="24"/>
        <v/>
      </c>
      <c r="H372" t="str">
        <f t="shared" si="27"/>
        <v/>
      </c>
      <c r="K372" s="12"/>
      <c r="S372" s="48" t="str">
        <f t="shared" si="25"/>
        <v/>
      </c>
    </row>
    <row r="373" spans="2:19" x14ac:dyDescent="0.25">
      <c r="B373" s="48" t="str">
        <f t="shared" si="26"/>
        <v/>
      </c>
      <c r="C373" t="str">
        <f ca="1">IF(K373&lt;&gt;"",IF(B373="Aborted","Aborted",IF(COUNTIF(Blocks!B$3:B1358,D373)&gt;0,"Blocked",IF(B373="Done","Done",IF('Board Active'!N373=TODAY(),"Due Today",IF('Board Active'!N373&lt;TODAY(),"Late","On Time"))))),"")</f>
        <v/>
      </c>
      <c r="D373" s="48" t="str">
        <f>IF(E373&lt;&gt;"",Settings!B$9&amp;A373,"")</f>
        <v/>
      </c>
      <c r="F373" t="str">
        <f t="shared" si="24"/>
        <v/>
      </c>
      <c r="H373" t="str">
        <f t="shared" si="27"/>
        <v/>
      </c>
      <c r="K373" s="12"/>
      <c r="S373" s="48" t="str">
        <f t="shared" si="25"/>
        <v/>
      </c>
    </row>
    <row r="374" spans="2:19" x14ac:dyDescent="0.25">
      <c r="B374" s="48" t="str">
        <f t="shared" si="26"/>
        <v/>
      </c>
      <c r="C374" t="str">
        <f ca="1">IF(K374&lt;&gt;"",IF(B374="Aborted","Aborted",IF(COUNTIF(Blocks!B$3:B1359,D374)&gt;0,"Blocked",IF(B374="Done","Done",IF('Board Active'!N374=TODAY(),"Due Today",IF('Board Active'!N374&lt;TODAY(),"Late","On Time"))))),"")</f>
        <v/>
      </c>
      <c r="D374" s="48" t="str">
        <f>IF(E374&lt;&gt;"",Settings!B$9&amp;A374,"")</f>
        <v/>
      </c>
      <c r="F374" t="str">
        <f t="shared" si="24"/>
        <v/>
      </c>
      <c r="H374" t="str">
        <f t="shared" si="27"/>
        <v/>
      </c>
      <c r="K374" s="12"/>
      <c r="S374" s="48" t="str">
        <f t="shared" si="25"/>
        <v/>
      </c>
    </row>
    <row r="375" spans="2:19" x14ac:dyDescent="0.25">
      <c r="B375" s="48" t="str">
        <f t="shared" si="26"/>
        <v/>
      </c>
      <c r="C375" t="str">
        <f ca="1">IF(K375&lt;&gt;"",IF(B375="Aborted","Aborted",IF(COUNTIF(Blocks!B$3:B1360,D375)&gt;0,"Blocked",IF(B375="Done","Done",IF('Board Active'!N375=TODAY(),"Due Today",IF('Board Active'!N375&lt;TODAY(),"Late","On Time"))))),"")</f>
        <v/>
      </c>
      <c r="D375" s="48" t="str">
        <f>IF(E375&lt;&gt;"",Settings!B$9&amp;A375,"")</f>
        <v/>
      </c>
      <c r="F375" t="str">
        <f t="shared" si="24"/>
        <v/>
      </c>
      <c r="H375" t="str">
        <f t="shared" si="27"/>
        <v/>
      </c>
      <c r="K375" s="12"/>
      <c r="S375" s="48" t="str">
        <f t="shared" si="25"/>
        <v/>
      </c>
    </row>
    <row r="376" spans="2:19" x14ac:dyDescent="0.25">
      <c r="B376" s="48" t="str">
        <f t="shared" si="26"/>
        <v/>
      </c>
      <c r="C376" t="str">
        <f ca="1">IF(K376&lt;&gt;"",IF(B376="Aborted","Aborted",IF(COUNTIF(Blocks!B$3:B1361,D376)&gt;0,"Blocked",IF(B376="Done","Done",IF('Board Active'!N376=TODAY(),"Due Today",IF('Board Active'!N376&lt;TODAY(),"Late","On Time"))))),"")</f>
        <v/>
      </c>
      <c r="D376" s="48" t="str">
        <f>IF(E376&lt;&gt;"",Settings!B$9&amp;A376,"")</f>
        <v/>
      </c>
      <c r="F376" t="str">
        <f t="shared" si="24"/>
        <v/>
      </c>
      <c r="H376" t="str">
        <f t="shared" si="27"/>
        <v/>
      </c>
      <c r="K376" s="12"/>
      <c r="S376" s="48" t="str">
        <f t="shared" si="25"/>
        <v/>
      </c>
    </row>
    <row r="377" spans="2:19" x14ac:dyDescent="0.25">
      <c r="B377" s="48" t="str">
        <f t="shared" si="26"/>
        <v/>
      </c>
      <c r="C377" t="str">
        <f ca="1">IF(K377&lt;&gt;"",IF(B377="Aborted","Aborted",IF(COUNTIF(Blocks!B$3:B1362,D377)&gt;0,"Blocked",IF(B377="Done","Done",IF('Board Active'!N377=TODAY(),"Due Today",IF('Board Active'!N377&lt;TODAY(),"Late","On Time"))))),"")</f>
        <v/>
      </c>
      <c r="D377" s="48" t="str">
        <f>IF(E377&lt;&gt;"",Settings!B$9&amp;A377,"")</f>
        <v/>
      </c>
      <c r="F377" t="str">
        <f t="shared" si="24"/>
        <v/>
      </c>
      <c r="H377" t="str">
        <f t="shared" si="27"/>
        <v/>
      </c>
      <c r="K377" s="12"/>
      <c r="S377" s="48" t="str">
        <f t="shared" si="25"/>
        <v/>
      </c>
    </row>
    <row r="378" spans="2:19" x14ac:dyDescent="0.25">
      <c r="B378" s="48" t="str">
        <f t="shared" si="26"/>
        <v/>
      </c>
      <c r="C378" t="str">
        <f ca="1">IF(K378&lt;&gt;"",IF(B378="Aborted","Aborted",IF(COUNTIF(Blocks!B$3:B1363,D378)&gt;0,"Blocked",IF(B378="Done","Done",IF('Board Active'!N378=TODAY(),"Due Today",IF('Board Active'!N378&lt;TODAY(),"Late","On Time"))))),"")</f>
        <v/>
      </c>
      <c r="D378" s="48" t="str">
        <f>IF(E378&lt;&gt;"",Settings!B$9&amp;A378,"")</f>
        <v/>
      </c>
      <c r="F378" t="str">
        <f t="shared" si="24"/>
        <v/>
      </c>
      <c r="H378" t="str">
        <f t="shared" si="27"/>
        <v/>
      </c>
      <c r="K378" s="12"/>
      <c r="S378" s="48" t="str">
        <f t="shared" si="25"/>
        <v/>
      </c>
    </row>
    <row r="379" spans="2:19" x14ac:dyDescent="0.25">
      <c r="B379" s="48" t="str">
        <f t="shared" si="26"/>
        <v/>
      </c>
      <c r="C379" t="str">
        <f ca="1">IF(K379&lt;&gt;"",IF(B379="Aborted","Aborted",IF(COUNTIF(Blocks!B$3:B1364,D379)&gt;0,"Blocked",IF(B379="Done","Done",IF('Board Active'!N379=TODAY(),"Due Today",IF('Board Active'!N379&lt;TODAY(),"Late","On Time"))))),"")</f>
        <v/>
      </c>
      <c r="D379" s="48" t="str">
        <f>IF(E379&lt;&gt;"",Settings!B$9&amp;A379,"")</f>
        <v/>
      </c>
      <c r="F379" t="str">
        <f t="shared" si="24"/>
        <v/>
      </c>
      <c r="H379" t="str">
        <f t="shared" si="27"/>
        <v/>
      </c>
      <c r="K379" s="12"/>
      <c r="S379" s="48" t="str">
        <f t="shared" si="25"/>
        <v/>
      </c>
    </row>
    <row r="380" spans="2:19" x14ac:dyDescent="0.25">
      <c r="B380" s="48" t="str">
        <f t="shared" si="26"/>
        <v/>
      </c>
      <c r="C380" t="str">
        <f ca="1">IF(K380&lt;&gt;"",IF(B380="Aborted","Aborted",IF(COUNTIF(Blocks!B$3:B1365,D380)&gt;0,"Blocked",IF(B380="Done","Done",IF('Board Active'!N380=TODAY(),"Due Today",IF('Board Active'!N380&lt;TODAY(),"Late","On Time"))))),"")</f>
        <v/>
      </c>
      <c r="D380" s="48" t="str">
        <f>IF(E380&lt;&gt;"",Settings!B$9&amp;A380,"")</f>
        <v/>
      </c>
      <c r="F380" t="str">
        <f t="shared" si="24"/>
        <v/>
      </c>
      <c r="H380" t="str">
        <f t="shared" si="27"/>
        <v/>
      </c>
      <c r="K380" s="12"/>
      <c r="S380" s="48" t="str">
        <f t="shared" si="25"/>
        <v/>
      </c>
    </row>
    <row r="381" spans="2:19" x14ac:dyDescent="0.25">
      <c r="B381" s="48" t="str">
        <f t="shared" si="26"/>
        <v/>
      </c>
      <c r="C381" t="str">
        <f ca="1">IF(K381&lt;&gt;"",IF(B381="Aborted","Aborted",IF(COUNTIF(Blocks!B$3:B1366,D381)&gt;0,"Blocked",IF(B381="Done","Done",IF('Board Active'!N381=TODAY(),"Due Today",IF('Board Active'!N381&lt;TODAY(),"Late","On Time"))))),"")</f>
        <v/>
      </c>
      <c r="D381" s="48" t="str">
        <f>IF(E381&lt;&gt;"",Settings!B$9&amp;A381,"")</f>
        <v/>
      </c>
      <c r="F381" t="str">
        <f t="shared" si="24"/>
        <v/>
      </c>
      <c r="H381" t="str">
        <f t="shared" si="27"/>
        <v/>
      </c>
      <c r="K381" s="12"/>
      <c r="S381" s="48" t="str">
        <f t="shared" si="25"/>
        <v/>
      </c>
    </row>
    <row r="382" spans="2:19" x14ac:dyDescent="0.25">
      <c r="B382" s="48" t="str">
        <f t="shared" si="26"/>
        <v/>
      </c>
      <c r="C382" t="str">
        <f ca="1">IF(K382&lt;&gt;"",IF(B382="Aborted","Aborted",IF(COUNTIF(Blocks!B$3:B1367,D382)&gt;0,"Blocked",IF(B382="Done","Done",IF('Board Active'!N382=TODAY(),"Due Today",IF('Board Active'!N382&lt;TODAY(),"Late","On Time"))))),"")</f>
        <v/>
      </c>
      <c r="D382" s="48" t="str">
        <f>IF(E382&lt;&gt;"",Settings!B$9&amp;A382,"")</f>
        <v/>
      </c>
      <c r="F382" t="str">
        <f t="shared" si="24"/>
        <v/>
      </c>
      <c r="H382" t="str">
        <f t="shared" si="27"/>
        <v/>
      </c>
      <c r="K382" s="12"/>
      <c r="S382" s="48" t="str">
        <f t="shared" si="25"/>
        <v/>
      </c>
    </row>
    <row r="383" spans="2:19" x14ac:dyDescent="0.25">
      <c r="B383" s="48" t="str">
        <f t="shared" si="26"/>
        <v/>
      </c>
      <c r="C383" t="str">
        <f ca="1">IF(K383&lt;&gt;"",IF(B383="Aborted","Aborted",IF(COUNTIF(Blocks!B$3:B1368,D383)&gt;0,"Blocked",IF(B383="Done","Done",IF('Board Active'!N383=TODAY(),"Due Today",IF('Board Active'!N383&lt;TODAY(),"Late","On Time"))))),"")</f>
        <v/>
      </c>
      <c r="D383" s="48" t="str">
        <f>IF(E383&lt;&gt;"",Settings!B$9&amp;A383,"")</f>
        <v/>
      </c>
      <c r="F383" t="str">
        <f t="shared" si="24"/>
        <v/>
      </c>
      <c r="H383" t="str">
        <f t="shared" si="27"/>
        <v/>
      </c>
      <c r="K383" s="12"/>
      <c r="S383" s="48" t="str">
        <f t="shared" si="25"/>
        <v/>
      </c>
    </row>
    <row r="384" spans="2:19" x14ac:dyDescent="0.25">
      <c r="B384" s="48" t="str">
        <f t="shared" si="26"/>
        <v/>
      </c>
      <c r="C384" t="str">
        <f ca="1">IF(K384&lt;&gt;"",IF(B384="Aborted","Aborted",IF(COUNTIF(Blocks!B$3:B1369,D384)&gt;0,"Blocked",IF(B384="Done","Done",IF('Board Active'!N384=TODAY(),"Due Today",IF('Board Active'!N384&lt;TODAY(),"Late","On Time"))))),"")</f>
        <v/>
      </c>
      <c r="D384" s="48" t="str">
        <f>IF(E384&lt;&gt;"",Settings!B$9&amp;A384,"")</f>
        <v/>
      </c>
      <c r="F384" t="str">
        <f t="shared" si="24"/>
        <v/>
      </c>
      <c r="H384" t="str">
        <f t="shared" si="27"/>
        <v/>
      </c>
      <c r="K384" s="12"/>
      <c r="S384" s="48" t="str">
        <f t="shared" si="25"/>
        <v/>
      </c>
    </row>
    <row r="385" spans="2:19" x14ac:dyDescent="0.25">
      <c r="B385" s="48" t="str">
        <f t="shared" si="26"/>
        <v/>
      </c>
      <c r="C385" t="str">
        <f ca="1">IF(K385&lt;&gt;"",IF(B385="Aborted","Aborted",IF(COUNTIF(Blocks!B$3:B1370,D385)&gt;0,"Blocked",IF(B385="Done","Done",IF('Board Active'!N385=TODAY(),"Due Today",IF('Board Active'!N385&lt;TODAY(),"Late","On Time"))))),"")</f>
        <v/>
      </c>
      <c r="D385" s="48" t="str">
        <f>IF(E385&lt;&gt;"",Settings!B$9&amp;A385,"")</f>
        <v/>
      </c>
      <c r="F385" t="str">
        <f t="shared" si="24"/>
        <v/>
      </c>
      <c r="H385" t="str">
        <f t="shared" si="27"/>
        <v/>
      </c>
      <c r="K385" s="12"/>
      <c r="S385" s="48" t="str">
        <f t="shared" si="25"/>
        <v/>
      </c>
    </row>
    <row r="386" spans="2:19" x14ac:dyDescent="0.25">
      <c r="B386" s="48" t="str">
        <f t="shared" si="26"/>
        <v/>
      </c>
      <c r="C386" t="str">
        <f ca="1">IF(K386&lt;&gt;"",IF(B386="Aborted","Aborted",IF(COUNTIF(Blocks!B$3:B1371,D386)&gt;0,"Blocked",IF(B386="Done","Done",IF('Board Active'!N386=TODAY(),"Due Today",IF('Board Active'!N386&lt;TODAY(),"Late","On Time"))))),"")</f>
        <v/>
      </c>
      <c r="D386" s="48" t="str">
        <f>IF(E386&lt;&gt;"",Settings!B$9&amp;A386,"")</f>
        <v/>
      </c>
      <c r="F386" t="str">
        <f t="shared" si="24"/>
        <v/>
      </c>
      <c r="H386" t="str">
        <f t="shared" si="27"/>
        <v/>
      </c>
      <c r="K386" s="12"/>
      <c r="S386" s="48" t="str">
        <f t="shared" si="25"/>
        <v/>
      </c>
    </row>
    <row r="387" spans="2:19" x14ac:dyDescent="0.25">
      <c r="B387" s="48" t="str">
        <f t="shared" si="26"/>
        <v/>
      </c>
      <c r="C387" t="str">
        <f ca="1">IF(K387&lt;&gt;"",IF(B387="Aborted","Aborted",IF(COUNTIF(Blocks!B$3:B1372,D387)&gt;0,"Blocked",IF(B387="Done","Done",IF('Board Active'!N387=TODAY(),"Due Today",IF('Board Active'!N387&lt;TODAY(),"Late","On Time"))))),"")</f>
        <v/>
      </c>
      <c r="D387" s="48" t="str">
        <f>IF(E387&lt;&gt;"",Settings!B$9&amp;A387,"")</f>
        <v/>
      </c>
      <c r="F387" t="str">
        <f t="shared" si="24"/>
        <v/>
      </c>
      <c r="H387" t="str">
        <f t="shared" si="27"/>
        <v/>
      </c>
      <c r="K387" s="12"/>
      <c r="S387" s="48" t="str">
        <f t="shared" si="25"/>
        <v/>
      </c>
    </row>
    <row r="388" spans="2:19" x14ac:dyDescent="0.25">
      <c r="B388" s="48" t="str">
        <f t="shared" si="26"/>
        <v/>
      </c>
      <c r="C388" t="str">
        <f ca="1">IF(K388&lt;&gt;"",IF(B388="Aborted","Aborted",IF(COUNTIF(Blocks!B$3:B1373,D388)&gt;0,"Blocked",IF(B388="Done","Done",IF('Board Active'!N388=TODAY(),"Due Today",IF('Board Active'!N388&lt;TODAY(),"Late","On Time"))))),"")</f>
        <v/>
      </c>
      <c r="D388" s="48" t="str">
        <f>IF(E388&lt;&gt;"",Settings!B$9&amp;A388,"")</f>
        <v/>
      </c>
      <c r="F388" t="str">
        <f t="shared" ref="F388:F451" si="28">IF(E388&lt;&gt;"",IF(C388="Blocked",C388&amp;" - "&amp;E388,E388),"")</f>
        <v/>
      </c>
      <c r="H388" t="str">
        <f t="shared" si="27"/>
        <v/>
      </c>
      <c r="K388" s="12"/>
      <c r="S388" s="48" t="str">
        <f t="shared" ref="S388:S451" si="29">IF(B388="Done",R388-L388,"")</f>
        <v/>
      </c>
    </row>
    <row r="389" spans="2:19" x14ac:dyDescent="0.25">
      <c r="B389" s="48" t="str">
        <f t="shared" si="26"/>
        <v/>
      </c>
      <c r="C389" t="str">
        <f ca="1">IF(K389&lt;&gt;"",IF(B389="Aborted","Aborted",IF(COUNTIF(Blocks!B$3:B1374,D389)&gt;0,"Blocked",IF(B389="Done","Done",IF('Board Active'!N389=TODAY(),"Due Today",IF('Board Active'!N389&lt;TODAY(),"Late","On Time"))))),"")</f>
        <v/>
      </c>
      <c r="D389" s="48" t="str">
        <f>IF(E389&lt;&gt;"",Settings!B$9&amp;A389,"")</f>
        <v/>
      </c>
      <c r="F389" t="str">
        <f t="shared" si="28"/>
        <v/>
      </c>
      <c r="H389" t="str">
        <f t="shared" si="27"/>
        <v/>
      </c>
      <c r="K389" s="12"/>
      <c r="S389" s="48" t="str">
        <f t="shared" si="29"/>
        <v/>
      </c>
    </row>
    <row r="390" spans="2:19" x14ac:dyDescent="0.25">
      <c r="B390" s="48" t="str">
        <f t="shared" si="26"/>
        <v/>
      </c>
      <c r="C390" t="str">
        <f ca="1">IF(K390&lt;&gt;"",IF(B390="Aborted","Aborted",IF(COUNTIF(Blocks!B$3:B1375,D390)&gt;0,"Blocked",IF(B390="Done","Done",IF('Board Active'!N390=TODAY(),"Due Today",IF('Board Active'!N390&lt;TODAY(),"Late","On Time"))))),"")</f>
        <v/>
      </c>
      <c r="D390" s="48" t="str">
        <f>IF(E390&lt;&gt;"",Settings!B$9&amp;A390,"")</f>
        <v/>
      </c>
      <c r="F390" t="str">
        <f t="shared" si="28"/>
        <v/>
      </c>
      <c r="H390" t="str">
        <f t="shared" si="27"/>
        <v/>
      </c>
      <c r="K390" s="12"/>
      <c r="S390" s="48" t="str">
        <f t="shared" si="29"/>
        <v/>
      </c>
    </row>
    <row r="391" spans="2:19" x14ac:dyDescent="0.25">
      <c r="B391" s="48" t="str">
        <f t="shared" si="26"/>
        <v/>
      </c>
      <c r="C391" t="str">
        <f ca="1">IF(K391&lt;&gt;"",IF(B391="Aborted","Aborted",IF(COUNTIF(Blocks!B$3:B1376,D391)&gt;0,"Blocked",IF(B391="Done","Done",IF('Board Active'!N391=TODAY(),"Due Today",IF('Board Active'!N391&lt;TODAY(),"Late","On Time"))))),"")</f>
        <v/>
      </c>
      <c r="D391" s="48" t="str">
        <f>IF(E391&lt;&gt;"",Settings!B$9&amp;A391,"")</f>
        <v/>
      </c>
      <c r="F391" t="str">
        <f t="shared" si="28"/>
        <v/>
      </c>
      <c r="H391" t="str">
        <f t="shared" si="27"/>
        <v/>
      </c>
      <c r="K391" s="12"/>
      <c r="S391" s="48" t="str">
        <f t="shared" si="29"/>
        <v/>
      </c>
    </row>
    <row r="392" spans="2:19" x14ac:dyDescent="0.25">
      <c r="B392" s="48" t="str">
        <f t="shared" si="26"/>
        <v/>
      </c>
      <c r="C392" t="str">
        <f ca="1">IF(K392&lt;&gt;"",IF(B392="Aborted","Aborted",IF(COUNTIF(Blocks!B$3:B1377,D392)&gt;0,"Blocked",IF(B392="Done","Done",IF('Board Active'!N392=TODAY(),"Due Today",IF('Board Active'!N392&lt;TODAY(),"Late","On Time"))))),"")</f>
        <v/>
      </c>
      <c r="D392" s="48" t="str">
        <f>IF(E392&lt;&gt;"",Settings!B$9&amp;A392,"")</f>
        <v/>
      </c>
      <c r="F392" t="str">
        <f t="shared" si="28"/>
        <v/>
      </c>
      <c r="H392" t="str">
        <f t="shared" si="27"/>
        <v/>
      </c>
      <c r="K392" s="12"/>
      <c r="S392" s="48" t="str">
        <f t="shared" si="29"/>
        <v/>
      </c>
    </row>
    <row r="393" spans="2:19" x14ac:dyDescent="0.25">
      <c r="B393" s="48" t="str">
        <f t="shared" si="26"/>
        <v/>
      </c>
      <c r="C393" t="str">
        <f ca="1">IF(K393&lt;&gt;"",IF(B393="Aborted","Aborted",IF(COUNTIF(Blocks!B$3:B1378,D393)&gt;0,"Blocked",IF(B393="Done","Done",IF('Board Active'!N393=TODAY(),"Due Today",IF('Board Active'!N393&lt;TODAY(),"Late","On Time"))))),"")</f>
        <v/>
      </c>
      <c r="D393" s="48" t="str">
        <f>IF(E393&lt;&gt;"",Settings!B$9&amp;A393,"")</f>
        <v/>
      </c>
      <c r="F393" t="str">
        <f t="shared" si="28"/>
        <v/>
      </c>
      <c r="H393" t="str">
        <f t="shared" si="27"/>
        <v/>
      </c>
      <c r="K393" s="12"/>
      <c r="S393" s="48" t="str">
        <f t="shared" si="29"/>
        <v/>
      </c>
    </row>
    <row r="394" spans="2:19" x14ac:dyDescent="0.25">
      <c r="B394" s="48" t="str">
        <f t="shared" si="26"/>
        <v/>
      </c>
      <c r="C394" t="str">
        <f ca="1">IF(K394&lt;&gt;"",IF(B394="Aborted","Aborted",IF(COUNTIF(Blocks!B$3:B1379,D394)&gt;0,"Blocked",IF(B394="Done","Done",IF('Board Active'!N394=TODAY(),"Due Today",IF('Board Active'!N394&lt;TODAY(),"Late","On Time"))))),"")</f>
        <v/>
      </c>
      <c r="D394" s="48" t="str">
        <f>IF(E394&lt;&gt;"",Settings!B$9&amp;A394,"")</f>
        <v/>
      </c>
      <c r="F394" t="str">
        <f t="shared" si="28"/>
        <v/>
      </c>
      <c r="H394" t="str">
        <f t="shared" si="27"/>
        <v/>
      </c>
      <c r="K394" s="12"/>
      <c r="S394" s="48" t="str">
        <f t="shared" si="29"/>
        <v/>
      </c>
    </row>
    <row r="395" spans="2:19" x14ac:dyDescent="0.25">
      <c r="B395" s="48" t="str">
        <f t="shared" si="26"/>
        <v/>
      </c>
      <c r="C395" t="str">
        <f ca="1">IF(K395&lt;&gt;"",IF(B395="Aborted","Aborted",IF(COUNTIF(Blocks!B$3:B1380,D395)&gt;0,"Blocked",IF(B395="Done","Done",IF('Board Active'!N395=TODAY(),"Due Today",IF('Board Active'!N395&lt;TODAY(),"Late","On Time"))))),"")</f>
        <v/>
      </c>
      <c r="D395" s="48" t="str">
        <f>IF(E395&lt;&gt;"",Settings!B$9&amp;A395,"")</f>
        <v/>
      </c>
      <c r="F395" t="str">
        <f t="shared" si="28"/>
        <v/>
      </c>
      <c r="H395" t="str">
        <f t="shared" si="27"/>
        <v/>
      </c>
      <c r="K395" s="12"/>
      <c r="S395" s="48" t="str">
        <f t="shared" si="29"/>
        <v/>
      </c>
    </row>
    <row r="396" spans="2:19" x14ac:dyDescent="0.25">
      <c r="B396" s="48" t="str">
        <f t="shared" si="26"/>
        <v/>
      </c>
      <c r="C396" t="str">
        <f ca="1">IF(K396&lt;&gt;"",IF(B396="Aborted","Aborted",IF(COUNTIF(Blocks!B$3:B1381,D396)&gt;0,"Blocked",IF(B396="Done","Done",IF('Board Active'!N396=TODAY(),"Due Today",IF('Board Active'!N396&lt;TODAY(),"Late","On Time"))))),"")</f>
        <v/>
      </c>
      <c r="D396" s="48" t="str">
        <f>IF(E396&lt;&gt;"",Settings!B$9&amp;A396,"")</f>
        <v/>
      </c>
      <c r="F396" t="str">
        <f t="shared" si="28"/>
        <v/>
      </c>
      <c r="H396" t="str">
        <f t="shared" si="27"/>
        <v/>
      </c>
      <c r="K396" s="12"/>
      <c r="S396" s="48" t="str">
        <f t="shared" si="29"/>
        <v/>
      </c>
    </row>
    <row r="397" spans="2:19" x14ac:dyDescent="0.25">
      <c r="B397" s="48" t="str">
        <f t="shared" si="26"/>
        <v/>
      </c>
      <c r="C397" t="str">
        <f ca="1">IF(K397&lt;&gt;"",IF(B397="Aborted","Aborted",IF(COUNTIF(Blocks!B$3:B1382,D397)&gt;0,"Blocked",IF(B397="Done","Done",IF('Board Active'!N397=TODAY(),"Due Today",IF('Board Active'!N397&lt;TODAY(),"Late","On Time"))))),"")</f>
        <v/>
      </c>
      <c r="D397" s="48" t="str">
        <f>IF(E397&lt;&gt;"",Settings!B$9&amp;A397,"")</f>
        <v/>
      </c>
      <c r="F397" t="str">
        <f t="shared" si="28"/>
        <v/>
      </c>
      <c r="H397" t="str">
        <f t="shared" si="27"/>
        <v/>
      </c>
      <c r="K397" s="12"/>
      <c r="S397" s="48" t="str">
        <f t="shared" si="29"/>
        <v/>
      </c>
    </row>
    <row r="398" spans="2:19" x14ac:dyDescent="0.25">
      <c r="B398" s="48" t="str">
        <f t="shared" si="26"/>
        <v/>
      </c>
      <c r="C398" t="str">
        <f ca="1">IF(K398&lt;&gt;"",IF(B398="Aborted","Aborted",IF(COUNTIF(Blocks!B$3:B1383,D398)&gt;0,"Blocked",IF(B398="Done","Done",IF('Board Active'!N398=TODAY(),"Due Today",IF('Board Active'!N398&lt;TODAY(),"Late","On Time"))))),"")</f>
        <v/>
      </c>
      <c r="D398" s="48" t="str">
        <f>IF(E398&lt;&gt;"",Settings!B$9&amp;A398,"")</f>
        <v/>
      </c>
      <c r="F398" t="str">
        <f t="shared" si="28"/>
        <v/>
      </c>
      <c r="H398" t="str">
        <f t="shared" si="27"/>
        <v/>
      </c>
      <c r="K398" s="12"/>
      <c r="S398" s="48" t="str">
        <f t="shared" si="29"/>
        <v/>
      </c>
    </row>
    <row r="399" spans="2:19" x14ac:dyDescent="0.25">
      <c r="B399" s="48" t="str">
        <f t="shared" ref="B399:B462" si="30">IF(T399&lt;&gt;"","Aborted",IF(R399&lt;&gt;"", "Done", IF(Q399&lt;&gt;"","Validation Out", IF(P399&lt;&gt;"", "Validation In", IF(O399&lt;&gt;"", "Execution Out",IF(N399&lt;&gt;"","Execution In",IF(M399&lt;&gt;"","Analysis Out",IF(L399&lt;&gt;"","Analysis In",IF(K399&lt;&gt;"","Planned","")))))))))</f>
        <v/>
      </c>
      <c r="C399" t="str">
        <f ca="1">IF(K399&lt;&gt;"",IF(B399="Aborted","Aborted",IF(COUNTIF(Blocks!B$3:B1384,D399)&gt;0,"Blocked",IF(B399="Done","Done",IF('Board Active'!N399=TODAY(),"Due Today",IF('Board Active'!N399&lt;TODAY(),"Late","On Time"))))),"")</f>
        <v/>
      </c>
      <c r="D399" s="48" t="str">
        <f>IF(E399&lt;&gt;"",Settings!B$9&amp;A399,"")</f>
        <v/>
      </c>
      <c r="F399" t="str">
        <f t="shared" si="28"/>
        <v/>
      </c>
      <c r="H399" t="str">
        <f t="shared" si="27"/>
        <v/>
      </c>
      <c r="K399" s="12"/>
      <c r="S399" s="48" t="str">
        <f t="shared" si="29"/>
        <v/>
      </c>
    </row>
    <row r="400" spans="2:19" x14ac:dyDescent="0.25">
      <c r="B400" s="48" t="str">
        <f t="shared" si="30"/>
        <v/>
      </c>
      <c r="C400" t="str">
        <f ca="1">IF(K400&lt;&gt;"",IF(B400="Aborted","Aborted",IF(COUNTIF(Blocks!B$3:B1385,D400)&gt;0,"Blocked",IF(B400="Done","Done",IF('Board Active'!N400=TODAY(),"Due Today",IF('Board Active'!N400&lt;TODAY(),"Late","On Time"))))),"")</f>
        <v/>
      </c>
      <c r="D400" s="48" t="str">
        <f>IF(E400&lt;&gt;"",Settings!B$9&amp;A400,"")</f>
        <v/>
      </c>
      <c r="F400" t="str">
        <f t="shared" si="28"/>
        <v/>
      </c>
      <c r="H400" t="str">
        <f t="shared" ref="H400:H463" si="31">IF(J400="&lt;= 1 day","XS",IF(J400="2 days","S",IF(J400="3 days","M",IF(J400="&lt;= 1 week","L",IF(J400="&lt;= 2 weeks","XL","")))))</f>
        <v/>
      </c>
      <c r="K400" s="12"/>
      <c r="S400" s="48" t="str">
        <f t="shared" si="29"/>
        <v/>
      </c>
    </row>
    <row r="401" spans="2:19" x14ac:dyDescent="0.25">
      <c r="B401" s="48" t="str">
        <f t="shared" si="30"/>
        <v/>
      </c>
      <c r="C401" t="str">
        <f ca="1">IF(K401&lt;&gt;"",IF(B401="Aborted","Aborted",IF(COUNTIF(Blocks!B$3:B1386,D401)&gt;0,"Blocked",IF(B401="Done","Done",IF('Board Active'!N401=TODAY(),"Due Today",IF('Board Active'!N401&lt;TODAY(),"Late","On Time"))))),"")</f>
        <v/>
      </c>
      <c r="D401" s="48" t="str">
        <f>IF(E401&lt;&gt;"",Settings!B$9&amp;A401,"")</f>
        <v/>
      </c>
      <c r="F401" t="str">
        <f t="shared" si="28"/>
        <v/>
      </c>
      <c r="H401" t="str">
        <f t="shared" si="31"/>
        <v/>
      </c>
      <c r="K401" s="12"/>
      <c r="S401" s="48" t="str">
        <f t="shared" si="29"/>
        <v/>
      </c>
    </row>
    <row r="402" spans="2:19" x14ac:dyDescent="0.25">
      <c r="B402" s="48" t="str">
        <f t="shared" si="30"/>
        <v/>
      </c>
      <c r="C402" t="str">
        <f ca="1">IF(K402&lt;&gt;"",IF(B402="Aborted","Aborted",IF(COUNTIF(Blocks!B$3:B1387,D402)&gt;0,"Blocked",IF(B402="Done","Done",IF('Board Active'!N402=TODAY(),"Due Today",IF('Board Active'!N402&lt;TODAY(),"Late","On Time"))))),"")</f>
        <v/>
      </c>
      <c r="D402" s="48" t="str">
        <f>IF(E402&lt;&gt;"",Settings!B$9&amp;A402,"")</f>
        <v/>
      </c>
      <c r="F402" t="str">
        <f t="shared" si="28"/>
        <v/>
      </c>
      <c r="H402" t="str">
        <f t="shared" si="31"/>
        <v/>
      </c>
      <c r="K402" s="12"/>
      <c r="S402" s="48" t="str">
        <f t="shared" si="29"/>
        <v/>
      </c>
    </row>
    <row r="403" spans="2:19" x14ac:dyDescent="0.25">
      <c r="B403" s="48" t="str">
        <f t="shared" si="30"/>
        <v/>
      </c>
      <c r="C403" t="str">
        <f ca="1">IF(K403&lt;&gt;"",IF(B403="Aborted","Aborted",IF(COUNTIF(Blocks!B$3:B1388,D403)&gt;0,"Blocked",IF(B403="Done","Done",IF('Board Active'!N403=TODAY(),"Due Today",IF('Board Active'!N403&lt;TODAY(),"Late","On Time"))))),"")</f>
        <v/>
      </c>
      <c r="D403" s="48" t="str">
        <f>IF(E403&lt;&gt;"",Settings!B$9&amp;A403,"")</f>
        <v/>
      </c>
      <c r="F403" t="str">
        <f t="shared" si="28"/>
        <v/>
      </c>
      <c r="H403" t="str">
        <f t="shared" si="31"/>
        <v/>
      </c>
      <c r="K403" s="12"/>
      <c r="S403" s="48" t="str">
        <f t="shared" si="29"/>
        <v/>
      </c>
    </row>
    <row r="404" spans="2:19" x14ac:dyDescent="0.25">
      <c r="B404" s="48" t="str">
        <f t="shared" si="30"/>
        <v/>
      </c>
      <c r="C404" t="str">
        <f ca="1">IF(K404&lt;&gt;"",IF(B404="Aborted","Aborted",IF(COUNTIF(Blocks!B$3:B1389,D404)&gt;0,"Blocked",IF(B404="Done","Done",IF('Board Active'!N404=TODAY(),"Due Today",IF('Board Active'!N404&lt;TODAY(),"Late","On Time"))))),"")</f>
        <v/>
      </c>
      <c r="D404" s="48" t="str">
        <f>IF(E404&lt;&gt;"",Settings!B$9&amp;A404,"")</f>
        <v/>
      </c>
      <c r="F404" t="str">
        <f t="shared" si="28"/>
        <v/>
      </c>
      <c r="H404" t="str">
        <f t="shared" si="31"/>
        <v/>
      </c>
      <c r="K404" s="12"/>
      <c r="S404" s="48" t="str">
        <f t="shared" si="29"/>
        <v/>
      </c>
    </row>
    <row r="405" spans="2:19" x14ac:dyDescent="0.25">
      <c r="B405" s="48" t="str">
        <f t="shared" si="30"/>
        <v/>
      </c>
      <c r="C405" t="str">
        <f ca="1">IF(K405&lt;&gt;"",IF(B405="Aborted","Aborted",IF(COUNTIF(Blocks!B$3:B1390,D405)&gt;0,"Blocked",IF(B405="Done","Done",IF('Board Active'!N405=TODAY(),"Due Today",IF('Board Active'!N405&lt;TODAY(),"Late","On Time"))))),"")</f>
        <v/>
      </c>
      <c r="D405" s="48" t="str">
        <f>IF(E405&lt;&gt;"",Settings!B$9&amp;A405,"")</f>
        <v/>
      </c>
      <c r="F405" t="str">
        <f t="shared" si="28"/>
        <v/>
      </c>
      <c r="H405" t="str">
        <f t="shared" si="31"/>
        <v/>
      </c>
      <c r="K405" s="12"/>
      <c r="S405" s="48" t="str">
        <f t="shared" si="29"/>
        <v/>
      </c>
    </row>
    <row r="406" spans="2:19" x14ac:dyDescent="0.25">
      <c r="B406" s="48" t="str">
        <f t="shared" si="30"/>
        <v/>
      </c>
      <c r="C406" t="str">
        <f ca="1">IF(K406&lt;&gt;"",IF(B406="Aborted","Aborted",IF(COUNTIF(Blocks!B$3:B1391,D406)&gt;0,"Blocked",IF(B406="Done","Done",IF('Board Active'!N406=TODAY(),"Due Today",IF('Board Active'!N406&lt;TODAY(),"Late","On Time"))))),"")</f>
        <v/>
      </c>
      <c r="D406" s="48" t="str">
        <f>IF(E406&lt;&gt;"",Settings!B$9&amp;A406,"")</f>
        <v/>
      </c>
      <c r="F406" t="str">
        <f t="shared" si="28"/>
        <v/>
      </c>
      <c r="H406" t="str">
        <f t="shared" si="31"/>
        <v/>
      </c>
      <c r="K406" s="12"/>
      <c r="S406" s="48" t="str">
        <f t="shared" si="29"/>
        <v/>
      </c>
    </row>
    <row r="407" spans="2:19" x14ac:dyDescent="0.25">
      <c r="B407" s="48" t="str">
        <f t="shared" si="30"/>
        <v/>
      </c>
      <c r="C407" t="str">
        <f ca="1">IF(K407&lt;&gt;"",IF(B407="Aborted","Aborted",IF(COUNTIF(Blocks!B$3:B1392,D407)&gt;0,"Blocked",IF(B407="Done","Done",IF('Board Active'!N407=TODAY(),"Due Today",IF('Board Active'!N407&lt;TODAY(),"Late","On Time"))))),"")</f>
        <v/>
      </c>
      <c r="D407" s="48" t="str">
        <f>IF(E407&lt;&gt;"",Settings!B$9&amp;A407,"")</f>
        <v/>
      </c>
      <c r="F407" t="str">
        <f t="shared" si="28"/>
        <v/>
      </c>
      <c r="H407" t="str">
        <f t="shared" si="31"/>
        <v/>
      </c>
      <c r="K407" s="12"/>
      <c r="S407" s="48" t="str">
        <f t="shared" si="29"/>
        <v/>
      </c>
    </row>
    <row r="408" spans="2:19" x14ac:dyDescent="0.25">
      <c r="B408" s="48" t="str">
        <f t="shared" si="30"/>
        <v/>
      </c>
      <c r="C408" t="str">
        <f ca="1">IF(K408&lt;&gt;"",IF(B408="Aborted","Aborted",IF(COUNTIF(Blocks!B$3:B1393,D408)&gt;0,"Blocked",IF(B408="Done","Done",IF('Board Active'!N408=TODAY(),"Due Today",IF('Board Active'!N408&lt;TODAY(),"Late","On Time"))))),"")</f>
        <v/>
      </c>
      <c r="D408" s="48" t="str">
        <f>IF(E408&lt;&gt;"",Settings!B$9&amp;A408,"")</f>
        <v/>
      </c>
      <c r="F408" t="str">
        <f t="shared" si="28"/>
        <v/>
      </c>
      <c r="H408" t="str">
        <f t="shared" si="31"/>
        <v/>
      </c>
      <c r="K408" s="12"/>
      <c r="S408" s="48" t="str">
        <f t="shared" si="29"/>
        <v/>
      </c>
    </row>
    <row r="409" spans="2:19" x14ac:dyDescent="0.25">
      <c r="B409" s="48" t="str">
        <f t="shared" si="30"/>
        <v/>
      </c>
      <c r="C409" t="str">
        <f ca="1">IF(K409&lt;&gt;"",IF(B409="Aborted","Aborted",IF(COUNTIF(Blocks!B$3:B1394,D409)&gt;0,"Blocked",IF(B409="Done","Done",IF('Board Active'!N409=TODAY(),"Due Today",IF('Board Active'!N409&lt;TODAY(),"Late","On Time"))))),"")</f>
        <v/>
      </c>
      <c r="D409" s="48" t="str">
        <f>IF(E409&lt;&gt;"",Settings!B$9&amp;A409,"")</f>
        <v/>
      </c>
      <c r="F409" t="str">
        <f t="shared" si="28"/>
        <v/>
      </c>
      <c r="H409" t="str">
        <f t="shared" si="31"/>
        <v/>
      </c>
      <c r="K409" s="12"/>
      <c r="S409" s="48" t="str">
        <f t="shared" si="29"/>
        <v/>
      </c>
    </row>
    <row r="410" spans="2:19" x14ac:dyDescent="0.25">
      <c r="B410" s="48" t="str">
        <f t="shared" si="30"/>
        <v/>
      </c>
      <c r="C410" t="str">
        <f ca="1">IF(K410&lt;&gt;"",IF(B410="Aborted","Aborted",IF(COUNTIF(Blocks!B$3:B1395,D410)&gt;0,"Blocked",IF(B410="Done","Done",IF('Board Active'!N410=TODAY(),"Due Today",IF('Board Active'!N410&lt;TODAY(),"Late","On Time"))))),"")</f>
        <v/>
      </c>
      <c r="D410" s="48" t="str">
        <f>IF(E410&lt;&gt;"",Settings!B$9&amp;A410,"")</f>
        <v/>
      </c>
      <c r="F410" t="str">
        <f t="shared" si="28"/>
        <v/>
      </c>
      <c r="H410" t="str">
        <f t="shared" si="31"/>
        <v/>
      </c>
      <c r="K410" s="12"/>
      <c r="S410" s="48" t="str">
        <f t="shared" si="29"/>
        <v/>
      </c>
    </row>
    <row r="411" spans="2:19" x14ac:dyDescent="0.25">
      <c r="B411" s="48" t="str">
        <f t="shared" si="30"/>
        <v/>
      </c>
      <c r="C411" t="str">
        <f ca="1">IF(K411&lt;&gt;"",IF(B411="Aborted","Aborted",IF(COUNTIF(Blocks!B$3:B1396,D411)&gt;0,"Blocked",IF(B411="Done","Done",IF('Board Active'!N411=TODAY(),"Due Today",IF('Board Active'!N411&lt;TODAY(),"Late","On Time"))))),"")</f>
        <v/>
      </c>
      <c r="D411" s="48" t="str">
        <f>IF(E411&lt;&gt;"",Settings!B$9&amp;A411,"")</f>
        <v/>
      </c>
      <c r="F411" t="str">
        <f t="shared" si="28"/>
        <v/>
      </c>
      <c r="H411" t="str">
        <f t="shared" si="31"/>
        <v/>
      </c>
      <c r="K411" s="12"/>
      <c r="S411" s="48" t="str">
        <f t="shared" si="29"/>
        <v/>
      </c>
    </row>
    <row r="412" spans="2:19" x14ac:dyDescent="0.25">
      <c r="B412" s="48" t="str">
        <f t="shared" si="30"/>
        <v/>
      </c>
      <c r="C412" t="str">
        <f ca="1">IF(K412&lt;&gt;"",IF(B412="Aborted","Aborted",IF(COUNTIF(Blocks!B$3:B1397,D412)&gt;0,"Blocked",IF(B412="Done","Done",IF('Board Active'!N412=TODAY(),"Due Today",IF('Board Active'!N412&lt;TODAY(),"Late","On Time"))))),"")</f>
        <v/>
      </c>
      <c r="D412" s="48" t="str">
        <f>IF(E412&lt;&gt;"",Settings!B$9&amp;A412,"")</f>
        <v/>
      </c>
      <c r="F412" t="str">
        <f t="shared" si="28"/>
        <v/>
      </c>
      <c r="H412" t="str">
        <f t="shared" si="31"/>
        <v/>
      </c>
      <c r="K412" s="12"/>
      <c r="S412" s="48" t="str">
        <f t="shared" si="29"/>
        <v/>
      </c>
    </row>
    <row r="413" spans="2:19" x14ac:dyDescent="0.25">
      <c r="B413" s="48" t="str">
        <f t="shared" si="30"/>
        <v/>
      </c>
      <c r="C413" t="str">
        <f ca="1">IF(K413&lt;&gt;"",IF(B413="Aborted","Aborted",IF(COUNTIF(Blocks!B$3:B1398,D413)&gt;0,"Blocked",IF(B413="Done","Done",IF('Board Active'!N413=TODAY(),"Due Today",IF('Board Active'!N413&lt;TODAY(),"Late","On Time"))))),"")</f>
        <v/>
      </c>
      <c r="D413" s="48" t="str">
        <f>IF(E413&lt;&gt;"",Settings!B$9&amp;A413,"")</f>
        <v/>
      </c>
      <c r="F413" t="str">
        <f t="shared" si="28"/>
        <v/>
      </c>
      <c r="H413" t="str">
        <f t="shared" si="31"/>
        <v/>
      </c>
      <c r="K413" s="12"/>
      <c r="S413" s="48" t="str">
        <f t="shared" si="29"/>
        <v/>
      </c>
    </row>
    <row r="414" spans="2:19" x14ac:dyDescent="0.25">
      <c r="B414" s="48" t="str">
        <f t="shared" si="30"/>
        <v/>
      </c>
      <c r="C414" t="str">
        <f ca="1">IF(K414&lt;&gt;"",IF(B414="Aborted","Aborted",IF(COUNTIF(Blocks!B$3:B1399,D414)&gt;0,"Blocked",IF(B414="Done","Done",IF('Board Active'!N414=TODAY(),"Due Today",IF('Board Active'!N414&lt;TODAY(),"Late","On Time"))))),"")</f>
        <v/>
      </c>
      <c r="D414" s="48" t="str">
        <f>IF(E414&lt;&gt;"",Settings!B$9&amp;A414,"")</f>
        <v/>
      </c>
      <c r="F414" t="str">
        <f t="shared" si="28"/>
        <v/>
      </c>
      <c r="H414" t="str">
        <f t="shared" si="31"/>
        <v/>
      </c>
      <c r="K414" s="12"/>
      <c r="S414" s="48" t="str">
        <f t="shared" si="29"/>
        <v/>
      </c>
    </row>
    <row r="415" spans="2:19" x14ac:dyDescent="0.25">
      <c r="B415" s="48" t="str">
        <f t="shared" si="30"/>
        <v/>
      </c>
      <c r="C415" t="str">
        <f ca="1">IF(K415&lt;&gt;"",IF(B415="Aborted","Aborted",IF(COUNTIF(Blocks!B$3:B1400,D415)&gt;0,"Blocked",IF(B415="Done","Done",IF('Board Active'!N415=TODAY(),"Due Today",IF('Board Active'!N415&lt;TODAY(),"Late","On Time"))))),"")</f>
        <v/>
      </c>
      <c r="D415" s="48" t="str">
        <f>IF(E415&lt;&gt;"",Settings!B$9&amp;A415,"")</f>
        <v/>
      </c>
      <c r="F415" t="str">
        <f t="shared" si="28"/>
        <v/>
      </c>
      <c r="H415" t="str">
        <f t="shared" si="31"/>
        <v/>
      </c>
      <c r="K415" s="12"/>
      <c r="S415" s="48" t="str">
        <f t="shared" si="29"/>
        <v/>
      </c>
    </row>
    <row r="416" spans="2:19" x14ac:dyDescent="0.25">
      <c r="B416" s="48" t="str">
        <f t="shared" si="30"/>
        <v/>
      </c>
      <c r="C416" t="str">
        <f ca="1">IF(K416&lt;&gt;"",IF(B416="Aborted","Aborted",IF(COUNTIF(Blocks!B$3:B1401,D416)&gt;0,"Blocked",IF(B416="Done","Done",IF('Board Active'!N416=TODAY(),"Due Today",IF('Board Active'!N416&lt;TODAY(),"Late","On Time"))))),"")</f>
        <v/>
      </c>
      <c r="D416" s="48" t="str">
        <f>IF(E416&lt;&gt;"",Settings!B$9&amp;A416,"")</f>
        <v/>
      </c>
      <c r="F416" t="str">
        <f t="shared" si="28"/>
        <v/>
      </c>
      <c r="H416" t="str">
        <f t="shared" si="31"/>
        <v/>
      </c>
      <c r="K416" s="12"/>
      <c r="S416" s="48" t="str">
        <f t="shared" si="29"/>
        <v/>
      </c>
    </row>
    <row r="417" spans="2:19" x14ac:dyDescent="0.25">
      <c r="B417" s="48" t="str">
        <f t="shared" si="30"/>
        <v/>
      </c>
      <c r="C417" t="str">
        <f ca="1">IF(K417&lt;&gt;"",IF(B417="Aborted","Aborted",IF(COUNTIF(Blocks!B$3:B1402,D417)&gt;0,"Blocked",IF(B417="Done","Done",IF('Board Active'!N417=TODAY(),"Due Today",IF('Board Active'!N417&lt;TODAY(),"Late","On Time"))))),"")</f>
        <v/>
      </c>
      <c r="D417" s="48" t="str">
        <f>IF(E417&lt;&gt;"",Settings!B$9&amp;A417,"")</f>
        <v/>
      </c>
      <c r="F417" t="str">
        <f t="shared" si="28"/>
        <v/>
      </c>
      <c r="H417" t="str">
        <f t="shared" si="31"/>
        <v/>
      </c>
      <c r="K417" s="12"/>
      <c r="S417" s="48" t="str">
        <f t="shared" si="29"/>
        <v/>
      </c>
    </row>
    <row r="418" spans="2:19" x14ac:dyDescent="0.25">
      <c r="B418" s="48" t="str">
        <f t="shared" si="30"/>
        <v/>
      </c>
      <c r="C418" t="str">
        <f ca="1">IF(K418&lt;&gt;"",IF(B418="Aborted","Aborted",IF(COUNTIF(Blocks!B$3:B1403,D418)&gt;0,"Blocked",IF(B418="Done","Done",IF('Board Active'!N418=TODAY(),"Due Today",IF('Board Active'!N418&lt;TODAY(),"Late","On Time"))))),"")</f>
        <v/>
      </c>
      <c r="D418" s="48" t="str">
        <f>IF(E418&lt;&gt;"",Settings!B$9&amp;A418,"")</f>
        <v/>
      </c>
      <c r="F418" t="str">
        <f t="shared" si="28"/>
        <v/>
      </c>
      <c r="H418" t="str">
        <f t="shared" si="31"/>
        <v/>
      </c>
      <c r="K418" s="12"/>
      <c r="S418" s="48" t="str">
        <f t="shared" si="29"/>
        <v/>
      </c>
    </row>
    <row r="419" spans="2:19" x14ac:dyDescent="0.25">
      <c r="B419" s="48" t="str">
        <f t="shared" si="30"/>
        <v/>
      </c>
      <c r="C419" t="str">
        <f ca="1">IF(K419&lt;&gt;"",IF(B419="Aborted","Aborted",IF(COUNTIF(Blocks!B$3:B1404,D419)&gt;0,"Blocked",IF(B419="Done","Done",IF('Board Active'!N419=TODAY(),"Due Today",IF('Board Active'!N419&lt;TODAY(),"Late","On Time"))))),"")</f>
        <v/>
      </c>
      <c r="D419" s="48" t="str">
        <f>IF(E419&lt;&gt;"",Settings!B$9&amp;A419,"")</f>
        <v/>
      </c>
      <c r="F419" t="str">
        <f t="shared" si="28"/>
        <v/>
      </c>
      <c r="H419" t="str">
        <f t="shared" si="31"/>
        <v/>
      </c>
      <c r="K419" s="12"/>
      <c r="S419" s="48" t="str">
        <f t="shared" si="29"/>
        <v/>
      </c>
    </row>
    <row r="420" spans="2:19" x14ac:dyDescent="0.25">
      <c r="B420" s="48" t="str">
        <f t="shared" si="30"/>
        <v/>
      </c>
      <c r="C420" t="str">
        <f ca="1">IF(K420&lt;&gt;"",IF(B420="Aborted","Aborted",IF(COUNTIF(Blocks!B$3:B1405,D420)&gt;0,"Blocked",IF(B420="Done","Done",IF('Board Active'!N420=TODAY(),"Due Today",IF('Board Active'!N420&lt;TODAY(),"Late","On Time"))))),"")</f>
        <v/>
      </c>
      <c r="D420" s="48" t="str">
        <f>IF(E420&lt;&gt;"",Settings!B$9&amp;A420,"")</f>
        <v/>
      </c>
      <c r="F420" t="str">
        <f t="shared" si="28"/>
        <v/>
      </c>
      <c r="H420" t="str">
        <f t="shared" si="31"/>
        <v/>
      </c>
      <c r="K420" s="12"/>
      <c r="S420" s="48" t="str">
        <f t="shared" si="29"/>
        <v/>
      </c>
    </row>
    <row r="421" spans="2:19" x14ac:dyDescent="0.25">
      <c r="B421" s="48" t="str">
        <f t="shared" si="30"/>
        <v/>
      </c>
      <c r="C421" t="str">
        <f ca="1">IF(K421&lt;&gt;"",IF(B421="Aborted","Aborted",IF(COUNTIF(Blocks!B$3:B1406,D421)&gt;0,"Blocked",IF(B421="Done","Done",IF('Board Active'!N421=TODAY(),"Due Today",IF('Board Active'!N421&lt;TODAY(),"Late","On Time"))))),"")</f>
        <v/>
      </c>
      <c r="D421" s="48" t="str">
        <f>IF(E421&lt;&gt;"",Settings!B$9&amp;A421,"")</f>
        <v/>
      </c>
      <c r="F421" t="str">
        <f t="shared" si="28"/>
        <v/>
      </c>
      <c r="H421" t="str">
        <f t="shared" si="31"/>
        <v/>
      </c>
      <c r="K421" s="12"/>
      <c r="S421" s="48" t="str">
        <f t="shared" si="29"/>
        <v/>
      </c>
    </row>
    <row r="422" spans="2:19" x14ac:dyDescent="0.25">
      <c r="B422" s="48" t="str">
        <f t="shared" si="30"/>
        <v/>
      </c>
      <c r="C422" t="str">
        <f ca="1">IF(K422&lt;&gt;"",IF(B422="Aborted","Aborted",IF(COUNTIF(Blocks!B$3:B1407,D422)&gt;0,"Blocked",IF(B422="Done","Done",IF('Board Active'!N422=TODAY(),"Due Today",IF('Board Active'!N422&lt;TODAY(),"Late","On Time"))))),"")</f>
        <v/>
      </c>
      <c r="D422" s="48" t="str">
        <f>IF(E422&lt;&gt;"",Settings!B$9&amp;A422,"")</f>
        <v/>
      </c>
      <c r="F422" t="str">
        <f t="shared" si="28"/>
        <v/>
      </c>
      <c r="H422" t="str">
        <f t="shared" si="31"/>
        <v/>
      </c>
      <c r="K422" s="12"/>
      <c r="S422" s="48" t="str">
        <f t="shared" si="29"/>
        <v/>
      </c>
    </row>
    <row r="423" spans="2:19" x14ac:dyDescent="0.25">
      <c r="B423" s="48" t="str">
        <f t="shared" si="30"/>
        <v/>
      </c>
      <c r="C423" t="str">
        <f ca="1">IF(K423&lt;&gt;"",IF(B423="Aborted","Aborted",IF(COUNTIF(Blocks!B$3:B1408,D423)&gt;0,"Blocked",IF(B423="Done","Done",IF('Board Active'!N423=TODAY(),"Due Today",IF('Board Active'!N423&lt;TODAY(),"Late","On Time"))))),"")</f>
        <v/>
      </c>
      <c r="D423" s="48" t="str">
        <f>IF(E423&lt;&gt;"",Settings!B$9&amp;A423,"")</f>
        <v/>
      </c>
      <c r="F423" t="str">
        <f t="shared" si="28"/>
        <v/>
      </c>
      <c r="H423" t="str">
        <f t="shared" si="31"/>
        <v/>
      </c>
      <c r="K423" s="12"/>
      <c r="S423" s="48" t="str">
        <f t="shared" si="29"/>
        <v/>
      </c>
    </row>
    <row r="424" spans="2:19" x14ac:dyDescent="0.25">
      <c r="B424" s="48" t="str">
        <f t="shared" si="30"/>
        <v/>
      </c>
      <c r="C424" t="str">
        <f ca="1">IF(K424&lt;&gt;"",IF(B424="Aborted","Aborted",IF(COUNTIF(Blocks!B$3:B1409,D424)&gt;0,"Blocked",IF(B424="Done","Done",IF('Board Active'!N424=TODAY(),"Due Today",IF('Board Active'!N424&lt;TODAY(),"Late","On Time"))))),"")</f>
        <v/>
      </c>
      <c r="D424" s="48" t="str">
        <f>IF(E424&lt;&gt;"",Settings!B$9&amp;A424,"")</f>
        <v/>
      </c>
      <c r="F424" t="str">
        <f t="shared" si="28"/>
        <v/>
      </c>
      <c r="H424" t="str">
        <f t="shared" si="31"/>
        <v/>
      </c>
      <c r="K424" s="12"/>
      <c r="S424" s="48" t="str">
        <f t="shared" si="29"/>
        <v/>
      </c>
    </row>
    <row r="425" spans="2:19" x14ac:dyDescent="0.25">
      <c r="B425" s="48" t="str">
        <f t="shared" si="30"/>
        <v/>
      </c>
      <c r="C425" t="str">
        <f ca="1">IF(K425&lt;&gt;"",IF(B425="Aborted","Aborted",IF(COUNTIF(Blocks!B$3:B1410,D425)&gt;0,"Blocked",IF(B425="Done","Done",IF('Board Active'!N425=TODAY(),"Due Today",IF('Board Active'!N425&lt;TODAY(),"Late","On Time"))))),"")</f>
        <v/>
      </c>
      <c r="D425" s="48" t="str">
        <f>IF(E425&lt;&gt;"",Settings!B$9&amp;A425,"")</f>
        <v/>
      </c>
      <c r="F425" t="str">
        <f t="shared" si="28"/>
        <v/>
      </c>
      <c r="H425" t="str">
        <f t="shared" si="31"/>
        <v/>
      </c>
      <c r="K425" s="12"/>
      <c r="S425" s="48" t="str">
        <f t="shared" si="29"/>
        <v/>
      </c>
    </row>
    <row r="426" spans="2:19" x14ac:dyDescent="0.25">
      <c r="B426" s="48" t="str">
        <f t="shared" si="30"/>
        <v/>
      </c>
      <c r="C426" t="str">
        <f ca="1">IF(K426&lt;&gt;"",IF(B426="Aborted","Aborted",IF(COUNTIF(Blocks!B$3:B1411,D426)&gt;0,"Blocked",IF(B426="Done","Done",IF('Board Active'!N426=TODAY(),"Due Today",IF('Board Active'!N426&lt;TODAY(),"Late","On Time"))))),"")</f>
        <v/>
      </c>
      <c r="D426" s="48" t="str">
        <f>IF(E426&lt;&gt;"",Settings!B$9&amp;A426,"")</f>
        <v/>
      </c>
      <c r="F426" t="str">
        <f t="shared" si="28"/>
        <v/>
      </c>
      <c r="H426" t="str">
        <f t="shared" si="31"/>
        <v/>
      </c>
      <c r="K426" s="12"/>
      <c r="S426" s="48" t="str">
        <f t="shared" si="29"/>
        <v/>
      </c>
    </row>
    <row r="427" spans="2:19" x14ac:dyDescent="0.25">
      <c r="B427" s="48" t="str">
        <f t="shared" si="30"/>
        <v/>
      </c>
      <c r="C427" t="str">
        <f ca="1">IF(K427&lt;&gt;"",IF(B427="Aborted","Aborted",IF(COUNTIF(Blocks!B$3:B1412,D427)&gt;0,"Blocked",IF(B427="Done","Done",IF('Board Active'!N427=TODAY(),"Due Today",IF('Board Active'!N427&lt;TODAY(),"Late","On Time"))))),"")</f>
        <v/>
      </c>
      <c r="D427" s="48" t="str">
        <f>IF(E427&lt;&gt;"",Settings!B$9&amp;A427,"")</f>
        <v/>
      </c>
      <c r="F427" t="str">
        <f t="shared" si="28"/>
        <v/>
      </c>
      <c r="H427" t="str">
        <f t="shared" si="31"/>
        <v/>
      </c>
      <c r="K427" s="12"/>
      <c r="S427" s="48" t="str">
        <f t="shared" si="29"/>
        <v/>
      </c>
    </row>
    <row r="428" spans="2:19" x14ac:dyDescent="0.25">
      <c r="B428" s="48" t="str">
        <f t="shared" si="30"/>
        <v/>
      </c>
      <c r="C428" t="str">
        <f ca="1">IF(K428&lt;&gt;"",IF(B428="Aborted","Aborted",IF(COUNTIF(Blocks!B$3:B1413,D428)&gt;0,"Blocked",IF(B428="Done","Done",IF('Board Active'!N428=TODAY(),"Due Today",IF('Board Active'!N428&lt;TODAY(),"Late","On Time"))))),"")</f>
        <v/>
      </c>
      <c r="D428" s="48" t="str">
        <f>IF(E428&lt;&gt;"",Settings!B$9&amp;A428,"")</f>
        <v/>
      </c>
      <c r="F428" t="str">
        <f t="shared" si="28"/>
        <v/>
      </c>
      <c r="H428" t="str">
        <f t="shared" si="31"/>
        <v/>
      </c>
      <c r="K428" s="12"/>
      <c r="S428" s="48" t="str">
        <f t="shared" si="29"/>
        <v/>
      </c>
    </row>
    <row r="429" spans="2:19" x14ac:dyDescent="0.25">
      <c r="B429" s="48" t="str">
        <f t="shared" si="30"/>
        <v/>
      </c>
      <c r="C429" t="str">
        <f ca="1">IF(K429&lt;&gt;"",IF(B429="Aborted","Aborted",IF(COUNTIF(Blocks!B$3:B1414,D429)&gt;0,"Blocked",IF(B429="Done","Done",IF('Board Active'!N429=TODAY(),"Due Today",IF('Board Active'!N429&lt;TODAY(),"Late","On Time"))))),"")</f>
        <v/>
      </c>
      <c r="D429" s="48" t="str">
        <f>IF(E429&lt;&gt;"",Settings!B$9&amp;A429,"")</f>
        <v/>
      </c>
      <c r="F429" t="str">
        <f t="shared" si="28"/>
        <v/>
      </c>
      <c r="H429" t="str">
        <f t="shared" si="31"/>
        <v/>
      </c>
      <c r="K429" s="12"/>
      <c r="S429" s="48" t="str">
        <f t="shared" si="29"/>
        <v/>
      </c>
    </row>
    <row r="430" spans="2:19" x14ac:dyDescent="0.25">
      <c r="B430" s="48" t="str">
        <f t="shared" si="30"/>
        <v/>
      </c>
      <c r="C430" t="str">
        <f ca="1">IF(K430&lt;&gt;"",IF(B430="Aborted","Aborted",IF(COUNTIF(Blocks!B$3:B1415,D430)&gt;0,"Blocked",IF(B430="Done","Done",IF('Board Active'!N430=TODAY(),"Due Today",IF('Board Active'!N430&lt;TODAY(),"Late","On Time"))))),"")</f>
        <v/>
      </c>
      <c r="D430" s="48" t="str">
        <f>IF(E430&lt;&gt;"",Settings!B$9&amp;A430,"")</f>
        <v/>
      </c>
      <c r="F430" t="str">
        <f t="shared" si="28"/>
        <v/>
      </c>
      <c r="H430" t="str">
        <f t="shared" si="31"/>
        <v/>
      </c>
      <c r="K430" s="12"/>
      <c r="S430" s="48" t="str">
        <f t="shared" si="29"/>
        <v/>
      </c>
    </row>
    <row r="431" spans="2:19" x14ac:dyDescent="0.25">
      <c r="B431" s="48" t="str">
        <f t="shared" si="30"/>
        <v/>
      </c>
      <c r="C431" t="str">
        <f ca="1">IF(K431&lt;&gt;"",IF(B431="Aborted","Aborted",IF(COUNTIF(Blocks!B$3:B1416,D431)&gt;0,"Blocked",IF(B431="Done","Done",IF('Board Active'!N431=TODAY(),"Due Today",IF('Board Active'!N431&lt;TODAY(),"Late","On Time"))))),"")</f>
        <v/>
      </c>
      <c r="D431" s="48" t="str">
        <f>IF(E431&lt;&gt;"",Settings!B$9&amp;A431,"")</f>
        <v/>
      </c>
      <c r="F431" t="str">
        <f t="shared" si="28"/>
        <v/>
      </c>
      <c r="H431" t="str">
        <f t="shared" si="31"/>
        <v/>
      </c>
      <c r="K431" s="12"/>
      <c r="S431" s="48" t="str">
        <f t="shared" si="29"/>
        <v/>
      </c>
    </row>
    <row r="432" spans="2:19" x14ac:dyDescent="0.25">
      <c r="B432" s="48" t="str">
        <f t="shared" si="30"/>
        <v/>
      </c>
      <c r="C432" t="str">
        <f ca="1">IF(K432&lt;&gt;"",IF(B432="Aborted","Aborted",IF(COUNTIF(Blocks!B$3:B1417,D432)&gt;0,"Blocked",IF(B432="Done","Done",IF('Board Active'!N432=TODAY(),"Due Today",IF('Board Active'!N432&lt;TODAY(),"Late","On Time"))))),"")</f>
        <v/>
      </c>
      <c r="D432" s="48" t="str">
        <f>IF(E432&lt;&gt;"",Settings!B$9&amp;A432,"")</f>
        <v/>
      </c>
      <c r="F432" t="str">
        <f t="shared" si="28"/>
        <v/>
      </c>
      <c r="H432" t="str">
        <f t="shared" si="31"/>
        <v/>
      </c>
      <c r="K432" s="12"/>
      <c r="S432" s="48" t="str">
        <f t="shared" si="29"/>
        <v/>
      </c>
    </row>
    <row r="433" spans="2:19" x14ac:dyDescent="0.25">
      <c r="B433" s="48" t="str">
        <f t="shared" si="30"/>
        <v/>
      </c>
      <c r="C433" t="str">
        <f ca="1">IF(K433&lt;&gt;"",IF(B433="Aborted","Aborted",IF(COUNTIF(Blocks!B$3:B1418,D433)&gt;0,"Blocked",IF(B433="Done","Done",IF('Board Active'!N433=TODAY(),"Due Today",IF('Board Active'!N433&lt;TODAY(),"Late","On Time"))))),"")</f>
        <v/>
      </c>
      <c r="D433" s="48" t="str">
        <f>IF(E433&lt;&gt;"",Settings!B$9&amp;A433,"")</f>
        <v/>
      </c>
      <c r="F433" t="str">
        <f t="shared" si="28"/>
        <v/>
      </c>
      <c r="H433" t="str">
        <f t="shared" si="31"/>
        <v/>
      </c>
      <c r="K433" s="12"/>
      <c r="S433" s="48" t="str">
        <f t="shared" si="29"/>
        <v/>
      </c>
    </row>
    <row r="434" spans="2:19" x14ac:dyDescent="0.25">
      <c r="B434" s="48" t="str">
        <f t="shared" si="30"/>
        <v/>
      </c>
      <c r="C434" t="str">
        <f ca="1">IF(K434&lt;&gt;"",IF(B434="Aborted","Aborted",IF(COUNTIF(Blocks!B$3:B1419,D434)&gt;0,"Blocked",IF(B434="Done","Done",IF('Board Active'!N434=TODAY(),"Due Today",IF('Board Active'!N434&lt;TODAY(),"Late","On Time"))))),"")</f>
        <v/>
      </c>
      <c r="D434" s="48" t="str">
        <f>IF(E434&lt;&gt;"",Settings!B$9&amp;A434,"")</f>
        <v/>
      </c>
      <c r="F434" t="str">
        <f t="shared" si="28"/>
        <v/>
      </c>
      <c r="H434" t="str">
        <f t="shared" si="31"/>
        <v/>
      </c>
      <c r="K434" s="12"/>
      <c r="S434" s="48" t="str">
        <f t="shared" si="29"/>
        <v/>
      </c>
    </row>
    <row r="435" spans="2:19" x14ac:dyDescent="0.25">
      <c r="B435" s="48" t="str">
        <f t="shared" si="30"/>
        <v/>
      </c>
      <c r="C435" t="str">
        <f ca="1">IF(K435&lt;&gt;"",IF(B435="Aborted","Aborted",IF(COUNTIF(Blocks!B$3:B1420,D435)&gt;0,"Blocked",IF(B435="Done","Done",IF('Board Active'!N435=TODAY(),"Due Today",IF('Board Active'!N435&lt;TODAY(),"Late","On Time"))))),"")</f>
        <v/>
      </c>
      <c r="D435" s="48" t="str">
        <f>IF(E435&lt;&gt;"",Settings!B$9&amp;A435,"")</f>
        <v/>
      </c>
      <c r="F435" t="str">
        <f t="shared" si="28"/>
        <v/>
      </c>
      <c r="H435" t="str">
        <f t="shared" si="31"/>
        <v/>
      </c>
      <c r="K435" s="12"/>
      <c r="S435" s="48" t="str">
        <f t="shared" si="29"/>
        <v/>
      </c>
    </row>
    <row r="436" spans="2:19" x14ac:dyDescent="0.25">
      <c r="B436" s="48" t="str">
        <f t="shared" si="30"/>
        <v/>
      </c>
      <c r="C436" t="str">
        <f ca="1">IF(K436&lt;&gt;"",IF(B436="Aborted","Aborted",IF(COUNTIF(Blocks!B$3:B1421,D436)&gt;0,"Blocked",IF(B436="Done","Done",IF('Board Active'!N436=TODAY(),"Due Today",IF('Board Active'!N436&lt;TODAY(),"Late","On Time"))))),"")</f>
        <v/>
      </c>
      <c r="D436" s="48" t="str">
        <f>IF(E436&lt;&gt;"",Settings!B$9&amp;A436,"")</f>
        <v/>
      </c>
      <c r="F436" t="str">
        <f t="shared" si="28"/>
        <v/>
      </c>
      <c r="H436" t="str">
        <f t="shared" si="31"/>
        <v/>
      </c>
      <c r="K436" s="12"/>
      <c r="S436" s="48" t="str">
        <f t="shared" si="29"/>
        <v/>
      </c>
    </row>
    <row r="437" spans="2:19" x14ac:dyDescent="0.25">
      <c r="B437" s="48" t="str">
        <f t="shared" si="30"/>
        <v/>
      </c>
      <c r="C437" t="str">
        <f ca="1">IF(K437&lt;&gt;"",IF(B437="Aborted","Aborted",IF(COUNTIF(Blocks!B$3:B1422,D437)&gt;0,"Blocked",IF(B437="Done","Done",IF('Board Active'!N437=TODAY(),"Due Today",IF('Board Active'!N437&lt;TODAY(),"Late","On Time"))))),"")</f>
        <v/>
      </c>
      <c r="D437" s="48" t="str">
        <f>IF(E437&lt;&gt;"",Settings!B$9&amp;A437,"")</f>
        <v/>
      </c>
      <c r="F437" t="str">
        <f t="shared" si="28"/>
        <v/>
      </c>
      <c r="H437" t="str">
        <f t="shared" si="31"/>
        <v/>
      </c>
      <c r="K437" s="12"/>
      <c r="S437" s="48" t="str">
        <f t="shared" si="29"/>
        <v/>
      </c>
    </row>
    <row r="438" spans="2:19" x14ac:dyDescent="0.25">
      <c r="B438" s="48" t="str">
        <f t="shared" si="30"/>
        <v/>
      </c>
      <c r="C438" t="str">
        <f ca="1">IF(K438&lt;&gt;"",IF(B438="Aborted","Aborted",IF(COUNTIF(Blocks!B$3:B1423,D438)&gt;0,"Blocked",IF(B438="Done","Done",IF('Board Active'!N438=TODAY(),"Due Today",IF('Board Active'!N438&lt;TODAY(),"Late","On Time"))))),"")</f>
        <v/>
      </c>
      <c r="D438" s="48" t="str">
        <f>IF(E438&lt;&gt;"",Settings!B$9&amp;A438,"")</f>
        <v/>
      </c>
      <c r="F438" t="str">
        <f t="shared" si="28"/>
        <v/>
      </c>
      <c r="H438" t="str">
        <f t="shared" si="31"/>
        <v/>
      </c>
      <c r="K438" s="12"/>
      <c r="S438" s="48" t="str">
        <f t="shared" si="29"/>
        <v/>
      </c>
    </row>
    <row r="439" spans="2:19" x14ac:dyDescent="0.25">
      <c r="B439" s="48" t="str">
        <f t="shared" si="30"/>
        <v/>
      </c>
      <c r="C439" t="str">
        <f ca="1">IF(K439&lt;&gt;"",IF(B439="Aborted","Aborted",IF(COUNTIF(Blocks!B$3:B1424,D439)&gt;0,"Blocked",IF(B439="Done","Done",IF('Board Active'!N439=TODAY(),"Due Today",IF('Board Active'!N439&lt;TODAY(),"Late","On Time"))))),"")</f>
        <v/>
      </c>
      <c r="D439" s="48" t="str">
        <f>IF(E439&lt;&gt;"",Settings!B$9&amp;A439,"")</f>
        <v/>
      </c>
      <c r="F439" t="str">
        <f t="shared" si="28"/>
        <v/>
      </c>
      <c r="H439" t="str">
        <f t="shared" si="31"/>
        <v/>
      </c>
      <c r="K439" s="12"/>
      <c r="S439" s="48" t="str">
        <f t="shared" si="29"/>
        <v/>
      </c>
    </row>
    <row r="440" spans="2:19" x14ac:dyDescent="0.25">
      <c r="B440" s="48" t="str">
        <f t="shared" si="30"/>
        <v/>
      </c>
      <c r="C440" t="str">
        <f ca="1">IF(K440&lt;&gt;"",IF(B440="Aborted","Aborted",IF(COUNTIF(Blocks!B$3:B1425,D440)&gt;0,"Blocked",IF(B440="Done","Done",IF('Board Active'!N440=TODAY(),"Due Today",IF('Board Active'!N440&lt;TODAY(),"Late","On Time"))))),"")</f>
        <v/>
      </c>
      <c r="D440" s="48" t="str">
        <f>IF(E440&lt;&gt;"",Settings!B$9&amp;A440,"")</f>
        <v/>
      </c>
      <c r="F440" t="str">
        <f t="shared" si="28"/>
        <v/>
      </c>
      <c r="H440" t="str">
        <f t="shared" si="31"/>
        <v/>
      </c>
      <c r="K440" s="12"/>
      <c r="S440" s="48" t="str">
        <f t="shared" si="29"/>
        <v/>
      </c>
    </row>
    <row r="441" spans="2:19" x14ac:dyDescent="0.25">
      <c r="B441" s="48" t="str">
        <f t="shared" si="30"/>
        <v/>
      </c>
      <c r="C441" t="str">
        <f ca="1">IF(K441&lt;&gt;"",IF(B441="Aborted","Aborted",IF(COUNTIF(Blocks!B$3:B1426,D441)&gt;0,"Blocked",IF(B441="Done","Done",IF('Board Active'!N441=TODAY(),"Due Today",IF('Board Active'!N441&lt;TODAY(),"Late","On Time"))))),"")</f>
        <v/>
      </c>
      <c r="D441" s="48" t="str">
        <f>IF(E441&lt;&gt;"",Settings!B$9&amp;A441,"")</f>
        <v/>
      </c>
      <c r="F441" t="str">
        <f t="shared" si="28"/>
        <v/>
      </c>
      <c r="H441" t="str">
        <f t="shared" si="31"/>
        <v/>
      </c>
      <c r="K441" s="12"/>
      <c r="S441" s="48" t="str">
        <f t="shared" si="29"/>
        <v/>
      </c>
    </row>
    <row r="442" spans="2:19" x14ac:dyDescent="0.25">
      <c r="B442" s="48" t="str">
        <f t="shared" si="30"/>
        <v/>
      </c>
      <c r="C442" t="str">
        <f ca="1">IF(K442&lt;&gt;"",IF(B442="Aborted","Aborted",IF(COUNTIF(Blocks!B$3:B1427,D442)&gt;0,"Blocked",IF(B442="Done","Done",IF('Board Active'!N442=TODAY(),"Due Today",IF('Board Active'!N442&lt;TODAY(),"Late","On Time"))))),"")</f>
        <v/>
      </c>
      <c r="D442" s="48" t="str">
        <f>IF(E442&lt;&gt;"",Settings!B$9&amp;A442,"")</f>
        <v/>
      </c>
      <c r="F442" t="str">
        <f t="shared" si="28"/>
        <v/>
      </c>
      <c r="H442" t="str">
        <f t="shared" si="31"/>
        <v/>
      </c>
      <c r="K442" s="12"/>
      <c r="S442" s="48" t="str">
        <f t="shared" si="29"/>
        <v/>
      </c>
    </row>
    <row r="443" spans="2:19" x14ac:dyDescent="0.25">
      <c r="B443" s="48" t="str">
        <f t="shared" si="30"/>
        <v/>
      </c>
      <c r="C443" t="str">
        <f ca="1">IF(K443&lt;&gt;"",IF(B443="Aborted","Aborted",IF(COUNTIF(Blocks!B$3:B1428,D443)&gt;0,"Blocked",IF(B443="Done","Done",IF('Board Active'!N443=TODAY(),"Due Today",IF('Board Active'!N443&lt;TODAY(),"Late","On Time"))))),"")</f>
        <v/>
      </c>
      <c r="D443" s="48" t="str">
        <f>IF(E443&lt;&gt;"",Settings!B$9&amp;A443,"")</f>
        <v/>
      </c>
      <c r="F443" t="str">
        <f t="shared" si="28"/>
        <v/>
      </c>
      <c r="H443" t="str">
        <f t="shared" si="31"/>
        <v/>
      </c>
      <c r="K443" s="12"/>
      <c r="S443" s="48" t="str">
        <f t="shared" si="29"/>
        <v/>
      </c>
    </row>
    <row r="444" spans="2:19" x14ac:dyDescent="0.25">
      <c r="B444" s="48" t="str">
        <f t="shared" si="30"/>
        <v/>
      </c>
      <c r="C444" t="str">
        <f ca="1">IF(K444&lt;&gt;"",IF(B444="Aborted","Aborted",IF(COUNTIF(Blocks!B$3:B1429,D444)&gt;0,"Blocked",IF(B444="Done","Done",IF('Board Active'!N444=TODAY(),"Due Today",IF('Board Active'!N444&lt;TODAY(),"Late","On Time"))))),"")</f>
        <v/>
      </c>
      <c r="D444" s="48" t="str">
        <f>IF(E444&lt;&gt;"",Settings!B$9&amp;A444,"")</f>
        <v/>
      </c>
      <c r="F444" t="str">
        <f t="shared" si="28"/>
        <v/>
      </c>
      <c r="H444" t="str">
        <f t="shared" si="31"/>
        <v/>
      </c>
      <c r="K444" s="12"/>
      <c r="S444" s="48" t="str">
        <f t="shared" si="29"/>
        <v/>
      </c>
    </row>
    <row r="445" spans="2:19" x14ac:dyDescent="0.25">
      <c r="B445" s="48" t="str">
        <f t="shared" si="30"/>
        <v/>
      </c>
      <c r="C445" t="str">
        <f ca="1">IF(K445&lt;&gt;"",IF(B445="Aborted","Aborted",IF(COUNTIF(Blocks!B$3:B1430,D445)&gt;0,"Blocked",IF(B445="Done","Done",IF('Board Active'!N445=TODAY(),"Due Today",IF('Board Active'!N445&lt;TODAY(),"Late","On Time"))))),"")</f>
        <v/>
      </c>
      <c r="D445" s="48" t="str">
        <f>IF(E445&lt;&gt;"",Settings!B$9&amp;A445,"")</f>
        <v/>
      </c>
      <c r="F445" t="str">
        <f t="shared" si="28"/>
        <v/>
      </c>
      <c r="H445" t="str">
        <f t="shared" si="31"/>
        <v/>
      </c>
      <c r="K445" s="12"/>
      <c r="S445" s="48" t="str">
        <f t="shared" si="29"/>
        <v/>
      </c>
    </row>
    <row r="446" spans="2:19" x14ac:dyDescent="0.25">
      <c r="B446" s="48" t="str">
        <f t="shared" si="30"/>
        <v/>
      </c>
      <c r="C446" t="str">
        <f ca="1">IF(K446&lt;&gt;"",IF(B446="Aborted","Aborted",IF(COUNTIF(Blocks!B$3:B1431,D446)&gt;0,"Blocked",IF(B446="Done","Done",IF('Board Active'!N446=TODAY(),"Due Today",IF('Board Active'!N446&lt;TODAY(),"Late","On Time"))))),"")</f>
        <v/>
      </c>
      <c r="D446" s="48" t="str">
        <f>IF(E446&lt;&gt;"",Settings!B$9&amp;A446,"")</f>
        <v/>
      </c>
      <c r="F446" t="str">
        <f t="shared" si="28"/>
        <v/>
      </c>
      <c r="H446" t="str">
        <f t="shared" si="31"/>
        <v/>
      </c>
      <c r="K446" s="12"/>
      <c r="S446" s="48" t="str">
        <f t="shared" si="29"/>
        <v/>
      </c>
    </row>
    <row r="447" spans="2:19" x14ac:dyDescent="0.25">
      <c r="B447" s="48" t="str">
        <f t="shared" si="30"/>
        <v/>
      </c>
      <c r="C447" t="str">
        <f ca="1">IF(K447&lt;&gt;"",IF(B447="Aborted","Aborted",IF(COUNTIF(Blocks!B$3:B1432,D447)&gt;0,"Blocked",IF(B447="Done","Done",IF('Board Active'!N447=TODAY(),"Due Today",IF('Board Active'!N447&lt;TODAY(),"Late","On Time"))))),"")</f>
        <v/>
      </c>
      <c r="D447" s="48" t="str">
        <f>IF(E447&lt;&gt;"",Settings!B$9&amp;A447,"")</f>
        <v/>
      </c>
      <c r="F447" t="str">
        <f t="shared" si="28"/>
        <v/>
      </c>
      <c r="H447" t="str">
        <f t="shared" si="31"/>
        <v/>
      </c>
      <c r="K447" s="12"/>
      <c r="S447" s="48" t="str">
        <f t="shared" si="29"/>
        <v/>
      </c>
    </row>
    <row r="448" spans="2:19" x14ac:dyDescent="0.25">
      <c r="B448" s="48" t="str">
        <f t="shared" si="30"/>
        <v/>
      </c>
      <c r="C448" t="str">
        <f ca="1">IF(K448&lt;&gt;"",IF(B448="Aborted","Aborted",IF(COUNTIF(Blocks!B$3:B1433,D448)&gt;0,"Blocked",IF(B448="Done","Done",IF('Board Active'!N448=TODAY(),"Due Today",IF('Board Active'!N448&lt;TODAY(),"Late","On Time"))))),"")</f>
        <v/>
      </c>
      <c r="D448" s="48" t="str">
        <f>IF(E448&lt;&gt;"",Settings!B$9&amp;A448,"")</f>
        <v/>
      </c>
      <c r="F448" t="str">
        <f t="shared" si="28"/>
        <v/>
      </c>
      <c r="H448" t="str">
        <f t="shared" si="31"/>
        <v/>
      </c>
      <c r="K448" s="12"/>
      <c r="S448" s="48" t="str">
        <f t="shared" si="29"/>
        <v/>
      </c>
    </row>
    <row r="449" spans="2:19" x14ac:dyDescent="0.25">
      <c r="B449" s="48" t="str">
        <f t="shared" si="30"/>
        <v/>
      </c>
      <c r="C449" t="str">
        <f ca="1">IF(K449&lt;&gt;"",IF(B449="Aborted","Aborted",IF(COUNTIF(Blocks!B$3:B1434,D449)&gt;0,"Blocked",IF(B449="Done","Done",IF('Board Active'!N449=TODAY(),"Due Today",IF('Board Active'!N449&lt;TODAY(),"Late","On Time"))))),"")</f>
        <v/>
      </c>
      <c r="D449" s="48" t="str">
        <f>IF(E449&lt;&gt;"",Settings!B$9&amp;A449,"")</f>
        <v/>
      </c>
      <c r="F449" t="str">
        <f t="shared" si="28"/>
        <v/>
      </c>
      <c r="H449" t="str">
        <f t="shared" si="31"/>
        <v/>
      </c>
      <c r="K449" s="12"/>
      <c r="S449" s="48" t="str">
        <f t="shared" si="29"/>
        <v/>
      </c>
    </row>
    <row r="450" spans="2:19" x14ac:dyDescent="0.25">
      <c r="B450" s="48" t="str">
        <f t="shared" si="30"/>
        <v/>
      </c>
      <c r="C450" t="str">
        <f ca="1">IF(K450&lt;&gt;"",IF(B450="Aborted","Aborted",IF(COUNTIF(Blocks!B$3:B1435,D450)&gt;0,"Blocked",IF(B450="Done","Done",IF('Board Active'!N450=TODAY(),"Due Today",IF('Board Active'!N450&lt;TODAY(),"Late","On Time"))))),"")</f>
        <v/>
      </c>
      <c r="D450" s="48" t="str">
        <f>IF(E450&lt;&gt;"",Settings!B$9&amp;A450,"")</f>
        <v/>
      </c>
      <c r="F450" t="str">
        <f t="shared" si="28"/>
        <v/>
      </c>
      <c r="H450" t="str">
        <f t="shared" si="31"/>
        <v/>
      </c>
      <c r="K450" s="12"/>
      <c r="S450" s="48" t="str">
        <f t="shared" si="29"/>
        <v/>
      </c>
    </row>
    <row r="451" spans="2:19" x14ac:dyDescent="0.25">
      <c r="B451" s="48" t="str">
        <f t="shared" si="30"/>
        <v/>
      </c>
      <c r="C451" t="str">
        <f ca="1">IF(K451&lt;&gt;"",IF(B451="Aborted","Aborted",IF(COUNTIF(Blocks!B$3:B1436,D451)&gt;0,"Blocked",IF(B451="Done","Done",IF('Board Active'!N451=TODAY(),"Due Today",IF('Board Active'!N451&lt;TODAY(),"Late","On Time"))))),"")</f>
        <v/>
      </c>
      <c r="D451" s="48" t="str">
        <f>IF(E451&lt;&gt;"",Settings!B$9&amp;A451,"")</f>
        <v/>
      </c>
      <c r="F451" t="str">
        <f t="shared" si="28"/>
        <v/>
      </c>
      <c r="H451" t="str">
        <f t="shared" si="31"/>
        <v/>
      </c>
      <c r="K451" s="12"/>
      <c r="S451" s="48" t="str">
        <f t="shared" si="29"/>
        <v/>
      </c>
    </row>
    <row r="452" spans="2:19" x14ac:dyDescent="0.25">
      <c r="B452" s="48" t="str">
        <f t="shared" si="30"/>
        <v/>
      </c>
      <c r="C452" t="str">
        <f ca="1">IF(K452&lt;&gt;"",IF(B452="Aborted","Aborted",IF(COUNTIF(Blocks!B$3:B1437,D452)&gt;0,"Blocked",IF(B452="Done","Done",IF('Board Active'!N452=TODAY(),"Due Today",IF('Board Active'!N452&lt;TODAY(),"Late","On Time"))))),"")</f>
        <v/>
      </c>
      <c r="D452" s="48" t="str">
        <f>IF(E452&lt;&gt;"",Settings!B$9&amp;A452,"")</f>
        <v/>
      </c>
      <c r="F452" t="str">
        <f t="shared" ref="F452:F515" si="32">IF(E452&lt;&gt;"",IF(C452="Blocked",C452&amp;" - "&amp;E452,E452),"")</f>
        <v/>
      </c>
      <c r="H452" t="str">
        <f t="shared" si="31"/>
        <v/>
      </c>
      <c r="K452" s="12"/>
      <c r="S452" s="48" t="str">
        <f t="shared" ref="S452:S504" si="33">IF(B452="Done",R452-L452,"")</f>
        <v/>
      </c>
    </row>
    <row r="453" spans="2:19" x14ac:dyDescent="0.25">
      <c r="B453" s="48" t="str">
        <f t="shared" si="30"/>
        <v/>
      </c>
      <c r="C453" t="str">
        <f ca="1">IF(K453&lt;&gt;"",IF(B453="Aborted","Aborted",IF(COUNTIF(Blocks!B$3:B1438,D453)&gt;0,"Blocked",IF(B453="Done","Done",IF('Board Active'!N453=TODAY(),"Due Today",IF('Board Active'!N453&lt;TODAY(),"Late","On Time"))))),"")</f>
        <v/>
      </c>
      <c r="D453" s="48" t="str">
        <f>IF(E453&lt;&gt;"",Settings!B$9&amp;A453,"")</f>
        <v/>
      </c>
      <c r="F453" t="str">
        <f t="shared" si="32"/>
        <v/>
      </c>
      <c r="H453" t="str">
        <f t="shared" si="31"/>
        <v/>
      </c>
      <c r="K453" s="12"/>
      <c r="S453" s="48" t="str">
        <f t="shared" si="33"/>
        <v/>
      </c>
    </row>
    <row r="454" spans="2:19" x14ac:dyDescent="0.25">
      <c r="B454" s="48" t="str">
        <f t="shared" si="30"/>
        <v/>
      </c>
      <c r="C454" t="str">
        <f ca="1">IF(K454&lt;&gt;"",IF(B454="Aborted","Aborted",IF(COUNTIF(Blocks!B$3:B1439,D454)&gt;0,"Blocked",IF(B454="Done","Done",IF('Board Active'!N454=TODAY(),"Due Today",IF('Board Active'!N454&lt;TODAY(),"Late","On Time"))))),"")</f>
        <v/>
      </c>
      <c r="D454" s="48" t="str">
        <f>IF(E454&lt;&gt;"",Settings!B$9&amp;A454,"")</f>
        <v/>
      </c>
      <c r="F454" t="str">
        <f t="shared" si="32"/>
        <v/>
      </c>
      <c r="H454" t="str">
        <f t="shared" si="31"/>
        <v/>
      </c>
      <c r="K454" s="12"/>
      <c r="S454" s="48" t="str">
        <f t="shared" si="33"/>
        <v/>
      </c>
    </row>
    <row r="455" spans="2:19" x14ac:dyDescent="0.25">
      <c r="B455" s="48" t="str">
        <f t="shared" si="30"/>
        <v/>
      </c>
      <c r="C455" t="str">
        <f ca="1">IF(K455&lt;&gt;"",IF(B455="Aborted","Aborted",IF(COUNTIF(Blocks!B$3:B1440,D455)&gt;0,"Blocked",IF(B455="Done","Done",IF('Board Active'!N455=TODAY(),"Due Today",IF('Board Active'!N455&lt;TODAY(),"Late","On Time"))))),"")</f>
        <v/>
      </c>
      <c r="D455" s="48" t="str">
        <f>IF(E455&lt;&gt;"",Settings!B$9&amp;A455,"")</f>
        <v/>
      </c>
      <c r="F455" t="str">
        <f t="shared" si="32"/>
        <v/>
      </c>
      <c r="H455" t="str">
        <f t="shared" si="31"/>
        <v/>
      </c>
      <c r="K455" s="12"/>
      <c r="S455" s="48" t="str">
        <f t="shared" si="33"/>
        <v/>
      </c>
    </row>
    <row r="456" spans="2:19" x14ac:dyDescent="0.25">
      <c r="B456" s="48" t="str">
        <f t="shared" si="30"/>
        <v/>
      </c>
      <c r="C456" t="str">
        <f ca="1">IF(K456&lt;&gt;"",IF(B456="Aborted","Aborted",IF(COUNTIF(Blocks!B$3:B1441,D456)&gt;0,"Blocked",IF(B456="Done","Done",IF('Board Active'!N456=TODAY(),"Due Today",IF('Board Active'!N456&lt;TODAY(),"Late","On Time"))))),"")</f>
        <v/>
      </c>
      <c r="D456" s="48" t="str">
        <f>IF(E456&lt;&gt;"",Settings!B$9&amp;A456,"")</f>
        <v/>
      </c>
      <c r="F456" t="str">
        <f t="shared" si="32"/>
        <v/>
      </c>
      <c r="H456" t="str">
        <f t="shared" si="31"/>
        <v/>
      </c>
      <c r="K456" s="12"/>
      <c r="S456" s="48" t="str">
        <f t="shared" si="33"/>
        <v/>
      </c>
    </row>
    <row r="457" spans="2:19" x14ac:dyDescent="0.25">
      <c r="B457" s="48" t="str">
        <f t="shared" si="30"/>
        <v/>
      </c>
      <c r="C457" t="str">
        <f ca="1">IF(K457&lt;&gt;"",IF(B457="Aborted","Aborted",IF(COUNTIF(Blocks!B$3:B1442,D457)&gt;0,"Blocked",IF(B457="Done","Done",IF('Board Active'!N457=TODAY(),"Due Today",IF('Board Active'!N457&lt;TODAY(),"Late","On Time"))))),"")</f>
        <v/>
      </c>
      <c r="D457" s="48" t="str">
        <f>IF(E457&lt;&gt;"",Settings!B$9&amp;A457,"")</f>
        <v/>
      </c>
      <c r="F457" t="str">
        <f t="shared" si="32"/>
        <v/>
      </c>
      <c r="H457" t="str">
        <f t="shared" si="31"/>
        <v/>
      </c>
      <c r="K457" s="12"/>
      <c r="S457" s="48" t="str">
        <f t="shared" si="33"/>
        <v/>
      </c>
    </row>
    <row r="458" spans="2:19" x14ac:dyDescent="0.25">
      <c r="B458" s="48" t="str">
        <f t="shared" si="30"/>
        <v/>
      </c>
      <c r="C458" t="str">
        <f ca="1">IF(K458&lt;&gt;"",IF(B458="Aborted","Aborted",IF(COUNTIF(Blocks!B$3:B1443,D458)&gt;0,"Blocked",IF(B458="Done","Done",IF('Board Active'!N458=TODAY(),"Due Today",IF('Board Active'!N458&lt;TODAY(),"Late","On Time"))))),"")</f>
        <v/>
      </c>
      <c r="D458" s="48" t="str">
        <f>IF(E458&lt;&gt;"",Settings!B$9&amp;A458,"")</f>
        <v/>
      </c>
      <c r="F458" t="str">
        <f t="shared" si="32"/>
        <v/>
      </c>
      <c r="H458" t="str">
        <f t="shared" si="31"/>
        <v/>
      </c>
      <c r="K458" s="12"/>
      <c r="S458" s="48" t="str">
        <f t="shared" si="33"/>
        <v/>
      </c>
    </row>
    <row r="459" spans="2:19" x14ac:dyDescent="0.25">
      <c r="B459" s="48" t="str">
        <f t="shared" si="30"/>
        <v/>
      </c>
      <c r="C459" t="str">
        <f ca="1">IF(K459&lt;&gt;"",IF(B459="Aborted","Aborted",IF(COUNTIF(Blocks!B$3:B1444,D459)&gt;0,"Blocked",IF(B459="Done","Done",IF('Board Active'!N459=TODAY(),"Due Today",IF('Board Active'!N459&lt;TODAY(),"Late","On Time"))))),"")</f>
        <v/>
      </c>
      <c r="D459" s="48" t="str">
        <f>IF(E459&lt;&gt;"",Settings!B$9&amp;A459,"")</f>
        <v/>
      </c>
      <c r="F459" t="str">
        <f t="shared" si="32"/>
        <v/>
      </c>
      <c r="H459" t="str">
        <f t="shared" si="31"/>
        <v/>
      </c>
      <c r="K459" s="12"/>
      <c r="S459" s="48" t="str">
        <f t="shared" si="33"/>
        <v/>
      </c>
    </row>
    <row r="460" spans="2:19" x14ac:dyDescent="0.25">
      <c r="B460" s="48" t="str">
        <f t="shared" si="30"/>
        <v/>
      </c>
      <c r="C460" t="str">
        <f ca="1">IF(K460&lt;&gt;"",IF(B460="Aborted","Aborted",IF(COUNTIF(Blocks!B$3:B1445,D460)&gt;0,"Blocked",IF(B460="Done","Done",IF('Board Active'!N460=TODAY(),"Due Today",IF('Board Active'!N460&lt;TODAY(),"Late","On Time"))))),"")</f>
        <v/>
      </c>
      <c r="D460" s="48" t="str">
        <f>IF(E460&lt;&gt;"",Settings!B$9&amp;A460,"")</f>
        <v/>
      </c>
      <c r="F460" t="str">
        <f t="shared" si="32"/>
        <v/>
      </c>
      <c r="H460" t="str">
        <f t="shared" si="31"/>
        <v/>
      </c>
      <c r="K460" s="12"/>
      <c r="S460" s="48" t="str">
        <f t="shared" si="33"/>
        <v/>
      </c>
    </row>
    <row r="461" spans="2:19" x14ac:dyDescent="0.25">
      <c r="B461" s="48" t="str">
        <f t="shared" si="30"/>
        <v/>
      </c>
      <c r="C461" t="str">
        <f ca="1">IF(K461&lt;&gt;"",IF(B461="Aborted","Aborted",IF(COUNTIF(Blocks!B$3:B1446,D461)&gt;0,"Blocked",IF(B461="Done","Done",IF('Board Active'!N461=TODAY(),"Due Today",IF('Board Active'!N461&lt;TODAY(),"Late","On Time"))))),"")</f>
        <v/>
      </c>
      <c r="D461" s="48" t="str">
        <f>IF(E461&lt;&gt;"",Settings!B$9&amp;A461,"")</f>
        <v/>
      </c>
      <c r="F461" t="str">
        <f t="shared" si="32"/>
        <v/>
      </c>
      <c r="H461" t="str">
        <f t="shared" si="31"/>
        <v/>
      </c>
      <c r="K461" s="12"/>
      <c r="S461" s="48" t="str">
        <f t="shared" si="33"/>
        <v/>
      </c>
    </row>
    <row r="462" spans="2:19" x14ac:dyDescent="0.25">
      <c r="B462" s="48" t="str">
        <f t="shared" si="30"/>
        <v/>
      </c>
      <c r="C462" t="str">
        <f ca="1">IF(K462&lt;&gt;"",IF(B462="Aborted","Aborted",IF(COUNTIF(Blocks!B$3:B1447,D462)&gt;0,"Blocked",IF(B462="Done","Done",IF('Board Active'!N462=TODAY(),"Due Today",IF('Board Active'!N462&lt;TODAY(),"Late","On Time"))))),"")</f>
        <v/>
      </c>
      <c r="D462" s="48" t="str">
        <f>IF(E462&lt;&gt;"",Settings!B$9&amp;A462,"")</f>
        <v/>
      </c>
      <c r="F462" t="str">
        <f t="shared" si="32"/>
        <v/>
      </c>
      <c r="H462" t="str">
        <f t="shared" si="31"/>
        <v/>
      </c>
      <c r="K462" s="12"/>
      <c r="S462" s="48" t="str">
        <f t="shared" si="33"/>
        <v/>
      </c>
    </row>
    <row r="463" spans="2:19" x14ac:dyDescent="0.25">
      <c r="B463" s="48" t="str">
        <f t="shared" ref="B463:B526" si="34">IF(T463&lt;&gt;"","Aborted",IF(R463&lt;&gt;"", "Done", IF(Q463&lt;&gt;"","Validation Out", IF(P463&lt;&gt;"", "Validation In", IF(O463&lt;&gt;"", "Execution Out",IF(N463&lt;&gt;"","Execution In",IF(M463&lt;&gt;"","Analysis Out",IF(L463&lt;&gt;"","Analysis In",IF(K463&lt;&gt;"","Planned","")))))))))</f>
        <v/>
      </c>
      <c r="C463" t="str">
        <f ca="1">IF(K463&lt;&gt;"",IF(B463="Aborted","Aborted",IF(COUNTIF(Blocks!B$3:B1448,D463)&gt;0,"Blocked",IF(B463="Done","Done",IF('Board Active'!N463=TODAY(),"Due Today",IF('Board Active'!N463&lt;TODAY(),"Late","On Time"))))),"")</f>
        <v/>
      </c>
      <c r="D463" s="48" t="str">
        <f>IF(E463&lt;&gt;"",Settings!B$9&amp;A463,"")</f>
        <v/>
      </c>
      <c r="F463" t="str">
        <f t="shared" si="32"/>
        <v/>
      </c>
      <c r="H463" t="str">
        <f t="shared" si="31"/>
        <v/>
      </c>
      <c r="K463" s="12"/>
      <c r="S463" s="48" t="str">
        <f t="shared" si="33"/>
        <v/>
      </c>
    </row>
    <row r="464" spans="2:19" x14ac:dyDescent="0.25">
      <c r="B464" s="48" t="str">
        <f t="shared" si="34"/>
        <v/>
      </c>
      <c r="C464" t="str">
        <f ca="1">IF(K464&lt;&gt;"",IF(B464="Aborted","Aborted",IF(COUNTIF(Blocks!B$3:B1449,D464)&gt;0,"Blocked",IF(B464="Done","Done",IF('Board Active'!N464=TODAY(),"Due Today",IF('Board Active'!N464&lt;TODAY(),"Late","On Time"))))),"")</f>
        <v/>
      </c>
      <c r="D464" s="48" t="str">
        <f>IF(E464&lt;&gt;"",Settings!B$9&amp;A464,"")</f>
        <v/>
      </c>
      <c r="F464" t="str">
        <f t="shared" si="32"/>
        <v/>
      </c>
      <c r="H464" t="str">
        <f t="shared" ref="H464:H527" si="35">IF(J464="&lt;= 1 day","XS",IF(J464="2 days","S",IF(J464="3 days","M",IF(J464="&lt;= 1 week","L",IF(J464="&lt;= 2 weeks","XL","")))))</f>
        <v/>
      </c>
      <c r="K464" s="12"/>
      <c r="S464" s="48" t="str">
        <f t="shared" si="33"/>
        <v/>
      </c>
    </row>
    <row r="465" spans="2:19" x14ac:dyDescent="0.25">
      <c r="B465" s="48" t="str">
        <f t="shared" si="34"/>
        <v/>
      </c>
      <c r="C465" t="str">
        <f ca="1">IF(K465&lt;&gt;"",IF(B465="Aborted","Aborted",IF(COUNTIF(Blocks!B$3:B1450,D465)&gt;0,"Blocked",IF(B465="Done","Done",IF('Board Active'!N465=TODAY(),"Due Today",IF('Board Active'!N465&lt;TODAY(),"Late","On Time"))))),"")</f>
        <v/>
      </c>
      <c r="D465" s="48" t="str">
        <f>IF(E465&lt;&gt;"",Settings!B$9&amp;A465,"")</f>
        <v/>
      </c>
      <c r="F465" t="str">
        <f t="shared" si="32"/>
        <v/>
      </c>
      <c r="H465" t="str">
        <f t="shared" si="35"/>
        <v/>
      </c>
      <c r="K465" s="12"/>
      <c r="S465" s="48" t="str">
        <f t="shared" si="33"/>
        <v/>
      </c>
    </row>
    <row r="466" spans="2:19" x14ac:dyDescent="0.25">
      <c r="B466" s="48" t="str">
        <f t="shared" si="34"/>
        <v/>
      </c>
      <c r="C466" t="str">
        <f ca="1">IF(K466&lt;&gt;"",IF(B466="Aborted","Aborted",IF(COUNTIF(Blocks!B$3:B1451,D466)&gt;0,"Blocked",IF(B466="Done","Done",IF('Board Active'!N466=TODAY(),"Due Today",IF('Board Active'!N466&lt;TODAY(),"Late","On Time"))))),"")</f>
        <v/>
      </c>
      <c r="D466" s="48" t="str">
        <f>IF(E466&lt;&gt;"",Settings!B$9&amp;A466,"")</f>
        <v/>
      </c>
      <c r="F466" t="str">
        <f t="shared" si="32"/>
        <v/>
      </c>
      <c r="H466" t="str">
        <f t="shared" si="35"/>
        <v/>
      </c>
      <c r="K466" s="12"/>
      <c r="S466" s="48" t="str">
        <f t="shared" si="33"/>
        <v/>
      </c>
    </row>
    <row r="467" spans="2:19" x14ac:dyDescent="0.25">
      <c r="B467" s="48" t="str">
        <f t="shared" si="34"/>
        <v/>
      </c>
      <c r="C467" t="str">
        <f ca="1">IF(K467&lt;&gt;"",IF(B467="Aborted","Aborted",IF(COUNTIF(Blocks!B$3:B1452,D467)&gt;0,"Blocked",IF(B467="Done","Done",IF('Board Active'!N467=TODAY(),"Due Today",IF('Board Active'!N467&lt;TODAY(),"Late","On Time"))))),"")</f>
        <v/>
      </c>
      <c r="D467" s="48" t="str">
        <f>IF(E467&lt;&gt;"",Settings!B$9&amp;A467,"")</f>
        <v/>
      </c>
      <c r="F467" t="str">
        <f t="shared" si="32"/>
        <v/>
      </c>
      <c r="H467" t="str">
        <f t="shared" si="35"/>
        <v/>
      </c>
      <c r="K467" s="12"/>
      <c r="S467" s="48" t="str">
        <f t="shared" si="33"/>
        <v/>
      </c>
    </row>
    <row r="468" spans="2:19" x14ac:dyDescent="0.25">
      <c r="B468" s="48" t="str">
        <f t="shared" si="34"/>
        <v/>
      </c>
      <c r="C468" t="str">
        <f ca="1">IF(K468&lt;&gt;"",IF(B468="Aborted","Aborted",IF(COUNTIF(Blocks!B$3:B1453,D468)&gt;0,"Blocked",IF(B468="Done","Done",IF('Board Active'!N468=TODAY(),"Due Today",IF('Board Active'!N468&lt;TODAY(),"Late","On Time"))))),"")</f>
        <v/>
      </c>
      <c r="D468" s="48" t="str">
        <f>IF(E468&lt;&gt;"",Settings!B$9&amp;A468,"")</f>
        <v/>
      </c>
      <c r="F468" t="str">
        <f t="shared" si="32"/>
        <v/>
      </c>
      <c r="H468" t="str">
        <f t="shared" si="35"/>
        <v/>
      </c>
      <c r="K468" s="12"/>
      <c r="S468" s="48" t="str">
        <f t="shared" si="33"/>
        <v/>
      </c>
    </row>
    <row r="469" spans="2:19" x14ac:dyDescent="0.25">
      <c r="B469" s="48" t="str">
        <f t="shared" si="34"/>
        <v/>
      </c>
      <c r="C469" t="str">
        <f ca="1">IF(K469&lt;&gt;"",IF(B469="Aborted","Aborted",IF(COUNTIF(Blocks!B$3:B1454,D469)&gt;0,"Blocked",IF(B469="Done","Done",IF('Board Active'!N469=TODAY(),"Due Today",IF('Board Active'!N469&lt;TODAY(),"Late","On Time"))))),"")</f>
        <v/>
      </c>
      <c r="D469" s="48" t="str">
        <f>IF(E469&lt;&gt;"",Settings!B$9&amp;A469,"")</f>
        <v/>
      </c>
      <c r="F469" t="str">
        <f t="shared" si="32"/>
        <v/>
      </c>
      <c r="H469" t="str">
        <f t="shared" si="35"/>
        <v/>
      </c>
      <c r="K469" s="12"/>
      <c r="S469" s="48" t="str">
        <f t="shared" si="33"/>
        <v/>
      </c>
    </row>
    <row r="470" spans="2:19" x14ac:dyDescent="0.25">
      <c r="B470" s="48" t="str">
        <f t="shared" si="34"/>
        <v/>
      </c>
      <c r="C470" t="str">
        <f ca="1">IF(K470&lt;&gt;"",IF(B470="Aborted","Aborted",IF(COUNTIF(Blocks!B$3:B1455,D470)&gt;0,"Blocked",IF(B470="Done","Done",IF('Board Active'!N470=TODAY(),"Due Today",IF('Board Active'!N470&lt;TODAY(),"Late","On Time"))))),"")</f>
        <v/>
      </c>
      <c r="D470" s="48" t="str">
        <f>IF(E470&lt;&gt;"",Settings!B$9&amp;A470,"")</f>
        <v/>
      </c>
      <c r="F470" t="str">
        <f t="shared" si="32"/>
        <v/>
      </c>
      <c r="H470" t="str">
        <f t="shared" si="35"/>
        <v/>
      </c>
      <c r="K470" s="12"/>
      <c r="S470" s="48" t="str">
        <f t="shared" si="33"/>
        <v/>
      </c>
    </row>
    <row r="471" spans="2:19" x14ac:dyDescent="0.25">
      <c r="B471" s="48" t="str">
        <f t="shared" si="34"/>
        <v/>
      </c>
      <c r="C471" t="str">
        <f ca="1">IF(K471&lt;&gt;"",IF(B471="Aborted","Aborted",IF(COUNTIF(Blocks!B$3:B1456,D471)&gt;0,"Blocked",IF(B471="Done","Done",IF('Board Active'!N471=TODAY(),"Due Today",IF('Board Active'!N471&lt;TODAY(),"Late","On Time"))))),"")</f>
        <v/>
      </c>
      <c r="D471" s="48" t="str">
        <f>IF(E471&lt;&gt;"",Settings!B$9&amp;A471,"")</f>
        <v/>
      </c>
      <c r="F471" t="str">
        <f t="shared" si="32"/>
        <v/>
      </c>
      <c r="H471" t="str">
        <f t="shared" si="35"/>
        <v/>
      </c>
      <c r="K471" s="12"/>
      <c r="S471" s="48" t="str">
        <f t="shared" si="33"/>
        <v/>
      </c>
    </row>
    <row r="472" spans="2:19" x14ac:dyDescent="0.25">
      <c r="B472" s="48" t="str">
        <f t="shared" si="34"/>
        <v/>
      </c>
      <c r="C472" t="str">
        <f ca="1">IF(K472&lt;&gt;"",IF(B472="Aborted","Aborted",IF(COUNTIF(Blocks!B$3:B1457,D472)&gt;0,"Blocked",IF(B472="Done","Done",IF('Board Active'!N472=TODAY(),"Due Today",IF('Board Active'!N472&lt;TODAY(),"Late","On Time"))))),"")</f>
        <v/>
      </c>
      <c r="D472" s="48" t="str">
        <f>IF(E472&lt;&gt;"",Settings!B$9&amp;A472,"")</f>
        <v/>
      </c>
      <c r="F472" t="str">
        <f t="shared" si="32"/>
        <v/>
      </c>
      <c r="H472" t="str">
        <f t="shared" si="35"/>
        <v/>
      </c>
      <c r="K472" s="12"/>
      <c r="S472" s="48" t="str">
        <f t="shared" si="33"/>
        <v/>
      </c>
    </row>
    <row r="473" spans="2:19" x14ac:dyDescent="0.25">
      <c r="B473" s="48" t="str">
        <f t="shared" si="34"/>
        <v/>
      </c>
      <c r="C473" t="str">
        <f ca="1">IF(K473&lt;&gt;"",IF(B473="Aborted","Aborted",IF(COUNTIF(Blocks!B$3:B1458,D473)&gt;0,"Blocked",IF(B473="Done","Done",IF('Board Active'!N473=TODAY(),"Due Today",IF('Board Active'!N473&lt;TODAY(),"Late","On Time"))))),"")</f>
        <v/>
      </c>
      <c r="D473" s="48" t="str">
        <f>IF(E473&lt;&gt;"",Settings!B$9&amp;A473,"")</f>
        <v/>
      </c>
      <c r="F473" t="str">
        <f t="shared" si="32"/>
        <v/>
      </c>
      <c r="H473" t="str">
        <f t="shared" si="35"/>
        <v/>
      </c>
      <c r="K473" s="12"/>
      <c r="S473" s="48" t="str">
        <f t="shared" si="33"/>
        <v/>
      </c>
    </row>
    <row r="474" spans="2:19" x14ac:dyDescent="0.25">
      <c r="B474" s="48" t="str">
        <f t="shared" si="34"/>
        <v/>
      </c>
      <c r="C474" t="str">
        <f ca="1">IF(K474&lt;&gt;"",IF(B474="Aborted","Aborted",IF(COUNTIF(Blocks!B$3:B1459,D474)&gt;0,"Blocked",IF(B474="Done","Done",IF('Board Active'!N474=TODAY(),"Due Today",IF('Board Active'!N474&lt;TODAY(),"Late","On Time"))))),"")</f>
        <v/>
      </c>
      <c r="D474" s="48" t="str">
        <f>IF(E474&lt;&gt;"",Settings!B$9&amp;A474,"")</f>
        <v/>
      </c>
      <c r="F474" t="str">
        <f t="shared" si="32"/>
        <v/>
      </c>
      <c r="H474" t="str">
        <f t="shared" si="35"/>
        <v/>
      </c>
      <c r="K474" s="12"/>
      <c r="S474" s="48" t="str">
        <f t="shared" si="33"/>
        <v/>
      </c>
    </row>
    <row r="475" spans="2:19" x14ac:dyDescent="0.25">
      <c r="B475" s="48" t="str">
        <f t="shared" si="34"/>
        <v/>
      </c>
      <c r="C475" t="str">
        <f ca="1">IF(K475&lt;&gt;"",IF(B475="Aborted","Aborted",IF(COUNTIF(Blocks!B$3:B1460,D475)&gt;0,"Blocked",IF(B475="Done","Done",IF('Board Active'!N475=TODAY(),"Due Today",IF('Board Active'!N475&lt;TODAY(),"Late","On Time"))))),"")</f>
        <v/>
      </c>
      <c r="D475" s="48" t="str">
        <f>IF(E475&lt;&gt;"",Settings!B$9&amp;A475,"")</f>
        <v/>
      </c>
      <c r="F475" t="str">
        <f t="shared" si="32"/>
        <v/>
      </c>
      <c r="H475" t="str">
        <f t="shared" si="35"/>
        <v/>
      </c>
      <c r="K475" s="12"/>
      <c r="S475" s="48" t="str">
        <f t="shared" si="33"/>
        <v/>
      </c>
    </row>
    <row r="476" spans="2:19" x14ac:dyDescent="0.25">
      <c r="B476" s="48" t="str">
        <f t="shared" si="34"/>
        <v/>
      </c>
      <c r="C476" t="str">
        <f ca="1">IF(K476&lt;&gt;"",IF(B476="Aborted","Aborted",IF(COUNTIF(Blocks!B$3:B1461,D476)&gt;0,"Blocked",IF(B476="Done","Done",IF('Board Active'!N476=TODAY(),"Due Today",IF('Board Active'!N476&lt;TODAY(),"Late","On Time"))))),"")</f>
        <v/>
      </c>
      <c r="D476" s="48" t="str">
        <f>IF(E476&lt;&gt;"",Settings!B$9&amp;A476,"")</f>
        <v/>
      </c>
      <c r="F476" t="str">
        <f t="shared" si="32"/>
        <v/>
      </c>
      <c r="H476" t="str">
        <f t="shared" si="35"/>
        <v/>
      </c>
      <c r="K476" s="12"/>
      <c r="S476" s="48" t="str">
        <f t="shared" si="33"/>
        <v/>
      </c>
    </row>
    <row r="477" spans="2:19" x14ac:dyDescent="0.25">
      <c r="B477" s="48" t="str">
        <f t="shared" si="34"/>
        <v/>
      </c>
      <c r="C477" t="str">
        <f ca="1">IF(K477&lt;&gt;"",IF(B477="Aborted","Aborted",IF(COUNTIF(Blocks!B$3:B1462,D477)&gt;0,"Blocked",IF(B477="Done","Done",IF('Board Active'!N477=TODAY(),"Due Today",IF('Board Active'!N477&lt;TODAY(),"Late","On Time"))))),"")</f>
        <v/>
      </c>
      <c r="D477" s="48" t="str">
        <f>IF(E477&lt;&gt;"",Settings!B$9&amp;A477,"")</f>
        <v/>
      </c>
      <c r="F477" t="str">
        <f t="shared" si="32"/>
        <v/>
      </c>
      <c r="H477" t="str">
        <f t="shared" si="35"/>
        <v/>
      </c>
      <c r="K477" s="12"/>
      <c r="S477" s="48" t="str">
        <f t="shared" si="33"/>
        <v/>
      </c>
    </row>
    <row r="478" spans="2:19" x14ac:dyDescent="0.25">
      <c r="B478" s="48" t="str">
        <f t="shared" si="34"/>
        <v/>
      </c>
      <c r="C478" t="str">
        <f ca="1">IF(K478&lt;&gt;"",IF(B478="Aborted","Aborted",IF(COUNTIF(Blocks!B$3:B1463,D478)&gt;0,"Blocked",IF(B478="Done","Done",IF('Board Active'!N478=TODAY(),"Due Today",IF('Board Active'!N478&lt;TODAY(),"Late","On Time"))))),"")</f>
        <v/>
      </c>
      <c r="D478" s="48" t="str">
        <f>IF(E478&lt;&gt;"",Settings!B$9&amp;A478,"")</f>
        <v/>
      </c>
      <c r="F478" t="str">
        <f t="shared" si="32"/>
        <v/>
      </c>
      <c r="H478" t="str">
        <f t="shared" si="35"/>
        <v/>
      </c>
      <c r="K478" s="12"/>
      <c r="S478" s="48" t="str">
        <f t="shared" si="33"/>
        <v/>
      </c>
    </row>
    <row r="479" spans="2:19" x14ac:dyDescent="0.25">
      <c r="B479" s="48" t="str">
        <f t="shared" si="34"/>
        <v/>
      </c>
      <c r="C479" t="str">
        <f ca="1">IF(K479&lt;&gt;"",IF(B479="Aborted","Aborted",IF(COUNTIF(Blocks!B$3:B1464,D479)&gt;0,"Blocked",IF(B479="Done","Done",IF('Board Active'!N479=TODAY(),"Due Today",IF('Board Active'!N479&lt;TODAY(),"Late","On Time"))))),"")</f>
        <v/>
      </c>
      <c r="D479" s="48" t="str">
        <f>IF(E479&lt;&gt;"",Settings!B$9&amp;A479,"")</f>
        <v/>
      </c>
      <c r="F479" t="str">
        <f t="shared" si="32"/>
        <v/>
      </c>
      <c r="H479" t="str">
        <f t="shared" si="35"/>
        <v/>
      </c>
      <c r="K479" s="12"/>
      <c r="S479" s="48" t="str">
        <f t="shared" si="33"/>
        <v/>
      </c>
    </row>
    <row r="480" spans="2:19" x14ac:dyDescent="0.25">
      <c r="B480" s="48" t="str">
        <f t="shared" si="34"/>
        <v/>
      </c>
      <c r="C480" t="str">
        <f ca="1">IF(K480&lt;&gt;"",IF(B480="Aborted","Aborted",IF(COUNTIF(Blocks!B$3:B1465,D480)&gt;0,"Blocked",IF(B480="Done","Done",IF('Board Active'!N480=TODAY(),"Due Today",IF('Board Active'!N480&lt;TODAY(),"Late","On Time"))))),"")</f>
        <v/>
      </c>
      <c r="D480" s="48" t="str">
        <f>IF(E480&lt;&gt;"",Settings!B$9&amp;A480,"")</f>
        <v/>
      </c>
      <c r="F480" t="str">
        <f t="shared" si="32"/>
        <v/>
      </c>
      <c r="H480" t="str">
        <f t="shared" si="35"/>
        <v/>
      </c>
      <c r="K480" s="12"/>
      <c r="S480" s="48" t="str">
        <f t="shared" si="33"/>
        <v/>
      </c>
    </row>
    <row r="481" spans="2:19" x14ac:dyDescent="0.25">
      <c r="B481" s="48" t="str">
        <f t="shared" si="34"/>
        <v/>
      </c>
      <c r="C481" t="str">
        <f ca="1">IF(K481&lt;&gt;"",IF(B481="Aborted","Aborted",IF(COUNTIF(Blocks!B$3:B1466,D481)&gt;0,"Blocked",IF(B481="Done","Done",IF('Board Active'!N481=TODAY(),"Due Today",IF('Board Active'!N481&lt;TODAY(),"Late","On Time"))))),"")</f>
        <v/>
      </c>
      <c r="D481" s="48" t="str">
        <f>IF(E481&lt;&gt;"",Settings!B$9&amp;A481,"")</f>
        <v/>
      </c>
      <c r="F481" t="str">
        <f t="shared" si="32"/>
        <v/>
      </c>
      <c r="H481" t="str">
        <f t="shared" si="35"/>
        <v/>
      </c>
      <c r="K481" s="12"/>
      <c r="S481" s="48" t="str">
        <f t="shared" si="33"/>
        <v/>
      </c>
    </row>
    <row r="482" spans="2:19" x14ac:dyDescent="0.25">
      <c r="B482" s="48" t="str">
        <f t="shared" si="34"/>
        <v/>
      </c>
      <c r="C482" t="str">
        <f ca="1">IF(K482&lt;&gt;"",IF(B482="Aborted","Aborted",IF(COUNTIF(Blocks!B$3:B1467,D482)&gt;0,"Blocked",IF(B482="Done","Done",IF('Board Active'!N482=TODAY(),"Due Today",IF('Board Active'!N482&lt;TODAY(),"Late","On Time"))))),"")</f>
        <v/>
      </c>
      <c r="D482" s="48" t="str">
        <f>IF(E482&lt;&gt;"",Settings!B$9&amp;A482,"")</f>
        <v/>
      </c>
      <c r="F482" t="str">
        <f t="shared" si="32"/>
        <v/>
      </c>
      <c r="H482" t="str">
        <f t="shared" si="35"/>
        <v/>
      </c>
      <c r="K482" s="12"/>
      <c r="S482" s="48" t="str">
        <f t="shared" si="33"/>
        <v/>
      </c>
    </row>
    <row r="483" spans="2:19" x14ac:dyDescent="0.25">
      <c r="B483" s="48" t="str">
        <f t="shared" si="34"/>
        <v/>
      </c>
      <c r="C483" t="str">
        <f ca="1">IF(K483&lt;&gt;"",IF(B483="Aborted","Aborted",IF(COUNTIF(Blocks!B$3:B1468,D483)&gt;0,"Blocked",IF(B483="Done","Done",IF('Board Active'!N483=TODAY(),"Due Today",IF('Board Active'!N483&lt;TODAY(),"Late","On Time"))))),"")</f>
        <v/>
      </c>
      <c r="D483" s="48" t="str">
        <f>IF(E483&lt;&gt;"",Settings!B$9&amp;A483,"")</f>
        <v/>
      </c>
      <c r="F483" t="str">
        <f t="shared" si="32"/>
        <v/>
      </c>
      <c r="H483" t="str">
        <f t="shared" si="35"/>
        <v/>
      </c>
      <c r="K483" s="12"/>
      <c r="S483" s="48" t="str">
        <f t="shared" si="33"/>
        <v/>
      </c>
    </row>
    <row r="484" spans="2:19" x14ac:dyDescent="0.25">
      <c r="B484" s="48" t="str">
        <f t="shared" si="34"/>
        <v/>
      </c>
      <c r="C484" t="str">
        <f ca="1">IF(K484&lt;&gt;"",IF(B484="Aborted","Aborted",IF(COUNTIF(Blocks!B$3:B1469,D484)&gt;0,"Blocked",IF(B484="Done","Done",IF('Board Active'!N484=TODAY(),"Due Today",IF('Board Active'!N484&lt;TODAY(),"Late","On Time"))))),"")</f>
        <v/>
      </c>
      <c r="D484" s="48" t="str">
        <f>IF(E484&lt;&gt;"",Settings!B$9&amp;A484,"")</f>
        <v/>
      </c>
      <c r="F484" t="str">
        <f t="shared" si="32"/>
        <v/>
      </c>
      <c r="H484" t="str">
        <f t="shared" si="35"/>
        <v/>
      </c>
      <c r="K484" s="12"/>
      <c r="S484" s="48" t="str">
        <f t="shared" si="33"/>
        <v/>
      </c>
    </row>
    <row r="485" spans="2:19" x14ac:dyDescent="0.25">
      <c r="B485" s="48" t="str">
        <f t="shared" si="34"/>
        <v/>
      </c>
      <c r="C485" t="str">
        <f ca="1">IF(K485&lt;&gt;"",IF(B485="Aborted","Aborted",IF(COUNTIF(Blocks!B$3:B1470,D485)&gt;0,"Blocked",IF(B485="Done","Done",IF('Board Active'!N485=TODAY(),"Due Today",IF('Board Active'!N485&lt;TODAY(),"Late","On Time"))))),"")</f>
        <v/>
      </c>
      <c r="D485" s="48" t="str">
        <f>IF(E485&lt;&gt;"",Settings!B$9&amp;A485,"")</f>
        <v/>
      </c>
      <c r="F485" t="str">
        <f t="shared" si="32"/>
        <v/>
      </c>
      <c r="H485" t="str">
        <f t="shared" si="35"/>
        <v/>
      </c>
      <c r="K485" s="12"/>
      <c r="S485" s="48" t="str">
        <f t="shared" si="33"/>
        <v/>
      </c>
    </row>
    <row r="486" spans="2:19" x14ac:dyDescent="0.25">
      <c r="B486" s="48" t="str">
        <f t="shared" si="34"/>
        <v/>
      </c>
      <c r="C486" t="str">
        <f ca="1">IF(K486&lt;&gt;"",IF(B486="Aborted","Aborted",IF(COUNTIF(Blocks!B$3:B1471,D486)&gt;0,"Blocked",IF(B486="Done","Done",IF('Board Active'!N486=TODAY(),"Due Today",IF('Board Active'!N486&lt;TODAY(),"Late","On Time"))))),"")</f>
        <v/>
      </c>
      <c r="D486" s="48" t="str">
        <f>IF(E486&lt;&gt;"",Settings!B$9&amp;A486,"")</f>
        <v/>
      </c>
      <c r="F486" t="str">
        <f t="shared" si="32"/>
        <v/>
      </c>
      <c r="H486" t="str">
        <f t="shared" si="35"/>
        <v/>
      </c>
      <c r="K486" s="12"/>
      <c r="S486" s="48" t="str">
        <f t="shared" si="33"/>
        <v/>
      </c>
    </row>
    <row r="487" spans="2:19" x14ac:dyDescent="0.25">
      <c r="B487" s="48" t="str">
        <f t="shared" si="34"/>
        <v/>
      </c>
      <c r="C487" t="str">
        <f ca="1">IF(K487&lt;&gt;"",IF(B487="Aborted","Aborted",IF(COUNTIF(Blocks!B$3:B1472,D487)&gt;0,"Blocked",IF(B487="Done","Done",IF('Board Active'!N487=TODAY(),"Due Today",IF('Board Active'!N487&lt;TODAY(),"Late","On Time"))))),"")</f>
        <v/>
      </c>
      <c r="D487" s="48" t="str">
        <f>IF(E487&lt;&gt;"",Settings!B$9&amp;A487,"")</f>
        <v/>
      </c>
      <c r="F487" t="str">
        <f t="shared" si="32"/>
        <v/>
      </c>
      <c r="H487" t="str">
        <f t="shared" si="35"/>
        <v/>
      </c>
      <c r="K487" s="12"/>
      <c r="S487" s="48" t="str">
        <f t="shared" si="33"/>
        <v/>
      </c>
    </row>
    <row r="488" spans="2:19" x14ac:dyDescent="0.25">
      <c r="B488" s="48" t="str">
        <f t="shared" si="34"/>
        <v/>
      </c>
      <c r="C488" t="str">
        <f ca="1">IF(K488&lt;&gt;"",IF(B488="Aborted","Aborted",IF(COUNTIF(Blocks!B$3:B1473,D488)&gt;0,"Blocked",IF(B488="Done","Done",IF('Board Active'!N488=TODAY(),"Due Today",IF('Board Active'!N488&lt;TODAY(),"Late","On Time"))))),"")</f>
        <v/>
      </c>
      <c r="D488" s="48" t="str">
        <f>IF(E488&lt;&gt;"",Settings!B$9&amp;A488,"")</f>
        <v/>
      </c>
      <c r="F488" t="str">
        <f t="shared" si="32"/>
        <v/>
      </c>
      <c r="H488" t="str">
        <f t="shared" si="35"/>
        <v/>
      </c>
      <c r="K488" s="12"/>
      <c r="S488" s="48" t="str">
        <f t="shared" si="33"/>
        <v/>
      </c>
    </row>
    <row r="489" spans="2:19" x14ac:dyDescent="0.25">
      <c r="B489" s="48" t="str">
        <f t="shared" si="34"/>
        <v/>
      </c>
      <c r="C489" t="str">
        <f ca="1">IF(K489&lt;&gt;"",IF(B489="Aborted","Aborted",IF(COUNTIF(Blocks!B$3:B1474,D489)&gt;0,"Blocked",IF(B489="Done","Done",IF('Board Active'!N489=TODAY(),"Due Today",IF('Board Active'!N489&lt;TODAY(),"Late","On Time"))))),"")</f>
        <v/>
      </c>
      <c r="D489" s="48" t="str">
        <f>IF(E489&lt;&gt;"",Settings!B$9&amp;A489,"")</f>
        <v/>
      </c>
      <c r="F489" t="str">
        <f t="shared" si="32"/>
        <v/>
      </c>
      <c r="H489" t="str">
        <f t="shared" si="35"/>
        <v/>
      </c>
      <c r="K489" s="12"/>
      <c r="S489" s="48" t="str">
        <f t="shared" si="33"/>
        <v/>
      </c>
    </row>
    <row r="490" spans="2:19" x14ac:dyDescent="0.25">
      <c r="B490" s="48" t="str">
        <f t="shared" si="34"/>
        <v/>
      </c>
      <c r="C490" t="str">
        <f ca="1">IF(K490&lt;&gt;"",IF(B490="Aborted","Aborted",IF(COUNTIF(Blocks!B$3:B1475,D490)&gt;0,"Blocked",IF(B490="Done","Done",IF('Board Active'!N490=TODAY(),"Due Today",IF('Board Active'!N490&lt;TODAY(),"Late","On Time"))))),"")</f>
        <v/>
      </c>
      <c r="D490" s="48" t="str">
        <f>IF(E490&lt;&gt;"",Settings!B$9&amp;A490,"")</f>
        <v/>
      </c>
      <c r="F490" t="str">
        <f t="shared" si="32"/>
        <v/>
      </c>
      <c r="H490" t="str">
        <f t="shared" si="35"/>
        <v/>
      </c>
      <c r="K490" s="12"/>
      <c r="S490" s="48" t="str">
        <f t="shared" si="33"/>
        <v/>
      </c>
    </row>
    <row r="491" spans="2:19" x14ac:dyDescent="0.25">
      <c r="B491" s="48" t="str">
        <f t="shared" si="34"/>
        <v/>
      </c>
      <c r="C491" t="str">
        <f ca="1">IF(K491&lt;&gt;"",IF(B491="Aborted","Aborted",IF(COUNTIF(Blocks!B$3:B1476,D491)&gt;0,"Blocked",IF(B491="Done","Done",IF('Board Active'!N491=TODAY(),"Due Today",IF('Board Active'!N491&lt;TODAY(),"Late","On Time"))))),"")</f>
        <v/>
      </c>
      <c r="D491" s="48" t="str">
        <f>IF(E491&lt;&gt;"",Settings!B$9&amp;A491,"")</f>
        <v/>
      </c>
      <c r="F491" t="str">
        <f t="shared" si="32"/>
        <v/>
      </c>
      <c r="H491" t="str">
        <f t="shared" si="35"/>
        <v/>
      </c>
      <c r="K491" s="12"/>
      <c r="S491" s="48" t="str">
        <f t="shared" si="33"/>
        <v/>
      </c>
    </row>
    <row r="492" spans="2:19" x14ac:dyDescent="0.25">
      <c r="B492" s="48" t="str">
        <f t="shared" si="34"/>
        <v/>
      </c>
      <c r="C492" t="str">
        <f ca="1">IF(K492&lt;&gt;"",IF(B492="Aborted","Aborted",IF(COUNTIF(Blocks!B$3:B1477,D492)&gt;0,"Blocked",IF(B492="Done","Done",IF('Board Active'!N492=TODAY(),"Due Today",IF('Board Active'!N492&lt;TODAY(),"Late","On Time"))))),"")</f>
        <v/>
      </c>
      <c r="D492" s="48" t="str">
        <f>IF(E492&lt;&gt;"",Settings!B$9&amp;A492,"")</f>
        <v/>
      </c>
      <c r="F492" t="str">
        <f t="shared" si="32"/>
        <v/>
      </c>
      <c r="H492" t="str">
        <f t="shared" si="35"/>
        <v/>
      </c>
      <c r="K492" s="12"/>
      <c r="S492" s="48" t="str">
        <f t="shared" si="33"/>
        <v/>
      </c>
    </row>
    <row r="493" spans="2:19" x14ac:dyDescent="0.25">
      <c r="B493" s="48" t="str">
        <f t="shared" si="34"/>
        <v/>
      </c>
      <c r="C493" t="str">
        <f ca="1">IF(K493&lt;&gt;"",IF(B493="Aborted","Aborted",IF(COUNTIF(Blocks!B$3:B1478,D493)&gt;0,"Blocked",IF(B493="Done","Done",IF('Board Active'!N493=TODAY(),"Due Today",IF('Board Active'!N493&lt;TODAY(),"Late","On Time"))))),"")</f>
        <v/>
      </c>
      <c r="D493" s="48" t="str">
        <f>IF(E493&lt;&gt;"",Settings!B$9&amp;A493,"")</f>
        <v/>
      </c>
      <c r="F493" t="str">
        <f t="shared" si="32"/>
        <v/>
      </c>
      <c r="H493" t="str">
        <f t="shared" si="35"/>
        <v/>
      </c>
      <c r="K493" s="12"/>
      <c r="S493" s="48" t="str">
        <f t="shared" si="33"/>
        <v/>
      </c>
    </row>
    <row r="494" spans="2:19" x14ac:dyDescent="0.25">
      <c r="B494" s="48" t="str">
        <f t="shared" si="34"/>
        <v/>
      </c>
      <c r="C494" t="str">
        <f ca="1">IF(K494&lt;&gt;"",IF(B494="Aborted","Aborted",IF(COUNTIF(Blocks!B$3:B1479,D494)&gt;0,"Blocked",IF(B494="Done","Done",IF('Board Active'!N494=TODAY(),"Due Today",IF('Board Active'!N494&lt;TODAY(),"Late","On Time"))))),"")</f>
        <v/>
      </c>
      <c r="D494" s="48" t="str">
        <f>IF(E494&lt;&gt;"",Settings!B$9&amp;A494,"")</f>
        <v/>
      </c>
      <c r="F494" t="str">
        <f t="shared" si="32"/>
        <v/>
      </c>
      <c r="H494" t="str">
        <f t="shared" si="35"/>
        <v/>
      </c>
      <c r="K494" s="12"/>
      <c r="S494" s="48" t="str">
        <f t="shared" si="33"/>
        <v/>
      </c>
    </row>
    <row r="495" spans="2:19" x14ac:dyDescent="0.25">
      <c r="B495" s="48" t="str">
        <f t="shared" si="34"/>
        <v/>
      </c>
      <c r="C495" t="str">
        <f ca="1">IF(K495&lt;&gt;"",IF(B495="Aborted","Aborted",IF(COUNTIF(Blocks!B$3:B1480,D495)&gt;0,"Blocked",IF(B495="Done","Done",IF('Board Active'!N495=TODAY(),"Due Today",IF('Board Active'!N495&lt;TODAY(),"Late","On Time"))))),"")</f>
        <v/>
      </c>
      <c r="D495" s="48" t="str">
        <f>IF(E495&lt;&gt;"",Settings!B$9&amp;A495,"")</f>
        <v/>
      </c>
      <c r="F495" t="str">
        <f t="shared" si="32"/>
        <v/>
      </c>
      <c r="H495" t="str">
        <f t="shared" si="35"/>
        <v/>
      </c>
      <c r="K495" s="12"/>
      <c r="S495" s="48" t="str">
        <f t="shared" si="33"/>
        <v/>
      </c>
    </row>
    <row r="496" spans="2:19" x14ac:dyDescent="0.25">
      <c r="B496" s="48" t="str">
        <f t="shared" si="34"/>
        <v/>
      </c>
      <c r="C496" t="str">
        <f ca="1">IF(K496&lt;&gt;"",IF(B496="Aborted","Aborted",IF(COUNTIF(Blocks!B$3:B1481,D496)&gt;0,"Blocked",IF(B496="Done","Done",IF('Board Active'!N496=TODAY(),"Due Today",IF('Board Active'!N496&lt;TODAY(),"Late","On Time"))))),"")</f>
        <v/>
      </c>
      <c r="D496" s="48" t="str">
        <f>IF(E496&lt;&gt;"",Settings!B$9&amp;A496,"")</f>
        <v/>
      </c>
      <c r="F496" t="str">
        <f t="shared" si="32"/>
        <v/>
      </c>
      <c r="H496" t="str">
        <f t="shared" si="35"/>
        <v/>
      </c>
      <c r="K496" s="12"/>
      <c r="S496" s="48" t="str">
        <f t="shared" si="33"/>
        <v/>
      </c>
    </row>
    <row r="497" spans="2:19" x14ac:dyDescent="0.25">
      <c r="B497" s="48" t="str">
        <f t="shared" si="34"/>
        <v/>
      </c>
      <c r="C497" t="str">
        <f ca="1">IF(K497&lt;&gt;"",IF(B497="Aborted","Aborted",IF(COUNTIF(Blocks!B$3:B1482,D497)&gt;0,"Blocked",IF(B497="Done","Done",IF('Board Active'!N497=TODAY(),"Due Today",IF('Board Active'!N497&lt;TODAY(),"Late","On Time"))))),"")</f>
        <v/>
      </c>
      <c r="D497" s="48" t="str">
        <f>IF(E497&lt;&gt;"",Settings!B$9&amp;A497,"")</f>
        <v/>
      </c>
      <c r="F497" t="str">
        <f t="shared" si="32"/>
        <v/>
      </c>
      <c r="H497" t="str">
        <f t="shared" si="35"/>
        <v/>
      </c>
      <c r="K497" s="12"/>
      <c r="S497" s="48" t="str">
        <f t="shared" si="33"/>
        <v/>
      </c>
    </row>
    <row r="498" spans="2:19" x14ac:dyDescent="0.25">
      <c r="B498" s="48" t="str">
        <f t="shared" si="34"/>
        <v/>
      </c>
      <c r="C498" t="str">
        <f ca="1">IF(K498&lt;&gt;"",IF(B498="Aborted","Aborted",IF(COUNTIF(Blocks!B$3:B1483,D498)&gt;0,"Blocked",IF(B498="Done","Done",IF('Board Active'!N498=TODAY(),"Due Today",IF('Board Active'!N498&lt;TODAY(),"Late","On Time"))))),"")</f>
        <v/>
      </c>
      <c r="D498" s="48" t="str">
        <f>IF(E498&lt;&gt;"",Settings!B$9&amp;A498,"")</f>
        <v/>
      </c>
      <c r="F498" t="str">
        <f t="shared" si="32"/>
        <v/>
      </c>
      <c r="H498" t="str">
        <f t="shared" si="35"/>
        <v/>
      </c>
      <c r="K498" s="12"/>
      <c r="S498" s="48" t="str">
        <f t="shared" si="33"/>
        <v/>
      </c>
    </row>
    <row r="499" spans="2:19" x14ac:dyDescent="0.25">
      <c r="B499" s="48" t="str">
        <f t="shared" si="34"/>
        <v/>
      </c>
      <c r="C499" t="str">
        <f ca="1">IF(K499&lt;&gt;"",IF(B499="Aborted","Aborted",IF(COUNTIF(Blocks!B$3:B1484,D499)&gt;0,"Blocked",IF(B499="Done","Done",IF('Board Active'!N499=TODAY(),"Due Today",IF('Board Active'!N499&lt;TODAY(),"Late","On Time"))))),"")</f>
        <v/>
      </c>
      <c r="D499" s="48" t="str">
        <f>IF(E499&lt;&gt;"",Settings!B$9&amp;A499,"")</f>
        <v/>
      </c>
      <c r="F499" t="str">
        <f t="shared" si="32"/>
        <v/>
      </c>
      <c r="H499" t="str">
        <f t="shared" si="35"/>
        <v/>
      </c>
      <c r="K499" s="12"/>
      <c r="S499" s="48" t="str">
        <f t="shared" si="33"/>
        <v/>
      </c>
    </row>
    <row r="500" spans="2:19" x14ac:dyDescent="0.25">
      <c r="B500" s="48" t="str">
        <f t="shared" si="34"/>
        <v/>
      </c>
      <c r="C500" t="str">
        <f ca="1">IF(K500&lt;&gt;"",IF(B500="Aborted","Aborted",IF(COUNTIF(Blocks!B$3:B1485,D500)&gt;0,"Blocked",IF(B500="Done","Done",IF('Board Active'!N500=TODAY(),"Due Today",IF('Board Active'!N500&lt;TODAY(),"Late","On Time"))))),"")</f>
        <v/>
      </c>
      <c r="D500" s="48" t="str">
        <f>IF(E500&lt;&gt;"",Settings!B$9&amp;A500,"")</f>
        <v/>
      </c>
      <c r="F500" t="str">
        <f t="shared" si="32"/>
        <v/>
      </c>
      <c r="H500" t="str">
        <f t="shared" si="35"/>
        <v/>
      </c>
      <c r="K500" s="12"/>
      <c r="S500" s="48" t="str">
        <f t="shared" si="33"/>
        <v/>
      </c>
    </row>
    <row r="501" spans="2:19" x14ac:dyDescent="0.25">
      <c r="B501" s="48" t="str">
        <f t="shared" si="34"/>
        <v/>
      </c>
      <c r="C501" t="str">
        <f ca="1">IF(K501&lt;&gt;"",IF(B501="Aborted","Aborted",IF(COUNTIF(Blocks!B$3:B1486,D501)&gt;0,"Blocked",IF(B501="Done","Done",IF('Board Active'!N501=TODAY(),"Due Today",IF('Board Active'!N501&lt;TODAY(),"Late","On Time"))))),"")</f>
        <v/>
      </c>
      <c r="D501" s="48" t="str">
        <f>IF(E501&lt;&gt;"",Settings!B$9&amp;A501,"")</f>
        <v/>
      </c>
      <c r="F501" t="str">
        <f t="shared" si="32"/>
        <v/>
      </c>
      <c r="H501" t="str">
        <f t="shared" si="35"/>
        <v/>
      </c>
      <c r="K501" s="12"/>
      <c r="S501" s="48" t="str">
        <f t="shared" si="33"/>
        <v/>
      </c>
    </row>
    <row r="502" spans="2:19" x14ac:dyDescent="0.25">
      <c r="B502" s="48" t="str">
        <f t="shared" si="34"/>
        <v/>
      </c>
      <c r="C502" t="str">
        <f ca="1">IF(K502&lt;&gt;"",IF(B502="Aborted","Aborted",IF(COUNTIF(Blocks!B$3:B1487,D502)&gt;0,"Blocked",IF(B502="Done","Done",IF('Board Active'!N502=TODAY(),"Due Today",IF('Board Active'!N502&lt;TODAY(),"Late","On Time"))))),"")</f>
        <v/>
      </c>
      <c r="D502" s="48" t="str">
        <f>IF(E502&lt;&gt;"",Settings!B$9&amp;A502,"")</f>
        <v/>
      </c>
      <c r="F502" t="str">
        <f t="shared" si="32"/>
        <v/>
      </c>
      <c r="H502" t="str">
        <f t="shared" si="35"/>
        <v/>
      </c>
      <c r="K502" s="12"/>
      <c r="S502" s="48" t="str">
        <f t="shared" si="33"/>
        <v/>
      </c>
    </row>
    <row r="503" spans="2:19" x14ac:dyDescent="0.25">
      <c r="B503" s="48" t="str">
        <f t="shared" si="34"/>
        <v/>
      </c>
      <c r="C503" t="str">
        <f ca="1">IF(K503&lt;&gt;"",IF(B503="Aborted","Aborted",IF(COUNTIF(Blocks!B$3:B1488,D503)&gt;0,"Blocked",IF(B503="Done","Done",IF('Board Active'!N503=TODAY(),"Due Today",IF('Board Active'!N503&lt;TODAY(),"Late","On Time"))))),"")</f>
        <v/>
      </c>
      <c r="D503" s="48" t="str">
        <f>IF(E503&lt;&gt;"",Settings!B$9&amp;A503,"")</f>
        <v/>
      </c>
      <c r="F503" t="str">
        <f t="shared" si="32"/>
        <v/>
      </c>
      <c r="H503" t="str">
        <f t="shared" si="35"/>
        <v/>
      </c>
      <c r="K503" s="12"/>
      <c r="S503" s="48" t="str">
        <f t="shared" si="33"/>
        <v/>
      </c>
    </row>
    <row r="504" spans="2:19" x14ac:dyDescent="0.25">
      <c r="B504" s="48" t="str">
        <f t="shared" si="34"/>
        <v/>
      </c>
      <c r="C504" t="str">
        <f ca="1">IF(K504&lt;&gt;"",IF(B504="Aborted","Aborted",IF(COUNTIF(Blocks!B$3:B1489,D504)&gt;0,"Blocked",IF(B504="Done","Done",IF('Board Active'!N504=TODAY(),"Due Today",IF('Board Active'!N504&lt;TODAY(),"Late","On Time"))))),"")</f>
        <v/>
      </c>
      <c r="D504" s="48" t="str">
        <f>IF(E504&lt;&gt;"",Settings!B$9&amp;A504,"")</f>
        <v/>
      </c>
      <c r="F504" t="str">
        <f t="shared" si="32"/>
        <v/>
      </c>
      <c r="H504" t="str">
        <f t="shared" si="35"/>
        <v/>
      </c>
      <c r="K504" s="12"/>
      <c r="S504" s="48" t="str">
        <f t="shared" si="33"/>
        <v/>
      </c>
    </row>
    <row r="505" spans="2:19" x14ac:dyDescent="0.25">
      <c r="B505" s="48" t="str">
        <f t="shared" si="34"/>
        <v/>
      </c>
      <c r="C505" t="str">
        <f ca="1">IF(K505&lt;&gt;"",IF(B505="Aborted","Aborted",IF(COUNTIF(Blocks!B$3:B1490,D505)&gt;0,"Blocked",IF(B505="Done","Done",IF('Board Active'!N505=TODAY(),"Due Today",IF('Board Active'!N505&lt;TODAY(),"Late","On Time"))))),"")</f>
        <v/>
      </c>
      <c r="D505" s="48" t="str">
        <f>IF(E505&lt;&gt;"",Settings!B$9&amp;A505,"")</f>
        <v/>
      </c>
      <c r="F505" t="str">
        <f t="shared" si="32"/>
        <v/>
      </c>
      <c r="H505" t="str">
        <f t="shared" si="35"/>
        <v/>
      </c>
      <c r="K505" s="12"/>
      <c r="S505" s="48"/>
    </row>
    <row r="506" spans="2:19" x14ac:dyDescent="0.25">
      <c r="B506" s="48" t="str">
        <f t="shared" si="34"/>
        <v/>
      </c>
      <c r="C506" t="str">
        <f ca="1">IF(K506&lt;&gt;"",IF(B506="Aborted","Aborted",IF(COUNTIF(Blocks!B$3:B1491,D506)&gt;0,"Blocked",IF(B506="Done","Done",IF('Board Active'!N506=TODAY(),"Due Today",IF('Board Active'!N506&lt;TODAY(),"Late","On Time"))))),"")</f>
        <v/>
      </c>
      <c r="D506" s="48" t="str">
        <f>IF(E506&lt;&gt;"",Settings!B$9&amp;A506,"")</f>
        <v/>
      </c>
      <c r="F506" t="str">
        <f t="shared" si="32"/>
        <v/>
      </c>
      <c r="H506" t="str">
        <f t="shared" si="35"/>
        <v/>
      </c>
      <c r="K506" s="12"/>
      <c r="S506" s="48"/>
    </row>
    <row r="507" spans="2:19" x14ac:dyDescent="0.25">
      <c r="B507" s="48" t="str">
        <f t="shared" si="34"/>
        <v/>
      </c>
      <c r="C507" t="str">
        <f ca="1">IF(K507&lt;&gt;"",IF(B507="Aborted","Aborted",IF(COUNTIF(Blocks!B$3:B1492,D507)&gt;0,"Blocked",IF(B507="Done","Done",IF('Board Active'!N507=TODAY(),"Due Today",IF('Board Active'!N507&lt;TODAY(),"Late","On Time"))))),"")</f>
        <v/>
      </c>
      <c r="D507" s="48" t="str">
        <f>IF(E507&lt;&gt;"",Settings!B$9&amp;A507,"")</f>
        <v/>
      </c>
      <c r="F507" t="str">
        <f t="shared" si="32"/>
        <v/>
      </c>
      <c r="H507" t="str">
        <f t="shared" si="35"/>
        <v/>
      </c>
      <c r="K507" s="12"/>
      <c r="S507" s="48"/>
    </row>
    <row r="508" spans="2:19" x14ac:dyDescent="0.25">
      <c r="B508" s="48" t="str">
        <f t="shared" si="34"/>
        <v/>
      </c>
      <c r="C508" t="str">
        <f ca="1">IF(K508&lt;&gt;"",IF(B508="Aborted","Aborted",IF(COUNTIF(Blocks!B$3:B1493,D508)&gt;0,"Blocked",IF(B508="Done","Done",IF('Board Active'!N508=TODAY(),"Due Today",IF('Board Active'!N508&lt;TODAY(),"Late","On Time"))))),"")</f>
        <v/>
      </c>
      <c r="D508" s="48" t="str">
        <f>IF(E508&lt;&gt;"",Settings!B$9&amp;A508,"")</f>
        <v/>
      </c>
      <c r="F508" t="str">
        <f t="shared" si="32"/>
        <v/>
      </c>
      <c r="H508" t="str">
        <f t="shared" si="35"/>
        <v/>
      </c>
      <c r="K508" s="12"/>
      <c r="S508" s="48"/>
    </row>
    <row r="509" spans="2:19" x14ac:dyDescent="0.25">
      <c r="B509" s="48" t="str">
        <f t="shared" si="34"/>
        <v/>
      </c>
      <c r="C509" t="str">
        <f ca="1">IF(K509&lt;&gt;"",IF(B509="Aborted","Aborted",IF(COUNTIF(Blocks!B$3:B1494,D509)&gt;0,"Blocked",IF(B509="Done","Done",IF('Board Active'!N509=TODAY(),"Due Today",IF('Board Active'!N509&lt;TODAY(),"Late","On Time"))))),"")</f>
        <v/>
      </c>
      <c r="D509" s="48" t="str">
        <f>IF(E509&lt;&gt;"",Settings!B$9&amp;A509,"")</f>
        <v/>
      </c>
      <c r="F509" t="str">
        <f t="shared" si="32"/>
        <v/>
      </c>
      <c r="H509" t="str">
        <f t="shared" si="35"/>
        <v/>
      </c>
      <c r="K509" s="12"/>
      <c r="S509" s="48"/>
    </row>
    <row r="510" spans="2:19" x14ac:dyDescent="0.25">
      <c r="B510" s="48" t="str">
        <f t="shared" si="34"/>
        <v/>
      </c>
      <c r="C510" t="str">
        <f ca="1">IF(K510&lt;&gt;"",IF(B510="Aborted","Aborted",IF(COUNTIF(Blocks!B$3:B1495,D510)&gt;0,"Blocked",IF(B510="Done","Done",IF('Board Active'!N510=TODAY(),"Due Today",IF('Board Active'!N510&lt;TODAY(),"Late","On Time"))))),"")</f>
        <v/>
      </c>
      <c r="D510" s="48" t="str">
        <f>IF(E510&lt;&gt;"",Settings!B$9&amp;A510,"")</f>
        <v/>
      </c>
      <c r="F510" t="str">
        <f t="shared" si="32"/>
        <v/>
      </c>
      <c r="H510" t="str">
        <f t="shared" si="35"/>
        <v/>
      </c>
      <c r="K510" s="12"/>
      <c r="S510" s="48"/>
    </row>
    <row r="511" spans="2:19" x14ac:dyDescent="0.25">
      <c r="B511" s="48" t="str">
        <f t="shared" si="34"/>
        <v/>
      </c>
      <c r="C511" t="str">
        <f ca="1">IF(K511&lt;&gt;"",IF(B511="Aborted","Aborted",IF(COUNTIF(Blocks!B$3:B1496,D511)&gt;0,"Blocked",IF(B511="Done","Done",IF('Board Active'!N511=TODAY(),"Due Today",IF('Board Active'!N511&lt;TODAY(),"Late","On Time"))))),"")</f>
        <v/>
      </c>
      <c r="D511" s="48" t="str">
        <f>IF(E511&lt;&gt;"",Settings!B$9&amp;A511,"")</f>
        <v/>
      </c>
      <c r="F511" t="str">
        <f t="shared" si="32"/>
        <v/>
      </c>
      <c r="H511" t="str">
        <f t="shared" si="35"/>
        <v/>
      </c>
      <c r="K511" s="12"/>
      <c r="S511" s="48"/>
    </row>
    <row r="512" spans="2:19" x14ac:dyDescent="0.25">
      <c r="B512" s="48" t="str">
        <f t="shared" si="34"/>
        <v/>
      </c>
      <c r="C512" t="str">
        <f ca="1">IF(K512&lt;&gt;"",IF(B512="Aborted","Aborted",IF(COUNTIF(Blocks!B$3:B1497,D512)&gt;0,"Blocked",IF(B512="Done","Done",IF('Board Active'!N512=TODAY(),"Due Today",IF('Board Active'!N512&lt;TODAY(),"Late","On Time"))))),"")</f>
        <v/>
      </c>
      <c r="D512" s="48" t="str">
        <f>IF(E512&lt;&gt;"",Settings!B$9&amp;A512,"")</f>
        <v/>
      </c>
      <c r="F512" t="str">
        <f t="shared" si="32"/>
        <v/>
      </c>
      <c r="H512" t="str">
        <f t="shared" si="35"/>
        <v/>
      </c>
      <c r="K512" s="12"/>
      <c r="S512" s="48"/>
    </row>
    <row r="513" spans="2:19" x14ac:dyDescent="0.25">
      <c r="B513" s="48" t="str">
        <f t="shared" si="34"/>
        <v/>
      </c>
      <c r="C513" t="str">
        <f ca="1">IF(K513&lt;&gt;"",IF(B513="Aborted","Aborted",IF(COUNTIF(Blocks!B$3:B1498,D513)&gt;0,"Blocked",IF(B513="Done","Done",IF('Board Active'!N513=TODAY(),"Due Today",IF('Board Active'!N513&lt;TODAY(),"Late","On Time"))))),"")</f>
        <v/>
      </c>
      <c r="D513" s="48" t="str">
        <f>IF(E513&lt;&gt;"",Settings!B$9&amp;A513,"")</f>
        <v/>
      </c>
      <c r="F513" t="str">
        <f t="shared" si="32"/>
        <v/>
      </c>
      <c r="H513" t="str">
        <f t="shared" si="35"/>
        <v/>
      </c>
      <c r="K513" s="12"/>
      <c r="S513" s="48"/>
    </row>
    <row r="514" spans="2:19" x14ac:dyDescent="0.25">
      <c r="B514" s="48" t="str">
        <f t="shared" si="34"/>
        <v/>
      </c>
      <c r="C514" t="str">
        <f ca="1">IF(K514&lt;&gt;"",IF(B514="Aborted","Aborted",IF(COUNTIF(Blocks!B$3:B1499,D514)&gt;0,"Blocked",IF(B514="Done","Done",IF('Board Active'!N514=TODAY(),"Due Today",IF('Board Active'!N514&lt;TODAY(),"Late","On Time"))))),"")</f>
        <v/>
      </c>
      <c r="D514" s="48" t="str">
        <f>IF(E514&lt;&gt;"",Settings!B$9&amp;A514,"")</f>
        <v/>
      </c>
      <c r="F514" t="str">
        <f t="shared" si="32"/>
        <v/>
      </c>
      <c r="H514" t="str">
        <f t="shared" si="35"/>
        <v/>
      </c>
      <c r="K514" s="12"/>
      <c r="S514" s="48"/>
    </row>
    <row r="515" spans="2:19" x14ac:dyDescent="0.25">
      <c r="B515" s="48" t="str">
        <f t="shared" si="34"/>
        <v/>
      </c>
      <c r="C515" t="str">
        <f ca="1">IF(K515&lt;&gt;"",IF(B515="Aborted","Aborted",IF(COUNTIF(Blocks!B$3:B1500,D515)&gt;0,"Blocked",IF(B515="Done","Done",IF('Board Active'!N515=TODAY(),"Due Today",IF('Board Active'!N515&lt;TODAY(),"Late","On Time"))))),"")</f>
        <v/>
      </c>
      <c r="D515" s="48" t="str">
        <f>IF(E515&lt;&gt;"",Settings!B$9&amp;A515,"")</f>
        <v/>
      </c>
      <c r="F515" t="str">
        <f t="shared" si="32"/>
        <v/>
      </c>
      <c r="H515" t="str">
        <f t="shared" si="35"/>
        <v/>
      </c>
      <c r="K515" s="12"/>
      <c r="S515" s="48"/>
    </row>
    <row r="516" spans="2:19" x14ac:dyDescent="0.25">
      <c r="B516" s="48" t="str">
        <f t="shared" si="34"/>
        <v/>
      </c>
      <c r="C516" t="str">
        <f ca="1">IF(K516&lt;&gt;"",IF(B516="Aborted","Aborted",IF(COUNTIF(Blocks!B$3:B1501,D516)&gt;0,"Blocked",IF(B516="Done","Done",IF('Board Active'!N516=TODAY(),"Due Today",IF('Board Active'!N516&lt;TODAY(),"Late","On Time"))))),"")</f>
        <v/>
      </c>
      <c r="D516" s="48" t="str">
        <f>IF(E516&lt;&gt;"",Settings!B$9&amp;A516,"")</f>
        <v/>
      </c>
      <c r="F516" t="str">
        <f t="shared" ref="F516:F579" si="36">IF(E516&lt;&gt;"",IF(C516="Blocked",C516&amp;" - "&amp;E516,E516),"")</f>
        <v/>
      </c>
      <c r="H516" t="str">
        <f t="shared" si="35"/>
        <v/>
      </c>
      <c r="K516" s="12"/>
      <c r="S516" s="48"/>
    </row>
    <row r="517" spans="2:19" x14ac:dyDescent="0.25">
      <c r="B517" s="48" t="str">
        <f t="shared" si="34"/>
        <v/>
      </c>
      <c r="C517" t="str">
        <f ca="1">IF(K517&lt;&gt;"",IF(B517="Aborted","Aborted",IF(COUNTIF(Blocks!B$3:B1502,D517)&gt;0,"Blocked",IF(B517="Done","Done",IF('Board Active'!N517=TODAY(),"Due Today",IF('Board Active'!N517&lt;TODAY(),"Late","On Time"))))),"")</f>
        <v/>
      </c>
      <c r="D517" s="48" t="str">
        <f>IF(E517&lt;&gt;"",Settings!B$9&amp;A517,"")</f>
        <v/>
      </c>
      <c r="F517" t="str">
        <f t="shared" si="36"/>
        <v/>
      </c>
      <c r="H517" t="str">
        <f t="shared" si="35"/>
        <v/>
      </c>
      <c r="K517" s="12"/>
      <c r="S517" s="48"/>
    </row>
    <row r="518" spans="2:19" x14ac:dyDescent="0.25">
      <c r="B518" s="48" t="str">
        <f t="shared" si="34"/>
        <v/>
      </c>
      <c r="C518" t="str">
        <f ca="1">IF(K518&lt;&gt;"",IF(B518="Aborted","Aborted",IF(COUNTIF(Blocks!B$3:B1503,D518)&gt;0,"Blocked",IF(B518="Done","Done",IF('Board Active'!N518=TODAY(),"Due Today",IF('Board Active'!N518&lt;TODAY(),"Late","On Time"))))),"")</f>
        <v/>
      </c>
      <c r="D518" s="48" t="str">
        <f>IF(E518&lt;&gt;"",Settings!B$9&amp;A518,"")</f>
        <v/>
      </c>
      <c r="F518" t="str">
        <f t="shared" si="36"/>
        <v/>
      </c>
      <c r="H518" t="str">
        <f t="shared" si="35"/>
        <v/>
      </c>
      <c r="K518" s="12"/>
      <c r="S518" s="48"/>
    </row>
    <row r="519" spans="2:19" x14ac:dyDescent="0.25">
      <c r="B519" s="48" t="str">
        <f t="shared" si="34"/>
        <v/>
      </c>
      <c r="C519" t="str">
        <f ca="1">IF(K519&lt;&gt;"",IF(B519="Aborted","Aborted",IF(COUNTIF(Blocks!B$3:B1504,D519)&gt;0,"Blocked",IF(B519="Done","Done",IF('Board Active'!N519=TODAY(),"Due Today",IF('Board Active'!N519&lt;TODAY(),"Late","On Time"))))),"")</f>
        <v/>
      </c>
      <c r="D519" s="48" t="str">
        <f>IF(E519&lt;&gt;"",Settings!B$9&amp;A519,"")</f>
        <v/>
      </c>
      <c r="F519" t="str">
        <f t="shared" si="36"/>
        <v/>
      </c>
      <c r="H519" t="str">
        <f t="shared" si="35"/>
        <v/>
      </c>
      <c r="K519" s="12"/>
      <c r="S519" s="48"/>
    </row>
    <row r="520" spans="2:19" x14ac:dyDescent="0.25">
      <c r="B520" s="48" t="str">
        <f t="shared" si="34"/>
        <v/>
      </c>
      <c r="C520" t="str">
        <f ca="1">IF(K520&lt;&gt;"",IF(B520="Aborted","Aborted",IF(COUNTIF(Blocks!B$3:B1505,D520)&gt;0,"Blocked",IF(B520="Done","Done",IF('Board Active'!N520=TODAY(),"Due Today",IF('Board Active'!N520&lt;TODAY(),"Late","On Time"))))),"")</f>
        <v/>
      </c>
      <c r="D520" s="48" t="str">
        <f>IF(E520&lt;&gt;"",Settings!B$9&amp;A520,"")</f>
        <v/>
      </c>
      <c r="F520" t="str">
        <f t="shared" si="36"/>
        <v/>
      </c>
      <c r="H520" t="str">
        <f t="shared" si="35"/>
        <v/>
      </c>
      <c r="K520" s="12"/>
      <c r="S520" s="48"/>
    </row>
    <row r="521" spans="2:19" x14ac:dyDescent="0.25">
      <c r="B521" s="48" t="str">
        <f t="shared" si="34"/>
        <v/>
      </c>
      <c r="C521" t="str">
        <f ca="1">IF(K521&lt;&gt;"",IF(B521="Aborted","Aborted",IF(COUNTIF(Blocks!B$3:B1506,D521)&gt;0,"Blocked",IF(B521="Done","Done",IF('Board Active'!N521=TODAY(),"Due Today",IF('Board Active'!N521&lt;TODAY(),"Late","On Time"))))),"")</f>
        <v/>
      </c>
      <c r="D521" s="48" t="str">
        <f>IF(E521&lt;&gt;"",Settings!B$9&amp;A521,"")</f>
        <v/>
      </c>
      <c r="F521" t="str">
        <f t="shared" si="36"/>
        <v/>
      </c>
      <c r="H521" t="str">
        <f t="shared" si="35"/>
        <v/>
      </c>
      <c r="K521" s="12"/>
      <c r="S521" s="48"/>
    </row>
    <row r="522" spans="2:19" x14ac:dyDescent="0.25">
      <c r="B522" s="48" t="str">
        <f t="shared" si="34"/>
        <v/>
      </c>
      <c r="C522" t="str">
        <f ca="1">IF(K522&lt;&gt;"",IF(B522="Aborted","Aborted",IF(COUNTIF(Blocks!B$3:B1507,D522)&gt;0,"Blocked",IF(B522="Done","Done",IF('Board Active'!N522=TODAY(),"Due Today",IF('Board Active'!N522&lt;TODAY(),"Late","On Time"))))),"")</f>
        <v/>
      </c>
      <c r="D522" s="48" t="str">
        <f>IF(E522&lt;&gt;"",Settings!B$9&amp;A522,"")</f>
        <v/>
      </c>
      <c r="F522" t="str">
        <f t="shared" si="36"/>
        <v/>
      </c>
      <c r="H522" t="str">
        <f t="shared" si="35"/>
        <v/>
      </c>
      <c r="K522" s="12"/>
      <c r="S522" s="48"/>
    </row>
    <row r="523" spans="2:19" x14ac:dyDescent="0.25">
      <c r="B523" s="48" t="str">
        <f t="shared" si="34"/>
        <v/>
      </c>
      <c r="C523" t="str">
        <f ca="1">IF(K523&lt;&gt;"",IF(B523="Aborted","Aborted",IF(COUNTIF(Blocks!B$3:B1508,D523)&gt;0,"Blocked",IF(B523="Done","Done",IF('Board Active'!N523=TODAY(),"Due Today",IF('Board Active'!N523&lt;TODAY(),"Late","On Time"))))),"")</f>
        <v/>
      </c>
      <c r="D523" s="48" t="str">
        <f>IF(E523&lt;&gt;"",Settings!B$9&amp;A523,"")</f>
        <v/>
      </c>
      <c r="F523" t="str">
        <f t="shared" si="36"/>
        <v/>
      </c>
      <c r="H523" t="str">
        <f t="shared" si="35"/>
        <v/>
      </c>
      <c r="K523" s="12"/>
      <c r="S523" s="48"/>
    </row>
    <row r="524" spans="2:19" x14ac:dyDescent="0.25">
      <c r="B524" s="48" t="str">
        <f t="shared" si="34"/>
        <v/>
      </c>
      <c r="C524" t="str">
        <f ca="1">IF(K524&lt;&gt;"",IF(B524="Aborted","Aborted",IF(COUNTIF(Blocks!B$3:B1509,D524)&gt;0,"Blocked",IF(B524="Done","Done",IF('Board Active'!N524=TODAY(),"Due Today",IF('Board Active'!N524&lt;TODAY(),"Late","On Time"))))),"")</f>
        <v/>
      </c>
      <c r="D524" s="48" t="str">
        <f>IF(E524&lt;&gt;"",Settings!B$9&amp;A524,"")</f>
        <v/>
      </c>
      <c r="F524" t="str">
        <f t="shared" si="36"/>
        <v/>
      </c>
      <c r="H524" t="str">
        <f t="shared" si="35"/>
        <v/>
      </c>
      <c r="K524" s="12"/>
      <c r="S524" s="48"/>
    </row>
    <row r="525" spans="2:19" x14ac:dyDescent="0.25">
      <c r="B525" s="48" t="str">
        <f t="shared" si="34"/>
        <v/>
      </c>
      <c r="C525" t="str">
        <f ca="1">IF(K525&lt;&gt;"",IF(B525="Aborted","Aborted",IF(COUNTIF(Blocks!B$3:B1510,D525)&gt;0,"Blocked",IF(B525="Done","Done",IF('Board Active'!N525=TODAY(),"Due Today",IF('Board Active'!N525&lt;TODAY(),"Late","On Time"))))),"")</f>
        <v/>
      </c>
      <c r="D525" s="48" t="str">
        <f>IF(E525&lt;&gt;"",Settings!B$9&amp;A525,"")</f>
        <v/>
      </c>
      <c r="F525" t="str">
        <f t="shared" si="36"/>
        <v/>
      </c>
      <c r="H525" t="str">
        <f t="shared" si="35"/>
        <v/>
      </c>
      <c r="K525" s="12"/>
      <c r="S525" s="48"/>
    </row>
    <row r="526" spans="2:19" x14ac:dyDescent="0.25">
      <c r="B526" s="48" t="str">
        <f t="shared" si="34"/>
        <v/>
      </c>
      <c r="C526" t="str">
        <f ca="1">IF(K526&lt;&gt;"",IF(B526="Aborted","Aborted",IF(COUNTIF(Blocks!B$3:B1511,D526)&gt;0,"Blocked",IF(B526="Done","Done",IF('Board Active'!N526=TODAY(),"Due Today",IF('Board Active'!N526&lt;TODAY(),"Late","On Time"))))),"")</f>
        <v/>
      </c>
      <c r="D526" s="48" t="str">
        <f>IF(E526&lt;&gt;"",Settings!B$9&amp;A526,"")</f>
        <v/>
      </c>
      <c r="F526" t="str">
        <f t="shared" si="36"/>
        <v/>
      </c>
      <c r="H526" t="str">
        <f t="shared" si="35"/>
        <v/>
      </c>
      <c r="K526" s="12"/>
      <c r="S526" s="48"/>
    </row>
    <row r="527" spans="2:19" x14ac:dyDescent="0.25">
      <c r="B527" s="48" t="str">
        <f t="shared" ref="B527:B590" si="37">IF(T527&lt;&gt;"","Aborted",IF(R527&lt;&gt;"", "Done", IF(Q527&lt;&gt;"","Validation Out", IF(P527&lt;&gt;"", "Validation In", IF(O527&lt;&gt;"", "Execution Out",IF(N527&lt;&gt;"","Execution In",IF(M527&lt;&gt;"","Analysis Out",IF(L527&lt;&gt;"","Analysis In",IF(K527&lt;&gt;"","Planned","")))))))))</f>
        <v/>
      </c>
      <c r="C527" t="str">
        <f ca="1">IF(K527&lt;&gt;"",IF(B527="Aborted","Aborted",IF(COUNTIF(Blocks!B$3:B1512,D527)&gt;0,"Blocked",IF(B527="Done","Done",IF('Board Active'!N527=TODAY(),"Due Today",IF('Board Active'!N527&lt;TODAY(),"Late","On Time"))))),"")</f>
        <v/>
      </c>
      <c r="D527" s="48" t="str">
        <f>IF(E527&lt;&gt;"",Settings!B$9&amp;A527,"")</f>
        <v/>
      </c>
      <c r="F527" t="str">
        <f t="shared" si="36"/>
        <v/>
      </c>
      <c r="H527" t="str">
        <f t="shared" si="35"/>
        <v/>
      </c>
      <c r="K527" s="12"/>
      <c r="S527" s="48"/>
    </row>
    <row r="528" spans="2:19" x14ac:dyDescent="0.25">
      <c r="B528" s="48" t="str">
        <f t="shared" si="37"/>
        <v/>
      </c>
      <c r="C528" t="str">
        <f ca="1">IF(K528&lt;&gt;"",IF(B528="Aborted","Aborted",IF(COUNTIF(Blocks!B$3:B1513,D528)&gt;0,"Blocked",IF(B528="Done","Done",IF('Board Active'!N528=TODAY(),"Due Today",IF('Board Active'!N528&lt;TODAY(),"Late","On Time"))))),"")</f>
        <v/>
      </c>
      <c r="D528" s="48" t="str">
        <f>IF(E528&lt;&gt;"",Settings!B$9&amp;A528,"")</f>
        <v/>
      </c>
      <c r="F528" t="str">
        <f t="shared" si="36"/>
        <v/>
      </c>
      <c r="H528" t="str">
        <f t="shared" ref="H528:H591" si="38">IF(J528="&lt;= 1 day","XS",IF(J528="2 days","S",IF(J528="3 days","M",IF(J528="&lt;= 1 week","L",IF(J528="&lt;= 2 weeks","XL","")))))</f>
        <v/>
      </c>
      <c r="K528" s="12"/>
      <c r="S528" s="48"/>
    </row>
    <row r="529" spans="2:19" x14ac:dyDescent="0.25">
      <c r="B529" s="48" t="str">
        <f t="shared" si="37"/>
        <v/>
      </c>
      <c r="C529" t="str">
        <f ca="1">IF(K529&lt;&gt;"",IF(B529="Aborted","Aborted",IF(COUNTIF(Blocks!B$3:B1514,D529)&gt;0,"Blocked",IF(B529="Done","Done",IF('Board Active'!N529=TODAY(),"Due Today",IF('Board Active'!N529&lt;TODAY(),"Late","On Time"))))),"")</f>
        <v/>
      </c>
      <c r="D529" s="48" t="str">
        <f>IF(E529&lt;&gt;"",Settings!B$9&amp;A529,"")</f>
        <v/>
      </c>
      <c r="F529" t="str">
        <f t="shared" si="36"/>
        <v/>
      </c>
      <c r="H529" t="str">
        <f t="shared" si="38"/>
        <v/>
      </c>
      <c r="K529" s="12"/>
      <c r="S529" s="48"/>
    </row>
    <row r="530" spans="2:19" x14ac:dyDescent="0.25">
      <c r="B530" s="48" t="str">
        <f t="shared" si="37"/>
        <v/>
      </c>
      <c r="C530" t="str">
        <f ca="1">IF(K530&lt;&gt;"",IF(B530="Aborted","Aborted",IF(COUNTIF(Blocks!B$3:B1515,D530)&gt;0,"Blocked",IF(B530="Done","Done",IF('Board Active'!N530=TODAY(),"Due Today",IF('Board Active'!N530&lt;TODAY(),"Late","On Time"))))),"")</f>
        <v/>
      </c>
      <c r="D530" s="48" t="str">
        <f>IF(E530&lt;&gt;"",Settings!B$9&amp;A530,"")</f>
        <v/>
      </c>
      <c r="F530" t="str">
        <f t="shared" si="36"/>
        <v/>
      </c>
      <c r="H530" t="str">
        <f t="shared" si="38"/>
        <v/>
      </c>
      <c r="K530" s="12"/>
      <c r="S530" s="48"/>
    </row>
    <row r="531" spans="2:19" x14ac:dyDescent="0.25">
      <c r="B531" s="48" t="str">
        <f t="shared" si="37"/>
        <v/>
      </c>
      <c r="C531" t="str">
        <f ca="1">IF(K531&lt;&gt;"",IF(B531="Aborted","Aborted",IF(COUNTIF(Blocks!B$3:B1516,D531)&gt;0,"Blocked",IF(B531="Done","Done",IF('Board Active'!N531=TODAY(),"Due Today",IF('Board Active'!N531&lt;TODAY(),"Late","On Time"))))),"")</f>
        <v/>
      </c>
      <c r="D531" s="48" t="str">
        <f>IF(E531&lt;&gt;"",Settings!B$9&amp;A531,"")</f>
        <v/>
      </c>
      <c r="F531" t="str">
        <f t="shared" si="36"/>
        <v/>
      </c>
      <c r="H531" t="str">
        <f t="shared" si="38"/>
        <v/>
      </c>
      <c r="K531" s="12"/>
      <c r="S531" s="48"/>
    </row>
    <row r="532" spans="2:19" x14ac:dyDescent="0.25">
      <c r="B532" s="48" t="str">
        <f t="shared" si="37"/>
        <v/>
      </c>
      <c r="C532" t="str">
        <f ca="1">IF(K532&lt;&gt;"",IF(B532="Aborted","Aborted",IF(COUNTIF(Blocks!B$3:B1517,D532)&gt;0,"Blocked",IF(B532="Done","Done",IF('Board Active'!N532=TODAY(),"Due Today",IF('Board Active'!N532&lt;TODAY(),"Late","On Time"))))),"")</f>
        <v/>
      </c>
      <c r="D532" s="48" t="str">
        <f>IF(E532&lt;&gt;"",Settings!B$9&amp;A532,"")</f>
        <v/>
      </c>
      <c r="F532" t="str">
        <f t="shared" si="36"/>
        <v/>
      </c>
      <c r="H532" t="str">
        <f t="shared" si="38"/>
        <v/>
      </c>
      <c r="K532" s="12"/>
      <c r="S532" s="48"/>
    </row>
    <row r="533" spans="2:19" x14ac:dyDescent="0.25">
      <c r="B533" s="48" t="str">
        <f t="shared" si="37"/>
        <v/>
      </c>
      <c r="C533" t="str">
        <f ca="1">IF(K533&lt;&gt;"",IF(B533="Aborted","Aborted",IF(COUNTIF(Blocks!B$3:B1518,D533)&gt;0,"Blocked",IF(B533="Done","Done",IF('Board Active'!N533=TODAY(),"Due Today",IF('Board Active'!N533&lt;TODAY(),"Late","On Time"))))),"")</f>
        <v/>
      </c>
      <c r="D533" s="48" t="str">
        <f>IF(E533&lt;&gt;"",Settings!B$9&amp;A533,"")</f>
        <v/>
      </c>
      <c r="F533" t="str">
        <f t="shared" si="36"/>
        <v/>
      </c>
      <c r="H533" t="str">
        <f t="shared" si="38"/>
        <v/>
      </c>
      <c r="K533" s="12"/>
      <c r="S533" s="48"/>
    </row>
    <row r="534" spans="2:19" x14ac:dyDescent="0.25">
      <c r="B534" s="48" t="str">
        <f t="shared" si="37"/>
        <v/>
      </c>
      <c r="C534" t="str">
        <f ca="1">IF(K534&lt;&gt;"",IF(B534="Aborted","Aborted",IF(COUNTIF(Blocks!B$3:B1519,D534)&gt;0,"Blocked",IF(B534="Done","Done",IF('Board Active'!N534=TODAY(),"Due Today",IF('Board Active'!N534&lt;TODAY(),"Late","On Time"))))),"")</f>
        <v/>
      </c>
      <c r="D534" s="48" t="str">
        <f>IF(E534&lt;&gt;"",Settings!B$9&amp;A534,"")</f>
        <v/>
      </c>
      <c r="F534" t="str">
        <f t="shared" si="36"/>
        <v/>
      </c>
      <c r="H534" t="str">
        <f t="shared" si="38"/>
        <v/>
      </c>
      <c r="K534" s="12"/>
      <c r="S534" s="48"/>
    </row>
    <row r="535" spans="2:19" x14ac:dyDescent="0.25">
      <c r="B535" s="48" t="str">
        <f t="shared" si="37"/>
        <v/>
      </c>
      <c r="C535" t="str">
        <f ca="1">IF(K535&lt;&gt;"",IF(B535="Aborted","Aborted",IF(COUNTIF(Blocks!B$3:B1520,D535)&gt;0,"Blocked",IF(B535="Done","Done",IF('Board Active'!N535=TODAY(),"Due Today",IF('Board Active'!N535&lt;TODAY(),"Late","On Time"))))),"")</f>
        <v/>
      </c>
      <c r="D535" s="48" t="str">
        <f>IF(E535&lt;&gt;"",Settings!B$9&amp;A535,"")</f>
        <v/>
      </c>
      <c r="F535" t="str">
        <f t="shared" si="36"/>
        <v/>
      </c>
      <c r="H535" t="str">
        <f t="shared" si="38"/>
        <v/>
      </c>
      <c r="K535" s="12"/>
      <c r="S535" s="48"/>
    </row>
    <row r="536" spans="2:19" x14ac:dyDescent="0.25">
      <c r="B536" s="48" t="str">
        <f t="shared" si="37"/>
        <v/>
      </c>
      <c r="C536" t="str">
        <f ca="1">IF(K536&lt;&gt;"",IF(B536="Aborted","Aborted",IF(COUNTIF(Blocks!B$3:B1521,D536)&gt;0,"Blocked",IF(B536="Done","Done",IF('Board Active'!N536=TODAY(),"Due Today",IF('Board Active'!N536&lt;TODAY(),"Late","On Time"))))),"")</f>
        <v/>
      </c>
      <c r="D536" s="48" t="str">
        <f>IF(E536&lt;&gt;"",Settings!B$9&amp;A536,"")</f>
        <v/>
      </c>
      <c r="F536" t="str">
        <f t="shared" si="36"/>
        <v/>
      </c>
      <c r="H536" t="str">
        <f t="shared" si="38"/>
        <v/>
      </c>
      <c r="K536" s="12"/>
      <c r="S536" s="48"/>
    </row>
    <row r="537" spans="2:19" x14ac:dyDescent="0.25">
      <c r="B537" s="48" t="str">
        <f t="shared" si="37"/>
        <v/>
      </c>
      <c r="C537" t="str">
        <f ca="1">IF(K537&lt;&gt;"",IF(B537="Aborted","Aborted",IF(COUNTIF(Blocks!B$3:B1522,D537)&gt;0,"Blocked",IF(B537="Done","Done",IF('Board Active'!N537=TODAY(),"Due Today",IF('Board Active'!N537&lt;TODAY(),"Late","On Time"))))),"")</f>
        <v/>
      </c>
      <c r="D537" s="48" t="str">
        <f>IF(E537&lt;&gt;"",Settings!B$9&amp;A537,"")</f>
        <v/>
      </c>
      <c r="F537" t="str">
        <f t="shared" si="36"/>
        <v/>
      </c>
      <c r="H537" t="str">
        <f t="shared" si="38"/>
        <v/>
      </c>
      <c r="K537" s="12"/>
      <c r="S537" s="48"/>
    </row>
    <row r="538" spans="2:19" x14ac:dyDescent="0.25">
      <c r="B538" s="48" t="str">
        <f t="shared" si="37"/>
        <v/>
      </c>
      <c r="C538" t="str">
        <f ca="1">IF(K538&lt;&gt;"",IF(B538="Aborted","Aborted",IF(COUNTIF(Blocks!B$3:B1523,D538)&gt;0,"Blocked",IF(B538="Done","Done",IF('Board Active'!N538=TODAY(),"Due Today",IF('Board Active'!N538&lt;TODAY(),"Late","On Time"))))),"")</f>
        <v/>
      </c>
      <c r="D538" s="48" t="str">
        <f>IF(E538&lt;&gt;"",Settings!B$9&amp;A538,"")</f>
        <v/>
      </c>
      <c r="F538" t="str">
        <f t="shared" si="36"/>
        <v/>
      </c>
      <c r="H538" t="str">
        <f t="shared" si="38"/>
        <v/>
      </c>
      <c r="K538" s="12"/>
      <c r="S538" s="48"/>
    </row>
    <row r="539" spans="2:19" x14ac:dyDescent="0.25">
      <c r="B539" s="48" t="str">
        <f t="shared" si="37"/>
        <v/>
      </c>
      <c r="C539" t="str">
        <f ca="1">IF(K539&lt;&gt;"",IF(B539="Aborted","Aborted",IF(COUNTIF(Blocks!B$3:B1524,D539)&gt;0,"Blocked",IF(B539="Done","Done",IF('Board Active'!N539=TODAY(),"Due Today",IF('Board Active'!N539&lt;TODAY(),"Late","On Time"))))),"")</f>
        <v/>
      </c>
      <c r="D539" s="48" t="str">
        <f>IF(E539&lt;&gt;"",Settings!B$9&amp;A539,"")</f>
        <v/>
      </c>
      <c r="F539" t="str">
        <f t="shared" si="36"/>
        <v/>
      </c>
      <c r="H539" t="str">
        <f t="shared" si="38"/>
        <v/>
      </c>
      <c r="K539" s="12"/>
      <c r="S539" s="48"/>
    </row>
    <row r="540" spans="2:19" x14ac:dyDescent="0.25">
      <c r="B540" s="48" t="str">
        <f t="shared" si="37"/>
        <v/>
      </c>
      <c r="C540" t="str">
        <f ca="1">IF(K540&lt;&gt;"",IF(B540="Aborted","Aborted",IF(COUNTIF(Blocks!B$3:B1525,D540)&gt;0,"Blocked",IF(B540="Done","Done",IF('Board Active'!N540=TODAY(),"Due Today",IF('Board Active'!N540&lt;TODAY(),"Late","On Time"))))),"")</f>
        <v/>
      </c>
      <c r="D540" s="48" t="str">
        <f>IF(E540&lt;&gt;"",Settings!B$9&amp;A540,"")</f>
        <v/>
      </c>
      <c r="F540" t="str">
        <f t="shared" si="36"/>
        <v/>
      </c>
      <c r="H540" t="str">
        <f t="shared" si="38"/>
        <v/>
      </c>
      <c r="K540" s="12"/>
      <c r="S540" s="48"/>
    </row>
    <row r="541" spans="2:19" x14ac:dyDescent="0.25">
      <c r="B541" s="48" t="str">
        <f t="shared" si="37"/>
        <v/>
      </c>
      <c r="C541" t="str">
        <f ca="1">IF(K541&lt;&gt;"",IF(B541="Aborted","Aborted",IF(COUNTIF(Blocks!B$3:B1526,D541)&gt;0,"Blocked",IF(B541="Done","Done",IF('Board Active'!N541=TODAY(),"Due Today",IF('Board Active'!N541&lt;TODAY(),"Late","On Time"))))),"")</f>
        <v/>
      </c>
      <c r="D541" s="48" t="str">
        <f>IF(E541&lt;&gt;"",Settings!B$9&amp;A541,"")</f>
        <v/>
      </c>
      <c r="F541" t="str">
        <f t="shared" si="36"/>
        <v/>
      </c>
      <c r="H541" t="str">
        <f t="shared" si="38"/>
        <v/>
      </c>
      <c r="K541" s="12"/>
      <c r="S541" s="48"/>
    </row>
    <row r="542" spans="2:19" x14ac:dyDescent="0.25">
      <c r="B542" s="48" t="str">
        <f t="shared" si="37"/>
        <v/>
      </c>
      <c r="C542" t="str">
        <f ca="1">IF(K542&lt;&gt;"",IF(B542="Aborted","Aborted",IF(COUNTIF(Blocks!B$3:B1527,D542)&gt;0,"Blocked",IF(B542="Done","Done",IF('Board Active'!N542=TODAY(),"Due Today",IF('Board Active'!N542&lt;TODAY(),"Late","On Time"))))),"")</f>
        <v/>
      </c>
      <c r="D542" s="48" t="str">
        <f>IF(E542&lt;&gt;"",Settings!B$9&amp;A542,"")</f>
        <v/>
      </c>
      <c r="F542" t="str">
        <f t="shared" si="36"/>
        <v/>
      </c>
      <c r="H542" t="str">
        <f t="shared" si="38"/>
        <v/>
      </c>
      <c r="K542" s="12"/>
      <c r="S542" s="48"/>
    </row>
    <row r="543" spans="2:19" x14ac:dyDescent="0.25">
      <c r="B543" s="48" t="str">
        <f t="shared" si="37"/>
        <v/>
      </c>
      <c r="C543" t="str">
        <f ca="1">IF(K543&lt;&gt;"",IF(B543="Aborted","Aborted",IF(COUNTIF(Blocks!B$3:B1528,D543)&gt;0,"Blocked",IF(B543="Done","Done",IF('Board Active'!N543=TODAY(),"Due Today",IF('Board Active'!N543&lt;TODAY(),"Late","On Time"))))),"")</f>
        <v/>
      </c>
      <c r="D543" s="48" t="str">
        <f>IF(E543&lt;&gt;"",Settings!B$9&amp;A543,"")</f>
        <v/>
      </c>
      <c r="F543" t="str">
        <f t="shared" si="36"/>
        <v/>
      </c>
      <c r="H543" t="str">
        <f t="shared" si="38"/>
        <v/>
      </c>
      <c r="K543" s="12"/>
      <c r="S543" s="48"/>
    </row>
    <row r="544" spans="2:19" x14ac:dyDescent="0.25">
      <c r="B544" s="48" t="str">
        <f t="shared" si="37"/>
        <v/>
      </c>
      <c r="C544" t="str">
        <f ca="1">IF(K544&lt;&gt;"",IF(B544="Aborted","Aborted",IF(COUNTIF(Blocks!B$3:B1529,D544)&gt;0,"Blocked",IF(B544="Done","Done",IF('Board Active'!N544=TODAY(),"Due Today",IF('Board Active'!N544&lt;TODAY(),"Late","On Time"))))),"")</f>
        <v/>
      </c>
      <c r="D544" s="48" t="str">
        <f>IF(E544&lt;&gt;"",Settings!B$9&amp;A544,"")</f>
        <v/>
      </c>
      <c r="F544" t="str">
        <f t="shared" si="36"/>
        <v/>
      </c>
      <c r="H544" t="str">
        <f t="shared" si="38"/>
        <v/>
      </c>
      <c r="K544" s="12"/>
      <c r="S544" s="48"/>
    </row>
    <row r="545" spans="2:19" x14ac:dyDescent="0.25">
      <c r="B545" s="48" t="str">
        <f t="shared" si="37"/>
        <v/>
      </c>
      <c r="C545" t="str">
        <f ca="1">IF(K545&lt;&gt;"",IF(B545="Aborted","Aborted",IF(COUNTIF(Blocks!B$3:B1530,D545)&gt;0,"Blocked",IF(B545="Done","Done",IF('Board Active'!N545=TODAY(),"Due Today",IF('Board Active'!N545&lt;TODAY(),"Late","On Time"))))),"")</f>
        <v/>
      </c>
      <c r="D545" s="48" t="str">
        <f>IF(E545&lt;&gt;"",Settings!B$9&amp;A545,"")</f>
        <v/>
      </c>
      <c r="F545" t="str">
        <f t="shared" si="36"/>
        <v/>
      </c>
      <c r="H545" t="str">
        <f t="shared" si="38"/>
        <v/>
      </c>
      <c r="K545" s="12"/>
      <c r="S545" s="48"/>
    </row>
    <row r="546" spans="2:19" x14ac:dyDescent="0.25">
      <c r="B546" s="48" t="str">
        <f t="shared" si="37"/>
        <v/>
      </c>
      <c r="C546" t="str">
        <f ca="1">IF(K546&lt;&gt;"",IF(B546="Aborted","Aborted",IF(COUNTIF(Blocks!B$3:B1531,D546)&gt;0,"Blocked",IF(B546="Done","Done",IF('Board Active'!N546=TODAY(),"Due Today",IF('Board Active'!N546&lt;TODAY(),"Late","On Time"))))),"")</f>
        <v/>
      </c>
      <c r="D546" s="48" t="str">
        <f>IF(E546&lt;&gt;"",Settings!B$9&amp;A546,"")</f>
        <v/>
      </c>
      <c r="F546" t="str">
        <f t="shared" si="36"/>
        <v/>
      </c>
      <c r="H546" t="str">
        <f t="shared" si="38"/>
        <v/>
      </c>
      <c r="K546" s="12"/>
      <c r="S546" s="48"/>
    </row>
    <row r="547" spans="2:19" x14ac:dyDescent="0.25">
      <c r="B547" s="48" t="str">
        <f t="shared" si="37"/>
        <v/>
      </c>
      <c r="C547" t="str">
        <f ca="1">IF(K547&lt;&gt;"",IF(B547="Aborted","Aborted",IF(COUNTIF(Blocks!B$3:B1532,D547)&gt;0,"Blocked",IF(B547="Done","Done",IF('Board Active'!N547=TODAY(),"Due Today",IF('Board Active'!N547&lt;TODAY(),"Late","On Time"))))),"")</f>
        <v/>
      </c>
      <c r="D547" s="48" t="str">
        <f>IF(E547&lt;&gt;"",Settings!B$9&amp;A547,"")</f>
        <v/>
      </c>
      <c r="F547" t="str">
        <f t="shared" si="36"/>
        <v/>
      </c>
      <c r="H547" t="str">
        <f t="shared" si="38"/>
        <v/>
      </c>
      <c r="K547" s="12"/>
      <c r="S547" s="48"/>
    </row>
    <row r="548" spans="2:19" x14ac:dyDescent="0.25">
      <c r="B548" s="48" t="str">
        <f t="shared" si="37"/>
        <v/>
      </c>
      <c r="C548" t="str">
        <f ca="1">IF(K548&lt;&gt;"",IF(B548="Aborted","Aborted",IF(COUNTIF(Blocks!B$3:B1533,D548)&gt;0,"Blocked",IF(B548="Done","Done",IF('Board Active'!N548=TODAY(),"Due Today",IF('Board Active'!N548&lt;TODAY(),"Late","On Time"))))),"")</f>
        <v/>
      </c>
      <c r="D548" s="48" t="str">
        <f>IF(E548&lt;&gt;"",Settings!B$9&amp;A548,"")</f>
        <v/>
      </c>
      <c r="F548" t="str">
        <f t="shared" si="36"/>
        <v/>
      </c>
      <c r="H548" t="str">
        <f t="shared" si="38"/>
        <v/>
      </c>
      <c r="K548" s="12"/>
      <c r="S548" s="48"/>
    </row>
    <row r="549" spans="2:19" x14ac:dyDescent="0.25">
      <c r="B549" s="48" t="str">
        <f t="shared" si="37"/>
        <v/>
      </c>
      <c r="C549" t="str">
        <f ca="1">IF(K549&lt;&gt;"",IF(B549="Aborted","Aborted",IF(COUNTIF(Blocks!B$3:B1534,D549)&gt;0,"Blocked",IF(B549="Done","Done",IF('Board Active'!N549=TODAY(),"Due Today",IF('Board Active'!N549&lt;TODAY(),"Late","On Time"))))),"")</f>
        <v/>
      </c>
      <c r="D549" s="48" t="str">
        <f>IF(E549&lt;&gt;"",Settings!B$9&amp;A549,"")</f>
        <v/>
      </c>
      <c r="F549" t="str">
        <f t="shared" si="36"/>
        <v/>
      </c>
      <c r="H549" t="str">
        <f t="shared" si="38"/>
        <v/>
      </c>
      <c r="K549" s="12"/>
      <c r="S549" s="48"/>
    </row>
    <row r="550" spans="2:19" x14ac:dyDescent="0.25">
      <c r="B550" s="48" t="str">
        <f t="shared" si="37"/>
        <v/>
      </c>
      <c r="C550" t="str">
        <f ca="1">IF(K550&lt;&gt;"",IF(B550="Aborted","Aborted",IF(COUNTIF(Blocks!B$3:B1535,D550)&gt;0,"Blocked",IF(B550="Done","Done",IF('Board Active'!N550=TODAY(),"Due Today",IF('Board Active'!N550&lt;TODAY(),"Late","On Time"))))),"")</f>
        <v/>
      </c>
      <c r="D550" s="48" t="str">
        <f>IF(E550&lt;&gt;"",Settings!B$9&amp;A550,"")</f>
        <v/>
      </c>
      <c r="F550" t="str">
        <f t="shared" si="36"/>
        <v/>
      </c>
      <c r="H550" t="str">
        <f t="shared" si="38"/>
        <v/>
      </c>
      <c r="K550" s="12"/>
      <c r="S550" s="48"/>
    </row>
    <row r="551" spans="2:19" x14ac:dyDescent="0.25">
      <c r="B551" s="48" t="str">
        <f t="shared" si="37"/>
        <v/>
      </c>
      <c r="C551" t="str">
        <f ca="1">IF(K551&lt;&gt;"",IF(B551="Aborted","Aborted",IF(COUNTIF(Blocks!B$3:B1536,D551)&gt;0,"Blocked",IF(B551="Done","Done",IF('Board Active'!N551=TODAY(),"Due Today",IF('Board Active'!N551&lt;TODAY(),"Late","On Time"))))),"")</f>
        <v/>
      </c>
      <c r="D551" s="48" t="str">
        <f>IF(E551&lt;&gt;"",Settings!B$9&amp;A551,"")</f>
        <v/>
      </c>
      <c r="F551" t="str">
        <f t="shared" si="36"/>
        <v/>
      </c>
      <c r="H551" t="str">
        <f t="shared" si="38"/>
        <v/>
      </c>
      <c r="K551" s="12"/>
      <c r="S551" s="48"/>
    </row>
    <row r="552" spans="2:19" x14ac:dyDescent="0.25">
      <c r="B552" s="48" t="str">
        <f t="shared" si="37"/>
        <v/>
      </c>
      <c r="C552" t="str">
        <f ca="1">IF(K552&lt;&gt;"",IF(B552="Aborted","Aborted",IF(COUNTIF(Blocks!B$3:B1537,D552)&gt;0,"Blocked",IF(B552="Done","Done",IF('Board Active'!N552=TODAY(),"Due Today",IF('Board Active'!N552&lt;TODAY(),"Late","On Time"))))),"")</f>
        <v/>
      </c>
      <c r="D552" s="48" t="str">
        <f>IF(E552&lt;&gt;"",Settings!B$9&amp;A552,"")</f>
        <v/>
      </c>
      <c r="F552" t="str">
        <f t="shared" si="36"/>
        <v/>
      </c>
      <c r="H552" t="str">
        <f t="shared" si="38"/>
        <v/>
      </c>
      <c r="K552" s="12"/>
      <c r="S552" s="48"/>
    </row>
    <row r="553" spans="2:19" x14ac:dyDescent="0.25">
      <c r="B553" s="48" t="str">
        <f t="shared" si="37"/>
        <v/>
      </c>
      <c r="C553" t="str">
        <f ca="1">IF(K553&lt;&gt;"",IF(B553="Aborted","Aborted",IF(COUNTIF(Blocks!B$3:B1538,D553)&gt;0,"Blocked",IF(B553="Done","Done",IF('Board Active'!N553=TODAY(),"Due Today",IF('Board Active'!N553&lt;TODAY(),"Late","On Time"))))),"")</f>
        <v/>
      </c>
      <c r="D553" s="48" t="str">
        <f>IF(E553&lt;&gt;"",Settings!B$9&amp;A553,"")</f>
        <v/>
      </c>
      <c r="F553" t="str">
        <f t="shared" si="36"/>
        <v/>
      </c>
      <c r="H553" t="str">
        <f t="shared" si="38"/>
        <v/>
      </c>
      <c r="K553" s="12"/>
      <c r="S553" s="48"/>
    </row>
    <row r="554" spans="2:19" x14ac:dyDescent="0.25">
      <c r="B554" s="48" t="str">
        <f t="shared" si="37"/>
        <v/>
      </c>
      <c r="C554" t="str">
        <f ca="1">IF(K554&lt;&gt;"",IF(B554="Aborted","Aborted",IF(COUNTIF(Blocks!B$3:B1539,D554)&gt;0,"Blocked",IF(B554="Done","Done",IF('Board Active'!N554=TODAY(),"Due Today",IF('Board Active'!N554&lt;TODAY(),"Late","On Time"))))),"")</f>
        <v/>
      </c>
      <c r="D554" s="48" t="str">
        <f>IF(E554&lt;&gt;"",Settings!B$9&amp;A554,"")</f>
        <v/>
      </c>
      <c r="F554" t="str">
        <f t="shared" si="36"/>
        <v/>
      </c>
      <c r="H554" t="str">
        <f t="shared" si="38"/>
        <v/>
      </c>
      <c r="K554" s="12"/>
      <c r="S554" s="48"/>
    </row>
    <row r="555" spans="2:19" x14ac:dyDescent="0.25">
      <c r="B555" s="48" t="str">
        <f t="shared" si="37"/>
        <v/>
      </c>
      <c r="C555" t="str">
        <f ca="1">IF(K555&lt;&gt;"",IF(B555="Aborted","Aborted",IF(COUNTIF(Blocks!B$3:B1540,D555)&gt;0,"Blocked",IF(B555="Done","Done",IF('Board Active'!N555=TODAY(),"Due Today",IF('Board Active'!N555&lt;TODAY(),"Late","On Time"))))),"")</f>
        <v/>
      </c>
      <c r="D555" s="48" t="str">
        <f>IF(E555&lt;&gt;"",Settings!B$9&amp;A555,"")</f>
        <v/>
      </c>
      <c r="F555" t="str">
        <f t="shared" si="36"/>
        <v/>
      </c>
      <c r="H555" t="str">
        <f t="shared" si="38"/>
        <v/>
      </c>
      <c r="K555" s="12"/>
      <c r="S555" s="48"/>
    </row>
    <row r="556" spans="2:19" x14ac:dyDescent="0.25">
      <c r="B556" s="48" t="str">
        <f t="shared" si="37"/>
        <v/>
      </c>
      <c r="C556" t="str">
        <f ca="1">IF(K556&lt;&gt;"",IF(B556="Aborted","Aborted",IF(COUNTIF(Blocks!B$3:B1541,D556)&gt;0,"Blocked",IF(B556="Done","Done",IF('Board Active'!N556=TODAY(),"Due Today",IF('Board Active'!N556&lt;TODAY(),"Late","On Time"))))),"")</f>
        <v/>
      </c>
      <c r="D556" s="48" t="str">
        <f>IF(E556&lt;&gt;"",Settings!B$9&amp;A556,"")</f>
        <v/>
      </c>
      <c r="F556" t="str">
        <f t="shared" si="36"/>
        <v/>
      </c>
      <c r="H556" t="str">
        <f t="shared" si="38"/>
        <v/>
      </c>
      <c r="K556" s="12"/>
      <c r="S556" s="48"/>
    </row>
    <row r="557" spans="2:19" x14ac:dyDescent="0.25">
      <c r="B557" s="48" t="str">
        <f t="shared" si="37"/>
        <v/>
      </c>
      <c r="C557" t="str">
        <f ca="1">IF(K557&lt;&gt;"",IF(B557="Aborted","Aborted",IF(COUNTIF(Blocks!B$3:B1542,D557)&gt;0,"Blocked",IF(B557="Done","Done",IF('Board Active'!N557=TODAY(),"Due Today",IF('Board Active'!N557&lt;TODAY(),"Late","On Time"))))),"")</f>
        <v/>
      </c>
      <c r="D557" s="48" t="str">
        <f>IF(E557&lt;&gt;"",Settings!B$9&amp;A557,"")</f>
        <v/>
      </c>
      <c r="F557" t="str">
        <f t="shared" si="36"/>
        <v/>
      </c>
      <c r="H557" t="str">
        <f t="shared" si="38"/>
        <v/>
      </c>
      <c r="K557" s="12"/>
      <c r="S557" s="48"/>
    </row>
    <row r="558" spans="2:19" x14ac:dyDescent="0.25">
      <c r="B558" s="48" t="str">
        <f t="shared" si="37"/>
        <v/>
      </c>
      <c r="C558" t="str">
        <f ca="1">IF(K558&lt;&gt;"",IF(B558="Aborted","Aborted",IF(COUNTIF(Blocks!B$3:B1543,D558)&gt;0,"Blocked",IF(B558="Done","Done",IF('Board Active'!N558=TODAY(),"Due Today",IF('Board Active'!N558&lt;TODAY(),"Late","On Time"))))),"")</f>
        <v/>
      </c>
      <c r="D558" s="48" t="str">
        <f>IF(E558&lt;&gt;"",Settings!B$9&amp;A558,"")</f>
        <v/>
      </c>
      <c r="F558" t="str">
        <f t="shared" si="36"/>
        <v/>
      </c>
      <c r="H558" t="str">
        <f t="shared" si="38"/>
        <v/>
      </c>
      <c r="K558" s="12"/>
      <c r="S558" s="48"/>
    </row>
    <row r="559" spans="2:19" x14ac:dyDescent="0.25">
      <c r="B559" s="48" t="str">
        <f t="shared" si="37"/>
        <v/>
      </c>
      <c r="C559" t="str">
        <f ca="1">IF(K559&lt;&gt;"",IF(B559="Aborted","Aborted",IF(COUNTIF(Blocks!B$3:B1544,D559)&gt;0,"Blocked",IF(B559="Done","Done",IF('Board Active'!N559=TODAY(),"Due Today",IF('Board Active'!N559&lt;TODAY(),"Late","On Time"))))),"")</f>
        <v/>
      </c>
      <c r="D559" s="48" t="str">
        <f>IF(E559&lt;&gt;"",Settings!B$9&amp;A559,"")</f>
        <v/>
      </c>
      <c r="F559" t="str">
        <f t="shared" si="36"/>
        <v/>
      </c>
      <c r="H559" t="str">
        <f t="shared" si="38"/>
        <v/>
      </c>
      <c r="K559" s="12"/>
      <c r="S559" s="48"/>
    </row>
    <row r="560" spans="2:19" x14ac:dyDescent="0.25">
      <c r="B560" s="48" t="str">
        <f t="shared" si="37"/>
        <v/>
      </c>
      <c r="C560" t="str">
        <f ca="1">IF(K560&lt;&gt;"",IF(B560="Aborted","Aborted",IF(COUNTIF(Blocks!B$3:B1545,D560)&gt;0,"Blocked",IF(B560="Done","Done",IF('Board Active'!N560=TODAY(),"Due Today",IF('Board Active'!N560&lt;TODAY(),"Late","On Time"))))),"")</f>
        <v/>
      </c>
      <c r="D560" s="48" t="str">
        <f>IF(E560&lt;&gt;"",Settings!B$9&amp;A560,"")</f>
        <v/>
      </c>
      <c r="F560" t="str">
        <f t="shared" si="36"/>
        <v/>
      </c>
      <c r="H560" t="str">
        <f t="shared" si="38"/>
        <v/>
      </c>
      <c r="K560" s="12"/>
      <c r="S560" s="48"/>
    </row>
    <row r="561" spans="2:19" x14ac:dyDescent="0.25">
      <c r="B561" s="48" t="str">
        <f t="shared" si="37"/>
        <v/>
      </c>
      <c r="C561" t="str">
        <f ca="1">IF(K561&lt;&gt;"",IF(B561="Aborted","Aborted",IF(COUNTIF(Blocks!B$3:B1546,D561)&gt;0,"Blocked",IF(B561="Done","Done",IF('Board Active'!N561=TODAY(),"Due Today",IF('Board Active'!N561&lt;TODAY(),"Late","On Time"))))),"")</f>
        <v/>
      </c>
      <c r="D561" s="48" t="str">
        <f>IF(E561&lt;&gt;"",Settings!B$9&amp;A561,"")</f>
        <v/>
      </c>
      <c r="F561" t="str">
        <f t="shared" si="36"/>
        <v/>
      </c>
      <c r="H561" t="str">
        <f t="shared" si="38"/>
        <v/>
      </c>
      <c r="K561" s="12"/>
      <c r="S561" s="48"/>
    </row>
    <row r="562" spans="2:19" x14ac:dyDescent="0.25">
      <c r="B562" s="48" t="str">
        <f t="shared" si="37"/>
        <v/>
      </c>
      <c r="C562" t="str">
        <f ca="1">IF(K562&lt;&gt;"",IF(B562="Aborted","Aborted",IF(COUNTIF(Blocks!B$3:B1547,D562)&gt;0,"Blocked",IF(B562="Done","Done",IF('Board Active'!N562=TODAY(),"Due Today",IF('Board Active'!N562&lt;TODAY(),"Late","On Time"))))),"")</f>
        <v/>
      </c>
      <c r="D562" s="48" t="str">
        <f>IF(E562&lt;&gt;"",Settings!B$9&amp;A562,"")</f>
        <v/>
      </c>
      <c r="F562" t="str">
        <f t="shared" si="36"/>
        <v/>
      </c>
      <c r="H562" t="str">
        <f t="shared" si="38"/>
        <v/>
      </c>
      <c r="K562" s="12"/>
      <c r="S562" s="48"/>
    </row>
    <row r="563" spans="2:19" x14ac:dyDescent="0.25">
      <c r="B563" s="48" t="str">
        <f t="shared" si="37"/>
        <v/>
      </c>
      <c r="C563" t="str">
        <f ca="1">IF(K563&lt;&gt;"",IF(B563="Aborted","Aborted",IF(COUNTIF(Blocks!B$3:B1548,D563)&gt;0,"Blocked",IF(B563="Done","Done",IF('Board Active'!N563=TODAY(),"Due Today",IF('Board Active'!N563&lt;TODAY(),"Late","On Time"))))),"")</f>
        <v/>
      </c>
      <c r="D563" s="48" t="str">
        <f>IF(E563&lt;&gt;"",Settings!B$9&amp;A563,"")</f>
        <v/>
      </c>
      <c r="F563" t="str">
        <f t="shared" si="36"/>
        <v/>
      </c>
      <c r="H563" t="str">
        <f t="shared" si="38"/>
        <v/>
      </c>
      <c r="K563" s="12"/>
      <c r="S563" s="48"/>
    </row>
    <row r="564" spans="2:19" x14ac:dyDescent="0.25">
      <c r="B564" s="48" t="str">
        <f t="shared" si="37"/>
        <v/>
      </c>
      <c r="C564" t="str">
        <f ca="1">IF(K564&lt;&gt;"",IF(B564="Aborted","Aborted",IF(COUNTIF(Blocks!B$3:B1549,D564)&gt;0,"Blocked",IF(B564="Done","Done",IF('Board Active'!N564=TODAY(),"Due Today",IF('Board Active'!N564&lt;TODAY(),"Late","On Time"))))),"")</f>
        <v/>
      </c>
      <c r="D564" s="48" t="str">
        <f>IF(E564&lt;&gt;"",Settings!B$9&amp;A564,"")</f>
        <v/>
      </c>
      <c r="F564" t="str">
        <f t="shared" si="36"/>
        <v/>
      </c>
      <c r="H564" t="str">
        <f t="shared" si="38"/>
        <v/>
      </c>
      <c r="K564" s="12"/>
      <c r="S564" s="48"/>
    </row>
    <row r="565" spans="2:19" x14ac:dyDescent="0.25">
      <c r="B565" s="48" t="str">
        <f t="shared" si="37"/>
        <v/>
      </c>
      <c r="C565" t="str">
        <f ca="1">IF(K565&lt;&gt;"",IF(B565="Aborted","Aborted",IF(COUNTIF(Blocks!B$3:B1550,D565)&gt;0,"Blocked",IF(B565="Done","Done",IF('Board Active'!N565=TODAY(),"Due Today",IF('Board Active'!N565&lt;TODAY(),"Late","On Time"))))),"")</f>
        <v/>
      </c>
      <c r="D565" s="48" t="str">
        <f>IF(E565&lt;&gt;"",Settings!B$9&amp;A565,"")</f>
        <v/>
      </c>
      <c r="F565" t="str">
        <f t="shared" si="36"/>
        <v/>
      </c>
      <c r="H565" t="str">
        <f t="shared" si="38"/>
        <v/>
      </c>
      <c r="K565" s="12"/>
      <c r="S565" s="48"/>
    </row>
    <row r="566" spans="2:19" x14ac:dyDescent="0.25">
      <c r="B566" s="48" t="str">
        <f t="shared" si="37"/>
        <v/>
      </c>
      <c r="C566" t="str">
        <f ca="1">IF(K566&lt;&gt;"",IF(B566="Aborted","Aborted",IF(COUNTIF(Blocks!B$3:B1551,D566)&gt;0,"Blocked",IF(B566="Done","Done",IF('Board Active'!N566=TODAY(),"Due Today",IF('Board Active'!N566&lt;TODAY(),"Late","On Time"))))),"")</f>
        <v/>
      </c>
      <c r="D566" s="48" t="str">
        <f>IF(E566&lt;&gt;"",Settings!B$9&amp;A566,"")</f>
        <v/>
      </c>
      <c r="F566" t="str">
        <f t="shared" si="36"/>
        <v/>
      </c>
      <c r="H566" t="str">
        <f t="shared" si="38"/>
        <v/>
      </c>
      <c r="K566" s="12"/>
      <c r="S566" s="48"/>
    </row>
    <row r="567" spans="2:19" x14ac:dyDescent="0.25">
      <c r="B567" s="48" t="str">
        <f t="shared" si="37"/>
        <v/>
      </c>
      <c r="C567" t="str">
        <f ca="1">IF(K567&lt;&gt;"",IF(B567="Aborted","Aborted",IF(COUNTIF(Blocks!B$3:B1552,D567)&gt;0,"Blocked",IF(B567="Done","Done",IF('Board Active'!N567=TODAY(),"Due Today",IF('Board Active'!N567&lt;TODAY(),"Late","On Time"))))),"")</f>
        <v/>
      </c>
      <c r="D567" s="48" t="str">
        <f>IF(E567&lt;&gt;"",Settings!B$9&amp;A567,"")</f>
        <v/>
      </c>
      <c r="F567" t="str">
        <f t="shared" si="36"/>
        <v/>
      </c>
      <c r="H567" t="str">
        <f t="shared" si="38"/>
        <v/>
      </c>
      <c r="K567" s="12"/>
      <c r="S567" s="48"/>
    </row>
    <row r="568" spans="2:19" x14ac:dyDescent="0.25">
      <c r="B568" s="48" t="str">
        <f t="shared" si="37"/>
        <v/>
      </c>
      <c r="C568" t="str">
        <f ca="1">IF(K568&lt;&gt;"",IF(B568="Aborted","Aborted",IF(COUNTIF(Blocks!B$3:B1553,D568)&gt;0,"Blocked",IF(B568="Done","Done",IF('Board Active'!N568=TODAY(),"Due Today",IF('Board Active'!N568&lt;TODAY(),"Late","On Time"))))),"")</f>
        <v/>
      </c>
      <c r="D568" s="48" t="str">
        <f>IF(E568&lt;&gt;"",Settings!B$9&amp;A568,"")</f>
        <v/>
      </c>
      <c r="F568" t="str">
        <f t="shared" si="36"/>
        <v/>
      </c>
      <c r="H568" t="str">
        <f t="shared" si="38"/>
        <v/>
      </c>
      <c r="K568" s="12"/>
      <c r="S568" s="48"/>
    </row>
    <row r="569" spans="2:19" x14ac:dyDescent="0.25">
      <c r="B569" s="48" t="str">
        <f t="shared" si="37"/>
        <v/>
      </c>
      <c r="C569" t="str">
        <f ca="1">IF(K569&lt;&gt;"",IF(B569="Aborted","Aborted",IF(COUNTIF(Blocks!B$3:B1554,D569)&gt;0,"Blocked",IF(B569="Done","Done",IF('Board Active'!N569=TODAY(),"Due Today",IF('Board Active'!N569&lt;TODAY(),"Late","On Time"))))),"")</f>
        <v/>
      </c>
      <c r="D569" s="48" t="str">
        <f>IF(E569&lt;&gt;"",Settings!B$9&amp;A569,"")</f>
        <v/>
      </c>
      <c r="F569" t="str">
        <f t="shared" si="36"/>
        <v/>
      </c>
      <c r="H569" t="str">
        <f t="shared" si="38"/>
        <v/>
      </c>
      <c r="K569" s="12"/>
      <c r="S569" s="48"/>
    </row>
    <row r="570" spans="2:19" x14ac:dyDescent="0.25">
      <c r="B570" s="48" t="str">
        <f t="shared" si="37"/>
        <v/>
      </c>
      <c r="C570" t="str">
        <f ca="1">IF(K570&lt;&gt;"",IF(B570="Aborted","Aborted",IF(COUNTIF(Blocks!B$3:B1555,D570)&gt;0,"Blocked",IF(B570="Done","Done",IF('Board Active'!N570=TODAY(),"Due Today",IF('Board Active'!N570&lt;TODAY(),"Late","On Time"))))),"")</f>
        <v/>
      </c>
      <c r="D570" s="48" t="str">
        <f>IF(E570&lt;&gt;"",Settings!B$9&amp;A570,"")</f>
        <v/>
      </c>
      <c r="F570" t="str">
        <f t="shared" si="36"/>
        <v/>
      </c>
      <c r="H570" t="str">
        <f t="shared" si="38"/>
        <v/>
      </c>
      <c r="K570" s="12"/>
      <c r="S570" s="48"/>
    </row>
    <row r="571" spans="2:19" x14ac:dyDescent="0.25">
      <c r="B571" s="48" t="str">
        <f t="shared" si="37"/>
        <v/>
      </c>
      <c r="C571" t="str">
        <f ca="1">IF(K571&lt;&gt;"",IF(B571="Aborted","Aborted",IF(COUNTIF(Blocks!B$3:B1556,D571)&gt;0,"Blocked",IF(B571="Done","Done",IF('Board Active'!N571=TODAY(),"Due Today",IF('Board Active'!N571&lt;TODAY(),"Late","On Time"))))),"")</f>
        <v/>
      </c>
      <c r="D571" s="48" t="str">
        <f>IF(E571&lt;&gt;"",Settings!B$9&amp;A571,"")</f>
        <v/>
      </c>
      <c r="F571" t="str">
        <f t="shared" si="36"/>
        <v/>
      </c>
      <c r="H571" t="str">
        <f t="shared" si="38"/>
        <v/>
      </c>
      <c r="K571" s="12"/>
      <c r="S571" s="48"/>
    </row>
    <row r="572" spans="2:19" x14ac:dyDescent="0.25">
      <c r="B572" s="48" t="str">
        <f t="shared" si="37"/>
        <v/>
      </c>
      <c r="C572" t="str">
        <f ca="1">IF(K572&lt;&gt;"",IF(B572="Aborted","Aborted",IF(COUNTIF(Blocks!B$3:B1557,D572)&gt;0,"Blocked",IF(B572="Done","Done",IF('Board Active'!N572=TODAY(),"Due Today",IF('Board Active'!N572&lt;TODAY(),"Late","On Time"))))),"")</f>
        <v/>
      </c>
      <c r="D572" s="48" t="str">
        <f>IF(E572&lt;&gt;"",Settings!B$9&amp;A572,"")</f>
        <v/>
      </c>
      <c r="F572" t="str">
        <f t="shared" si="36"/>
        <v/>
      </c>
      <c r="H572" t="str">
        <f t="shared" si="38"/>
        <v/>
      </c>
      <c r="K572" s="12"/>
      <c r="S572" s="48"/>
    </row>
    <row r="573" spans="2:19" x14ac:dyDescent="0.25">
      <c r="B573" s="48" t="str">
        <f t="shared" si="37"/>
        <v/>
      </c>
      <c r="C573" t="str">
        <f ca="1">IF(K573&lt;&gt;"",IF(B573="Aborted","Aborted",IF(COUNTIF(Blocks!B$3:B1558,D573)&gt;0,"Blocked",IF(B573="Done","Done",IF('Board Active'!N573=TODAY(),"Due Today",IF('Board Active'!N573&lt;TODAY(),"Late","On Time"))))),"")</f>
        <v/>
      </c>
      <c r="D573" s="48" t="str">
        <f>IF(E573&lt;&gt;"",Settings!B$9&amp;A573,"")</f>
        <v/>
      </c>
      <c r="F573" t="str">
        <f t="shared" si="36"/>
        <v/>
      </c>
      <c r="H573" t="str">
        <f t="shared" si="38"/>
        <v/>
      </c>
      <c r="K573" s="12"/>
      <c r="S573" s="48"/>
    </row>
    <row r="574" spans="2:19" x14ac:dyDescent="0.25">
      <c r="B574" s="48" t="str">
        <f t="shared" si="37"/>
        <v/>
      </c>
      <c r="C574" t="str">
        <f ca="1">IF(K574&lt;&gt;"",IF(B574="Aborted","Aborted",IF(COUNTIF(Blocks!B$3:B1559,D574)&gt;0,"Blocked",IF(B574="Done","Done",IF('Board Active'!N574=TODAY(),"Due Today",IF('Board Active'!N574&lt;TODAY(),"Late","On Time"))))),"")</f>
        <v/>
      </c>
      <c r="D574" s="48" t="str">
        <f>IF(E574&lt;&gt;"",Settings!B$9&amp;A574,"")</f>
        <v/>
      </c>
      <c r="F574" t="str">
        <f t="shared" si="36"/>
        <v/>
      </c>
      <c r="H574" t="str">
        <f t="shared" si="38"/>
        <v/>
      </c>
      <c r="K574" s="12"/>
      <c r="S574" s="48"/>
    </row>
    <row r="575" spans="2:19" x14ac:dyDescent="0.25">
      <c r="B575" s="48" t="str">
        <f t="shared" si="37"/>
        <v/>
      </c>
      <c r="C575" t="str">
        <f ca="1">IF(K575&lt;&gt;"",IF(B575="Aborted","Aborted",IF(COUNTIF(Blocks!B$3:B1560,D575)&gt;0,"Blocked",IF(B575="Done","Done",IF('Board Active'!N575=TODAY(),"Due Today",IF('Board Active'!N575&lt;TODAY(),"Late","On Time"))))),"")</f>
        <v/>
      </c>
      <c r="D575" s="48" t="str">
        <f>IF(E575&lt;&gt;"",Settings!B$9&amp;A575,"")</f>
        <v/>
      </c>
      <c r="F575" t="str">
        <f t="shared" si="36"/>
        <v/>
      </c>
      <c r="H575" t="str">
        <f t="shared" si="38"/>
        <v/>
      </c>
      <c r="K575" s="12"/>
      <c r="S575" s="48"/>
    </row>
    <row r="576" spans="2:19" x14ac:dyDescent="0.25">
      <c r="B576" s="48" t="str">
        <f t="shared" si="37"/>
        <v/>
      </c>
      <c r="C576" t="str">
        <f ca="1">IF(K576&lt;&gt;"",IF(B576="Aborted","Aborted",IF(COUNTIF(Blocks!B$3:B1561,D576)&gt;0,"Blocked",IF(B576="Done","Done",IF('Board Active'!N576=TODAY(),"Due Today",IF('Board Active'!N576&lt;TODAY(),"Late","On Time"))))),"")</f>
        <v/>
      </c>
      <c r="D576" s="48" t="str">
        <f>IF(E576&lt;&gt;"",Settings!B$9&amp;A576,"")</f>
        <v/>
      </c>
      <c r="F576" t="str">
        <f t="shared" si="36"/>
        <v/>
      </c>
      <c r="H576" t="str">
        <f t="shared" si="38"/>
        <v/>
      </c>
      <c r="K576" s="12"/>
      <c r="S576" s="48"/>
    </row>
    <row r="577" spans="2:19" x14ac:dyDescent="0.25">
      <c r="B577" s="48" t="str">
        <f t="shared" si="37"/>
        <v/>
      </c>
      <c r="C577" t="str">
        <f ca="1">IF(K577&lt;&gt;"",IF(B577="Aborted","Aborted",IF(COUNTIF(Blocks!B$3:B1562,D577)&gt;0,"Blocked",IF(B577="Done","Done",IF('Board Active'!N577=TODAY(),"Due Today",IF('Board Active'!N577&lt;TODAY(),"Late","On Time"))))),"")</f>
        <v/>
      </c>
      <c r="D577" s="48" t="str">
        <f>IF(E577&lt;&gt;"",Settings!B$9&amp;A577,"")</f>
        <v/>
      </c>
      <c r="F577" t="str">
        <f t="shared" si="36"/>
        <v/>
      </c>
      <c r="H577" t="str">
        <f t="shared" si="38"/>
        <v/>
      </c>
      <c r="K577" s="12"/>
      <c r="S577" s="48"/>
    </row>
    <row r="578" spans="2:19" x14ac:dyDescent="0.25">
      <c r="B578" s="48" t="str">
        <f t="shared" si="37"/>
        <v/>
      </c>
      <c r="C578" t="str">
        <f ca="1">IF(K578&lt;&gt;"",IF(B578="Aborted","Aborted",IF(COUNTIF(Blocks!B$3:B1563,D578)&gt;0,"Blocked",IF(B578="Done","Done",IF('Board Active'!N578=TODAY(),"Due Today",IF('Board Active'!N578&lt;TODAY(),"Late","On Time"))))),"")</f>
        <v/>
      </c>
      <c r="D578" s="48" t="str">
        <f>IF(E578&lt;&gt;"",Settings!B$9&amp;A578,"")</f>
        <v/>
      </c>
      <c r="F578" t="str">
        <f t="shared" si="36"/>
        <v/>
      </c>
      <c r="H578" t="str">
        <f t="shared" si="38"/>
        <v/>
      </c>
      <c r="K578" s="12"/>
      <c r="S578" s="48"/>
    </row>
    <row r="579" spans="2:19" x14ac:dyDescent="0.25">
      <c r="B579" s="48" t="str">
        <f t="shared" si="37"/>
        <v/>
      </c>
      <c r="C579" t="str">
        <f ca="1">IF(K579&lt;&gt;"",IF(B579="Aborted","Aborted",IF(COUNTIF(Blocks!B$3:B1564,D579)&gt;0,"Blocked",IF(B579="Done","Done",IF('Board Active'!N579=TODAY(),"Due Today",IF('Board Active'!N579&lt;TODAY(),"Late","On Time"))))),"")</f>
        <v/>
      </c>
      <c r="D579" s="48" t="str">
        <f>IF(E579&lt;&gt;"",Settings!B$9&amp;A579,"")</f>
        <v/>
      </c>
      <c r="F579" t="str">
        <f t="shared" si="36"/>
        <v/>
      </c>
      <c r="H579" t="str">
        <f t="shared" si="38"/>
        <v/>
      </c>
      <c r="K579" s="12"/>
      <c r="S579" s="48"/>
    </row>
    <row r="580" spans="2:19" x14ac:dyDescent="0.25">
      <c r="B580" s="48" t="str">
        <f t="shared" si="37"/>
        <v/>
      </c>
      <c r="C580" t="str">
        <f ca="1">IF(K580&lt;&gt;"",IF(B580="Aborted","Aborted",IF(COUNTIF(Blocks!B$3:B1565,D580)&gt;0,"Blocked",IF(B580="Done","Done",IF('Board Active'!N580=TODAY(),"Due Today",IF('Board Active'!N580&lt;TODAY(),"Late","On Time"))))),"")</f>
        <v/>
      </c>
      <c r="D580" s="48" t="str">
        <f>IF(E580&lt;&gt;"",Settings!B$9&amp;A580,"")</f>
        <v/>
      </c>
      <c r="F580" t="str">
        <f t="shared" ref="F580:F643" si="39">IF(E580&lt;&gt;"",IF(C580="Blocked",C580&amp;" - "&amp;E580,E580),"")</f>
        <v/>
      </c>
      <c r="H580" t="str">
        <f t="shared" si="38"/>
        <v/>
      </c>
      <c r="K580" s="12"/>
      <c r="S580" s="48"/>
    </row>
    <row r="581" spans="2:19" x14ac:dyDescent="0.25">
      <c r="B581" s="48" t="str">
        <f t="shared" si="37"/>
        <v/>
      </c>
      <c r="C581" t="str">
        <f ca="1">IF(K581&lt;&gt;"",IF(B581="Aborted","Aborted",IF(COUNTIF(Blocks!B$3:B1566,D581)&gt;0,"Blocked",IF(B581="Done","Done",IF('Board Active'!N581=TODAY(),"Due Today",IF('Board Active'!N581&lt;TODAY(),"Late","On Time"))))),"")</f>
        <v/>
      </c>
      <c r="D581" s="48" t="str">
        <f>IF(E581&lt;&gt;"",Settings!B$9&amp;A581,"")</f>
        <v/>
      </c>
      <c r="F581" t="str">
        <f t="shared" si="39"/>
        <v/>
      </c>
      <c r="H581" t="str">
        <f t="shared" si="38"/>
        <v/>
      </c>
      <c r="K581" s="12"/>
      <c r="S581" s="48"/>
    </row>
    <row r="582" spans="2:19" x14ac:dyDescent="0.25">
      <c r="B582" s="48" t="str">
        <f t="shared" si="37"/>
        <v/>
      </c>
      <c r="C582" t="str">
        <f ca="1">IF(K582&lt;&gt;"",IF(B582="Aborted","Aborted",IF(COUNTIF(Blocks!B$3:B1567,D582)&gt;0,"Blocked",IF(B582="Done","Done",IF('Board Active'!N582=TODAY(),"Due Today",IF('Board Active'!N582&lt;TODAY(),"Late","On Time"))))),"")</f>
        <v/>
      </c>
      <c r="D582" s="48" t="str">
        <f>IF(E582&lt;&gt;"",Settings!B$9&amp;A582,"")</f>
        <v/>
      </c>
      <c r="F582" t="str">
        <f t="shared" si="39"/>
        <v/>
      </c>
      <c r="H582" t="str">
        <f t="shared" si="38"/>
        <v/>
      </c>
      <c r="K582" s="12"/>
      <c r="S582" s="48"/>
    </row>
    <row r="583" spans="2:19" x14ac:dyDescent="0.25">
      <c r="B583" s="48" t="str">
        <f t="shared" si="37"/>
        <v/>
      </c>
      <c r="C583" t="str">
        <f ca="1">IF(K583&lt;&gt;"",IF(B583="Aborted","Aborted",IF(COUNTIF(Blocks!B$3:B1568,D583)&gt;0,"Blocked",IF(B583="Done","Done",IF('Board Active'!N583=TODAY(),"Due Today",IF('Board Active'!N583&lt;TODAY(),"Late","On Time"))))),"")</f>
        <v/>
      </c>
      <c r="D583" s="48" t="str">
        <f>IF(E583&lt;&gt;"",Settings!B$9&amp;A583,"")</f>
        <v/>
      </c>
      <c r="F583" t="str">
        <f t="shared" si="39"/>
        <v/>
      </c>
      <c r="H583" t="str">
        <f t="shared" si="38"/>
        <v/>
      </c>
      <c r="K583" s="12"/>
      <c r="S583" s="48"/>
    </row>
    <row r="584" spans="2:19" x14ac:dyDescent="0.25">
      <c r="B584" s="48" t="str">
        <f t="shared" si="37"/>
        <v/>
      </c>
      <c r="C584" t="str">
        <f ca="1">IF(K584&lt;&gt;"",IF(B584="Aborted","Aborted",IF(COUNTIF(Blocks!B$3:B1569,D584)&gt;0,"Blocked",IF(B584="Done","Done",IF('Board Active'!N584=TODAY(),"Due Today",IF('Board Active'!N584&lt;TODAY(),"Late","On Time"))))),"")</f>
        <v/>
      </c>
      <c r="D584" s="48" t="str">
        <f>IF(E584&lt;&gt;"",Settings!B$9&amp;A584,"")</f>
        <v/>
      </c>
      <c r="F584" t="str">
        <f t="shared" si="39"/>
        <v/>
      </c>
      <c r="H584" t="str">
        <f t="shared" si="38"/>
        <v/>
      </c>
      <c r="K584" s="12"/>
      <c r="S584" s="48"/>
    </row>
    <row r="585" spans="2:19" x14ac:dyDescent="0.25">
      <c r="B585" s="48" t="str">
        <f t="shared" si="37"/>
        <v/>
      </c>
      <c r="C585" t="str">
        <f ca="1">IF(K585&lt;&gt;"",IF(B585="Aborted","Aborted",IF(COUNTIF(Blocks!B$3:B1570,D585)&gt;0,"Blocked",IF(B585="Done","Done",IF('Board Active'!N585=TODAY(),"Due Today",IF('Board Active'!N585&lt;TODAY(),"Late","On Time"))))),"")</f>
        <v/>
      </c>
      <c r="D585" s="48" t="str">
        <f>IF(E585&lt;&gt;"",Settings!B$9&amp;A585,"")</f>
        <v/>
      </c>
      <c r="F585" t="str">
        <f t="shared" si="39"/>
        <v/>
      </c>
      <c r="H585" t="str">
        <f t="shared" si="38"/>
        <v/>
      </c>
      <c r="K585" s="12"/>
      <c r="S585" s="48"/>
    </row>
    <row r="586" spans="2:19" x14ac:dyDescent="0.25">
      <c r="B586" s="48" t="str">
        <f t="shared" si="37"/>
        <v/>
      </c>
      <c r="C586" t="str">
        <f ca="1">IF(K586&lt;&gt;"",IF(B586="Aborted","Aborted",IF(COUNTIF(Blocks!B$3:B1571,D586)&gt;0,"Blocked",IF(B586="Done","Done",IF('Board Active'!N586=TODAY(),"Due Today",IF('Board Active'!N586&lt;TODAY(),"Late","On Time"))))),"")</f>
        <v/>
      </c>
      <c r="D586" s="48" t="str">
        <f>IF(E586&lt;&gt;"",Settings!B$9&amp;A586,"")</f>
        <v/>
      </c>
      <c r="F586" t="str">
        <f t="shared" si="39"/>
        <v/>
      </c>
      <c r="H586" t="str">
        <f t="shared" si="38"/>
        <v/>
      </c>
      <c r="K586" s="12"/>
      <c r="S586" s="48"/>
    </row>
    <row r="587" spans="2:19" x14ac:dyDescent="0.25">
      <c r="B587" s="48" t="str">
        <f t="shared" si="37"/>
        <v/>
      </c>
      <c r="C587" t="str">
        <f ca="1">IF(K587&lt;&gt;"",IF(B587="Aborted","Aborted",IF(COUNTIF(Blocks!B$3:B1572,D587)&gt;0,"Blocked",IF(B587="Done","Done",IF('Board Active'!N587=TODAY(),"Due Today",IF('Board Active'!N587&lt;TODAY(),"Late","On Time"))))),"")</f>
        <v/>
      </c>
      <c r="D587" s="48" t="str">
        <f>IF(E587&lt;&gt;"",Settings!B$9&amp;A587,"")</f>
        <v/>
      </c>
      <c r="F587" t="str">
        <f t="shared" si="39"/>
        <v/>
      </c>
      <c r="H587" t="str">
        <f t="shared" si="38"/>
        <v/>
      </c>
      <c r="K587" s="12"/>
      <c r="S587" s="48"/>
    </row>
    <row r="588" spans="2:19" x14ac:dyDescent="0.25">
      <c r="B588" s="48" t="str">
        <f t="shared" si="37"/>
        <v/>
      </c>
      <c r="C588" t="str">
        <f ca="1">IF(K588&lt;&gt;"",IF(B588="Aborted","Aborted",IF(COUNTIF(Blocks!B$3:B1573,D588)&gt;0,"Blocked",IF(B588="Done","Done",IF('Board Active'!N588=TODAY(),"Due Today",IF('Board Active'!N588&lt;TODAY(),"Late","On Time"))))),"")</f>
        <v/>
      </c>
      <c r="D588" s="48" t="str">
        <f>IF(E588&lt;&gt;"",Settings!B$9&amp;A588,"")</f>
        <v/>
      </c>
      <c r="F588" t="str">
        <f t="shared" si="39"/>
        <v/>
      </c>
      <c r="H588" t="str">
        <f t="shared" si="38"/>
        <v/>
      </c>
      <c r="K588" s="12"/>
      <c r="S588" s="48"/>
    </row>
    <row r="589" spans="2:19" x14ac:dyDescent="0.25">
      <c r="B589" s="48" t="str">
        <f t="shared" si="37"/>
        <v/>
      </c>
      <c r="C589" t="str">
        <f ca="1">IF(K589&lt;&gt;"",IF(B589="Aborted","Aborted",IF(COUNTIF(Blocks!B$3:B1574,D589)&gt;0,"Blocked",IF(B589="Done","Done",IF('Board Active'!N589=TODAY(),"Due Today",IF('Board Active'!N589&lt;TODAY(),"Late","On Time"))))),"")</f>
        <v/>
      </c>
      <c r="D589" s="48" t="str">
        <f>IF(E589&lt;&gt;"",Settings!B$9&amp;A589,"")</f>
        <v/>
      </c>
      <c r="F589" t="str">
        <f t="shared" si="39"/>
        <v/>
      </c>
      <c r="H589" t="str">
        <f t="shared" si="38"/>
        <v/>
      </c>
      <c r="K589" s="12"/>
      <c r="S589" s="48"/>
    </row>
    <row r="590" spans="2:19" x14ac:dyDescent="0.25">
      <c r="B590" s="48" t="str">
        <f t="shared" si="37"/>
        <v/>
      </c>
      <c r="C590" t="str">
        <f ca="1">IF(K590&lt;&gt;"",IF(B590="Aborted","Aborted",IF(COUNTIF(Blocks!B$3:B1575,D590)&gt;0,"Blocked",IF(B590="Done","Done",IF('Board Active'!N590=TODAY(),"Due Today",IF('Board Active'!N590&lt;TODAY(),"Late","On Time"))))),"")</f>
        <v/>
      </c>
      <c r="D590" s="48" t="str">
        <f>IF(E590&lt;&gt;"",Settings!B$9&amp;A590,"")</f>
        <v/>
      </c>
      <c r="F590" t="str">
        <f t="shared" si="39"/>
        <v/>
      </c>
      <c r="H590" t="str">
        <f t="shared" si="38"/>
        <v/>
      </c>
      <c r="K590" s="12"/>
      <c r="S590" s="48"/>
    </row>
    <row r="591" spans="2:19" x14ac:dyDescent="0.25">
      <c r="B591" s="48" t="str">
        <f t="shared" ref="B591:B654" si="40">IF(T591&lt;&gt;"","Aborted",IF(R591&lt;&gt;"", "Done", IF(Q591&lt;&gt;"","Validation Out", IF(P591&lt;&gt;"", "Validation In", IF(O591&lt;&gt;"", "Execution Out",IF(N591&lt;&gt;"","Execution In",IF(M591&lt;&gt;"","Analysis Out",IF(L591&lt;&gt;"","Analysis In",IF(K591&lt;&gt;"","Planned","")))))))))</f>
        <v/>
      </c>
      <c r="C591" t="str">
        <f ca="1">IF(K591&lt;&gt;"",IF(B591="Aborted","Aborted",IF(COUNTIF(Blocks!B$3:B1576,D591)&gt;0,"Blocked",IF(B591="Done","Done",IF('Board Active'!N591=TODAY(),"Due Today",IF('Board Active'!N591&lt;TODAY(),"Late","On Time"))))),"")</f>
        <v/>
      </c>
      <c r="D591" s="48" t="str">
        <f>IF(E591&lt;&gt;"",Settings!B$9&amp;A591,"")</f>
        <v/>
      </c>
      <c r="F591" t="str">
        <f t="shared" si="39"/>
        <v/>
      </c>
      <c r="H591" t="str">
        <f t="shared" si="38"/>
        <v/>
      </c>
      <c r="K591" s="12"/>
      <c r="S591" s="48"/>
    </row>
    <row r="592" spans="2:19" x14ac:dyDescent="0.25">
      <c r="B592" s="48" t="str">
        <f t="shared" si="40"/>
        <v/>
      </c>
      <c r="C592" t="str">
        <f ca="1">IF(K592&lt;&gt;"",IF(B592="Aborted","Aborted",IF(COUNTIF(Blocks!B$3:B1577,D592)&gt;0,"Blocked",IF(B592="Done","Done",IF('Board Active'!N592=TODAY(),"Due Today",IF('Board Active'!N592&lt;TODAY(),"Late","On Time"))))),"")</f>
        <v/>
      </c>
      <c r="D592" s="48" t="str">
        <f>IF(E592&lt;&gt;"",Settings!B$9&amp;A592,"")</f>
        <v/>
      </c>
      <c r="F592" t="str">
        <f t="shared" si="39"/>
        <v/>
      </c>
      <c r="H592" t="str">
        <f t="shared" ref="H592:H655" si="41">IF(J592="&lt;= 1 day","XS",IF(J592="2 days","S",IF(J592="3 days","M",IF(J592="&lt;= 1 week","L",IF(J592="&lt;= 2 weeks","XL","")))))</f>
        <v/>
      </c>
      <c r="K592" s="12"/>
      <c r="S592" s="48"/>
    </row>
    <row r="593" spans="2:19" x14ac:dyDescent="0.25">
      <c r="B593" s="48" t="str">
        <f t="shared" si="40"/>
        <v/>
      </c>
      <c r="C593" t="str">
        <f ca="1">IF(K593&lt;&gt;"",IF(B593="Aborted","Aborted",IF(COUNTIF(Blocks!B$3:B1578,D593)&gt;0,"Blocked",IF(B593="Done","Done",IF('Board Active'!N593=TODAY(),"Due Today",IF('Board Active'!N593&lt;TODAY(),"Late","On Time"))))),"")</f>
        <v/>
      </c>
      <c r="D593" s="48" t="str">
        <f>IF(E593&lt;&gt;"",Settings!B$9&amp;A593,"")</f>
        <v/>
      </c>
      <c r="F593" t="str">
        <f t="shared" si="39"/>
        <v/>
      </c>
      <c r="H593" t="str">
        <f t="shared" si="41"/>
        <v/>
      </c>
      <c r="K593" s="12"/>
      <c r="S593" s="48"/>
    </row>
    <row r="594" spans="2:19" x14ac:dyDescent="0.25">
      <c r="B594" s="48" t="str">
        <f t="shared" si="40"/>
        <v/>
      </c>
      <c r="C594" t="str">
        <f ca="1">IF(K594&lt;&gt;"",IF(B594="Aborted","Aborted",IF(COUNTIF(Blocks!B$3:B1579,D594)&gt;0,"Blocked",IF(B594="Done","Done",IF('Board Active'!N594=TODAY(),"Due Today",IF('Board Active'!N594&lt;TODAY(),"Late","On Time"))))),"")</f>
        <v/>
      </c>
      <c r="D594" s="48" t="str">
        <f>IF(E594&lt;&gt;"",Settings!B$9&amp;A594,"")</f>
        <v/>
      </c>
      <c r="F594" t="str">
        <f t="shared" si="39"/>
        <v/>
      </c>
      <c r="H594" t="str">
        <f t="shared" si="41"/>
        <v/>
      </c>
      <c r="K594" s="12"/>
      <c r="S594" s="48"/>
    </row>
    <row r="595" spans="2:19" x14ac:dyDescent="0.25">
      <c r="B595" s="48" t="str">
        <f t="shared" si="40"/>
        <v/>
      </c>
      <c r="C595" t="str">
        <f ca="1">IF(K595&lt;&gt;"",IF(B595="Aborted","Aborted",IF(COUNTIF(Blocks!B$3:B1580,D595)&gt;0,"Blocked",IF(B595="Done","Done",IF('Board Active'!N595=TODAY(),"Due Today",IF('Board Active'!N595&lt;TODAY(),"Late","On Time"))))),"")</f>
        <v/>
      </c>
      <c r="D595" s="48" t="str">
        <f>IF(E595&lt;&gt;"",Settings!B$9&amp;A595,"")</f>
        <v/>
      </c>
      <c r="F595" t="str">
        <f t="shared" si="39"/>
        <v/>
      </c>
      <c r="H595" t="str">
        <f t="shared" si="41"/>
        <v/>
      </c>
      <c r="K595" s="12"/>
      <c r="S595" s="48"/>
    </row>
    <row r="596" spans="2:19" x14ac:dyDescent="0.25">
      <c r="B596" s="48" t="str">
        <f t="shared" si="40"/>
        <v/>
      </c>
      <c r="C596" t="str">
        <f ca="1">IF(K596&lt;&gt;"",IF(B596="Aborted","Aborted",IF(COUNTIF(Blocks!B$3:B1581,D596)&gt;0,"Blocked",IF(B596="Done","Done",IF('Board Active'!N596=TODAY(),"Due Today",IF('Board Active'!N596&lt;TODAY(),"Late","On Time"))))),"")</f>
        <v/>
      </c>
      <c r="D596" s="48" t="str">
        <f>IF(E596&lt;&gt;"",Settings!B$9&amp;A596,"")</f>
        <v/>
      </c>
      <c r="F596" t="str">
        <f t="shared" si="39"/>
        <v/>
      </c>
      <c r="H596" t="str">
        <f t="shared" si="41"/>
        <v/>
      </c>
      <c r="K596" s="12"/>
      <c r="S596" s="48"/>
    </row>
    <row r="597" spans="2:19" x14ac:dyDescent="0.25">
      <c r="B597" s="48" t="str">
        <f t="shared" si="40"/>
        <v/>
      </c>
      <c r="C597" t="str">
        <f ca="1">IF(K597&lt;&gt;"",IF(B597="Aborted","Aborted",IF(COUNTIF(Blocks!B$3:B1582,D597)&gt;0,"Blocked",IF(B597="Done","Done",IF('Board Active'!N597=TODAY(),"Due Today",IF('Board Active'!N597&lt;TODAY(),"Late","On Time"))))),"")</f>
        <v/>
      </c>
      <c r="D597" s="48" t="str">
        <f>IF(E597&lt;&gt;"",Settings!B$9&amp;A597,"")</f>
        <v/>
      </c>
      <c r="F597" t="str">
        <f t="shared" si="39"/>
        <v/>
      </c>
      <c r="H597" t="str">
        <f t="shared" si="41"/>
        <v/>
      </c>
      <c r="K597" s="12"/>
      <c r="S597" s="48"/>
    </row>
    <row r="598" spans="2:19" x14ac:dyDescent="0.25">
      <c r="B598" s="48" t="str">
        <f t="shared" si="40"/>
        <v/>
      </c>
      <c r="C598" t="str">
        <f ca="1">IF(K598&lt;&gt;"",IF(B598="Aborted","Aborted",IF(COUNTIF(Blocks!B$3:B1583,D598)&gt;0,"Blocked",IF(B598="Done","Done",IF('Board Active'!N598=TODAY(),"Due Today",IF('Board Active'!N598&lt;TODAY(),"Late","On Time"))))),"")</f>
        <v/>
      </c>
      <c r="D598" s="48" t="str">
        <f>IF(E598&lt;&gt;"",Settings!B$9&amp;A598,"")</f>
        <v/>
      </c>
      <c r="F598" t="str">
        <f t="shared" si="39"/>
        <v/>
      </c>
      <c r="H598" t="str">
        <f t="shared" si="41"/>
        <v/>
      </c>
      <c r="K598" s="12"/>
      <c r="S598" s="48"/>
    </row>
    <row r="599" spans="2:19" x14ac:dyDescent="0.25">
      <c r="B599" s="48" t="str">
        <f t="shared" si="40"/>
        <v/>
      </c>
      <c r="C599" t="str">
        <f ca="1">IF(K599&lt;&gt;"",IF(B599="Aborted","Aborted",IF(COUNTIF(Blocks!B$3:B1584,D599)&gt;0,"Blocked",IF(B599="Done","Done",IF('Board Active'!N599=TODAY(),"Due Today",IF('Board Active'!N599&lt;TODAY(),"Late","On Time"))))),"")</f>
        <v/>
      </c>
      <c r="D599" s="48" t="str">
        <f>IF(E599&lt;&gt;"",Settings!B$9&amp;A599,"")</f>
        <v/>
      </c>
      <c r="F599" t="str">
        <f t="shared" si="39"/>
        <v/>
      </c>
      <c r="H599" t="str">
        <f t="shared" si="41"/>
        <v/>
      </c>
      <c r="K599" s="12"/>
      <c r="S599" s="48"/>
    </row>
    <row r="600" spans="2:19" x14ac:dyDescent="0.25">
      <c r="B600" s="48" t="str">
        <f t="shared" si="40"/>
        <v/>
      </c>
      <c r="C600" t="str">
        <f ca="1">IF(K600&lt;&gt;"",IF(B600="Aborted","Aborted",IF(COUNTIF(Blocks!B$3:B1585,D600)&gt;0,"Blocked",IF(B600="Done","Done",IF('Board Active'!N600=TODAY(),"Due Today",IF('Board Active'!N600&lt;TODAY(),"Late","On Time"))))),"")</f>
        <v/>
      </c>
      <c r="D600" s="48" t="str">
        <f>IF(E600&lt;&gt;"",Settings!B$9&amp;A600,"")</f>
        <v/>
      </c>
      <c r="F600" t="str">
        <f t="shared" si="39"/>
        <v/>
      </c>
      <c r="H600" t="str">
        <f t="shared" si="41"/>
        <v/>
      </c>
      <c r="K600" s="12"/>
      <c r="S600" s="48"/>
    </row>
    <row r="601" spans="2:19" x14ac:dyDescent="0.25">
      <c r="B601" s="48" t="str">
        <f t="shared" si="40"/>
        <v/>
      </c>
      <c r="C601" t="str">
        <f ca="1">IF(K601&lt;&gt;"",IF(B601="Aborted","Aborted",IF(COUNTIF(Blocks!B$3:B1586,D601)&gt;0,"Blocked",IF(B601="Done","Done",IF('Board Active'!N601=TODAY(),"Due Today",IF('Board Active'!N601&lt;TODAY(),"Late","On Time"))))),"")</f>
        <v/>
      </c>
      <c r="D601" s="48" t="str">
        <f>IF(E601&lt;&gt;"",Settings!B$9&amp;A601,"")</f>
        <v/>
      </c>
      <c r="F601" t="str">
        <f t="shared" si="39"/>
        <v/>
      </c>
      <c r="H601" t="str">
        <f t="shared" si="41"/>
        <v/>
      </c>
      <c r="K601" s="12"/>
      <c r="S601" s="48"/>
    </row>
    <row r="602" spans="2:19" x14ac:dyDescent="0.25">
      <c r="B602" s="48" t="str">
        <f t="shared" si="40"/>
        <v/>
      </c>
      <c r="C602" t="str">
        <f ca="1">IF(K602&lt;&gt;"",IF(B602="Aborted","Aborted",IF(COUNTIF(Blocks!B$3:B1587,D602)&gt;0,"Blocked",IF(B602="Done","Done",IF('Board Active'!N602=TODAY(),"Due Today",IF('Board Active'!N602&lt;TODAY(),"Late","On Time"))))),"")</f>
        <v/>
      </c>
      <c r="D602" s="48" t="str">
        <f>IF(E602&lt;&gt;"",Settings!B$9&amp;A602,"")</f>
        <v/>
      </c>
      <c r="F602" t="str">
        <f t="shared" si="39"/>
        <v/>
      </c>
      <c r="H602" t="str">
        <f t="shared" si="41"/>
        <v/>
      </c>
      <c r="K602" s="12"/>
      <c r="S602" s="48"/>
    </row>
    <row r="603" spans="2:19" x14ac:dyDescent="0.25">
      <c r="B603" s="48" t="str">
        <f t="shared" si="40"/>
        <v/>
      </c>
      <c r="C603" t="str">
        <f ca="1">IF(K603&lt;&gt;"",IF(B603="Aborted","Aborted",IF(COUNTIF(Blocks!B$3:B1588,D603)&gt;0,"Blocked",IF(B603="Done","Done",IF('Board Active'!N603=TODAY(),"Due Today",IF('Board Active'!N603&lt;TODAY(),"Late","On Time"))))),"")</f>
        <v/>
      </c>
      <c r="D603" s="48" t="str">
        <f>IF(E603&lt;&gt;"",Settings!B$9&amp;A603,"")</f>
        <v/>
      </c>
      <c r="F603" t="str">
        <f t="shared" si="39"/>
        <v/>
      </c>
      <c r="H603" t="str">
        <f t="shared" si="41"/>
        <v/>
      </c>
      <c r="K603" s="12"/>
      <c r="S603" s="48"/>
    </row>
    <row r="604" spans="2:19" x14ac:dyDescent="0.25">
      <c r="B604" s="48" t="str">
        <f t="shared" si="40"/>
        <v/>
      </c>
      <c r="C604" t="str">
        <f ca="1">IF(K604&lt;&gt;"",IF(B604="Aborted","Aborted",IF(COUNTIF(Blocks!B$3:B1589,D604)&gt;0,"Blocked",IF(B604="Done","Done",IF('Board Active'!N604=TODAY(),"Due Today",IF('Board Active'!N604&lt;TODAY(),"Late","On Time"))))),"")</f>
        <v/>
      </c>
      <c r="D604" s="48" t="str">
        <f>IF(E604&lt;&gt;"",Settings!B$9&amp;A604,"")</f>
        <v/>
      </c>
      <c r="F604" t="str">
        <f t="shared" si="39"/>
        <v/>
      </c>
      <c r="H604" t="str">
        <f t="shared" si="41"/>
        <v/>
      </c>
      <c r="K604" s="12"/>
      <c r="S604" s="48"/>
    </row>
    <row r="605" spans="2:19" x14ac:dyDescent="0.25">
      <c r="B605" s="48" t="str">
        <f t="shared" si="40"/>
        <v/>
      </c>
      <c r="C605" t="str">
        <f ca="1">IF(K605&lt;&gt;"",IF(B605="Aborted","Aborted",IF(COUNTIF(Blocks!B$3:B1590,D605)&gt;0,"Blocked",IF(B605="Done","Done",IF('Board Active'!N605=TODAY(),"Due Today",IF('Board Active'!N605&lt;TODAY(),"Late","On Time"))))),"")</f>
        <v/>
      </c>
      <c r="D605" s="48" t="str">
        <f>IF(E605&lt;&gt;"",Settings!B$9&amp;A605,"")</f>
        <v/>
      </c>
      <c r="F605" t="str">
        <f t="shared" si="39"/>
        <v/>
      </c>
      <c r="H605" t="str">
        <f t="shared" si="41"/>
        <v/>
      </c>
      <c r="K605" s="12"/>
      <c r="S605" s="48"/>
    </row>
    <row r="606" spans="2:19" x14ac:dyDescent="0.25">
      <c r="B606" s="48" t="str">
        <f t="shared" si="40"/>
        <v/>
      </c>
      <c r="C606" t="str">
        <f ca="1">IF(K606&lt;&gt;"",IF(B606="Aborted","Aborted",IF(COUNTIF(Blocks!B$3:B1591,D606)&gt;0,"Blocked",IF(B606="Done","Done",IF('Board Active'!N606=TODAY(),"Due Today",IF('Board Active'!N606&lt;TODAY(),"Late","On Time"))))),"")</f>
        <v/>
      </c>
      <c r="D606" s="48" t="str">
        <f>IF(E606&lt;&gt;"",Settings!B$9&amp;A606,"")</f>
        <v/>
      </c>
      <c r="F606" t="str">
        <f t="shared" si="39"/>
        <v/>
      </c>
      <c r="H606" t="str">
        <f t="shared" si="41"/>
        <v/>
      </c>
      <c r="K606" s="12"/>
      <c r="S606" s="48"/>
    </row>
    <row r="607" spans="2:19" x14ac:dyDescent="0.25">
      <c r="B607" s="48" t="str">
        <f t="shared" si="40"/>
        <v/>
      </c>
      <c r="C607" t="str">
        <f ca="1">IF(K607&lt;&gt;"",IF(B607="Aborted","Aborted",IF(COUNTIF(Blocks!B$3:B1592,D607)&gt;0,"Blocked",IF(B607="Done","Done",IF('Board Active'!N607=TODAY(),"Due Today",IF('Board Active'!N607&lt;TODAY(),"Late","On Time"))))),"")</f>
        <v/>
      </c>
      <c r="D607" s="48" t="str">
        <f>IF(E607&lt;&gt;"",Settings!B$9&amp;A607,"")</f>
        <v/>
      </c>
      <c r="F607" t="str">
        <f t="shared" si="39"/>
        <v/>
      </c>
      <c r="H607" t="str">
        <f t="shared" si="41"/>
        <v/>
      </c>
      <c r="K607" s="12"/>
      <c r="S607" s="48"/>
    </row>
    <row r="608" spans="2:19" x14ac:dyDescent="0.25">
      <c r="B608" s="48" t="str">
        <f t="shared" si="40"/>
        <v/>
      </c>
      <c r="C608" t="str">
        <f ca="1">IF(K608&lt;&gt;"",IF(B608="Aborted","Aborted",IF(COUNTIF(Blocks!B$3:B1593,D608)&gt;0,"Blocked",IF(B608="Done","Done",IF('Board Active'!N608=TODAY(),"Due Today",IF('Board Active'!N608&lt;TODAY(),"Late","On Time"))))),"")</f>
        <v/>
      </c>
      <c r="D608" s="48" t="str">
        <f>IF(E608&lt;&gt;"",Settings!B$9&amp;A608,"")</f>
        <v/>
      </c>
      <c r="F608" t="str">
        <f t="shared" si="39"/>
        <v/>
      </c>
      <c r="H608" t="str">
        <f t="shared" si="41"/>
        <v/>
      </c>
      <c r="K608" s="12"/>
      <c r="S608" s="48"/>
    </row>
    <row r="609" spans="2:19" x14ac:dyDescent="0.25">
      <c r="B609" s="48" t="str">
        <f t="shared" si="40"/>
        <v/>
      </c>
      <c r="C609" t="str">
        <f ca="1">IF(K609&lt;&gt;"",IF(B609="Aborted","Aborted",IF(COUNTIF(Blocks!B$3:B1594,D609)&gt;0,"Blocked",IF(B609="Done","Done",IF('Board Active'!N609=TODAY(),"Due Today",IF('Board Active'!N609&lt;TODAY(),"Late","On Time"))))),"")</f>
        <v/>
      </c>
      <c r="D609" s="48" t="str">
        <f>IF(E609&lt;&gt;"",Settings!B$9&amp;A609,"")</f>
        <v/>
      </c>
      <c r="F609" t="str">
        <f t="shared" si="39"/>
        <v/>
      </c>
      <c r="H609" t="str">
        <f t="shared" si="41"/>
        <v/>
      </c>
      <c r="K609" s="12"/>
      <c r="S609" s="48"/>
    </row>
    <row r="610" spans="2:19" x14ac:dyDescent="0.25">
      <c r="B610" s="48" t="str">
        <f t="shared" si="40"/>
        <v/>
      </c>
      <c r="C610" t="str">
        <f ca="1">IF(K610&lt;&gt;"",IF(B610="Aborted","Aborted",IF(COUNTIF(Blocks!B$3:B1595,D610)&gt;0,"Blocked",IF(B610="Done","Done",IF('Board Active'!N610=TODAY(),"Due Today",IF('Board Active'!N610&lt;TODAY(),"Late","On Time"))))),"")</f>
        <v/>
      </c>
      <c r="D610" s="48" t="str">
        <f>IF(E610&lt;&gt;"",Settings!B$9&amp;A610,"")</f>
        <v/>
      </c>
      <c r="F610" t="str">
        <f t="shared" si="39"/>
        <v/>
      </c>
      <c r="H610" t="str">
        <f t="shared" si="41"/>
        <v/>
      </c>
      <c r="K610" s="12"/>
      <c r="S610" s="48"/>
    </row>
    <row r="611" spans="2:19" x14ac:dyDescent="0.25">
      <c r="B611" s="48" t="str">
        <f t="shared" si="40"/>
        <v/>
      </c>
      <c r="C611" t="str">
        <f ca="1">IF(K611&lt;&gt;"",IF(B611="Aborted","Aborted",IF(COUNTIF(Blocks!B$3:B1596,D611)&gt;0,"Blocked",IF(B611="Done","Done",IF('Board Active'!N611=TODAY(),"Due Today",IF('Board Active'!N611&lt;TODAY(),"Late","On Time"))))),"")</f>
        <v/>
      </c>
      <c r="D611" s="48" t="str">
        <f>IF(E611&lt;&gt;"",Settings!B$9&amp;A611,"")</f>
        <v/>
      </c>
      <c r="F611" t="str">
        <f t="shared" si="39"/>
        <v/>
      </c>
      <c r="H611" t="str">
        <f t="shared" si="41"/>
        <v/>
      </c>
      <c r="K611" s="12"/>
      <c r="S611" s="48"/>
    </row>
    <row r="612" spans="2:19" x14ac:dyDescent="0.25">
      <c r="B612" s="48" t="str">
        <f t="shared" si="40"/>
        <v/>
      </c>
      <c r="C612" t="str">
        <f ca="1">IF(K612&lt;&gt;"",IF(B612="Aborted","Aborted",IF(COUNTIF(Blocks!B$3:B1597,D612)&gt;0,"Blocked",IF(B612="Done","Done",IF('Board Active'!N612=TODAY(),"Due Today",IF('Board Active'!N612&lt;TODAY(),"Late","On Time"))))),"")</f>
        <v/>
      </c>
      <c r="D612" s="48" t="str">
        <f>IF(E612&lt;&gt;"",Settings!B$9&amp;A612,"")</f>
        <v/>
      </c>
      <c r="F612" t="str">
        <f t="shared" si="39"/>
        <v/>
      </c>
      <c r="H612" t="str">
        <f t="shared" si="41"/>
        <v/>
      </c>
      <c r="K612" s="12"/>
      <c r="S612" s="48"/>
    </row>
    <row r="613" spans="2:19" x14ac:dyDescent="0.25">
      <c r="B613" s="48" t="str">
        <f t="shared" si="40"/>
        <v/>
      </c>
      <c r="C613" t="str">
        <f ca="1">IF(K613&lt;&gt;"",IF(B613="Aborted","Aborted",IF(COUNTIF(Blocks!B$3:B1598,D613)&gt;0,"Blocked",IF(B613="Done","Done",IF('Board Active'!N613=TODAY(),"Due Today",IF('Board Active'!N613&lt;TODAY(),"Late","On Time"))))),"")</f>
        <v/>
      </c>
      <c r="D613" s="48" t="str">
        <f>IF(E613&lt;&gt;"",Settings!B$9&amp;A613,"")</f>
        <v/>
      </c>
      <c r="F613" t="str">
        <f t="shared" si="39"/>
        <v/>
      </c>
      <c r="H613" t="str">
        <f t="shared" si="41"/>
        <v/>
      </c>
      <c r="K613" s="12"/>
      <c r="S613" s="48"/>
    </row>
    <row r="614" spans="2:19" x14ac:dyDescent="0.25">
      <c r="B614" s="48" t="str">
        <f t="shared" si="40"/>
        <v/>
      </c>
      <c r="C614" t="str">
        <f ca="1">IF(K614&lt;&gt;"",IF(B614="Aborted","Aborted",IF(COUNTIF(Blocks!B$3:B1599,D614)&gt;0,"Blocked",IF(B614="Done","Done",IF('Board Active'!N614=TODAY(),"Due Today",IF('Board Active'!N614&lt;TODAY(),"Late","On Time"))))),"")</f>
        <v/>
      </c>
      <c r="D614" s="48" t="str">
        <f>IF(E614&lt;&gt;"",Settings!B$9&amp;A614,"")</f>
        <v/>
      </c>
      <c r="F614" t="str">
        <f t="shared" si="39"/>
        <v/>
      </c>
      <c r="H614" t="str">
        <f t="shared" si="41"/>
        <v/>
      </c>
      <c r="K614" s="12"/>
      <c r="S614" s="48"/>
    </row>
    <row r="615" spans="2:19" x14ac:dyDescent="0.25">
      <c r="B615" s="48" t="str">
        <f t="shared" si="40"/>
        <v/>
      </c>
      <c r="C615" t="str">
        <f ca="1">IF(K615&lt;&gt;"",IF(B615="Aborted","Aborted",IF(COUNTIF(Blocks!B$3:B1600,D615)&gt;0,"Blocked",IF(B615="Done","Done",IF('Board Active'!N615=TODAY(),"Due Today",IF('Board Active'!N615&lt;TODAY(),"Late","On Time"))))),"")</f>
        <v/>
      </c>
      <c r="D615" s="48" t="str">
        <f>IF(E615&lt;&gt;"",Settings!B$9&amp;A615,"")</f>
        <v/>
      </c>
      <c r="F615" t="str">
        <f t="shared" si="39"/>
        <v/>
      </c>
      <c r="H615" t="str">
        <f t="shared" si="41"/>
        <v/>
      </c>
      <c r="K615" s="12"/>
      <c r="S615" s="48"/>
    </row>
    <row r="616" spans="2:19" x14ac:dyDescent="0.25">
      <c r="B616" s="48" t="str">
        <f t="shared" si="40"/>
        <v/>
      </c>
      <c r="C616" t="str">
        <f ca="1">IF(K616&lt;&gt;"",IF(B616="Aborted","Aborted",IF(COUNTIF(Blocks!B$3:B1601,D616)&gt;0,"Blocked",IF(B616="Done","Done",IF('Board Active'!N616=TODAY(),"Due Today",IF('Board Active'!N616&lt;TODAY(),"Late","On Time"))))),"")</f>
        <v/>
      </c>
      <c r="D616" s="48" t="str">
        <f>IF(E616&lt;&gt;"",Settings!B$9&amp;A616,"")</f>
        <v/>
      </c>
      <c r="F616" t="str">
        <f t="shared" si="39"/>
        <v/>
      </c>
      <c r="H616" t="str">
        <f t="shared" si="41"/>
        <v/>
      </c>
      <c r="K616" s="12"/>
      <c r="S616" s="48"/>
    </row>
    <row r="617" spans="2:19" x14ac:dyDescent="0.25">
      <c r="B617" s="48" t="str">
        <f t="shared" si="40"/>
        <v/>
      </c>
      <c r="C617" t="str">
        <f ca="1">IF(K617&lt;&gt;"",IF(B617="Aborted","Aborted",IF(COUNTIF(Blocks!B$3:B1602,D617)&gt;0,"Blocked",IF(B617="Done","Done",IF('Board Active'!N617=TODAY(),"Due Today",IF('Board Active'!N617&lt;TODAY(),"Late","On Time"))))),"")</f>
        <v/>
      </c>
      <c r="D617" s="48" t="str">
        <f>IF(E617&lt;&gt;"",Settings!B$9&amp;A617,"")</f>
        <v/>
      </c>
      <c r="F617" t="str">
        <f t="shared" si="39"/>
        <v/>
      </c>
      <c r="H617" t="str">
        <f t="shared" si="41"/>
        <v/>
      </c>
      <c r="K617" s="12"/>
      <c r="S617" s="48"/>
    </row>
    <row r="618" spans="2:19" x14ac:dyDescent="0.25">
      <c r="B618" s="48" t="str">
        <f t="shared" si="40"/>
        <v/>
      </c>
      <c r="C618" t="str">
        <f ca="1">IF(K618&lt;&gt;"",IF(B618="Aborted","Aborted",IF(COUNTIF(Blocks!B$3:B1603,D618)&gt;0,"Blocked",IF(B618="Done","Done",IF('Board Active'!N618=TODAY(),"Due Today",IF('Board Active'!N618&lt;TODAY(),"Late","On Time"))))),"")</f>
        <v/>
      </c>
      <c r="D618" s="48" t="str">
        <f>IF(E618&lt;&gt;"",Settings!B$9&amp;A618,"")</f>
        <v/>
      </c>
      <c r="F618" t="str">
        <f t="shared" si="39"/>
        <v/>
      </c>
      <c r="H618" t="str">
        <f t="shared" si="41"/>
        <v/>
      </c>
      <c r="K618" s="12"/>
      <c r="S618" s="48"/>
    </row>
    <row r="619" spans="2:19" x14ac:dyDescent="0.25">
      <c r="B619" s="48" t="str">
        <f t="shared" si="40"/>
        <v/>
      </c>
      <c r="C619" t="str">
        <f ca="1">IF(K619&lt;&gt;"",IF(B619="Aborted","Aborted",IF(COUNTIF(Blocks!B$3:B1604,D619)&gt;0,"Blocked",IF(B619="Done","Done",IF('Board Active'!N619=TODAY(),"Due Today",IF('Board Active'!N619&lt;TODAY(),"Late","On Time"))))),"")</f>
        <v/>
      </c>
      <c r="D619" s="48" t="str">
        <f>IF(E619&lt;&gt;"",Settings!B$9&amp;A619,"")</f>
        <v/>
      </c>
      <c r="F619" t="str">
        <f t="shared" si="39"/>
        <v/>
      </c>
      <c r="H619" t="str">
        <f t="shared" si="41"/>
        <v/>
      </c>
      <c r="K619" s="12"/>
      <c r="S619" s="48"/>
    </row>
    <row r="620" spans="2:19" x14ac:dyDescent="0.25">
      <c r="B620" s="48" t="str">
        <f t="shared" si="40"/>
        <v/>
      </c>
      <c r="C620" t="str">
        <f ca="1">IF(K620&lt;&gt;"",IF(B620="Aborted","Aborted",IF(COUNTIF(Blocks!B$3:B1605,D620)&gt;0,"Blocked",IF(B620="Done","Done",IF('Board Active'!N620=TODAY(),"Due Today",IF('Board Active'!N620&lt;TODAY(),"Late","On Time"))))),"")</f>
        <v/>
      </c>
      <c r="D620" s="48" t="str">
        <f>IF(E620&lt;&gt;"",Settings!B$9&amp;A620,"")</f>
        <v/>
      </c>
      <c r="F620" t="str">
        <f t="shared" si="39"/>
        <v/>
      </c>
      <c r="H620" t="str">
        <f t="shared" si="41"/>
        <v/>
      </c>
      <c r="K620" s="12"/>
      <c r="S620" s="48"/>
    </row>
    <row r="621" spans="2:19" x14ac:dyDescent="0.25">
      <c r="B621" s="48" t="str">
        <f t="shared" si="40"/>
        <v/>
      </c>
      <c r="C621" t="str">
        <f ca="1">IF(K621&lt;&gt;"",IF(B621="Aborted","Aborted",IF(COUNTIF(Blocks!B$3:B1606,D621)&gt;0,"Blocked",IF(B621="Done","Done",IF('Board Active'!N621=TODAY(),"Due Today",IF('Board Active'!N621&lt;TODAY(),"Late","On Time"))))),"")</f>
        <v/>
      </c>
      <c r="D621" s="48" t="str">
        <f>IF(E621&lt;&gt;"",Settings!B$9&amp;A621,"")</f>
        <v/>
      </c>
      <c r="F621" t="str">
        <f t="shared" si="39"/>
        <v/>
      </c>
      <c r="H621" t="str">
        <f t="shared" si="41"/>
        <v/>
      </c>
      <c r="K621" s="12"/>
      <c r="S621" s="48"/>
    </row>
    <row r="622" spans="2:19" x14ac:dyDescent="0.25">
      <c r="B622" s="48" t="str">
        <f t="shared" si="40"/>
        <v/>
      </c>
      <c r="C622" t="str">
        <f ca="1">IF(K622&lt;&gt;"",IF(B622="Aborted","Aborted",IF(COUNTIF(Blocks!B$3:B1607,D622)&gt;0,"Blocked",IF(B622="Done","Done",IF('Board Active'!N622=TODAY(),"Due Today",IF('Board Active'!N622&lt;TODAY(),"Late","On Time"))))),"")</f>
        <v/>
      </c>
      <c r="D622" s="48" t="str">
        <f>IF(E622&lt;&gt;"",Settings!B$9&amp;A622,"")</f>
        <v/>
      </c>
      <c r="F622" t="str">
        <f t="shared" si="39"/>
        <v/>
      </c>
      <c r="H622" t="str">
        <f t="shared" si="41"/>
        <v/>
      </c>
      <c r="K622" s="12"/>
      <c r="S622" s="48"/>
    </row>
    <row r="623" spans="2:19" x14ac:dyDescent="0.25">
      <c r="B623" s="48" t="str">
        <f t="shared" si="40"/>
        <v/>
      </c>
      <c r="C623" t="str">
        <f ca="1">IF(K623&lt;&gt;"",IF(B623="Aborted","Aborted",IF(COUNTIF(Blocks!B$3:B1608,D623)&gt;0,"Blocked",IF(B623="Done","Done",IF('Board Active'!N623=TODAY(),"Due Today",IF('Board Active'!N623&lt;TODAY(),"Late","On Time"))))),"")</f>
        <v/>
      </c>
      <c r="D623" s="48" t="str">
        <f>IF(E623&lt;&gt;"",Settings!B$9&amp;A623,"")</f>
        <v/>
      </c>
      <c r="F623" t="str">
        <f t="shared" si="39"/>
        <v/>
      </c>
      <c r="H623" t="str">
        <f t="shared" si="41"/>
        <v/>
      </c>
      <c r="K623" s="12"/>
      <c r="S623" s="48"/>
    </row>
    <row r="624" spans="2:19" x14ac:dyDescent="0.25">
      <c r="B624" s="48" t="str">
        <f t="shared" si="40"/>
        <v/>
      </c>
      <c r="C624" t="str">
        <f ca="1">IF(K624&lt;&gt;"",IF(B624="Aborted","Aborted",IF(COUNTIF(Blocks!B$3:B1609,D624)&gt;0,"Blocked",IF(B624="Done","Done",IF('Board Active'!N624=TODAY(),"Due Today",IF('Board Active'!N624&lt;TODAY(),"Late","On Time"))))),"")</f>
        <v/>
      </c>
      <c r="D624" s="48" t="str">
        <f>IF(E624&lt;&gt;"",Settings!B$9&amp;A624,"")</f>
        <v/>
      </c>
      <c r="F624" t="str">
        <f t="shared" si="39"/>
        <v/>
      </c>
      <c r="H624" t="str">
        <f t="shared" si="41"/>
        <v/>
      </c>
      <c r="K624" s="12"/>
      <c r="S624" s="48"/>
    </row>
    <row r="625" spans="2:19" x14ac:dyDescent="0.25">
      <c r="B625" s="48" t="str">
        <f t="shared" si="40"/>
        <v/>
      </c>
      <c r="C625" t="str">
        <f ca="1">IF(K625&lt;&gt;"",IF(B625="Aborted","Aborted",IF(COUNTIF(Blocks!B$3:B1610,D625)&gt;0,"Blocked",IF(B625="Done","Done",IF('Board Active'!N625=TODAY(),"Due Today",IF('Board Active'!N625&lt;TODAY(),"Late","On Time"))))),"")</f>
        <v/>
      </c>
      <c r="D625" s="48" t="str">
        <f>IF(E625&lt;&gt;"",Settings!B$9&amp;A625,"")</f>
        <v/>
      </c>
      <c r="F625" t="str">
        <f t="shared" si="39"/>
        <v/>
      </c>
      <c r="H625" t="str">
        <f t="shared" si="41"/>
        <v/>
      </c>
      <c r="K625" s="12"/>
      <c r="S625" s="48"/>
    </row>
    <row r="626" spans="2:19" x14ac:dyDescent="0.25">
      <c r="B626" s="48" t="str">
        <f t="shared" si="40"/>
        <v/>
      </c>
      <c r="C626" t="str">
        <f ca="1">IF(K626&lt;&gt;"",IF(B626="Aborted","Aborted",IF(COUNTIF(Blocks!B$3:B1611,D626)&gt;0,"Blocked",IF(B626="Done","Done",IF('Board Active'!N626=TODAY(),"Due Today",IF('Board Active'!N626&lt;TODAY(),"Late","On Time"))))),"")</f>
        <v/>
      </c>
      <c r="D626" s="48" t="str">
        <f>IF(E626&lt;&gt;"",Settings!B$9&amp;A626,"")</f>
        <v/>
      </c>
      <c r="F626" t="str">
        <f t="shared" si="39"/>
        <v/>
      </c>
      <c r="H626" t="str">
        <f t="shared" si="41"/>
        <v/>
      </c>
      <c r="K626" s="12"/>
      <c r="S626" s="48"/>
    </row>
    <row r="627" spans="2:19" x14ac:dyDescent="0.25">
      <c r="B627" s="48" t="str">
        <f t="shared" si="40"/>
        <v/>
      </c>
      <c r="C627" t="str">
        <f ca="1">IF(K627&lt;&gt;"",IF(B627="Aborted","Aborted",IF(COUNTIF(Blocks!B$3:B1612,D627)&gt;0,"Blocked",IF(B627="Done","Done",IF('Board Active'!N627=TODAY(),"Due Today",IF('Board Active'!N627&lt;TODAY(),"Late","On Time"))))),"")</f>
        <v/>
      </c>
      <c r="D627" s="48" t="str">
        <f>IF(E627&lt;&gt;"",Settings!B$9&amp;A627,"")</f>
        <v/>
      </c>
      <c r="F627" t="str">
        <f t="shared" si="39"/>
        <v/>
      </c>
      <c r="H627" t="str">
        <f t="shared" si="41"/>
        <v/>
      </c>
      <c r="K627" s="12"/>
      <c r="S627" s="48"/>
    </row>
    <row r="628" spans="2:19" x14ac:dyDescent="0.25">
      <c r="B628" s="48" t="str">
        <f t="shared" si="40"/>
        <v/>
      </c>
      <c r="C628" t="str">
        <f ca="1">IF(K628&lt;&gt;"",IF(B628="Aborted","Aborted",IF(COUNTIF(Blocks!B$3:B1613,D628)&gt;0,"Blocked",IF(B628="Done","Done",IF('Board Active'!N628=TODAY(),"Due Today",IF('Board Active'!N628&lt;TODAY(),"Late","On Time"))))),"")</f>
        <v/>
      </c>
      <c r="D628" s="48" t="str">
        <f>IF(E628&lt;&gt;"",Settings!B$9&amp;A628,"")</f>
        <v/>
      </c>
      <c r="F628" t="str">
        <f t="shared" si="39"/>
        <v/>
      </c>
      <c r="H628" t="str">
        <f t="shared" si="41"/>
        <v/>
      </c>
      <c r="K628" s="12"/>
      <c r="S628" s="48"/>
    </row>
    <row r="629" spans="2:19" x14ac:dyDescent="0.25">
      <c r="B629" s="48" t="str">
        <f t="shared" si="40"/>
        <v/>
      </c>
      <c r="C629" t="str">
        <f ca="1">IF(K629&lt;&gt;"",IF(B629="Aborted","Aborted",IF(COUNTIF(Blocks!B$3:B1614,D629)&gt;0,"Blocked",IF(B629="Done","Done",IF('Board Active'!N629=TODAY(),"Due Today",IF('Board Active'!N629&lt;TODAY(),"Late","On Time"))))),"")</f>
        <v/>
      </c>
      <c r="D629" s="48" t="str">
        <f>IF(E629&lt;&gt;"",Settings!B$9&amp;A629,"")</f>
        <v/>
      </c>
      <c r="F629" t="str">
        <f t="shared" si="39"/>
        <v/>
      </c>
      <c r="H629" t="str">
        <f t="shared" si="41"/>
        <v/>
      </c>
      <c r="K629" s="12"/>
      <c r="S629" s="48"/>
    </row>
    <row r="630" spans="2:19" x14ac:dyDescent="0.25">
      <c r="B630" s="48" t="str">
        <f t="shared" si="40"/>
        <v/>
      </c>
      <c r="C630" t="str">
        <f ca="1">IF(K630&lt;&gt;"",IF(B630="Aborted","Aborted",IF(COUNTIF(Blocks!B$3:B1615,D630)&gt;0,"Blocked",IF(B630="Done","Done",IF('Board Active'!N630=TODAY(),"Due Today",IF('Board Active'!N630&lt;TODAY(),"Late","On Time"))))),"")</f>
        <v/>
      </c>
      <c r="D630" s="48" t="str">
        <f>IF(E630&lt;&gt;"",Settings!B$9&amp;A630,"")</f>
        <v/>
      </c>
      <c r="F630" t="str">
        <f t="shared" si="39"/>
        <v/>
      </c>
      <c r="H630" t="str">
        <f t="shared" si="41"/>
        <v/>
      </c>
      <c r="K630" s="12"/>
      <c r="S630" s="48"/>
    </row>
    <row r="631" spans="2:19" x14ac:dyDescent="0.25">
      <c r="B631" s="48" t="str">
        <f t="shared" si="40"/>
        <v/>
      </c>
      <c r="C631" t="str">
        <f ca="1">IF(K631&lt;&gt;"",IF(B631="Aborted","Aborted",IF(COUNTIF(Blocks!B$3:B1616,D631)&gt;0,"Blocked",IF(B631="Done","Done",IF('Board Active'!N631=TODAY(),"Due Today",IF('Board Active'!N631&lt;TODAY(),"Late","On Time"))))),"")</f>
        <v/>
      </c>
      <c r="D631" s="48" t="str">
        <f>IF(E631&lt;&gt;"",Settings!B$9&amp;A631,"")</f>
        <v/>
      </c>
      <c r="F631" t="str">
        <f t="shared" si="39"/>
        <v/>
      </c>
      <c r="H631" t="str">
        <f t="shared" si="41"/>
        <v/>
      </c>
      <c r="K631" s="12"/>
      <c r="S631" s="48"/>
    </row>
    <row r="632" spans="2:19" x14ac:dyDescent="0.25">
      <c r="B632" s="48" t="str">
        <f t="shared" si="40"/>
        <v/>
      </c>
      <c r="C632" t="str">
        <f ca="1">IF(K632&lt;&gt;"",IF(B632="Aborted","Aborted",IF(COUNTIF(Blocks!B$3:B1617,D632)&gt;0,"Blocked",IF(B632="Done","Done",IF('Board Active'!N632=TODAY(),"Due Today",IF('Board Active'!N632&lt;TODAY(),"Late","On Time"))))),"")</f>
        <v/>
      </c>
      <c r="D632" s="48" t="str">
        <f>IF(E632&lt;&gt;"",Settings!B$9&amp;A632,"")</f>
        <v/>
      </c>
      <c r="F632" t="str">
        <f t="shared" si="39"/>
        <v/>
      </c>
      <c r="H632" t="str">
        <f t="shared" si="41"/>
        <v/>
      </c>
      <c r="K632" s="12"/>
      <c r="S632" s="48"/>
    </row>
    <row r="633" spans="2:19" x14ac:dyDescent="0.25">
      <c r="B633" s="48" t="str">
        <f t="shared" si="40"/>
        <v/>
      </c>
      <c r="C633" t="str">
        <f ca="1">IF(K633&lt;&gt;"",IF(B633="Aborted","Aborted",IF(COUNTIF(Blocks!B$3:B1618,D633)&gt;0,"Blocked",IF(B633="Done","Done",IF('Board Active'!N633=TODAY(),"Due Today",IF('Board Active'!N633&lt;TODAY(),"Late","On Time"))))),"")</f>
        <v/>
      </c>
      <c r="D633" s="48" t="str">
        <f>IF(E633&lt;&gt;"",Settings!B$9&amp;A633,"")</f>
        <v/>
      </c>
      <c r="F633" t="str">
        <f t="shared" si="39"/>
        <v/>
      </c>
      <c r="H633" t="str">
        <f t="shared" si="41"/>
        <v/>
      </c>
      <c r="K633" s="12"/>
      <c r="S633" s="48"/>
    </row>
    <row r="634" spans="2:19" x14ac:dyDescent="0.25">
      <c r="B634" s="48" t="str">
        <f t="shared" si="40"/>
        <v/>
      </c>
      <c r="C634" t="str">
        <f ca="1">IF(K634&lt;&gt;"",IF(B634="Aborted","Aborted",IF(COUNTIF(Blocks!B$3:B1619,D634)&gt;0,"Blocked",IF(B634="Done","Done",IF('Board Active'!N634=TODAY(),"Due Today",IF('Board Active'!N634&lt;TODAY(),"Late","On Time"))))),"")</f>
        <v/>
      </c>
      <c r="D634" s="48" t="str">
        <f>IF(E634&lt;&gt;"",Settings!B$9&amp;A634,"")</f>
        <v/>
      </c>
      <c r="F634" t="str">
        <f t="shared" si="39"/>
        <v/>
      </c>
      <c r="H634" t="str">
        <f t="shared" si="41"/>
        <v/>
      </c>
      <c r="K634" s="12"/>
      <c r="S634" s="48"/>
    </row>
    <row r="635" spans="2:19" x14ac:dyDescent="0.25">
      <c r="B635" s="48" t="str">
        <f t="shared" si="40"/>
        <v/>
      </c>
      <c r="C635" t="str">
        <f ca="1">IF(K635&lt;&gt;"",IF(B635="Aborted","Aborted",IF(COUNTIF(Blocks!B$3:B1620,D635)&gt;0,"Blocked",IF(B635="Done","Done",IF('Board Active'!N635=TODAY(),"Due Today",IF('Board Active'!N635&lt;TODAY(),"Late","On Time"))))),"")</f>
        <v/>
      </c>
      <c r="D635" s="48" t="str">
        <f>IF(E635&lt;&gt;"",Settings!B$9&amp;A635,"")</f>
        <v/>
      </c>
      <c r="F635" t="str">
        <f t="shared" si="39"/>
        <v/>
      </c>
      <c r="H635" t="str">
        <f t="shared" si="41"/>
        <v/>
      </c>
      <c r="K635" s="12"/>
      <c r="S635" s="48"/>
    </row>
    <row r="636" spans="2:19" x14ac:dyDescent="0.25">
      <c r="B636" s="48" t="str">
        <f t="shared" si="40"/>
        <v/>
      </c>
      <c r="C636" t="str">
        <f ca="1">IF(K636&lt;&gt;"",IF(B636="Aborted","Aborted",IF(COUNTIF(Blocks!B$3:B1621,D636)&gt;0,"Blocked",IF(B636="Done","Done",IF('Board Active'!N636=TODAY(),"Due Today",IF('Board Active'!N636&lt;TODAY(),"Late","On Time"))))),"")</f>
        <v/>
      </c>
      <c r="D636" s="48" t="str">
        <f>IF(E636&lt;&gt;"",Settings!B$9&amp;A636,"")</f>
        <v/>
      </c>
      <c r="F636" t="str">
        <f t="shared" si="39"/>
        <v/>
      </c>
      <c r="H636" t="str">
        <f t="shared" si="41"/>
        <v/>
      </c>
      <c r="K636" s="12"/>
      <c r="S636" s="48"/>
    </row>
    <row r="637" spans="2:19" x14ac:dyDescent="0.25">
      <c r="B637" s="48" t="str">
        <f t="shared" si="40"/>
        <v/>
      </c>
      <c r="C637" t="str">
        <f ca="1">IF(K637&lt;&gt;"",IF(B637="Aborted","Aborted",IF(COUNTIF(Blocks!B$3:B1622,D637)&gt;0,"Blocked",IF(B637="Done","Done",IF('Board Active'!N637=TODAY(),"Due Today",IF('Board Active'!N637&lt;TODAY(),"Late","On Time"))))),"")</f>
        <v/>
      </c>
      <c r="D637" s="48" t="str">
        <f>IF(E637&lt;&gt;"",Settings!B$9&amp;A637,"")</f>
        <v/>
      </c>
      <c r="F637" t="str">
        <f t="shared" si="39"/>
        <v/>
      </c>
      <c r="H637" t="str">
        <f t="shared" si="41"/>
        <v/>
      </c>
      <c r="K637" s="12"/>
      <c r="S637" s="48"/>
    </row>
    <row r="638" spans="2:19" x14ac:dyDescent="0.25">
      <c r="B638" s="48" t="str">
        <f t="shared" si="40"/>
        <v/>
      </c>
      <c r="C638" t="str">
        <f ca="1">IF(K638&lt;&gt;"",IF(B638="Aborted","Aborted",IF(COUNTIF(Blocks!B$3:B1623,D638)&gt;0,"Blocked",IF(B638="Done","Done",IF('Board Active'!N638=TODAY(),"Due Today",IF('Board Active'!N638&lt;TODAY(),"Late","On Time"))))),"")</f>
        <v/>
      </c>
      <c r="D638" s="48" t="str">
        <f>IF(E638&lt;&gt;"",Settings!B$9&amp;A638,"")</f>
        <v/>
      </c>
      <c r="F638" t="str">
        <f t="shared" si="39"/>
        <v/>
      </c>
      <c r="H638" t="str">
        <f t="shared" si="41"/>
        <v/>
      </c>
      <c r="K638" s="12"/>
      <c r="S638" s="48"/>
    </row>
    <row r="639" spans="2:19" x14ac:dyDescent="0.25">
      <c r="B639" s="48" t="str">
        <f t="shared" si="40"/>
        <v/>
      </c>
      <c r="C639" t="str">
        <f ca="1">IF(K639&lt;&gt;"",IF(B639="Aborted","Aborted",IF(COUNTIF(Blocks!B$3:B1624,D639)&gt;0,"Blocked",IF(B639="Done","Done",IF('Board Active'!N639=TODAY(),"Due Today",IF('Board Active'!N639&lt;TODAY(),"Late","On Time"))))),"")</f>
        <v/>
      </c>
      <c r="D639" s="48" t="str">
        <f>IF(E639&lt;&gt;"",Settings!B$9&amp;A639,"")</f>
        <v/>
      </c>
      <c r="F639" t="str">
        <f t="shared" si="39"/>
        <v/>
      </c>
      <c r="H639" t="str">
        <f t="shared" si="41"/>
        <v/>
      </c>
      <c r="K639" s="12"/>
      <c r="S639" s="48"/>
    </row>
    <row r="640" spans="2:19" x14ac:dyDescent="0.25">
      <c r="B640" s="48" t="str">
        <f t="shared" si="40"/>
        <v/>
      </c>
      <c r="C640" t="str">
        <f ca="1">IF(K640&lt;&gt;"",IF(B640="Aborted","Aborted",IF(COUNTIF(Blocks!B$3:B1625,D640)&gt;0,"Blocked",IF(B640="Done","Done",IF('Board Active'!N640=TODAY(),"Due Today",IF('Board Active'!N640&lt;TODAY(),"Late","On Time"))))),"")</f>
        <v/>
      </c>
      <c r="D640" s="48" t="str">
        <f>IF(E640&lt;&gt;"",Settings!B$9&amp;A640,"")</f>
        <v/>
      </c>
      <c r="F640" t="str">
        <f t="shared" si="39"/>
        <v/>
      </c>
      <c r="H640" t="str">
        <f t="shared" si="41"/>
        <v/>
      </c>
      <c r="K640" s="12"/>
      <c r="S640" s="48"/>
    </row>
    <row r="641" spans="2:19" x14ac:dyDescent="0.25">
      <c r="B641" s="48" t="str">
        <f t="shared" si="40"/>
        <v/>
      </c>
      <c r="C641" t="str">
        <f ca="1">IF(K641&lt;&gt;"",IF(B641="Aborted","Aborted",IF(COUNTIF(Blocks!B$3:B1626,D641)&gt;0,"Blocked",IF(B641="Done","Done",IF('Board Active'!N641=TODAY(),"Due Today",IF('Board Active'!N641&lt;TODAY(),"Late","On Time"))))),"")</f>
        <v/>
      </c>
      <c r="D641" s="48" t="str">
        <f>IF(E641&lt;&gt;"",Settings!B$9&amp;A641,"")</f>
        <v/>
      </c>
      <c r="F641" t="str">
        <f t="shared" si="39"/>
        <v/>
      </c>
      <c r="H641" t="str">
        <f t="shared" si="41"/>
        <v/>
      </c>
      <c r="K641" s="12"/>
      <c r="S641" s="48"/>
    </row>
    <row r="642" spans="2:19" x14ac:dyDescent="0.25">
      <c r="B642" s="48" t="str">
        <f t="shared" si="40"/>
        <v/>
      </c>
      <c r="C642" t="str">
        <f ca="1">IF(K642&lt;&gt;"",IF(B642="Aborted","Aborted",IF(COUNTIF(Blocks!B$3:B1627,D642)&gt;0,"Blocked",IF(B642="Done","Done",IF('Board Active'!N642=TODAY(),"Due Today",IF('Board Active'!N642&lt;TODAY(),"Late","On Time"))))),"")</f>
        <v/>
      </c>
      <c r="D642" s="48" t="str">
        <f>IF(E642&lt;&gt;"",Settings!B$9&amp;A642,"")</f>
        <v/>
      </c>
      <c r="F642" t="str">
        <f t="shared" si="39"/>
        <v/>
      </c>
      <c r="H642" t="str">
        <f t="shared" si="41"/>
        <v/>
      </c>
      <c r="K642" s="12"/>
      <c r="S642" s="48"/>
    </row>
    <row r="643" spans="2:19" x14ac:dyDescent="0.25">
      <c r="B643" s="48" t="str">
        <f t="shared" si="40"/>
        <v/>
      </c>
      <c r="C643" t="str">
        <f ca="1">IF(K643&lt;&gt;"",IF(B643="Aborted","Aborted",IF(COUNTIF(Blocks!B$3:B1628,D643)&gt;0,"Blocked",IF(B643="Done","Done",IF('Board Active'!N643=TODAY(),"Due Today",IF('Board Active'!N643&lt;TODAY(),"Late","On Time"))))),"")</f>
        <v/>
      </c>
      <c r="D643" s="48" t="str">
        <f>IF(E643&lt;&gt;"",Settings!B$9&amp;A643,"")</f>
        <v/>
      </c>
      <c r="F643" t="str">
        <f t="shared" si="39"/>
        <v/>
      </c>
      <c r="H643" t="str">
        <f t="shared" si="41"/>
        <v/>
      </c>
      <c r="K643" s="12"/>
      <c r="S643" s="48"/>
    </row>
    <row r="644" spans="2:19" x14ac:dyDescent="0.25">
      <c r="B644" s="48" t="str">
        <f t="shared" si="40"/>
        <v/>
      </c>
      <c r="C644" t="str">
        <f ca="1">IF(K644&lt;&gt;"",IF(B644="Aborted","Aborted",IF(COUNTIF(Blocks!B$3:B1629,D644)&gt;0,"Blocked",IF(B644="Done","Done",IF('Board Active'!N644=TODAY(),"Due Today",IF('Board Active'!N644&lt;TODAY(),"Late","On Time"))))),"")</f>
        <v/>
      </c>
      <c r="D644" s="48" t="str">
        <f>IF(E644&lt;&gt;"",Settings!B$9&amp;A644,"")</f>
        <v/>
      </c>
      <c r="F644" t="str">
        <f t="shared" ref="F644:F707" si="42">IF(E644&lt;&gt;"",IF(C644="Blocked",C644&amp;" - "&amp;E644,E644),"")</f>
        <v/>
      </c>
      <c r="H644" t="str">
        <f t="shared" si="41"/>
        <v/>
      </c>
      <c r="K644" s="12"/>
      <c r="S644" s="48"/>
    </row>
    <row r="645" spans="2:19" x14ac:dyDescent="0.25">
      <c r="B645" s="48" t="str">
        <f t="shared" si="40"/>
        <v/>
      </c>
      <c r="C645" t="str">
        <f ca="1">IF(K645&lt;&gt;"",IF(B645="Aborted","Aborted",IF(COUNTIF(Blocks!B$3:B1630,D645)&gt;0,"Blocked",IF(B645="Done","Done",IF('Board Active'!N645=TODAY(),"Due Today",IF('Board Active'!N645&lt;TODAY(),"Late","On Time"))))),"")</f>
        <v/>
      </c>
      <c r="D645" s="48" t="str">
        <f>IF(E645&lt;&gt;"",Settings!B$9&amp;A645,"")</f>
        <v/>
      </c>
      <c r="F645" t="str">
        <f t="shared" si="42"/>
        <v/>
      </c>
      <c r="H645" t="str">
        <f t="shared" si="41"/>
        <v/>
      </c>
      <c r="K645" s="12"/>
      <c r="S645" s="48"/>
    </row>
    <row r="646" spans="2:19" x14ac:dyDescent="0.25">
      <c r="B646" s="48" t="str">
        <f t="shared" si="40"/>
        <v/>
      </c>
      <c r="C646" t="str">
        <f ca="1">IF(K646&lt;&gt;"",IF(B646="Aborted","Aborted",IF(COUNTIF(Blocks!B$3:B1631,D646)&gt;0,"Blocked",IF(B646="Done","Done",IF('Board Active'!N646=TODAY(),"Due Today",IF('Board Active'!N646&lt;TODAY(),"Late","On Time"))))),"")</f>
        <v/>
      </c>
      <c r="D646" s="48" t="str">
        <f>IF(E646&lt;&gt;"",Settings!B$9&amp;A646,"")</f>
        <v/>
      </c>
      <c r="F646" t="str">
        <f t="shared" si="42"/>
        <v/>
      </c>
      <c r="H646" t="str">
        <f t="shared" si="41"/>
        <v/>
      </c>
      <c r="K646" s="12"/>
      <c r="S646" s="48"/>
    </row>
    <row r="647" spans="2:19" x14ac:dyDescent="0.25">
      <c r="B647" s="48" t="str">
        <f t="shared" si="40"/>
        <v/>
      </c>
      <c r="C647" t="str">
        <f ca="1">IF(K647&lt;&gt;"",IF(B647="Aborted","Aborted",IF(COUNTIF(Blocks!B$3:B1632,D647)&gt;0,"Blocked",IF(B647="Done","Done",IF('Board Active'!N647=TODAY(),"Due Today",IF('Board Active'!N647&lt;TODAY(),"Late","On Time"))))),"")</f>
        <v/>
      </c>
      <c r="D647" s="48" t="str">
        <f>IF(E647&lt;&gt;"",Settings!B$9&amp;A647,"")</f>
        <v/>
      </c>
      <c r="F647" t="str">
        <f t="shared" si="42"/>
        <v/>
      </c>
      <c r="H647" t="str">
        <f t="shared" si="41"/>
        <v/>
      </c>
      <c r="K647" s="12"/>
      <c r="S647" s="48"/>
    </row>
    <row r="648" spans="2:19" x14ac:dyDescent="0.25">
      <c r="B648" s="48" t="str">
        <f t="shared" si="40"/>
        <v/>
      </c>
      <c r="C648" t="str">
        <f ca="1">IF(K648&lt;&gt;"",IF(B648="Aborted","Aborted",IF(COUNTIF(Blocks!B$3:B1633,D648)&gt;0,"Blocked",IF(B648="Done","Done",IF('Board Active'!N648=TODAY(),"Due Today",IF('Board Active'!N648&lt;TODAY(),"Late","On Time"))))),"")</f>
        <v/>
      </c>
      <c r="D648" s="48" t="str">
        <f>IF(E648&lt;&gt;"",Settings!B$9&amp;A648,"")</f>
        <v/>
      </c>
      <c r="F648" t="str">
        <f t="shared" si="42"/>
        <v/>
      </c>
      <c r="H648" t="str">
        <f t="shared" si="41"/>
        <v/>
      </c>
      <c r="K648" s="12"/>
      <c r="S648" s="48"/>
    </row>
    <row r="649" spans="2:19" x14ac:dyDescent="0.25">
      <c r="B649" s="48" t="str">
        <f t="shared" si="40"/>
        <v/>
      </c>
      <c r="C649" t="str">
        <f ca="1">IF(K649&lt;&gt;"",IF(B649="Aborted","Aborted",IF(COUNTIF(Blocks!B$3:B1634,D649)&gt;0,"Blocked",IF(B649="Done","Done",IF('Board Active'!N649=TODAY(),"Due Today",IF('Board Active'!N649&lt;TODAY(),"Late","On Time"))))),"")</f>
        <v/>
      </c>
      <c r="D649" s="48" t="str">
        <f>IF(E649&lt;&gt;"",Settings!B$9&amp;A649,"")</f>
        <v/>
      </c>
      <c r="F649" t="str">
        <f t="shared" si="42"/>
        <v/>
      </c>
      <c r="H649" t="str">
        <f t="shared" si="41"/>
        <v/>
      </c>
      <c r="K649" s="12"/>
      <c r="S649" s="48"/>
    </row>
    <row r="650" spans="2:19" x14ac:dyDescent="0.25">
      <c r="B650" s="48" t="str">
        <f t="shared" si="40"/>
        <v/>
      </c>
      <c r="C650" t="str">
        <f ca="1">IF(K650&lt;&gt;"",IF(B650="Aborted","Aborted",IF(COUNTIF(Blocks!B$3:B1635,D650)&gt;0,"Blocked",IF(B650="Done","Done",IF('Board Active'!N650=TODAY(),"Due Today",IF('Board Active'!N650&lt;TODAY(),"Late","On Time"))))),"")</f>
        <v/>
      </c>
      <c r="D650" s="48" t="str">
        <f>IF(E650&lt;&gt;"",Settings!B$9&amp;A650,"")</f>
        <v/>
      </c>
      <c r="F650" t="str">
        <f t="shared" si="42"/>
        <v/>
      </c>
      <c r="H650" t="str">
        <f t="shared" si="41"/>
        <v/>
      </c>
      <c r="K650" s="12"/>
      <c r="S650" s="48"/>
    </row>
    <row r="651" spans="2:19" x14ac:dyDescent="0.25">
      <c r="B651" s="48" t="str">
        <f t="shared" si="40"/>
        <v/>
      </c>
      <c r="C651" t="str">
        <f ca="1">IF(K651&lt;&gt;"",IF(B651="Aborted","Aborted",IF(COUNTIF(Blocks!B$3:B1636,D651)&gt;0,"Blocked",IF(B651="Done","Done",IF('Board Active'!N651=TODAY(),"Due Today",IF('Board Active'!N651&lt;TODAY(),"Late","On Time"))))),"")</f>
        <v/>
      </c>
      <c r="D651" s="48" t="str">
        <f>IF(E651&lt;&gt;"",Settings!B$9&amp;A651,"")</f>
        <v/>
      </c>
      <c r="F651" t="str">
        <f t="shared" si="42"/>
        <v/>
      </c>
      <c r="H651" t="str">
        <f t="shared" si="41"/>
        <v/>
      </c>
      <c r="K651" s="12"/>
      <c r="S651" s="48"/>
    </row>
    <row r="652" spans="2:19" x14ac:dyDescent="0.25">
      <c r="B652" s="48" t="str">
        <f t="shared" si="40"/>
        <v/>
      </c>
      <c r="C652" t="str">
        <f ca="1">IF(K652&lt;&gt;"",IF(B652="Aborted","Aborted",IF(COUNTIF(Blocks!B$3:B1637,D652)&gt;0,"Blocked",IF(B652="Done","Done",IF('Board Active'!N652=TODAY(),"Due Today",IF('Board Active'!N652&lt;TODAY(),"Late","On Time"))))),"")</f>
        <v/>
      </c>
      <c r="D652" s="48" t="str">
        <f>IF(E652&lt;&gt;"",Settings!B$9&amp;A652,"")</f>
        <v/>
      </c>
      <c r="F652" t="str">
        <f t="shared" si="42"/>
        <v/>
      </c>
      <c r="H652" t="str">
        <f t="shared" si="41"/>
        <v/>
      </c>
      <c r="K652" s="12"/>
      <c r="S652" s="48"/>
    </row>
    <row r="653" spans="2:19" x14ac:dyDescent="0.25">
      <c r="B653" s="48" t="str">
        <f t="shared" si="40"/>
        <v/>
      </c>
      <c r="C653" t="str">
        <f ca="1">IF(K653&lt;&gt;"",IF(B653="Aborted","Aborted",IF(COUNTIF(Blocks!B$3:B1638,D653)&gt;0,"Blocked",IF(B653="Done","Done",IF('Board Active'!N653=TODAY(),"Due Today",IF('Board Active'!N653&lt;TODAY(),"Late","On Time"))))),"")</f>
        <v/>
      </c>
      <c r="D653" s="48" t="str">
        <f>IF(E653&lt;&gt;"",Settings!B$9&amp;A653,"")</f>
        <v/>
      </c>
      <c r="F653" t="str">
        <f t="shared" si="42"/>
        <v/>
      </c>
      <c r="H653" t="str">
        <f t="shared" si="41"/>
        <v/>
      </c>
      <c r="K653" s="12"/>
      <c r="S653" s="48"/>
    </row>
    <row r="654" spans="2:19" x14ac:dyDescent="0.25">
      <c r="B654" s="48" t="str">
        <f t="shared" si="40"/>
        <v/>
      </c>
      <c r="C654" t="str">
        <f ca="1">IF(K654&lt;&gt;"",IF(B654="Aborted","Aborted",IF(COUNTIF(Blocks!B$3:B1639,D654)&gt;0,"Blocked",IF(B654="Done","Done",IF('Board Active'!N654=TODAY(),"Due Today",IF('Board Active'!N654&lt;TODAY(),"Late","On Time"))))),"")</f>
        <v/>
      </c>
      <c r="D654" s="48" t="str">
        <f>IF(E654&lt;&gt;"",Settings!B$9&amp;A654,"")</f>
        <v/>
      </c>
      <c r="F654" t="str">
        <f t="shared" si="42"/>
        <v/>
      </c>
      <c r="H654" t="str">
        <f t="shared" si="41"/>
        <v/>
      </c>
      <c r="K654" s="12"/>
      <c r="S654" s="48"/>
    </row>
    <row r="655" spans="2:19" x14ac:dyDescent="0.25">
      <c r="B655" s="48" t="str">
        <f t="shared" ref="B655:B718" si="43">IF(T655&lt;&gt;"","Aborted",IF(R655&lt;&gt;"", "Done", IF(Q655&lt;&gt;"","Validation Out", IF(P655&lt;&gt;"", "Validation In", IF(O655&lt;&gt;"", "Execution Out",IF(N655&lt;&gt;"","Execution In",IF(M655&lt;&gt;"","Analysis Out",IF(L655&lt;&gt;"","Analysis In",IF(K655&lt;&gt;"","Planned","")))))))))</f>
        <v/>
      </c>
      <c r="C655" t="str">
        <f ca="1">IF(K655&lt;&gt;"",IF(B655="Aborted","Aborted",IF(COUNTIF(Blocks!B$3:B1640,D655)&gt;0,"Blocked",IF(B655="Done","Done",IF('Board Active'!N655=TODAY(),"Due Today",IF('Board Active'!N655&lt;TODAY(),"Late","On Time"))))),"")</f>
        <v/>
      </c>
      <c r="D655" s="48" t="str">
        <f>IF(E655&lt;&gt;"",Settings!B$9&amp;A655,"")</f>
        <v/>
      </c>
      <c r="F655" t="str">
        <f t="shared" si="42"/>
        <v/>
      </c>
      <c r="H655" t="str">
        <f t="shared" si="41"/>
        <v/>
      </c>
      <c r="K655" s="12"/>
      <c r="S655" s="48"/>
    </row>
    <row r="656" spans="2:19" x14ac:dyDescent="0.25">
      <c r="B656" s="48" t="str">
        <f t="shared" si="43"/>
        <v/>
      </c>
      <c r="C656" t="str">
        <f ca="1">IF(K656&lt;&gt;"",IF(B656="Aborted","Aborted",IF(COUNTIF(Blocks!B$3:B1641,D656)&gt;0,"Blocked",IF(B656="Done","Done",IF('Board Active'!N656=TODAY(),"Due Today",IF('Board Active'!N656&lt;TODAY(),"Late","On Time"))))),"")</f>
        <v/>
      </c>
      <c r="D656" s="48" t="str">
        <f>IF(E656&lt;&gt;"",Settings!B$9&amp;A656,"")</f>
        <v/>
      </c>
      <c r="F656" t="str">
        <f t="shared" si="42"/>
        <v/>
      </c>
      <c r="H656" t="str">
        <f t="shared" ref="H656:H708" si="44">IF(J656="&lt;= 1 day","XS",IF(J656="2 days","S",IF(J656="3 days","M",IF(J656="&lt;= 1 week","L",IF(J656="&lt;= 2 weeks","XL","")))))</f>
        <v/>
      </c>
      <c r="K656" s="12"/>
      <c r="S656" s="48"/>
    </row>
    <row r="657" spans="2:19" x14ac:dyDescent="0.25">
      <c r="B657" s="48" t="str">
        <f t="shared" si="43"/>
        <v/>
      </c>
      <c r="C657" t="str">
        <f ca="1">IF(K657&lt;&gt;"",IF(B657="Aborted","Aborted",IF(COUNTIF(Blocks!B$3:B1642,D657)&gt;0,"Blocked",IF(B657="Done","Done",IF('Board Active'!N657=TODAY(),"Due Today",IF('Board Active'!N657&lt;TODAY(),"Late","On Time"))))),"")</f>
        <v/>
      </c>
      <c r="D657" s="48" t="str">
        <f>IF(E657&lt;&gt;"",Settings!B$9&amp;A657,"")</f>
        <v/>
      </c>
      <c r="F657" t="str">
        <f t="shared" si="42"/>
        <v/>
      </c>
      <c r="H657" t="str">
        <f t="shared" si="44"/>
        <v/>
      </c>
      <c r="K657" s="12"/>
      <c r="S657" s="48"/>
    </row>
    <row r="658" spans="2:19" x14ac:dyDescent="0.25">
      <c r="B658" s="48" t="str">
        <f t="shared" si="43"/>
        <v/>
      </c>
      <c r="C658" t="str">
        <f ca="1">IF(K658&lt;&gt;"",IF(B658="Aborted","Aborted",IF(COUNTIF(Blocks!B$3:B1643,D658)&gt;0,"Blocked",IF(B658="Done","Done",IF('Board Active'!N658=TODAY(),"Due Today",IF('Board Active'!N658&lt;TODAY(),"Late","On Time"))))),"")</f>
        <v/>
      </c>
      <c r="D658" s="48" t="str">
        <f>IF(E658&lt;&gt;"",Settings!B$9&amp;A658,"")</f>
        <v/>
      </c>
      <c r="F658" t="str">
        <f t="shared" si="42"/>
        <v/>
      </c>
      <c r="H658" t="str">
        <f t="shared" si="44"/>
        <v/>
      </c>
      <c r="K658" s="12"/>
      <c r="S658" s="48"/>
    </row>
    <row r="659" spans="2:19" x14ac:dyDescent="0.25">
      <c r="B659" s="48" t="str">
        <f t="shared" si="43"/>
        <v/>
      </c>
      <c r="C659" t="str">
        <f ca="1">IF(K659&lt;&gt;"",IF(B659="Aborted","Aborted",IF(COUNTIF(Blocks!B$3:B1644,D659)&gt;0,"Blocked",IF(B659="Done","Done",IF('Board Active'!N659=TODAY(),"Due Today",IF('Board Active'!N659&lt;TODAY(),"Late","On Time"))))),"")</f>
        <v/>
      </c>
      <c r="D659" s="48" t="str">
        <f>IF(E659&lt;&gt;"",Settings!B$9&amp;A659,"")</f>
        <v/>
      </c>
      <c r="F659" t="str">
        <f t="shared" si="42"/>
        <v/>
      </c>
      <c r="H659" t="str">
        <f t="shared" si="44"/>
        <v/>
      </c>
      <c r="K659" s="12"/>
      <c r="S659" s="48"/>
    </row>
    <row r="660" spans="2:19" x14ac:dyDescent="0.25">
      <c r="B660" s="48" t="str">
        <f t="shared" si="43"/>
        <v/>
      </c>
      <c r="C660" t="str">
        <f ca="1">IF(K660&lt;&gt;"",IF(B660="Aborted","Aborted",IF(COUNTIF(Blocks!B$3:B1645,D660)&gt;0,"Blocked",IF(B660="Done","Done",IF('Board Active'!N660=TODAY(),"Due Today",IF('Board Active'!N660&lt;TODAY(),"Late","On Time"))))),"")</f>
        <v/>
      </c>
      <c r="D660" s="48" t="str">
        <f>IF(E660&lt;&gt;"",Settings!B$9&amp;A660,"")</f>
        <v/>
      </c>
      <c r="F660" t="str">
        <f t="shared" si="42"/>
        <v/>
      </c>
      <c r="H660" t="str">
        <f t="shared" si="44"/>
        <v/>
      </c>
      <c r="K660" s="12"/>
      <c r="S660" s="48"/>
    </row>
    <row r="661" spans="2:19" x14ac:dyDescent="0.25">
      <c r="B661" s="48" t="str">
        <f t="shared" si="43"/>
        <v/>
      </c>
      <c r="C661" t="str">
        <f ca="1">IF(K661&lt;&gt;"",IF(B661="Aborted","Aborted",IF(COUNTIF(Blocks!B$3:B1646,D661)&gt;0,"Blocked",IF(B661="Done","Done",IF('Board Active'!N661=TODAY(),"Due Today",IF('Board Active'!N661&lt;TODAY(),"Late","On Time"))))),"")</f>
        <v/>
      </c>
      <c r="D661" s="48" t="str">
        <f>IF(E661&lt;&gt;"",Settings!B$9&amp;A661,"")</f>
        <v/>
      </c>
      <c r="F661" t="str">
        <f t="shared" si="42"/>
        <v/>
      </c>
      <c r="H661" t="str">
        <f t="shared" si="44"/>
        <v/>
      </c>
      <c r="K661" s="12"/>
      <c r="S661" s="48"/>
    </row>
    <row r="662" spans="2:19" x14ac:dyDescent="0.25">
      <c r="B662" s="48" t="str">
        <f t="shared" si="43"/>
        <v/>
      </c>
      <c r="C662" t="str">
        <f ca="1">IF(K662&lt;&gt;"",IF(B662="Aborted","Aborted",IF(COUNTIF(Blocks!B$3:B1647,D662)&gt;0,"Blocked",IF(B662="Done","Done",IF('Board Active'!N662=TODAY(),"Due Today",IF('Board Active'!N662&lt;TODAY(),"Late","On Time"))))),"")</f>
        <v/>
      </c>
      <c r="D662" s="48" t="str">
        <f>IF(E662&lt;&gt;"",Settings!B$9&amp;A662,"")</f>
        <v/>
      </c>
      <c r="F662" t="str">
        <f t="shared" si="42"/>
        <v/>
      </c>
      <c r="H662" t="str">
        <f t="shared" si="44"/>
        <v/>
      </c>
      <c r="K662" s="12"/>
      <c r="S662" s="48"/>
    </row>
    <row r="663" spans="2:19" x14ac:dyDescent="0.25">
      <c r="B663" s="48" t="str">
        <f t="shared" si="43"/>
        <v/>
      </c>
      <c r="C663" t="str">
        <f ca="1">IF(K663&lt;&gt;"",IF(B663="Aborted","Aborted",IF(COUNTIF(Blocks!B$3:B1648,D663)&gt;0,"Blocked",IF(B663="Done","Done",IF('Board Active'!N663=TODAY(),"Due Today",IF('Board Active'!N663&lt;TODAY(),"Late","On Time"))))),"")</f>
        <v/>
      </c>
      <c r="D663" s="48" t="str">
        <f>IF(E663&lt;&gt;"",Settings!B$9&amp;A663,"")</f>
        <v/>
      </c>
      <c r="F663" t="str">
        <f t="shared" si="42"/>
        <v/>
      </c>
      <c r="H663" t="str">
        <f t="shared" si="44"/>
        <v/>
      </c>
      <c r="K663" s="12"/>
      <c r="S663" s="48"/>
    </row>
    <row r="664" spans="2:19" x14ac:dyDescent="0.25">
      <c r="B664" s="48" t="str">
        <f t="shared" si="43"/>
        <v/>
      </c>
      <c r="C664" t="str">
        <f ca="1">IF(K664&lt;&gt;"",IF(B664="Aborted","Aborted",IF(COUNTIF(Blocks!B$3:B1649,D664)&gt;0,"Blocked",IF(B664="Done","Done",IF('Board Active'!N664=TODAY(),"Due Today",IF('Board Active'!N664&lt;TODAY(),"Late","On Time"))))),"")</f>
        <v/>
      </c>
      <c r="D664" s="48" t="str">
        <f>IF(E664&lt;&gt;"",Settings!B$9&amp;A664,"")</f>
        <v/>
      </c>
      <c r="F664" t="str">
        <f t="shared" si="42"/>
        <v/>
      </c>
      <c r="H664" t="str">
        <f t="shared" si="44"/>
        <v/>
      </c>
      <c r="K664" s="12"/>
      <c r="S664" s="48"/>
    </row>
    <row r="665" spans="2:19" x14ac:dyDescent="0.25">
      <c r="B665" s="48" t="str">
        <f t="shared" si="43"/>
        <v/>
      </c>
      <c r="C665" t="str">
        <f ca="1">IF(K665&lt;&gt;"",IF(B665="Aborted","Aborted",IF(COUNTIF(Blocks!B$3:B1650,D665)&gt;0,"Blocked",IF(B665="Done","Done",IF('Board Active'!N665=TODAY(),"Due Today",IF('Board Active'!N665&lt;TODAY(),"Late","On Time"))))),"")</f>
        <v/>
      </c>
      <c r="D665" s="48" t="str">
        <f>IF(E665&lt;&gt;"",Settings!B$9&amp;A665,"")</f>
        <v/>
      </c>
      <c r="F665" t="str">
        <f t="shared" si="42"/>
        <v/>
      </c>
      <c r="H665" t="str">
        <f t="shared" si="44"/>
        <v/>
      </c>
      <c r="K665" s="12"/>
      <c r="S665" s="48"/>
    </row>
    <row r="666" spans="2:19" x14ac:dyDescent="0.25">
      <c r="B666" s="48" t="str">
        <f t="shared" si="43"/>
        <v/>
      </c>
      <c r="C666" t="str">
        <f ca="1">IF(K666&lt;&gt;"",IF(B666="Aborted","Aborted",IF(COUNTIF(Blocks!B$3:B1651,D666)&gt;0,"Blocked",IF(B666="Done","Done",IF('Board Active'!N666=TODAY(),"Due Today",IF('Board Active'!N666&lt;TODAY(),"Late","On Time"))))),"")</f>
        <v/>
      </c>
      <c r="D666" s="48" t="str">
        <f>IF(E666&lt;&gt;"",Settings!B$9&amp;A666,"")</f>
        <v/>
      </c>
      <c r="F666" t="str">
        <f t="shared" si="42"/>
        <v/>
      </c>
      <c r="H666" t="str">
        <f t="shared" si="44"/>
        <v/>
      </c>
      <c r="K666" s="12"/>
      <c r="S666" s="48"/>
    </row>
    <row r="667" spans="2:19" x14ac:dyDescent="0.25">
      <c r="B667" s="48" t="str">
        <f t="shared" si="43"/>
        <v/>
      </c>
      <c r="C667" t="str">
        <f ca="1">IF(K667&lt;&gt;"",IF(B667="Aborted","Aborted",IF(COUNTIF(Blocks!B$3:B1652,D667)&gt;0,"Blocked",IF(B667="Done","Done",IF('Board Active'!N667=TODAY(),"Due Today",IF('Board Active'!N667&lt;TODAY(),"Late","On Time"))))),"")</f>
        <v/>
      </c>
      <c r="D667" s="48" t="str">
        <f>IF(E667&lt;&gt;"",Settings!B$9&amp;A667,"")</f>
        <v/>
      </c>
      <c r="F667" t="str">
        <f t="shared" si="42"/>
        <v/>
      </c>
      <c r="H667" t="str">
        <f t="shared" si="44"/>
        <v/>
      </c>
      <c r="K667" s="12"/>
      <c r="S667" s="48"/>
    </row>
    <row r="668" spans="2:19" x14ac:dyDescent="0.25">
      <c r="B668" s="48" t="str">
        <f t="shared" si="43"/>
        <v/>
      </c>
      <c r="C668" t="str">
        <f ca="1">IF(K668&lt;&gt;"",IF(B668="Aborted","Aborted",IF(COUNTIF(Blocks!B$3:B1653,D668)&gt;0,"Blocked",IF(B668="Done","Done",IF('Board Active'!N668=TODAY(),"Due Today",IF('Board Active'!N668&lt;TODAY(),"Late","On Time"))))),"")</f>
        <v/>
      </c>
      <c r="D668" s="48" t="str">
        <f>IF(E668&lt;&gt;"",Settings!B$9&amp;A668,"")</f>
        <v/>
      </c>
      <c r="F668" t="str">
        <f t="shared" si="42"/>
        <v/>
      </c>
      <c r="H668" t="str">
        <f t="shared" si="44"/>
        <v/>
      </c>
      <c r="K668" s="12"/>
      <c r="S668" s="48"/>
    </row>
    <row r="669" spans="2:19" x14ac:dyDescent="0.25">
      <c r="B669" s="48" t="str">
        <f t="shared" si="43"/>
        <v/>
      </c>
      <c r="C669" t="str">
        <f ca="1">IF(K669&lt;&gt;"",IF(B669="Aborted","Aborted",IF(COUNTIF(Blocks!B$3:B1654,D669)&gt;0,"Blocked",IF(B669="Done","Done",IF('Board Active'!N669=TODAY(),"Due Today",IF('Board Active'!N669&lt;TODAY(),"Late","On Time"))))),"")</f>
        <v/>
      </c>
      <c r="D669" s="48" t="str">
        <f>IF(E669&lt;&gt;"",Settings!B$9&amp;A669,"")</f>
        <v/>
      </c>
      <c r="F669" t="str">
        <f t="shared" si="42"/>
        <v/>
      </c>
      <c r="H669" t="str">
        <f t="shared" si="44"/>
        <v/>
      </c>
      <c r="K669" s="12"/>
      <c r="S669" s="48"/>
    </row>
    <row r="670" spans="2:19" x14ac:dyDescent="0.25">
      <c r="B670" s="48" t="str">
        <f t="shared" si="43"/>
        <v/>
      </c>
      <c r="C670" t="str">
        <f ca="1">IF(K670&lt;&gt;"",IF(B670="Aborted","Aborted",IF(COUNTIF(Blocks!B$3:B1655,D670)&gt;0,"Blocked",IF(B670="Done","Done",IF('Board Active'!N670=TODAY(),"Due Today",IF('Board Active'!N670&lt;TODAY(),"Late","On Time"))))),"")</f>
        <v/>
      </c>
      <c r="D670" s="48" t="str">
        <f>IF(E670&lt;&gt;"",Settings!B$9&amp;A670,"")</f>
        <v/>
      </c>
      <c r="F670" t="str">
        <f t="shared" si="42"/>
        <v/>
      </c>
      <c r="H670" t="str">
        <f t="shared" si="44"/>
        <v/>
      </c>
      <c r="K670" s="12"/>
      <c r="S670" s="48"/>
    </row>
    <row r="671" spans="2:19" x14ac:dyDescent="0.25">
      <c r="B671" s="48" t="str">
        <f t="shared" si="43"/>
        <v/>
      </c>
      <c r="C671" t="str">
        <f ca="1">IF(K671&lt;&gt;"",IF(B671="Aborted","Aborted",IF(COUNTIF(Blocks!B$3:B1656,D671)&gt;0,"Blocked",IF(B671="Done","Done",IF('Board Active'!N671=TODAY(),"Due Today",IF('Board Active'!N671&lt;TODAY(),"Late","On Time"))))),"")</f>
        <v/>
      </c>
      <c r="D671" s="48" t="str">
        <f>IF(E671&lt;&gt;"",Settings!B$9&amp;A671,"")</f>
        <v/>
      </c>
      <c r="F671" t="str">
        <f t="shared" si="42"/>
        <v/>
      </c>
      <c r="H671" t="str">
        <f t="shared" si="44"/>
        <v/>
      </c>
      <c r="K671" s="12"/>
      <c r="S671" s="48"/>
    </row>
    <row r="672" spans="2:19" x14ac:dyDescent="0.25">
      <c r="B672" s="48" t="str">
        <f t="shared" si="43"/>
        <v/>
      </c>
      <c r="C672" t="str">
        <f ca="1">IF(K672&lt;&gt;"",IF(B672="Aborted","Aborted",IF(COUNTIF(Blocks!B$3:B1657,D672)&gt;0,"Blocked",IF(B672="Done","Done",IF('Board Active'!N672=TODAY(),"Due Today",IF('Board Active'!N672&lt;TODAY(),"Late","On Time"))))),"")</f>
        <v/>
      </c>
      <c r="D672" s="48" t="str">
        <f>IF(E672&lt;&gt;"",Settings!B$9&amp;A672,"")</f>
        <v/>
      </c>
      <c r="F672" t="str">
        <f t="shared" si="42"/>
        <v/>
      </c>
      <c r="H672" t="str">
        <f t="shared" si="44"/>
        <v/>
      </c>
      <c r="K672" s="12"/>
      <c r="S672" s="48"/>
    </row>
    <row r="673" spans="2:19" x14ac:dyDescent="0.25">
      <c r="B673" s="48" t="str">
        <f t="shared" si="43"/>
        <v/>
      </c>
      <c r="C673" t="str">
        <f ca="1">IF(K673&lt;&gt;"",IF(B673="Aborted","Aborted",IF(COUNTIF(Blocks!B$3:B1658,D673)&gt;0,"Blocked",IF(B673="Done","Done",IF('Board Active'!N673=TODAY(),"Due Today",IF('Board Active'!N673&lt;TODAY(),"Late","On Time"))))),"")</f>
        <v/>
      </c>
      <c r="D673" s="48" t="str">
        <f>IF(E673&lt;&gt;"",Settings!B$9&amp;A673,"")</f>
        <v/>
      </c>
      <c r="F673" t="str">
        <f t="shared" si="42"/>
        <v/>
      </c>
      <c r="H673" t="str">
        <f t="shared" si="44"/>
        <v/>
      </c>
      <c r="K673" s="12"/>
      <c r="S673" s="48"/>
    </row>
    <row r="674" spans="2:19" x14ac:dyDescent="0.25">
      <c r="B674" s="48" t="str">
        <f t="shared" si="43"/>
        <v/>
      </c>
      <c r="C674" t="str">
        <f ca="1">IF(K674&lt;&gt;"",IF(B674="Aborted","Aborted",IF(COUNTIF(Blocks!B$3:B1659,D674)&gt;0,"Blocked",IF(B674="Done","Done",IF('Board Active'!N674=TODAY(),"Due Today",IF('Board Active'!N674&lt;TODAY(),"Late","On Time"))))),"")</f>
        <v/>
      </c>
      <c r="D674" s="48" t="str">
        <f>IF(E674&lt;&gt;"",Settings!B$9&amp;A674,"")</f>
        <v/>
      </c>
      <c r="F674" t="str">
        <f t="shared" si="42"/>
        <v/>
      </c>
      <c r="H674" t="str">
        <f t="shared" si="44"/>
        <v/>
      </c>
      <c r="K674" s="12"/>
      <c r="S674" s="48"/>
    </row>
    <row r="675" spans="2:19" x14ac:dyDescent="0.25">
      <c r="B675" s="48" t="str">
        <f t="shared" si="43"/>
        <v/>
      </c>
      <c r="C675" t="str">
        <f ca="1">IF(K675&lt;&gt;"",IF(B675="Aborted","Aborted",IF(COUNTIF(Blocks!B$3:B1660,D675)&gt;0,"Blocked",IF(B675="Done","Done",IF('Board Active'!N675=TODAY(),"Due Today",IF('Board Active'!N675&lt;TODAY(),"Late","On Time"))))),"")</f>
        <v/>
      </c>
      <c r="D675" s="48" t="str">
        <f>IF(E675&lt;&gt;"",Settings!B$9&amp;A675,"")</f>
        <v/>
      </c>
      <c r="F675" t="str">
        <f t="shared" si="42"/>
        <v/>
      </c>
      <c r="H675" t="str">
        <f t="shared" si="44"/>
        <v/>
      </c>
      <c r="K675" s="12"/>
      <c r="S675" s="48"/>
    </row>
    <row r="676" spans="2:19" x14ac:dyDescent="0.25">
      <c r="B676" s="48" t="str">
        <f t="shared" si="43"/>
        <v/>
      </c>
      <c r="C676" t="str">
        <f ca="1">IF(K676&lt;&gt;"",IF(B676="Aborted","Aborted",IF(COUNTIF(Blocks!B$3:B1661,D676)&gt;0,"Blocked",IF(B676="Done","Done",IF('Board Active'!N676=TODAY(),"Due Today",IF('Board Active'!N676&lt;TODAY(),"Late","On Time"))))),"")</f>
        <v/>
      </c>
      <c r="D676" s="48" t="str">
        <f>IF(E676&lt;&gt;"",Settings!B$9&amp;A676,"")</f>
        <v/>
      </c>
      <c r="F676" t="str">
        <f t="shared" si="42"/>
        <v/>
      </c>
      <c r="H676" t="str">
        <f t="shared" si="44"/>
        <v/>
      </c>
      <c r="K676" s="12"/>
      <c r="S676" s="48"/>
    </row>
    <row r="677" spans="2:19" x14ac:dyDescent="0.25">
      <c r="B677" s="48" t="str">
        <f t="shared" si="43"/>
        <v/>
      </c>
      <c r="C677" t="str">
        <f ca="1">IF(K677&lt;&gt;"",IF(B677="Aborted","Aborted",IF(COUNTIF(Blocks!B$3:B1662,D677)&gt;0,"Blocked",IF(B677="Done","Done",IF('Board Active'!N677=TODAY(),"Due Today",IF('Board Active'!N677&lt;TODAY(),"Late","On Time"))))),"")</f>
        <v/>
      </c>
      <c r="D677" s="48" t="str">
        <f>IF(E677&lt;&gt;"",Settings!B$9&amp;A677,"")</f>
        <v/>
      </c>
      <c r="F677" t="str">
        <f t="shared" si="42"/>
        <v/>
      </c>
      <c r="H677" t="str">
        <f t="shared" si="44"/>
        <v/>
      </c>
      <c r="K677" s="12"/>
      <c r="S677" s="48"/>
    </row>
    <row r="678" spans="2:19" x14ac:dyDescent="0.25">
      <c r="B678" s="48" t="str">
        <f t="shared" si="43"/>
        <v/>
      </c>
      <c r="C678" t="str">
        <f ca="1">IF(K678&lt;&gt;"",IF(B678="Aborted","Aborted",IF(COUNTIF(Blocks!B$3:B1663,D678)&gt;0,"Blocked",IF(B678="Done","Done",IF('Board Active'!N678=TODAY(),"Due Today",IF('Board Active'!N678&lt;TODAY(),"Late","On Time"))))),"")</f>
        <v/>
      </c>
      <c r="D678" s="48" t="str">
        <f>IF(E678&lt;&gt;"",Settings!B$9&amp;A678,"")</f>
        <v/>
      </c>
      <c r="F678" t="str">
        <f t="shared" si="42"/>
        <v/>
      </c>
      <c r="H678" t="str">
        <f t="shared" si="44"/>
        <v/>
      </c>
      <c r="K678" s="12"/>
      <c r="S678" s="48"/>
    </row>
    <row r="679" spans="2:19" x14ac:dyDescent="0.25">
      <c r="B679" s="48" t="str">
        <f t="shared" si="43"/>
        <v/>
      </c>
      <c r="C679" t="str">
        <f ca="1">IF(K679&lt;&gt;"",IF(B679="Aborted","Aborted",IF(COUNTIF(Blocks!B$3:B1664,D679)&gt;0,"Blocked",IF(B679="Done","Done",IF('Board Active'!N679=TODAY(),"Due Today",IF('Board Active'!N679&lt;TODAY(),"Late","On Time"))))),"")</f>
        <v/>
      </c>
      <c r="D679" s="48" t="str">
        <f>IF(E679&lt;&gt;"",Settings!B$9&amp;A679,"")</f>
        <v/>
      </c>
      <c r="F679" t="str">
        <f t="shared" si="42"/>
        <v/>
      </c>
      <c r="H679" t="str">
        <f t="shared" si="44"/>
        <v/>
      </c>
      <c r="K679" s="12"/>
      <c r="S679" s="48"/>
    </row>
    <row r="680" spans="2:19" x14ac:dyDescent="0.25">
      <c r="B680" s="48" t="str">
        <f t="shared" si="43"/>
        <v/>
      </c>
      <c r="C680" t="str">
        <f ca="1">IF(K680&lt;&gt;"",IF(B680="Aborted","Aborted",IF(COUNTIF(Blocks!B$3:B1665,D680)&gt;0,"Blocked",IF(B680="Done","Done",IF('Board Active'!N680=TODAY(),"Due Today",IF('Board Active'!N680&lt;TODAY(),"Late","On Time"))))),"")</f>
        <v/>
      </c>
      <c r="D680" s="48" t="str">
        <f>IF(E680&lt;&gt;"",Settings!B$9&amp;A680,"")</f>
        <v/>
      </c>
      <c r="F680" t="str">
        <f t="shared" si="42"/>
        <v/>
      </c>
      <c r="H680" t="str">
        <f t="shared" si="44"/>
        <v/>
      </c>
      <c r="K680" s="12"/>
      <c r="S680" s="48"/>
    </row>
    <row r="681" spans="2:19" x14ac:dyDescent="0.25">
      <c r="B681" s="48" t="str">
        <f t="shared" si="43"/>
        <v/>
      </c>
      <c r="C681" t="str">
        <f ca="1">IF(K681&lt;&gt;"",IF(B681="Aborted","Aborted",IF(COUNTIF(Blocks!B$3:B1666,D681)&gt;0,"Blocked",IF(B681="Done","Done",IF('Board Active'!N681=TODAY(),"Due Today",IF('Board Active'!N681&lt;TODAY(),"Late","On Time"))))),"")</f>
        <v/>
      </c>
      <c r="D681" s="48" t="str">
        <f>IF(E681&lt;&gt;"",Settings!B$9&amp;A681,"")</f>
        <v/>
      </c>
      <c r="F681" t="str">
        <f t="shared" si="42"/>
        <v/>
      </c>
      <c r="H681" t="str">
        <f t="shared" si="44"/>
        <v/>
      </c>
      <c r="K681" s="12"/>
      <c r="S681" s="48"/>
    </row>
    <row r="682" spans="2:19" x14ac:dyDescent="0.25">
      <c r="B682" s="48" t="str">
        <f t="shared" si="43"/>
        <v/>
      </c>
      <c r="C682" t="str">
        <f ca="1">IF(K682&lt;&gt;"",IF(B682="Aborted","Aborted",IF(COUNTIF(Blocks!B$3:B1667,D682)&gt;0,"Blocked",IF(B682="Done","Done",IF('Board Active'!N682=TODAY(),"Due Today",IF('Board Active'!N682&lt;TODAY(),"Late","On Time"))))),"")</f>
        <v/>
      </c>
      <c r="D682" s="48" t="str">
        <f>IF(E682&lt;&gt;"",Settings!B$9&amp;A682,"")</f>
        <v/>
      </c>
      <c r="F682" t="str">
        <f t="shared" si="42"/>
        <v/>
      </c>
      <c r="H682" t="str">
        <f t="shared" si="44"/>
        <v/>
      </c>
      <c r="K682" s="12"/>
      <c r="S682" s="48"/>
    </row>
    <row r="683" spans="2:19" x14ac:dyDescent="0.25">
      <c r="B683" s="48" t="str">
        <f t="shared" si="43"/>
        <v/>
      </c>
      <c r="C683" t="str">
        <f ca="1">IF(K683&lt;&gt;"",IF(B683="Aborted","Aborted",IF(COUNTIF(Blocks!B$3:B1668,D683)&gt;0,"Blocked",IF(B683="Done","Done",IF('Board Active'!N683=TODAY(),"Due Today",IF('Board Active'!N683&lt;TODAY(),"Late","On Time"))))),"")</f>
        <v/>
      </c>
      <c r="D683" s="48" t="str">
        <f>IF(E683&lt;&gt;"",Settings!B$9&amp;A683,"")</f>
        <v/>
      </c>
      <c r="F683" t="str">
        <f t="shared" si="42"/>
        <v/>
      </c>
      <c r="H683" t="str">
        <f t="shared" si="44"/>
        <v/>
      </c>
      <c r="K683" s="12"/>
      <c r="S683" s="48"/>
    </row>
    <row r="684" spans="2:19" x14ac:dyDescent="0.25">
      <c r="B684" s="48" t="str">
        <f t="shared" si="43"/>
        <v/>
      </c>
      <c r="C684" t="str">
        <f ca="1">IF(K684&lt;&gt;"",IF(B684="Aborted","Aborted",IF(COUNTIF(Blocks!B$3:B1669,D684)&gt;0,"Blocked",IF(B684="Done","Done",IF('Board Active'!N684=TODAY(),"Due Today",IF('Board Active'!N684&lt;TODAY(),"Late","On Time"))))),"")</f>
        <v/>
      </c>
      <c r="D684" s="48" t="str">
        <f>IF(E684&lt;&gt;"",Settings!B$9&amp;A684,"")</f>
        <v/>
      </c>
      <c r="F684" t="str">
        <f t="shared" si="42"/>
        <v/>
      </c>
      <c r="H684" t="str">
        <f t="shared" si="44"/>
        <v/>
      </c>
      <c r="K684" s="12"/>
      <c r="S684" s="48"/>
    </row>
    <row r="685" spans="2:19" x14ac:dyDescent="0.25">
      <c r="B685" s="48" t="str">
        <f t="shared" si="43"/>
        <v/>
      </c>
      <c r="C685" t="str">
        <f ca="1">IF(K685&lt;&gt;"",IF(B685="Aborted","Aborted",IF(COUNTIF(Blocks!B$3:B1670,D685)&gt;0,"Blocked",IF(B685="Done","Done",IF('Board Active'!N685=TODAY(),"Due Today",IF('Board Active'!N685&lt;TODAY(),"Late","On Time"))))),"")</f>
        <v/>
      </c>
      <c r="D685" s="48" t="str">
        <f>IF(E685&lt;&gt;"",Settings!B$9&amp;A685,"")</f>
        <v/>
      </c>
      <c r="F685" t="str">
        <f t="shared" si="42"/>
        <v/>
      </c>
      <c r="H685" t="str">
        <f t="shared" si="44"/>
        <v/>
      </c>
      <c r="K685" s="12"/>
      <c r="S685" s="48"/>
    </row>
    <row r="686" spans="2:19" x14ac:dyDescent="0.25">
      <c r="B686" s="48" t="str">
        <f t="shared" si="43"/>
        <v/>
      </c>
      <c r="C686" t="str">
        <f ca="1">IF(K686&lt;&gt;"",IF(B686="Aborted","Aborted",IF(COUNTIF(Blocks!B$3:B1671,D686)&gt;0,"Blocked",IF(B686="Done","Done",IF('Board Active'!N686=TODAY(),"Due Today",IF('Board Active'!N686&lt;TODAY(),"Late","On Time"))))),"")</f>
        <v/>
      </c>
      <c r="D686" s="48" t="str">
        <f>IF(E686&lt;&gt;"",Settings!B$9&amp;A686,"")</f>
        <v/>
      </c>
      <c r="F686" t="str">
        <f t="shared" si="42"/>
        <v/>
      </c>
      <c r="H686" t="str">
        <f t="shared" si="44"/>
        <v/>
      </c>
      <c r="K686" s="12"/>
      <c r="S686" s="48"/>
    </row>
    <row r="687" spans="2:19" x14ac:dyDescent="0.25">
      <c r="B687" s="48" t="str">
        <f t="shared" si="43"/>
        <v/>
      </c>
      <c r="C687" t="str">
        <f ca="1">IF(K687&lt;&gt;"",IF(B687="Aborted","Aborted",IF(COUNTIF(Blocks!B$3:B1672,D687)&gt;0,"Blocked",IF(B687="Done","Done",IF('Board Active'!N687=TODAY(),"Due Today",IF('Board Active'!N687&lt;TODAY(),"Late","On Time"))))),"")</f>
        <v/>
      </c>
      <c r="D687" s="48" t="str">
        <f>IF(E687&lt;&gt;"",Settings!B$9&amp;A687,"")</f>
        <v/>
      </c>
      <c r="F687" t="str">
        <f t="shared" si="42"/>
        <v/>
      </c>
      <c r="H687" t="str">
        <f t="shared" si="44"/>
        <v/>
      </c>
      <c r="K687" s="12"/>
      <c r="S687" s="48"/>
    </row>
    <row r="688" spans="2:19" x14ac:dyDescent="0.25">
      <c r="B688" s="48" t="str">
        <f t="shared" si="43"/>
        <v/>
      </c>
      <c r="C688" t="str">
        <f ca="1">IF(K688&lt;&gt;"",IF(B688="Aborted","Aborted",IF(COUNTIF(Blocks!B$3:B1673,D688)&gt;0,"Blocked",IF(B688="Done","Done",IF('Board Active'!N688=TODAY(),"Due Today",IF('Board Active'!N688&lt;TODAY(),"Late","On Time"))))),"")</f>
        <v/>
      </c>
      <c r="D688" s="48" t="str">
        <f>IF(E688&lt;&gt;"",Settings!B$9&amp;A688,"")</f>
        <v/>
      </c>
      <c r="F688" t="str">
        <f t="shared" si="42"/>
        <v/>
      </c>
      <c r="H688" t="str">
        <f t="shared" si="44"/>
        <v/>
      </c>
      <c r="K688" s="12"/>
      <c r="S688" s="48"/>
    </row>
    <row r="689" spans="2:19" x14ac:dyDescent="0.25">
      <c r="B689" s="48" t="str">
        <f t="shared" si="43"/>
        <v/>
      </c>
      <c r="C689" t="str">
        <f ca="1">IF(K689&lt;&gt;"",IF(B689="Aborted","Aborted",IF(COUNTIF(Blocks!B$3:B1674,D689)&gt;0,"Blocked",IF(B689="Done","Done",IF('Board Active'!N689=TODAY(),"Due Today",IF('Board Active'!N689&lt;TODAY(),"Late","On Time"))))),"")</f>
        <v/>
      </c>
      <c r="D689" s="48" t="str">
        <f>IF(E689&lt;&gt;"",Settings!B$9&amp;A689,"")</f>
        <v/>
      </c>
      <c r="F689" t="str">
        <f t="shared" si="42"/>
        <v/>
      </c>
      <c r="H689" t="str">
        <f t="shared" si="44"/>
        <v/>
      </c>
      <c r="K689" s="12"/>
      <c r="S689" s="48"/>
    </row>
    <row r="690" spans="2:19" x14ac:dyDescent="0.25">
      <c r="B690" s="48" t="str">
        <f t="shared" si="43"/>
        <v/>
      </c>
      <c r="C690" t="str">
        <f ca="1">IF(K690&lt;&gt;"",IF(B690="Aborted","Aborted",IF(COUNTIF(Blocks!B$3:B1675,D690)&gt;0,"Blocked",IF(B690="Done","Done",IF('Board Active'!N690=TODAY(),"Due Today",IF('Board Active'!N690&lt;TODAY(),"Late","On Time"))))),"")</f>
        <v/>
      </c>
      <c r="D690" s="48" t="str">
        <f>IF(E690&lt;&gt;"",Settings!B$9&amp;A690,"")</f>
        <v/>
      </c>
      <c r="F690" t="str">
        <f t="shared" si="42"/>
        <v/>
      </c>
      <c r="H690" t="str">
        <f t="shared" si="44"/>
        <v/>
      </c>
      <c r="K690" s="12"/>
      <c r="S690" s="48"/>
    </row>
    <row r="691" spans="2:19" x14ac:dyDescent="0.25">
      <c r="B691" s="48" t="str">
        <f t="shared" si="43"/>
        <v/>
      </c>
      <c r="C691" t="str">
        <f ca="1">IF(K691&lt;&gt;"",IF(B691="Aborted","Aborted",IF(COUNTIF(Blocks!B$3:B1676,D691)&gt;0,"Blocked",IF(B691="Done","Done",IF('Board Active'!N691=TODAY(),"Due Today",IF('Board Active'!N691&lt;TODAY(),"Late","On Time"))))),"")</f>
        <v/>
      </c>
      <c r="D691" s="48" t="str">
        <f>IF(E691&lt;&gt;"",Settings!B$9&amp;A691,"")</f>
        <v/>
      </c>
      <c r="F691" t="str">
        <f t="shared" si="42"/>
        <v/>
      </c>
      <c r="H691" t="str">
        <f t="shared" si="44"/>
        <v/>
      </c>
      <c r="K691" s="12"/>
      <c r="S691" s="48"/>
    </row>
    <row r="692" spans="2:19" x14ac:dyDescent="0.25">
      <c r="B692" s="48" t="str">
        <f t="shared" si="43"/>
        <v/>
      </c>
      <c r="C692" t="str">
        <f ca="1">IF(K692&lt;&gt;"",IF(B692="Aborted","Aborted",IF(COUNTIF(Blocks!B$3:B1677,D692)&gt;0,"Blocked",IF(B692="Done","Done",IF('Board Active'!N692=TODAY(),"Due Today",IF('Board Active'!N692&lt;TODAY(),"Late","On Time"))))),"")</f>
        <v/>
      </c>
      <c r="D692" s="48" t="str">
        <f>IF(E692&lt;&gt;"",Settings!B$9&amp;A692,"")</f>
        <v/>
      </c>
      <c r="F692" t="str">
        <f t="shared" si="42"/>
        <v/>
      </c>
      <c r="H692" t="str">
        <f t="shared" si="44"/>
        <v/>
      </c>
      <c r="K692" s="12"/>
      <c r="S692" s="48"/>
    </row>
    <row r="693" spans="2:19" x14ac:dyDescent="0.25">
      <c r="B693" s="48" t="str">
        <f t="shared" si="43"/>
        <v/>
      </c>
      <c r="C693" t="str">
        <f ca="1">IF(K693&lt;&gt;"",IF(B693="Aborted","Aborted",IF(COUNTIF(Blocks!B$3:B1678,D693)&gt;0,"Blocked",IF(B693="Done","Done",IF('Board Active'!N693=TODAY(),"Due Today",IF('Board Active'!N693&lt;TODAY(),"Late","On Time"))))),"")</f>
        <v/>
      </c>
      <c r="D693" s="48" t="str">
        <f>IF(E693&lt;&gt;"",Settings!B$9&amp;A693,"")</f>
        <v/>
      </c>
      <c r="F693" t="str">
        <f t="shared" si="42"/>
        <v/>
      </c>
      <c r="H693" t="str">
        <f t="shared" si="44"/>
        <v/>
      </c>
      <c r="K693" s="12"/>
      <c r="S693" s="48"/>
    </row>
    <row r="694" spans="2:19" x14ac:dyDescent="0.25">
      <c r="B694" s="48" t="str">
        <f t="shared" si="43"/>
        <v/>
      </c>
      <c r="C694" t="str">
        <f ca="1">IF(K694&lt;&gt;"",IF(B694="Aborted","Aborted",IF(COUNTIF(Blocks!B$3:B1679,D694)&gt;0,"Blocked",IF(B694="Done","Done",IF('Board Active'!N694=TODAY(),"Due Today",IF('Board Active'!N694&lt;TODAY(),"Late","On Time"))))),"")</f>
        <v/>
      </c>
      <c r="D694" s="48" t="str">
        <f>IF(E694&lt;&gt;"",Settings!B$9&amp;A694,"")</f>
        <v/>
      </c>
      <c r="F694" t="str">
        <f t="shared" si="42"/>
        <v/>
      </c>
      <c r="H694" t="str">
        <f t="shared" si="44"/>
        <v/>
      </c>
      <c r="K694" s="12"/>
      <c r="S694" s="48"/>
    </row>
    <row r="695" spans="2:19" x14ac:dyDescent="0.25">
      <c r="B695" s="48" t="str">
        <f t="shared" si="43"/>
        <v/>
      </c>
      <c r="C695" t="str">
        <f ca="1">IF(K695&lt;&gt;"",IF(B695="Aborted","Aborted",IF(COUNTIF(Blocks!B$3:B1680,D695)&gt;0,"Blocked",IF(B695="Done","Done",IF('Board Active'!N695=TODAY(),"Due Today",IF('Board Active'!N695&lt;TODAY(),"Late","On Time"))))),"")</f>
        <v/>
      </c>
      <c r="D695" s="48" t="str">
        <f>IF(E695&lt;&gt;"",Settings!B$9&amp;A695,"")</f>
        <v/>
      </c>
      <c r="F695" t="str">
        <f t="shared" si="42"/>
        <v/>
      </c>
      <c r="H695" t="str">
        <f t="shared" si="44"/>
        <v/>
      </c>
      <c r="K695" s="12"/>
      <c r="S695" s="48"/>
    </row>
    <row r="696" spans="2:19" x14ac:dyDescent="0.25">
      <c r="B696" s="48" t="str">
        <f t="shared" si="43"/>
        <v/>
      </c>
      <c r="C696" t="str">
        <f ca="1">IF(K696&lt;&gt;"",IF(B696="Aborted","Aborted",IF(COUNTIF(Blocks!B$3:B1681,D696)&gt;0,"Blocked",IF(B696="Done","Done",IF('Board Active'!N696=TODAY(),"Due Today",IF('Board Active'!N696&lt;TODAY(),"Late","On Time"))))),"")</f>
        <v/>
      </c>
      <c r="D696" s="48" t="str">
        <f>IF(E696&lt;&gt;"",Settings!B$9&amp;A696,"")</f>
        <v/>
      </c>
      <c r="F696" t="str">
        <f t="shared" si="42"/>
        <v/>
      </c>
      <c r="H696" t="str">
        <f t="shared" si="44"/>
        <v/>
      </c>
      <c r="K696" s="12"/>
      <c r="S696" s="48"/>
    </row>
    <row r="697" spans="2:19" x14ac:dyDescent="0.25">
      <c r="B697" s="48" t="str">
        <f t="shared" si="43"/>
        <v/>
      </c>
      <c r="C697" t="str">
        <f ca="1">IF(K697&lt;&gt;"",IF(B697="Aborted","Aborted",IF(COUNTIF(Blocks!B$3:B1682,D697)&gt;0,"Blocked",IF(B697="Done","Done",IF('Board Active'!N697=TODAY(),"Due Today",IF('Board Active'!N697&lt;TODAY(),"Late","On Time"))))),"")</f>
        <v/>
      </c>
      <c r="D697" s="48" t="str">
        <f>IF(E697&lt;&gt;"",Settings!B$9&amp;A697,"")</f>
        <v/>
      </c>
      <c r="F697" t="str">
        <f t="shared" si="42"/>
        <v/>
      </c>
      <c r="H697" t="str">
        <f t="shared" si="44"/>
        <v/>
      </c>
      <c r="K697" s="12"/>
      <c r="S697" s="48"/>
    </row>
    <row r="698" spans="2:19" x14ac:dyDescent="0.25">
      <c r="B698" s="48" t="str">
        <f t="shared" si="43"/>
        <v/>
      </c>
      <c r="C698" t="str">
        <f ca="1">IF(K698&lt;&gt;"",IF(B698="Aborted","Aborted",IF(COUNTIF(Blocks!B$3:B1683,D698)&gt;0,"Blocked",IF(B698="Done","Done",IF('Board Active'!N698=TODAY(),"Due Today",IF('Board Active'!N698&lt;TODAY(),"Late","On Time"))))),"")</f>
        <v/>
      </c>
      <c r="D698" s="48" t="str">
        <f>IF(E698&lt;&gt;"",Settings!B$9&amp;A698,"")</f>
        <v/>
      </c>
      <c r="F698" t="str">
        <f t="shared" si="42"/>
        <v/>
      </c>
      <c r="H698" t="str">
        <f t="shared" si="44"/>
        <v/>
      </c>
      <c r="K698" s="12"/>
      <c r="S698" s="48"/>
    </row>
    <row r="699" spans="2:19" x14ac:dyDescent="0.25">
      <c r="B699" s="48" t="str">
        <f t="shared" si="43"/>
        <v/>
      </c>
      <c r="C699" t="str">
        <f ca="1">IF(K699&lt;&gt;"",IF(B699="Aborted","Aborted",IF(COUNTIF(Blocks!B$3:B1684,D699)&gt;0,"Blocked",IF(B699="Done","Done",IF('Board Active'!N699=TODAY(),"Due Today",IF('Board Active'!N699&lt;TODAY(),"Late","On Time"))))),"")</f>
        <v/>
      </c>
      <c r="D699" s="48" t="str">
        <f>IF(E699&lt;&gt;"",Settings!B$9&amp;A699,"")</f>
        <v/>
      </c>
      <c r="F699" t="str">
        <f t="shared" si="42"/>
        <v/>
      </c>
      <c r="H699" t="str">
        <f t="shared" si="44"/>
        <v/>
      </c>
      <c r="K699" s="12"/>
      <c r="S699" s="48"/>
    </row>
    <row r="700" spans="2:19" x14ac:dyDescent="0.25">
      <c r="B700" s="48" t="str">
        <f t="shared" si="43"/>
        <v/>
      </c>
      <c r="C700" t="str">
        <f ca="1">IF(K700&lt;&gt;"",IF(B700="Aborted","Aborted",IF(COUNTIF(Blocks!B$3:B1685,D700)&gt;0,"Blocked",IF(B700="Done","Done",IF('Board Active'!N700=TODAY(),"Due Today",IF('Board Active'!N700&lt;TODAY(),"Late","On Time"))))),"")</f>
        <v/>
      </c>
      <c r="D700" s="48" t="str">
        <f>IF(E700&lt;&gt;"",Settings!B$9&amp;A700,"")</f>
        <v/>
      </c>
      <c r="F700" t="str">
        <f t="shared" si="42"/>
        <v/>
      </c>
      <c r="H700" t="str">
        <f t="shared" si="44"/>
        <v/>
      </c>
      <c r="K700" s="12"/>
      <c r="S700" s="48"/>
    </row>
    <row r="701" spans="2:19" x14ac:dyDescent="0.25">
      <c r="B701" s="48" t="str">
        <f t="shared" si="43"/>
        <v/>
      </c>
      <c r="C701" t="str">
        <f ca="1">IF(K701&lt;&gt;"",IF(B701="Aborted","Aborted",IF(COUNTIF(Blocks!B$3:B1686,D701)&gt;0,"Blocked",IF(B701="Done","Done",IF('Board Active'!N701=TODAY(),"Due Today",IF('Board Active'!N701&lt;TODAY(),"Late","On Time"))))),"")</f>
        <v/>
      </c>
      <c r="D701" s="48" t="str">
        <f>IF(E701&lt;&gt;"",Settings!B$9&amp;A701,"")</f>
        <v/>
      </c>
      <c r="F701" t="str">
        <f t="shared" si="42"/>
        <v/>
      </c>
      <c r="H701" t="str">
        <f t="shared" si="44"/>
        <v/>
      </c>
      <c r="K701" s="12"/>
      <c r="S701" s="48"/>
    </row>
    <row r="702" spans="2:19" x14ac:dyDescent="0.25">
      <c r="B702" s="48" t="str">
        <f t="shared" si="43"/>
        <v/>
      </c>
      <c r="C702" t="str">
        <f ca="1">IF(K702&lt;&gt;"",IF(B702="Aborted","Aborted",IF(COUNTIF(Blocks!B$3:B1687,D702)&gt;0,"Blocked",IF(B702="Done","Done",IF('Board Active'!N702=TODAY(),"Due Today",IF('Board Active'!N702&lt;TODAY(),"Late","On Time"))))),"")</f>
        <v/>
      </c>
      <c r="D702" s="48" t="str">
        <f>IF(E702&lt;&gt;"",Settings!B$9&amp;A702,"")</f>
        <v/>
      </c>
      <c r="F702" t="str">
        <f t="shared" si="42"/>
        <v/>
      </c>
      <c r="H702" t="str">
        <f t="shared" si="44"/>
        <v/>
      </c>
      <c r="K702" s="12"/>
      <c r="S702" s="48"/>
    </row>
    <row r="703" spans="2:19" x14ac:dyDescent="0.25">
      <c r="B703" s="48" t="str">
        <f t="shared" si="43"/>
        <v/>
      </c>
      <c r="C703" t="str">
        <f ca="1">IF(K703&lt;&gt;"",IF(B703="Aborted","Aborted",IF(COUNTIF(Blocks!B$3:B1688,D703)&gt;0,"Blocked",IF(B703="Done","Done",IF('Board Active'!N703=TODAY(),"Due Today",IF('Board Active'!N703&lt;TODAY(),"Late","On Time"))))),"")</f>
        <v/>
      </c>
      <c r="D703" s="48" t="str">
        <f>IF(E703&lt;&gt;"",Settings!B$9&amp;A703,"")</f>
        <v/>
      </c>
      <c r="F703" t="str">
        <f t="shared" si="42"/>
        <v/>
      </c>
      <c r="H703" t="str">
        <f t="shared" si="44"/>
        <v/>
      </c>
      <c r="K703" s="12"/>
      <c r="S703" s="48"/>
    </row>
    <row r="704" spans="2:19" x14ac:dyDescent="0.25">
      <c r="B704" s="48" t="str">
        <f t="shared" si="43"/>
        <v/>
      </c>
      <c r="C704" t="str">
        <f ca="1">IF(K704&lt;&gt;"",IF(B704="Aborted","Aborted",IF(COUNTIF(Blocks!B$3:B1689,D704)&gt;0,"Blocked",IF(B704="Done","Done",IF('Board Active'!N704=TODAY(),"Due Today",IF('Board Active'!N704&lt;TODAY(),"Late","On Time"))))),"")</f>
        <v/>
      </c>
      <c r="D704" s="48" t="str">
        <f>IF(E704&lt;&gt;"",Settings!B$9&amp;A704,"")</f>
        <v/>
      </c>
      <c r="F704" t="str">
        <f t="shared" si="42"/>
        <v/>
      </c>
      <c r="H704" t="str">
        <f t="shared" si="44"/>
        <v/>
      </c>
      <c r="K704" s="12"/>
      <c r="S704" s="48"/>
    </row>
    <row r="705" spans="2:19" x14ac:dyDescent="0.25">
      <c r="B705" s="48" t="str">
        <f t="shared" si="43"/>
        <v/>
      </c>
      <c r="C705" t="str">
        <f ca="1">IF(K705&lt;&gt;"",IF(B705="Aborted","Aborted",IF(COUNTIF(Blocks!B$3:B1690,D705)&gt;0,"Blocked",IF(B705="Done","Done",IF('Board Active'!N705=TODAY(),"Due Today",IF('Board Active'!N705&lt;TODAY(),"Late","On Time"))))),"")</f>
        <v/>
      </c>
      <c r="D705" s="48" t="str">
        <f>IF(E705&lt;&gt;"",Settings!B$9&amp;A705,"")</f>
        <v/>
      </c>
      <c r="F705" t="str">
        <f t="shared" si="42"/>
        <v/>
      </c>
      <c r="H705" t="str">
        <f t="shared" si="44"/>
        <v/>
      </c>
      <c r="K705" s="12"/>
      <c r="S705" s="48"/>
    </row>
    <row r="706" spans="2:19" x14ac:dyDescent="0.25">
      <c r="B706" s="48" t="str">
        <f t="shared" si="43"/>
        <v/>
      </c>
      <c r="C706" t="str">
        <f ca="1">IF(K706&lt;&gt;"",IF(B706="Aborted","Aborted",IF(COUNTIF(Blocks!B$3:B1691,D706)&gt;0,"Blocked",IF(B706="Done","Done",IF('Board Active'!N706=TODAY(),"Due Today",IF('Board Active'!N706&lt;TODAY(),"Late","On Time"))))),"")</f>
        <v/>
      </c>
      <c r="D706" s="48" t="str">
        <f>IF(E706&lt;&gt;"",Settings!B$9&amp;A706,"")</f>
        <v/>
      </c>
      <c r="F706" t="str">
        <f t="shared" si="42"/>
        <v/>
      </c>
      <c r="H706" t="str">
        <f t="shared" si="44"/>
        <v/>
      </c>
      <c r="K706" s="12"/>
      <c r="S706" s="48"/>
    </row>
    <row r="707" spans="2:19" x14ac:dyDescent="0.25">
      <c r="B707" s="48" t="str">
        <f t="shared" si="43"/>
        <v/>
      </c>
      <c r="C707" t="str">
        <f ca="1">IF(K707&lt;&gt;"",IF(B707="Aborted","Aborted",IF(COUNTIF(Blocks!B$3:B1692,D707)&gt;0,"Blocked",IF(B707="Done","Done",IF('Board Active'!N707=TODAY(),"Due Today",IF('Board Active'!N707&lt;TODAY(),"Late","On Time"))))),"")</f>
        <v/>
      </c>
      <c r="D707" s="48" t="str">
        <f>IF(E707&lt;&gt;"",Settings!B$9&amp;A707,"")</f>
        <v/>
      </c>
      <c r="F707" t="str">
        <f t="shared" si="42"/>
        <v/>
      </c>
      <c r="H707" t="str">
        <f t="shared" si="44"/>
        <v/>
      </c>
      <c r="K707" s="12"/>
      <c r="S707" s="48"/>
    </row>
    <row r="708" spans="2:19" x14ac:dyDescent="0.25">
      <c r="B708" s="48" t="str">
        <f t="shared" si="43"/>
        <v/>
      </c>
      <c r="C708" t="str">
        <f ca="1">IF(K708&lt;&gt;"",IF(B708="Aborted","Aborted",IF(COUNTIF(Blocks!B$3:B1693,D708)&gt;0,"Blocked",IF(B708="Done","Done",IF('Board Active'!N708=TODAY(),"Due Today",IF('Board Active'!N708&lt;TODAY(),"Late","On Time"))))),"")</f>
        <v/>
      </c>
      <c r="D708" s="48" t="str">
        <f>IF(E708&lt;&gt;"",Settings!B$9&amp;A708,"")</f>
        <v/>
      </c>
      <c r="F708" t="str">
        <f t="shared" ref="F708:F771" si="45">IF(E708&lt;&gt;"",IF(C708="Blocked",C708&amp;" - "&amp;E708,E708),"")</f>
        <v/>
      </c>
      <c r="H708" t="str">
        <f t="shared" si="44"/>
        <v/>
      </c>
      <c r="K708" s="12"/>
      <c r="S708" s="48"/>
    </row>
    <row r="709" spans="2:19" x14ac:dyDescent="0.25">
      <c r="B709" s="48" t="str">
        <f t="shared" si="43"/>
        <v/>
      </c>
      <c r="C709" t="str">
        <f ca="1">IF(K709&lt;&gt;"",IF(B709="Aborted","Aborted",IF(COUNTIF(Blocks!B$3:B1694,D709)&gt;0,"Blocked",IF(B709="Done","Done",IF('Board Active'!N709=TODAY(),"Due Today",IF('Board Active'!N709&lt;TODAY(),"Late","On Time"))))),"")</f>
        <v/>
      </c>
      <c r="D709" s="48" t="str">
        <f>IF(E709&lt;&gt;"",Settings!B$9&amp;A709,"")</f>
        <v/>
      </c>
      <c r="F709" t="str">
        <f t="shared" si="45"/>
        <v/>
      </c>
      <c r="K709" s="12"/>
      <c r="S709" s="48"/>
    </row>
    <row r="710" spans="2:19" x14ac:dyDescent="0.25">
      <c r="B710" s="48" t="str">
        <f t="shared" si="43"/>
        <v/>
      </c>
      <c r="C710" t="str">
        <f ca="1">IF(K710&lt;&gt;"",IF(B710="Aborted","Aborted",IF(COUNTIF(Blocks!B$3:B1695,D710)&gt;0,"Blocked",IF(B710="Done","Done",IF('Board Active'!N710=TODAY(),"Due Today",IF('Board Active'!N710&lt;TODAY(),"Late","On Time"))))),"")</f>
        <v/>
      </c>
      <c r="D710" s="48" t="str">
        <f>IF(E710&lt;&gt;"",Settings!B$9&amp;A710,"")</f>
        <v/>
      </c>
      <c r="F710" t="str">
        <f t="shared" si="45"/>
        <v/>
      </c>
      <c r="K710" s="12"/>
      <c r="S710" s="48"/>
    </row>
    <row r="711" spans="2:19" x14ac:dyDescent="0.25">
      <c r="B711" s="48" t="str">
        <f t="shared" si="43"/>
        <v/>
      </c>
      <c r="C711" t="str">
        <f ca="1">IF(K711&lt;&gt;"",IF(B711="Aborted","Aborted",IF(COUNTIF(Blocks!B$3:B1696,D711)&gt;0,"Blocked",IF(B711="Done","Done",IF('Board Active'!N711=TODAY(),"Due Today",IF('Board Active'!N711&lt;TODAY(),"Late","On Time"))))),"")</f>
        <v/>
      </c>
      <c r="D711" s="48" t="str">
        <f>IF(E711&lt;&gt;"",Settings!B$9&amp;A711,"")</f>
        <v/>
      </c>
      <c r="F711" t="str">
        <f t="shared" si="45"/>
        <v/>
      </c>
      <c r="K711" s="12"/>
      <c r="S711" s="48"/>
    </row>
    <row r="712" spans="2:19" x14ac:dyDescent="0.25">
      <c r="B712" s="48" t="str">
        <f t="shared" si="43"/>
        <v/>
      </c>
      <c r="C712" t="str">
        <f ca="1">IF(K712&lt;&gt;"",IF(B712="Aborted","Aborted",IF(COUNTIF(Blocks!B$3:B1697,D712)&gt;0,"Blocked",IF(B712="Done","Done",IF('Board Active'!N712=TODAY(),"Due Today",IF('Board Active'!N712&lt;TODAY(),"Late","On Time"))))),"")</f>
        <v/>
      </c>
      <c r="D712" s="48" t="str">
        <f>IF(E712&lt;&gt;"",Settings!B$9&amp;A712,"")</f>
        <v/>
      </c>
      <c r="F712" t="str">
        <f t="shared" si="45"/>
        <v/>
      </c>
      <c r="K712" s="12"/>
      <c r="S712" s="48"/>
    </row>
    <row r="713" spans="2:19" x14ac:dyDescent="0.25">
      <c r="B713" s="48" t="str">
        <f t="shared" si="43"/>
        <v/>
      </c>
      <c r="C713" t="str">
        <f ca="1">IF(K713&lt;&gt;"",IF(B713="Aborted","Aborted",IF(COUNTIF(Blocks!B$3:B1698,D713)&gt;0,"Blocked",IF(B713="Done","Done",IF('Board Active'!N713=TODAY(),"Due Today",IF('Board Active'!N713&lt;TODAY(),"Late","On Time"))))),"")</f>
        <v/>
      </c>
      <c r="D713" s="48" t="str">
        <f>IF(E713&lt;&gt;"",Settings!B$9&amp;A713,"")</f>
        <v/>
      </c>
      <c r="F713" t="str">
        <f t="shared" si="45"/>
        <v/>
      </c>
      <c r="K713" s="12"/>
      <c r="S713" s="48"/>
    </row>
    <row r="714" spans="2:19" x14ac:dyDescent="0.25">
      <c r="B714" s="48" t="str">
        <f t="shared" si="43"/>
        <v/>
      </c>
      <c r="C714" t="str">
        <f ca="1">IF(K714&lt;&gt;"",IF(B714="Aborted","Aborted",IF(COUNTIF(Blocks!B$3:B1699,D714)&gt;0,"Blocked",IF(B714="Done","Done",IF('Board Active'!N714=TODAY(),"Due Today",IF('Board Active'!N714&lt;TODAY(),"Late","On Time"))))),"")</f>
        <v/>
      </c>
      <c r="D714" s="48" t="str">
        <f>IF(E714&lt;&gt;"",Settings!B$9&amp;A714,"")</f>
        <v/>
      </c>
      <c r="F714" t="str">
        <f t="shared" si="45"/>
        <v/>
      </c>
      <c r="K714" s="12"/>
      <c r="S714" s="48"/>
    </row>
    <row r="715" spans="2:19" x14ac:dyDescent="0.25">
      <c r="B715" s="48" t="str">
        <f t="shared" si="43"/>
        <v/>
      </c>
      <c r="C715" t="str">
        <f ca="1">IF(K715&lt;&gt;"",IF(B715="Aborted","Aborted",IF(COUNTIF(Blocks!B$3:B1700,D715)&gt;0,"Blocked",IF(B715="Done","Done",IF('Board Active'!N715=TODAY(),"Due Today",IF('Board Active'!N715&lt;TODAY(),"Late","On Time"))))),"")</f>
        <v/>
      </c>
      <c r="D715" s="48" t="str">
        <f>IF(E715&lt;&gt;"",Settings!B$9&amp;A715,"")</f>
        <v/>
      </c>
      <c r="F715" t="str">
        <f t="shared" si="45"/>
        <v/>
      </c>
      <c r="K715" s="12"/>
      <c r="S715" s="48"/>
    </row>
    <row r="716" spans="2:19" x14ac:dyDescent="0.25">
      <c r="B716" s="48" t="str">
        <f t="shared" si="43"/>
        <v/>
      </c>
      <c r="C716" t="str">
        <f ca="1">IF(K716&lt;&gt;"",IF(B716="Aborted","Aborted",IF(COUNTIF(Blocks!B$3:B1701,D716)&gt;0,"Blocked",IF(B716="Done","Done",IF('Board Active'!N716=TODAY(),"Due Today",IF('Board Active'!N716&lt;TODAY(),"Late","On Time"))))),"")</f>
        <v/>
      </c>
      <c r="D716" s="48" t="str">
        <f>IF(E716&lt;&gt;"",Settings!B$9&amp;A716,"")</f>
        <v/>
      </c>
      <c r="F716" t="str">
        <f t="shared" si="45"/>
        <v/>
      </c>
      <c r="K716" s="12"/>
      <c r="S716" s="48"/>
    </row>
    <row r="717" spans="2:19" x14ac:dyDescent="0.25">
      <c r="B717" s="48" t="str">
        <f t="shared" si="43"/>
        <v/>
      </c>
      <c r="C717" t="str">
        <f ca="1">IF(K717&lt;&gt;"",IF(B717="Aborted","Aborted",IF(COUNTIF(Blocks!B$3:B1702,D717)&gt;0,"Blocked",IF(B717="Done","Done",IF('Board Active'!N717=TODAY(),"Due Today",IF('Board Active'!N717&lt;TODAY(),"Late","On Time"))))),"")</f>
        <v/>
      </c>
      <c r="D717" s="48" t="str">
        <f>IF(E717&lt;&gt;"",Settings!B$9&amp;A717,"")</f>
        <v/>
      </c>
      <c r="F717" t="str">
        <f t="shared" si="45"/>
        <v/>
      </c>
      <c r="K717" s="12"/>
      <c r="S717" s="48"/>
    </row>
    <row r="718" spans="2:19" x14ac:dyDescent="0.25">
      <c r="B718" s="48" t="str">
        <f t="shared" si="43"/>
        <v/>
      </c>
      <c r="C718" t="str">
        <f ca="1">IF(K718&lt;&gt;"",IF(B718="Aborted","Aborted",IF(COUNTIF(Blocks!B$3:B1703,D718)&gt;0,"Blocked",IF(B718="Done","Done",IF('Board Active'!N718=TODAY(),"Due Today",IF('Board Active'!N718&lt;TODAY(),"Late","On Time"))))),"")</f>
        <v/>
      </c>
      <c r="D718" s="48" t="str">
        <f>IF(E718&lt;&gt;"",Settings!B$9&amp;A718,"")</f>
        <v/>
      </c>
      <c r="F718" t="str">
        <f t="shared" si="45"/>
        <v/>
      </c>
      <c r="K718" s="12"/>
      <c r="S718" s="48"/>
    </row>
    <row r="719" spans="2:19" x14ac:dyDescent="0.25">
      <c r="B719" s="48" t="str">
        <f t="shared" ref="B719:B782" si="46">IF(T719&lt;&gt;"","Aborted",IF(R719&lt;&gt;"", "Done", IF(Q719&lt;&gt;"","Validation Out", IF(P719&lt;&gt;"", "Validation In", IF(O719&lt;&gt;"", "Execution Out",IF(N719&lt;&gt;"","Execution In",IF(M719&lt;&gt;"","Analysis Out",IF(L719&lt;&gt;"","Analysis In",IF(K719&lt;&gt;"","Planned","")))))))))</f>
        <v/>
      </c>
      <c r="C719" t="str">
        <f ca="1">IF(K719&lt;&gt;"",IF(B719="Aborted","Aborted",IF(COUNTIF(Blocks!B$3:B1704,D719)&gt;0,"Blocked",IF(B719="Done","Done",IF('Board Active'!N719=TODAY(),"Due Today",IF('Board Active'!N719&lt;TODAY(),"Late","On Time"))))),"")</f>
        <v/>
      </c>
      <c r="D719" s="48" t="str">
        <f>IF(E719&lt;&gt;"",Settings!B$9&amp;A719,"")</f>
        <v/>
      </c>
      <c r="F719" t="str">
        <f t="shared" si="45"/>
        <v/>
      </c>
      <c r="K719" s="12"/>
      <c r="S719" s="48"/>
    </row>
    <row r="720" spans="2:19" x14ac:dyDescent="0.25">
      <c r="B720" s="48" t="str">
        <f t="shared" si="46"/>
        <v/>
      </c>
      <c r="C720" t="str">
        <f ca="1">IF(K720&lt;&gt;"",IF(B720="Aborted","Aborted",IF(COUNTIF(Blocks!B$3:B1705,D720)&gt;0,"Blocked",IF(B720="Done","Done",IF('Board Active'!N720=TODAY(),"Due Today",IF('Board Active'!N720&lt;TODAY(),"Late","On Time"))))),"")</f>
        <v/>
      </c>
      <c r="D720" s="48" t="str">
        <f>IF(E720&lt;&gt;"",Settings!B$9&amp;A720,"")</f>
        <v/>
      </c>
      <c r="F720" t="str">
        <f t="shared" si="45"/>
        <v/>
      </c>
      <c r="K720" s="12"/>
      <c r="S720" s="48"/>
    </row>
    <row r="721" spans="2:19" x14ac:dyDescent="0.25">
      <c r="B721" s="48" t="str">
        <f t="shared" si="46"/>
        <v/>
      </c>
      <c r="C721" t="str">
        <f ca="1">IF(K721&lt;&gt;"",IF(B721="Aborted","Aborted",IF(COUNTIF(Blocks!B$3:B1706,D721)&gt;0,"Blocked",IF(B721="Done","Done",IF('Board Active'!N721=TODAY(),"Due Today",IF('Board Active'!N721&lt;TODAY(),"Late","On Time"))))),"")</f>
        <v/>
      </c>
      <c r="D721" s="48" t="str">
        <f>IF(E721&lt;&gt;"",Settings!B$9&amp;A721,"")</f>
        <v/>
      </c>
      <c r="F721" t="str">
        <f t="shared" si="45"/>
        <v/>
      </c>
      <c r="K721" s="12"/>
      <c r="S721" s="48"/>
    </row>
    <row r="722" spans="2:19" x14ac:dyDescent="0.25">
      <c r="B722" s="48" t="str">
        <f t="shared" si="46"/>
        <v/>
      </c>
      <c r="C722" t="str">
        <f ca="1">IF(K722&lt;&gt;"",IF(B722="Aborted","Aborted",IF(COUNTIF(Blocks!B$3:B1707,D722)&gt;0,"Blocked",IF(B722="Done","Done",IF('Board Active'!N722=TODAY(),"Due Today",IF('Board Active'!N722&lt;TODAY(),"Late","On Time"))))),"")</f>
        <v/>
      </c>
      <c r="D722" s="48" t="str">
        <f>IF(E722&lt;&gt;"",Settings!B$9&amp;A722,"")</f>
        <v/>
      </c>
      <c r="F722" t="str">
        <f t="shared" si="45"/>
        <v/>
      </c>
      <c r="K722" s="12"/>
      <c r="S722" s="48"/>
    </row>
    <row r="723" spans="2:19" x14ac:dyDescent="0.25">
      <c r="B723" s="48" t="str">
        <f t="shared" si="46"/>
        <v/>
      </c>
      <c r="C723" t="str">
        <f ca="1">IF(K723&lt;&gt;"",IF(B723="Aborted","Aborted",IF(COUNTIF(Blocks!B$3:B1708,D723)&gt;0,"Blocked",IF(B723="Done","Done",IF('Board Active'!N723=TODAY(),"Due Today",IF('Board Active'!N723&lt;TODAY(),"Late","On Time"))))),"")</f>
        <v/>
      </c>
      <c r="D723" s="48" t="str">
        <f>IF(E723&lt;&gt;"",Settings!B$9&amp;A723,"")</f>
        <v/>
      </c>
      <c r="F723" t="str">
        <f t="shared" si="45"/>
        <v/>
      </c>
      <c r="K723" s="12"/>
      <c r="S723" s="48"/>
    </row>
    <row r="724" spans="2:19" x14ac:dyDescent="0.25">
      <c r="B724" s="48" t="str">
        <f t="shared" si="46"/>
        <v/>
      </c>
      <c r="C724" t="str">
        <f ca="1">IF(K724&lt;&gt;"",IF(B724="Aborted","Aborted",IF(COUNTIF(Blocks!B$3:B1709,D724)&gt;0,"Blocked",IF(B724="Done","Done",IF('Board Active'!N724=TODAY(),"Due Today",IF('Board Active'!N724&lt;TODAY(),"Late","On Time"))))),"")</f>
        <v/>
      </c>
      <c r="D724" s="48" t="str">
        <f>IF(E724&lt;&gt;"",Settings!B$9&amp;A724,"")</f>
        <v/>
      </c>
      <c r="F724" t="str">
        <f t="shared" si="45"/>
        <v/>
      </c>
      <c r="K724" s="12"/>
      <c r="S724" s="48"/>
    </row>
    <row r="725" spans="2:19" x14ac:dyDescent="0.25">
      <c r="B725" s="48" t="str">
        <f t="shared" si="46"/>
        <v/>
      </c>
      <c r="C725" t="str">
        <f ca="1">IF(K725&lt;&gt;"",IF(B725="Aborted","Aborted",IF(COUNTIF(Blocks!B$3:B1710,D725)&gt;0,"Blocked",IF(B725="Done","Done",IF('Board Active'!N725=TODAY(),"Due Today",IF('Board Active'!N725&lt;TODAY(),"Late","On Time"))))),"")</f>
        <v/>
      </c>
      <c r="D725" s="48" t="str">
        <f>IF(E725&lt;&gt;"",Settings!B$9&amp;A725,"")</f>
        <v/>
      </c>
      <c r="F725" t="str">
        <f t="shared" si="45"/>
        <v/>
      </c>
      <c r="K725" s="12"/>
      <c r="S725" s="48"/>
    </row>
    <row r="726" spans="2:19" x14ac:dyDescent="0.25">
      <c r="B726" s="48" t="str">
        <f t="shared" si="46"/>
        <v/>
      </c>
      <c r="C726" t="str">
        <f ca="1">IF(K726&lt;&gt;"",IF(B726="Aborted","Aborted",IF(COUNTIF(Blocks!B$3:B1711,D726)&gt;0,"Blocked",IF(B726="Done","Done",IF('Board Active'!N726=TODAY(),"Due Today",IF('Board Active'!N726&lt;TODAY(),"Late","On Time"))))),"")</f>
        <v/>
      </c>
      <c r="D726" s="48" t="str">
        <f>IF(E726&lt;&gt;"",Settings!B$9&amp;A726,"")</f>
        <v/>
      </c>
      <c r="F726" t="str">
        <f t="shared" si="45"/>
        <v/>
      </c>
      <c r="K726" s="12"/>
      <c r="S726" s="48"/>
    </row>
    <row r="727" spans="2:19" x14ac:dyDescent="0.25">
      <c r="B727" s="48" t="str">
        <f t="shared" si="46"/>
        <v/>
      </c>
      <c r="C727" t="str">
        <f ca="1">IF(K727&lt;&gt;"",IF(B727="Aborted","Aborted",IF(COUNTIF(Blocks!B$3:B1712,D727)&gt;0,"Blocked",IF(B727="Done","Done",IF('Board Active'!N727=TODAY(),"Due Today",IF('Board Active'!N727&lt;TODAY(),"Late","On Time"))))),"")</f>
        <v/>
      </c>
      <c r="D727" s="48" t="str">
        <f>IF(E727&lt;&gt;"",Settings!B$9&amp;A727,"")</f>
        <v/>
      </c>
      <c r="F727" t="str">
        <f t="shared" si="45"/>
        <v/>
      </c>
      <c r="K727" s="12"/>
      <c r="S727" s="48"/>
    </row>
    <row r="728" spans="2:19" x14ac:dyDescent="0.25">
      <c r="B728" s="48" t="str">
        <f t="shared" si="46"/>
        <v/>
      </c>
      <c r="C728" t="str">
        <f ca="1">IF(K728&lt;&gt;"",IF(B728="Aborted","Aborted",IF(COUNTIF(Blocks!B$3:B1713,D728)&gt;0,"Blocked",IF(B728="Done","Done",IF('Board Active'!N728=TODAY(),"Due Today",IF('Board Active'!N728&lt;TODAY(),"Late","On Time"))))),"")</f>
        <v/>
      </c>
      <c r="D728" s="48" t="str">
        <f>IF(E728&lt;&gt;"",Settings!B$9&amp;A728,"")</f>
        <v/>
      </c>
      <c r="F728" t="str">
        <f t="shared" si="45"/>
        <v/>
      </c>
      <c r="K728" s="12"/>
      <c r="S728" s="48"/>
    </row>
    <row r="729" spans="2:19" x14ac:dyDescent="0.25">
      <c r="B729" s="48" t="str">
        <f t="shared" si="46"/>
        <v/>
      </c>
      <c r="C729" t="str">
        <f ca="1">IF(K729&lt;&gt;"",IF(B729="Aborted","Aborted",IF(COUNTIF(Blocks!B$3:B1714,D729)&gt;0,"Blocked",IF(B729="Done","Done",IF('Board Active'!N729=TODAY(),"Due Today",IF('Board Active'!N729&lt;TODAY(),"Late","On Time"))))),"")</f>
        <v/>
      </c>
      <c r="D729" s="48" t="str">
        <f>IF(E729&lt;&gt;"",Settings!B$9&amp;A729,"")</f>
        <v/>
      </c>
      <c r="F729" t="str">
        <f t="shared" si="45"/>
        <v/>
      </c>
      <c r="K729" s="12"/>
      <c r="S729" s="48"/>
    </row>
    <row r="730" spans="2:19" x14ac:dyDescent="0.25">
      <c r="B730" s="48" t="str">
        <f t="shared" si="46"/>
        <v/>
      </c>
      <c r="C730" t="str">
        <f ca="1">IF(K730&lt;&gt;"",IF(B730="Aborted","Aborted",IF(COUNTIF(Blocks!B$3:B1715,D730)&gt;0,"Blocked",IF(B730="Done","Done",IF('Board Active'!N730=TODAY(),"Due Today",IF('Board Active'!N730&lt;TODAY(),"Late","On Time"))))),"")</f>
        <v/>
      </c>
      <c r="D730" s="48" t="str">
        <f>IF(E730&lt;&gt;"",Settings!B$9&amp;A730,"")</f>
        <v/>
      </c>
      <c r="F730" t="str">
        <f t="shared" si="45"/>
        <v/>
      </c>
      <c r="K730" s="12"/>
      <c r="S730" s="48"/>
    </row>
    <row r="731" spans="2:19" x14ac:dyDescent="0.25">
      <c r="B731" s="48" t="str">
        <f t="shared" si="46"/>
        <v/>
      </c>
      <c r="C731" t="str">
        <f ca="1">IF(K731&lt;&gt;"",IF(B731="Aborted","Aborted",IF(COUNTIF(Blocks!B$3:B1716,D731)&gt;0,"Blocked",IF(B731="Done","Done",IF('Board Active'!N731=TODAY(),"Due Today",IF('Board Active'!N731&lt;TODAY(),"Late","On Time"))))),"")</f>
        <v/>
      </c>
      <c r="D731" s="48" t="str">
        <f>IF(E731&lt;&gt;"",Settings!B$9&amp;A731,"")</f>
        <v/>
      </c>
      <c r="F731" t="str">
        <f t="shared" si="45"/>
        <v/>
      </c>
      <c r="K731" s="12"/>
      <c r="S731" s="48"/>
    </row>
    <row r="732" spans="2:19" x14ac:dyDescent="0.25">
      <c r="B732" s="48" t="str">
        <f t="shared" si="46"/>
        <v/>
      </c>
      <c r="C732" t="str">
        <f ca="1">IF(K732&lt;&gt;"",IF(B732="Aborted","Aborted",IF(COUNTIF(Blocks!B$3:B1717,D732)&gt;0,"Blocked",IF(B732="Done","Done",IF('Board Active'!N732=TODAY(),"Due Today",IF('Board Active'!N732&lt;TODAY(),"Late","On Time"))))),"")</f>
        <v/>
      </c>
      <c r="D732" s="48" t="str">
        <f>IF(E732&lt;&gt;"",Settings!B$9&amp;A732,"")</f>
        <v/>
      </c>
      <c r="F732" t="str">
        <f t="shared" si="45"/>
        <v/>
      </c>
      <c r="K732" s="12"/>
      <c r="S732" s="48"/>
    </row>
    <row r="733" spans="2:19" x14ac:dyDescent="0.25">
      <c r="B733" s="48" t="str">
        <f t="shared" si="46"/>
        <v/>
      </c>
      <c r="C733" t="str">
        <f ca="1">IF(K733&lt;&gt;"",IF(B733="Aborted","Aborted",IF(COUNTIF(Blocks!B$3:B1718,D733)&gt;0,"Blocked",IF(B733="Done","Done",IF('Board Active'!N733=TODAY(),"Due Today",IF('Board Active'!N733&lt;TODAY(),"Late","On Time"))))),"")</f>
        <v/>
      </c>
      <c r="D733" s="48" t="str">
        <f>IF(E733&lt;&gt;"",Settings!B$9&amp;A733,"")</f>
        <v/>
      </c>
      <c r="F733" t="str">
        <f t="shared" si="45"/>
        <v/>
      </c>
      <c r="K733" s="12"/>
      <c r="S733" s="48"/>
    </row>
    <row r="734" spans="2:19" x14ac:dyDescent="0.25">
      <c r="B734" s="48" t="str">
        <f t="shared" si="46"/>
        <v/>
      </c>
      <c r="C734" t="str">
        <f ca="1">IF(K734&lt;&gt;"",IF(B734="Aborted","Aborted",IF(COUNTIF(Blocks!B$3:B1719,D734)&gt;0,"Blocked",IF(B734="Done","Done",IF('Board Active'!N734=TODAY(),"Due Today",IF('Board Active'!N734&lt;TODAY(),"Late","On Time"))))),"")</f>
        <v/>
      </c>
      <c r="D734" s="48" t="str">
        <f>IF(E734&lt;&gt;"",Settings!B$9&amp;A734,"")</f>
        <v/>
      </c>
      <c r="F734" t="str">
        <f t="shared" si="45"/>
        <v/>
      </c>
      <c r="K734" s="12"/>
      <c r="S734" s="48"/>
    </row>
    <row r="735" spans="2:19" x14ac:dyDescent="0.25">
      <c r="B735" s="48" t="str">
        <f t="shared" si="46"/>
        <v/>
      </c>
      <c r="C735" t="str">
        <f ca="1">IF(K735&lt;&gt;"",IF(B735="Aborted","Aborted",IF(COUNTIF(Blocks!B$3:B1720,D735)&gt;0,"Blocked",IF(B735="Done","Done",IF('Board Active'!N735=TODAY(),"Due Today",IF('Board Active'!N735&lt;TODAY(),"Late","On Time"))))),"")</f>
        <v/>
      </c>
      <c r="D735" s="48" t="str">
        <f>IF(E735&lt;&gt;"",Settings!B$9&amp;A735,"")</f>
        <v/>
      </c>
      <c r="F735" t="str">
        <f t="shared" si="45"/>
        <v/>
      </c>
      <c r="K735" s="12"/>
      <c r="S735" s="48"/>
    </row>
    <row r="736" spans="2:19" x14ac:dyDescent="0.25">
      <c r="B736" s="48" t="str">
        <f t="shared" si="46"/>
        <v/>
      </c>
      <c r="C736" t="str">
        <f ca="1">IF(K736&lt;&gt;"",IF(B736="Aborted","Aborted",IF(COUNTIF(Blocks!B$3:B1721,D736)&gt;0,"Blocked",IF(B736="Done","Done",IF('Board Active'!N736=TODAY(),"Due Today",IF('Board Active'!N736&lt;TODAY(),"Late","On Time"))))),"")</f>
        <v/>
      </c>
      <c r="D736" s="48" t="str">
        <f>IF(E736&lt;&gt;"",Settings!B$9&amp;A736,"")</f>
        <v/>
      </c>
      <c r="F736" t="str">
        <f t="shared" si="45"/>
        <v/>
      </c>
      <c r="K736" s="12"/>
      <c r="S736" s="48"/>
    </row>
    <row r="737" spans="2:19" x14ac:dyDescent="0.25">
      <c r="B737" s="48" t="str">
        <f t="shared" si="46"/>
        <v/>
      </c>
      <c r="C737" t="str">
        <f ca="1">IF(K737&lt;&gt;"",IF(B737="Aborted","Aborted",IF(COUNTIF(Blocks!B$3:B1722,D737)&gt;0,"Blocked",IF(B737="Done","Done",IF('Board Active'!N737=TODAY(),"Due Today",IF('Board Active'!N737&lt;TODAY(),"Late","On Time"))))),"")</f>
        <v/>
      </c>
      <c r="D737" s="48" t="str">
        <f>IF(E737&lt;&gt;"",Settings!B$9&amp;A737,"")</f>
        <v/>
      </c>
      <c r="F737" t="str">
        <f t="shared" si="45"/>
        <v/>
      </c>
      <c r="K737" s="12"/>
      <c r="S737" s="48"/>
    </row>
    <row r="738" spans="2:19" x14ac:dyDescent="0.25">
      <c r="B738" s="48" t="str">
        <f t="shared" si="46"/>
        <v/>
      </c>
      <c r="C738" t="str">
        <f ca="1">IF(K738&lt;&gt;"",IF(B738="Aborted","Aborted",IF(COUNTIF(Blocks!B$3:B1723,D738)&gt;0,"Blocked",IF(B738="Done","Done",IF('Board Active'!N738=TODAY(),"Due Today",IF('Board Active'!N738&lt;TODAY(),"Late","On Time"))))),"")</f>
        <v/>
      </c>
      <c r="D738" s="48" t="str">
        <f>IF(E738&lt;&gt;"",Settings!B$9&amp;A738,"")</f>
        <v/>
      </c>
      <c r="F738" t="str">
        <f t="shared" si="45"/>
        <v/>
      </c>
      <c r="K738" s="12"/>
      <c r="S738" s="48"/>
    </row>
    <row r="739" spans="2:19" x14ac:dyDescent="0.25">
      <c r="B739" s="48" t="str">
        <f t="shared" si="46"/>
        <v/>
      </c>
      <c r="C739" t="str">
        <f ca="1">IF(K739&lt;&gt;"",IF(B739="Aborted","Aborted",IF(COUNTIF(Blocks!B$3:B1724,D739)&gt;0,"Blocked",IF(B739="Done","Done",IF('Board Active'!N739=TODAY(),"Due Today",IF('Board Active'!N739&lt;TODAY(),"Late","On Time"))))),"")</f>
        <v/>
      </c>
      <c r="D739" s="48" t="str">
        <f>IF(E739&lt;&gt;"",Settings!B$9&amp;A739,"")</f>
        <v/>
      </c>
      <c r="F739" t="str">
        <f t="shared" si="45"/>
        <v/>
      </c>
      <c r="K739" s="12"/>
      <c r="S739" s="48"/>
    </row>
    <row r="740" spans="2:19" x14ac:dyDescent="0.25">
      <c r="B740" s="48" t="str">
        <f t="shared" si="46"/>
        <v/>
      </c>
      <c r="C740" t="str">
        <f ca="1">IF(K740&lt;&gt;"",IF(B740="Aborted","Aborted",IF(COUNTIF(Blocks!B$3:B1725,D740)&gt;0,"Blocked",IF(B740="Done","Done",IF('Board Active'!N740=TODAY(),"Due Today",IF('Board Active'!N740&lt;TODAY(),"Late","On Time"))))),"")</f>
        <v/>
      </c>
      <c r="D740" s="48" t="str">
        <f>IF(E740&lt;&gt;"",Settings!B$9&amp;A740,"")</f>
        <v/>
      </c>
      <c r="F740" t="str">
        <f t="shared" si="45"/>
        <v/>
      </c>
      <c r="K740" s="12"/>
      <c r="S740" s="48"/>
    </row>
    <row r="741" spans="2:19" x14ac:dyDescent="0.25">
      <c r="B741" s="48" t="str">
        <f t="shared" si="46"/>
        <v/>
      </c>
      <c r="C741" t="str">
        <f ca="1">IF(K741&lt;&gt;"",IF(B741="Aborted","Aborted",IF(COUNTIF(Blocks!B$3:B1726,D741)&gt;0,"Blocked",IF(B741="Done","Done",IF('Board Active'!N741=TODAY(),"Due Today",IF('Board Active'!N741&lt;TODAY(),"Late","On Time"))))),"")</f>
        <v/>
      </c>
      <c r="D741" s="48" t="str">
        <f>IF(E741&lt;&gt;"",Settings!B$9&amp;A741,"")</f>
        <v/>
      </c>
      <c r="F741" t="str">
        <f t="shared" si="45"/>
        <v/>
      </c>
      <c r="K741" s="12"/>
      <c r="S741" s="48"/>
    </row>
    <row r="742" spans="2:19" x14ac:dyDescent="0.25">
      <c r="B742" s="48" t="str">
        <f t="shared" si="46"/>
        <v/>
      </c>
      <c r="C742" t="str">
        <f ca="1">IF(K742&lt;&gt;"",IF(B742="Aborted","Aborted",IF(COUNTIF(Blocks!B$3:B1727,D742)&gt;0,"Blocked",IF(B742="Done","Done",IF('Board Active'!N742=TODAY(),"Due Today",IF('Board Active'!N742&lt;TODAY(),"Late","On Time"))))),"")</f>
        <v/>
      </c>
      <c r="D742" s="48" t="str">
        <f>IF(E742&lt;&gt;"",Settings!B$9&amp;A742,"")</f>
        <v/>
      </c>
      <c r="F742" t="str">
        <f t="shared" si="45"/>
        <v/>
      </c>
      <c r="K742" s="12"/>
      <c r="S742" s="48"/>
    </row>
    <row r="743" spans="2:19" x14ac:dyDescent="0.25">
      <c r="B743" s="48" t="str">
        <f t="shared" si="46"/>
        <v/>
      </c>
      <c r="C743" t="str">
        <f ca="1">IF(K743&lt;&gt;"",IF(B743="Aborted","Aborted",IF(COUNTIF(Blocks!B$3:B1728,D743)&gt;0,"Blocked",IF(B743="Done","Done",IF('Board Active'!N743=TODAY(),"Due Today",IF('Board Active'!N743&lt;TODAY(),"Late","On Time"))))),"")</f>
        <v/>
      </c>
      <c r="D743" s="48" t="str">
        <f>IF(E743&lt;&gt;"",Settings!B$9&amp;A743,"")</f>
        <v/>
      </c>
      <c r="F743" t="str">
        <f t="shared" si="45"/>
        <v/>
      </c>
      <c r="K743" s="12"/>
      <c r="S743" s="48"/>
    </row>
    <row r="744" spans="2:19" x14ac:dyDescent="0.25">
      <c r="B744" s="48" t="str">
        <f t="shared" si="46"/>
        <v/>
      </c>
      <c r="C744" t="str">
        <f ca="1">IF(K744&lt;&gt;"",IF(B744="Aborted","Aborted",IF(COUNTIF(Blocks!B$3:B1729,D744)&gt;0,"Blocked",IF(B744="Done","Done",IF('Board Active'!N744=TODAY(),"Due Today",IF('Board Active'!N744&lt;TODAY(),"Late","On Time"))))),"")</f>
        <v/>
      </c>
      <c r="D744" s="48" t="str">
        <f>IF(E744&lt;&gt;"",Settings!B$9&amp;A744,"")</f>
        <v/>
      </c>
      <c r="F744" t="str">
        <f t="shared" si="45"/>
        <v/>
      </c>
      <c r="K744" s="12"/>
      <c r="S744" s="48"/>
    </row>
    <row r="745" spans="2:19" x14ac:dyDescent="0.25">
      <c r="B745" s="48" t="str">
        <f t="shared" si="46"/>
        <v/>
      </c>
      <c r="C745" t="str">
        <f ca="1">IF(K745&lt;&gt;"",IF(B745="Aborted","Aborted",IF(COUNTIF(Blocks!B$3:B1730,D745)&gt;0,"Blocked",IF(B745="Done","Done",IF('Board Active'!N745=TODAY(),"Due Today",IF('Board Active'!N745&lt;TODAY(),"Late","On Time"))))),"")</f>
        <v/>
      </c>
      <c r="D745" s="48" t="str">
        <f>IF(E745&lt;&gt;"",Settings!B$9&amp;A745,"")</f>
        <v/>
      </c>
      <c r="F745" t="str">
        <f t="shared" si="45"/>
        <v/>
      </c>
      <c r="K745" s="12"/>
      <c r="S745" s="48"/>
    </row>
    <row r="746" spans="2:19" x14ac:dyDescent="0.25">
      <c r="B746" s="48" t="str">
        <f t="shared" si="46"/>
        <v/>
      </c>
      <c r="C746" t="str">
        <f ca="1">IF(K746&lt;&gt;"",IF(B746="Aborted","Aborted",IF(COUNTIF(Blocks!B$3:B1731,D746)&gt;0,"Blocked",IF(B746="Done","Done",IF('Board Active'!N746=TODAY(),"Due Today",IF('Board Active'!N746&lt;TODAY(),"Late","On Time"))))),"")</f>
        <v/>
      </c>
      <c r="D746" s="48" t="str">
        <f>IF(E746&lt;&gt;"",Settings!B$9&amp;A746,"")</f>
        <v/>
      </c>
      <c r="F746" t="str">
        <f t="shared" si="45"/>
        <v/>
      </c>
      <c r="K746" s="12"/>
      <c r="S746" s="48"/>
    </row>
    <row r="747" spans="2:19" x14ac:dyDescent="0.25">
      <c r="B747" s="48" t="str">
        <f t="shared" si="46"/>
        <v/>
      </c>
      <c r="C747" t="str">
        <f ca="1">IF(K747&lt;&gt;"",IF(B747="Aborted","Aborted",IF(COUNTIF(Blocks!B$3:B1732,D747)&gt;0,"Blocked",IF(B747="Done","Done",IF('Board Active'!N747=TODAY(),"Due Today",IF('Board Active'!N747&lt;TODAY(),"Late","On Time"))))),"")</f>
        <v/>
      </c>
      <c r="D747" s="48" t="str">
        <f>IF(E747&lt;&gt;"",Settings!B$9&amp;A747,"")</f>
        <v/>
      </c>
      <c r="F747" t="str">
        <f t="shared" si="45"/>
        <v/>
      </c>
      <c r="K747" s="12"/>
      <c r="S747" s="48"/>
    </row>
    <row r="748" spans="2:19" x14ac:dyDescent="0.25">
      <c r="B748" s="48" t="str">
        <f t="shared" si="46"/>
        <v/>
      </c>
      <c r="C748" t="str">
        <f ca="1">IF(K748&lt;&gt;"",IF(B748="Aborted","Aborted",IF(COUNTIF(Blocks!B$3:B1733,D748)&gt;0,"Blocked",IF(B748="Done","Done",IF('Board Active'!N748=TODAY(),"Due Today",IF('Board Active'!N748&lt;TODAY(),"Late","On Time"))))),"")</f>
        <v/>
      </c>
      <c r="D748" s="48" t="str">
        <f>IF(E748&lt;&gt;"",Settings!B$9&amp;A748,"")</f>
        <v/>
      </c>
      <c r="F748" t="str">
        <f t="shared" si="45"/>
        <v/>
      </c>
      <c r="K748" s="12"/>
      <c r="S748" s="48"/>
    </row>
    <row r="749" spans="2:19" x14ac:dyDescent="0.25">
      <c r="B749" s="48" t="str">
        <f t="shared" si="46"/>
        <v/>
      </c>
      <c r="C749" t="str">
        <f ca="1">IF(K749&lt;&gt;"",IF(B749="Aborted","Aborted",IF(COUNTIF(Blocks!B$3:B1734,D749)&gt;0,"Blocked",IF(B749="Done","Done",IF('Board Active'!N749=TODAY(),"Due Today",IF('Board Active'!N749&lt;TODAY(),"Late","On Time"))))),"")</f>
        <v/>
      </c>
      <c r="D749" s="48" t="str">
        <f>IF(E749&lt;&gt;"",Settings!B$9&amp;A749,"")</f>
        <v/>
      </c>
      <c r="F749" t="str">
        <f t="shared" si="45"/>
        <v/>
      </c>
      <c r="K749" s="12"/>
      <c r="S749" s="48"/>
    </row>
    <row r="750" spans="2:19" x14ac:dyDescent="0.25">
      <c r="B750" s="48" t="str">
        <f t="shared" si="46"/>
        <v/>
      </c>
      <c r="C750" t="str">
        <f ca="1">IF(K750&lt;&gt;"",IF(B750="Aborted","Aborted",IF(COUNTIF(Blocks!B$3:B1735,D750)&gt;0,"Blocked",IF(B750="Done","Done",IF('Board Active'!N750=TODAY(),"Due Today",IF('Board Active'!N750&lt;TODAY(),"Late","On Time"))))),"")</f>
        <v/>
      </c>
      <c r="D750" s="48" t="str">
        <f>IF(E750&lt;&gt;"",Settings!B$9&amp;A750,"")</f>
        <v/>
      </c>
      <c r="F750" t="str">
        <f t="shared" si="45"/>
        <v/>
      </c>
      <c r="K750" s="12"/>
      <c r="S750" s="48"/>
    </row>
    <row r="751" spans="2:19" x14ac:dyDescent="0.25">
      <c r="B751" s="48" t="str">
        <f t="shared" si="46"/>
        <v/>
      </c>
      <c r="C751" t="str">
        <f ca="1">IF(K751&lt;&gt;"",IF(B751="Aborted","Aborted",IF(COUNTIF(Blocks!B$3:B1736,D751)&gt;0,"Blocked",IF(B751="Done","Done",IF('Board Active'!N751=TODAY(),"Due Today",IF('Board Active'!N751&lt;TODAY(),"Late","On Time"))))),"")</f>
        <v/>
      </c>
      <c r="D751" s="48" t="str">
        <f>IF(E751&lt;&gt;"",Settings!B$9&amp;A751,"")</f>
        <v/>
      </c>
      <c r="F751" t="str">
        <f t="shared" si="45"/>
        <v/>
      </c>
      <c r="K751" s="12"/>
      <c r="S751" s="48"/>
    </row>
    <row r="752" spans="2:19" x14ac:dyDescent="0.25">
      <c r="B752" s="48" t="str">
        <f t="shared" si="46"/>
        <v/>
      </c>
      <c r="C752" t="str">
        <f ca="1">IF(K752&lt;&gt;"",IF(B752="Aborted","Aborted",IF(COUNTIF(Blocks!B$3:B1737,D752)&gt;0,"Blocked",IF(B752="Done","Done",IF('Board Active'!N752=TODAY(),"Due Today",IF('Board Active'!N752&lt;TODAY(),"Late","On Time"))))),"")</f>
        <v/>
      </c>
      <c r="D752" s="48" t="str">
        <f>IF(E752&lt;&gt;"",Settings!B$9&amp;A752,"")</f>
        <v/>
      </c>
      <c r="F752" t="str">
        <f t="shared" si="45"/>
        <v/>
      </c>
      <c r="K752" s="12"/>
      <c r="S752" s="48"/>
    </row>
    <row r="753" spans="2:19" x14ac:dyDescent="0.25">
      <c r="B753" s="48" t="str">
        <f t="shared" si="46"/>
        <v/>
      </c>
      <c r="C753" t="str">
        <f ca="1">IF(K753&lt;&gt;"",IF(B753="Aborted","Aborted",IF(COUNTIF(Blocks!B$3:B1738,D753)&gt;0,"Blocked",IF(B753="Done","Done",IF('Board Active'!N753=TODAY(),"Due Today",IF('Board Active'!N753&lt;TODAY(),"Late","On Time"))))),"")</f>
        <v/>
      </c>
      <c r="D753" s="48" t="str">
        <f>IF(E753&lt;&gt;"",Settings!B$9&amp;A753,"")</f>
        <v/>
      </c>
      <c r="F753" t="str">
        <f t="shared" si="45"/>
        <v/>
      </c>
      <c r="K753" s="12"/>
      <c r="S753" s="48"/>
    </row>
    <row r="754" spans="2:19" x14ac:dyDescent="0.25">
      <c r="B754" s="48" t="str">
        <f t="shared" si="46"/>
        <v/>
      </c>
      <c r="C754" t="str">
        <f ca="1">IF(K754&lt;&gt;"",IF(B754="Aborted","Aborted",IF(COUNTIF(Blocks!B$3:B1739,D754)&gt;0,"Blocked",IF(B754="Done","Done",IF('Board Active'!N754=TODAY(),"Due Today",IF('Board Active'!N754&lt;TODAY(),"Late","On Time"))))),"")</f>
        <v/>
      </c>
      <c r="D754" s="48" t="str">
        <f>IF(E754&lt;&gt;"",Settings!B$9&amp;A754,"")</f>
        <v/>
      </c>
      <c r="F754" t="str">
        <f t="shared" si="45"/>
        <v/>
      </c>
      <c r="K754" s="12"/>
      <c r="S754" s="48"/>
    </row>
    <row r="755" spans="2:19" x14ac:dyDescent="0.25">
      <c r="B755" s="48" t="str">
        <f t="shared" si="46"/>
        <v/>
      </c>
      <c r="C755" t="str">
        <f ca="1">IF(K755&lt;&gt;"",IF(B755="Aborted","Aborted",IF(COUNTIF(Blocks!B$3:B1740,D755)&gt;0,"Blocked",IF(B755="Done","Done",IF('Board Active'!N755=TODAY(),"Due Today",IF('Board Active'!N755&lt;TODAY(),"Late","On Time"))))),"")</f>
        <v/>
      </c>
      <c r="D755" s="48" t="str">
        <f>IF(E755&lt;&gt;"",Settings!B$9&amp;A755,"")</f>
        <v/>
      </c>
      <c r="F755" t="str">
        <f t="shared" si="45"/>
        <v/>
      </c>
      <c r="K755" s="12"/>
      <c r="S755" s="48"/>
    </row>
    <row r="756" spans="2:19" x14ac:dyDescent="0.25">
      <c r="B756" s="48" t="str">
        <f t="shared" si="46"/>
        <v/>
      </c>
      <c r="C756" t="str">
        <f ca="1">IF(K756&lt;&gt;"",IF(B756="Aborted","Aborted",IF(COUNTIF(Blocks!B$3:B1741,D756)&gt;0,"Blocked",IF(B756="Done","Done",IF('Board Active'!N756=TODAY(),"Due Today",IF('Board Active'!N756&lt;TODAY(),"Late","On Time"))))),"")</f>
        <v/>
      </c>
      <c r="D756" s="48" t="str">
        <f>IF(E756&lt;&gt;"",Settings!B$9&amp;A756,"")</f>
        <v/>
      </c>
      <c r="F756" t="str">
        <f t="shared" si="45"/>
        <v/>
      </c>
      <c r="K756" s="12"/>
      <c r="S756" s="48"/>
    </row>
    <row r="757" spans="2:19" x14ac:dyDescent="0.25">
      <c r="B757" s="48" t="str">
        <f t="shared" si="46"/>
        <v/>
      </c>
      <c r="C757" t="str">
        <f ca="1">IF(K757&lt;&gt;"",IF(B757="Aborted","Aborted",IF(COUNTIF(Blocks!B$3:B1742,D757)&gt;0,"Blocked",IF(B757="Done","Done",IF('Board Active'!N757=TODAY(),"Due Today",IF('Board Active'!N757&lt;TODAY(),"Late","On Time"))))),"")</f>
        <v/>
      </c>
      <c r="D757" s="48" t="str">
        <f>IF(E757&lt;&gt;"",Settings!B$9&amp;A757,"")</f>
        <v/>
      </c>
      <c r="F757" t="str">
        <f t="shared" si="45"/>
        <v/>
      </c>
      <c r="K757" s="12"/>
      <c r="S757" s="48"/>
    </row>
    <row r="758" spans="2:19" x14ac:dyDescent="0.25">
      <c r="B758" s="48" t="str">
        <f t="shared" si="46"/>
        <v/>
      </c>
      <c r="C758" t="str">
        <f ca="1">IF(K758&lt;&gt;"",IF(B758="Aborted","Aborted",IF(COUNTIF(Blocks!B$3:B1743,D758)&gt;0,"Blocked",IF(B758="Done","Done",IF('Board Active'!N758=TODAY(),"Due Today",IF('Board Active'!N758&lt;TODAY(),"Late","On Time"))))),"")</f>
        <v/>
      </c>
      <c r="D758" s="48" t="str">
        <f>IF(E758&lt;&gt;"",Settings!B$9&amp;A758,"")</f>
        <v/>
      </c>
      <c r="F758" t="str">
        <f t="shared" si="45"/>
        <v/>
      </c>
      <c r="K758" s="12"/>
      <c r="S758" s="48"/>
    </row>
    <row r="759" spans="2:19" x14ac:dyDescent="0.25">
      <c r="B759" s="48" t="str">
        <f t="shared" si="46"/>
        <v/>
      </c>
      <c r="C759" t="str">
        <f ca="1">IF(K759&lt;&gt;"",IF(B759="Aborted","Aborted",IF(COUNTIF(Blocks!B$3:B1744,D759)&gt;0,"Blocked",IF(B759="Done","Done",IF('Board Active'!N759=TODAY(),"Due Today",IF('Board Active'!N759&lt;TODAY(),"Late","On Time"))))),"")</f>
        <v/>
      </c>
      <c r="D759" s="48" t="str">
        <f>IF(E759&lt;&gt;"",Settings!B$9&amp;A759,"")</f>
        <v/>
      </c>
      <c r="F759" t="str">
        <f t="shared" si="45"/>
        <v/>
      </c>
      <c r="K759" s="12"/>
      <c r="S759" s="48"/>
    </row>
    <row r="760" spans="2:19" x14ac:dyDescent="0.25">
      <c r="B760" s="48" t="str">
        <f t="shared" si="46"/>
        <v/>
      </c>
      <c r="C760" t="str">
        <f ca="1">IF(K760&lt;&gt;"",IF(B760="Aborted","Aborted",IF(COUNTIF(Blocks!B$3:B1745,D760)&gt;0,"Blocked",IF(B760="Done","Done",IF('Board Active'!N760=TODAY(),"Due Today",IF('Board Active'!N760&lt;TODAY(),"Late","On Time"))))),"")</f>
        <v/>
      </c>
      <c r="D760" s="48" t="str">
        <f>IF(E760&lt;&gt;"",Settings!B$9&amp;A760,"")</f>
        <v/>
      </c>
      <c r="F760" t="str">
        <f t="shared" si="45"/>
        <v/>
      </c>
      <c r="K760" s="12"/>
      <c r="S760" s="48"/>
    </row>
    <row r="761" spans="2:19" x14ac:dyDescent="0.25">
      <c r="B761" s="48" t="str">
        <f t="shared" si="46"/>
        <v/>
      </c>
      <c r="C761" t="str">
        <f ca="1">IF(K761&lt;&gt;"",IF(B761="Aborted","Aborted",IF(COUNTIF(Blocks!B$3:B1746,D761)&gt;0,"Blocked",IF(B761="Done","Done",IF('Board Active'!N761=TODAY(),"Due Today",IF('Board Active'!N761&lt;TODAY(),"Late","On Time"))))),"")</f>
        <v/>
      </c>
      <c r="D761" s="48" t="str">
        <f>IF(E761&lt;&gt;"",Settings!B$9&amp;A761,"")</f>
        <v/>
      </c>
      <c r="F761" t="str">
        <f t="shared" si="45"/>
        <v/>
      </c>
      <c r="K761" s="12"/>
      <c r="S761" s="48"/>
    </row>
    <row r="762" spans="2:19" x14ac:dyDescent="0.25">
      <c r="B762" s="48" t="str">
        <f t="shared" si="46"/>
        <v/>
      </c>
      <c r="C762" t="str">
        <f ca="1">IF(K762&lt;&gt;"",IF(B762="Aborted","Aborted",IF(COUNTIF(Blocks!B$3:B1747,D762)&gt;0,"Blocked",IF(B762="Done","Done",IF('Board Active'!N762=TODAY(),"Due Today",IF('Board Active'!N762&lt;TODAY(),"Late","On Time"))))),"")</f>
        <v/>
      </c>
      <c r="D762" s="48" t="str">
        <f>IF(E762&lt;&gt;"",Settings!B$9&amp;A762,"")</f>
        <v/>
      </c>
      <c r="F762" t="str">
        <f t="shared" si="45"/>
        <v/>
      </c>
      <c r="K762" s="12"/>
      <c r="S762" s="48"/>
    </row>
    <row r="763" spans="2:19" x14ac:dyDescent="0.25">
      <c r="B763" s="48" t="str">
        <f t="shared" si="46"/>
        <v/>
      </c>
      <c r="C763" t="str">
        <f ca="1">IF(K763&lt;&gt;"",IF(B763="Aborted","Aborted",IF(COUNTIF(Blocks!B$3:B1748,D763)&gt;0,"Blocked",IF(B763="Done","Done",IF('Board Active'!N763=TODAY(),"Due Today",IF('Board Active'!N763&lt;TODAY(),"Late","On Time"))))),"")</f>
        <v/>
      </c>
      <c r="D763" s="48" t="str">
        <f>IF(E763&lt;&gt;"",Settings!B$9&amp;A763,"")</f>
        <v/>
      </c>
      <c r="F763" t="str">
        <f t="shared" si="45"/>
        <v/>
      </c>
      <c r="K763" s="12"/>
      <c r="S763" s="48"/>
    </row>
    <row r="764" spans="2:19" x14ac:dyDescent="0.25">
      <c r="B764" s="48" t="str">
        <f t="shared" si="46"/>
        <v/>
      </c>
      <c r="C764" t="str">
        <f ca="1">IF(K764&lt;&gt;"",IF(B764="Aborted","Aborted",IF(COUNTIF(Blocks!B$3:B1749,D764)&gt;0,"Blocked",IF(B764="Done","Done",IF('Board Active'!N764=TODAY(),"Due Today",IF('Board Active'!N764&lt;TODAY(),"Late","On Time"))))),"")</f>
        <v/>
      </c>
      <c r="D764" s="48" t="str">
        <f>IF(E764&lt;&gt;"",Settings!B$9&amp;A764,"")</f>
        <v/>
      </c>
      <c r="F764" t="str">
        <f t="shared" si="45"/>
        <v/>
      </c>
      <c r="K764" s="12"/>
      <c r="S764" s="48"/>
    </row>
    <row r="765" spans="2:19" x14ac:dyDescent="0.25">
      <c r="B765" s="48" t="str">
        <f t="shared" si="46"/>
        <v/>
      </c>
      <c r="C765" t="str">
        <f ca="1">IF(K765&lt;&gt;"",IF(B765="Aborted","Aborted",IF(COUNTIF(Blocks!B$3:B1750,D765)&gt;0,"Blocked",IF(B765="Done","Done",IF('Board Active'!N765=TODAY(),"Due Today",IF('Board Active'!N765&lt;TODAY(),"Late","On Time"))))),"")</f>
        <v/>
      </c>
      <c r="D765" s="48" t="str">
        <f>IF(E765&lt;&gt;"",Settings!B$9&amp;A765,"")</f>
        <v/>
      </c>
      <c r="F765" t="str">
        <f t="shared" si="45"/>
        <v/>
      </c>
      <c r="K765" s="12"/>
      <c r="S765" s="48"/>
    </row>
    <row r="766" spans="2:19" x14ac:dyDescent="0.25">
      <c r="B766" s="48" t="str">
        <f t="shared" si="46"/>
        <v/>
      </c>
      <c r="C766" t="str">
        <f ca="1">IF(K766&lt;&gt;"",IF(B766="Aborted","Aborted",IF(COUNTIF(Blocks!B$3:B1751,D766)&gt;0,"Blocked",IF(B766="Done","Done",IF('Board Active'!N766=TODAY(),"Due Today",IF('Board Active'!N766&lt;TODAY(),"Late","On Time"))))),"")</f>
        <v/>
      </c>
      <c r="D766" s="48" t="str">
        <f>IF(E766&lt;&gt;"",Settings!B$9&amp;A766,"")</f>
        <v/>
      </c>
      <c r="F766" t="str">
        <f t="shared" si="45"/>
        <v/>
      </c>
      <c r="K766" s="12"/>
      <c r="S766" s="48"/>
    </row>
    <row r="767" spans="2:19" x14ac:dyDescent="0.25">
      <c r="B767" s="48" t="str">
        <f t="shared" si="46"/>
        <v/>
      </c>
      <c r="C767" t="str">
        <f ca="1">IF(K767&lt;&gt;"",IF(B767="Aborted","Aborted",IF(COUNTIF(Blocks!B$3:B1752,D767)&gt;0,"Blocked",IF(B767="Done","Done",IF('Board Active'!N767=TODAY(),"Due Today",IF('Board Active'!N767&lt;TODAY(),"Late","On Time"))))),"")</f>
        <v/>
      </c>
      <c r="D767" s="48" t="str">
        <f>IF(E767&lt;&gt;"",Settings!B$9&amp;A767,"")</f>
        <v/>
      </c>
      <c r="F767" t="str">
        <f t="shared" si="45"/>
        <v/>
      </c>
      <c r="K767" s="12"/>
      <c r="S767" s="48"/>
    </row>
    <row r="768" spans="2:19" x14ac:dyDescent="0.25">
      <c r="B768" s="48" t="str">
        <f t="shared" si="46"/>
        <v/>
      </c>
      <c r="C768" t="str">
        <f ca="1">IF(K768&lt;&gt;"",IF(B768="Aborted","Aborted",IF(COUNTIF(Blocks!B$3:B1753,D768)&gt;0,"Blocked",IF(B768="Done","Done",IF('Board Active'!N768=TODAY(),"Due Today",IF('Board Active'!N768&lt;TODAY(),"Late","On Time"))))),"")</f>
        <v/>
      </c>
      <c r="D768" s="48" t="str">
        <f>IF(E768&lt;&gt;"",Settings!B$9&amp;A768,"")</f>
        <v/>
      </c>
      <c r="F768" t="str">
        <f t="shared" si="45"/>
        <v/>
      </c>
      <c r="K768" s="12"/>
      <c r="S768" s="48"/>
    </row>
    <row r="769" spans="2:19" x14ac:dyDescent="0.25">
      <c r="B769" s="48" t="str">
        <f t="shared" si="46"/>
        <v/>
      </c>
      <c r="C769" t="str">
        <f ca="1">IF(K769&lt;&gt;"",IF(B769="Aborted","Aborted",IF(COUNTIF(Blocks!B$3:B1754,D769)&gt;0,"Blocked",IF(B769="Done","Done",IF('Board Active'!N769=TODAY(),"Due Today",IF('Board Active'!N769&lt;TODAY(),"Late","On Time"))))),"")</f>
        <v/>
      </c>
      <c r="D769" s="48" t="str">
        <f>IF(E769&lt;&gt;"",Settings!B$9&amp;A769,"")</f>
        <v/>
      </c>
      <c r="F769" t="str">
        <f t="shared" si="45"/>
        <v/>
      </c>
      <c r="K769" s="12"/>
      <c r="S769" s="48"/>
    </row>
    <row r="770" spans="2:19" x14ac:dyDescent="0.25">
      <c r="B770" s="48" t="str">
        <f t="shared" si="46"/>
        <v/>
      </c>
      <c r="C770" t="str">
        <f ca="1">IF(K770&lt;&gt;"",IF(B770="Aborted","Aborted",IF(COUNTIF(Blocks!B$3:B1755,D770)&gt;0,"Blocked",IF(B770="Done","Done",IF('Board Active'!N770=TODAY(),"Due Today",IF('Board Active'!N770&lt;TODAY(),"Late","On Time"))))),"")</f>
        <v/>
      </c>
      <c r="D770" s="48" t="str">
        <f>IF(E770&lt;&gt;"",Settings!B$9&amp;A770,"")</f>
        <v/>
      </c>
      <c r="F770" t="str">
        <f t="shared" si="45"/>
        <v/>
      </c>
      <c r="K770" s="12"/>
      <c r="S770" s="48"/>
    </row>
    <row r="771" spans="2:19" x14ac:dyDescent="0.25">
      <c r="B771" s="48" t="str">
        <f t="shared" si="46"/>
        <v/>
      </c>
      <c r="C771" t="str">
        <f ca="1">IF(K771&lt;&gt;"",IF(B771="Aborted","Aborted",IF(COUNTIF(Blocks!B$3:B1756,D771)&gt;0,"Blocked",IF(B771="Done","Done",IF('Board Active'!N771=TODAY(),"Due Today",IF('Board Active'!N771&lt;TODAY(),"Late","On Time"))))),"")</f>
        <v/>
      </c>
      <c r="D771" s="48" t="str">
        <f>IF(E771&lt;&gt;"",Settings!B$9&amp;A771,"")</f>
        <v/>
      </c>
      <c r="F771" t="str">
        <f t="shared" si="45"/>
        <v/>
      </c>
      <c r="K771" s="12"/>
      <c r="S771" s="48"/>
    </row>
    <row r="772" spans="2:19" x14ac:dyDescent="0.25">
      <c r="B772" s="48" t="str">
        <f t="shared" si="46"/>
        <v/>
      </c>
      <c r="C772" t="str">
        <f ca="1">IF(K772&lt;&gt;"",IF(B772="Aborted","Aborted",IF(COUNTIF(Blocks!B$3:B1757,D772)&gt;0,"Blocked",IF(B772="Done","Done",IF('Board Active'!N772=TODAY(),"Due Today",IF('Board Active'!N772&lt;TODAY(),"Late","On Time"))))),"")</f>
        <v/>
      </c>
      <c r="D772" s="48" t="str">
        <f>IF(E772&lt;&gt;"",Settings!B$9&amp;A772,"")</f>
        <v/>
      </c>
      <c r="F772" t="str">
        <f t="shared" ref="F772:F835" si="47">IF(E772&lt;&gt;"",IF(C772="Blocked",C772&amp;" - "&amp;E772,E772),"")</f>
        <v/>
      </c>
      <c r="K772" s="12"/>
      <c r="S772" s="48"/>
    </row>
    <row r="773" spans="2:19" x14ac:dyDescent="0.25">
      <c r="B773" s="48" t="str">
        <f t="shared" si="46"/>
        <v/>
      </c>
      <c r="C773" t="str">
        <f ca="1">IF(K773&lt;&gt;"",IF(B773="Aborted","Aborted",IF(COUNTIF(Blocks!B$3:B1758,D773)&gt;0,"Blocked",IF(B773="Done","Done",IF('Board Active'!N773=TODAY(),"Due Today",IF('Board Active'!N773&lt;TODAY(),"Late","On Time"))))),"")</f>
        <v/>
      </c>
      <c r="D773" s="48" t="str">
        <f>IF(E773&lt;&gt;"",Settings!B$9&amp;A773,"")</f>
        <v/>
      </c>
      <c r="F773" t="str">
        <f t="shared" si="47"/>
        <v/>
      </c>
      <c r="K773" s="12"/>
      <c r="S773" s="48"/>
    </row>
    <row r="774" spans="2:19" x14ac:dyDescent="0.25">
      <c r="B774" s="48" t="str">
        <f t="shared" si="46"/>
        <v/>
      </c>
      <c r="C774" t="str">
        <f ca="1">IF(K774&lt;&gt;"",IF(B774="Aborted","Aborted",IF(COUNTIF(Blocks!B$3:B1759,D774)&gt;0,"Blocked",IF(B774="Done","Done",IF('Board Active'!N774=TODAY(),"Due Today",IF('Board Active'!N774&lt;TODAY(),"Late","On Time"))))),"")</f>
        <v/>
      </c>
      <c r="D774" s="48" t="str">
        <f>IF(E774&lt;&gt;"",Settings!B$9&amp;A774,"")</f>
        <v/>
      </c>
      <c r="F774" t="str">
        <f t="shared" si="47"/>
        <v/>
      </c>
      <c r="K774" s="12"/>
      <c r="S774" s="48"/>
    </row>
    <row r="775" spans="2:19" x14ac:dyDescent="0.25">
      <c r="B775" s="48" t="str">
        <f t="shared" si="46"/>
        <v/>
      </c>
      <c r="C775" t="str">
        <f ca="1">IF(K775&lt;&gt;"",IF(B775="Aborted","Aborted",IF(COUNTIF(Blocks!B$3:B1760,D775)&gt;0,"Blocked",IF(B775="Done","Done",IF('Board Active'!N775=TODAY(),"Due Today",IF('Board Active'!N775&lt;TODAY(),"Late","On Time"))))),"")</f>
        <v/>
      </c>
      <c r="D775" s="48" t="str">
        <f>IF(E775&lt;&gt;"",Settings!B$9&amp;A775,"")</f>
        <v/>
      </c>
      <c r="F775" t="str">
        <f t="shared" si="47"/>
        <v/>
      </c>
      <c r="K775" s="12"/>
      <c r="S775" s="48"/>
    </row>
    <row r="776" spans="2:19" x14ac:dyDescent="0.25">
      <c r="B776" s="48" t="str">
        <f t="shared" si="46"/>
        <v/>
      </c>
      <c r="C776" t="str">
        <f ca="1">IF(K776&lt;&gt;"",IF(B776="Aborted","Aborted",IF(COUNTIF(Blocks!B$3:B1761,D776)&gt;0,"Blocked",IF(B776="Done","Done",IF('Board Active'!N776=TODAY(),"Due Today",IF('Board Active'!N776&lt;TODAY(),"Late","On Time"))))),"")</f>
        <v/>
      </c>
      <c r="D776" s="48" t="str">
        <f>IF(E776&lt;&gt;"",Settings!B$9&amp;A776,"")</f>
        <v/>
      </c>
      <c r="F776" t="str">
        <f t="shared" si="47"/>
        <v/>
      </c>
      <c r="K776" s="12"/>
      <c r="S776" s="48"/>
    </row>
    <row r="777" spans="2:19" x14ac:dyDescent="0.25">
      <c r="B777" s="48" t="str">
        <f t="shared" si="46"/>
        <v/>
      </c>
      <c r="C777" t="str">
        <f ca="1">IF(K777&lt;&gt;"",IF(B777="Aborted","Aborted",IF(COUNTIF(Blocks!B$3:B1762,D777)&gt;0,"Blocked",IF(B777="Done","Done",IF('Board Active'!N777=TODAY(),"Due Today",IF('Board Active'!N777&lt;TODAY(),"Late","On Time"))))),"")</f>
        <v/>
      </c>
      <c r="D777" s="48" t="str">
        <f>IF(E777&lt;&gt;"",Settings!B$9&amp;A777,"")</f>
        <v/>
      </c>
      <c r="F777" t="str">
        <f t="shared" si="47"/>
        <v/>
      </c>
      <c r="K777" s="12"/>
      <c r="S777" s="48"/>
    </row>
    <row r="778" spans="2:19" x14ac:dyDescent="0.25">
      <c r="B778" s="48" t="str">
        <f t="shared" si="46"/>
        <v/>
      </c>
      <c r="C778" t="str">
        <f ca="1">IF(K778&lt;&gt;"",IF(B778="Aborted","Aborted",IF(COUNTIF(Blocks!B$3:B1763,D778)&gt;0,"Blocked",IF(B778="Done","Done",IF('Board Active'!N778=TODAY(),"Due Today",IF('Board Active'!N778&lt;TODAY(),"Late","On Time"))))),"")</f>
        <v/>
      </c>
      <c r="D778" s="48" t="str">
        <f>IF(E778&lt;&gt;"",Settings!B$9&amp;A778,"")</f>
        <v/>
      </c>
      <c r="F778" t="str">
        <f t="shared" si="47"/>
        <v/>
      </c>
      <c r="K778" s="12"/>
      <c r="S778" s="48"/>
    </row>
    <row r="779" spans="2:19" x14ac:dyDescent="0.25">
      <c r="B779" s="48" t="str">
        <f t="shared" si="46"/>
        <v/>
      </c>
      <c r="C779" t="str">
        <f ca="1">IF(K779&lt;&gt;"",IF(B779="Aborted","Aborted",IF(COUNTIF(Blocks!B$3:B1764,D779)&gt;0,"Blocked",IF(B779="Done","Done",IF('Board Active'!N779=TODAY(),"Due Today",IF('Board Active'!N779&lt;TODAY(),"Late","On Time"))))),"")</f>
        <v/>
      </c>
      <c r="D779" s="48" t="str">
        <f>IF(E779&lt;&gt;"",Settings!B$9&amp;A779,"")</f>
        <v/>
      </c>
      <c r="F779" t="str">
        <f t="shared" si="47"/>
        <v/>
      </c>
      <c r="K779" s="12"/>
      <c r="S779" s="48"/>
    </row>
    <row r="780" spans="2:19" x14ac:dyDescent="0.25">
      <c r="B780" s="48" t="str">
        <f t="shared" si="46"/>
        <v/>
      </c>
      <c r="C780" t="str">
        <f ca="1">IF(K780&lt;&gt;"",IF(B780="Aborted","Aborted",IF(COUNTIF(Blocks!B$3:B1765,D780)&gt;0,"Blocked",IF(B780="Done","Done",IF('Board Active'!N780=TODAY(),"Due Today",IF('Board Active'!N780&lt;TODAY(),"Late","On Time"))))),"")</f>
        <v/>
      </c>
      <c r="D780" s="48" t="str">
        <f>IF(E780&lt;&gt;"",Settings!B$9&amp;A780,"")</f>
        <v/>
      </c>
      <c r="F780" t="str">
        <f t="shared" si="47"/>
        <v/>
      </c>
      <c r="K780" s="12"/>
      <c r="S780" s="48"/>
    </row>
    <row r="781" spans="2:19" x14ac:dyDescent="0.25">
      <c r="B781" s="48" t="str">
        <f t="shared" si="46"/>
        <v/>
      </c>
      <c r="C781" t="str">
        <f ca="1">IF(K781&lt;&gt;"",IF(B781="Aborted","Aborted",IF(COUNTIF(Blocks!B$3:B1766,D781)&gt;0,"Blocked",IF(B781="Done","Done",IF('Board Active'!N781=TODAY(),"Due Today",IF('Board Active'!N781&lt;TODAY(),"Late","On Time"))))),"")</f>
        <v/>
      </c>
      <c r="D781" s="48" t="str">
        <f>IF(E781&lt;&gt;"",Settings!B$9&amp;A781,"")</f>
        <v/>
      </c>
      <c r="F781" t="str">
        <f t="shared" si="47"/>
        <v/>
      </c>
      <c r="K781" s="12"/>
      <c r="S781" s="48"/>
    </row>
    <row r="782" spans="2:19" x14ac:dyDescent="0.25">
      <c r="B782" s="48" t="str">
        <f t="shared" si="46"/>
        <v/>
      </c>
      <c r="C782" t="str">
        <f ca="1">IF(K782&lt;&gt;"",IF(B782="Aborted","Aborted",IF(COUNTIF(Blocks!B$3:B1767,D782)&gt;0,"Blocked",IF(B782="Done","Done",IF('Board Active'!N782=TODAY(),"Due Today",IF('Board Active'!N782&lt;TODAY(),"Late","On Time"))))),"")</f>
        <v/>
      </c>
      <c r="D782" s="48" t="str">
        <f>IF(E782&lt;&gt;"",Settings!B$9&amp;A782,"")</f>
        <v/>
      </c>
      <c r="F782" t="str">
        <f t="shared" si="47"/>
        <v/>
      </c>
      <c r="K782" s="12"/>
      <c r="S782" s="48"/>
    </row>
    <row r="783" spans="2:19" x14ac:dyDescent="0.25">
      <c r="B783" s="48" t="str">
        <f t="shared" ref="B783:B846" si="48">IF(T783&lt;&gt;"","Aborted",IF(R783&lt;&gt;"", "Done", IF(Q783&lt;&gt;"","Validation Out", IF(P783&lt;&gt;"", "Validation In", IF(O783&lt;&gt;"", "Execution Out",IF(N783&lt;&gt;"","Execution In",IF(M783&lt;&gt;"","Analysis Out",IF(L783&lt;&gt;"","Analysis In",IF(K783&lt;&gt;"","Planned","")))))))))</f>
        <v/>
      </c>
      <c r="C783" t="str">
        <f ca="1">IF(K783&lt;&gt;"",IF(B783="Aborted","Aborted",IF(COUNTIF(Blocks!B$3:B1768,D783)&gt;0,"Blocked",IF(B783="Done","Done",IF('Board Active'!N783=TODAY(),"Due Today",IF('Board Active'!N783&lt;TODAY(),"Late","On Time"))))),"")</f>
        <v/>
      </c>
      <c r="D783" s="48" t="str">
        <f>IF(E783&lt;&gt;"",Settings!B$9&amp;A783,"")</f>
        <v/>
      </c>
      <c r="F783" t="str">
        <f t="shared" si="47"/>
        <v/>
      </c>
      <c r="K783" s="12"/>
      <c r="S783" s="48"/>
    </row>
    <row r="784" spans="2:19" x14ac:dyDescent="0.25">
      <c r="B784" s="48" t="str">
        <f t="shared" si="48"/>
        <v/>
      </c>
      <c r="C784" t="str">
        <f ca="1">IF(K784&lt;&gt;"",IF(B784="Aborted","Aborted",IF(COUNTIF(Blocks!B$3:B1769,D784)&gt;0,"Blocked",IF(B784="Done","Done",IF('Board Active'!N784=TODAY(),"Due Today",IF('Board Active'!N784&lt;TODAY(),"Late","On Time"))))),"")</f>
        <v/>
      </c>
      <c r="D784" s="48" t="str">
        <f>IF(E784&lt;&gt;"",Settings!B$9&amp;A784,"")</f>
        <v/>
      </c>
      <c r="F784" t="str">
        <f t="shared" si="47"/>
        <v/>
      </c>
      <c r="K784" s="12"/>
      <c r="S784" s="48"/>
    </row>
    <row r="785" spans="2:19" x14ac:dyDescent="0.25">
      <c r="B785" s="48" t="str">
        <f t="shared" si="48"/>
        <v/>
      </c>
      <c r="C785" t="str">
        <f ca="1">IF(K785&lt;&gt;"",IF(B785="Aborted","Aborted",IF(COUNTIF(Blocks!B$3:B1770,D785)&gt;0,"Blocked",IF(B785="Done","Done",IF('Board Active'!N785=TODAY(),"Due Today",IF('Board Active'!N785&lt;TODAY(),"Late","On Time"))))),"")</f>
        <v/>
      </c>
      <c r="D785" s="48" t="str">
        <f>IF(E785&lt;&gt;"",Settings!B$9&amp;A785,"")</f>
        <v/>
      </c>
      <c r="F785" t="str">
        <f t="shared" si="47"/>
        <v/>
      </c>
      <c r="K785" s="12"/>
      <c r="S785" s="48"/>
    </row>
    <row r="786" spans="2:19" x14ac:dyDescent="0.25">
      <c r="B786" s="48" t="str">
        <f t="shared" si="48"/>
        <v/>
      </c>
      <c r="C786" t="str">
        <f ca="1">IF(K786&lt;&gt;"",IF(B786="Aborted","Aborted",IF(COUNTIF(Blocks!B$3:B1771,D786)&gt;0,"Blocked",IF(B786="Done","Done",IF('Board Active'!N786=TODAY(),"Due Today",IF('Board Active'!N786&lt;TODAY(),"Late","On Time"))))),"")</f>
        <v/>
      </c>
      <c r="D786" s="48" t="str">
        <f>IF(E786&lt;&gt;"",Settings!B$9&amp;A786,"")</f>
        <v/>
      </c>
      <c r="F786" t="str">
        <f t="shared" si="47"/>
        <v/>
      </c>
      <c r="K786" s="12"/>
      <c r="S786" s="48"/>
    </row>
    <row r="787" spans="2:19" x14ac:dyDescent="0.25">
      <c r="B787" s="48" t="str">
        <f t="shared" si="48"/>
        <v/>
      </c>
      <c r="C787" t="str">
        <f ca="1">IF(K787&lt;&gt;"",IF(B787="Aborted","Aborted",IF(COUNTIF(Blocks!B$3:B1772,D787)&gt;0,"Blocked",IF(B787="Done","Done",IF('Board Active'!N787=TODAY(),"Due Today",IF('Board Active'!N787&lt;TODAY(),"Late","On Time"))))),"")</f>
        <v/>
      </c>
      <c r="D787" s="48" t="str">
        <f>IF(E787&lt;&gt;"",Settings!B$9&amp;A787,"")</f>
        <v/>
      </c>
      <c r="F787" t="str">
        <f t="shared" si="47"/>
        <v/>
      </c>
      <c r="K787" s="12"/>
      <c r="S787" s="48"/>
    </row>
    <row r="788" spans="2:19" x14ac:dyDescent="0.25">
      <c r="B788" s="48" t="str">
        <f t="shared" si="48"/>
        <v/>
      </c>
      <c r="C788" t="str">
        <f ca="1">IF(K788&lt;&gt;"",IF(B788="Aborted","Aborted",IF(COUNTIF(Blocks!B$3:B1773,D788)&gt;0,"Blocked",IF(B788="Done","Done",IF('Board Active'!N788=TODAY(),"Due Today",IF('Board Active'!N788&lt;TODAY(),"Late","On Time"))))),"")</f>
        <v/>
      </c>
      <c r="D788" s="48" t="str">
        <f>IF(E788&lt;&gt;"",Settings!B$9&amp;A788,"")</f>
        <v/>
      </c>
      <c r="F788" t="str">
        <f t="shared" si="47"/>
        <v/>
      </c>
      <c r="K788" s="12"/>
      <c r="S788" s="48"/>
    </row>
    <row r="789" spans="2:19" x14ac:dyDescent="0.25">
      <c r="B789" s="48" t="str">
        <f t="shared" si="48"/>
        <v/>
      </c>
      <c r="C789" t="str">
        <f ca="1">IF(K789&lt;&gt;"",IF(B789="Aborted","Aborted",IF(COUNTIF(Blocks!B$3:B1774,D789)&gt;0,"Blocked",IF(B789="Done","Done",IF('Board Active'!N789=TODAY(),"Due Today",IF('Board Active'!N789&lt;TODAY(),"Late","On Time"))))),"")</f>
        <v/>
      </c>
      <c r="D789" s="48" t="str">
        <f>IF(E789&lt;&gt;"",Settings!B$9&amp;A789,"")</f>
        <v/>
      </c>
      <c r="F789" t="str">
        <f t="shared" si="47"/>
        <v/>
      </c>
      <c r="K789" s="12"/>
      <c r="S789" s="48"/>
    </row>
    <row r="790" spans="2:19" x14ac:dyDescent="0.25">
      <c r="B790" s="48" t="str">
        <f t="shared" si="48"/>
        <v/>
      </c>
      <c r="C790" t="str">
        <f ca="1">IF(K790&lt;&gt;"",IF(B790="Aborted","Aborted",IF(COUNTIF(Blocks!B$3:B1775,D790)&gt;0,"Blocked",IF(B790="Done","Done",IF('Board Active'!N790=TODAY(),"Due Today",IF('Board Active'!N790&lt;TODAY(),"Late","On Time"))))),"")</f>
        <v/>
      </c>
      <c r="D790" s="48" t="str">
        <f>IF(E790&lt;&gt;"",Settings!B$9&amp;A790,"")</f>
        <v/>
      </c>
      <c r="F790" t="str">
        <f t="shared" si="47"/>
        <v/>
      </c>
      <c r="K790" s="12"/>
      <c r="S790" s="48"/>
    </row>
    <row r="791" spans="2:19" x14ac:dyDescent="0.25">
      <c r="B791" s="48" t="str">
        <f t="shared" si="48"/>
        <v/>
      </c>
      <c r="C791" t="str">
        <f ca="1">IF(K791&lt;&gt;"",IF(B791="Aborted","Aborted",IF(COUNTIF(Blocks!B$3:B1776,D791)&gt;0,"Blocked",IF(B791="Done","Done",IF('Board Active'!N791=TODAY(),"Due Today",IF('Board Active'!N791&lt;TODAY(),"Late","On Time"))))),"")</f>
        <v/>
      </c>
      <c r="D791" s="48" t="str">
        <f>IF(E791&lt;&gt;"",Settings!B$9&amp;A791,"")</f>
        <v/>
      </c>
      <c r="F791" t="str">
        <f t="shared" si="47"/>
        <v/>
      </c>
      <c r="K791" s="12"/>
      <c r="S791" s="48"/>
    </row>
    <row r="792" spans="2:19" x14ac:dyDescent="0.25">
      <c r="B792" s="48" t="str">
        <f t="shared" si="48"/>
        <v/>
      </c>
      <c r="C792" t="str">
        <f ca="1">IF(K792&lt;&gt;"",IF(B792="Aborted","Aborted",IF(COUNTIF(Blocks!B$3:B1777,D792)&gt;0,"Blocked",IF(B792="Done","Done",IF('Board Active'!N792=TODAY(),"Due Today",IF('Board Active'!N792&lt;TODAY(),"Late","On Time"))))),"")</f>
        <v/>
      </c>
      <c r="D792" s="48" t="str">
        <f>IF(E792&lt;&gt;"",Settings!B$9&amp;A792,"")</f>
        <v/>
      </c>
      <c r="F792" t="str">
        <f t="shared" si="47"/>
        <v/>
      </c>
      <c r="K792" s="12"/>
      <c r="S792" s="48"/>
    </row>
    <row r="793" spans="2:19" x14ac:dyDescent="0.25">
      <c r="B793" s="48" t="str">
        <f t="shared" si="48"/>
        <v/>
      </c>
      <c r="C793" t="str">
        <f ca="1">IF(K793&lt;&gt;"",IF(B793="Aborted","Aborted",IF(COUNTIF(Blocks!B$3:B1778,D793)&gt;0,"Blocked",IF(B793="Done","Done",IF('Board Active'!N793=TODAY(),"Due Today",IF('Board Active'!N793&lt;TODAY(),"Late","On Time"))))),"")</f>
        <v/>
      </c>
      <c r="D793" s="48" t="str">
        <f>IF(E793&lt;&gt;"",Settings!B$9&amp;A793,"")</f>
        <v/>
      </c>
      <c r="F793" t="str">
        <f t="shared" si="47"/>
        <v/>
      </c>
      <c r="K793" s="12"/>
      <c r="S793" s="48"/>
    </row>
    <row r="794" spans="2:19" x14ac:dyDescent="0.25">
      <c r="B794" s="48" t="str">
        <f t="shared" si="48"/>
        <v/>
      </c>
      <c r="C794" t="str">
        <f ca="1">IF(K794&lt;&gt;"",IF(B794="Aborted","Aborted",IF(COUNTIF(Blocks!B$3:B1779,D794)&gt;0,"Blocked",IF(B794="Done","Done",IF('Board Active'!N794=TODAY(),"Due Today",IF('Board Active'!N794&lt;TODAY(),"Late","On Time"))))),"")</f>
        <v/>
      </c>
      <c r="D794" s="48" t="str">
        <f>IF(E794&lt;&gt;"",Settings!B$9&amp;A794,"")</f>
        <v/>
      </c>
      <c r="F794" t="str">
        <f t="shared" si="47"/>
        <v/>
      </c>
      <c r="K794" s="12"/>
      <c r="S794" s="48"/>
    </row>
    <row r="795" spans="2:19" x14ac:dyDescent="0.25">
      <c r="B795" s="48" t="str">
        <f t="shared" si="48"/>
        <v/>
      </c>
      <c r="C795" t="str">
        <f ca="1">IF(K795&lt;&gt;"",IF(B795="Aborted","Aborted",IF(COUNTIF(Blocks!B$3:B1780,D795)&gt;0,"Blocked",IF(B795="Done","Done",IF('Board Active'!N795=TODAY(),"Due Today",IF('Board Active'!N795&lt;TODAY(),"Late","On Time"))))),"")</f>
        <v/>
      </c>
      <c r="D795" s="48" t="str">
        <f>IF(E795&lt;&gt;"",Settings!B$9&amp;A795,"")</f>
        <v/>
      </c>
      <c r="F795" t="str">
        <f t="shared" si="47"/>
        <v/>
      </c>
      <c r="K795" s="12"/>
      <c r="S795" s="48"/>
    </row>
    <row r="796" spans="2:19" x14ac:dyDescent="0.25">
      <c r="B796" s="48" t="str">
        <f t="shared" si="48"/>
        <v/>
      </c>
      <c r="C796" t="str">
        <f ca="1">IF(K796&lt;&gt;"",IF(B796="Aborted","Aborted",IF(COUNTIF(Blocks!B$3:B1781,D796)&gt;0,"Blocked",IF(B796="Done","Done",IF('Board Active'!N796=TODAY(),"Due Today",IF('Board Active'!N796&lt;TODAY(),"Late","On Time"))))),"")</f>
        <v/>
      </c>
      <c r="D796" s="48" t="str">
        <f>IF(E796&lt;&gt;"",Settings!B$9&amp;A796,"")</f>
        <v/>
      </c>
      <c r="F796" t="str">
        <f t="shared" si="47"/>
        <v/>
      </c>
      <c r="K796" s="12"/>
      <c r="S796" s="48"/>
    </row>
    <row r="797" spans="2:19" x14ac:dyDescent="0.25">
      <c r="B797" s="48" t="str">
        <f t="shared" si="48"/>
        <v/>
      </c>
      <c r="C797" t="str">
        <f ca="1">IF(K797&lt;&gt;"",IF(B797="Aborted","Aborted",IF(COUNTIF(Blocks!B$3:B1782,D797)&gt;0,"Blocked",IF(B797="Done","Done",IF('Board Active'!N797=TODAY(),"Due Today",IF('Board Active'!N797&lt;TODAY(),"Late","On Time"))))),"")</f>
        <v/>
      </c>
      <c r="D797" s="48" t="str">
        <f>IF(E797&lt;&gt;"",Settings!B$9&amp;A797,"")</f>
        <v/>
      </c>
      <c r="F797" t="str">
        <f t="shared" si="47"/>
        <v/>
      </c>
      <c r="K797" s="12"/>
      <c r="S797" s="48"/>
    </row>
    <row r="798" spans="2:19" x14ac:dyDescent="0.25">
      <c r="B798" s="48" t="str">
        <f t="shared" si="48"/>
        <v/>
      </c>
      <c r="C798" t="str">
        <f ca="1">IF(K798&lt;&gt;"",IF(B798="Aborted","Aborted",IF(COUNTIF(Blocks!B$3:B1783,D798)&gt;0,"Blocked",IF(B798="Done","Done",IF('Board Active'!N798=TODAY(),"Due Today",IF('Board Active'!N798&lt;TODAY(),"Late","On Time"))))),"")</f>
        <v/>
      </c>
      <c r="D798" s="48" t="str">
        <f>IF(E798&lt;&gt;"",Settings!B$9&amp;A798,"")</f>
        <v/>
      </c>
      <c r="F798" t="str">
        <f t="shared" si="47"/>
        <v/>
      </c>
      <c r="K798" s="12"/>
      <c r="S798" s="48"/>
    </row>
    <row r="799" spans="2:19" x14ac:dyDescent="0.25">
      <c r="B799" s="48" t="str">
        <f t="shared" si="48"/>
        <v/>
      </c>
      <c r="C799" t="str">
        <f ca="1">IF(K799&lt;&gt;"",IF(B799="Aborted","Aborted",IF(COUNTIF(Blocks!B$3:B1784,D799)&gt;0,"Blocked",IF(B799="Done","Done",IF('Board Active'!N799=TODAY(),"Due Today",IF('Board Active'!N799&lt;TODAY(),"Late","On Time"))))),"")</f>
        <v/>
      </c>
      <c r="D799" s="48" t="str">
        <f>IF(E799&lt;&gt;"",Settings!B$9&amp;A799,"")</f>
        <v/>
      </c>
      <c r="F799" t="str">
        <f t="shared" si="47"/>
        <v/>
      </c>
      <c r="K799" s="12"/>
      <c r="S799" s="48"/>
    </row>
    <row r="800" spans="2:19" x14ac:dyDescent="0.25">
      <c r="B800" s="48" t="str">
        <f t="shared" si="48"/>
        <v/>
      </c>
      <c r="C800" t="str">
        <f ca="1">IF(K800&lt;&gt;"",IF(B800="Aborted","Aborted",IF(COUNTIF(Blocks!B$3:B1785,D800)&gt;0,"Blocked",IF(B800="Done","Done",IF('Board Active'!N800=TODAY(),"Due Today",IF('Board Active'!N800&lt;TODAY(),"Late","On Time"))))),"")</f>
        <v/>
      </c>
      <c r="D800" s="48" t="str">
        <f>IF(E800&lt;&gt;"",Settings!B$9&amp;A800,"")</f>
        <v/>
      </c>
      <c r="F800" t="str">
        <f t="shared" si="47"/>
        <v/>
      </c>
      <c r="K800" s="12"/>
      <c r="S800" s="48"/>
    </row>
    <row r="801" spans="2:19" x14ac:dyDescent="0.25">
      <c r="B801" s="48" t="str">
        <f t="shared" si="48"/>
        <v/>
      </c>
      <c r="C801" t="str">
        <f ca="1">IF(K801&lt;&gt;"",IF(B801="Aborted","Aborted",IF(COUNTIF(Blocks!B$3:B1786,D801)&gt;0,"Blocked",IF(B801="Done","Done",IF('Board Active'!N801=TODAY(),"Due Today",IF('Board Active'!N801&lt;TODAY(),"Late","On Time"))))),"")</f>
        <v/>
      </c>
      <c r="D801" s="48" t="str">
        <f>IF(E801&lt;&gt;"",Settings!B$9&amp;A801,"")</f>
        <v/>
      </c>
      <c r="F801" t="str">
        <f t="shared" si="47"/>
        <v/>
      </c>
      <c r="K801" s="12"/>
      <c r="S801" s="48"/>
    </row>
    <row r="802" spans="2:19" x14ac:dyDescent="0.25">
      <c r="B802" s="48" t="str">
        <f t="shared" si="48"/>
        <v/>
      </c>
      <c r="C802" t="str">
        <f ca="1">IF(K802&lt;&gt;"",IF(B802="Aborted","Aborted",IF(COUNTIF(Blocks!B$3:B1787,D802)&gt;0,"Blocked",IF(B802="Done","Done",IF('Board Active'!N802=TODAY(),"Due Today",IF('Board Active'!N802&lt;TODAY(),"Late","On Time"))))),"")</f>
        <v/>
      </c>
      <c r="D802" s="48" t="str">
        <f>IF(E802&lt;&gt;"",Settings!B$9&amp;A802,"")</f>
        <v/>
      </c>
      <c r="F802" t="str">
        <f t="shared" si="47"/>
        <v/>
      </c>
      <c r="K802" s="12"/>
      <c r="S802" s="48"/>
    </row>
    <row r="803" spans="2:19" x14ac:dyDescent="0.25">
      <c r="B803" s="48" t="str">
        <f t="shared" si="48"/>
        <v/>
      </c>
      <c r="C803" t="str">
        <f ca="1">IF(K803&lt;&gt;"",IF(B803="Aborted","Aborted",IF(COUNTIF(Blocks!B$3:B1788,D803)&gt;0,"Blocked",IF(B803="Done","Done",IF('Board Active'!N803=TODAY(),"Due Today",IF('Board Active'!N803&lt;TODAY(),"Late","On Time"))))),"")</f>
        <v/>
      </c>
      <c r="D803" s="48" t="str">
        <f>IF(E803&lt;&gt;"",Settings!B$9&amp;A803,"")</f>
        <v/>
      </c>
      <c r="F803" t="str">
        <f t="shared" si="47"/>
        <v/>
      </c>
      <c r="K803" s="12"/>
      <c r="S803" s="48"/>
    </row>
    <row r="804" spans="2:19" x14ac:dyDescent="0.25">
      <c r="B804" s="48" t="str">
        <f t="shared" si="48"/>
        <v/>
      </c>
      <c r="C804" t="str">
        <f ca="1">IF(K804&lt;&gt;"",IF(B804="Aborted","Aborted",IF(COUNTIF(Blocks!B$3:B1789,D804)&gt;0,"Blocked",IF(B804="Done","Done",IF('Board Active'!N804=TODAY(),"Due Today",IF('Board Active'!N804&lt;TODAY(),"Late","On Time"))))),"")</f>
        <v/>
      </c>
      <c r="D804" s="48" t="str">
        <f>IF(E804&lt;&gt;"",Settings!B$9&amp;A804,"")</f>
        <v/>
      </c>
      <c r="F804" t="str">
        <f t="shared" si="47"/>
        <v/>
      </c>
      <c r="K804" s="12"/>
      <c r="S804" s="48"/>
    </row>
    <row r="805" spans="2:19" x14ac:dyDescent="0.25">
      <c r="B805" s="48" t="str">
        <f t="shared" si="48"/>
        <v/>
      </c>
      <c r="C805" t="str">
        <f ca="1">IF(K805&lt;&gt;"",IF(B805="Aborted","Aborted",IF(COUNTIF(Blocks!B$3:B1790,D805)&gt;0,"Blocked",IF(B805="Done","Done",IF('Board Active'!N805=TODAY(),"Due Today",IF('Board Active'!N805&lt;TODAY(),"Late","On Time"))))),"")</f>
        <v/>
      </c>
      <c r="D805" s="48" t="str">
        <f>IF(E805&lt;&gt;"",Settings!B$9&amp;A805,"")</f>
        <v/>
      </c>
      <c r="F805" t="str">
        <f t="shared" si="47"/>
        <v/>
      </c>
      <c r="K805" s="12"/>
      <c r="S805" s="48"/>
    </row>
    <row r="806" spans="2:19" x14ac:dyDescent="0.25">
      <c r="B806" s="48" t="str">
        <f t="shared" si="48"/>
        <v/>
      </c>
      <c r="C806" t="str">
        <f ca="1">IF(K806&lt;&gt;"",IF(B806="Aborted","Aborted",IF(COUNTIF(Blocks!B$3:B1791,D806)&gt;0,"Blocked",IF(B806="Done","Done",IF('Board Active'!N806=TODAY(),"Due Today",IF('Board Active'!N806&lt;TODAY(),"Late","On Time"))))),"")</f>
        <v/>
      </c>
      <c r="D806" s="48" t="str">
        <f>IF(E806&lt;&gt;"",Settings!B$9&amp;A806,"")</f>
        <v/>
      </c>
      <c r="F806" t="str">
        <f t="shared" si="47"/>
        <v/>
      </c>
      <c r="K806" s="12"/>
      <c r="S806" s="48"/>
    </row>
    <row r="807" spans="2:19" x14ac:dyDescent="0.25">
      <c r="B807" s="48" t="str">
        <f t="shared" si="48"/>
        <v/>
      </c>
      <c r="C807" t="str">
        <f ca="1">IF(K807&lt;&gt;"",IF(B807="Aborted","Aborted",IF(COUNTIF(Blocks!B$3:B1792,D807)&gt;0,"Blocked",IF(B807="Done","Done",IF('Board Active'!N807=TODAY(),"Due Today",IF('Board Active'!N807&lt;TODAY(),"Late","On Time"))))),"")</f>
        <v/>
      </c>
      <c r="D807" s="48" t="str">
        <f>IF(E807&lt;&gt;"",Settings!B$9&amp;A807,"")</f>
        <v/>
      </c>
      <c r="F807" t="str">
        <f t="shared" si="47"/>
        <v/>
      </c>
      <c r="K807" s="12"/>
      <c r="S807" s="48"/>
    </row>
    <row r="808" spans="2:19" x14ac:dyDescent="0.25">
      <c r="B808" s="48" t="str">
        <f t="shared" si="48"/>
        <v/>
      </c>
      <c r="C808" t="str">
        <f ca="1">IF(K808&lt;&gt;"",IF(B808="Aborted","Aborted",IF(COUNTIF(Blocks!B$3:B1793,D808)&gt;0,"Blocked",IF(B808="Done","Done",IF('Board Active'!N808=TODAY(),"Due Today",IF('Board Active'!N808&lt;TODAY(),"Late","On Time"))))),"")</f>
        <v/>
      </c>
      <c r="D808" s="48" t="str">
        <f>IF(E808&lt;&gt;"",Settings!B$9&amp;A808,"")</f>
        <v/>
      </c>
      <c r="F808" t="str">
        <f t="shared" si="47"/>
        <v/>
      </c>
      <c r="K808" s="12"/>
      <c r="S808" s="48"/>
    </row>
    <row r="809" spans="2:19" x14ac:dyDescent="0.25">
      <c r="B809" s="48" t="str">
        <f t="shared" si="48"/>
        <v/>
      </c>
      <c r="C809" t="str">
        <f ca="1">IF(K809&lt;&gt;"",IF(B809="Aborted","Aborted",IF(COUNTIF(Blocks!B$3:B1794,D809)&gt;0,"Blocked",IF(B809="Done","Done",IF('Board Active'!N809=TODAY(),"Due Today",IF('Board Active'!N809&lt;TODAY(),"Late","On Time"))))),"")</f>
        <v/>
      </c>
      <c r="D809" s="48" t="str">
        <f>IF(E809&lt;&gt;"",Settings!B$9&amp;A809,"")</f>
        <v/>
      </c>
      <c r="F809" t="str">
        <f t="shared" si="47"/>
        <v/>
      </c>
      <c r="K809" s="12"/>
      <c r="S809" s="48"/>
    </row>
    <row r="810" spans="2:19" x14ac:dyDescent="0.25">
      <c r="B810" s="48" t="str">
        <f t="shared" si="48"/>
        <v/>
      </c>
      <c r="C810" t="str">
        <f ca="1">IF(K810&lt;&gt;"",IF(B810="Aborted","Aborted",IF(COUNTIF(Blocks!B$3:B1795,D810)&gt;0,"Blocked",IF(B810="Done","Done",IF('Board Active'!N810=TODAY(),"Due Today",IF('Board Active'!N810&lt;TODAY(),"Late","On Time"))))),"")</f>
        <v/>
      </c>
      <c r="D810" s="48" t="str">
        <f>IF(E810&lt;&gt;"",Settings!B$9&amp;A810,"")</f>
        <v/>
      </c>
      <c r="F810" t="str">
        <f t="shared" si="47"/>
        <v/>
      </c>
      <c r="K810" s="12"/>
      <c r="S810" s="48"/>
    </row>
    <row r="811" spans="2:19" x14ac:dyDescent="0.25">
      <c r="B811" s="48" t="str">
        <f t="shared" si="48"/>
        <v/>
      </c>
      <c r="C811" t="str">
        <f ca="1">IF(K811&lt;&gt;"",IF(B811="Aborted","Aborted",IF(COUNTIF(Blocks!B$3:B1796,D811)&gt;0,"Blocked",IF(B811="Done","Done",IF('Board Active'!N811=TODAY(),"Due Today",IF('Board Active'!N811&lt;TODAY(),"Late","On Time"))))),"")</f>
        <v/>
      </c>
      <c r="D811" s="48" t="str">
        <f>IF(E811&lt;&gt;"",Settings!B$9&amp;A811,"")</f>
        <v/>
      </c>
      <c r="F811" t="str">
        <f t="shared" si="47"/>
        <v/>
      </c>
      <c r="K811" s="12"/>
      <c r="S811" s="48"/>
    </row>
    <row r="812" spans="2:19" x14ac:dyDescent="0.25">
      <c r="B812" s="48" t="str">
        <f t="shared" si="48"/>
        <v/>
      </c>
      <c r="C812" t="str">
        <f ca="1">IF(K812&lt;&gt;"",IF(B812="Aborted","Aborted",IF(COUNTIF(Blocks!B$3:B1797,D812)&gt;0,"Blocked",IF(B812="Done","Done",IF('Board Active'!N812=TODAY(),"Due Today",IF('Board Active'!N812&lt;TODAY(),"Late","On Time"))))),"")</f>
        <v/>
      </c>
      <c r="D812" s="48" t="str">
        <f>IF(E812&lt;&gt;"",Settings!B$9&amp;A812,"")</f>
        <v/>
      </c>
      <c r="F812" t="str">
        <f t="shared" si="47"/>
        <v/>
      </c>
      <c r="K812" s="12"/>
      <c r="S812" s="48"/>
    </row>
    <row r="813" spans="2:19" x14ac:dyDescent="0.25">
      <c r="B813" s="48" t="str">
        <f t="shared" si="48"/>
        <v/>
      </c>
      <c r="C813" t="str">
        <f ca="1">IF(K813&lt;&gt;"",IF(B813="Aborted","Aborted",IF(COUNTIF(Blocks!B$3:B1798,D813)&gt;0,"Blocked",IF(B813="Done","Done",IF('Board Active'!N813=TODAY(),"Due Today",IF('Board Active'!N813&lt;TODAY(),"Late","On Time"))))),"")</f>
        <v/>
      </c>
      <c r="D813" s="48" t="str">
        <f>IF(E813&lt;&gt;"",Settings!B$9&amp;A813,"")</f>
        <v/>
      </c>
      <c r="F813" t="str">
        <f t="shared" si="47"/>
        <v/>
      </c>
      <c r="K813" s="12"/>
      <c r="S813" s="48"/>
    </row>
    <row r="814" spans="2:19" x14ac:dyDescent="0.25">
      <c r="B814" s="48" t="str">
        <f t="shared" si="48"/>
        <v/>
      </c>
      <c r="C814" t="str">
        <f ca="1">IF(K814&lt;&gt;"",IF(B814="Aborted","Aborted",IF(COUNTIF(Blocks!B$3:B1799,D814)&gt;0,"Blocked",IF(B814="Done","Done",IF('Board Active'!N814=TODAY(),"Due Today",IF('Board Active'!N814&lt;TODAY(),"Late","On Time"))))),"")</f>
        <v/>
      </c>
      <c r="D814" s="48" t="str">
        <f>IF(E814&lt;&gt;"",Settings!B$9&amp;A814,"")</f>
        <v/>
      </c>
      <c r="F814" t="str">
        <f t="shared" si="47"/>
        <v/>
      </c>
      <c r="K814" s="12"/>
      <c r="S814" s="48"/>
    </row>
    <row r="815" spans="2:19" x14ac:dyDescent="0.25">
      <c r="B815" s="48" t="str">
        <f t="shared" si="48"/>
        <v/>
      </c>
      <c r="C815" t="str">
        <f ca="1">IF(K815&lt;&gt;"",IF(B815="Aborted","Aborted",IF(COUNTIF(Blocks!B$3:B1800,D815)&gt;0,"Blocked",IF(B815="Done","Done",IF('Board Active'!N815=TODAY(),"Due Today",IF('Board Active'!N815&lt;TODAY(),"Late","On Time"))))),"")</f>
        <v/>
      </c>
      <c r="D815" s="48" t="str">
        <f>IF(E815&lt;&gt;"",Settings!B$9&amp;A815,"")</f>
        <v/>
      </c>
      <c r="F815" t="str">
        <f t="shared" si="47"/>
        <v/>
      </c>
      <c r="K815" s="12"/>
      <c r="S815" s="48"/>
    </row>
    <row r="816" spans="2:19" x14ac:dyDescent="0.25">
      <c r="B816" s="48" t="str">
        <f t="shared" si="48"/>
        <v/>
      </c>
      <c r="C816" t="str">
        <f ca="1">IF(K816&lt;&gt;"",IF(B816="Aborted","Aborted",IF(COUNTIF(Blocks!B$3:B1801,D816)&gt;0,"Blocked",IF(B816="Done","Done",IF('Board Active'!N816=TODAY(),"Due Today",IF('Board Active'!N816&lt;TODAY(),"Late","On Time"))))),"")</f>
        <v/>
      </c>
      <c r="D816" s="48" t="str">
        <f>IF(E816&lt;&gt;"",Settings!B$9&amp;A816,"")</f>
        <v/>
      </c>
      <c r="F816" t="str">
        <f t="shared" si="47"/>
        <v/>
      </c>
      <c r="K816" s="12"/>
      <c r="S816" s="48"/>
    </row>
    <row r="817" spans="2:19" x14ac:dyDescent="0.25">
      <c r="B817" s="48" t="str">
        <f t="shared" si="48"/>
        <v/>
      </c>
      <c r="C817" t="str">
        <f ca="1">IF(K817&lt;&gt;"",IF(B817="Aborted","Aborted",IF(COUNTIF(Blocks!B$3:B1802,D817)&gt;0,"Blocked",IF(B817="Done","Done",IF('Board Active'!N817=TODAY(),"Due Today",IF('Board Active'!N817&lt;TODAY(),"Late","On Time"))))),"")</f>
        <v/>
      </c>
      <c r="D817" s="48" t="str">
        <f>IF(E817&lt;&gt;"",Settings!B$9&amp;A817,"")</f>
        <v/>
      </c>
      <c r="F817" t="str">
        <f t="shared" si="47"/>
        <v/>
      </c>
      <c r="K817" s="12"/>
      <c r="S817" s="48"/>
    </row>
    <row r="818" spans="2:19" x14ac:dyDescent="0.25">
      <c r="B818" s="48" t="str">
        <f t="shared" si="48"/>
        <v/>
      </c>
      <c r="C818" t="str">
        <f ca="1">IF(K818&lt;&gt;"",IF(B818="Aborted","Aborted",IF(COUNTIF(Blocks!B$3:B1803,D818)&gt;0,"Blocked",IF(B818="Done","Done",IF('Board Active'!N818=TODAY(),"Due Today",IF('Board Active'!N818&lt;TODAY(),"Late","On Time"))))),"")</f>
        <v/>
      </c>
      <c r="D818" s="48" t="str">
        <f>IF(E818&lt;&gt;"",Settings!B$9&amp;A818,"")</f>
        <v/>
      </c>
      <c r="F818" t="str">
        <f t="shared" si="47"/>
        <v/>
      </c>
      <c r="K818" s="12"/>
      <c r="S818" s="48"/>
    </row>
    <row r="819" spans="2:19" x14ac:dyDescent="0.25">
      <c r="B819" s="48" t="str">
        <f t="shared" si="48"/>
        <v/>
      </c>
      <c r="C819" t="str">
        <f ca="1">IF(K819&lt;&gt;"",IF(B819="Aborted","Aborted",IF(COUNTIF(Blocks!B$3:B1804,D819)&gt;0,"Blocked",IF(B819="Done","Done",IF('Board Active'!N819=TODAY(),"Due Today",IF('Board Active'!N819&lt;TODAY(),"Late","On Time"))))),"")</f>
        <v/>
      </c>
      <c r="D819" s="48" t="str">
        <f>IF(E819&lt;&gt;"",Settings!B$9&amp;A819,"")</f>
        <v/>
      </c>
      <c r="F819" t="str">
        <f t="shared" si="47"/>
        <v/>
      </c>
      <c r="K819" s="12"/>
      <c r="S819" s="48"/>
    </row>
    <row r="820" spans="2:19" x14ac:dyDescent="0.25">
      <c r="B820" s="48" t="str">
        <f t="shared" si="48"/>
        <v/>
      </c>
      <c r="C820" t="str">
        <f ca="1">IF(K820&lt;&gt;"",IF(B820="Aborted","Aborted",IF(COUNTIF(Blocks!B$3:B1805,D820)&gt;0,"Blocked",IF(B820="Done","Done",IF('Board Active'!N820=TODAY(),"Due Today",IF('Board Active'!N820&lt;TODAY(),"Late","On Time"))))),"")</f>
        <v/>
      </c>
      <c r="D820" s="48" t="str">
        <f>IF(E820&lt;&gt;"",Settings!B$9&amp;A820,"")</f>
        <v/>
      </c>
      <c r="F820" t="str">
        <f t="shared" si="47"/>
        <v/>
      </c>
      <c r="K820" s="12"/>
      <c r="S820" s="48"/>
    </row>
    <row r="821" spans="2:19" x14ac:dyDescent="0.25">
      <c r="B821" s="48" t="str">
        <f t="shared" si="48"/>
        <v/>
      </c>
      <c r="C821" t="str">
        <f ca="1">IF(K821&lt;&gt;"",IF(B821="Aborted","Aborted",IF(COUNTIF(Blocks!B$3:B1806,D821)&gt;0,"Blocked",IF(B821="Done","Done",IF('Board Active'!N821=TODAY(),"Due Today",IF('Board Active'!N821&lt;TODAY(),"Late","On Time"))))),"")</f>
        <v/>
      </c>
      <c r="D821" s="48" t="str">
        <f>IF(E821&lt;&gt;"",Settings!B$9&amp;A821,"")</f>
        <v/>
      </c>
      <c r="F821" t="str">
        <f t="shared" si="47"/>
        <v/>
      </c>
      <c r="K821" s="12"/>
      <c r="S821" s="48"/>
    </row>
    <row r="822" spans="2:19" x14ac:dyDescent="0.25">
      <c r="B822" s="48" t="str">
        <f t="shared" si="48"/>
        <v/>
      </c>
      <c r="C822" t="str">
        <f ca="1">IF(K822&lt;&gt;"",IF(B822="Aborted","Aborted",IF(COUNTIF(Blocks!B$3:B1807,D822)&gt;0,"Blocked",IF(B822="Done","Done",IF('Board Active'!N822=TODAY(),"Due Today",IF('Board Active'!N822&lt;TODAY(),"Late","On Time"))))),"")</f>
        <v/>
      </c>
      <c r="D822" s="48" t="str">
        <f>IF(E822&lt;&gt;"",Settings!B$9&amp;A822,"")</f>
        <v/>
      </c>
      <c r="F822" t="str">
        <f t="shared" si="47"/>
        <v/>
      </c>
      <c r="K822" s="12"/>
      <c r="S822" s="48"/>
    </row>
    <row r="823" spans="2:19" x14ac:dyDescent="0.25">
      <c r="B823" s="48" t="str">
        <f t="shared" si="48"/>
        <v/>
      </c>
      <c r="C823" t="str">
        <f ca="1">IF(K823&lt;&gt;"",IF(B823="Aborted","Aborted",IF(COUNTIF(Blocks!B$3:B1808,D823)&gt;0,"Blocked",IF(B823="Done","Done",IF('Board Active'!N823=TODAY(),"Due Today",IF('Board Active'!N823&lt;TODAY(),"Late","On Time"))))),"")</f>
        <v/>
      </c>
      <c r="D823" s="48" t="str">
        <f>IF(E823&lt;&gt;"",Settings!B$9&amp;A823,"")</f>
        <v/>
      </c>
      <c r="F823" t="str">
        <f t="shared" si="47"/>
        <v/>
      </c>
      <c r="K823" s="12"/>
      <c r="S823" s="48"/>
    </row>
    <row r="824" spans="2:19" x14ac:dyDescent="0.25">
      <c r="B824" s="48" t="str">
        <f t="shared" si="48"/>
        <v/>
      </c>
      <c r="C824" t="str">
        <f ca="1">IF(K824&lt;&gt;"",IF(B824="Aborted","Aborted",IF(COUNTIF(Blocks!B$3:B1809,D824)&gt;0,"Blocked",IF(B824="Done","Done",IF('Board Active'!N824=TODAY(),"Due Today",IF('Board Active'!N824&lt;TODAY(),"Late","On Time"))))),"")</f>
        <v/>
      </c>
      <c r="D824" s="48" t="str">
        <f>IF(E824&lt;&gt;"",Settings!B$9&amp;A824,"")</f>
        <v/>
      </c>
      <c r="F824" t="str">
        <f t="shared" si="47"/>
        <v/>
      </c>
      <c r="K824" s="12"/>
      <c r="S824" s="48"/>
    </row>
    <row r="825" spans="2:19" x14ac:dyDescent="0.25">
      <c r="B825" s="48" t="str">
        <f t="shared" si="48"/>
        <v/>
      </c>
      <c r="C825" t="str">
        <f ca="1">IF(K825&lt;&gt;"",IF(B825="Aborted","Aborted",IF(COUNTIF(Blocks!B$3:B1810,D825)&gt;0,"Blocked",IF(B825="Done","Done",IF('Board Active'!N825=TODAY(),"Due Today",IF('Board Active'!N825&lt;TODAY(),"Late","On Time"))))),"")</f>
        <v/>
      </c>
      <c r="D825" s="48" t="str">
        <f>IF(E825&lt;&gt;"",Settings!B$9&amp;A825,"")</f>
        <v/>
      </c>
      <c r="F825" t="str">
        <f t="shared" si="47"/>
        <v/>
      </c>
      <c r="K825" s="12"/>
      <c r="S825" s="48"/>
    </row>
    <row r="826" spans="2:19" x14ac:dyDescent="0.25">
      <c r="B826" s="48" t="str">
        <f t="shared" si="48"/>
        <v/>
      </c>
      <c r="C826" t="str">
        <f ca="1">IF(K826&lt;&gt;"",IF(B826="Aborted","Aborted",IF(COUNTIF(Blocks!B$3:B1811,D826)&gt;0,"Blocked",IF(B826="Done","Done",IF('Board Active'!N826=TODAY(),"Due Today",IF('Board Active'!N826&lt;TODAY(),"Late","On Time"))))),"")</f>
        <v/>
      </c>
      <c r="D826" s="48" t="str">
        <f>IF(E826&lt;&gt;"",Settings!B$9&amp;A826,"")</f>
        <v/>
      </c>
      <c r="F826" t="str">
        <f t="shared" si="47"/>
        <v/>
      </c>
      <c r="K826" s="12"/>
      <c r="S826" s="48"/>
    </row>
    <row r="827" spans="2:19" x14ac:dyDescent="0.25">
      <c r="B827" s="48" t="str">
        <f t="shared" si="48"/>
        <v/>
      </c>
      <c r="C827" t="str">
        <f ca="1">IF(K827&lt;&gt;"",IF(B827="Aborted","Aborted",IF(COUNTIF(Blocks!B$3:B1812,D827)&gt;0,"Blocked",IF(B827="Done","Done",IF('Board Active'!N827=TODAY(),"Due Today",IF('Board Active'!N827&lt;TODAY(),"Late","On Time"))))),"")</f>
        <v/>
      </c>
      <c r="D827" s="48" t="str">
        <f>IF(E827&lt;&gt;"",Settings!B$9&amp;A827,"")</f>
        <v/>
      </c>
      <c r="F827" t="str">
        <f t="shared" si="47"/>
        <v/>
      </c>
      <c r="K827" s="12"/>
      <c r="S827" s="48"/>
    </row>
    <row r="828" spans="2:19" x14ac:dyDescent="0.25">
      <c r="B828" s="48" t="str">
        <f t="shared" si="48"/>
        <v/>
      </c>
      <c r="C828" t="str">
        <f ca="1">IF(K828&lt;&gt;"",IF(B828="Aborted","Aborted",IF(COUNTIF(Blocks!B$3:B1813,D828)&gt;0,"Blocked",IF(B828="Done","Done",IF('Board Active'!N828=TODAY(),"Due Today",IF('Board Active'!N828&lt;TODAY(),"Late","On Time"))))),"")</f>
        <v/>
      </c>
      <c r="D828" s="48" t="str">
        <f>IF(E828&lt;&gt;"",Settings!B$9&amp;A828,"")</f>
        <v/>
      </c>
      <c r="F828" t="str">
        <f t="shared" si="47"/>
        <v/>
      </c>
      <c r="K828" s="12"/>
      <c r="S828" s="48"/>
    </row>
    <row r="829" spans="2:19" x14ac:dyDescent="0.25">
      <c r="B829" s="48" t="str">
        <f t="shared" si="48"/>
        <v/>
      </c>
      <c r="C829" t="str">
        <f ca="1">IF(K829&lt;&gt;"",IF(B829="Aborted","Aborted",IF(COUNTIF(Blocks!B$3:B1814,D829)&gt;0,"Blocked",IF(B829="Done","Done",IF('Board Active'!N829=TODAY(),"Due Today",IF('Board Active'!N829&lt;TODAY(),"Late","On Time"))))),"")</f>
        <v/>
      </c>
      <c r="D829" s="48" t="str">
        <f>IF(E829&lt;&gt;"",Settings!B$9&amp;A829,"")</f>
        <v/>
      </c>
      <c r="F829" t="str">
        <f t="shared" si="47"/>
        <v/>
      </c>
      <c r="K829" s="12"/>
      <c r="S829" s="48"/>
    </row>
    <row r="830" spans="2:19" x14ac:dyDescent="0.25">
      <c r="B830" s="48" t="str">
        <f t="shared" si="48"/>
        <v/>
      </c>
      <c r="C830" t="str">
        <f ca="1">IF(K830&lt;&gt;"",IF(B830="Aborted","Aborted",IF(COUNTIF(Blocks!B$3:B1815,D830)&gt;0,"Blocked",IF(B830="Done","Done",IF('Board Active'!N830=TODAY(),"Due Today",IF('Board Active'!N830&lt;TODAY(),"Late","On Time"))))),"")</f>
        <v/>
      </c>
      <c r="D830" s="48" t="str">
        <f>IF(E830&lt;&gt;"",Settings!B$9&amp;A830,"")</f>
        <v/>
      </c>
      <c r="F830" t="str">
        <f t="shared" si="47"/>
        <v/>
      </c>
      <c r="K830" s="12"/>
      <c r="S830" s="48"/>
    </row>
    <row r="831" spans="2:19" x14ac:dyDescent="0.25">
      <c r="B831" s="48" t="str">
        <f t="shared" si="48"/>
        <v/>
      </c>
      <c r="C831" t="str">
        <f ca="1">IF(K831&lt;&gt;"",IF(B831="Aborted","Aborted",IF(COUNTIF(Blocks!B$3:B1816,D831)&gt;0,"Blocked",IF(B831="Done","Done",IF('Board Active'!N831=TODAY(),"Due Today",IF('Board Active'!N831&lt;TODAY(),"Late","On Time"))))),"")</f>
        <v/>
      </c>
      <c r="D831" s="48" t="str">
        <f>IF(E831&lt;&gt;"",Settings!B$9&amp;A831,"")</f>
        <v/>
      </c>
      <c r="F831" t="str">
        <f t="shared" si="47"/>
        <v/>
      </c>
      <c r="K831" s="12"/>
      <c r="S831" s="48"/>
    </row>
    <row r="832" spans="2:19" x14ac:dyDescent="0.25">
      <c r="B832" s="48" t="str">
        <f t="shared" si="48"/>
        <v/>
      </c>
      <c r="C832" t="str">
        <f ca="1">IF(K832&lt;&gt;"",IF(B832="Aborted","Aborted",IF(COUNTIF(Blocks!B$3:B1817,D832)&gt;0,"Blocked",IF(B832="Done","Done",IF('Board Active'!N832=TODAY(),"Due Today",IF('Board Active'!N832&lt;TODAY(),"Late","On Time"))))),"")</f>
        <v/>
      </c>
      <c r="D832" s="48" t="str">
        <f>IF(E832&lt;&gt;"",Settings!B$9&amp;A832,"")</f>
        <v/>
      </c>
      <c r="F832" t="str">
        <f t="shared" si="47"/>
        <v/>
      </c>
      <c r="K832" s="12"/>
      <c r="S832" s="48"/>
    </row>
    <row r="833" spans="2:19" x14ac:dyDescent="0.25">
      <c r="B833" s="48" t="str">
        <f t="shared" si="48"/>
        <v/>
      </c>
      <c r="C833" t="str">
        <f ca="1">IF(K833&lt;&gt;"",IF(B833="Aborted","Aborted",IF(COUNTIF(Blocks!B$3:B1818,D833)&gt;0,"Blocked",IF(B833="Done","Done",IF('Board Active'!N833=TODAY(),"Due Today",IF('Board Active'!N833&lt;TODAY(),"Late","On Time"))))),"")</f>
        <v/>
      </c>
      <c r="D833" s="48" t="str">
        <f>IF(E833&lt;&gt;"",Settings!B$9&amp;A833,"")</f>
        <v/>
      </c>
      <c r="F833" t="str">
        <f t="shared" si="47"/>
        <v/>
      </c>
      <c r="K833" s="12"/>
      <c r="S833" s="48"/>
    </row>
    <row r="834" spans="2:19" x14ac:dyDescent="0.25">
      <c r="B834" s="48" t="str">
        <f t="shared" si="48"/>
        <v/>
      </c>
      <c r="C834" t="str">
        <f ca="1">IF(K834&lt;&gt;"",IF(B834="Aborted","Aborted",IF(COUNTIF(Blocks!B$3:B1819,D834)&gt;0,"Blocked",IF(B834="Done","Done",IF('Board Active'!N834=TODAY(),"Due Today",IF('Board Active'!N834&lt;TODAY(),"Late","On Time"))))),"")</f>
        <v/>
      </c>
      <c r="D834" s="48" t="str">
        <f>IF(E834&lt;&gt;"",Settings!B$9&amp;A834,"")</f>
        <v/>
      </c>
      <c r="F834" t="str">
        <f t="shared" si="47"/>
        <v/>
      </c>
      <c r="K834" s="12"/>
      <c r="S834" s="48"/>
    </row>
    <row r="835" spans="2:19" x14ac:dyDescent="0.25">
      <c r="B835" s="48" t="str">
        <f t="shared" si="48"/>
        <v/>
      </c>
      <c r="C835" t="str">
        <f ca="1">IF(K835&lt;&gt;"",IF(B835="Aborted","Aborted",IF(COUNTIF(Blocks!B$3:B1820,D835)&gt;0,"Blocked",IF(B835="Done","Done",IF('Board Active'!N835=TODAY(),"Due Today",IF('Board Active'!N835&lt;TODAY(),"Late","On Time"))))),"")</f>
        <v/>
      </c>
      <c r="D835" s="48" t="str">
        <f>IF(E835&lt;&gt;"",Settings!B$9&amp;A835,"")</f>
        <v/>
      </c>
      <c r="F835" t="str">
        <f t="shared" si="47"/>
        <v/>
      </c>
      <c r="K835" s="12"/>
      <c r="S835" s="48"/>
    </row>
    <row r="836" spans="2:19" x14ac:dyDescent="0.25">
      <c r="B836" s="48" t="str">
        <f t="shared" si="48"/>
        <v/>
      </c>
      <c r="C836" t="str">
        <f ca="1">IF(K836&lt;&gt;"",IF(B836="Aborted","Aborted",IF(COUNTIF(Blocks!B$3:B1821,D836)&gt;0,"Blocked",IF(B836="Done","Done",IF('Board Active'!N836=TODAY(),"Due Today",IF('Board Active'!N836&lt;TODAY(),"Late","On Time"))))),"")</f>
        <v/>
      </c>
      <c r="D836" s="48" t="str">
        <f>IF(E836&lt;&gt;"",Settings!B$9&amp;A836,"")</f>
        <v/>
      </c>
      <c r="F836" t="str">
        <f t="shared" ref="F836:F899" si="49">IF(E836&lt;&gt;"",IF(C836="Blocked",C836&amp;" - "&amp;E836,E836),"")</f>
        <v/>
      </c>
      <c r="K836" s="12"/>
      <c r="S836" s="48"/>
    </row>
    <row r="837" spans="2:19" x14ac:dyDescent="0.25">
      <c r="B837" s="48" t="str">
        <f t="shared" si="48"/>
        <v/>
      </c>
      <c r="C837" t="str">
        <f ca="1">IF(K837&lt;&gt;"",IF(B837="Aborted","Aborted",IF(COUNTIF(Blocks!B$3:B1822,D837)&gt;0,"Blocked",IF(B837="Done","Done",IF('Board Active'!N837=TODAY(),"Due Today",IF('Board Active'!N837&lt;TODAY(),"Late","On Time"))))),"")</f>
        <v/>
      </c>
      <c r="D837" s="48" t="str">
        <f>IF(E837&lt;&gt;"",Settings!B$9&amp;A837,"")</f>
        <v/>
      </c>
      <c r="F837" t="str">
        <f t="shared" si="49"/>
        <v/>
      </c>
      <c r="K837" s="12"/>
      <c r="S837" s="48"/>
    </row>
    <row r="838" spans="2:19" x14ac:dyDescent="0.25">
      <c r="B838" s="48" t="str">
        <f t="shared" si="48"/>
        <v/>
      </c>
      <c r="C838" t="str">
        <f ca="1">IF(K838&lt;&gt;"",IF(B838="Aborted","Aborted",IF(COUNTIF(Blocks!B$3:B1823,D838)&gt;0,"Blocked",IF(B838="Done","Done",IF('Board Active'!N838=TODAY(),"Due Today",IF('Board Active'!N838&lt;TODAY(),"Late","On Time"))))),"")</f>
        <v/>
      </c>
      <c r="D838" s="48" t="str">
        <f>IF(E838&lt;&gt;"",Settings!B$9&amp;A838,"")</f>
        <v/>
      </c>
      <c r="F838" t="str">
        <f t="shared" si="49"/>
        <v/>
      </c>
      <c r="K838" s="12"/>
      <c r="S838" s="48"/>
    </row>
    <row r="839" spans="2:19" x14ac:dyDescent="0.25">
      <c r="B839" s="48" t="str">
        <f t="shared" si="48"/>
        <v/>
      </c>
      <c r="C839" t="str">
        <f ca="1">IF(K839&lt;&gt;"",IF(B839="Aborted","Aborted",IF(COUNTIF(Blocks!B$3:B1824,D839)&gt;0,"Blocked",IF(B839="Done","Done",IF('Board Active'!N839=TODAY(),"Due Today",IF('Board Active'!N839&lt;TODAY(),"Late","On Time"))))),"")</f>
        <v/>
      </c>
      <c r="D839" s="48" t="str">
        <f>IF(E839&lt;&gt;"",Settings!B$9&amp;A839,"")</f>
        <v/>
      </c>
      <c r="F839" t="str">
        <f t="shared" si="49"/>
        <v/>
      </c>
      <c r="K839" s="12"/>
      <c r="S839" s="48"/>
    </row>
    <row r="840" spans="2:19" x14ac:dyDescent="0.25">
      <c r="B840" s="48" t="str">
        <f t="shared" si="48"/>
        <v/>
      </c>
      <c r="C840" t="str">
        <f ca="1">IF(K840&lt;&gt;"",IF(B840="Aborted","Aborted",IF(COUNTIF(Blocks!B$3:B1825,D840)&gt;0,"Blocked",IF(B840="Done","Done",IF('Board Active'!N840=TODAY(),"Due Today",IF('Board Active'!N840&lt;TODAY(),"Late","On Time"))))),"")</f>
        <v/>
      </c>
      <c r="D840" s="48" t="str">
        <f>IF(E840&lt;&gt;"",Settings!B$9&amp;A840,"")</f>
        <v/>
      </c>
      <c r="F840" t="str">
        <f t="shared" si="49"/>
        <v/>
      </c>
      <c r="K840" s="12"/>
      <c r="S840" s="48"/>
    </row>
    <row r="841" spans="2:19" x14ac:dyDescent="0.25">
      <c r="B841" s="48" t="str">
        <f t="shared" si="48"/>
        <v/>
      </c>
      <c r="C841" t="str">
        <f ca="1">IF(K841&lt;&gt;"",IF(B841="Aborted","Aborted",IF(COUNTIF(Blocks!B$3:B1826,D841)&gt;0,"Blocked",IF(B841="Done","Done",IF('Board Active'!N841=TODAY(),"Due Today",IF('Board Active'!N841&lt;TODAY(),"Late","On Time"))))),"")</f>
        <v/>
      </c>
      <c r="D841" s="48" t="str">
        <f>IF(E841&lt;&gt;"",Settings!B$9&amp;A841,"")</f>
        <v/>
      </c>
      <c r="F841" t="str">
        <f t="shared" si="49"/>
        <v/>
      </c>
      <c r="K841" s="12"/>
      <c r="S841" s="48"/>
    </row>
    <row r="842" spans="2:19" x14ac:dyDescent="0.25">
      <c r="B842" s="48" t="str">
        <f t="shared" si="48"/>
        <v/>
      </c>
      <c r="C842" t="str">
        <f ca="1">IF(K842&lt;&gt;"",IF(B842="Aborted","Aborted",IF(COUNTIF(Blocks!B$3:B1827,D842)&gt;0,"Blocked",IF(B842="Done","Done",IF('Board Active'!N842=TODAY(),"Due Today",IF('Board Active'!N842&lt;TODAY(),"Late","On Time"))))),"")</f>
        <v/>
      </c>
      <c r="D842" s="48" t="str">
        <f>IF(E842&lt;&gt;"",Settings!B$9&amp;A842,"")</f>
        <v/>
      </c>
      <c r="F842" t="str">
        <f t="shared" si="49"/>
        <v/>
      </c>
      <c r="K842" s="12"/>
      <c r="S842" s="48"/>
    </row>
    <row r="843" spans="2:19" x14ac:dyDescent="0.25">
      <c r="B843" s="48" t="str">
        <f t="shared" si="48"/>
        <v/>
      </c>
      <c r="C843" t="str">
        <f ca="1">IF(K843&lt;&gt;"",IF(B843="Aborted","Aborted",IF(COUNTIF(Blocks!B$3:B1828,D843)&gt;0,"Blocked",IF(B843="Done","Done",IF('Board Active'!N843=TODAY(),"Due Today",IF('Board Active'!N843&lt;TODAY(),"Late","On Time"))))),"")</f>
        <v/>
      </c>
      <c r="D843" s="48" t="str">
        <f>IF(E843&lt;&gt;"",Settings!B$9&amp;A843,"")</f>
        <v/>
      </c>
      <c r="F843" t="str">
        <f t="shared" si="49"/>
        <v/>
      </c>
      <c r="K843" s="12"/>
      <c r="S843" s="48"/>
    </row>
    <row r="844" spans="2:19" x14ac:dyDescent="0.25">
      <c r="B844" s="48" t="str">
        <f t="shared" si="48"/>
        <v/>
      </c>
      <c r="C844" t="str">
        <f ca="1">IF(K844&lt;&gt;"",IF(B844="Aborted","Aborted",IF(COUNTIF(Blocks!B$3:B1829,D844)&gt;0,"Blocked",IF(B844="Done","Done",IF('Board Active'!N844=TODAY(),"Due Today",IF('Board Active'!N844&lt;TODAY(),"Late","On Time"))))),"")</f>
        <v/>
      </c>
      <c r="D844" s="48" t="str">
        <f>IF(E844&lt;&gt;"",Settings!B$9&amp;A844,"")</f>
        <v/>
      </c>
      <c r="F844" t="str">
        <f t="shared" si="49"/>
        <v/>
      </c>
      <c r="K844" s="12"/>
      <c r="S844" s="48"/>
    </row>
    <row r="845" spans="2:19" x14ac:dyDescent="0.25">
      <c r="B845" s="48" t="str">
        <f t="shared" si="48"/>
        <v/>
      </c>
      <c r="C845" t="str">
        <f ca="1">IF(K845&lt;&gt;"",IF(B845="Aborted","Aborted",IF(COUNTIF(Blocks!B$3:B1830,D845)&gt;0,"Blocked",IF(B845="Done","Done",IF('Board Active'!N845=TODAY(),"Due Today",IF('Board Active'!N845&lt;TODAY(),"Late","On Time"))))),"")</f>
        <v/>
      </c>
      <c r="D845" s="48" t="str">
        <f>IF(E845&lt;&gt;"",Settings!B$9&amp;A845,"")</f>
        <v/>
      </c>
      <c r="F845" t="str">
        <f t="shared" si="49"/>
        <v/>
      </c>
      <c r="K845" s="12"/>
      <c r="S845" s="48"/>
    </row>
    <row r="846" spans="2:19" x14ac:dyDescent="0.25">
      <c r="B846" s="48" t="str">
        <f t="shared" si="48"/>
        <v/>
      </c>
      <c r="C846" t="str">
        <f ca="1">IF(K846&lt;&gt;"",IF(B846="Aborted","Aborted",IF(COUNTIF(Blocks!B$3:B1831,D846)&gt;0,"Blocked",IF(B846="Done","Done",IF('Board Active'!N846=TODAY(),"Due Today",IF('Board Active'!N846&lt;TODAY(),"Late","On Time"))))),"")</f>
        <v/>
      </c>
      <c r="D846" s="48" t="str">
        <f>IF(E846&lt;&gt;"",Settings!B$9&amp;A846,"")</f>
        <v/>
      </c>
      <c r="F846" t="str">
        <f t="shared" si="49"/>
        <v/>
      </c>
      <c r="K846" s="12"/>
      <c r="S846" s="48"/>
    </row>
    <row r="847" spans="2:19" x14ac:dyDescent="0.25">
      <c r="B847" s="48" t="str">
        <f t="shared" ref="B847:B910" si="50">IF(T847&lt;&gt;"","Aborted",IF(R847&lt;&gt;"", "Done", IF(Q847&lt;&gt;"","Validation Out", IF(P847&lt;&gt;"", "Validation In", IF(O847&lt;&gt;"", "Execution Out",IF(N847&lt;&gt;"","Execution In",IF(M847&lt;&gt;"","Analysis Out",IF(L847&lt;&gt;"","Analysis In",IF(K847&lt;&gt;"","Planned","")))))))))</f>
        <v/>
      </c>
      <c r="C847" t="str">
        <f ca="1">IF(K847&lt;&gt;"",IF(B847="Aborted","Aborted",IF(COUNTIF(Blocks!B$3:B1832,D847)&gt;0,"Blocked",IF(B847="Done","Done",IF('Board Active'!N847=TODAY(),"Due Today",IF('Board Active'!N847&lt;TODAY(),"Late","On Time"))))),"")</f>
        <v/>
      </c>
      <c r="D847" s="48" t="str">
        <f>IF(E847&lt;&gt;"",Settings!B$9&amp;A847,"")</f>
        <v/>
      </c>
      <c r="F847" t="str">
        <f t="shared" si="49"/>
        <v/>
      </c>
      <c r="K847" s="12"/>
      <c r="S847" s="48"/>
    </row>
    <row r="848" spans="2:19" x14ac:dyDescent="0.25">
      <c r="B848" s="48" t="str">
        <f t="shared" si="50"/>
        <v/>
      </c>
      <c r="C848" t="str">
        <f ca="1">IF(K848&lt;&gt;"",IF(B848="Aborted","Aborted",IF(COUNTIF(Blocks!B$3:B1833,D848)&gt;0,"Blocked",IF(B848="Done","Done",IF('Board Active'!N848=TODAY(),"Due Today",IF('Board Active'!N848&lt;TODAY(),"Late","On Time"))))),"")</f>
        <v/>
      </c>
      <c r="D848" s="48" t="str">
        <f>IF(E848&lt;&gt;"",Settings!B$9&amp;A848,"")</f>
        <v/>
      </c>
      <c r="F848" t="str">
        <f t="shared" si="49"/>
        <v/>
      </c>
      <c r="K848" s="12"/>
      <c r="S848" s="48"/>
    </row>
    <row r="849" spans="2:19" x14ac:dyDescent="0.25">
      <c r="B849" s="48" t="str">
        <f t="shared" si="50"/>
        <v/>
      </c>
      <c r="C849" t="str">
        <f ca="1">IF(K849&lt;&gt;"",IF(B849="Aborted","Aborted",IF(COUNTIF(Blocks!B$3:B1834,D849)&gt;0,"Blocked",IF(B849="Done","Done",IF('Board Active'!N849=TODAY(),"Due Today",IF('Board Active'!N849&lt;TODAY(),"Late","On Time"))))),"")</f>
        <v/>
      </c>
      <c r="D849" s="48" t="str">
        <f>IF(E849&lt;&gt;"",Settings!B$9&amp;A849,"")</f>
        <v/>
      </c>
      <c r="F849" t="str">
        <f t="shared" si="49"/>
        <v/>
      </c>
      <c r="K849" s="12"/>
      <c r="S849" s="48"/>
    </row>
    <row r="850" spans="2:19" x14ac:dyDescent="0.25">
      <c r="B850" s="48" t="str">
        <f t="shared" si="50"/>
        <v/>
      </c>
      <c r="C850" t="str">
        <f ca="1">IF(K850&lt;&gt;"",IF(B850="Aborted","Aborted",IF(COUNTIF(Blocks!B$3:B1835,D850)&gt;0,"Blocked",IF(B850="Done","Done",IF('Board Active'!N850=TODAY(),"Due Today",IF('Board Active'!N850&lt;TODAY(),"Late","On Time"))))),"")</f>
        <v/>
      </c>
      <c r="D850" s="48" t="str">
        <f>IF(E850&lt;&gt;"",Settings!B$9&amp;A850,"")</f>
        <v/>
      </c>
      <c r="F850" t="str">
        <f t="shared" si="49"/>
        <v/>
      </c>
      <c r="K850" s="12"/>
      <c r="S850" s="48"/>
    </row>
    <row r="851" spans="2:19" x14ac:dyDescent="0.25">
      <c r="B851" s="48" t="str">
        <f t="shared" si="50"/>
        <v/>
      </c>
      <c r="C851" t="str">
        <f ca="1">IF(K851&lt;&gt;"",IF(B851="Aborted","Aborted",IF(COUNTIF(Blocks!B$3:B1836,D851)&gt;0,"Blocked",IF(B851="Done","Done",IF('Board Active'!N851=TODAY(),"Due Today",IF('Board Active'!N851&lt;TODAY(),"Late","On Time"))))),"")</f>
        <v/>
      </c>
      <c r="D851" s="48" t="str">
        <f>IF(E851&lt;&gt;"",Settings!B$9&amp;A851,"")</f>
        <v/>
      </c>
      <c r="F851" t="str">
        <f t="shared" si="49"/>
        <v/>
      </c>
      <c r="K851" s="12"/>
      <c r="S851" s="48"/>
    </row>
    <row r="852" spans="2:19" x14ac:dyDescent="0.25">
      <c r="B852" s="48" t="str">
        <f t="shared" si="50"/>
        <v/>
      </c>
      <c r="C852" t="str">
        <f ca="1">IF(K852&lt;&gt;"",IF(B852="Aborted","Aborted",IF(COUNTIF(Blocks!B$3:B1837,D852)&gt;0,"Blocked",IF(B852="Done","Done",IF('Board Active'!N852=TODAY(),"Due Today",IF('Board Active'!N852&lt;TODAY(),"Late","On Time"))))),"")</f>
        <v/>
      </c>
      <c r="D852" s="48" t="str">
        <f>IF(E852&lt;&gt;"",Settings!B$9&amp;A852,"")</f>
        <v/>
      </c>
      <c r="F852" t="str">
        <f t="shared" si="49"/>
        <v/>
      </c>
      <c r="K852" s="12"/>
      <c r="S852" s="48"/>
    </row>
    <row r="853" spans="2:19" x14ac:dyDescent="0.25">
      <c r="B853" s="48" t="str">
        <f t="shared" si="50"/>
        <v/>
      </c>
      <c r="C853" t="str">
        <f ca="1">IF(K853&lt;&gt;"",IF(B853="Aborted","Aborted",IF(COUNTIF(Blocks!B$3:B1838,D853)&gt;0,"Blocked",IF(B853="Done","Done",IF('Board Active'!N853=TODAY(),"Due Today",IF('Board Active'!N853&lt;TODAY(),"Late","On Time"))))),"")</f>
        <v/>
      </c>
      <c r="D853" s="48" t="str">
        <f>IF(E853&lt;&gt;"",Settings!B$9&amp;A853,"")</f>
        <v/>
      </c>
      <c r="F853" t="str">
        <f t="shared" si="49"/>
        <v/>
      </c>
      <c r="K853" s="12"/>
      <c r="S853" s="48"/>
    </row>
    <row r="854" spans="2:19" x14ac:dyDescent="0.25">
      <c r="B854" s="48" t="str">
        <f t="shared" si="50"/>
        <v/>
      </c>
      <c r="C854" t="str">
        <f ca="1">IF(K854&lt;&gt;"",IF(B854="Aborted","Aborted",IF(COUNTIF(Blocks!B$3:B1839,D854)&gt;0,"Blocked",IF(B854="Done","Done",IF('Board Active'!N854=TODAY(),"Due Today",IF('Board Active'!N854&lt;TODAY(),"Late","On Time"))))),"")</f>
        <v/>
      </c>
      <c r="D854" s="48" t="str">
        <f>IF(E854&lt;&gt;"",Settings!B$9&amp;A854,"")</f>
        <v/>
      </c>
      <c r="F854" t="str">
        <f t="shared" si="49"/>
        <v/>
      </c>
      <c r="K854" s="12"/>
      <c r="S854" s="48"/>
    </row>
    <row r="855" spans="2:19" x14ac:dyDescent="0.25">
      <c r="B855" s="48" t="str">
        <f t="shared" si="50"/>
        <v/>
      </c>
      <c r="C855" t="str">
        <f ca="1">IF(K855&lt;&gt;"",IF(B855="Aborted","Aborted",IF(COUNTIF(Blocks!B$3:B1840,D855)&gt;0,"Blocked",IF(B855="Done","Done",IF('Board Active'!N855=TODAY(),"Due Today",IF('Board Active'!N855&lt;TODAY(),"Late","On Time"))))),"")</f>
        <v/>
      </c>
      <c r="D855" s="48" t="str">
        <f>IF(E855&lt;&gt;"",Settings!B$9&amp;A855,"")</f>
        <v/>
      </c>
      <c r="F855" t="str">
        <f t="shared" si="49"/>
        <v/>
      </c>
      <c r="K855" s="12"/>
      <c r="S855" s="48"/>
    </row>
    <row r="856" spans="2:19" x14ac:dyDescent="0.25">
      <c r="B856" s="48" t="str">
        <f t="shared" si="50"/>
        <v/>
      </c>
      <c r="C856" t="str">
        <f ca="1">IF(K856&lt;&gt;"",IF(B856="Aborted","Aborted",IF(COUNTIF(Blocks!B$3:B1841,D856)&gt;0,"Blocked",IF(B856="Done","Done",IF('Board Active'!N856=TODAY(),"Due Today",IF('Board Active'!N856&lt;TODAY(),"Late","On Time"))))),"")</f>
        <v/>
      </c>
      <c r="D856" s="48" t="str">
        <f>IF(E856&lt;&gt;"",Settings!B$9&amp;A856,"")</f>
        <v/>
      </c>
      <c r="F856" t="str">
        <f t="shared" si="49"/>
        <v/>
      </c>
      <c r="K856" s="12"/>
      <c r="S856" s="48"/>
    </row>
    <row r="857" spans="2:19" x14ac:dyDescent="0.25">
      <c r="B857" s="48" t="str">
        <f t="shared" si="50"/>
        <v/>
      </c>
      <c r="C857" t="str">
        <f ca="1">IF(K857&lt;&gt;"",IF(B857="Aborted","Aborted",IF(COUNTIF(Blocks!B$3:B1842,D857)&gt;0,"Blocked",IF(B857="Done","Done",IF('Board Active'!N857=TODAY(),"Due Today",IF('Board Active'!N857&lt;TODAY(),"Late","On Time"))))),"")</f>
        <v/>
      </c>
      <c r="D857" s="48" t="str">
        <f>IF(E857&lt;&gt;"",Settings!B$9&amp;A857,"")</f>
        <v/>
      </c>
      <c r="F857" t="str">
        <f t="shared" si="49"/>
        <v/>
      </c>
      <c r="K857" s="12"/>
      <c r="S857" s="48"/>
    </row>
    <row r="858" spans="2:19" x14ac:dyDescent="0.25">
      <c r="B858" s="48" t="str">
        <f t="shared" si="50"/>
        <v/>
      </c>
      <c r="C858" t="str">
        <f ca="1">IF(K858&lt;&gt;"",IF(B858="Aborted","Aborted",IF(COUNTIF(Blocks!B$3:B1843,D858)&gt;0,"Blocked",IF(B858="Done","Done",IF('Board Active'!N858=TODAY(),"Due Today",IF('Board Active'!N858&lt;TODAY(),"Late","On Time"))))),"")</f>
        <v/>
      </c>
      <c r="D858" s="48" t="str">
        <f>IF(E858&lt;&gt;"",Settings!B$9&amp;A858,"")</f>
        <v/>
      </c>
      <c r="F858" t="str">
        <f t="shared" si="49"/>
        <v/>
      </c>
      <c r="K858" s="12"/>
      <c r="S858" s="48"/>
    </row>
    <row r="859" spans="2:19" x14ac:dyDescent="0.25">
      <c r="B859" s="48" t="str">
        <f t="shared" si="50"/>
        <v/>
      </c>
      <c r="C859" t="str">
        <f ca="1">IF(K859&lt;&gt;"",IF(B859="Aborted","Aborted",IF(COUNTIF(Blocks!B$3:B1844,D859)&gt;0,"Blocked",IF(B859="Done","Done",IF('Board Active'!N859=TODAY(),"Due Today",IF('Board Active'!N859&lt;TODAY(),"Late","On Time"))))),"")</f>
        <v/>
      </c>
      <c r="D859" s="48" t="str">
        <f>IF(E859&lt;&gt;"",Settings!B$9&amp;A859,"")</f>
        <v/>
      </c>
      <c r="F859" t="str">
        <f t="shared" si="49"/>
        <v/>
      </c>
      <c r="K859" s="12"/>
      <c r="S859" s="48"/>
    </row>
    <row r="860" spans="2:19" x14ac:dyDescent="0.25">
      <c r="B860" s="48" t="str">
        <f t="shared" si="50"/>
        <v/>
      </c>
      <c r="C860" t="str">
        <f ca="1">IF(K860&lt;&gt;"",IF(B860="Aborted","Aborted",IF(COUNTIF(Blocks!B$3:B1845,D860)&gt;0,"Blocked",IF(B860="Done","Done",IF('Board Active'!N860=TODAY(),"Due Today",IF('Board Active'!N860&lt;TODAY(),"Late","On Time"))))),"")</f>
        <v/>
      </c>
      <c r="D860" s="48" t="str">
        <f>IF(E860&lt;&gt;"",Settings!B$9&amp;A860,"")</f>
        <v/>
      </c>
      <c r="F860" t="str">
        <f t="shared" si="49"/>
        <v/>
      </c>
      <c r="K860" s="12"/>
      <c r="S860" s="48"/>
    </row>
    <row r="861" spans="2:19" x14ac:dyDescent="0.25">
      <c r="B861" s="48" t="str">
        <f t="shared" si="50"/>
        <v/>
      </c>
      <c r="C861" t="str">
        <f ca="1">IF(K861&lt;&gt;"",IF(B861="Aborted","Aborted",IF(COUNTIF(Blocks!B$3:B1846,D861)&gt;0,"Blocked",IF(B861="Done","Done",IF('Board Active'!N861=TODAY(),"Due Today",IF('Board Active'!N861&lt;TODAY(),"Late","On Time"))))),"")</f>
        <v/>
      </c>
      <c r="D861" s="48" t="str">
        <f>IF(E861&lt;&gt;"",Settings!B$9&amp;A861,"")</f>
        <v/>
      </c>
      <c r="F861" t="str">
        <f t="shared" si="49"/>
        <v/>
      </c>
      <c r="K861" s="12"/>
      <c r="S861" s="48"/>
    </row>
    <row r="862" spans="2:19" x14ac:dyDescent="0.25">
      <c r="B862" s="48" t="str">
        <f t="shared" si="50"/>
        <v/>
      </c>
      <c r="C862" t="str">
        <f ca="1">IF(K862&lt;&gt;"",IF(B862="Aborted","Aborted",IF(COUNTIF(Blocks!B$3:B1847,D862)&gt;0,"Blocked",IF(B862="Done","Done",IF('Board Active'!N862=TODAY(),"Due Today",IF('Board Active'!N862&lt;TODAY(),"Late","On Time"))))),"")</f>
        <v/>
      </c>
      <c r="D862" s="48" t="str">
        <f>IF(E862&lt;&gt;"",Settings!B$9&amp;A862,"")</f>
        <v/>
      </c>
      <c r="F862" t="str">
        <f t="shared" si="49"/>
        <v/>
      </c>
      <c r="K862" s="12"/>
      <c r="S862" s="48"/>
    </row>
    <row r="863" spans="2:19" x14ac:dyDescent="0.25">
      <c r="B863" s="48" t="str">
        <f t="shared" si="50"/>
        <v/>
      </c>
      <c r="C863" t="str">
        <f ca="1">IF(K863&lt;&gt;"",IF(B863="Aborted","Aborted",IF(COUNTIF(Blocks!B$3:B1848,D863)&gt;0,"Blocked",IF(B863="Done","Done",IF('Board Active'!N863=TODAY(),"Due Today",IF('Board Active'!N863&lt;TODAY(),"Late","On Time"))))),"")</f>
        <v/>
      </c>
      <c r="D863" s="48" t="str">
        <f>IF(E863&lt;&gt;"",Settings!B$9&amp;A863,"")</f>
        <v/>
      </c>
      <c r="F863" t="str">
        <f t="shared" si="49"/>
        <v/>
      </c>
      <c r="K863" s="12"/>
      <c r="S863" s="48"/>
    </row>
    <row r="864" spans="2:19" x14ac:dyDescent="0.25">
      <c r="B864" s="48" t="str">
        <f t="shared" si="50"/>
        <v/>
      </c>
      <c r="C864" t="str">
        <f ca="1">IF(K864&lt;&gt;"",IF(B864="Aborted","Aborted",IF(COUNTIF(Blocks!B$3:B1849,D864)&gt;0,"Blocked",IF(B864="Done","Done",IF('Board Active'!N864=TODAY(),"Due Today",IF('Board Active'!N864&lt;TODAY(),"Late","On Time"))))),"")</f>
        <v/>
      </c>
      <c r="D864" s="48" t="str">
        <f>IF(E864&lt;&gt;"",Settings!B$9&amp;A864,"")</f>
        <v/>
      </c>
      <c r="F864" t="str">
        <f t="shared" si="49"/>
        <v/>
      </c>
      <c r="K864" s="12"/>
      <c r="S864" s="48"/>
    </row>
    <row r="865" spans="2:19" x14ac:dyDescent="0.25">
      <c r="B865" s="48" t="str">
        <f t="shared" si="50"/>
        <v/>
      </c>
      <c r="C865" t="str">
        <f ca="1">IF(K865&lt;&gt;"",IF(B865="Aborted","Aborted",IF(COUNTIF(Blocks!B$3:B1850,D865)&gt;0,"Blocked",IF(B865="Done","Done",IF('Board Active'!N865=TODAY(),"Due Today",IF('Board Active'!N865&lt;TODAY(),"Late","On Time"))))),"")</f>
        <v/>
      </c>
      <c r="D865" s="48" t="str">
        <f>IF(E865&lt;&gt;"",Settings!B$9&amp;A865,"")</f>
        <v/>
      </c>
      <c r="F865" t="str">
        <f t="shared" si="49"/>
        <v/>
      </c>
      <c r="K865" s="12"/>
      <c r="S865" s="48"/>
    </row>
    <row r="866" spans="2:19" x14ac:dyDescent="0.25">
      <c r="B866" s="48" t="str">
        <f t="shared" si="50"/>
        <v/>
      </c>
      <c r="C866" t="str">
        <f ca="1">IF(K866&lt;&gt;"",IF(B866="Aborted","Aborted",IF(COUNTIF(Blocks!B$3:B1851,D866)&gt;0,"Blocked",IF(B866="Done","Done",IF('Board Active'!N866=TODAY(),"Due Today",IF('Board Active'!N866&lt;TODAY(),"Late","On Time"))))),"")</f>
        <v/>
      </c>
      <c r="D866" s="48" t="str">
        <f>IF(E866&lt;&gt;"",Settings!B$9&amp;A866,"")</f>
        <v/>
      </c>
      <c r="F866" t="str">
        <f t="shared" si="49"/>
        <v/>
      </c>
      <c r="K866" s="12"/>
      <c r="S866" s="48"/>
    </row>
    <row r="867" spans="2:19" x14ac:dyDescent="0.25">
      <c r="B867" s="48" t="str">
        <f t="shared" si="50"/>
        <v/>
      </c>
      <c r="C867" t="str">
        <f ca="1">IF(K867&lt;&gt;"",IF(B867="Aborted","Aborted",IF(COUNTIF(Blocks!B$3:B1852,D867)&gt;0,"Blocked",IF(B867="Done","Done",IF('Board Active'!N867=TODAY(),"Due Today",IF('Board Active'!N867&lt;TODAY(),"Late","On Time"))))),"")</f>
        <v/>
      </c>
      <c r="D867" s="48" t="str">
        <f>IF(E867&lt;&gt;"",Settings!B$9&amp;A867,"")</f>
        <v/>
      </c>
      <c r="F867" t="str">
        <f t="shared" si="49"/>
        <v/>
      </c>
      <c r="K867" s="12"/>
      <c r="S867" s="48"/>
    </row>
    <row r="868" spans="2:19" x14ac:dyDescent="0.25">
      <c r="B868" s="48" t="str">
        <f t="shared" si="50"/>
        <v/>
      </c>
      <c r="C868" t="str">
        <f ca="1">IF(K868&lt;&gt;"",IF(B868="Aborted","Aborted",IF(COUNTIF(Blocks!B$3:B1853,D868)&gt;0,"Blocked",IF(B868="Done","Done",IF('Board Active'!N868=TODAY(),"Due Today",IF('Board Active'!N868&lt;TODAY(),"Late","On Time"))))),"")</f>
        <v/>
      </c>
      <c r="D868" s="48" t="str">
        <f>IF(E868&lt;&gt;"",Settings!B$9&amp;A868,"")</f>
        <v/>
      </c>
      <c r="F868" t="str">
        <f t="shared" si="49"/>
        <v/>
      </c>
      <c r="K868" s="12"/>
      <c r="S868" s="48"/>
    </row>
    <row r="869" spans="2:19" x14ac:dyDescent="0.25">
      <c r="B869" s="48" t="str">
        <f t="shared" si="50"/>
        <v/>
      </c>
      <c r="C869" t="str">
        <f ca="1">IF(K869&lt;&gt;"",IF(B869="Aborted","Aborted",IF(COUNTIF(Blocks!B$3:B1854,D869)&gt;0,"Blocked",IF(B869="Done","Done",IF('Board Active'!N869=TODAY(),"Due Today",IF('Board Active'!N869&lt;TODAY(),"Late","On Time"))))),"")</f>
        <v/>
      </c>
      <c r="D869" s="48" t="str">
        <f>IF(E869&lt;&gt;"",Settings!B$9&amp;A869,"")</f>
        <v/>
      </c>
      <c r="F869" t="str">
        <f t="shared" si="49"/>
        <v/>
      </c>
      <c r="K869" s="12"/>
      <c r="S869" s="48"/>
    </row>
    <row r="870" spans="2:19" x14ac:dyDescent="0.25">
      <c r="B870" s="48" t="str">
        <f t="shared" si="50"/>
        <v/>
      </c>
      <c r="C870" t="str">
        <f ca="1">IF(K870&lt;&gt;"",IF(B870="Aborted","Aborted",IF(COUNTIF(Blocks!B$3:B1855,D870)&gt;0,"Blocked",IF(B870="Done","Done",IF('Board Active'!N870=TODAY(),"Due Today",IF('Board Active'!N870&lt;TODAY(),"Late","On Time"))))),"")</f>
        <v/>
      </c>
      <c r="D870" s="48" t="str">
        <f>IF(E870&lt;&gt;"",Settings!B$9&amp;A870,"")</f>
        <v/>
      </c>
      <c r="F870" t="str">
        <f t="shared" si="49"/>
        <v/>
      </c>
      <c r="K870" s="12"/>
      <c r="S870" s="48"/>
    </row>
    <row r="871" spans="2:19" x14ac:dyDescent="0.25">
      <c r="B871" s="48" t="str">
        <f t="shared" si="50"/>
        <v/>
      </c>
      <c r="C871" t="str">
        <f ca="1">IF(K871&lt;&gt;"",IF(B871="Aborted","Aborted",IF(COUNTIF(Blocks!B$3:B1856,D871)&gt;0,"Blocked",IF(B871="Done","Done",IF('Board Active'!N871=TODAY(),"Due Today",IF('Board Active'!N871&lt;TODAY(),"Late","On Time"))))),"")</f>
        <v/>
      </c>
      <c r="D871" s="48" t="str">
        <f>IF(E871&lt;&gt;"",Settings!B$9&amp;A871,"")</f>
        <v/>
      </c>
      <c r="F871" t="str">
        <f t="shared" si="49"/>
        <v/>
      </c>
      <c r="K871" s="12"/>
      <c r="S871" s="48"/>
    </row>
    <row r="872" spans="2:19" x14ac:dyDescent="0.25">
      <c r="B872" s="48" t="str">
        <f t="shared" si="50"/>
        <v/>
      </c>
      <c r="C872" t="str">
        <f ca="1">IF(K872&lt;&gt;"",IF(B872="Aborted","Aborted",IF(COUNTIF(Blocks!B$3:B1857,D872)&gt;0,"Blocked",IF(B872="Done","Done",IF('Board Active'!N872=TODAY(),"Due Today",IF('Board Active'!N872&lt;TODAY(),"Late","On Time"))))),"")</f>
        <v/>
      </c>
      <c r="D872" s="48" t="str">
        <f>IF(E872&lt;&gt;"",Settings!B$9&amp;A872,"")</f>
        <v/>
      </c>
      <c r="F872" t="str">
        <f t="shared" si="49"/>
        <v/>
      </c>
      <c r="K872" s="12"/>
      <c r="S872" s="48"/>
    </row>
    <row r="873" spans="2:19" x14ac:dyDescent="0.25">
      <c r="B873" s="48" t="str">
        <f t="shared" si="50"/>
        <v/>
      </c>
      <c r="C873" t="str">
        <f ca="1">IF(K873&lt;&gt;"",IF(B873="Aborted","Aborted",IF(COUNTIF(Blocks!B$3:B1858,D873)&gt;0,"Blocked",IF(B873="Done","Done",IF('Board Active'!N873=TODAY(),"Due Today",IF('Board Active'!N873&lt;TODAY(),"Late","On Time"))))),"")</f>
        <v/>
      </c>
      <c r="D873" s="48" t="str">
        <f>IF(E873&lt;&gt;"",Settings!B$9&amp;A873,"")</f>
        <v/>
      </c>
      <c r="F873" t="str">
        <f t="shared" si="49"/>
        <v/>
      </c>
      <c r="K873" s="12"/>
      <c r="S873" s="48"/>
    </row>
    <row r="874" spans="2:19" x14ac:dyDescent="0.25">
      <c r="B874" s="48" t="str">
        <f t="shared" si="50"/>
        <v/>
      </c>
      <c r="C874" t="str">
        <f ca="1">IF(K874&lt;&gt;"",IF(B874="Aborted","Aborted",IF(COUNTIF(Blocks!B$3:B1859,D874)&gt;0,"Blocked",IF(B874="Done","Done",IF('Board Active'!N874=TODAY(),"Due Today",IF('Board Active'!N874&lt;TODAY(),"Late","On Time"))))),"")</f>
        <v/>
      </c>
      <c r="D874" s="48" t="str">
        <f>IF(E874&lt;&gt;"",Settings!B$9&amp;A874,"")</f>
        <v/>
      </c>
      <c r="F874" t="str">
        <f t="shared" si="49"/>
        <v/>
      </c>
      <c r="K874" s="12"/>
      <c r="S874" s="48"/>
    </row>
    <row r="875" spans="2:19" x14ac:dyDescent="0.25">
      <c r="B875" s="48" t="str">
        <f t="shared" si="50"/>
        <v/>
      </c>
      <c r="C875" t="str">
        <f ca="1">IF(K875&lt;&gt;"",IF(B875="Aborted","Aborted",IF(COUNTIF(Blocks!B$3:B1860,D875)&gt;0,"Blocked",IF(B875="Done","Done",IF('Board Active'!N875=TODAY(),"Due Today",IF('Board Active'!N875&lt;TODAY(),"Late","On Time"))))),"")</f>
        <v/>
      </c>
      <c r="D875" s="48" t="str">
        <f>IF(E875&lt;&gt;"",Settings!B$9&amp;A875,"")</f>
        <v/>
      </c>
      <c r="F875" t="str">
        <f t="shared" si="49"/>
        <v/>
      </c>
      <c r="K875" s="12"/>
      <c r="S875" s="48"/>
    </row>
    <row r="876" spans="2:19" x14ac:dyDescent="0.25">
      <c r="B876" s="48" t="str">
        <f t="shared" si="50"/>
        <v/>
      </c>
      <c r="C876" t="str">
        <f ca="1">IF(K876&lt;&gt;"",IF(B876="Aborted","Aborted",IF(COUNTIF(Blocks!B$3:B1861,D876)&gt;0,"Blocked",IF(B876="Done","Done",IF('Board Active'!N876=TODAY(),"Due Today",IF('Board Active'!N876&lt;TODAY(),"Late","On Time"))))),"")</f>
        <v/>
      </c>
      <c r="D876" s="48" t="str">
        <f>IF(E876&lt;&gt;"",Settings!B$9&amp;A876,"")</f>
        <v/>
      </c>
      <c r="F876" t="str">
        <f t="shared" si="49"/>
        <v/>
      </c>
      <c r="K876" s="12"/>
      <c r="S876" s="48"/>
    </row>
    <row r="877" spans="2:19" x14ac:dyDescent="0.25">
      <c r="B877" s="48" t="str">
        <f t="shared" si="50"/>
        <v/>
      </c>
      <c r="C877" t="str">
        <f ca="1">IF(K877&lt;&gt;"",IF(B877="Aborted","Aborted",IF(COUNTIF(Blocks!B$3:B1862,D877)&gt;0,"Blocked",IF(B877="Done","Done",IF('Board Active'!N877=TODAY(),"Due Today",IF('Board Active'!N877&lt;TODAY(),"Late","On Time"))))),"")</f>
        <v/>
      </c>
      <c r="D877" s="48" t="str">
        <f>IF(E877&lt;&gt;"",Settings!B$9&amp;A877,"")</f>
        <v/>
      </c>
      <c r="F877" t="str">
        <f t="shared" si="49"/>
        <v/>
      </c>
      <c r="K877" s="12"/>
      <c r="S877" s="48"/>
    </row>
    <row r="878" spans="2:19" x14ac:dyDescent="0.25">
      <c r="B878" s="48" t="str">
        <f t="shared" si="50"/>
        <v/>
      </c>
      <c r="C878" t="str">
        <f ca="1">IF(K878&lt;&gt;"",IF(B878="Aborted","Aborted",IF(COUNTIF(Blocks!B$3:B1863,D878)&gt;0,"Blocked",IF(B878="Done","Done",IF('Board Active'!N878=TODAY(),"Due Today",IF('Board Active'!N878&lt;TODAY(),"Late","On Time"))))),"")</f>
        <v/>
      </c>
      <c r="D878" s="48" t="str">
        <f>IF(E878&lt;&gt;"",Settings!B$9&amp;A878,"")</f>
        <v/>
      </c>
      <c r="F878" t="str">
        <f t="shared" si="49"/>
        <v/>
      </c>
      <c r="K878" s="12"/>
      <c r="S878" s="48"/>
    </row>
    <row r="879" spans="2:19" x14ac:dyDescent="0.25">
      <c r="B879" s="48" t="str">
        <f t="shared" si="50"/>
        <v/>
      </c>
      <c r="C879" t="str">
        <f ca="1">IF(K879&lt;&gt;"",IF(B879="Aborted","Aborted",IF(COUNTIF(Blocks!B$3:B1864,D879)&gt;0,"Blocked",IF(B879="Done","Done",IF('Board Active'!N879=TODAY(),"Due Today",IF('Board Active'!N879&lt;TODAY(),"Late","On Time"))))),"")</f>
        <v/>
      </c>
      <c r="D879" s="48" t="str">
        <f>IF(E879&lt;&gt;"",Settings!B$9&amp;A879,"")</f>
        <v/>
      </c>
      <c r="F879" t="str">
        <f t="shared" si="49"/>
        <v/>
      </c>
      <c r="K879" s="12"/>
      <c r="S879" s="48"/>
    </row>
    <row r="880" spans="2:19" x14ac:dyDescent="0.25">
      <c r="B880" s="48" t="str">
        <f t="shared" si="50"/>
        <v/>
      </c>
      <c r="C880" t="str">
        <f ca="1">IF(K880&lt;&gt;"",IF(B880="Aborted","Aborted",IF(COUNTIF(Blocks!B$3:B1865,D880)&gt;0,"Blocked",IF(B880="Done","Done",IF('Board Active'!N880=TODAY(),"Due Today",IF('Board Active'!N880&lt;TODAY(),"Late","On Time"))))),"")</f>
        <v/>
      </c>
      <c r="D880" s="48" t="str">
        <f>IF(E880&lt;&gt;"",Settings!B$9&amp;A880,"")</f>
        <v/>
      </c>
      <c r="F880" t="str">
        <f t="shared" si="49"/>
        <v/>
      </c>
      <c r="K880" s="12"/>
      <c r="S880" s="48"/>
    </row>
    <row r="881" spans="2:19" x14ac:dyDescent="0.25">
      <c r="B881" s="48" t="str">
        <f t="shared" si="50"/>
        <v/>
      </c>
      <c r="C881" t="str">
        <f ca="1">IF(K881&lt;&gt;"",IF(B881="Aborted","Aborted",IF(COUNTIF(Blocks!B$3:B1866,D881)&gt;0,"Blocked",IF(B881="Done","Done",IF('Board Active'!N881=TODAY(),"Due Today",IF('Board Active'!N881&lt;TODAY(),"Late","On Time"))))),"")</f>
        <v/>
      </c>
      <c r="D881" s="48" t="str">
        <f>IF(E881&lt;&gt;"",Settings!B$9&amp;A881,"")</f>
        <v/>
      </c>
      <c r="F881" t="str">
        <f t="shared" si="49"/>
        <v/>
      </c>
      <c r="K881" s="12"/>
      <c r="S881" s="48"/>
    </row>
    <row r="882" spans="2:19" x14ac:dyDescent="0.25">
      <c r="B882" s="48" t="str">
        <f t="shared" si="50"/>
        <v/>
      </c>
      <c r="C882" t="str">
        <f ca="1">IF(K882&lt;&gt;"",IF(B882="Aborted","Aborted",IF(COUNTIF(Blocks!B$3:B1867,D882)&gt;0,"Blocked",IF(B882="Done","Done",IF('Board Active'!N882=TODAY(),"Due Today",IF('Board Active'!N882&lt;TODAY(),"Late","On Time"))))),"")</f>
        <v/>
      </c>
      <c r="D882" s="48" t="str">
        <f>IF(E882&lt;&gt;"",Settings!B$9&amp;A882,"")</f>
        <v/>
      </c>
      <c r="F882" t="str">
        <f t="shared" si="49"/>
        <v/>
      </c>
      <c r="K882" s="12"/>
      <c r="S882" s="48"/>
    </row>
    <row r="883" spans="2:19" x14ac:dyDescent="0.25">
      <c r="B883" s="48" t="str">
        <f t="shared" si="50"/>
        <v/>
      </c>
      <c r="C883" t="str">
        <f ca="1">IF(K883&lt;&gt;"",IF(B883="Aborted","Aborted",IF(COUNTIF(Blocks!B$3:B1868,D883)&gt;0,"Blocked",IF(B883="Done","Done",IF('Board Active'!N883=TODAY(),"Due Today",IF('Board Active'!N883&lt;TODAY(),"Late","On Time"))))),"")</f>
        <v/>
      </c>
      <c r="D883" s="48" t="str">
        <f>IF(E883&lt;&gt;"",Settings!B$9&amp;A883,"")</f>
        <v/>
      </c>
      <c r="F883" t="str">
        <f t="shared" si="49"/>
        <v/>
      </c>
      <c r="K883" s="12"/>
      <c r="S883" s="48"/>
    </row>
    <row r="884" spans="2:19" x14ac:dyDescent="0.25">
      <c r="B884" s="48" t="str">
        <f t="shared" si="50"/>
        <v/>
      </c>
      <c r="C884" t="str">
        <f ca="1">IF(K884&lt;&gt;"",IF(B884="Aborted","Aborted",IF(COUNTIF(Blocks!B$3:B1869,D884)&gt;0,"Blocked",IF(B884="Done","Done",IF('Board Active'!N884=TODAY(),"Due Today",IF('Board Active'!N884&lt;TODAY(),"Late","On Time"))))),"")</f>
        <v/>
      </c>
      <c r="D884" s="48" t="str">
        <f>IF(E884&lt;&gt;"",Settings!B$9&amp;A884,"")</f>
        <v/>
      </c>
      <c r="F884" t="str">
        <f t="shared" si="49"/>
        <v/>
      </c>
      <c r="K884" s="12"/>
      <c r="S884" s="48"/>
    </row>
    <row r="885" spans="2:19" x14ac:dyDescent="0.25">
      <c r="B885" s="48" t="str">
        <f t="shared" si="50"/>
        <v/>
      </c>
      <c r="C885" t="str">
        <f ca="1">IF(K885&lt;&gt;"",IF(B885="Aborted","Aborted",IF(COUNTIF(Blocks!B$3:B1870,D885)&gt;0,"Blocked",IF(B885="Done","Done",IF('Board Active'!N885=TODAY(),"Due Today",IF('Board Active'!N885&lt;TODAY(),"Late","On Time"))))),"")</f>
        <v/>
      </c>
      <c r="D885" s="48" t="str">
        <f>IF(E885&lt;&gt;"",Settings!B$9&amp;A885,"")</f>
        <v/>
      </c>
      <c r="F885" t="str">
        <f t="shared" si="49"/>
        <v/>
      </c>
      <c r="K885" s="12"/>
      <c r="S885" s="48"/>
    </row>
    <row r="886" spans="2:19" x14ac:dyDescent="0.25">
      <c r="B886" s="48" t="str">
        <f t="shared" si="50"/>
        <v/>
      </c>
      <c r="C886" t="str">
        <f ca="1">IF(K886&lt;&gt;"",IF(B886="Aborted","Aborted",IF(COUNTIF(Blocks!B$3:B1871,D886)&gt;0,"Blocked",IF(B886="Done","Done",IF('Board Active'!N886=TODAY(),"Due Today",IF('Board Active'!N886&lt;TODAY(),"Late","On Time"))))),"")</f>
        <v/>
      </c>
      <c r="D886" s="48" t="str">
        <f>IF(E886&lt;&gt;"",Settings!B$9&amp;A886,"")</f>
        <v/>
      </c>
      <c r="F886" t="str">
        <f t="shared" si="49"/>
        <v/>
      </c>
      <c r="K886" s="12"/>
      <c r="S886" s="48"/>
    </row>
    <row r="887" spans="2:19" x14ac:dyDescent="0.25">
      <c r="B887" s="48" t="str">
        <f t="shared" si="50"/>
        <v/>
      </c>
      <c r="C887" t="str">
        <f ca="1">IF(K887&lt;&gt;"",IF(B887="Aborted","Aborted",IF(COUNTIF(Blocks!B$3:B1872,D887)&gt;0,"Blocked",IF(B887="Done","Done",IF('Board Active'!N887=TODAY(),"Due Today",IF('Board Active'!N887&lt;TODAY(),"Late","On Time"))))),"")</f>
        <v/>
      </c>
      <c r="D887" s="48" t="str">
        <f>IF(E887&lt;&gt;"",Settings!B$9&amp;A887,"")</f>
        <v/>
      </c>
      <c r="F887" t="str">
        <f t="shared" si="49"/>
        <v/>
      </c>
      <c r="K887" s="12"/>
      <c r="S887" s="48"/>
    </row>
    <row r="888" spans="2:19" x14ac:dyDescent="0.25">
      <c r="B888" s="48" t="str">
        <f t="shared" si="50"/>
        <v/>
      </c>
      <c r="C888" t="str">
        <f ca="1">IF(K888&lt;&gt;"",IF(B888="Aborted","Aborted",IF(COUNTIF(Blocks!B$3:B1873,D888)&gt;0,"Blocked",IF(B888="Done","Done",IF('Board Active'!N888=TODAY(),"Due Today",IF('Board Active'!N888&lt;TODAY(),"Late","On Time"))))),"")</f>
        <v/>
      </c>
      <c r="D888" s="48" t="str">
        <f>IF(E888&lt;&gt;"",Settings!B$9&amp;A888,"")</f>
        <v/>
      </c>
      <c r="F888" t="str">
        <f t="shared" si="49"/>
        <v/>
      </c>
      <c r="K888" s="12"/>
      <c r="S888" s="48"/>
    </row>
    <row r="889" spans="2:19" x14ac:dyDescent="0.25">
      <c r="B889" s="48" t="str">
        <f t="shared" si="50"/>
        <v/>
      </c>
      <c r="C889" t="str">
        <f ca="1">IF(K889&lt;&gt;"",IF(B889="Aborted","Aborted",IF(COUNTIF(Blocks!B$3:B1874,D889)&gt;0,"Blocked",IF(B889="Done","Done",IF('Board Active'!N889=TODAY(),"Due Today",IF('Board Active'!N889&lt;TODAY(),"Late","On Time"))))),"")</f>
        <v/>
      </c>
      <c r="D889" s="48" t="str">
        <f>IF(E889&lt;&gt;"",Settings!B$9&amp;A889,"")</f>
        <v/>
      </c>
      <c r="F889" t="str">
        <f t="shared" si="49"/>
        <v/>
      </c>
      <c r="K889" s="12"/>
      <c r="S889" s="48"/>
    </row>
    <row r="890" spans="2:19" x14ac:dyDescent="0.25">
      <c r="B890" s="48" t="str">
        <f t="shared" si="50"/>
        <v/>
      </c>
      <c r="C890" t="str">
        <f ca="1">IF(K890&lt;&gt;"",IF(B890="Aborted","Aborted",IF(COUNTIF(Blocks!B$3:B1875,D890)&gt;0,"Blocked",IF(B890="Done","Done",IF('Board Active'!N890=TODAY(),"Due Today",IF('Board Active'!N890&lt;TODAY(),"Late","On Time"))))),"")</f>
        <v/>
      </c>
      <c r="D890" s="48" t="str">
        <f>IF(E890&lt;&gt;"",Settings!B$9&amp;A890,"")</f>
        <v/>
      </c>
      <c r="F890" t="str">
        <f t="shared" si="49"/>
        <v/>
      </c>
      <c r="K890" s="12"/>
      <c r="S890" s="48"/>
    </row>
    <row r="891" spans="2:19" x14ac:dyDescent="0.25">
      <c r="B891" s="48" t="str">
        <f t="shared" si="50"/>
        <v/>
      </c>
      <c r="C891" t="str">
        <f ca="1">IF(K891&lt;&gt;"",IF(B891="Aborted","Aborted",IF(COUNTIF(Blocks!B$3:B1876,D891)&gt;0,"Blocked",IF(B891="Done","Done",IF('Board Active'!N891=TODAY(),"Due Today",IF('Board Active'!N891&lt;TODAY(),"Late","On Time"))))),"")</f>
        <v/>
      </c>
      <c r="D891" s="48" t="str">
        <f>IF(E891&lt;&gt;"",Settings!B$9&amp;A891,"")</f>
        <v/>
      </c>
      <c r="F891" t="str">
        <f t="shared" si="49"/>
        <v/>
      </c>
      <c r="K891" s="12"/>
      <c r="S891" s="48"/>
    </row>
    <row r="892" spans="2:19" x14ac:dyDescent="0.25">
      <c r="B892" s="48" t="str">
        <f t="shared" si="50"/>
        <v/>
      </c>
      <c r="C892" t="str">
        <f ca="1">IF(K892&lt;&gt;"",IF(B892="Aborted","Aborted",IF(COUNTIF(Blocks!B$3:B1877,D892)&gt;0,"Blocked",IF(B892="Done","Done",IF('Board Active'!N892=TODAY(),"Due Today",IF('Board Active'!N892&lt;TODAY(),"Late","On Time"))))),"")</f>
        <v/>
      </c>
      <c r="D892" s="48" t="str">
        <f>IF(E892&lt;&gt;"",Settings!B$9&amp;A892,"")</f>
        <v/>
      </c>
      <c r="F892" t="str">
        <f t="shared" si="49"/>
        <v/>
      </c>
      <c r="K892" s="12"/>
      <c r="S892" s="48"/>
    </row>
    <row r="893" spans="2:19" x14ac:dyDescent="0.25">
      <c r="B893" s="48" t="str">
        <f t="shared" si="50"/>
        <v/>
      </c>
      <c r="C893" t="str">
        <f ca="1">IF(K893&lt;&gt;"",IF(B893="Aborted","Aborted",IF(COUNTIF(Blocks!B$3:B1878,D893)&gt;0,"Blocked",IF(B893="Done","Done",IF('Board Active'!N893=TODAY(),"Due Today",IF('Board Active'!N893&lt;TODAY(),"Late","On Time"))))),"")</f>
        <v/>
      </c>
      <c r="D893" s="48" t="str">
        <f>IF(E893&lt;&gt;"",Settings!B$9&amp;A893,"")</f>
        <v/>
      </c>
      <c r="F893" t="str">
        <f t="shared" si="49"/>
        <v/>
      </c>
      <c r="K893" s="12"/>
      <c r="S893" s="48"/>
    </row>
    <row r="894" spans="2:19" x14ac:dyDescent="0.25">
      <c r="B894" s="48" t="str">
        <f t="shared" si="50"/>
        <v/>
      </c>
      <c r="C894" t="str">
        <f ca="1">IF(K894&lt;&gt;"",IF(B894="Aborted","Aborted",IF(COUNTIF(Blocks!B$3:B1879,D894)&gt;0,"Blocked",IF(B894="Done","Done",IF('Board Active'!N894=TODAY(),"Due Today",IF('Board Active'!N894&lt;TODAY(),"Late","On Time"))))),"")</f>
        <v/>
      </c>
      <c r="D894" s="48" t="str">
        <f>IF(E894&lt;&gt;"",Settings!B$9&amp;A894,"")</f>
        <v/>
      </c>
      <c r="F894" t="str">
        <f t="shared" si="49"/>
        <v/>
      </c>
      <c r="K894" s="12"/>
      <c r="S894" s="48"/>
    </row>
    <row r="895" spans="2:19" x14ac:dyDescent="0.25">
      <c r="B895" s="48" t="str">
        <f t="shared" si="50"/>
        <v/>
      </c>
      <c r="C895" t="str">
        <f ca="1">IF(K895&lt;&gt;"",IF(B895="Aborted","Aborted",IF(COUNTIF(Blocks!B$3:B1880,D895)&gt;0,"Blocked",IF(B895="Done","Done",IF('Board Active'!N895=TODAY(),"Due Today",IF('Board Active'!N895&lt;TODAY(),"Late","On Time"))))),"")</f>
        <v/>
      </c>
      <c r="D895" s="48" t="str">
        <f>IF(E895&lt;&gt;"",Settings!B$9&amp;A895,"")</f>
        <v/>
      </c>
      <c r="F895" t="str">
        <f t="shared" si="49"/>
        <v/>
      </c>
      <c r="K895" s="12"/>
      <c r="S895" s="48"/>
    </row>
    <row r="896" spans="2:19" x14ac:dyDescent="0.25">
      <c r="B896" s="48" t="str">
        <f t="shared" si="50"/>
        <v/>
      </c>
      <c r="C896" t="str">
        <f ca="1">IF(K896&lt;&gt;"",IF(B896="Aborted","Aborted",IF(COUNTIF(Blocks!B$3:B1881,D896)&gt;0,"Blocked",IF(B896="Done","Done",IF('Board Active'!N896=TODAY(),"Due Today",IF('Board Active'!N896&lt;TODAY(),"Late","On Time"))))),"")</f>
        <v/>
      </c>
      <c r="D896" s="48" t="str">
        <f>IF(E896&lt;&gt;"",Settings!B$9&amp;A896,"")</f>
        <v/>
      </c>
      <c r="F896" t="str">
        <f t="shared" si="49"/>
        <v/>
      </c>
      <c r="K896" s="12"/>
      <c r="S896" s="48"/>
    </row>
    <row r="897" spans="2:19" x14ac:dyDescent="0.25">
      <c r="B897" s="48" t="str">
        <f t="shared" si="50"/>
        <v/>
      </c>
      <c r="C897" t="str">
        <f ca="1">IF(K897&lt;&gt;"",IF(B897="Aborted","Aborted",IF(COUNTIF(Blocks!B$3:B1882,D897)&gt;0,"Blocked",IF(B897="Done","Done",IF('Board Active'!N897=TODAY(),"Due Today",IF('Board Active'!N897&lt;TODAY(),"Late","On Time"))))),"")</f>
        <v/>
      </c>
      <c r="D897" s="48" t="str">
        <f>IF(E897&lt;&gt;"",Settings!B$9&amp;A897,"")</f>
        <v/>
      </c>
      <c r="F897" t="str">
        <f t="shared" si="49"/>
        <v/>
      </c>
      <c r="K897" s="12"/>
      <c r="S897" s="48"/>
    </row>
    <row r="898" spans="2:19" x14ac:dyDescent="0.25">
      <c r="B898" s="48" t="str">
        <f t="shared" si="50"/>
        <v/>
      </c>
      <c r="C898" t="str">
        <f ca="1">IF(K898&lt;&gt;"",IF(B898="Aborted","Aborted",IF(COUNTIF(Blocks!B$3:B1883,D898)&gt;0,"Blocked",IF(B898="Done","Done",IF('Board Active'!N898=TODAY(),"Due Today",IF('Board Active'!N898&lt;TODAY(),"Late","On Time"))))),"")</f>
        <v/>
      </c>
      <c r="D898" s="48" t="str">
        <f>IF(E898&lt;&gt;"",Settings!B$9&amp;A898,"")</f>
        <v/>
      </c>
      <c r="F898" t="str">
        <f t="shared" si="49"/>
        <v/>
      </c>
      <c r="K898" s="12"/>
      <c r="S898" s="48"/>
    </row>
    <row r="899" spans="2:19" x14ac:dyDescent="0.25">
      <c r="B899" s="48" t="str">
        <f t="shared" si="50"/>
        <v/>
      </c>
      <c r="C899" t="str">
        <f ca="1">IF(K899&lt;&gt;"",IF(B899="Aborted","Aborted",IF(COUNTIF(Blocks!B$3:B1884,D899)&gt;0,"Blocked",IF(B899="Done","Done",IF('Board Active'!N899=TODAY(),"Due Today",IF('Board Active'!N899&lt;TODAY(),"Late","On Time"))))),"")</f>
        <v/>
      </c>
      <c r="D899" s="48" t="str">
        <f>IF(E899&lt;&gt;"",Settings!B$9&amp;A899,"")</f>
        <v/>
      </c>
      <c r="F899" t="str">
        <f t="shared" si="49"/>
        <v/>
      </c>
      <c r="K899" s="12"/>
      <c r="S899" s="48"/>
    </row>
    <row r="900" spans="2:19" x14ac:dyDescent="0.25">
      <c r="B900" s="48" t="str">
        <f t="shared" si="50"/>
        <v/>
      </c>
      <c r="C900" t="str">
        <f ca="1">IF(K900&lt;&gt;"",IF(B900="Aborted","Aborted",IF(COUNTIF(Blocks!B$3:B1885,D900)&gt;0,"Blocked",IF(B900="Done","Done",IF('Board Active'!N900=TODAY(),"Due Today",IF('Board Active'!N900&lt;TODAY(),"Late","On Time"))))),"")</f>
        <v/>
      </c>
      <c r="D900" s="48" t="str">
        <f>IF(E900&lt;&gt;"",Settings!B$9&amp;A900,"")</f>
        <v/>
      </c>
      <c r="F900" t="str">
        <f t="shared" ref="F900:F963" si="51">IF(E900&lt;&gt;"",IF(C900="Blocked",C900&amp;" - "&amp;E900,E900),"")</f>
        <v/>
      </c>
      <c r="K900" s="12"/>
      <c r="S900" s="48"/>
    </row>
    <row r="901" spans="2:19" x14ac:dyDescent="0.25">
      <c r="B901" s="48" t="str">
        <f t="shared" si="50"/>
        <v/>
      </c>
      <c r="C901" t="str">
        <f ca="1">IF(K901&lt;&gt;"",IF(B901="Aborted","Aborted",IF(COUNTIF(Blocks!B$3:B1886,D901)&gt;0,"Blocked",IF(B901="Done","Done",IF('Board Active'!N901=TODAY(),"Due Today",IF('Board Active'!N901&lt;TODAY(),"Late","On Time"))))),"")</f>
        <v/>
      </c>
      <c r="D901" s="48" t="str">
        <f>IF(E901&lt;&gt;"",Settings!B$9&amp;A901,"")</f>
        <v/>
      </c>
      <c r="F901" t="str">
        <f t="shared" si="51"/>
        <v/>
      </c>
      <c r="K901" s="12"/>
      <c r="S901" s="48"/>
    </row>
    <row r="902" spans="2:19" x14ac:dyDescent="0.25">
      <c r="B902" s="48" t="str">
        <f t="shared" si="50"/>
        <v/>
      </c>
      <c r="C902" t="str">
        <f ca="1">IF(K902&lt;&gt;"",IF(B902="Aborted","Aborted",IF(COUNTIF(Blocks!B$3:B1887,D902)&gt;0,"Blocked",IF(B902="Done","Done",IF('Board Active'!N902=TODAY(),"Due Today",IF('Board Active'!N902&lt;TODAY(),"Late","On Time"))))),"")</f>
        <v/>
      </c>
      <c r="D902" s="48" t="str">
        <f>IF(E902&lt;&gt;"",Settings!B$9&amp;A902,"")</f>
        <v/>
      </c>
      <c r="F902" t="str">
        <f t="shared" si="51"/>
        <v/>
      </c>
      <c r="K902" s="12"/>
      <c r="S902" s="48"/>
    </row>
    <row r="903" spans="2:19" x14ac:dyDescent="0.25">
      <c r="B903" s="48" t="str">
        <f t="shared" si="50"/>
        <v/>
      </c>
      <c r="C903" t="str">
        <f ca="1">IF(K903&lt;&gt;"",IF(B903="Aborted","Aborted",IF(COUNTIF(Blocks!B$3:B1888,D903)&gt;0,"Blocked",IF(B903="Done","Done",IF('Board Active'!N903=TODAY(),"Due Today",IF('Board Active'!N903&lt;TODAY(),"Late","On Time"))))),"")</f>
        <v/>
      </c>
      <c r="D903" s="48" t="str">
        <f>IF(E903&lt;&gt;"",Settings!B$9&amp;A903,"")</f>
        <v/>
      </c>
      <c r="F903" t="str">
        <f t="shared" si="51"/>
        <v/>
      </c>
      <c r="K903" s="12"/>
      <c r="S903" s="48"/>
    </row>
    <row r="904" spans="2:19" x14ac:dyDescent="0.25">
      <c r="B904" s="48" t="str">
        <f t="shared" si="50"/>
        <v/>
      </c>
      <c r="C904" t="str">
        <f ca="1">IF(K904&lt;&gt;"",IF(B904="Aborted","Aborted",IF(COUNTIF(Blocks!B$3:B1889,D904)&gt;0,"Blocked",IF(B904="Done","Done",IF('Board Active'!N904=TODAY(),"Due Today",IF('Board Active'!N904&lt;TODAY(),"Late","On Time"))))),"")</f>
        <v/>
      </c>
      <c r="D904" s="48" t="str">
        <f>IF(E904&lt;&gt;"",Settings!B$9&amp;A904,"")</f>
        <v/>
      </c>
      <c r="F904" t="str">
        <f t="shared" si="51"/>
        <v/>
      </c>
      <c r="K904" s="12"/>
      <c r="S904" s="48"/>
    </row>
    <row r="905" spans="2:19" x14ac:dyDescent="0.25">
      <c r="B905" s="48" t="str">
        <f t="shared" si="50"/>
        <v/>
      </c>
      <c r="C905" t="str">
        <f ca="1">IF(K905&lt;&gt;"",IF(B905="Aborted","Aborted",IF(COUNTIF(Blocks!B$3:B1890,D905)&gt;0,"Blocked",IF(B905="Done","Done",IF('Board Active'!N905=TODAY(),"Due Today",IF('Board Active'!N905&lt;TODAY(),"Late","On Time"))))),"")</f>
        <v/>
      </c>
      <c r="D905" s="48" t="str">
        <f>IF(E905&lt;&gt;"",Settings!B$9&amp;A905,"")</f>
        <v/>
      </c>
      <c r="F905" t="str">
        <f t="shared" si="51"/>
        <v/>
      </c>
      <c r="K905" s="12"/>
      <c r="S905" s="48"/>
    </row>
    <row r="906" spans="2:19" x14ac:dyDescent="0.25">
      <c r="B906" s="48" t="str">
        <f t="shared" si="50"/>
        <v/>
      </c>
      <c r="C906" t="str">
        <f ca="1">IF(K906&lt;&gt;"",IF(B906="Aborted","Aborted",IF(COUNTIF(Blocks!B$3:B1891,D906)&gt;0,"Blocked",IF(B906="Done","Done",IF('Board Active'!N906=TODAY(),"Due Today",IF('Board Active'!N906&lt;TODAY(),"Late","On Time"))))),"")</f>
        <v/>
      </c>
      <c r="D906" s="48" t="str">
        <f>IF(E906&lt;&gt;"",Settings!B$9&amp;A906,"")</f>
        <v/>
      </c>
      <c r="F906" t="str">
        <f t="shared" si="51"/>
        <v/>
      </c>
      <c r="K906" s="12"/>
      <c r="S906" s="48"/>
    </row>
    <row r="907" spans="2:19" x14ac:dyDescent="0.25">
      <c r="B907" s="48" t="str">
        <f t="shared" si="50"/>
        <v/>
      </c>
      <c r="C907" t="str">
        <f ca="1">IF(K907&lt;&gt;"",IF(B907="Aborted","Aborted",IF(COUNTIF(Blocks!B$3:B1892,D907)&gt;0,"Blocked",IF(B907="Done","Done",IF('Board Active'!N907=TODAY(),"Due Today",IF('Board Active'!N907&lt;TODAY(),"Late","On Time"))))),"")</f>
        <v/>
      </c>
      <c r="D907" s="48" t="str">
        <f>IF(E907&lt;&gt;"",Settings!B$9&amp;A907,"")</f>
        <v/>
      </c>
      <c r="F907" t="str">
        <f t="shared" si="51"/>
        <v/>
      </c>
      <c r="K907" s="12"/>
      <c r="S907" s="48"/>
    </row>
    <row r="908" spans="2:19" x14ac:dyDescent="0.25">
      <c r="B908" s="48" t="str">
        <f t="shared" si="50"/>
        <v/>
      </c>
      <c r="C908" t="str">
        <f ca="1">IF(K908&lt;&gt;"",IF(B908="Aborted","Aborted",IF(COUNTIF(Blocks!B$3:B1893,D908)&gt;0,"Blocked",IF(B908="Done","Done",IF('Board Active'!N908=TODAY(),"Due Today",IF('Board Active'!N908&lt;TODAY(),"Late","On Time"))))),"")</f>
        <v/>
      </c>
      <c r="D908" s="48" t="str">
        <f>IF(E908&lt;&gt;"",Settings!B$9&amp;A908,"")</f>
        <v/>
      </c>
      <c r="F908" t="str">
        <f t="shared" si="51"/>
        <v/>
      </c>
      <c r="K908" s="12"/>
      <c r="S908" s="48"/>
    </row>
    <row r="909" spans="2:19" x14ac:dyDescent="0.25">
      <c r="B909" s="48" t="str">
        <f t="shared" si="50"/>
        <v/>
      </c>
      <c r="C909" t="str">
        <f ca="1">IF(K909&lt;&gt;"",IF(B909="Aborted","Aborted",IF(COUNTIF(Blocks!B$3:B1894,D909)&gt;0,"Blocked",IF(B909="Done","Done",IF('Board Active'!N909=TODAY(),"Due Today",IF('Board Active'!N909&lt;TODAY(),"Late","On Time"))))),"")</f>
        <v/>
      </c>
      <c r="D909" s="48" t="str">
        <f>IF(E909&lt;&gt;"",Settings!B$9&amp;A909,"")</f>
        <v/>
      </c>
      <c r="F909" t="str">
        <f t="shared" si="51"/>
        <v/>
      </c>
      <c r="K909" s="12"/>
      <c r="S909" s="48"/>
    </row>
    <row r="910" spans="2:19" x14ac:dyDescent="0.25">
      <c r="B910" s="48" t="str">
        <f t="shared" si="50"/>
        <v/>
      </c>
      <c r="C910" t="str">
        <f ca="1">IF(K910&lt;&gt;"",IF(B910="Aborted","Aborted",IF(COUNTIF(Blocks!B$3:B1895,D910)&gt;0,"Blocked",IF(B910="Done","Done",IF('Board Active'!N910=TODAY(),"Due Today",IF('Board Active'!N910&lt;TODAY(),"Late","On Time"))))),"")</f>
        <v/>
      </c>
      <c r="D910" s="48" t="str">
        <f>IF(E910&lt;&gt;"",Settings!B$9&amp;A910,"")</f>
        <v/>
      </c>
      <c r="F910" t="str">
        <f t="shared" si="51"/>
        <v/>
      </c>
      <c r="K910" s="12"/>
      <c r="S910" s="48"/>
    </row>
    <row r="911" spans="2:19" x14ac:dyDescent="0.25">
      <c r="B911" s="48" t="str">
        <f t="shared" ref="B911:B974" si="52">IF(T911&lt;&gt;"","Aborted",IF(R911&lt;&gt;"", "Done", IF(Q911&lt;&gt;"","Validation Out", IF(P911&lt;&gt;"", "Validation In", IF(O911&lt;&gt;"", "Execution Out",IF(N911&lt;&gt;"","Execution In",IF(M911&lt;&gt;"","Analysis Out",IF(L911&lt;&gt;"","Analysis In",IF(K911&lt;&gt;"","Planned","")))))))))</f>
        <v/>
      </c>
      <c r="C911" t="str">
        <f ca="1">IF(K911&lt;&gt;"",IF(B911="Aborted","Aborted",IF(COUNTIF(Blocks!B$3:B1896,D911)&gt;0,"Blocked",IF(B911="Done","Done",IF('Board Active'!N911=TODAY(),"Due Today",IF('Board Active'!N911&lt;TODAY(),"Late","On Time"))))),"")</f>
        <v/>
      </c>
      <c r="D911" s="48" t="str">
        <f>IF(E911&lt;&gt;"",Settings!B$9&amp;A911,"")</f>
        <v/>
      </c>
      <c r="F911" t="str">
        <f t="shared" si="51"/>
        <v/>
      </c>
      <c r="K911" s="12"/>
      <c r="S911" s="48"/>
    </row>
    <row r="912" spans="2:19" x14ac:dyDescent="0.25">
      <c r="B912" s="48" t="str">
        <f t="shared" si="52"/>
        <v/>
      </c>
      <c r="C912" t="str">
        <f ca="1">IF(K912&lt;&gt;"",IF(B912="Aborted","Aborted",IF(COUNTIF(Blocks!B$3:B1897,D912)&gt;0,"Blocked",IF(B912="Done","Done",IF('Board Active'!N912=TODAY(),"Due Today",IF('Board Active'!N912&lt;TODAY(),"Late","On Time"))))),"")</f>
        <v/>
      </c>
      <c r="D912" s="48" t="str">
        <f>IF(E912&lt;&gt;"",Settings!B$9&amp;A912,"")</f>
        <v/>
      </c>
      <c r="F912" t="str">
        <f t="shared" si="51"/>
        <v/>
      </c>
      <c r="K912" s="12"/>
      <c r="S912" s="48"/>
    </row>
    <row r="913" spans="2:19" x14ac:dyDescent="0.25">
      <c r="B913" s="48" t="str">
        <f t="shared" si="52"/>
        <v/>
      </c>
      <c r="C913" t="str">
        <f ca="1">IF(K913&lt;&gt;"",IF(B913="Aborted","Aborted",IF(COUNTIF(Blocks!B$3:B1898,D913)&gt;0,"Blocked",IF(B913="Done","Done",IF('Board Active'!N913=TODAY(),"Due Today",IF('Board Active'!N913&lt;TODAY(),"Late","On Time"))))),"")</f>
        <v/>
      </c>
      <c r="D913" s="48" t="str">
        <f>IF(E913&lt;&gt;"",Settings!B$9&amp;A913,"")</f>
        <v/>
      </c>
      <c r="F913" t="str">
        <f t="shared" si="51"/>
        <v/>
      </c>
      <c r="K913" s="12"/>
      <c r="S913" s="48"/>
    </row>
    <row r="914" spans="2:19" x14ac:dyDescent="0.25">
      <c r="B914" s="48" t="str">
        <f t="shared" si="52"/>
        <v/>
      </c>
      <c r="C914" t="str">
        <f ca="1">IF(K914&lt;&gt;"",IF(B914="Aborted","Aborted",IF(COUNTIF(Blocks!B$3:B1899,D914)&gt;0,"Blocked",IF(B914="Done","Done",IF('Board Active'!N914=TODAY(),"Due Today",IF('Board Active'!N914&lt;TODAY(),"Late","On Time"))))),"")</f>
        <v/>
      </c>
      <c r="D914" s="48" t="str">
        <f>IF(E914&lt;&gt;"",Settings!B$9&amp;A914,"")</f>
        <v/>
      </c>
      <c r="F914" t="str">
        <f t="shared" si="51"/>
        <v/>
      </c>
      <c r="K914" s="12"/>
      <c r="S914" s="48"/>
    </row>
    <row r="915" spans="2:19" x14ac:dyDescent="0.25">
      <c r="B915" s="48" t="str">
        <f t="shared" si="52"/>
        <v/>
      </c>
      <c r="C915" t="str">
        <f ca="1">IF(K915&lt;&gt;"",IF(B915="Aborted","Aborted",IF(COUNTIF(Blocks!B$3:B1900,D915)&gt;0,"Blocked",IF(B915="Done","Done",IF('Board Active'!N915=TODAY(),"Due Today",IF('Board Active'!N915&lt;TODAY(),"Late","On Time"))))),"")</f>
        <v/>
      </c>
      <c r="D915" s="48" t="str">
        <f>IF(E915&lt;&gt;"",Settings!B$9&amp;A915,"")</f>
        <v/>
      </c>
      <c r="F915" t="str">
        <f t="shared" si="51"/>
        <v/>
      </c>
      <c r="K915" s="12"/>
      <c r="S915" s="48"/>
    </row>
    <row r="916" spans="2:19" x14ac:dyDescent="0.25">
      <c r="B916" s="48" t="str">
        <f t="shared" si="52"/>
        <v/>
      </c>
      <c r="C916" t="str">
        <f ca="1">IF(K916&lt;&gt;"",IF(B916="Aborted","Aborted",IF(COUNTIF(Blocks!B$3:B1901,D916)&gt;0,"Blocked",IF(B916="Done","Done",IF('Board Active'!N916=TODAY(),"Due Today",IF('Board Active'!N916&lt;TODAY(),"Late","On Time"))))),"")</f>
        <v/>
      </c>
      <c r="D916" s="48" t="str">
        <f>IF(E916&lt;&gt;"",Settings!B$9&amp;A916,"")</f>
        <v/>
      </c>
      <c r="F916" t="str">
        <f t="shared" si="51"/>
        <v/>
      </c>
      <c r="K916" s="12"/>
      <c r="S916" s="48"/>
    </row>
    <row r="917" spans="2:19" x14ac:dyDescent="0.25">
      <c r="B917" s="48" t="str">
        <f t="shared" si="52"/>
        <v/>
      </c>
      <c r="C917" t="str">
        <f ca="1">IF(K917&lt;&gt;"",IF(B917="Aborted","Aborted",IF(COUNTIF(Blocks!B$3:B1902,D917)&gt;0,"Blocked",IF(B917="Done","Done",IF('Board Active'!N917=TODAY(),"Due Today",IF('Board Active'!N917&lt;TODAY(),"Late","On Time"))))),"")</f>
        <v/>
      </c>
      <c r="D917" s="48" t="str">
        <f>IF(E917&lt;&gt;"",Settings!B$9&amp;A917,"")</f>
        <v/>
      </c>
      <c r="F917" t="str">
        <f t="shared" si="51"/>
        <v/>
      </c>
      <c r="K917" s="12"/>
      <c r="S917" s="48"/>
    </row>
    <row r="918" spans="2:19" x14ac:dyDescent="0.25">
      <c r="B918" s="48" t="str">
        <f t="shared" si="52"/>
        <v/>
      </c>
      <c r="C918" t="str">
        <f ca="1">IF(K918&lt;&gt;"",IF(B918="Aborted","Aborted",IF(COUNTIF(Blocks!B$3:B1903,D918)&gt;0,"Blocked",IF(B918="Done","Done",IF('Board Active'!N918=TODAY(),"Due Today",IF('Board Active'!N918&lt;TODAY(),"Late","On Time"))))),"")</f>
        <v/>
      </c>
      <c r="D918" s="48" t="str">
        <f>IF(E918&lt;&gt;"",Settings!B$9&amp;A918,"")</f>
        <v/>
      </c>
      <c r="F918" t="str">
        <f t="shared" si="51"/>
        <v/>
      </c>
      <c r="K918" s="12"/>
      <c r="S918" s="48"/>
    </row>
    <row r="919" spans="2:19" x14ac:dyDescent="0.25">
      <c r="B919" s="48" t="str">
        <f t="shared" si="52"/>
        <v/>
      </c>
      <c r="C919" t="str">
        <f ca="1">IF(K919&lt;&gt;"",IF(B919="Aborted","Aborted",IF(COUNTIF(Blocks!B$3:B1904,D919)&gt;0,"Blocked",IF(B919="Done","Done",IF('Board Active'!N919=TODAY(),"Due Today",IF('Board Active'!N919&lt;TODAY(),"Late","On Time"))))),"")</f>
        <v/>
      </c>
      <c r="D919" s="48" t="str">
        <f>IF(E919&lt;&gt;"",Settings!B$9&amp;A919,"")</f>
        <v/>
      </c>
      <c r="F919" t="str">
        <f t="shared" si="51"/>
        <v/>
      </c>
      <c r="K919" s="12"/>
      <c r="S919" s="48"/>
    </row>
    <row r="920" spans="2:19" x14ac:dyDescent="0.25">
      <c r="B920" s="48" t="str">
        <f t="shared" si="52"/>
        <v/>
      </c>
      <c r="C920" t="str">
        <f ca="1">IF(K920&lt;&gt;"",IF(B920="Aborted","Aborted",IF(COUNTIF(Blocks!B$3:B1905,D920)&gt;0,"Blocked",IF(B920="Done","Done",IF('Board Active'!N920=TODAY(),"Due Today",IF('Board Active'!N920&lt;TODAY(),"Late","On Time"))))),"")</f>
        <v/>
      </c>
      <c r="D920" s="48" t="str">
        <f>IF(E920&lt;&gt;"",Settings!B$9&amp;A920,"")</f>
        <v/>
      </c>
      <c r="F920" t="str">
        <f t="shared" si="51"/>
        <v/>
      </c>
      <c r="K920" s="12"/>
      <c r="S920" s="48"/>
    </row>
    <row r="921" spans="2:19" x14ac:dyDescent="0.25">
      <c r="B921" s="48" t="str">
        <f t="shared" si="52"/>
        <v/>
      </c>
      <c r="C921" t="str">
        <f ca="1">IF(K921&lt;&gt;"",IF(B921="Aborted","Aborted",IF(COUNTIF(Blocks!B$3:B1906,D921)&gt;0,"Blocked",IF(B921="Done","Done",IF('Board Active'!N921=TODAY(),"Due Today",IF('Board Active'!N921&lt;TODAY(),"Late","On Time"))))),"")</f>
        <v/>
      </c>
      <c r="D921" s="48" t="str">
        <f>IF(E921&lt;&gt;"",Settings!B$9&amp;A921,"")</f>
        <v/>
      </c>
      <c r="F921" t="str">
        <f t="shared" si="51"/>
        <v/>
      </c>
      <c r="K921" s="12"/>
      <c r="S921" s="48"/>
    </row>
    <row r="922" spans="2:19" x14ac:dyDescent="0.25">
      <c r="B922" s="48" t="str">
        <f t="shared" si="52"/>
        <v/>
      </c>
      <c r="C922" t="str">
        <f ca="1">IF(K922&lt;&gt;"",IF(B922="Aborted","Aborted",IF(COUNTIF(Blocks!B$3:B1907,D922)&gt;0,"Blocked",IF(B922="Done","Done",IF('Board Active'!N922=TODAY(),"Due Today",IF('Board Active'!N922&lt;TODAY(),"Late","On Time"))))),"")</f>
        <v/>
      </c>
      <c r="D922" s="48" t="str">
        <f>IF(E922&lt;&gt;"",Settings!B$9&amp;A922,"")</f>
        <v/>
      </c>
      <c r="F922" t="str">
        <f t="shared" si="51"/>
        <v/>
      </c>
      <c r="K922" s="12"/>
      <c r="S922" s="48"/>
    </row>
    <row r="923" spans="2:19" x14ac:dyDescent="0.25">
      <c r="B923" s="48" t="str">
        <f t="shared" si="52"/>
        <v/>
      </c>
      <c r="C923" t="str">
        <f ca="1">IF(K923&lt;&gt;"",IF(B923="Aborted","Aborted",IF(COUNTIF(Blocks!B$3:B1908,D923)&gt;0,"Blocked",IF(B923="Done","Done",IF('Board Active'!N923=TODAY(),"Due Today",IF('Board Active'!N923&lt;TODAY(),"Late","On Time"))))),"")</f>
        <v/>
      </c>
      <c r="D923" s="48" t="str">
        <f>IF(E923&lt;&gt;"",Settings!B$9&amp;A923,"")</f>
        <v/>
      </c>
      <c r="F923" t="str">
        <f t="shared" si="51"/>
        <v/>
      </c>
      <c r="K923" s="12"/>
      <c r="S923" s="48"/>
    </row>
    <row r="924" spans="2:19" x14ac:dyDescent="0.25">
      <c r="B924" s="48" t="str">
        <f t="shared" si="52"/>
        <v/>
      </c>
      <c r="C924" t="str">
        <f ca="1">IF(K924&lt;&gt;"",IF(B924="Aborted","Aborted",IF(COUNTIF(Blocks!B$3:B1909,D924)&gt;0,"Blocked",IF(B924="Done","Done",IF('Board Active'!N924=TODAY(),"Due Today",IF('Board Active'!N924&lt;TODAY(),"Late","On Time"))))),"")</f>
        <v/>
      </c>
      <c r="D924" s="48" t="str">
        <f>IF(E924&lt;&gt;"",Settings!B$9&amp;A924,"")</f>
        <v/>
      </c>
      <c r="F924" t="str">
        <f t="shared" si="51"/>
        <v/>
      </c>
      <c r="K924" s="12"/>
      <c r="S924" s="48"/>
    </row>
    <row r="925" spans="2:19" x14ac:dyDescent="0.25">
      <c r="B925" s="48" t="str">
        <f t="shared" si="52"/>
        <v/>
      </c>
      <c r="C925" t="str">
        <f ca="1">IF(K925&lt;&gt;"",IF(B925="Aborted","Aborted",IF(COUNTIF(Blocks!B$3:B1910,D925)&gt;0,"Blocked",IF(B925="Done","Done",IF('Board Active'!N925=TODAY(),"Due Today",IF('Board Active'!N925&lt;TODAY(),"Late","On Time"))))),"")</f>
        <v/>
      </c>
      <c r="D925" s="48" t="str">
        <f>IF(E925&lt;&gt;"",Settings!B$9&amp;A925,"")</f>
        <v/>
      </c>
      <c r="F925" t="str">
        <f t="shared" si="51"/>
        <v/>
      </c>
      <c r="K925" s="12"/>
      <c r="S925" s="48"/>
    </row>
    <row r="926" spans="2:19" x14ac:dyDescent="0.25">
      <c r="B926" s="48" t="str">
        <f t="shared" si="52"/>
        <v/>
      </c>
      <c r="C926" t="str">
        <f ca="1">IF(K926&lt;&gt;"",IF(B926="Aborted","Aborted",IF(COUNTIF(Blocks!B$3:B1911,D926)&gt;0,"Blocked",IF(B926="Done","Done",IF('Board Active'!N926=TODAY(),"Due Today",IF('Board Active'!N926&lt;TODAY(),"Late","On Time"))))),"")</f>
        <v/>
      </c>
      <c r="D926" s="48" t="str">
        <f>IF(E926&lt;&gt;"",Settings!B$9&amp;A926,"")</f>
        <v/>
      </c>
      <c r="F926" t="str">
        <f t="shared" si="51"/>
        <v/>
      </c>
      <c r="K926" s="12"/>
      <c r="S926" s="48"/>
    </row>
    <row r="927" spans="2:19" x14ac:dyDescent="0.25">
      <c r="B927" s="48" t="str">
        <f t="shared" si="52"/>
        <v/>
      </c>
      <c r="C927" t="str">
        <f ca="1">IF(K927&lt;&gt;"",IF(B927="Aborted","Aborted",IF(COUNTIF(Blocks!B$3:B1912,D927)&gt;0,"Blocked",IF(B927="Done","Done",IF('Board Active'!N927=TODAY(),"Due Today",IF('Board Active'!N927&lt;TODAY(),"Late","On Time"))))),"")</f>
        <v/>
      </c>
      <c r="D927" s="48" t="str">
        <f>IF(E927&lt;&gt;"",Settings!B$9&amp;A927,"")</f>
        <v/>
      </c>
      <c r="F927" t="str">
        <f t="shared" si="51"/>
        <v/>
      </c>
      <c r="K927" s="12"/>
      <c r="S927" s="48"/>
    </row>
    <row r="928" spans="2:19" x14ac:dyDescent="0.25">
      <c r="B928" s="48" t="str">
        <f t="shared" si="52"/>
        <v/>
      </c>
      <c r="C928" t="str">
        <f ca="1">IF(K928&lt;&gt;"",IF(B928="Aborted","Aborted",IF(COUNTIF(Blocks!B$3:B1913,D928)&gt;0,"Blocked",IF(B928="Done","Done",IF('Board Active'!N928=TODAY(),"Due Today",IF('Board Active'!N928&lt;TODAY(),"Late","On Time"))))),"")</f>
        <v/>
      </c>
      <c r="D928" s="48" t="str">
        <f>IF(E928&lt;&gt;"",Settings!B$9&amp;A928,"")</f>
        <v/>
      </c>
      <c r="F928" t="str">
        <f t="shared" si="51"/>
        <v/>
      </c>
      <c r="K928" s="12"/>
      <c r="S928" s="48"/>
    </row>
    <row r="929" spans="2:19" x14ac:dyDescent="0.25">
      <c r="B929" s="48" t="str">
        <f t="shared" si="52"/>
        <v/>
      </c>
      <c r="C929" t="str">
        <f ca="1">IF(K929&lt;&gt;"",IF(B929="Aborted","Aborted",IF(COUNTIF(Blocks!B$3:B1914,D929)&gt;0,"Blocked",IF(B929="Done","Done",IF('Board Active'!N929=TODAY(),"Due Today",IF('Board Active'!N929&lt;TODAY(),"Late","On Time"))))),"")</f>
        <v/>
      </c>
      <c r="D929" s="48" t="str">
        <f>IF(E929&lt;&gt;"",Settings!B$9&amp;A929,"")</f>
        <v/>
      </c>
      <c r="F929" t="str">
        <f t="shared" si="51"/>
        <v/>
      </c>
      <c r="K929" s="12"/>
      <c r="S929" s="48"/>
    </row>
    <row r="930" spans="2:19" x14ac:dyDescent="0.25">
      <c r="B930" s="48" t="str">
        <f t="shared" si="52"/>
        <v/>
      </c>
      <c r="C930" t="str">
        <f ca="1">IF(K930&lt;&gt;"",IF(B930="Aborted","Aborted",IF(COUNTIF(Blocks!B$3:B1915,D930)&gt;0,"Blocked",IF(B930="Done","Done",IF('Board Active'!N930=TODAY(),"Due Today",IF('Board Active'!N930&lt;TODAY(),"Late","On Time"))))),"")</f>
        <v/>
      </c>
      <c r="D930" s="48" t="str">
        <f>IF(E930&lt;&gt;"",Settings!B$9&amp;A930,"")</f>
        <v/>
      </c>
      <c r="F930" t="str">
        <f t="shared" si="51"/>
        <v/>
      </c>
      <c r="K930" s="12"/>
      <c r="S930" s="48"/>
    </row>
    <row r="931" spans="2:19" x14ac:dyDescent="0.25">
      <c r="B931" s="48" t="str">
        <f t="shared" si="52"/>
        <v/>
      </c>
      <c r="C931" t="str">
        <f ca="1">IF(K931&lt;&gt;"",IF(B931="Aborted","Aborted",IF(COUNTIF(Blocks!B$3:B1916,D931)&gt;0,"Blocked",IF(B931="Done","Done",IF('Board Active'!N931=TODAY(),"Due Today",IF('Board Active'!N931&lt;TODAY(),"Late","On Time"))))),"")</f>
        <v/>
      </c>
      <c r="D931" s="48" t="str">
        <f>IF(E931&lt;&gt;"",Settings!B$9&amp;A931,"")</f>
        <v/>
      </c>
      <c r="F931" t="str">
        <f t="shared" si="51"/>
        <v/>
      </c>
      <c r="K931" s="12"/>
      <c r="S931" s="48"/>
    </row>
    <row r="932" spans="2:19" x14ac:dyDescent="0.25">
      <c r="B932" s="48" t="str">
        <f t="shared" si="52"/>
        <v/>
      </c>
      <c r="C932" t="str">
        <f ca="1">IF(K932&lt;&gt;"",IF(B932="Aborted","Aborted",IF(COUNTIF(Blocks!B$3:B1917,D932)&gt;0,"Blocked",IF(B932="Done","Done",IF('Board Active'!N932=TODAY(),"Due Today",IF('Board Active'!N932&lt;TODAY(),"Late","On Time"))))),"")</f>
        <v/>
      </c>
      <c r="D932" s="48" t="str">
        <f>IF(E932&lt;&gt;"",Settings!B$9&amp;A932,"")</f>
        <v/>
      </c>
      <c r="F932" t="str">
        <f t="shared" si="51"/>
        <v/>
      </c>
      <c r="K932" s="12"/>
      <c r="S932" s="48"/>
    </row>
    <row r="933" spans="2:19" x14ac:dyDescent="0.25">
      <c r="B933" s="48" t="str">
        <f t="shared" si="52"/>
        <v/>
      </c>
      <c r="C933" t="str">
        <f ca="1">IF(K933&lt;&gt;"",IF(B933="Aborted","Aborted",IF(COUNTIF(Blocks!B$3:B1918,D933)&gt;0,"Blocked",IF(B933="Done","Done",IF('Board Active'!N933=TODAY(),"Due Today",IF('Board Active'!N933&lt;TODAY(),"Late","On Time"))))),"")</f>
        <v/>
      </c>
      <c r="D933" s="48" t="str">
        <f>IF(E933&lt;&gt;"",Settings!B$9&amp;A933,"")</f>
        <v/>
      </c>
      <c r="F933" t="str">
        <f t="shared" si="51"/>
        <v/>
      </c>
      <c r="K933" s="12"/>
      <c r="S933" s="48"/>
    </row>
    <row r="934" spans="2:19" x14ac:dyDescent="0.25">
      <c r="B934" s="48" t="str">
        <f t="shared" si="52"/>
        <v/>
      </c>
      <c r="C934" t="str">
        <f ca="1">IF(K934&lt;&gt;"",IF(B934="Aborted","Aborted",IF(COUNTIF(Blocks!B$3:B1919,D934)&gt;0,"Blocked",IF(B934="Done","Done",IF('Board Active'!N934=TODAY(),"Due Today",IF('Board Active'!N934&lt;TODAY(),"Late","On Time"))))),"")</f>
        <v/>
      </c>
      <c r="D934" s="48" t="str">
        <f>IF(E934&lt;&gt;"",Settings!B$9&amp;A934,"")</f>
        <v/>
      </c>
      <c r="F934" t="str">
        <f t="shared" si="51"/>
        <v/>
      </c>
      <c r="K934" s="12"/>
      <c r="S934" s="48"/>
    </row>
    <row r="935" spans="2:19" x14ac:dyDescent="0.25">
      <c r="B935" s="48" t="str">
        <f t="shared" si="52"/>
        <v/>
      </c>
      <c r="C935" t="str">
        <f ca="1">IF(K935&lt;&gt;"",IF(B935="Aborted","Aborted",IF(COUNTIF(Blocks!B$3:B1920,D935)&gt;0,"Blocked",IF(B935="Done","Done",IF('Board Active'!N935=TODAY(),"Due Today",IF('Board Active'!N935&lt;TODAY(),"Late","On Time"))))),"")</f>
        <v/>
      </c>
      <c r="D935" s="48" t="str">
        <f>IF(E935&lt;&gt;"",Settings!B$9&amp;A935,"")</f>
        <v/>
      </c>
      <c r="F935" t="str">
        <f t="shared" si="51"/>
        <v/>
      </c>
      <c r="K935" s="12"/>
      <c r="S935" s="48"/>
    </row>
    <row r="936" spans="2:19" x14ac:dyDescent="0.25">
      <c r="B936" s="48" t="str">
        <f t="shared" si="52"/>
        <v/>
      </c>
      <c r="C936" t="str">
        <f ca="1">IF(K936&lt;&gt;"",IF(B936="Aborted","Aborted",IF(COUNTIF(Blocks!B$3:B1921,D936)&gt;0,"Blocked",IF(B936="Done","Done",IF('Board Active'!N936=TODAY(),"Due Today",IF('Board Active'!N936&lt;TODAY(),"Late","On Time"))))),"")</f>
        <v/>
      </c>
      <c r="D936" s="48" t="str">
        <f>IF(E936&lt;&gt;"",Settings!B$9&amp;A936,"")</f>
        <v/>
      </c>
      <c r="F936" t="str">
        <f t="shared" si="51"/>
        <v/>
      </c>
      <c r="K936" s="12"/>
      <c r="S936" s="48"/>
    </row>
    <row r="937" spans="2:19" x14ac:dyDescent="0.25">
      <c r="B937" s="48" t="str">
        <f t="shared" si="52"/>
        <v/>
      </c>
      <c r="C937" t="str">
        <f ca="1">IF(K937&lt;&gt;"",IF(B937="Aborted","Aborted",IF(COUNTIF(Blocks!B$3:B1922,D937)&gt;0,"Blocked",IF(B937="Done","Done",IF('Board Active'!N937=TODAY(),"Due Today",IF('Board Active'!N937&lt;TODAY(),"Late","On Time"))))),"")</f>
        <v/>
      </c>
      <c r="D937" s="48" t="str">
        <f>IF(E937&lt;&gt;"",Settings!B$9&amp;A937,"")</f>
        <v/>
      </c>
      <c r="F937" t="str">
        <f t="shared" si="51"/>
        <v/>
      </c>
      <c r="K937" s="12"/>
      <c r="S937" s="48"/>
    </row>
    <row r="938" spans="2:19" x14ac:dyDescent="0.25">
      <c r="B938" s="48" t="str">
        <f t="shared" si="52"/>
        <v/>
      </c>
      <c r="C938" t="str">
        <f ca="1">IF(K938&lt;&gt;"",IF(B938="Aborted","Aborted",IF(COUNTIF(Blocks!B$3:B1923,D938)&gt;0,"Blocked",IF(B938="Done","Done",IF('Board Active'!N938=TODAY(),"Due Today",IF('Board Active'!N938&lt;TODAY(),"Late","On Time"))))),"")</f>
        <v/>
      </c>
      <c r="D938" s="48" t="str">
        <f>IF(E938&lt;&gt;"",Settings!B$9&amp;A938,"")</f>
        <v/>
      </c>
      <c r="F938" t="str">
        <f t="shared" si="51"/>
        <v/>
      </c>
      <c r="K938" s="12"/>
      <c r="S938" s="48"/>
    </row>
    <row r="939" spans="2:19" x14ac:dyDescent="0.25">
      <c r="B939" s="48" t="str">
        <f t="shared" si="52"/>
        <v/>
      </c>
      <c r="C939" t="str">
        <f ca="1">IF(K939&lt;&gt;"",IF(B939="Aborted","Aborted",IF(COUNTIF(Blocks!B$3:B1924,D939)&gt;0,"Blocked",IF(B939="Done","Done",IF('Board Active'!N939=TODAY(),"Due Today",IF('Board Active'!N939&lt;TODAY(),"Late","On Time"))))),"")</f>
        <v/>
      </c>
      <c r="D939" s="48" t="str">
        <f>IF(E939&lt;&gt;"",Settings!B$9&amp;A939,"")</f>
        <v/>
      </c>
      <c r="F939" t="str">
        <f t="shared" si="51"/>
        <v/>
      </c>
      <c r="K939" s="12"/>
      <c r="S939" s="48"/>
    </row>
    <row r="940" spans="2:19" x14ac:dyDescent="0.25">
      <c r="B940" s="48" t="str">
        <f t="shared" si="52"/>
        <v/>
      </c>
      <c r="C940" t="str">
        <f ca="1">IF(K940&lt;&gt;"",IF(B940="Aborted","Aborted",IF(COUNTIF(Blocks!B$3:B1925,D940)&gt;0,"Blocked",IF(B940="Done","Done",IF('Board Active'!N940=TODAY(),"Due Today",IF('Board Active'!N940&lt;TODAY(),"Late","On Time"))))),"")</f>
        <v/>
      </c>
      <c r="D940" s="48" t="str">
        <f>IF(E940&lt;&gt;"",Settings!B$9&amp;A940,"")</f>
        <v/>
      </c>
      <c r="F940" t="str">
        <f t="shared" si="51"/>
        <v/>
      </c>
      <c r="K940" s="12"/>
      <c r="S940" s="48"/>
    </row>
    <row r="941" spans="2:19" x14ac:dyDescent="0.25">
      <c r="B941" s="48" t="str">
        <f t="shared" si="52"/>
        <v/>
      </c>
      <c r="C941" t="str">
        <f ca="1">IF(K941&lt;&gt;"",IF(B941="Aborted","Aborted",IF(COUNTIF(Blocks!B$3:B1926,D941)&gt;0,"Blocked",IF(B941="Done","Done",IF('Board Active'!N941=TODAY(),"Due Today",IF('Board Active'!N941&lt;TODAY(),"Late","On Time"))))),"")</f>
        <v/>
      </c>
      <c r="D941" s="48" t="str">
        <f>IF(E941&lt;&gt;"",Settings!B$9&amp;A941,"")</f>
        <v/>
      </c>
      <c r="F941" t="str">
        <f t="shared" si="51"/>
        <v/>
      </c>
      <c r="K941" s="12"/>
      <c r="S941" s="48"/>
    </row>
    <row r="942" spans="2:19" x14ac:dyDescent="0.25">
      <c r="B942" s="48" t="str">
        <f t="shared" si="52"/>
        <v/>
      </c>
      <c r="C942" t="str">
        <f ca="1">IF(K942&lt;&gt;"",IF(B942="Aborted","Aborted",IF(COUNTIF(Blocks!B$3:B1927,D942)&gt;0,"Blocked",IF(B942="Done","Done",IF('Board Active'!N942=TODAY(),"Due Today",IF('Board Active'!N942&lt;TODAY(),"Late","On Time"))))),"")</f>
        <v/>
      </c>
      <c r="D942" s="48" t="str">
        <f>IF(E942&lt;&gt;"",Settings!B$9&amp;A942,"")</f>
        <v/>
      </c>
      <c r="F942" t="str">
        <f t="shared" si="51"/>
        <v/>
      </c>
      <c r="K942" s="12"/>
      <c r="S942" s="48"/>
    </row>
    <row r="943" spans="2:19" x14ac:dyDescent="0.25">
      <c r="B943" s="48" t="str">
        <f t="shared" si="52"/>
        <v/>
      </c>
      <c r="C943" t="str">
        <f ca="1">IF(K943&lt;&gt;"",IF(B943="Aborted","Aborted",IF(COUNTIF(Blocks!B$3:B1928,D943)&gt;0,"Blocked",IF(B943="Done","Done",IF('Board Active'!N943=TODAY(),"Due Today",IF('Board Active'!N943&lt;TODAY(),"Late","On Time"))))),"")</f>
        <v/>
      </c>
      <c r="D943" s="48" t="str">
        <f>IF(E943&lt;&gt;"",Settings!B$9&amp;A943,"")</f>
        <v/>
      </c>
      <c r="F943" t="str">
        <f t="shared" si="51"/>
        <v/>
      </c>
      <c r="K943" s="12"/>
      <c r="S943" s="48"/>
    </row>
    <row r="944" spans="2:19" x14ac:dyDescent="0.25">
      <c r="B944" s="48" t="str">
        <f t="shared" si="52"/>
        <v/>
      </c>
      <c r="C944" t="str">
        <f ca="1">IF(K944&lt;&gt;"",IF(B944="Aborted","Aborted",IF(COUNTIF(Blocks!B$3:B1929,D944)&gt;0,"Blocked",IF(B944="Done","Done",IF('Board Active'!N944=TODAY(),"Due Today",IF('Board Active'!N944&lt;TODAY(),"Late","On Time"))))),"")</f>
        <v/>
      </c>
      <c r="D944" s="48" t="str">
        <f>IF(E944&lt;&gt;"",Settings!B$9&amp;A944,"")</f>
        <v/>
      </c>
      <c r="F944" t="str">
        <f t="shared" si="51"/>
        <v/>
      </c>
      <c r="K944" s="12"/>
      <c r="S944" s="48"/>
    </row>
    <row r="945" spans="2:19" x14ac:dyDescent="0.25">
      <c r="B945" s="48" t="str">
        <f t="shared" si="52"/>
        <v/>
      </c>
      <c r="C945" t="str">
        <f ca="1">IF(K945&lt;&gt;"",IF(B945="Aborted","Aborted",IF(COUNTIF(Blocks!B$3:B1930,D945)&gt;0,"Blocked",IF(B945="Done","Done",IF('Board Active'!N945=TODAY(),"Due Today",IF('Board Active'!N945&lt;TODAY(),"Late","On Time"))))),"")</f>
        <v/>
      </c>
      <c r="D945" s="48" t="str">
        <f>IF(E945&lt;&gt;"",Settings!B$9&amp;A945,"")</f>
        <v/>
      </c>
      <c r="F945" t="str">
        <f t="shared" si="51"/>
        <v/>
      </c>
      <c r="K945" s="12"/>
      <c r="S945" s="48"/>
    </row>
    <row r="946" spans="2:19" x14ac:dyDescent="0.25">
      <c r="B946" s="48" t="str">
        <f t="shared" si="52"/>
        <v/>
      </c>
      <c r="C946" t="str">
        <f ca="1">IF(K946&lt;&gt;"",IF(B946="Aborted","Aborted",IF(COUNTIF(Blocks!B$3:B1931,D946)&gt;0,"Blocked",IF(B946="Done","Done",IF('Board Active'!N946=TODAY(),"Due Today",IF('Board Active'!N946&lt;TODAY(),"Late","On Time"))))),"")</f>
        <v/>
      </c>
      <c r="D946" s="48" t="str">
        <f>IF(E946&lt;&gt;"",Settings!B$9&amp;A946,"")</f>
        <v/>
      </c>
      <c r="F946" t="str">
        <f t="shared" si="51"/>
        <v/>
      </c>
      <c r="K946" s="12"/>
      <c r="S946" s="48"/>
    </row>
    <row r="947" spans="2:19" x14ac:dyDescent="0.25">
      <c r="B947" s="48" t="str">
        <f t="shared" si="52"/>
        <v/>
      </c>
      <c r="C947" t="str">
        <f ca="1">IF(K947&lt;&gt;"",IF(B947="Aborted","Aborted",IF(COUNTIF(Blocks!B$3:B1932,D947)&gt;0,"Blocked",IF(B947="Done","Done",IF('Board Active'!N947=TODAY(),"Due Today",IF('Board Active'!N947&lt;TODAY(),"Late","On Time"))))),"")</f>
        <v/>
      </c>
      <c r="D947" s="48" t="str">
        <f>IF(E947&lt;&gt;"",Settings!B$9&amp;A947,"")</f>
        <v/>
      </c>
      <c r="F947" t="str">
        <f t="shared" si="51"/>
        <v/>
      </c>
      <c r="K947" s="12"/>
      <c r="S947" s="48"/>
    </row>
    <row r="948" spans="2:19" x14ac:dyDescent="0.25">
      <c r="B948" s="48" t="str">
        <f t="shared" si="52"/>
        <v/>
      </c>
      <c r="C948" t="str">
        <f ca="1">IF(K948&lt;&gt;"",IF(B948="Aborted","Aborted",IF(COUNTIF(Blocks!B$3:B1933,D948)&gt;0,"Blocked",IF(B948="Done","Done",IF('Board Active'!N948=TODAY(),"Due Today",IF('Board Active'!N948&lt;TODAY(),"Late","On Time"))))),"")</f>
        <v/>
      </c>
      <c r="D948" s="48" t="str">
        <f>IF(E948&lt;&gt;"",Settings!B$9&amp;A948,"")</f>
        <v/>
      </c>
      <c r="F948" t="str">
        <f t="shared" si="51"/>
        <v/>
      </c>
      <c r="K948" s="12"/>
      <c r="S948" s="48"/>
    </row>
    <row r="949" spans="2:19" x14ac:dyDescent="0.25">
      <c r="B949" s="48" t="str">
        <f t="shared" si="52"/>
        <v/>
      </c>
      <c r="C949" t="str">
        <f ca="1">IF(K949&lt;&gt;"",IF(B949="Aborted","Aborted",IF(COUNTIF(Blocks!B$3:B1934,D949)&gt;0,"Blocked",IF(B949="Done","Done",IF('Board Active'!N949=TODAY(),"Due Today",IF('Board Active'!N949&lt;TODAY(),"Late","On Time"))))),"")</f>
        <v/>
      </c>
      <c r="D949" s="48" t="str">
        <f>IF(E949&lt;&gt;"",Settings!B$9&amp;A949,"")</f>
        <v/>
      </c>
      <c r="F949" t="str">
        <f t="shared" si="51"/>
        <v/>
      </c>
      <c r="K949" s="12"/>
      <c r="S949" s="48"/>
    </row>
    <row r="950" spans="2:19" x14ac:dyDescent="0.25">
      <c r="B950" s="48" t="str">
        <f t="shared" si="52"/>
        <v/>
      </c>
      <c r="C950" t="str">
        <f ca="1">IF(K950&lt;&gt;"",IF(B950="Aborted","Aborted",IF(COUNTIF(Blocks!B$3:B1935,D950)&gt;0,"Blocked",IF(B950="Done","Done",IF('Board Active'!N950=TODAY(),"Due Today",IF('Board Active'!N950&lt;TODAY(),"Late","On Time"))))),"")</f>
        <v/>
      </c>
      <c r="D950" s="48" t="str">
        <f>IF(E950&lt;&gt;"",Settings!B$9&amp;A950,"")</f>
        <v/>
      </c>
      <c r="F950" t="str">
        <f t="shared" si="51"/>
        <v/>
      </c>
      <c r="K950" s="12"/>
      <c r="S950" s="48"/>
    </row>
    <row r="951" spans="2:19" x14ac:dyDescent="0.25">
      <c r="B951" s="48" t="str">
        <f t="shared" si="52"/>
        <v/>
      </c>
      <c r="C951" t="str">
        <f ca="1">IF(K951&lt;&gt;"",IF(B951="Aborted","Aborted",IF(COUNTIF(Blocks!B$3:B1936,D951)&gt;0,"Blocked",IF(B951="Done","Done",IF('Board Active'!N951=TODAY(),"Due Today",IF('Board Active'!N951&lt;TODAY(),"Late","On Time"))))),"")</f>
        <v/>
      </c>
      <c r="D951" s="48" t="str">
        <f>IF(E951&lt;&gt;"",Settings!B$9&amp;A951,"")</f>
        <v/>
      </c>
      <c r="F951" t="str">
        <f t="shared" si="51"/>
        <v/>
      </c>
      <c r="K951" s="12"/>
      <c r="S951" s="48"/>
    </row>
    <row r="952" spans="2:19" x14ac:dyDescent="0.25">
      <c r="B952" s="48" t="str">
        <f t="shared" si="52"/>
        <v/>
      </c>
      <c r="C952" t="str">
        <f ca="1">IF(K952&lt;&gt;"",IF(B952="Aborted","Aborted",IF(COUNTIF(Blocks!B$3:B1937,D952)&gt;0,"Blocked",IF(B952="Done","Done",IF('Board Active'!N952=TODAY(),"Due Today",IF('Board Active'!N952&lt;TODAY(),"Late","On Time"))))),"")</f>
        <v/>
      </c>
      <c r="D952" s="48" t="str">
        <f>IF(E952&lt;&gt;"",Settings!B$9&amp;A952,"")</f>
        <v/>
      </c>
      <c r="F952" t="str">
        <f t="shared" si="51"/>
        <v/>
      </c>
      <c r="K952" s="12"/>
      <c r="S952" s="48"/>
    </row>
    <row r="953" spans="2:19" x14ac:dyDescent="0.25">
      <c r="B953" s="48" t="str">
        <f t="shared" si="52"/>
        <v/>
      </c>
      <c r="C953" t="str">
        <f ca="1">IF(K953&lt;&gt;"",IF(B953="Aborted","Aborted",IF(COUNTIF(Blocks!B$3:B1938,D953)&gt;0,"Blocked",IF(B953="Done","Done",IF('Board Active'!N953=TODAY(),"Due Today",IF('Board Active'!N953&lt;TODAY(),"Late","On Time"))))),"")</f>
        <v/>
      </c>
      <c r="D953" s="48" t="str">
        <f>IF(E953&lt;&gt;"",Settings!B$9&amp;A953,"")</f>
        <v/>
      </c>
      <c r="F953" t="str">
        <f t="shared" si="51"/>
        <v/>
      </c>
      <c r="K953" s="12"/>
      <c r="S953" s="48"/>
    </row>
    <row r="954" spans="2:19" x14ac:dyDescent="0.25">
      <c r="B954" s="48" t="str">
        <f t="shared" si="52"/>
        <v/>
      </c>
      <c r="C954" t="str">
        <f ca="1">IF(K954&lt;&gt;"",IF(B954="Aborted","Aborted",IF(COUNTIF(Blocks!B$3:B1939,D954)&gt;0,"Blocked",IF(B954="Done","Done",IF('Board Active'!N954=TODAY(),"Due Today",IF('Board Active'!N954&lt;TODAY(),"Late","On Time"))))),"")</f>
        <v/>
      </c>
      <c r="D954" s="48" t="str">
        <f>IF(E954&lt;&gt;"",Settings!B$9&amp;A954,"")</f>
        <v/>
      </c>
      <c r="F954" t="str">
        <f t="shared" si="51"/>
        <v/>
      </c>
      <c r="K954" s="12"/>
      <c r="S954" s="48"/>
    </row>
    <row r="955" spans="2:19" x14ac:dyDescent="0.25">
      <c r="B955" s="48" t="str">
        <f t="shared" si="52"/>
        <v/>
      </c>
      <c r="C955" t="str">
        <f ca="1">IF(K955&lt;&gt;"",IF(B955="Aborted","Aborted",IF(COUNTIF(Blocks!B$3:B1940,D955)&gt;0,"Blocked",IF(B955="Done","Done",IF('Board Active'!N955=TODAY(),"Due Today",IF('Board Active'!N955&lt;TODAY(),"Late","On Time"))))),"")</f>
        <v/>
      </c>
      <c r="D955" s="48" t="str">
        <f>IF(E955&lt;&gt;"",Settings!B$9&amp;A955,"")</f>
        <v/>
      </c>
      <c r="F955" t="str">
        <f t="shared" si="51"/>
        <v/>
      </c>
      <c r="K955" s="12"/>
      <c r="S955" s="48"/>
    </row>
    <row r="956" spans="2:19" x14ac:dyDescent="0.25">
      <c r="B956" s="48" t="str">
        <f t="shared" si="52"/>
        <v/>
      </c>
      <c r="C956" t="str">
        <f ca="1">IF(K956&lt;&gt;"",IF(B956="Aborted","Aborted",IF(COUNTIF(Blocks!B$3:B1941,D956)&gt;0,"Blocked",IF(B956="Done","Done",IF('Board Active'!N956=TODAY(),"Due Today",IF('Board Active'!N956&lt;TODAY(),"Late","On Time"))))),"")</f>
        <v/>
      </c>
      <c r="D956" s="48" t="str">
        <f>IF(E956&lt;&gt;"",Settings!B$9&amp;A956,"")</f>
        <v/>
      </c>
      <c r="F956" t="str">
        <f t="shared" si="51"/>
        <v/>
      </c>
      <c r="K956" s="12"/>
      <c r="S956" s="48"/>
    </row>
    <row r="957" spans="2:19" x14ac:dyDescent="0.25">
      <c r="B957" s="48" t="str">
        <f t="shared" si="52"/>
        <v/>
      </c>
      <c r="C957" t="str">
        <f ca="1">IF(K957&lt;&gt;"",IF(B957="Aborted","Aborted",IF(COUNTIF(Blocks!B$3:B1942,D957)&gt;0,"Blocked",IF(B957="Done","Done",IF('Board Active'!N957=TODAY(),"Due Today",IF('Board Active'!N957&lt;TODAY(),"Late","On Time"))))),"")</f>
        <v/>
      </c>
      <c r="D957" s="48" t="str">
        <f>IF(E957&lt;&gt;"",Settings!B$9&amp;A957,"")</f>
        <v/>
      </c>
      <c r="F957" t="str">
        <f t="shared" si="51"/>
        <v/>
      </c>
      <c r="K957" s="12"/>
      <c r="S957" s="48"/>
    </row>
    <row r="958" spans="2:19" x14ac:dyDescent="0.25">
      <c r="B958" s="48" t="str">
        <f t="shared" si="52"/>
        <v/>
      </c>
      <c r="C958" t="str">
        <f ca="1">IF(K958&lt;&gt;"",IF(B958="Aborted","Aborted",IF(COUNTIF(Blocks!B$3:B1943,D958)&gt;0,"Blocked",IF(B958="Done","Done",IF('Board Active'!N958=TODAY(),"Due Today",IF('Board Active'!N958&lt;TODAY(),"Late","On Time"))))),"")</f>
        <v/>
      </c>
      <c r="D958" s="48" t="str">
        <f>IF(E958&lt;&gt;"",Settings!B$9&amp;A958,"")</f>
        <v/>
      </c>
      <c r="F958" t="str">
        <f t="shared" si="51"/>
        <v/>
      </c>
      <c r="K958" s="12"/>
      <c r="S958" s="48"/>
    </row>
    <row r="959" spans="2:19" x14ac:dyDescent="0.25">
      <c r="B959" s="48" t="str">
        <f t="shared" si="52"/>
        <v/>
      </c>
      <c r="C959" t="str">
        <f ca="1">IF(K959&lt;&gt;"",IF(B959="Aborted","Aborted",IF(COUNTIF(Blocks!B$3:B1944,D959)&gt;0,"Blocked",IF(B959="Done","Done",IF('Board Active'!N959=TODAY(),"Due Today",IF('Board Active'!N959&lt;TODAY(),"Late","On Time"))))),"")</f>
        <v/>
      </c>
      <c r="D959" s="48" t="str">
        <f>IF(E959&lt;&gt;"",Settings!B$9&amp;A959,"")</f>
        <v/>
      </c>
      <c r="F959" t="str">
        <f t="shared" si="51"/>
        <v/>
      </c>
      <c r="K959" s="12"/>
      <c r="S959" s="48"/>
    </row>
    <row r="960" spans="2:19" x14ac:dyDescent="0.25">
      <c r="B960" s="48" t="str">
        <f t="shared" si="52"/>
        <v/>
      </c>
      <c r="C960" t="str">
        <f ca="1">IF(K960&lt;&gt;"",IF(B960="Aborted","Aborted",IF(COUNTIF(Blocks!B$3:B1945,D960)&gt;0,"Blocked",IF(B960="Done","Done",IF('Board Active'!N960=TODAY(),"Due Today",IF('Board Active'!N960&lt;TODAY(),"Late","On Time"))))),"")</f>
        <v/>
      </c>
      <c r="D960" s="48" t="str">
        <f>IF(E960&lt;&gt;"",Settings!B$9&amp;A960,"")</f>
        <v/>
      </c>
      <c r="F960" t="str">
        <f t="shared" si="51"/>
        <v/>
      </c>
      <c r="K960" s="12"/>
      <c r="S960" s="48"/>
    </row>
    <row r="961" spans="2:19" x14ac:dyDescent="0.25">
      <c r="B961" s="48" t="str">
        <f t="shared" si="52"/>
        <v/>
      </c>
      <c r="C961" t="str">
        <f ca="1">IF(K961&lt;&gt;"",IF(B961="Aborted","Aborted",IF(COUNTIF(Blocks!B$3:B1946,D961)&gt;0,"Blocked",IF(B961="Done","Done",IF('Board Active'!N961=TODAY(),"Due Today",IF('Board Active'!N961&lt;TODAY(),"Late","On Time"))))),"")</f>
        <v/>
      </c>
      <c r="D961" s="48" t="str">
        <f>IF(E961&lt;&gt;"",Settings!B$9&amp;A961,"")</f>
        <v/>
      </c>
      <c r="F961" t="str">
        <f t="shared" si="51"/>
        <v/>
      </c>
      <c r="K961" s="12"/>
      <c r="S961" s="48"/>
    </row>
    <row r="962" spans="2:19" x14ac:dyDescent="0.25">
      <c r="B962" s="48" t="str">
        <f t="shared" si="52"/>
        <v/>
      </c>
      <c r="C962" t="str">
        <f ca="1">IF(K962&lt;&gt;"",IF(B962="Aborted","Aborted",IF(COUNTIF(Blocks!B$3:B1947,D962)&gt;0,"Blocked",IF(B962="Done","Done",IF('Board Active'!N962=TODAY(),"Due Today",IF('Board Active'!N962&lt;TODAY(),"Late","On Time"))))),"")</f>
        <v/>
      </c>
      <c r="D962" s="48" t="str">
        <f>IF(E962&lt;&gt;"",Settings!B$9&amp;A962,"")</f>
        <v/>
      </c>
      <c r="F962" t="str">
        <f t="shared" si="51"/>
        <v/>
      </c>
      <c r="K962" s="12"/>
      <c r="S962" s="48"/>
    </row>
    <row r="963" spans="2:19" x14ac:dyDescent="0.25">
      <c r="B963" s="48" t="str">
        <f t="shared" si="52"/>
        <v/>
      </c>
      <c r="C963" t="str">
        <f ca="1">IF(K963&lt;&gt;"",IF(B963="Aborted","Aborted",IF(COUNTIF(Blocks!B$3:B1948,D963)&gt;0,"Blocked",IF(B963="Done","Done",IF('Board Active'!N963=TODAY(),"Due Today",IF('Board Active'!N963&lt;TODAY(),"Late","On Time"))))),"")</f>
        <v/>
      </c>
      <c r="D963" s="48" t="str">
        <f>IF(E963&lt;&gt;"",Settings!B$9&amp;A963,"")</f>
        <v/>
      </c>
      <c r="F963" t="str">
        <f t="shared" si="51"/>
        <v/>
      </c>
      <c r="K963" s="12"/>
      <c r="S963" s="48"/>
    </row>
    <row r="964" spans="2:19" x14ac:dyDescent="0.25">
      <c r="B964" s="48" t="str">
        <f t="shared" si="52"/>
        <v/>
      </c>
      <c r="C964" t="str">
        <f ca="1">IF(K964&lt;&gt;"",IF(B964="Aborted","Aborted",IF(COUNTIF(Blocks!B$3:B1949,D964)&gt;0,"Blocked",IF(B964="Done","Done",IF('Board Active'!N964=TODAY(),"Due Today",IF('Board Active'!N964&lt;TODAY(),"Late","On Time"))))),"")</f>
        <v/>
      </c>
      <c r="D964" s="48" t="str">
        <f>IF(E964&lt;&gt;"",Settings!B$9&amp;A964,"")</f>
        <v/>
      </c>
      <c r="F964" t="str">
        <f t="shared" ref="F964:F1000" si="53">IF(E964&lt;&gt;"",IF(C964="Blocked",C964&amp;" - "&amp;E964,E964),"")</f>
        <v/>
      </c>
      <c r="K964" s="12"/>
      <c r="S964" s="48"/>
    </row>
    <row r="965" spans="2:19" x14ac:dyDescent="0.25">
      <c r="B965" s="48" t="str">
        <f t="shared" si="52"/>
        <v/>
      </c>
      <c r="C965" t="str">
        <f ca="1">IF(K965&lt;&gt;"",IF(B965="Aborted","Aborted",IF(COUNTIF(Blocks!B$3:B1950,D965)&gt;0,"Blocked",IF(B965="Done","Done",IF('Board Active'!N965=TODAY(),"Due Today",IF('Board Active'!N965&lt;TODAY(),"Late","On Time"))))),"")</f>
        <v/>
      </c>
      <c r="D965" s="48" t="str">
        <f>IF(E965&lt;&gt;"",Settings!B$9&amp;A965,"")</f>
        <v/>
      </c>
      <c r="F965" t="str">
        <f t="shared" si="53"/>
        <v/>
      </c>
      <c r="K965" s="12"/>
      <c r="S965" s="48"/>
    </row>
    <row r="966" spans="2:19" x14ac:dyDescent="0.25">
      <c r="B966" s="48" t="str">
        <f t="shared" si="52"/>
        <v/>
      </c>
      <c r="C966" t="str">
        <f ca="1">IF(K966&lt;&gt;"",IF(B966="Aborted","Aborted",IF(COUNTIF(Blocks!B$3:B1951,D966)&gt;0,"Blocked",IF(B966="Done","Done",IF('Board Active'!N966=TODAY(),"Due Today",IF('Board Active'!N966&lt;TODAY(),"Late","On Time"))))),"")</f>
        <v/>
      </c>
      <c r="D966" s="48" t="str">
        <f>IF(E966&lt;&gt;"",Settings!B$9&amp;A966,"")</f>
        <v/>
      </c>
      <c r="F966" t="str">
        <f t="shared" si="53"/>
        <v/>
      </c>
      <c r="K966" s="12"/>
      <c r="S966" s="48"/>
    </row>
    <row r="967" spans="2:19" x14ac:dyDescent="0.25">
      <c r="B967" s="48" t="str">
        <f t="shared" si="52"/>
        <v/>
      </c>
      <c r="C967" t="str">
        <f ca="1">IF(K967&lt;&gt;"",IF(B967="Aborted","Aborted",IF(COUNTIF(Blocks!B$3:B1952,D967)&gt;0,"Blocked",IF(B967="Done","Done",IF('Board Active'!N967=TODAY(),"Due Today",IF('Board Active'!N967&lt;TODAY(),"Late","On Time"))))),"")</f>
        <v/>
      </c>
      <c r="D967" s="48" t="str">
        <f>IF(E967&lt;&gt;"",Settings!B$9&amp;A967,"")</f>
        <v/>
      </c>
      <c r="F967" t="str">
        <f t="shared" si="53"/>
        <v/>
      </c>
      <c r="K967" s="12"/>
      <c r="S967" s="48"/>
    </row>
    <row r="968" spans="2:19" x14ac:dyDescent="0.25">
      <c r="B968" s="48" t="str">
        <f t="shared" si="52"/>
        <v/>
      </c>
      <c r="C968" t="str">
        <f ca="1">IF(K968&lt;&gt;"",IF(B968="Aborted","Aborted",IF(COUNTIF(Blocks!B$3:B1953,D968)&gt;0,"Blocked",IF(B968="Done","Done",IF('Board Active'!N968=TODAY(),"Due Today",IF('Board Active'!N968&lt;TODAY(),"Late","On Time"))))),"")</f>
        <v/>
      </c>
      <c r="D968" s="48" t="str">
        <f>IF(E968&lt;&gt;"",Settings!B$9&amp;A968,"")</f>
        <v/>
      </c>
      <c r="F968" t="str">
        <f t="shared" si="53"/>
        <v/>
      </c>
      <c r="K968" s="12"/>
      <c r="S968" s="48"/>
    </row>
    <row r="969" spans="2:19" x14ac:dyDescent="0.25">
      <c r="B969" s="48" t="str">
        <f t="shared" si="52"/>
        <v/>
      </c>
      <c r="C969" t="str">
        <f ca="1">IF(K969&lt;&gt;"",IF(B969="Aborted","Aborted",IF(COUNTIF(Blocks!B$3:B1954,D969)&gt;0,"Blocked",IF(B969="Done","Done",IF('Board Active'!N969=TODAY(),"Due Today",IF('Board Active'!N969&lt;TODAY(),"Late","On Time"))))),"")</f>
        <v/>
      </c>
      <c r="D969" s="48" t="str">
        <f>IF(E969&lt;&gt;"",Settings!B$9&amp;A969,"")</f>
        <v/>
      </c>
      <c r="F969" t="str">
        <f t="shared" si="53"/>
        <v/>
      </c>
      <c r="K969" s="12"/>
      <c r="S969" s="48"/>
    </row>
    <row r="970" spans="2:19" x14ac:dyDescent="0.25">
      <c r="B970" s="48" t="str">
        <f t="shared" si="52"/>
        <v/>
      </c>
      <c r="C970" t="str">
        <f ca="1">IF(K970&lt;&gt;"",IF(B970="Aborted","Aborted",IF(COUNTIF(Blocks!B$3:B1955,D970)&gt;0,"Blocked",IF(B970="Done","Done",IF('Board Active'!N970=TODAY(),"Due Today",IF('Board Active'!N970&lt;TODAY(),"Late","On Time"))))),"")</f>
        <v/>
      </c>
      <c r="D970" s="48" t="str">
        <f>IF(E970&lt;&gt;"",Settings!B$9&amp;A970,"")</f>
        <v/>
      </c>
      <c r="F970" t="str">
        <f t="shared" si="53"/>
        <v/>
      </c>
      <c r="K970" s="12"/>
      <c r="S970" s="48"/>
    </row>
    <row r="971" spans="2:19" x14ac:dyDescent="0.25">
      <c r="B971" s="48" t="str">
        <f t="shared" si="52"/>
        <v/>
      </c>
      <c r="C971" t="str">
        <f ca="1">IF(K971&lt;&gt;"",IF(B971="Aborted","Aborted",IF(COUNTIF(Blocks!B$3:B1956,D971)&gt;0,"Blocked",IF(B971="Done","Done",IF('Board Active'!N971=TODAY(),"Due Today",IF('Board Active'!N971&lt;TODAY(),"Late","On Time"))))),"")</f>
        <v/>
      </c>
      <c r="D971" s="48" t="str">
        <f>IF(E971&lt;&gt;"",Settings!B$9&amp;A971,"")</f>
        <v/>
      </c>
      <c r="F971" t="str">
        <f t="shared" si="53"/>
        <v/>
      </c>
      <c r="K971" s="12"/>
      <c r="S971" s="48"/>
    </row>
    <row r="972" spans="2:19" x14ac:dyDescent="0.25">
      <c r="B972" s="48" t="str">
        <f t="shared" si="52"/>
        <v/>
      </c>
      <c r="C972" t="str">
        <f ca="1">IF(K972&lt;&gt;"",IF(B972="Aborted","Aborted",IF(COUNTIF(Blocks!B$3:B1957,D972)&gt;0,"Blocked",IF(B972="Done","Done",IF('Board Active'!N972=TODAY(),"Due Today",IF('Board Active'!N972&lt;TODAY(),"Late","On Time"))))),"")</f>
        <v/>
      </c>
      <c r="D972" s="48" t="str">
        <f>IF(E972&lt;&gt;"",Settings!B$9&amp;A972,"")</f>
        <v/>
      </c>
      <c r="F972" t="str">
        <f t="shared" si="53"/>
        <v/>
      </c>
      <c r="K972" s="12"/>
      <c r="S972" s="48"/>
    </row>
    <row r="973" spans="2:19" x14ac:dyDescent="0.25">
      <c r="B973" s="48" t="str">
        <f t="shared" si="52"/>
        <v/>
      </c>
      <c r="C973" t="str">
        <f ca="1">IF(K973&lt;&gt;"",IF(B973="Aborted","Aborted",IF(COUNTIF(Blocks!B$3:B1958,D973)&gt;0,"Blocked",IF(B973="Done","Done",IF('Board Active'!N973=TODAY(),"Due Today",IF('Board Active'!N973&lt;TODAY(),"Late","On Time"))))),"")</f>
        <v/>
      </c>
      <c r="D973" s="48" t="str">
        <f>IF(E973&lt;&gt;"",Settings!B$9&amp;A973,"")</f>
        <v/>
      </c>
      <c r="F973" t="str">
        <f t="shared" si="53"/>
        <v/>
      </c>
      <c r="K973" s="12"/>
      <c r="S973" s="48"/>
    </row>
    <row r="974" spans="2:19" x14ac:dyDescent="0.25">
      <c r="B974" s="48" t="str">
        <f t="shared" si="52"/>
        <v/>
      </c>
      <c r="C974" t="str">
        <f ca="1">IF(K974&lt;&gt;"",IF(B974="Aborted","Aborted",IF(COUNTIF(Blocks!B$3:B1959,D974)&gt;0,"Blocked",IF(B974="Done","Done",IF('Board Active'!N974=TODAY(),"Due Today",IF('Board Active'!N974&lt;TODAY(),"Late","On Time"))))),"")</f>
        <v/>
      </c>
      <c r="D974" s="48" t="str">
        <f>IF(E974&lt;&gt;"",Settings!B$9&amp;A974,"")</f>
        <v/>
      </c>
      <c r="F974" t="str">
        <f t="shared" si="53"/>
        <v/>
      </c>
      <c r="K974" s="12"/>
      <c r="S974" s="48"/>
    </row>
    <row r="975" spans="2:19" x14ac:dyDescent="0.25">
      <c r="B975" s="48" t="str">
        <f t="shared" ref="B975:B1000" si="54">IF(T975&lt;&gt;"","Aborted",IF(R975&lt;&gt;"", "Done", IF(Q975&lt;&gt;"","Validation Out", IF(P975&lt;&gt;"", "Validation In", IF(O975&lt;&gt;"", "Execution Out",IF(N975&lt;&gt;"","Execution In",IF(M975&lt;&gt;"","Analysis Out",IF(L975&lt;&gt;"","Analysis In",IF(K975&lt;&gt;"","Planned","")))))))))</f>
        <v/>
      </c>
      <c r="C975" t="str">
        <f ca="1">IF(K975&lt;&gt;"",IF(B975="Aborted","Aborted",IF(COUNTIF(Blocks!B$3:B1960,D975)&gt;0,"Blocked",IF(B975="Done","Done",IF('Board Active'!N975=TODAY(),"Due Today",IF('Board Active'!N975&lt;TODAY(),"Late","On Time"))))),"")</f>
        <v/>
      </c>
      <c r="D975" s="48" t="str">
        <f>IF(E975&lt;&gt;"",Settings!B$9&amp;A975,"")</f>
        <v/>
      </c>
      <c r="F975" t="str">
        <f t="shared" si="53"/>
        <v/>
      </c>
      <c r="K975" s="12"/>
      <c r="S975" s="48"/>
    </row>
    <row r="976" spans="2:19" x14ac:dyDescent="0.25">
      <c r="B976" s="48" t="str">
        <f t="shared" si="54"/>
        <v/>
      </c>
      <c r="C976" t="str">
        <f ca="1">IF(K976&lt;&gt;"",IF(B976="Aborted","Aborted",IF(COUNTIF(Blocks!B$3:B1961,D976)&gt;0,"Blocked",IF(B976="Done","Done",IF('Board Active'!N976=TODAY(),"Due Today",IF('Board Active'!N976&lt;TODAY(),"Late","On Time"))))),"")</f>
        <v/>
      </c>
      <c r="D976" s="48" t="str">
        <f>IF(E976&lt;&gt;"",Settings!B$9&amp;A976,"")</f>
        <v/>
      </c>
      <c r="F976" t="str">
        <f t="shared" si="53"/>
        <v/>
      </c>
      <c r="K976" s="12"/>
      <c r="S976" s="48"/>
    </row>
    <row r="977" spans="2:19" x14ac:dyDescent="0.25">
      <c r="B977" s="48" t="str">
        <f t="shared" si="54"/>
        <v/>
      </c>
      <c r="C977" t="str">
        <f ca="1">IF(K977&lt;&gt;"",IF(B977="Aborted","Aborted",IF(COUNTIF(Blocks!B$3:B1962,D977)&gt;0,"Blocked",IF(B977="Done","Done",IF('Board Active'!N977=TODAY(),"Due Today",IF('Board Active'!N977&lt;TODAY(),"Late","On Time"))))),"")</f>
        <v/>
      </c>
      <c r="D977" s="48" t="str">
        <f>IF(E977&lt;&gt;"",Settings!B$9&amp;A977,"")</f>
        <v/>
      </c>
      <c r="F977" t="str">
        <f t="shared" si="53"/>
        <v/>
      </c>
      <c r="K977" s="12"/>
      <c r="S977" s="48"/>
    </row>
    <row r="978" spans="2:19" x14ac:dyDescent="0.25">
      <c r="B978" s="48" t="str">
        <f t="shared" si="54"/>
        <v/>
      </c>
      <c r="C978" t="str">
        <f ca="1">IF(K978&lt;&gt;"",IF(B978="Aborted","Aborted",IF(COUNTIF(Blocks!B$3:B1963,D978)&gt;0,"Blocked",IF(B978="Done","Done",IF('Board Active'!N978=TODAY(),"Due Today",IF('Board Active'!N978&lt;TODAY(),"Late","On Time"))))),"")</f>
        <v/>
      </c>
      <c r="D978" s="48" t="str">
        <f>IF(E978&lt;&gt;"",Settings!B$9&amp;A978,"")</f>
        <v/>
      </c>
      <c r="F978" t="str">
        <f t="shared" si="53"/>
        <v/>
      </c>
      <c r="K978" s="12"/>
      <c r="S978" s="48"/>
    </row>
    <row r="979" spans="2:19" x14ac:dyDescent="0.25">
      <c r="B979" s="48" t="str">
        <f t="shared" si="54"/>
        <v/>
      </c>
      <c r="C979" t="str">
        <f ca="1">IF(K979&lt;&gt;"",IF(B979="Aborted","Aborted",IF(COUNTIF(Blocks!B$3:B1964,D979)&gt;0,"Blocked",IF(B979="Done","Done",IF('Board Active'!N979=TODAY(),"Due Today",IF('Board Active'!N979&lt;TODAY(),"Late","On Time"))))),"")</f>
        <v/>
      </c>
      <c r="D979" s="48" t="str">
        <f>IF(E979&lt;&gt;"",Settings!B$9&amp;A979,"")</f>
        <v/>
      </c>
      <c r="F979" t="str">
        <f t="shared" si="53"/>
        <v/>
      </c>
      <c r="K979" s="12"/>
      <c r="S979" s="48"/>
    </row>
    <row r="980" spans="2:19" x14ac:dyDescent="0.25">
      <c r="B980" s="48" t="str">
        <f t="shared" si="54"/>
        <v/>
      </c>
      <c r="C980" t="str">
        <f ca="1">IF(K980&lt;&gt;"",IF(B980="Aborted","Aborted",IF(COUNTIF(Blocks!B$3:B1965,D980)&gt;0,"Blocked",IF(B980="Done","Done",IF('Board Active'!N980=TODAY(),"Due Today",IF('Board Active'!N980&lt;TODAY(),"Late","On Time"))))),"")</f>
        <v/>
      </c>
      <c r="D980" s="48" t="str">
        <f>IF(E980&lt;&gt;"",Settings!B$9&amp;A980,"")</f>
        <v/>
      </c>
      <c r="F980" t="str">
        <f t="shared" si="53"/>
        <v/>
      </c>
      <c r="K980" s="12"/>
      <c r="S980" s="48"/>
    </row>
    <row r="981" spans="2:19" x14ac:dyDescent="0.25">
      <c r="B981" s="48" t="str">
        <f t="shared" si="54"/>
        <v/>
      </c>
      <c r="C981" t="str">
        <f ca="1">IF(K981&lt;&gt;"",IF(B981="Aborted","Aborted",IF(COUNTIF(Blocks!B$3:B1966,D981)&gt;0,"Blocked",IF(B981="Done","Done",IF('Board Active'!N981=TODAY(),"Due Today",IF('Board Active'!N981&lt;TODAY(),"Late","On Time"))))),"")</f>
        <v/>
      </c>
      <c r="D981" s="48" t="str">
        <f>IF(E981&lt;&gt;"",Settings!B$9&amp;A981,"")</f>
        <v/>
      </c>
      <c r="F981" t="str">
        <f t="shared" si="53"/>
        <v/>
      </c>
      <c r="K981" s="12"/>
      <c r="S981" s="48"/>
    </row>
    <row r="982" spans="2:19" x14ac:dyDescent="0.25">
      <c r="B982" s="48" t="str">
        <f t="shared" si="54"/>
        <v/>
      </c>
      <c r="C982" t="str">
        <f ca="1">IF(K982&lt;&gt;"",IF(B982="Aborted","Aborted",IF(COUNTIF(Blocks!B$3:B1967,D982)&gt;0,"Blocked",IF(B982="Done","Done",IF('Board Active'!N982=TODAY(),"Due Today",IF('Board Active'!N982&lt;TODAY(),"Late","On Time"))))),"")</f>
        <v/>
      </c>
      <c r="D982" s="48" t="str">
        <f>IF(E982&lt;&gt;"",Settings!B$9&amp;A982,"")</f>
        <v/>
      </c>
      <c r="F982" t="str">
        <f t="shared" si="53"/>
        <v/>
      </c>
      <c r="K982" s="12"/>
      <c r="S982" s="48"/>
    </row>
    <row r="983" spans="2:19" x14ac:dyDescent="0.25">
      <c r="B983" s="48" t="str">
        <f t="shared" si="54"/>
        <v/>
      </c>
      <c r="C983" t="str">
        <f ca="1">IF(K983&lt;&gt;"",IF(B983="Aborted","Aborted",IF(COUNTIF(Blocks!B$3:B1968,D983)&gt;0,"Blocked",IF(B983="Done","Done",IF('Board Active'!N983=TODAY(),"Due Today",IF('Board Active'!N983&lt;TODAY(),"Late","On Time"))))),"")</f>
        <v/>
      </c>
      <c r="D983" s="48" t="str">
        <f>IF(E983&lt;&gt;"",Settings!B$9&amp;A983,"")</f>
        <v/>
      </c>
      <c r="F983" t="str">
        <f t="shared" si="53"/>
        <v/>
      </c>
      <c r="K983" s="12"/>
      <c r="S983" s="48"/>
    </row>
    <row r="984" spans="2:19" x14ac:dyDescent="0.25">
      <c r="B984" s="48" t="str">
        <f t="shared" si="54"/>
        <v/>
      </c>
      <c r="C984" t="str">
        <f ca="1">IF(K984&lt;&gt;"",IF(B984="Aborted","Aborted",IF(COUNTIF(Blocks!B$3:B1969,D984)&gt;0,"Blocked",IF(B984="Done","Done",IF('Board Active'!N984=TODAY(),"Due Today",IF('Board Active'!N984&lt;TODAY(),"Late","On Time"))))),"")</f>
        <v/>
      </c>
      <c r="D984" s="48" t="str">
        <f>IF(E984&lt;&gt;"",Settings!B$9&amp;A984,"")</f>
        <v/>
      </c>
      <c r="F984" t="str">
        <f t="shared" si="53"/>
        <v/>
      </c>
      <c r="K984" s="12"/>
      <c r="S984" s="48"/>
    </row>
    <row r="985" spans="2:19" x14ac:dyDescent="0.25">
      <c r="B985" s="48" t="str">
        <f t="shared" si="54"/>
        <v/>
      </c>
      <c r="C985" t="str">
        <f ca="1">IF(K985&lt;&gt;"",IF(B985="Aborted","Aborted",IF(COUNTIF(Blocks!B$3:B1970,D985)&gt;0,"Blocked",IF(B985="Done","Done",IF('Board Active'!N985=TODAY(),"Due Today",IF('Board Active'!N985&lt;TODAY(),"Late","On Time"))))),"")</f>
        <v/>
      </c>
      <c r="D985" s="48" t="str">
        <f>IF(E985&lt;&gt;"",Settings!B$9&amp;A985,"")</f>
        <v/>
      </c>
      <c r="F985" t="str">
        <f t="shared" si="53"/>
        <v/>
      </c>
      <c r="K985" s="12"/>
      <c r="S985" s="48"/>
    </row>
    <row r="986" spans="2:19" x14ac:dyDescent="0.25">
      <c r="B986" s="48" t="str">
        <f t="shared" si="54"/>
        <v/>
      </c>
      <c r="C986" t="str">
        <f ca="1">IF(K986&lt;&gt;"",IF(B986="Aborted","Aborted",IF(COUNTIF(Blocks!B$3:B1971,D986)&gt;0,"Blocked",IF(B986="Done","Done",IF('Board Active'!N986=TODAY(),"Due Today",IF('Board Active'!N986&lt;TODAY(),"Late","On Time"))))),"")</f>
        <v/>
      </c>
      <c r="D986" s="48" t="str">
        <f>IF(E986&lt;&gt;"",Settings!B$9&amp;A986,"")</f>
        <v/>
      </c>
      <c r="F986" t="str">
        <f t="shared" si="53"/>
        <v/>
      </c>
      <c r="K986" s="12"/>
      <c r="S986" s="48"/>
    </row>
    <row r="987" spans="2:19" x14ac:dyDescent="0.25">
      <c r="B987" s="48" t="str">
        <f t="shared" si="54"/>
        <v/>
      </c>
      <c r="C987" t="str">
        <f ca="1">IF(K987&lt;&gt;"",IF(B987="Aborted","Aborted",IF(COUNTIF(Blocks!B$3:B1972,D987)&gt;0,"Blocked",IF(B987="Done","Done",IF('Board Active'!N987=TODAY(),"Due Today",IF('Board Active'!N987&lt;TODAY(),"Late","On Time"))))),"")</f>
        <v/>
      </c>
      <c r="D987" s="48" t="str">
        <f>IF(E987&lt;&gt;"",Settings!B$9&amp;A987,"")</f>
        <v/>
      </c>
      <c r="F987" t="str">
        <f t="shared" si="53"/>
        <v/>
      </c>
      <c r="K987" s="12"/>
      <c r="S987" s="48"/>
    </row>
    <row r="988" spans="2:19" x14ac:dyDescent="0.25">
      <c r="B988" s="48" t="str">
        <f t="shared" si="54"/>
        <v/>
      </c>
      <c r="C988" t="str">
        <f ca="1">IF(K988&lt;&gt;"",IF(B988="Aborted","Aborted",IF(COUNTIF(Blocks!B$3:B1973,D988)&gt;0,"Blocked",IF(B988="Done","Done",IF('Board Active'!N988=TODAY(),"Due Today",IF('Board Active'!N988&lt;TODAY(),"Late","On Time"))))),"")</f>
        <v/>
      </c>
      <c r="D988" s="48" t="str">
        <f>IF(E988&lt;&gt;"",Settings!B$9&amp;A988,"")</f>
        <v/>
      </c>
      <c r="F988" t="str">
        <f t="shared" si="53"/>
        <v/>
      </c>
      <c r="K988" s="12"/>
      <c r="S988" s="48"/>
    </row>
    <row r="989" spans="2:19" x14ac:dyDescent="0.25">
      <c r="B989" s="48" t="str">
        <f t="shared" si="54"/>
        <v/>
      </c>
      <c r="C989" t="str">
        <f ca="1">IF(K989&lt;&gt;"",IF(B989="Aborted","Aborted",IF(COUNTIF(Blocks!B$3:B1974,D989)&gt;0,"Blocked",IF(B989="Done","Done",IF('Board Active'!N989=TODAY(),"Due Today",IF('Board Active'!N989&lt;TODAY(),"Late","On Time"))))),"")</f>
        <v/>
      </c>
      <c r="D989" s="48" t="str">
        <f>IF(E989&lt;&gt;"",Settings!B$9&amp;A989,"")</f>
        <v/>
      </c>
      <c r="F989" t="str">
        <f t="shared" si="53"/>
        <v/>
      </c>
      <c r="K989" s="12"/>
      <c r="S989" s="48"/>
    </row>
    <row r="990" spans="2:19" x14ac:dyDescent="0.25">
      <c r="B990" s="48" t="str">
        <f t="shared" si="54"/>
        <v/>
      </c>
      <c r="C990" t="str">
        <f ca="1">IF(K990&lt;&gt;"",IF(B990="Aborted","Aborted",IF(COUNTIF(Blocks!B$3:B1975,D990)&gt;0,"Blocked",IF(B990="Done","Done",IF('Board Active'!N990=TODAY(),"Due Today",IF('Board Active'!N990&lt;TODAY(),"Late","On Time"))))),"")</f>
        <v/>
      </c>
      <c r="D990" s="48" t="str">
        <f>IF(E990&lt;&gt;"",Settings!B$9&amp;A990,"")</f>
        <v/>
      </c>
      <c r="F990" t="str">
        <f t="shared" si="53"/>
        <v/>
      </c>
      <c r="K990" s="12"/>
      <c r="S990" s="48"/>
    </row>
    <row r="991" spans="2:19" x14ac:dyDescent="0.25">
      <c r="B991" s="48" t="str">
        <f t="shared" si="54"/>
        <v/>
      </c>
      <c r="C991" t="str">
        <f ca="1">IF(K991&lt;&gt;"",IF(B991="Aborted","Aborted",IF(COUNTIF(Blocks!B$3:B1976,D991)&gt;0,"Blocked",IF(B991="Done","Done",IF('Board Active'!N991=TODAY(),"Due Today",IF('Board Active'!N991&lt;TODAY(),"Late","On Time"))))),"")</f>
        <v/>
      </c>
      <c r="D991" s="48" t="str">
        <f>IF(E991&lt;&gt;"",Settings!B$9&amp;A991,"")</f>
        <v/>
      </c>
      <c r="F991" t="str">
        <f t="shared" si="53"/>
        <v/>
      </c>
      <c r="K991" s="12"/>
      <c r="S991" s="48"/>
    </row>
    <row r="992" spans="2:19" x14ac:dyDescent="0.25">
      <c r="B992" s="48" t="str">
        <f t="shared" si="54"/>
        <v/>
      </c>
      <c r="C992" t="str">
        <f ca="1">IF(K992&lt;&gt;"",IF(B992="Aborted","Aborted",IF(COUNTIF(Blocks!B$3:B1977,D992)&gt;0,"Blocked",IF(B992="Done","Done",IF('Board Active'!N992=TODAY(),"Due Today",IF('Board Active'!N992&lt;TODAY(),"Late","On Time"))))),"")</f>
        <v/>
      </c>
      <c r="D992" s="48" t="str">
        <f>IF(E992&lt;&gt;"",Settings!B$9&amp;A992,"")</f>
        <v/>
      </c>
      <c r="F992" t="str">
        <f t="shared" si="53"/>
        <v/>
      </c>
      <c r="K992" s="12"/>
      <c r="S992" s="48"/>
    </row>
    <row r="993" spans="2:19" x14ac:dyDescent="0.25">
      <c r="B993" s="48" t="str">
        <f t="shared" si="54"/>
        <v/>
      </c>
      <c r="C993" t="str">
        <f ca="1">IF(K993&lt;&gt;"",IF(B993="Aborted","Aborted",IF(COUNTIF(Blocks!B$3:B1978,D993)&gt;0,"Blocked",IF(B993="Done","Done",IF('Board Active'!N993=TODAY(),"Due Today",IF('Board Active'!N993&lt;TODAY(),"Late","On Time"))))),"")</f>
        <v/>
      </c>
      <c r="D993" s="48" t="str">
        <f>IF(E993&lt;&gt;"",Settings!B$9&amp;A993,"")</f>
        <v/>
      </c>
      <c r="F993" t="str">
        <f t="shared" si="53"/>
        <v/>
      </c>
      <c r="K993" s="12"/>
      <c r="S993" s="48"/>
    </row>
    <row r="994" spans="2:19" x14ac:dyDescent="0.25">
      <c r="B994" s="48" t="str">
        <f t="shared" si="54"/>
        <v/>
      </c>
      <c r="C994" t="str">
        <f ca="1">IF(K994&lt;&gt;"",IF(B994="Aborted","Aborted",IF(COUNTIF(Blocks!B$3:B1979,D994)&gt;0,"Blocked",IF(B994="Done","Done",IF('Board Active'!N994=TODAY(),"Due Today",IF('Board Active'!N994&lt;TODAY(),"Late","On Time"))))),"")</f>
        <v/>
      </c>
      <c r="D994" s="48" t="str">
        <f>IF(E994&lt;&gt;"",Settings!B$9&amp;A994,"")</f>
        <v/>
      </c>
      <c r="F994" t="str">
        <f t="shared" si="53"/>
        <v/>
      </c>
      <c r="K994" s="12"/>
      <c r="S994" s="48"/>
    </row>
    <row r="995" spans="2:19" x14ac:dyDescent="0.25">
      <c r="B995" s="48" t="str">
        <f t="shared" si="54"/>
        <v/>
      </c>
      <c r="C995" t="str">
        <f ca="1">IF(K995&lt;&gt;"",IF(B995="Aborted","Aborted",IF(COUNTIF(Blocks!B$3:B1980,D995)&gt;0,"Blocked",IF(B995="Done","Done",IF('Board Active'!N995=TODAY(),"Due Today",IF('Board Active'!N995&lt;TODAY(),"Late","On Time"))))),"")</f>
        <v/>
      </c>
      <c r="D995" s="48" t="str">
        <f>IF(E995&lt;&gt;"",Settings!B$9&amp;A995,"")</f>
        <v/>
      </c>
      <c r="F995" t="str">
        <f t="shared" si="53"/>
        <v/>
      </c>
      <c r="K995" s="12"/>
      <c r="S995" s="48"/>
    </row>
    <row r="996" spans="2:19" x14ac:dyDescent="0.25">
      <c r="B996" s="48" t="str">
        <f t="shared" si="54"/>
        <v/>
      </c>
      <c r="C996" t="str">
        <f ca="1">IF(K996&lt;&gt;"",IF(B996="Aborted","Aborted",IF(COUNTIF(Blocks!B$3:B1981,D996)&gt;0,"Blocked",IF(B996="Done","Done",IF('Board Active'!N996=TODAY(),"Due Today",IF('Board Active'!N996&lt;TODAY(),"Late","On Time"))))),"")</f>
        <v/>
      </c>
      <c r="D996" s="48" t="str">
        <f>IF(E996&lt;&gt;"",Settings!B$9&amp;A996,"")</f>
        <v/>
      </c>
      <c r="F996" t="str">
        <f t="shared" si="53"/>
        <v/>
      </c>
      <c r="K996" s="12"/>
      <c r="S996" s="48"/>
    </row>
    <row r="997" spans="2:19" x14ac:dyDescent="0.25">
      <c r="B997" s="48" t="str">
        <f t="shared" si="54"/>
        <v/>
      </c>
      <c r="C997" t="str">
        <f ca="1">IF(K997&lt;&gt;"",IF(B997="Aborted","Aborted",IF(COUNTIF(Blocks!B$3:B1982,D997)&gt;0,"Blocked",IF(B997="Done","Done",IF('Board Active'!N997=TODAY(),"Due Today",IF('Board Active'!N997&lt;TODAY(),"Late","On Time"))))),"")</f>
        <v/>
      </c>
      <c r="D997" s="48" t="str">
        <f>IF(E997&lt;&gt;"",Settings!B$9&amp;A997,"")</f>
        <v/>
      </c>
      <c r="F997" t="str">
        <f t="shared" si="53"/>
        <v/>
      </c>
      <c r="K997" s="12"/>
      <c r="S997" s="48"/>
    </row>
    <row r="998" spans="2:19" x14ac:dyDescent="0.25">
      <c r="B998" s="48" t="str">
        <f t="shared" si="54"/>
        <v/>
      </c>
      <c r="C998" t="str">
        <f ca="1">IF(K998&lt;&gt;"",IF(B998="Aborted","Aborted",IF(COUNTIF(Blocks!B$3:B1983,D998)&gt;0,"Blocked",IF(B998="Done","Done",IF('Board Active'!N998=TODAY(),"Due Today",IF('Board Active'!N998&lt;TODAY(),"Late","On Time"))))),"")</f>
        <v/>
      </c>
      <c r="D998" s="48" t="str">
        <f>IF(E998&lt;&gt;"",Settings!B$9&amp;A998,"")</f>
        <v/>
      </c>
      <c r="F998" t="str">
        <f t="shared" si="53"/>
        <v/>
      </c>
      <c r="K998" s="12"/>
      <c r="S998" s="48"/>
    </row>
    <row r="999" spans="2:19" x14ac:dyDescent="0.25">
      <c r="B999" s="48" t="str">
        <f t="shared" si="54"/>
        <v/>
      </c>
      <c r="C999" t="str">
        <f ca="1">IF(K999&lt;&gt;"",IF(B999="Aborted","Aborted",IF(COUNTIF(Blocks!B$3:B1984,D999)&gt;0,"Blocked",IF(B999="Done","Done",IF('Board Active'!N999=TODAY(),"Due Today",IF('Board Active'!N999&lt;TODAY(),"Late","On Time"))))),"")</f>
        <v/>
      </c>
      <c r="D999" s="48" t="str">
        <f>IF(E999&lt;&gt;"",Settings!B$9&amp;A999,"")</f>
        <v/>
      </c>
      <c r="F999" t="str">
        <f t="shared" si="53"/>
        <v/>
      </c>
      <c r="K999" s="12"/>
      <c r="S999" s="48"/>
    </row>
    <row r="1000" spans="2:19" x14ac:dyDescent="0.25">
      <c r="B1000" s="48" t="str">
        <f t="shared" si="54"/>
        <v/>
      </c>
      <c r="C1000" t="str">
        <f ca="1">IF(K1000&lt;&gt;"",IF(B1000="Aborted","Aborted",IF(COUNTIF(Blocks!B$3:B1985,D1000)&gt;0,"Blocked",IF(B1000="Done","Done",IF('Board Active'!N1000=TODAY(),"Due Today",IF('Board Active'!N1000&lt;TODAY(),"Late","On Time"))))),"")</f>
        <v/>
      </c>
      <c r="D1000" s="48" t="str">
        <f>IF(E1000&lt;&gt;"",Settings!B$9&amp;A1000,"")</f>
        <v/>
      </c>
      <c r="F1000" t="str">
        <f t="shared" si="53"/>
        <v/>
      </c>
      <c r="K1000" s="12"/>
      <c r="S1000" s="48"/>
    </row>
  </sheetData>
  <autoFilter ref="A1:S1000"/>
  <mergeCells count="9">
    <mergeCell ref="T1:T2"/>
    <mergeCell ref="E1:E2"/>
    <mergeCell ref="R1:R2"/>
    <mergeCell ref="B1:B2"/>
    <mergeCell ref="S1:S2"/>
    <mergeCell ref="D1:D2"/>
    <mergeCell ref="J1:J2"/>
    <mergeCell ref="G1:G2"/>
    <mergeCell ref="I1:I2"/>
  </mergeCells>
  <conditionalFormatting sqref="C3:C1000">
    <cfRule type="cellIs" dxfId="52" priority="5" operator="equal">
      <formula>"Late"</formula>
    </cfRule>
    <cfRule type="cellIs" dxfId="51" priority="6" operator="equal">
      <formula>"On Time"</formula>
    </cfRule>
  </conditionalFormatting>
  <conditionalFormatting sqref="C3:C1000">
    <cfRule type="cellIs" dxfId="50" priority="4" operator="equal">
      <formula>"Due Today"</formula>
    </cfRule>
  </conditionalFormatting>
  <conditionalFormatting sqref="C3:C1000">
    <cfRule type="cellIs" dxfId="49" priority="2" operator="equal">
      <formula>"Done"</formula>
    </cfRule>
    <cfRule type="cellIs" dxfId="48" priority="3" operator="equal">
      <formula>"Blocked"</formula>
    </cfRule>
  </conditionalFormatting>
  <conditionalFormatting sqref="C3:C1000">
    <cfRule type="cellIs" dxfId="47" priority="1" operator="equal">
      <formula>"Aborted"</formula>
    </cfRule>
  </conditionalFormatting>
  <dataValidations count="1">
    <dataValidation showInputMessage="1" showErrorMessage="1" sqref="H3:I708"/>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9" operator="equal" id="{C6E9224E-C048-4D4B-B4F9-5D250218D577}">
            <xm:f>'Board Active'!$E$2</xm:f>
            <x14:dxf>
              <font>
                <color rgb="FF006100"/>
              </font>
              <fill>
                <patternFill>
                  <bgColor rgb="FFC6EFCE"/>
                </patternFill>
              </fill>
            </x14:dxf>
          </x14:cfRule>
          <x14:cfRule type="cellIs" priority="10" operator="greaterThan" id="{08E1E545-414C-41C8-9BFB-7755D3E82127}">
            <xm:f>'Board Active'!$E$2</xm:f>
            <x14:dxf>
              <font>
                <color rgb="FF9C6500"/>
              </font>
              <fill>
                <patternFill>
                  <bgColor rgb="FFFFEB9C"/>
                </patternFill>
              </fill>
            </x14:dxf>
          </x14:cfRule>
          <x14:cfRule type="cellIs" priority="22" operator="lessThan" id="{68EBA3FA-9D6A-42B0-8106-3B98456F1941}">
            <xm:f>'Board Active'!$E$2</xm:f>
            <x14:dxf>
              <font>
                <color rgb="FF9C0006"/>
              </font>
              <fill>
                <patternFill>
                  <bgColor rgb="FFFFC7CE"/>
                </patternFill>
              </fill>
            </x14:dxf>
          </x14:cfRule>
          <xm:sqref>K2</xm:sqref>
        </x14:conditionalFormatting>
        <x14:conditionalFormatting xmlns:xm="http://schemas.microsoft.com/office/excel/2006/main">
          <x14:cfRule type="cellIs" priority="17" operator="equal" id="{871EBDF5-FED5-49CF-809A-104EF98301FB}">
            <xm:f>'Board Active'!$G$1</xm:f>
            <x14:dxf>
              <font>
                <color rgb="FF006100"/>
              </font>
              <fill>
                <patternFill>
                  <bgColor rgb="FFC6EFCE"/>
                </patternFill>
              </fill>
            </x14:dxf>
          </x14:cfRule>
          <x14:cfRule type="cellIs" priority="18" operator="greaterThan" id="{5D6303C2-2706-4444-9212-A7F18CA81916}">
            <xm:f>'Board Active'!$G$1</xm:f>
            <x14:dxf>
              <font>
                <color rgb="FF9C6500"/>
              </font>
              <fill>
                <patternFill>
                  <bgColor rgb="FFFFEB9C"/>
                </patternFill>
              </fill>
            </x14:dxf>
          </x14:cfRule>
          <x14:cfRule type="cellIs" priority="21" operator="lessThan" id="{781D3C1F-18B8-4E1F-8BFB-501F21827FD4}">
            <xm:f>'Board Active'!$G$1</xm:f>
            <x14:dxf>
              <font>
                <color rgb="FF9C0006"/>
              </font>
              <fill>
                <patternFill>
                  <bgColor rgb="FFFFC7CE"/>
                </patternFill>
              </fill>
            </x14:dxf>
          </x14:cfRule>
          <xm:sqref>M1</xm:sqref>
        </x14:conditionalFormatting>
        <x14:conditionalFormatting xmlns:xm="http://schemas.microsoft.com/office/excel/2006/main">
          <x14:cfRule type="cellIs" priority="14" operator="equal" id="{AF66139F-2982-4BBD-8B80-DD24F3238C44}">
            <xm:f>'Board Active'!$I$1</xm:f>
            <x14:dxf>
              <font>
                <color rgb="FF006100"/>
              </font>
              <fill>
                <patternFill>
                  <bgColor rgb="FFC6EFCE"/>
                </patternFill>
              </fill>
            </x14:dxf>
          </x14:cfRule>
          <x14:cfRule type="cellIs" priority="15" operator="greaterThan" id="{3AA9C92E-EE37-435B-AC24-F0601CC7B706}">
            <xm:f>'Board Active'!$I$1</xm:f>
            <x14:dxf>
              <font>
                <color rgb="FF9C6500"/>
              </font>
              <fill>
                <patternFill>
                  <bgColor rgb="FFFFEB9C"/>
                </patternFill>
              </fill>
            </x14:dxf>
          </x14:cfRule>
          <x14:cfRule type="cellIs" priority="16" operator="lessThan" id="{4E2AC5DB-6CE6-4A21-8B2D-D902CE7E8553}">
            <xm:f>'Board Active'!$I$1</xm:f>
            <x14:dxf>
              <font>
                <color rgb="FF9C0006"/>
              </font>
              <fill>
                <patternFill>
                  <bgColor rgb="FFFFC7CE"/>
                </patternFill>
              </fill>
            </x14:dxf>
          </x14:cfRule>
          <xm:sqref>O1</xm:sqref>
        </x14:conditionalFormatting>
        <x14:conditionalFormatting xmlns:xm="http://schemas.microsoft.com/office/excel/2006/main">
          <x14:cfRule type="cellIs" priority="11" operator="equal" id="{B9BE212B-517E-4D2B-A612-01231641866B}">
            <xm:f>'Board Active'!$K$1</xm:f>
            <x14:dxf>
              <font>
                <color rgb="FF006100"/>
              </font>
              <fill>
                <patternFill>
                  <bgColor rgb="FFC6EFCE"/>
                </patternFill>
              </fill>
            </x14:dxf>
          </x14:cfRule>
          <x14:cfRule type="cellIs" priority="12" operator="greaterThan" id="{E301F183-5D9C-4D6D-A1F6-9682CFE6C1A5}">
            <xm:f>'Board Active'!$K$1</xm:f>
            <x14:dxf>
              <font>
                <color rgb="FF9C6500"/>
              </font>
              <fill>
                <patternFill>
                  <bgColor rgb="FFFFEB9C"/>
                </patternFill>
              </fill>
            </x14:dxf>
          </x14:cfRule>
          <x14:cfRule type="cellIs" priority="13" operator="lessThan" id="{70C03F28-BEC1-4858-A748-48794F678E89}">
            <xm:f>'Board Active'!$K$1</xm:f>
            <x14:dxf>
              <font>
                <color rgb="FF9C0006"/>
              </font>
              <fill>
                <patternFill>
                  <bgColor rgb="FFFFC7CE"/>
                </patternFill>
              </fill>
            </x14:dxf>
          </x14:cfRule>
          <xm:sqref>Q1</xm:sqref>
        </x14:conditionalFormatting>
      </x14:conditionalFormattings>
    </ext>
    <ext xmlns:x14="http://schemas.microsoft.com/office/spreadsheetml/2009/9/main" uri="{CCE6A557-97BC-4b89-ADB6-D9C93CAAB3DF}">
      <x14:dataValidations xmlns:xm="http://schemas.microsoft.com/office/excel/2006/main" count="2">
        <x14:dataValidation type="list" showInputMessage="1" showErrorMessage="1">
          <x14:formula1>
            <xm:f>'Look-ups'!$A$2:$A$6</xm:f>
          </x14:formula1>
          <xm:sqref>G3:G1000</xm:sqref>
        </x14:dataValidation>
        <x14:dataValidation type="list" showInputMessage="1" showErrorMessage="1">
          <x14:formula1>
            <xm:f>'Look-ups'!$E$1:$E$6</xm:f>
          </x14:formula1>
          <xm:sqref>J3:J1000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N50"/>
  <sheetViews>
    <sheetView showGridLines="0" workbookViewId="0">
      <selection sqref="A1:H1"/>
    </sheetView>
  </sheetViews>
  <sheetFormatPr defaultColWidth="8.85546875" defaultRowHeight="15" x14ac:dyDescent="0.25"/>
  <cols>
    <col min="1" max="1" width="11.85546875" customWidth="1"/>
    <col min="2" max="2" width="10.7109375" customWidth="1"/>
    <col min="3" max="3" width="8.85546875" customWidth="1"/>
    <col min="4" max="4" width="9.7109375" bestFit="1" customWidth="1"/>
    <col min="5" max="5" width="15.42578125" customWidth="1"/>
    <col min="7" max="7" width="7.7109375" customWidth="1"/>
    <col min="10" max="10" width="14.42578125" customWidth="1"/>
    <col min="11" max="11" width="11" customWidth="1"/>
    <col min="12" max="12" width="14.28515625" customWidth="1"/>
    <col min="13" max="13" width="15" customWidth="1"/>
  </cols>
  <sheetData>
    <row r="1" spans="1:14" ht="20.45" thickBot="1" x14ac:dyDescent="0.45">
      <c r="A1" s="131" t="s">
        <v>73</v>
      </c>
      <c r="B1" s="131"/>
      <c r="C1" s="131"/>
      <c r="D1" s="131"/>
      <c r="E1" s="131"/>
      <c r="F1" s="131"/>
      <c r="G1" s="131"/>
      <c r="H1" s="131"/>
      <c r="I1" s="31"/>
      <c r="K1" s="32" t="s">
        <v>74</v>
      </c>
      <c r="L1" s="32"/>
      <c r="M1" s="32"/>
      <c r="N1" s="32"/>
    </row>
    <row r="2" spans="1:14" thickTop="1" x14ac:dyDescent="0.3">
      <c r="L2" s="33" t="s">
        <v>75</v>
      </c>
    </row>
    <row r="3" spans="1:14" ht="14.45" x14ac:dyDescent="0.3">
      <c r="A3" s="34" t="s">
        <v>76</v>
      </c>
      <c r="D3" s="59">
        <f>Settings!B7</f>
        <v>42805</v>
      </c>
      <c r="F3" s="35"/>
      <c r="K3" s="34" t="s">
        <v>77</v>
      </c>
      <c r="L3" s="33" t="str">
        <f>E15&amp;"'s"</f>
        <v>Week's</v>
      </c>
      <c r="M3" s="33" t="s">
        <v>78</v>
      </c>
    </row>
    <row r="4" spans="1:14" ht="14.45" x14ac:dyDescent="0.3">
      <c r="F4" s="36"/>
      <c r="K4" s="37">
        <v>1</v>
      </c>
      <c r="L4" s="38">
        <f t="shared" ref="L4:L24" ca="1" si="0">_xlfn.PERCENTILE.INC(WeeksToZeroResults,K4)</f>
        <v>17</v>
      </c>
      <c r="M4" s="39">
        <f t="shared" ref="M4:M24" ca="1" si="1">_xlfn.PERCENTILE.INC(EndOfWeekDateResults,K4)</f>
        <v>42924</v>
      </c>
    </row>
    <row r="5" spans="1:14" ht="14.45" x14ac:dyDescent="0.3">
      <c r="A5" s="34" t="s">
        <v>79</v>
      </c>
      <c r="K5" s="40">
        <v>0.95</v>
      </c>
      <c r="L5" s="38">
        <f t="shared" ca="1" si="0"/>
        <v>12</v>
      </c>
      <c r="M5" s="39">
        <f t="shared" ca="1" si="1"/>
        <v>42889</v>
      </c>
    </row>
    <row r="6" spans="1:14" ht="21" customHeight="1" x14ac:dyDescent="0.3">
      <c r="A6" s="36" t="s">
        <v>80</v>
      </c>
      <c r="K6" s="40">
        <v>0.9</v>
      </c>
      <c r="L6" s="38">
        <f t="shared" ca="1" si="0"/>
        <v>11</v>
      </c>
      <c r="M6" s="39">
        <f t="shared" ca="1" si="1"/>
        <v>42882</v>
      </c>
    </row>
    <row r="7" spans="1:14" ht="14.45" x14ac:dyDescent="0.3">
      <c r="B7" t="s">
        <v>81</v>
      </c>
      <c r="D7" s="48">
        <f>COUNTIFS('Tracking Data'!D3:D1000,"&lt;&gt;"&amp;"",'Tracking Data'!K3:K1000,"&lt;&gt;"&amp;"",'Tracking Data'!R3:R1000,"",'Tracking Data'!B3:B1000,"&lt;&gt;"&amp;"Aborted")</f>
        <v>9</v>
      </c>
      <c r="F7" t="s">
        <v>82</v>
      </c>
      <c r="H7" s="48">
        <f>COUNTIFS('Tracking Data'!D3:D1000,"SPM"&amp;"*",'Tracking Data'!R3:R1000,"",'Tracking Data'!B3:B1000,"&lt;&gt;"&amp;"Aborted")</f>
        <v>15</v>
      </c>
      <c r="K7" s="40">
        <v>0.85</v>
      </c>
      <c r="L7" s="38">
        <f t="shared" ca="1" si="0"/>
        <v>10</v>
      </c>
      <c r="M7" s="39">
        <f t="shared" ca="1" si="1"/>
        <v>42875</v>
      </c>
    </row>
    <row r="8" spans="1:14" ht="14.45" x14ac:dyDescent="0.3">
      <c r="D8" s="41" t="str">
        <f>IF(StoryCountLowEstimate&gt;StoryCountHighEstimate, "The Low guess must be less than or equal to the high guess.","")</f>
        <v/>
      </c>
      <c r="K8" s="42">
        <v>0.8</v>
      </c>
      <c r="L8" s="43">
        <f t="shared" ca="1" si="0"/>
        <v>10</v>
      </c>
      <c r="M8" s="44">
        <f t="shared" ca="1" si="1"/>
        <v>42875</v>
      </c>
    </row>
    <row r="9" spans="1:14" ht="14.45" x14ac:dyDescent="0.3">
      <c r="A9" s="34" t="s">
        <v>83</v>
      </c>
      <c r="K9" s="42">
        <v>0.75</v>
      </c>
      <c r="L9" s="43">
        <f t="shared" ca="1" si="0"/>
        <v>9</v>
      </c>
      <c r="M9" s="44">
        <f t="shared" ca="1" si="1"/>
        <v>42868</v>
      </c>
    </row>
    <row r="10" spans="1:14" ht="19.5" customHeight="1" x14ac:dyDescent="0.3">
      <c r="A10" s="36" t="s">
        <v>84</v>
      </c>
      <c r="K10" s="42">
        <v>0.7</v>
      </c>
      <c r="L10" s="43">
        <f t="shared" ca="1" si="0"/>
        <v>9</v>
      </c>
      <c r="M10" s="44">
        <f t="shared" ca="1" si="1"/>
        <v>42868</v>
      </c>
    </row>
    <row r="11" spans="1:14" ht="14.45" x14ac:dyDescent="0.3">
      <c r="B11" t="s">
        <v>81</v>
      </c>
      <c r="D11" s="45">
        <v>1</v>
      </c>
      <c r="F11" t="s">
        <v>82</v>
      </c>
      <c r="H11" s="45">
        <v>1</v>
      </c>
      <c r="K11" s="42">
        <v>0.65</v>
      </c>
      <c r="L11" s="43">
        <f t="shared" ca="1" si="0"/>
        <v>8</v>
      </c>
      <c r="M11" s="44">
        <f t="shared" ca="1" si="1"/>
        <v>42861</v>
      </c>
    </row>
    <row r="12" spans="1:14" ht="14.45" x14ac:dyDescent="0.3">
      <c r="K12" s="42">
        <v>0.6</v>
      </c>
      <c r="L12" s="43">
        <f t="shared" ca="1" si="0"/>
        <v>8</v>
      </c>
      <c r="M12" s="44">
        <f t="shared" ca="1" si="1"/>
        <v>42861</v>
      </c>
    </row>
    <row r="13" spans="1:14" ht="14.45" x14ac:dyDescent="0.3">
      <c r="A13" s="34" t="s">
        <v>85</v>
      </c>
      <c r="K13" s="42">
        <v>0.55000000000000004</v>
      </c>
      <c r="L13" s="43">
        <f t="shared" ca="1" si="0"/>
        <v>8</v>
      </c>
      <c r="M13" s="44">
        <f t="shared" ca="1" si="1"/>
        <v>42861</v>
      </c>
    </row>
    <row r="14" spans="1:14" ht="14.45" x14ac:dyDescent="0.3">
      <c r="K14" s="42">
        <v>0.5</v>
      </c>
      <c r="L14" s="43">
        <f t="shared" ca="1" si="0"/>
        <v>7</v>
      </c>
      <c r="M14" s="44">
        <f t="shared" ca="1" si="1"/>
        <v>42854</v>
      </c>
    </row>
    <row r="15" spans="1:14" ht="14.45" x14ac:dyDescent="0.3">
      <c r="A15" s="46" t="s">
        <v>86</v>
      </c>
      <c r="E15" s="47" t="s">
        <v>87</v>
      </c>
      <c r="F15" s="48">
        <f>VLOOKUP(E15,Settings!A2:B5,2,FALSE)</f>
        <v>7</v>
      </c>
      <c r="G15" t="s">
        <v>88</v>
      </c>
      <c r="K15" s="49">
        <v>0.45</v>
      </c>
      <c r="L15" s="50">
        <f t="shared" ca="1" si="0"/>
        <v>7</v>
      </c>
      <c r="M15" s="51">
        <f t="shared" ca="1" si="1"/>
        <v>42854</v>
      </c>
    </row>
    <row r="16" spans="1:14" ht="14.45" x14ac:dyDescent="0.3">
      <c r="K16" s="49">
        <v>0.39999999999999902</v>
      </c>
      <c r="L16" s="50">
        <f t="shared" ca="1" si="0"/>
        <v>7</v>
      </c>
      <c r="M16" s="51">
        <f t="shared" ca="1" si="1"/>
        <v>42854</v>
      </c>
    </row>
    <row r="17" spans="1:13" ht="14.45" x14ac:dyDescent="0.3">
      <c r="A17" s="46" t="s">
        <v>89</v>
      </c>
      <c r="H17" s="47" t="s">
        <v>105</v>
      </c>
      <c r="K17" s="49">
        <v>0.34999999999999898</v>
      </c>
      <c r="L17" s="50">
        <f t="shared" ca="1" si="0"/>
        <v>7</v>
      </c>
      <c r="M17" s="51">
        <f t="shared" ca="1" si="1"/>
        <v>42854</v>
      </c>
    </row>
    <row r="18" spans="1:13" ht="14.45" x14ac:dyDescent="0.3">
      <c r="K18" s="49">
        <v>0.29999999999999899</v>
      </c>
      <c r="L18" s="50">
        <f t="shared" ca="1" si="0"/>
        <v>6</v>
      </c>
      <c r="M18" s="51">
        <f t="shared" ca="1" si="1"/>
        <v>42847</v>
      </c>
    </row>
    <row r="19" spans="1:13" ht="14.45" x14ac:dyDescent="0.3">
      <c r="B19" t="s">
        <v>81</v>
      </c>
      <c r="D19" s="47">
        <v>1</v>
      </c>
      <c r="F19" t="s">
        <v>82</v>
      </c>
      <c r="H19" s="47">
        <v>5</v>
      </c>
      <c r="K19" s="49">
        <v>0.249999999999999</v>
      </c>
      <c r="L19" s="50">
        <f t="shared" ca="1" si="0"/>
        <v>6</v>
      </c>
      <c r="M19" s="51">
        <f t="shared" ca="1" si="1"/>
        <v>42847</v>
      </c>
    </row>
    <row r="20" spans="1:13" ht="14.45" x14ac:dyDescent="0.3">
      <c r="D20" s="41" t="str">
        <f>IF(AND(SamplesOrEstimateFlag="Estimate",ThroughputLowEstimate&gt;ThroughputHighEstimate), "The Low guess must be less than or equal to the high guess.","")</f>
        <v/>
      </c>
      <c r="K20" s="49">
        <v>0.19999999999999901</v>
      </c>
      <c r="L20" s="50">
        <f t="shared" ca="1" si="0"/>
        <v>6</v>
      </c>
      <c r="M20" s="51">
        <f t="shared" ca="1" si="1"/>
        <v>42847</v>
      </c>
    </row>
    <row r="21" spans="1:13" ht="14.45" x14ac:dyDescent="0.3">
      <c r="K21" s="49">
        <v>0.149999999999999</v>
      </c>
      <c r="L21" s="50">
        <f t="shared" ca="1" si="0"/>
        <v>5</v>
      </c>
      <c r="M21" s="51">
        <f t="shared" ca="1" si="1"/>
        <v>42840</v>
      </c>
    </row>
    <row r="22" spans="1:13" ht="14.45" x14ac:dyDescent="0.3">
      <c r="K22" s="49">
        <v>9.9999999999999006E-2</v>
      </c>
      <c r="L22" s="50">
        <f t="shared" ca="1" si="0"/>
        <v>5</v>
      </c>
      <c r="M22" s="51">
        <f t="shared" ca="1" si="1"/>
        <v>42840</v>
      </c>
    </row>
    <row r="23" spans="1:13" ht="14.45" x14ac:dyDescent="0.3">
      <c r="F23" s="52"/>
      <c r="K23" s="49">
        <v>4.9999999999998997E-2</v>
      </c>
      <c r="L23" s="50">
        <f t="shared" ca="1" si="0"/>
        <v>4</v>
      </c>
      <c r="M23" s="51">
        <f t="shared" ca="1" si="1"/>
        <v>42833</v>
      </c>
    </row>
    <row r="24" spans="1:13" x14ac:dyDescent="0.25">
      <c r="K24" s="49">
        <v>0</v>
      </c>
      <c r="L24" s="50">
        <f t="shared" ca="1" si="0"/>
        <v>3</v>
      </c>
      <c r="M24" s="51">
        <f t="shared" ca="1" si="1"/>
        <v>42826</v>
      </c>
    </row>
    <row r="25" spans="1:13" x14ac:dyDescent="0.25">
      <c r="M25" s="4"/>
    </row>
    <row r="30" spans="1:13" ht="20.25" thickBot="1" x14ac:dyDescent="0.35">
      <c r="A30" s="131" t="s">
        <v>91</v>
      </c>
      <c r="B30" s="131"/>
      <c r="C30" s="131"/>
      <c r="D30" s="131"/>
      <c r="E30" s="131"/>
      <c r="F30" s="131"/>
      <c r="G30" s="131"/>
      <c r="H30" s="131"/>
      <c r="I30" s="31"/>
    </row>
    <row r="31" spans="1:13" ht="15.75" thickTop="1" x14ac:dyDescent="0.25"/>
    <row r="32" spans="1:13" x14ac:dyDescent="0.25">
      <c r="A32" s="34" t="s">
        <v>92</v>
      </c>
      <c r="C32" s="47">
        <v>6</v>
      </c>
      <c r="D32" t="str">
        <f>CONCATENATE(E15,"s")</f>
        <v>Weeks</v>
      </c>
      <c r="F32" s="34" t="str">
        <f>CONCATENATE("Result: Total Pre-split Stories in ",WeeksToForecast," ",E15,"s")</f>
        <v>Result: Total Pre-split Stories in 6 Weeks</v>
      </c>
    </row>
    <row r="33" spans="1:9" x14ac:dyDescent="0.25">
      <c r="A33" s="36" t="s">
        <v>93</v>
      </c>
      <c r="F33" s="36" t="s">
        <v>94</v>
      </c>
    </row>
    <row r="34" spans="1:9" x14ac:dyDescent="0.25">
      <c r="A34" s="36" t="s">
        <v>95</v>
      </c>
      <c r="F34" s="53">
        <v>0.95</v>
      </c>
      <c r="G34" s="54">
        <f ca="1">_xlfn.PERCENTILE.INC('Throughput Monte Carlo Weeks'!B$2:B$501,1-Forecast!F34)</f>
        <v>9</v>
      </c>
    </row>
    <row r="35" spans="1:9" x14ac:dyDescent="0.25">
      <c r="F35" s="53">
        <v>0.85</v>
      </c>
      <c r="G35" s="54">
        <f ca="1">_xlfn.PERCENTILE.INC('Throughput Monte Carlo Weeks'!B$2:B$501,1-Forecast!F35)</f>
        <v>10</v>
      </c>
      <c r="H35" s="55" t="str">
        <f>CONCATENATE("&lt;--- Tip: This is your forecasted # storiess for this period at ",F35*100,"% confidence")</f>
        <v>&lt;--- Tip: This is your forecasted # storiess for this period at 85% confidence</v>
      </c>
    </row>
    <row r="36" spans="1:9" x14ac:dyDescent="0.25">
      <c r="F36" s="53">
        <v>0.05</v>
      </c>
      <c r="G36" s="54">
        <f ca="1">_xlfn.PERCENTILE.INC('Throughput Monte Carlo Weeks'!B$2:B$501,1-Forecast!F36)</f>
        <v>15</v>
      </c>
    </row>
    <row r="48" spans="1:9" x14ac:dyDescent="0.25">
      <c r="I48" s="55"/>
    </row>
    <row r="50" spans="1:1" ht="15.75" x14ac:dyDescent="0.25">
      <c r="A50" s="56"/>
    </row>
  </sheetData>
  <mergeCells count="2">
    <mergeCell ref="A1:H1"/>
    <mergeCell ref="A30:H30"/>
  </mergeCells>
  <conditionalFormatting sqref="B19:H19">
    <cfRule type="expression" dxfId="34" priority="1">
      <formula>"SamplesOrEstimateFlag='Estimate'"</formula>
    </cfRule>
  </conditionalFormatting>
  <dataValidations count="10">
    <dataValidation type="whole" allowBlank="1" showInputMessage="1" showErrorMessage="1" sqref="C48">
      <formula1>0</formula1>
      <formula2>100</formula2>
    </dataValidation>
    <dataValidation type="whole" allowBlank="1" showInputMessage="1" showErrorMessage="1" errorTitle="250 Maximum Weeks" error="Although YOU could expand it, this spreadsheet currently limits number of weeks to 250 or below." sqref="C32">
      <formula1>0</formula1>
      <formula2>250</formula2>
    </dataValidation>
    <dataValidation type="decimal" operator="greaterThanOrEqual" showInputMessage="1" showErrorMessage="1" errorTitle="Low guess" error="Must be greater than zero and less than or equal the high guess." promptTitle="Low guess" prompt="Lowest story split rate when team does detailed design and grooming. 1.0 means no split; 2.0 means 2 stories for every initial story." sqref="D11">
      <formula1>1</formula1>
    </dataValidation>
    <dataValidation type="decimal" operator="greaterThanOrEqual" showInputMessage="1" showErrorMessage="1" errorTitle="High guess" error="Must be at least the low guess." promptTitle="High guess" prompt="Highest story split rate when team does detailed design and grooming. 1.0 means no split; 2.0 means 2 stories for every initial story." sqref="H11">
      <formula1>0</formula1>
    </dataValidation>
    <dataValidation allowBlank="1" showInputMessage="1" showErrorMessage="1" promptTitle="Start date" prompt="Enter the first day of the forecast. All dates will be increments of throughput weeks or sprints starting at this date." sqref="D3"/>
    <dataValidation type="whole" operator="greaterThan" showInputMessage="1" showErrorMessage="1" errorTitle="High guess" error="Must be greater than zero" promptTitle="Throughput estimate high" prompt="Enter the highest throughput estimate. This will be the highest expected number of stories completed per week or sprint." sqref="H19">
      <formula1>0</formula1>
    </dataValidation>
    <dataValidation type="whole" operator="greaterThan" showInputMessage="1" showErrorMessage="1" errorTitle="Low guess" error="Must be greater than zero" promptTitle="Throughput estimate low" prompt="Enter the lowest throughput estimate. This will be the least expected number of stories completed per week or sprint." sqref="D19">
      <formula1>0</formula1>
    </dataValidation>
    <dataValidation type="whole" operator="greaterThan" showInputMessage="1" showErrorMessage="1" errorTitle="High guess" error="Must be greater than zero" promptTitle="High guess" prompt="Estimate how many stories need to be completed high bound guess." sqref="H7">
      <formula1>0</formula1>
    </dataValidation>
    <dataValidation type="whole" operator="greaterThan" showInputMessage="1" showErrorMessage="1" errorTitle="Low guess" error="Must be greater than zero" promptTitle="Low guess" prompt="Estimate how many stories need to be completed low bound guess." sqref="D7">
      <formula1>0</formula1>
    </dataValidation>
    <dataValidation type="list" showInputMessage="1" showErrorMessage="1" promptTitle="Throughput data" prompt="Choose 'Data' to use the team historical samples, or 'Estimate' to use the range guessed below." sqref="H17">
      <formula1>"Data,Estimate"</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showInputMessage="1" promptTitle="Thoughput units" prompt="Throughput estimates or samples are per week, or per sprint (2 weeks).">
          <x14:formula1>
            <xm:f>Settings!$A$2:$A$5</xm:f>
          </x14:formula1>
          <xm:sqref>E15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E16"/>
  <sheetViews>
    <sheetView workbookViewId="0"/>
  </sheetViews>
  <sheetFormatPr defaultColWidth="8.85546875" defaultRowHeight="15" x14ac:dyDescent="0.25"/>
  <cols>
    <col min="1" max="1" width="16.28515625" customWidth="1"/>
    <col min="2" max="2" width="9.7109375" bestFit="1" customWidth="1"/>
    <col min="4" max="4" width="11" customWidth="1"/>
  </cols>
  <sheetData>
    <row r="1" spans="1:5" x14ac:dyDescent="0.3">
      <c r="A1" s="64" t="s">
        <v>111</v>
      </c>
      <c r="B1" s="64" t="s">
        <v>88</v>
      </c>
    </row>
    <row r="2" spans="1:5" x14ac:dyDescent="0.3">
      <c r="A2" s="65" t="s">
        <v>87</v>
      </c>
      <c r="B2" s="65">
        <v>7</v>
      </c>
    </row>
    <row r="3" spans="1:5" x14ac:dyDescent="0.3">
      <c r="A3" s="65" t="s">
        <v>112</v>
      </c>
      <c r="B3" s="65">
        <v>14</v>
      </c>
    </row>
    <row r="4" spans="1:5" x14ac:dyDescent="0.3">
      <c r="A4" s="65" t="s">
        <v>113</v>
      </c>
      <c r="B4" s="65">
        <v>21</v>
      </c>
    </row>
    <row r="5" spans="1:5" x14ac:dyDescent="0.3">
      <c r="A5" s="65" t="s">
        <v>114</v>
      </c>
      <c r="B5" s="65">
        <v>28</v>
      </c>
    </row>
    <row r="7" spans="1:5" x14ac:dyDescent="0.3">
      <c r="A7" t="s">
        <v>189</v>
      </c>
      <c r="B7" s="4">
        <v>42805</v>
      </c>
    </row>
    <row r="9" spans="1:5" x14ac:dyDescent="0.3">
      <c r="A9" t="s">
        <v>190</v>
      </c>
      <c r="B9" t="s">
        <v>191</v>
      </c>
    </row>
    <row r="11" spans="1:5" x14ac:dyDescent="0.25">
      <c r="A11" s="34" t="s">
        <v>218</v>
      </c>
      <c r="D11" s="132" t="s">
        <v>219</v>
      </c>
      <c r="E11" s="132"/>
    </row>
    <row r="12" spans="1:5" x14ac:dyDescent="0.25">
      <c r="A12" t="s">
        <v>5</v>
      </c>
      <c r="B12">
        <v>3</v>
      </c>
      <c r="D12" t="s">
        <v>220</v>
      </c>
      <c r="E12">
        <v>1</v>
      </c>
    </row>
    <row r="13" spans="1:5" x14ac:dyDescent="0.25">
      <c r="A13" t="s">
        <v>6</v>
      </c>
      <c r="B13">
        <v>3</v>
      </c>
      <c r="D13" t="s">
        <v>20</v>
      </c>
      <c r="E13">
        <v>1</v>
      </c>
    </row>
    <row r="14" spans="1:5" x14ac:dyDescent="0.25">
      <c r="A14" t="s">
        <v>7</v>
      </c>
      <c r="B14">
        <v>1</v>
      </c>
      <c r="D14" t="s">
        <v>15</v>
      </c>
      <c r="E14">
        <v>5</v>
      </c>
    </row>
    <row r="15" spans="1:5" x14ac:dyDescent="0.25">
      <c r="A15" t="s">
        <v>8</v>
      </c>
      <c r="B15">
        <v>1</v>
      </c>
      <c r="D15" t="s">
        <v>61</v>
      </c>
      <c r="E15">
        <v>1</v>
      </c>
    </row>
    <row r="16" spans="1:5" x14ac:dyDescent="0.25">
      <c r="A16" t="s">
        <v>221</v>
      </c>
      <c r="B16">
        <f>SUM(B12:B15)</f>
        <v>8</v>
      </c>
      <c r="D16" t="s">
        <v>221</v>
      </c>
      <c r="E16">
        <f>SUM(E12:E15)</f>
        <v>8</v>
      </c>
    </row>
  </sheetData>
  <mergeCells count="1">
    <mergeCell ref="D11:E11"/>
  </mergeCells>
  <conditionalFormatting sqref="B16">
    <cfRule type="cellIs" dxfId="33" priority="2" operator="equal">
      <formula>$E$16</formula>
    </cfRule>
  </conditionalFormatting>
  <conditionalFormatting sqref="E16">
    <cfRule type="cellIs" dxfId="32" priority="1" operator="equal">
      <formula>$B$16</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O371"/>
  <sheetViews>
    <sheetView topLeftCell="B1" workbookViewId="0"/>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25" t="s">
        <v>21</v>
      </c>
      <c r="C1" s="125" t="s">
        <v>22</v>
      </c>
      <c r="D1" s="125" t="s">
        <v>23</v>
      </c>
      <c r="E1" s="26" t="s">
        <v>3</v>
      </c>
      <c r="F1" s="1" t="s">
        <v>5</v>
      </c>
      <c r="G1" s="1" t="s">
        <v>6</v>
      </c>
      <c r="H1" s="6"/>
      <c r="I1" s="1" t="s">
        <v>7</v>
      </c>
      <c r="J1" s="6"/>
      <c r="K1" s="1" t="s">
        <v>8</v>
      </c>
      <c r="L1" s="6"/>
      <c r="M1" s="125" t="s">
        <v>9</v>
      </c>
      <c r="N1" s="128" t="s">
        <v>11</v>
      </c>
      <c r="O1" s="129" t="s">
        <v>10</v>
      </c>
    </row>
    <row r="2" spans="1:15" x14ac:dyDescent="0.25">
      <c r="B2" s="125" t="s">
        <v>1</v>
      </c>
      <c r="C2" s="125"/>
      <c r="D2" s="125"/>
      <c r="E2" s="26"/>
      <c r="F2" s="6"/>
      <c r="G2" s="2" t="s">
        <v>13</v>
      </c>
      <c r="H2" s="3" t="s">
        <v>14</v>
      </c>
      <c r="I2" s="2" t="s">
        <v>13</v>
      </c>
      <c r="J2" s="3" t="s">
        <v>14</v>
      </c>
      <c r="K2" s="2" t="s">
        <v>13</v>
      </c>
      <c r="L2" s="3" t="s">
        <v>14</v>
      </c>
      <c r="M2" s="125"/>
      <c r="N2" s="128"/>
      <c r="O2" s="129"/>
    </row>
    <row r="3" spans="1:15" ht="14.45" x14ac:dyDescent="0.3">
      <c r="A3">
        <v>1</v>
      </c>
      <c r="B3" s="8" t="str">
        <f t="shared" ref="B3:B27" si="0">IF(D3&lt;&gt;"","SPM"&amp;A3,"")</f>
        <v>SPM1</v>
      </c>
      <c r="C3" s="7" t="str">
        <f>IF(D3&lt;&gt;"","def-"&amp;B3&amp;"-"&amp;A3,"")</f>
        <v>def-SPM1-1</v>
      </c>
      <c r="D3" t="s">
        <v>24</v>
      </c>
      <c r="E3" s="7" t="str">
        <f>IF(D3&lt;&gt;"",'Tracking Data'!G3,"")</f>
        <v>Standard</v>
      </c>
      <c r="F3" s="4">
        <v>42802</v>
      </c>
      <c r="G3" s="4">
        <v>42803</v>
      </c>
      <c r="H3" s="4">
        <v>42804</v>
      </c>
      <c r="I3" s="4">
        <v>42807</v>
      </c>
      <c r="J3" s="4">
        <v>42808</v>
      </c>
      <c r="K3" s="4">
        <v>42809</v>
      </c>
      <c r="L3" s="4">
        <v>42810</v>
      </c>
      <c r="M3" s="4">
        <v>42811</v>
      </c>
      <c r="N3" t="str">
        <f>IF(M3&lt;&gt;"", "Done", IF(L3&lt;&gt;"","Validation Out", IF(K3&lt;&gt;"", "Validation In", IF(J3&lt;&gt;"", "Execution Out",IF(I3&lt;&gt;"","Execution In",IF(H3&lt;&gt;"","Analysis Out",IF(G3&lt;&gt;"","Analysis In",IF(F3&lt;&gt;"","Planned",""))))))))</f>
        <v>Done</v>
      </c>
      <c r="O3">
        <f>IF(N3="Done",M3-G3)</f>
        <v>8</v>
      </c>
    </row>
    <row r="4" spans="1:15" ht="14.45" x14ac:dyDescent="0.3">
      <c r="A4">
        <v>2</v>
      </c>
      <c r="B4" s="8" t="str">
        <f t="shared" si="0"/>
        <v>SPM2</v>
      </c>
      <c r="C4" s="7" t="str">
        <f t="shared" ref="C4:C67" si="1">IF(D4&lt;&gt;"","def-"&amp;B4&amp;"-"&amp;A4,"")</f>
        <v>def-SPM2-2</v>
      </c>
      <c r="D4" t="s">
        <v>25</v>
      </c>
      <c r="E4" s="7" t="str">
        <f>IF(D4&lt;&gt;"",'Tracking Data'!G4,"")</f>
        <v>Standard</v>
      </c>
      <c r="F4" s="4">
        <v>42802</v>
      </c>
      <c r="G4" s="4">
        <v>42803</v>
      </c>
      <c r="N4" t="str">
        <f t="shared" ref="N4:N24" si="2">IF(M4&lt;&gt;"", "Done", IF(L4&lt;&gt;"","Validation Out", IF(K4&lt;&gt;"", "Validation In", IF(J4&lt;&gt;"", "Execution Out",IF(I4&lt;&gt;"","Execution In",IF(H4&lt;&gt;"","Analysis Out",IF(G4&lt;&gt;"","Analysis In",IF(F4&lt;&gt;"","Planned",""))))))))</f>
        <v>Analysis In</v>
      </c>
      <c r="O4" t="b">
        <f t="shared" ref="O4:O26" si="3">IF(N4="Done",M4-G4)</f>
        <v>0</v>
      </c>
    </row>
    <row r="5" spans="1:15" ht="14.45" x14ac:dyDescent="0.3">
      <c r="A5">
        <v>3</v>
      </c>
      <c r="B5" s="8" t="str">
        <f t="shared" si="0"/>
        <v/>
      </c>
      <c r="C5" s="7" t="str">
        <f t="shared" si="1"/>
        <v/>
      </c>
      <c r="E5" s="7" t="str">
        <f>IF(D5&lt;&gt;"",'Tracking Data'!G5,"")</f>
        <v/>
      </c>
      <c r="N5" t="str">
        <f t="shared" si="2"/>
        <v/>
      </c>
      <c r="O5" t="b">
        <f t="shared" si="3"/>
        <v>0</v>
      </c>
    </row>
    <row r="6" spans="1:15" ht="14.45" x14ac:dyDescent="0.3">
      <c r="A6">
        <v>4</v>
      </c>
      <c r="B6" s="8" t="str">
        <f t="shared" si="0"/>
        <v/>
      </c>
      <c r="C6" s="7" t="str">
        <f t="shared" si="1"/>
        <v/>
      </c>
      <c r="E6" s="7" t="str">
        <f>IF(D6&lt;&gt;"",'Tracking Data'!G6,"")</f>
        <v/>
      </c>
      <c r="N6" t="str">
        <f t="shared" si="2"/>
        <v/>
      </c>
      <c r="O6" t="b">
        <f t="shared" si="3"/>
        <v>0</v>
      </c>
    </row>
    <row r="7" spans="1:15" ht="14.45" x14ac:dyDescent="0.3">
      <c r="A7">
        <v>5</v>
      </c>
      <c r="B7" s="8" t="str">
        <f t="shared" si="0"/>
        <v/>
      </c>
      <c r="C7" s="7" t="str">
        <f t="shared" si="1"/>
        <v/>
      </c>
      <c r="E7" s="7" t="str">
        <f>IF(D7&lt;&gt;"",'Tracking Data'!G7,"")</f>
        <v/>
      </c>
      <c r="N7" t="str">
        <f t="shared" si="2"/>
        <v/>
      </c>
      <c r="O7" t="b">
        <f t="shared" si="3"/>
        <v>0</v>
      </c>
    </row>
    <row r="8" spans="1:15" ht="14.45" x14ac:dyDescent="0.3">
      <c r="A8">
        <v>6</v>
      </c>
      <c r="B8" s="8" t="str">
        <f t="shared" si="0"/>
        <v/>
      </c>
      <c r="C8" s="7" t="str">
        <f t="shared" si="1"/>
        <v/>
      </c>
      <c r="E8" s="7" t="str">
        <f>IF(D8&lt;&gt;"",'Tracking Data'!G8,"")</f>
        <v/>
      </c>
      <c r="N8" t="str">
        <f t="shared" si="2"/>
        <v/>
      </c>
      <c r="O8" t="b">
        <f t="shared" si="3"/>
        <v>0</v>
      </c>
    </row>
    <row r="9" spans="1:15" ht="14.45" x14ac:dyDescent="0.3">
      <c r="A9">
        <v>7</v>
      </c>
      <c r="B9" s="8" t="str">
        <f t="shared" si="0"/>
        <v/>
      </c>
      <c r="C9" s="7" t="str">
        <f t="shared" si="1"/>
        <v/>
      </c>
      <c r="E9" s="7" t="str">
        <f>IF(D9&lt;&gt;"",'Tracking Data'!G9,"")</f>
        <v/>
      </c>
      <c r="N9" t="str">
        <f t="shared" si="2"/>
        <v/>
      </c>
      <c r="O9" t="b">
        <f t="shared" si="3"/>
        <v>0</v>
      </c>
    </row>
    <row r="10" spans="1:15" ht="14.45" x14ac:dyDescent="0.3">
      <c r="A10">
        <v>8</v>
      </c>
      <c r="B10" s="8" t="str">
        <f t="shared" si="0"/>
        <v/>
      </c>
      <c r="C10" s="7" t="str">
        <f t="shared" si="1"/>
        <v/>
      </c>
      <c r="E10" s="7" t="str">
        <f>IF(D10&lt;&gt;"",'Tracking Data'!G10,"")</f>
        <v/>
      </c>
      <c r="N10" t="str">
        <f t="shared" si="2"/>
        <v/>
      </c>
      <c r="O10" t="b">
        <f t="shared" si="3"/>
        <v>0</v>
      </c>
    </row>
    <row r="11" spans="1:15" ht="14.45" x14ac:dyDescent="0.3">
      <c r="A11">
        <v>9</v>
      </c>
      <c r="B11" s="8" t="str">
        <f t="shared" si="0"/>
        <v/>
      </c>
      <c r="C11" s="7" t="str">
        <f t="shared" si="1"/>
        <v/>
      </c>
      <c r="E11" s="7" t="str">
        <f>IF(D11&lt;&gt;"",'Tracking Data'!G11,"")</f>
        <v/>
      </c>
      <c r="N11" t="str">
        <f t="shared" si="2"/>
        <v/>
      </c>
      <c r="O11" t="b">
        <f t="shared" si="3"/>
        <v>0</v>
      </c>
    </row>
    <row r="12" spans="1:15" ht="14.45" x14ac:dyDescent="0.3">
      <c r="A12">
        <v>10</v>
      </c>
      <c r="B12" s="8" t="str">
        <f t="shared" si="0"/>
        <v/>
      </c>
      <c r="C12" s="7" t="str">
        <f t="shared" si="1"/>
        <v/>
      </c>
      <c r="E12" s="7" t="str">
        <f>IF(D12&lt;&gt;"",'Tracking Data'!G12,"")</f>
        <v/>
      </c>
      <c r="N12" t="str">
        <f t="shared" si="2"/>
        <v/>
      </c>
      <c r="O12" t="b">
        <f t="shared" si="3"/>
        <v>0</v>
      </c>
    </row>
    <row r="13" spans="1:15" ht="14.45" x14ac:dyDescent="0.3">
      <c r="A13">
        <v>11</v>
      </c>
      <c r="B13" s="8" t="str">
        <f t="shared" si="0"/>
        <v/>
      </c>
      <c r="C13" s="7" t="str">
        <f t="shared" si="1"/>
        <v/>
      </c>
      <c r="E13" s="7" t="str">
        <f>IF(D13&lt;&gt;"",'Tracking Data'!G13,"")</f>
        <v/>
      </c>
      <c r="N13" t="str">
        <f t="shared" si="2"/>
        <v/>
      </c>
      <c r="O13" t="b">
        <f t="shared" si="3"/>
        <v>0</v>
      </c>
    </row>
    <row r="14" spans="1:15" ht="14.45" x14ac:dyDescent="0.3">
      <c r="A14">
        <v>12</v>
      </c>
      <c r="B14" s="8" t="str">
        <f t="shared" si="0"/>
        <v/>
      </c>
      <c r="C14" s="7" t="str">
        <f t="shared" si="1"/>
        <v/>
      </c>
      <c r="E14" s="7" t="str">
        <f>IF(D14&lt;&gt;"",'Tracking Data'!G14,"")</f>
        <v/>
      </c>
      <c r="N14" t="str">
        <f t="shared" si="2"/>
        <v/>
      </c>
      <c r="O14" t="b">
        <f t="shared" si="3"/>
        <v>0</v>
      </c>
    </row>
    <row r="15" spans="1:15" ht="14.45" x14ac:dyDescent="0.3">
      <c r="A15">
        <v>13</v>
      </c>
      <c r="B15" s="8" t="str">
        <f t="shared" si="0"/>
        <v/>
      </c>
      <c r="C15" s="7" t="str">
        <f t="shared" si="1"/>
        <v/>
      </c>
      <c r="E15" s="7" t="str">
        <f>IF(D15&lt;&gt;"",'Tracking Data'!G15,"")</f>
        <v/>
      </c>
      <c r="N15" t="str">
        <f t="shared" si="2"/>
        <v/>
      </c>
      <c r="O15" t="b">
        <f t="shared" si="3"/>
        <v>0</v>
      </c>
    </row>
    <row r="16" spans="1:15" ht="14.45" x14ac:dyDescent="0.3">
      <c r="A16">
        <v>14</v>
      </c>
      <c r="B16" s="8" t="str">
        <f t="shared" si="0"/>
        <v/>
      </c>
      <c r="C16" s="7" t="str">
        <f t="shared" si="1"/>
        <v/>
      </c>
      <c r="E16" s="7" t="str">
        <f>IF(D16&lt;&gt;"",'Tracking Data'!G16,"")</f>
        <v/>
      </c>
      <c r="N16" t="str">
        <f t="shared" si="2"/>
        <v/>
      </c>
      <c r="O16" t="b">
        <f t="shared" si="3"/>
        <v>0</v>
      </c>
    </row>
    <row r="17" spans="1:15" ht="14.45" x14ac:dyDescent="0.3">
      <c r="A17">
        <v>15</v>
      </c>
      <c r="B17" s="8" t="str">
        <f t="shared" si="0"/>
        <v/>
      </c>
      <c r="C17" s="7" t="str">
        <f t="shared" si="1"/>
        <v/>
      </c>
      <c r="E17" s="7" t="str">
        <f>IF(D17&lt;&gt;"",'Tracking Data'!G17,"")</f>
        <v/>
      </c>
      <c r="N17" t="str">
        <f t="shared" si="2"/>
        <v/>
      </c>
      <c r="O17" t="b">
        <f t="shared" si="3"/>
        <v>0</v>
      </c>
    </row>
    <row r="18" spans="1:15" ht="14.45" x14ac:dyDescent="0.3">
      <c r="A18">
        <v>16</v>
      </c>
      <c r="B18" s="8" t="str">
        <f t="shared" si="0"/>
        <v/>
      </c>
      <c r="C18" s="7" t="str">
        <f t="shared" si="1"/>
        <v/>
      </c>
      <c r="E18" s="7" t="str">
        <f>IF(D18&lt;&gt;"",'Tracking Data'!G18,"")</f>
        <v/>
      </c>
      <c r="N18" t="str">
        <f t="shared" si="2"/>
        <v/>
      </c>
      <c r="O18" t="b">
        <f t="shared" si="3"/>
        <v>0</v>
      </c>
    </row>
    <row r="19" spans="1:15" ht="14.45" x14ac:dyDescent="0.3">
      <c r="A19">
        <v>17</v>
      </c>
      <c r="B19" s="8" t="str">
        <f t="shared" si="0"/>
        <v/>
      </c>
      <c r="C19" s="7" t="str">
        <f t="shared" si="1"/>
        <v/>
      </c>
      <c r="E19" s="7" t="str">
        <f>IF(D19&lt;&gt;"",'Tracking Data'!G19,"")</f>
        <v/>
      </c>
      <c r="N19" t="str">
        <f t="shared" si="2"/>
        <v/>
      </c>
      <c r="O19" t="b">
        <f t="shared" si="3"/>
        <v>0</v>
      </c>
    </row>
    <row r="20" spans="1:15" ht="14.45" x14ac:dyDescent="0.3">
      <c r="A20">
        <v>18</v>
      </c>
      <c r="B20" s="8" t="str">
        <f t="shared" si="0"/>
        <v/>
      </c>
      <c r="C20" s="7" t="str">
        <f t="shared" si="1"/>
        <v/>
      </c>
      <c r="E20" s="7" t="str">
        <f>IF(D20&lt;&gt;"",'Tracking Data'!G20,"")</f>
        <v/>
      </c>
      <c r="N20" t="str">
        <f t="shared" si="2"/>
        <v/>
      </c>
      <c r="O20" t="b">
        <f t="shared" si="3"/>
        <v>0</v>
      </c>
    </row>
    <row r="21" spans="1:15" ht="14.45" x14ac:dyDescent="0.3">
      <c r="A21">
        <v>19</v>
      </c>
      <c r="B21" s="8" t="str">
        <f t="shared" si="0"/>
        <v/>
      </c>
      <c r="C21" s="7" t="str">
        <f t="shared" si="1"/>
        <v/>
      </c>
      <c r="E21" s="7" t="str">
        <f>IF(D21&lt;&gt;"",'Tracking Data'!G21,"")</f>
        <v/>
      </c>
      <c r="N21" t="str">
        <f t="shared" si="2"/>
        <v/>
      </c>
      <c r="O21" t="b">
        <f t="shared" si="3"/>
        <v>0</v>
      </c>
    </row>
    <row r="22" spans="1:15" ht="14.45" x14ac:dyDescent="0.3">
      <c r="A22">
        <v>20</v>
      </c>
      <c r="B22" s="8" t="str">
        <f t="shared" si="0"/>
        <v/>
      </c>
      <c r="C22" s="7" t="str">
        <f t="shared" si="1"/>
        <v/>
      </c>
      <c r="E22" s="7" t="str">
        <f>IF(D22&lt;&gt;"",'Tracking Data'!G22,"")</f>
        <v/>
      </c>
      <c r="N22" t="str">
        <f t="shared" si="2"/>
        <v/>
      </c>
      <c r="O22" t="b">
        <f t="shared" si="3"/>
        <v>0</v>
      </c>
    </row>
    <row r="23" spans="1:15" ht="14.45" x14ac:dyDescent="0.3">
      <c r="A23">
        <v>21</v>
      </c>
      <c r="B23" s="8" t="str">
        <f t="shared" si="0"/>
        <v/>
      </c>
      <c r="C23" s="7" t="str">
        <f t="shared" si="1"/>
        <v/>
      </c>
      <c r="E23" s="7" t="str">
        <f>IF(D23&lt;&gt;"",'Tracking Data'!G23,"")</f>
        <v/>
      </c>
      <c r="N23" t="str">
        <f t="shared" si="2"/>
        <v/>
      </c>
      <c r="O23" t="b">
        <f t="shared" si="3"/>
        <v>0</v>
      </c>
    </row>
    <row r="24" spans="1:15" ht="14.45" x14ac:dyDescent="0.3">
      <c r="A24">
        <v>22</v>
      </c>
      <c r="B24" s="8" t="str">
        <f t="shared" si="0"/>
        <v/>
      </c>
      <c r="C24" s="7" t="str">
        <f t="shared" si="1"/>
        <v/>
      </c>
      <c r="E24" s="7" t="str">
        <f>IF(D24&lt;&gt;"",'Tracking Data'!G24,"")</f>
        <v/>
      </c>
      <c r="N24" t="str">
        <f t="shared" si="2"/>
        <v/>
      </c>
      <c r="O24" t="b">
        <f t="shared" si="3"/>
        <v>0</v>
      </c>
    </row>
    <row r="25" spans="1:15" x14ac:dyDescent="0.25">
      <c r="A25">
        <v>23</v>
      </c>
      <c r="B25" s="8" t="str">
        <f t="shared" si="0"/>
        <v/>
      </c>
      <c r="C25" s="7" t="str">
        <f t="shared" si="1"/>
        <v/>
      </c>
      <c r="E25" s="7" t="str">
        <f>IF(D25&lt;&gt;"",'Tracking Data'!G25,"")</f>
        <v/>
      </c>
      <c r="O25" t="b">
        <f t="shared" si="3"/>
        <v>0</v>
      </c>
    </row>
    <row r="26" spans="1:15" x14ac:dyDescent="0.25">
      <c r="A26">
        <v>24</v>
      </c>
      <c r="B26" s="8" t="str">
        <f t="shared" si="0"/>
        <v/>
      </c>
      <c r="C26" s="7" t="str">
        <f t="shared" si="1"/>
        <v/>
      </c>
      <c r="E26" s="7" t="str">
        <f>IF(D26&lt;&gt;"",'Tracking Data'!G26,"")</f>
        <v/>
      </c>
      <c r="O26" t="b">
        <f t="shared" si="3"/>
        <v>0</v>
      </c>
    </row>
    <row r="27" spans="1:15" x14ac:dyDescent="0.25">
      <c r="A27">
        <v>25</v>
      </c>
      <c r="B27" s="8" t="str">
        <f t="shared" si="0"/>
        <v/>
      </c>
      <c r="C27" s="7" t="str">
        <f t="shared" si="1"/>
        <v/>
      </c>
      <c r="E27" s="7" t="str">
        <f>IF(D27&lt;&gt;"",'Tracking Data'!G27,"")</f>
        <v/>
      </c>
    </row>
    <row r="28" spans="1:15" x14ac:dyDescent="0.25">
      <c r="A28">
        <v>26</v>
      </c>
      <c r="B28" s="8"/>
      <c r="C28" s="7" t="str">
        <f t="shared" si="1"/>
        <v/>
      </c>
      <c r="E28" s="7" t="str">
        <f>IF(D28&lt;&gt;"",'Tracking Data'!G28,"")</f>
        <v/>
      </c>
    </row>
    <row r="29" spans="1:15" x14ac:dyDescent="0.25">
      <c r="A29">
        <v>27</v>
      </c>
      <c r="B29" s="8"/>
      <c r="C29" s="7" t="str">
        <f t="shared" si="1"/>
        <v/>
      </c>
      <c r="E29" s="7" t="str">
        <f>IF(D29&lt;&gt;"",'Tracking Data'!G29,"")</f>
        <v/>
      </c>
    </row>
    <row r="30" spans="1:15" x14ac:dyDescent="0.25">
      <c r="A30">
        <v>28</v>
      </c>
      <c r="B30" s="8"/>
      <c r="C30" s="7" t="str">
        <f t="shared" si="1"/>
        <v/>
      </c>
      <c r="E30" s="7" t="str">
        <f>IF(D30&lt;&gt;"",'Tracking Data'!G30,"")</f>
        <v/>
      </c>
    </row>
    <row r="31" spans="1:15" x14ac:dyDescent="0.25">
      <c r="A31">
        <v>29</v>
      </c>
      <c r="B31" s="8"/>
      <c r="C31" s="7" t="str">
        <f t="shared" si="1"/>
        <v/>
      </c>
      <c r="E31" s="7" t="str">
        <f>IF(D31&lt;&gt;"",'Tracking Data'!G31,"")</f>
        <v/>
      </c>
    </row>
    <row r="32" spans="1:15" x14ac:dyDescent="0.25">
      <c r="A32">
        <v>30</v>
      </c>
      <c r="B32" s="8"/>
      <c r="C32" s="7" t="str">
        <f t="shared" si="1"/>
        <v/>
      </c>
      <c r="E32" s="7" t="str">
        <f>IF(D32&lt;&gt;"",'Tracking Data'!G32,"")</f>
        <v/>
      </c>
    </row>
    <row r="33" spans="1:5" x14ac:dyDescent="0.25">
      <c r="A33">
        <v>31</v>
      </c>
      <c r="B33" s="8"/>
      <c r="C33" s="7" t="str">
        <f t="shared" si="1"/>
        <v/>
      </c>
      <c r="E33" s="7" t="str">
        <f>IF(D33&lt;&gt;"",'Tracking Data'!G33,"")</f>
        <v/>
      </c>
    </row>
    <row r="34" spans="1:5" x14ac:dyDescent="0.25">
      <c r="A34">
        <v>32</v>
      </c>
      <c r="B34" s="8"/>
      <c r="C34" s="7" t="str">
        <f t="shared" si="1"/>
        <v/>
      </c>
      <c r="E34" s="7" t="str">
        <f>IF(D34&lt;&gt;"",'Tracking Data'!G34,"")</f>
        <v/>
      </c>
    </row>
    <row r="35" spans="1:5" x14ac:dyDescent="0.25">
      <c r="A35">
        <v>33</v>
      </c>
      <c r="B35" s="8"/>
      <c r="C35" s="7" t="str">
        <f t="shared" si="1"/>
        <v/>
      </c>
      <c r="E35" s="7" t="str">
        <f>IF(D35&lt;&gt;"",'Tracking Data'!G35,"")</f>
        <v/>
      </c>
    </row>
    <row r="36" spans="1:5" x14ac:dyDescent="0.25">
      <c r="A36">
        <v>34</v>
      </c>
      <c r="B36" s="8"/>
      <c r="C36" s="7" t="str">
        <f t="shared" si="1"/>
        <v/>
      </c>
      <c r="E36" s="7" t="str">
        <f>IF(D36&lt;&gt;"",'Tracking Data'!G36,"")</f>
        <v/>
      </c>
    </row>
    <row r="37" spans="1:5" x14ac:dyDescent="0.25">
      <c r="A37">
        <v>35</v>
      </c>
      <c r="B37" s="8"/>
      <c r="C37" s="7" t="str">
        <f t="shared" si="1"/>
        <v/>
      </c>
      <c r="E37" s="7" t="str">
        <f>IF(D37&lt;&gt;"",'Tracking Data'!G37,"")</f>
        <v/>
      </c>
    </row>
    <row r="38" spans="1:5" x14ac:dyDescent="0.25">
      <c r="A38">
        <v>36</v>
      </c>
      <c r="B38" s="8"/>
      <c r="C38" s="7" t="str">
        <f t="shared" si="1"/>
        <v/>
      </c>
      <c r="E38" s="7" t="str">
        <f>IF(D38&lt;&gt;"",'Tracking Data'!G38,"")</f>
        <v/>
      </c>
    </row>
    <row r="39" spans="1:5" x14ac:dyDescent="0.25">
      <c r="A39">
        <v>37</v>
      </c>
      <c r="B39" s="8"/>
      <c r="C39" s="7" t="str">
        <f t="shared" si="1"/>
        <v/>
      </c>
      <c r="E39" s="7" t="str">
        <f>IF(D39&lt;&gt;"",'Tracking Data'!G39,"")</f>
        <v/>
      </c>
    </row>
    <row r="40" spans="1:5" x14ac:dyDescent="0.25">
      <c r="A40">
        <v>38</v>
      </c>
      <c r="B40" s="8"/>
      <c r="C40" s="7" t="str">
        <f t="shared" si="1"/>
        <v/>
      </c>
      <c r="E40" s="7" t="str">
        <f>IF(D40&lt;&gt;"",'Tracking Data'!G40,"")</f>
        <v/>
      </c>
    </row>
    <row r="41" spans="1:5" x14ac:dyDescent="0.25">
      <c r="A41">
        <v>39</v>
      </c>
      <c r="B41" s="8"/>
      <c r="C41" s="7" t="str">
        <f t="shared" si="1"/>
        <v/>
      </c>
      <c r="E41" s="7" t="str">
        <f>IF(D41&lt;&gt;"",'Tracking Data'!G41,"")</f>
        <v/>
      </c>
    </row>
    <row r="42" spans="1:5" x14ac:dyDescent="0.25">
      <c r="A42">
        <v>40</v>
      </c>
      <c r="B42" s="8"/>
      <c r="C42" s="7" t="str">
        <f t="shared" si="1"/>
        <v/>
      </c>
      <c r="E42" s="7" t="str">
        <f>IF(D42&lt;&gt;"",'Tracking Data'!G42,"")</f>
        <v/>
      </c>
    </row>
    <row r="43" spans="1:5" x14ac:dyDescent="0.25">
      <c r="A43">
        <v>41</v>
      </c>
      <c r="B43" s="8"/>
      <c r="C43" s="7" t="str">
        <f t="shared" si="1"/>
        <v/>
      </c>
      <c r="E43" s="7" t="str">
        <f>IF(D43&lt;&gt;"",'Tracking Data'!G43,"")</f>
        <v/>
      </c>
    </row>
    <row r="44" spans="1:5" x14ac:dyDescent="0.25">
      <c r="A44">
        <v>42</v>
      </c>
      <c r="B44" s="8"/>
      <c r="C44" s="7" t="str">
        <f t="shared" si="1"/>
        <v/>
      </c>
      <c r="E44" s="7" t="str">
        <f>IF(D44&lt;&gt;"",'Tracking Data'!G44,"")</f>
        <v/>
      </c>
    </row>
    <row r="45" spans="1:5" x14ac:dyDescent="0.25">
      <c r="A45">
        <v>43</v>
      </c>
      <c r="B45" s="8"/>
      <c r="C45" s="7" t="str">
        <f t="shared" si="1"/>
        <v/>
      </c>
      <c r="E45" s="7" t="str">
        <f>IF(D45&lt;&gt;"",'Tracking Data'!G45,"")</f>
        <v/>
      </c>
    </row>
    <row r="46" spans="1:5" x14ac:dyDescent="0.25">
      <c r="A46">
        <v>44</v>
      </c>
      <c r="B46" s="8"/>
      <c r="C46" s="7" t="str">
        <f t="shared" si="1"/>
        <v/>
      </c>
      <c r="E46" s="7" t="str">
        <f>IF(D46&lt;&gt;"",'Tracking Data'!G46,"")</f>
        <v/>
      </c>
    </row>
    <row r="47" spans="1:5" x14ac:dyDescent="0.25">
      <c r="A47">
        <v>45</v>
      </c>
      <c r="B47" s="8"/>
      <c r="C47" s="7" t="str">
        <f t="shared" si="1"/>
        <v/>
      </c>
      <c r="E47" s="7" t="str">
        <f>IF(D47&lt;&gt;"",'Tracking Data'!G47,"")</f>
        <v/>
      </c>
    </row>
    <row r="48" spans="1:5" x14ac:dyDescent="0.25">
      <c r="A48">
        <v>46</v>
      </c>
      <c r="B48" s="8"/>
      <c r="C48" s="7" t="str">
        <f t="shared" si="1"/>
        <v/>
      </c>
      <c r="E48" s="7" t="str">
        <f>IF(D48&lt;&gt;"",'Tracking Data'!G48,"")</f>
        <v/>
      </c>
    </row>
    <row r="49" spans="1:5" x14ac:dyDescent="0.25">
      <c r="A49">
        <v>47</v>
      </c>
      <c r="B49" s="8"/>
      <c r="C49" s="7" t="str">
        <f t="shared" si="1"/>
        <v/>
      </c>
      <c r="E49" s="7" t="str">
        <f>IF(D49&lt;&gt;"",'Tracking Data'!G49,"")</f>
        <v/>
      </c>
    </row>
    <row r="50" spans="1:5" x14ac:dyDescent="0.25">
      <c r="A50">
        <v>48</v>
      </c>
      <c r="B50" s="8"/>
      <c r="C50" s="7" t="str">
        <f t="shared" si="1"/>
        <v/>
      </c>
      <c r="E50" s="7" t="str">
        <f>IF(D50&lt;&gt;"",'Tracking Data'!G50,"")</f>
        <v/>
      </c>
    </row>
    <row r="51" spans="1:5" x14ac:dyDescent="0.25">
      <c r="A51">
        <v>49</v>
      </c>
      <c r="B51" s="8"/>
      <c r="C51" s="7" t="str">
        <f t="shared" si="1"/>
        <v/>
      </c>
      <c r="E51" s="7" t="str">
        <f>IF(D51&lt;&gt;"",'Tracking Data'!G51,"")</f>
        <v/>
      </c>
    </row>
    <row r="52" spans="1:5" x14ac:dyDescent="0.25">
      <c r="A52">
        <v>50</v>
      </c>
      <c r="B52" s="8"/>
      <c r="C52" s="7" t="str">
        <f t="shared" si="1"/>
        <v/>
      </c>
      <c r="E52" s="7" t="str">
        <f>IF(D52&lt;&gt;"",'Tracking Data'!G52,"")</f>
        <v/>
      </c>
    </row>
    <row r="53" spans="1:5" x14ac:dyDescent="0.25">
      <c r="A53">
        <v>51</v>
      </c>
      <c r="B53" s="8"/>
      <c r="C53" s="7" t="str">
        <f t="shared" si="1"/>
        <v/>
      </c>
      <c r="E53" s="7" t="str">
        <f>IF(D53&lt;&gt;"",'Tracking Data'!G53,"")</f>
        <v/>
      </c>
    </row>
    <row r="54" spans="1:5" x14ac:dyDescent="0.25">
      <c r="A54">
        <v>52</v>
      </c>
      <c r="B54" s="8"/>
      <c r="C54" s="7" t="str">
        <f t="shared" si="1"/>
        <v/>
      </c>
      <c r="E54" s="7" t="str">
        <f>IF(D54&lt;&gt;"",'Tracking Data'!G54,"")</f>
        <v/>
      </c>
    </row>
    <row r="55" spans="1:5" x14ac:dyDescent="0.25">
      <c r="A55">
        <v>53</v>
      </c>
      <c r="B55" s="8"/>
      <c r="C55" s="7" t="str">
        <f t="shared" si="1"/>
        <v/>
      </c>
      <c r="E55" s="7" t="str">
        <f>IF(D55&lt;&gt;"",'Tracking Data'!G55,"")</f>
        <v/>
      </c>
    </row>
    <row r="56" spans="1:5" x14ac:dyDescent="0.25">
      <c r="A56">
        <v>54</v>
      </c>
      <c r="B56" s="8"/>
      <c r="C56" s="7" t="str">
        <f t="shared" si="1"/>
        <v/>
      </c>
      <c r="E56" s="7" t="str">
        <f>IF(D56&lt;&gt;"",'Tracking Data'!G56,"")</f>
        <v/>
      </c>
    </row>
    <row r="57" spans="1:5" x14ac:dyDescent="0.25">
      <c r="A57">
        <v>55</v>
      </c>
      <c r="B57" s="8"/>
      <c r="C57" s="7" t="str">
        <f t="shared" si="1"/>
        <v/>
      </c>
      <c r="E57" s="7" t="str">
        <f>IF(D57&lt;&gt;"",'Tracking Data'!G57,"")</f>
        <v/>
      </c>
    </row>
    <row r="58" spans="1:5" x14ac:dyDescent="0.25">
      <c r="A58">
        <v>56</v>
      </c>
      <c r="B58" s="8"/>
      <c r="C58" s="7" t="str">
        <f t="shared" si="1"/>
        <v/>
      </c>
      <c r="E58" s="7" t="str">
        <f>IF(D58&lt;&gt;"",'Tracking Data'!G58,"")</f>
        <v/>
      </c>
    </row>
    <row r="59" spans="1:5" x14ac:dyDescent="0.25">
      <c r="A59">
        <v>57</v>
      </c>
      <c r="B59" s="8"/>
      <c r="C59" s="7" t="str">
        <f t="shared" si="1"/>
        <v/>
      </c>
      <c r="E59" s="7" t="str">
        <f>IF(D59&lt;&gt;"",'Tracking Data'!G59,"")</f>
        <v/>
      </c>
    </row>
    <row r="60" spans="1:5" x14ac:dyDescent="0.25">
      <c r="A60">
        <v>58</v>
      </c>
      <c r="B60" s="8"/>
      <c r="C60" s="7" t="str">
        <f t="shared" si="1"/>
        <v/>
      </c>
      <c r="E60" s="7" t="str">
        <f>IF(D60&lt;&gt;"",'Tracking Data'!G60,"")</f>
        <v/>
      </c>
    </row>
    <row r="61" spans="1:5" x14ac:dyDescent="0.25">
      <c r="A61">
        <v>59</v>
      </c>
      <c r="B61" s="8"/>
      <c r="C61" s="7" t="str">
        <f t="shared" si="1"/>
        <v/>
      </c>
      <c r="E61" s="7" t="str">
        <f>IF(D61&lt;&gt;"",'Tracking Data'!G61,"")</f>
        <v/>
      </c>
    </row>
    <row r="62" spans="1:5" x14ac:dyDescent="0.25">
      <c r="A62">
        <v>60</v>
      </c>
      <c r="B62" s="8"/>
      <c r="C62" s="7" t="str">
        <f t="shared" si="1"/>
        <v/>
      </c>
      <c r="E62" s="7" t="str">
        <f>IF(D62&lt;&gt;"",'Tracking Data'!G62,"")</f>
        <v/>
      </c>
    </row>
    <row r="63" spans="1:5" x14ac:dyDescent="0.25">
      <c r="A63">
        <v>61</v>
      </c>
      <c r="B63" s="8"/>
      <c r="C63" s="7" t="str">
        <f t="shared" si="1"/>
        <v/>
      </c>
      <c r="E63" s="7" t="str">
        <f>IF(D63&lt;&gt;"",'Tracking Data'!G63,"")</f>
        <v/>
      </c>
    </row>
    <row r="64" spans="1:5" x14ac:dyDescent="0.25">
      <c r="A64">
        <v>62</v>
      </c>
      <c r="B64" s="8"/>
      <c r="C64" s="7" t="str">
        <f t="shared" si="1"/>
        <v/>
      </c>
      <c r="E64" s="7" t="str">
        <f>IF(D64&lt;&gt;"",'Tracking Data'!G64,"")</f>
        <v/>
      </c>
    </row>
    <row r="65" spans="1:5" x14ac:dyDescent="0.25">
      <c r="A65">
        <v>63</v>
      </c>
      <c r="B65" s="8"/>
      <c r="C65" s="7" t="str">
        <f t="shared" si="1"/>
        <v/>
      </c>
      <c r="E65" s="7" t="str">
        <f>IF(D65&lt;&gt;"",'Tracking Data'!G65,"")</f>
        <v/>
      </c>
    </row>
    <row r="66" spans="1:5" x14ac:dyDescent="0.25">
      <c r="A66">
        <v>64</v>
      </c>
      <c r="B66" s="8"/>
      <c r="C66" s="7" t="str">
        <f t="shared" si="1"/>
        <v/>
      </c>
      <c r="E66" s="7" t="str">
        <f>IF(D66&lt;&gt;"",'Tracking Data'!G66,"")</f>
        <v/>
      </c>
    </row>
    <row r="67" spans="1:5" x14ac:dyDescent="0.25">
      <c r="A67">
        <v>65</v>
      </c>
      <c r="B67" s="8"/>
      <c r="C67" s="7" t="str">
        <f t="shared" si="1"/>
        <v/>
      </c>
      <c r="E67" s="7" t="str">
        <f>IF(D67&lt;&gt;"",'Tracking Data'!G67,"")</f>
        <v/>
      </c>
    </row>
    <row r="68" spans="1:5" x14ac:dyDescent="0.25">
      <c r="A68">
        <v>66</v>
      </c>
      <c r="B68" s="8"/>
      <c r="C68" s="7" t="str">
        <f t="shared" ref="C68:C109" si="4">IF(D68&lt;&gt;"","def-"&amp;B68&amp;"-"&amp;A68,"")</f>
        <v/>
      </c>
      <c r="E68" s="7" t="str">
        <f>IF(D68&lt;&gt;"",'Tracking Data'!G68,"")</f>
        <v/>
      </c>
    </row>
    <row r="69" spans="1:5" x14ac:dyDescent="0.25">
      <c r="A69">
        <v>67</v>
      </c>
      <c r="B69" s="8"/>
      <c r="C69" s="7" t="str">
        <f t="shared" si="4"/>
        <v/>
      </c>
      <c r="E69" s="7" t="str">
        <f>IF(D69&lt;&gt;"",'Tracking Data'!G69,"")</f>
        <v/>
      </c>
    </row>
    <row r="70" spans="1:5" x14ac:dyDescent="0.25">
      <c r="A70">
        <v>68</v>
      </c>
      <c r="B70" s="8"/>
      <c r="C70" s="7" t="str">
        <f t="shared" si="4"/>
        <v/>
      </c>
      <c r="E70" s="7" t="str">
        <f>IF(D70&lt;&gt;"",'Tracking Data'!G70,"")</f>
        <v/>
      </c>
    </row>
    <row r="71" spans="1:5" x14ac:dyDescent="0.25">
      <c r="A71">
        <v>69</v>
      </c>
      <c r="B71" s="8"/>
      <c r="C71" s="7" t="str">
        <f t="shared" si="4"/>
        <v/>
      </c>
      <c r="E71" s="7" t="str">
        <f>IF(D71&lt;&gt;"",'Tracking Data'!G71,"")</f>
        <v/>
      </c>
    </row>
    <row r="72" spans="1:5" x14ac:dyDescent="0.25">
      <c r="A72">
        <v>70</v>
      </c>
      <c r="B72" s="8"/>
      <c r="C72" s="7" t="str">
        <f t="shared" si="4"/>
        <v/>
      </c>
      <c r="E72" s="7" t="str">
        <f>IF(D72&lt;&gt;"",'Tracking Data'!G72,"")</f>
        <v/>
      </c>
    </row>
    <row r="73" spans="1:5" x14ac:dyDescent="0.25">
      <c r="A73">
        <v>71</v>
      </c>
      <c r="B73" s="8"/>
      <c r="C73" s="7" t="str">
        <f t="shared" si="4"/>
        <v/>
      </c>
      <c r="E73" s="7" t="str">
        <f>IF(D73&lt;&gt;"",'Tracking Data'!G73,"")</f>
        <v/>
      </c>
    </row>
    <row r="74" spans="1:5" x14ac:dyDescent="0.25">
      <c r="A74">
        <v>72</v>
      </c>
      <c r="B74" s="8"/>
      <c r="C74" s="7" t="str">
        <f t="shared" si="4"/>
        <v/>
      </c>
      <c r="E74" s="7" t="str">
        <f>IF(D74&lt;&gt;"",'Tracking Data'!G74,"")</f>
        <v/>
      </c>
    </row>
    <row r="75" spans="1:5" x14ac:dyDescent="0.25">
      <c r="A75">
        <v>73</v>
      </c>
      <c r="B75" s="8"/>
      <c r="C75" s="7" t="str">
        <f t="shared" si="4"/>
        <v/>
      </c>
      <c r="E75" s="7" t="str">
        <f>IF(D75&lt;&gt;"",'Tracking Data'!G75,"")</f>
        <v/>
      </c>
    </row>
    <row r="76" spans="1:5" x14ac:dyDescent="0.25">
      <c r="A76">
        <v>74</v>
      </c>
      <c r="B76" s="8"/>
      <c r="C76" s="7" t="str">
        <f t="shared" si="4"/>
        <v/>
      </c>
      <c r="E76" s="7" t="str">
        <f>IF(D76&lt;&gt;"",'Tracking Data'!G76,"")</f>
        <v/>
      </c>
    </row>
    <row r="77" spans="1:5" x14ac:dyDescent="0.25">
      <c r="A77">
        <v>75</v>
      </c>
      <c r="B77" s="8"/>
      <c r="C77" s="7" t="str">
        <f t="shared" si="4"/>
        <v/>
      </c>
      <c r="E77" s="7" t="str">
        <f>IF(D77&lt;&gt;"",'Tracking Data'!G77,"")</f>
        <v/>
      </c>
    </row>
    <row r="78" spans="1:5" x14ac:dyDescent="0.25">
      <c r="A78">
        <v>76</v>
      </c>
      <c r="B78" s="8"/>
      <c r="C78" s="7" t="str">
        <f t="shared" si="4"/>
        <v/>
      </c>
      <c r="E78" s="7" t="str">
        <f>IF(D78&lt;&gt;"",'Tracking Data'!G78,"")</f>
        <v/>
      </c>
    </row>
    <row r="79" spans="1:5" x14ac:dyDescent="0.25">
      <c r="A79">
        <v>77</v>
      </c>
      <c r="B79" s="8"/>
      <c r="C79" s="7" t="str">
        <f t="shared" si="4"/>
        <v/>
      </c>
      <c r="E79" s="7" t="str">
        <f>IF(D79&lt;&gt;"",'Tracking Data'!G79,"")</f>
        <v/>
      </c>
    </row>
    <row r="80" spans="1:5" x14ac:dyDescent="0.25">
      <c r="A80">
        <v>78</v>
      </c>
      <c r="B80" s="8"/>
      <c r="C80" s="7" t="str">
        <f t="shared" si="4"/>
        <v/>
      </c>
      <c r="E80" s="7" t="str">
        <f>IF(D80&lt;&gt;"",'Tracking Data'!G80,"")</f>
        <v/>
      </c>
    </row>
    <row r="81" spans="1:5" x14ac:dyDescent="0.25">
      <c r="A81">
        <v>79</v>
      </c>
      <c r="B81" s="8"/>
      <c r="C81" s="7" t="str">
        <f t="shared" si="4"/>
        <v/>
      </c>
      <c r="E81" s="7" t="str">
        <f>IF(D81&lt;&gt;"",'Tracking Data'!G81,"")</f>
        <v/>
      </c>
    </row>
    <row r="82" spans="1:5" x14ac:dyDescent="0.25">
      <c r="A82">
        <v>80</v>
      </c>
      <c r="B82" s="8"/>
      <c r="C82" s="7" t="str">
        <f t="shared" si="4"/>
        <v/>
      </c>
      <c r="E82" s="7" t="str">
        <f>IF(D82&lt;&gt;"",'Tracking Data'!G82,"")</f>
        <v/>
      </c>
    </row>
    <row r="83" spans="1:5" x14ac:dyDescent="0.25">
      <c r="A83">
        <v>81</v>
      </c>
      <c r="B83" s="8"/>
      <c r="C83" s="7" t="str">
        <f t="shared" si="4"/>
        <v/>
      </c>
      <c r="E83" s="7" t="str">
        <f>IF(D83&lt;&gt;"",'Tracking Data'!G83,"")</f>
        <v/>
      </c>
    </row>
    <row r="84" spans="1:5" x14ac:dyDescent="0.25">
      <c r="A84">
        <v>82</v>
      </c>
      <c r="B84" s="8"/>
      <c r="C84" s="7" t="str">
        <f t="shared" si="4"/>
        <v/>
      </c>
      <c r="E84" s="7" t="str">
        <f>IF(D84&lt;&gt;"",'Tracking Data'!G84,"")</f>
        <v/>
      </c>
    </row>
    <row r="85" spans="1:5" x14ac:dyDescent="0.25">
      <c r="A85">
        <v>83</v>
      </c>
      <c r="B85" s="8"/>
      <c r="C85" s="7" t="str">
        <f t="shared" si="4"/>
        <v/>
      </c>
      <c r="E85" s="7" t="str">
        <f>IF(D85&lt;&gt;"",'Tracking Data'!G85,"")</f>
        <v/>
      </c>
    </row>
    <row r="86" spans="1:5" x14ac:dyDescent="0.25">
      <c r="A86">
        <v>84</v>
      </c>
      <c r="B86" s="8"/>
      <c r="C86" s="7" t="str">
        <f t="shared" si="4"/>
        <v/>
      </c>
      <c r="E86" s="7" t="str">
        <f>IF(D86&lt;&gt;"",'Tracking Data'!G86,"")</f>
        <v/>
      </c>
    </row>
    <row r="87" spans="1:5" x14ac:dyDescent="0.25">
      <c r="A87">
        <v>85</v>
      </c>
      <c r="B87" s="8"/>
      <c r="C87" s="7" t="str">
        <f t="shared" si="4"/>
        <v/>
      </c>
      <c r="E87" s="7" t="str">
        <f>IF(D87&lt;&gt;"",'Tracking Data'!G87,"")</f>
        <v/>
      </c>
    </row>
    <row r="88" spans="1:5" x14ac:dyDescent="0.25">
      <c r="A88">
        <v>86</v>
      </c>
      <c r="B88" s="8"/>
      <c r="C88" s="7" t="str">
        <f t="shared" si="4"/>
        <v/>
      </c>
      <c r="E88" s="7" t="str">
        <f>IF(D88&lt;&gt;"",'Tracking Data'!G88,"")</f>
        <v/>
      </c>
    </row>
    <row r="89" spans="1:5" x14ac:dyDescent="0.25">
      <c r="A89">
        <v>87</v>
      </c>
      <c r="B89" s="8"/>
      <c r="C89" s="7" t="str">
        <f t="shared" si="4"/>
        <v/>
      </c>
      <c r="E89" s="7" t="str">
        <f>IF(D89&lt;&gt;"",'Tracking Data'!G89,"")</f>
        <v/>
      </c>
    </row>
    <row r="90" spans="1:5" x14ac:dyDescent="0.25">
      <c r="A90">
        <v>88</v>
      </c>
      <c r="B90" s="8"/>
      <c r="C90" s="7" t="str">
        <f t="shared" si="4"/>
        <v/>
      </c>
      <c r="E90" s="7" t="str">
        <f>IF(D90&lt;&gt;"",'Tracking Data'!G90,"")</f>
        <v/>
      </c>
    </row>
    <row r="91" spans="1:5" x14ac:dyDescent="0.25">
      <c r="A91">
        <v>89</v>
      </c>
      <c r="B91" s="8"/>
      <c r="C91" s="7" t="str">
        <f t="shared" si="4"/>
        <v/>
      </c>
      <c r="E91" s="7" t="str">
        <f>IF(D91&lt;&gt;"",'Tracking Data'!G91,"")</f>
        <v/>
      </c>
    </row>
    <row r="92" spans="1:5" x14ac:dyDescent="0.25">
      <c r="A92">
        <v>90</v>
      </c>
      <c r="B92" s="8"/>
      <c r="C92" s="7" t="str">
        <f t="shared" si="4"/>
        <v/>
      </c>
      <c r="E92" s="7" t="str">
        <f>IF(D92&lt;&gt;"",'Tracking Data'!G92,"")</f>
        <v/>
      </c>
    </row>
    <row r="93" spans="1:5" x14ac:dyDescent="0.25">
      <c r="A93">
        <v>91</v>
      </c>
      <c r="B93" s="8"/>
      <c r="C93" s="7" t="str">
        <f t="shared" si="4"/>
        <v/>
      </c>
      <c r="E93" s="7" t="str">
        <f>IF(D93&lt;&gt;"",'Tracking Data'!G93,"")</f>
        <v/>
      </c>
    </row>
    <row r="94" spans="1:5" x14ac:dyDescent="0.25">
      <c r="A94">
        <v>92</v>
      </c>
      <c r="B94" s="8"/>
      <c r="C94" s="7" t="str">
        <f t="shared" si="4"/>
        <v/>
      </c>
      <c r="E94" s="7" t="str">
        <f>IF(D94&lt;&gt;"",'Tracking Data'!G94,"")</f>
        <v/>
      </c>
    </row>
    <row r="95" spans="1:5" x14ac:dyDescent="0.25">
      <c r="A95">
        <v>93</v>
      </c>
      <c r="B95" s="8"/>
      <c r="C95" s="7" t="str">
        <f t="shared" si="4"/>
        <v/>
      </c>
      <c r="E95" s="7" t="str">
        <f>IF(D95&lt;&gt;"",'Tracking Data'!G95,"")</f>
        <v/>
      </c>
    </row>
    <row r="96" spans="1:5" x14ac:dyDescent="0.25">
      <c r="A96">
        <v>94</v>
      </c>
      <c r="B96" s="8"/>
      <c r="C96" s="7" t="str">
        <f t="shared" si="4"/>
        <v/>
      </c>
      <c r="E96" s="7" t="str">
        <f>IF(D96&lt;&gt;"",'Tracking Data'!G96,"")</f>
        <v/>
      </c>
    </row>
    <row r="97" spans="1:5" x14ac:dyDescent="0.25">
      <c r="A97">
        <v>95</v>
      </c>
      <c r="B97" s="8"/>
      <c r="C97" s="7" t="str">
        <f t="shared" si="4"/>
        <v/>
      </c>
      <c r="E97" s="7" t="str">
        <f>IF(D97&lt;&gt;"",'Tracking Data'!G97,"")</f>
        <v/>
      </c>
    </row>
    <row r="98" spans="1:5" x14ac:dyDescent="0.25">
      <c r="A98">
        <v>96</v>
      </c>
      <c r="B98" s="8"/>
      <c r="C98" s="7" t="str">
        <f t="shared" si="4"/>
        <v/>
      </c>
      <c r="E98" s="7" t="str">
        <f>IF(D98&lt;&gt;"",'Tracking Data'!G98,"")</f>
        <v/>
      </c>
    </row>
    <row r="99" spans="1:5" x14ac:dyDescent="0.25">
      <c r="A99">
        <v>97</v>
      </c>
      <c r="B99" s="8"/>
      <c r="C99" s="7" t="str">
        <f t="shared" si="4"/>
        <v/>
      </c>
      <c r="E99" s="7" t="str">
        <f>IF(D99&lt;&gt;"",'Tracking Data'!G99,"")</f>
        <v/>
      </c>
    </row>
    <row r="100" spans="1:5" x14ac:dyDescent="0.25">
      <c r="A100">
        <v>98</v>
      </c>
      <c r="B100" s="8"/>
      <c r="C100" s="7" t="str">
        <f t="shared" si="4"/>
        <v/>
      </c>
      <c r="E100" s="7" t="str">
        <f>IF(D100&lt;&gt;"",'Tracking Data'!G100,"")</f>
        <v/>
      </c>
    </row>
    <row r="101" spans="1:5" x14ac:dyDescent="0.25">
      <c r="A101">
        <v>99</v>
      </c>
      <c r="B101" s="8"/>
      <c r="C101" s="7" t="str">
        <f t="shared" si="4"/>
        <v/>
      </c>
      <c r="E101" s="7" t="str">
        <f>IF(D101&lt;&gt;"",'Tracking Data'!G101,"")</f>
        <v/>
      </c>
    </row>
    <row r="102" spans="1:5" x14ac:dyDescent="0.25">
      <c r="A102">
        <v>100</v>
      </c>
      <c r="B102" s="8"/>
      <c r="C102" s="7" t="str">
        <f t="shared" si="4"/>
        <v/>
      </c>
      <c r="E102" s="7" t="str">
        <f>IF(D102&lt;&gt;"",'Tracking Data'!G102,"")</f>
        <v/>
      </c>
    </row>
    <row r="103" spans="1:5" x14ac:dyDescent="0.25">
      <c r="A103">
        <v>101</v>
      </c>
      <c r="B103" s="8"/>
      <c r="C103" s="7" t="str">
        <f t="shared" si="4"/>
        <v/>
      </c>
      <c r="E103" s="7" t="str">
        <f>IF(D103&lt;&gt;"",'Tracking Data'!G103,"")</f>
        <v/>
      </c>
    </row>
    <row r="104" spans="1:5" x14ac:dyDescent="0.25">
      <c r="A104">
        <v>102</v>
      </c>
      <c r="B104" s="8"/>
      <c r="C104" s="7" t="str">
        <f t="shared" si="4"/>
        <v/>
      </c>
      <c r="E104" s="7" t="str">
        <f>IF(D104&lt;&gt;"",'Tracking Data'!G104,"")</f>
        <v/>
      </c>
    </row>
    <row r="105" spans="1:5" x14ac:dyDescent="0.25">
      <c r="A105">
        <v>103</v>
      </c>
      <c r="B105" s="8"/>
      <c r="C105" s="7" t="str">
        <f t="shared" si="4"/>
        <v/>
      </c>
      <c r="E105" s="7" t="str">
        <f>IF(D105&lt;&gt;"",'Tracking Data'!G105,"")</f>
        <v/>
      </c>
    </row>
    <row r="106" spans="1:5" x14ac:dyDescent="0.25">
      <c r="A106">
        <v>104</v>
      </c>
      <c r="B106" s="8"/>
      <c r="C106" s="7" t="str">
        <f t="shared" si="4"/>
        <v/>
      </c>
      <c r="E106" s="7" t="str">
        <f>IF(D106&lt;&gt;"",'Tracking Data'!G106,"")</f>
        <v/>
      </c>
    </row>
    <row r="107" spans="1:5" x14ac:dyDescent="0.25">
      <c r="A107">
        <v>105</v>
      </c>
      <c r="B107" s="8"/>
      <c r="C107" s="7" t="str">
        <f t="shared" si="4"/>
        <v/>
      </c>
      <c r="E107" s="7" t="str">
        <f>IF(D107&lt;&gt;"",'Tracking Data'!G107,"")</f>
        <v/>
      </c>
    </row>
    <row r="108" spans="1:5" x14ac:dyDescent="0.25">
      <c r="A108">
        <v>106</v>
      </c>
      <c r="B108" s="8"/>
      <c r="C108" s="7" t="str">
        <f t="shared" si="4"/>
        <v/>
      </c>
      <c r="E108" s="7" t="str">
        <f>IF(D108&lt;&gt;"",'Tracking Data'!G108,"")</f>
        <v/>
      </c>
    </row>
    <row r="109" spans="1:5" x14ac:dyDescent="0.25">
      <c r="A109">
        <v>107</v>
      </c>
      <c r="B109" s="8"/>
      <c r="C109" s="7" t="str">
        <f t="shared" si="4"/>
        <v/>
      </c>
      <c r="E109" s="7" t="str">
        <f>IF(D109&lt;&gt;"",'Tracking Data'!G109,"")</f>
        <v/>
      </c>
    </row>
    <row r="110" spans="1:5" x14ac:dyDescent="0.25">
      <c r="A110">
        <v>108</v>
      </c>
      <c r="B110" s="8"/>
      <c r="C110" s="7"/>
      <c r="E110" s="7" t="str">
        <f>IF(D110&lt;&gt;"",'Tracking Data'!G110,"")</f>
        <v/>
      </c>
    </row>
    <row r="111" spans="1:5" x14ac:dyDescent="0.25">
      <c r="A111">
        <v>109</v>
      </c>
      <c r="B111" s="8"/>
      <c r="C111" s="7"/>
      <c r="E111" s="7" t="str">
        <f>IF(D111&lt;&gt;"",'Tracking Data'!G111,"")</f>
        <v/>
      </c>
    </row>
    <row r="112" spans="1:5" x14ac:dyDescent="0.25">
      <c r="A112">
        <v>110</v>
      </c>
      <c r="B112" s="8"/>
      <c r="C112" s="7"/>
      <c r="E112" s="7" t="str">
        <f>IF(D112&lt;&gt;"",'Tracking Data'!G112,"")</f>
        <v/>
      </c>
    </row>
    <row r="113" spans="1:5" x14ac:dyDescent="0.25">
      <c r="A113">
        <v>111</v>
      </c>
      <c r="B113" s="8"/>
      <c r="C113" s="7"/>
      <c r="E113" s="7" t="str">
        <f>IF(D113&lt;&gt;"",'Tracking Data'!G113,"")</f>
        <v/>
      </c>
    </row>
    <row r="114" spans="1:5" x14ac:dyDescent="0.25">
      <c r="A114">
        <v>112</v>
      </c>
      <c r="B114" s="8"/>
      <c r="C114" s="7"/>
      <c r="E114" s="7" t="str">
        <f>IF(D114&lt;&gt;"",'Tracking Data'!G114,"")</f>
        <v/>
      </c>
    </row>
    <row r="115" spans="1:5" x14ac:dyDescent="0.25">
      <c r="A115">
        <v>113</v>
      </c>
      <c r="B115" s="8"/>
      <c r="C115" s="7"/>
      <c r="E115" s="7" t="str">
        <f>IF(D115&lt;&gt;"",'Tracking Data'!G115,"")</f>
        <v/>
      </c>
    </row>
    <row r="116" spans="1:5" x14ac:dyDescent="0.25">
      <c r="A116">
        <v>114</v>
      </c>
      <c r="B116" s="8"/>
      <c r="C116" s="7"/>
      <c r="E116" s="7" t="str">
        <f>IF(D116&lt;&gt;"",'Tracking Data'!G116,"")</f>
        <v/>
      </c>
    </row>
    <row r="117" spans="1:5" x14ac:dyDescent="0.25">
      <c r="A117">
        <v>115</v>
      </c>
      <c r="B117" s="8"/>
      <c r="C117" s="7"/>
      <c r="E117" s="7" t="str">
        <f>IF(D117&lt;&gt;"",'Tracking Data'!G117,"")</f>
        <v/>
      </c>
    </row>
    <row r="118" spans="1:5" x14ac:dyDescent="0.25">
      <c r="A118">
        <v>116</v>
      </c>
      <c r="B118" s="8"/>
      <c r="C118" s="7"/>
      <c r="E118" s="7" t="str">
        <f>IF(D118&lt;&gt;"",'Tracking Data'!G118,"")</f>
        <v/>
      </c>
    </row>
    <row r="119" spans="1:5" x14ac:dyDescent="0.25">
      <c r="A119">
        <v>117</v>
      </c>
      <c r="B119" s="8"/>
      <c r="C119" s="7"/>
      <c r="E119" s="7" t="str">
        <f>IF(D119&lt;&gt;"",'Tracking Data'!G119,"")</f>
        <v/>
      </c>
    </row>
    <row r="120" spans="1:5" x14ac:dyDescent="0.25">
      <c r="A120">
        <v>118</v>
      </c>
      <c r="B120" s="8"/>
      <c r="C120" s="7"/>
      <c r="E120" s="7" t="str">
        <f>IF(D120&lt;&gt;"",'Tracking Data'!G120,"")</f>
        <v/>
      </c>
    </row>
    <row r="121" spans="1:5" x14ac:dyDescent="0.25">
      <c r="A121">
        <v>119</v>
      </c>
      <c r="B121" s="8"/>
      <c r="C121" s="7"/>
      <c r="E121" s="7" t="str">
        <f>IF(D121&lt;&gt;"",'Tracking Data'!G121,"")</f>
        <v/>
      </c>
    </row>
    <row r="122" spans="1:5" x14ac:dyDescent="0.25">
      <c r="A122">
        <v>120</v>
      </c>
      <c r="B122" s="8"/>
      <c r="C122" s="7"/>
      <c r="E122" s="7" t="str">
        <f>IF(D122&lt;&gt;"",'Tracking Data'!G122,"")</f>
        <v/>
      </c>
    </row>
    <row r="123" spans="1:5" x14ac:dyDescent="0.25">
      <c r="A123">
        <v>121</v>
      </c>
      <c r="B123" s="8"/>
      <c r="C123" s="7"/>
      <c r="E123" s="7" t="str">
        <f>IF(D123&lt;&gt;"",'Tracking Data'!G123,"")</f>
        <v/>
      </c>
    </row>
    <row r="124" spans="1:5" x14ac:dyDescent="0.25">
      <c r="A124">
        <v>122</v>
      </c>
      <c r="B124" s="8"/>
      <c r="C124" s="7"/>
      <c r="E124" s="7" t="str">
        <f>IF(D124&lt;&gt;"",'Tracking Data'!G124,"")</f>
        <v/>
      </c>
    </row>
    <row r="125" spans="1:5" x14ac:dyDescent="0.25">
      <c r="A125">
        <v>123</v>
      </c>
      <c r="B125" s="8"/>
      <c r="C125" s="7"/>
      <c r="E125" s="7" t="str">
        <f>IF(D125&lt;&gt;"",'Tracking Data'!G125,"")</f>
        <v/>
      </c>
    </row>
    <row r="126" spans="1:5" x14ac:dyDescent="0.25">
      <c r="A126">
        <v>124</v>
      </c>
      <c r="B126" s="8"/>
      <c r="C126" s="7"/>
      <c r="E126" s="7" t="str">
        <f>IF(D126&lt;&gt;"",'Tracking Data'!G126,"")</f>
        <v/>
      </c>
    </row>
    <row r="127" spans="1:5" x14ac:dyDescent="0.25">
      <c r="A127">
        <v>125</v>
      </c>
      <c r="B127" s="8"/>
      <c r="C127" s="7"/>
      <c r="E127" s="7" t="str">
        <f>IF(D127&lt;&gt;"",'Tracking Data'!G127,"")</f>
        <v/>
      </c>
    </row>
    <row r="128" spans="1:5" x14ac:dyDescent="0.25">
      <c r="A128">
        <v>126</v>
      </c>
      <c r="B128" s="8"/>
      <c r="C128" s="7"/>
      <c r="E128" s="7" t="str">
        <f>IF(D128&lt;&gt;"",'Tracking Data'!G128,"")</f>
        <v/>
      </c>
    </row>
    <row r="129" spans="1:5" x14ac:dyDescent="0.25">
      <c r="A129">
        <v>127</v>
      </c>
      <c r="B129" s="8"/>
      <c r="C129" s="7"/>
      <c r="E129" s="7" t="str">
        <f>IF(D129&lt;&gt;"",'Tracking Data'!G129,"")</f>
        <v/>
      </c>
    </row>
    <row r="130" spans="1:5" x14ac:dyDescent="0.25">
      <c r="A130">
        <v>128</v>
      </c>
      <c r="B130" s="8"/>
      <c r="C130" s="7"/>
      <c r="E130" s="7" t="str">
        <f>IF(D130&lt;&gt;"",'Tracking Data'!G130,"")</f>
        <v/>
      </c>
    </row>
    <row r="131" spans="1:5" x14ac:dyDescent="0.25">
      <c r="A131">
        <v>129</v>
      </c>
      <c r="B131" s="8"/>
      <c r="C131" s="7"/>
      <c r="E131" s="7" t="str">
        <f>IF(D131&lt;&gt;"",'Tracking Data'!G131,"")</f>
        <v/>
      </c>
    </row>
    <row r="132" spans="1:5" x14ac:dyDescent="0.25">
      <c r="A132">
        <v>130</v>
      </c>
      <c r="B132" s="8"/>
      <c r="C132" s="7"/>
      <c r="E132" s="7" t="str">
        <f>IF(D132&lt;&gt;"",'Tracking Data'!G132,"")</f>
        <v/>
      </c>
    </row>
    <row r="133" spans="1:5" x14ac:dyDescent="0.25">
      <c r="A133">
        <v>131</v>
      </c>
      <c r="B133" s="8"/>
      <c r="C133" s="7"/>
      <c r="E133" s="7" t="str">
        <f>IF(D133&lt;&gt;"",'Tracking Data'!G133,"")</f>
        <v/>
      </c>
    </row>
    <row r="134" spans="1:5" x14ac:dyDescent="0.25">
      <c r="A134">
        <v>132</v>
      </c>
      <c r="B134" s="8"/>
      <c r="C134" s="7"/>
      <c r="E134" s="7" t="str">
        <f>IF(D134&lt;&gt;"",'Tracking Data'!G134,"")</f>
        <v/>
      </c>
    </row>
    <row r="135" spans="1:5" x14ac:dyDescent="0.25">
      <c r="A135">
        <v>133</v>
      </c>
      <c r="B135" s="8"/>
      <c r="C135" s="7"/>
      <c r="E135" s="7" t="str">
        <f>IF(D135&lt;&gt;"",'Tracking Data'!G135,"")</f>
        <v/>
      </c>
    </row>
    <row r="136" spans="1:5" x14ac:dyDescent="0.25">
      <c r="A136">
        <v>134</v>
      </c>
      <c r="B136" s="8"/>
      <c r="C136" s="7"/>
      <c r="E136" s="7" t="str">
        <f>IF(D136&lt;&gt;"",'Tracking Data'!G136,"")</f>
        <v/>
      </c>
    </row>
    <row r="137" spans="1:5" x14ac:dyDescent="0.25">
      <c r="A137">
        <v>135</v>
      </c>
      <c r="B137" s="8"/>
      <c r="C137" s="7"/>
      <c r="E137" s="7" t="str">
        <f>IF(D137&lt;&gt;"",'Tracking Data'!G137,"")</f>
        <v/>
      </c>
    </row>
    <row r="138" spans="1:5" x14ac:dyDescent="0.25">
      <c r="A138">
        <v>136</v>
      </c>
      <c r="B138" s="8"/>
      <c r="C138" s="7"/>
      <c r="E138" s="7" t="str">
        <f>IF(D138&lt;&gt;"",'Tracking Data'!G138,"")</f>
        <v/>
      </c>
    </row>
    <row r="139" spans="1:5" x14ac:dyDescent="0.25">
      <c r="A139">
        <v>137</v>
      </c>
      <c r="B139" s="8"/>
      <c r="C139" s="7"/>
      <c r="E139" s="7" t="str">
        <f>IF(D139&lt;&gt;"",'Tracking Data'!G139,"")</f>
        <v/>
      </c>
    </row>
    <row r="140" spans="1:5" x14ac:dyDescent="0.25">
      <c r="A140">
        <v>138</v>
      </c>
      <c r="B140" s="8"/>
      <c r="C140" s="7"/>
      <c r="E140" s="7" t="str">
        <f>IF(D140&lt;&gt;"",'Tracking Data'!G140,"")</f>
        <v/>
      </c>
    </row>
    <row r="141" spans="1:5" x14ac:dyDescent="0.25">
      <c r="A141">
        <v>139</v>
      </c>
      <c r="B141" s="8"/>
      <c r="C141" s="7"/>
      <c r="E141" s="7" t="str">
        <f>IF(D141&lt;&gt;"",'Tracking Data'!G141,"")</f>
        <v/>
      </c>
    </row>
    <row r="142" spans="1:5" x14ac:dyDescent="0.25">
      <c r="A142">
        <v>140</v>
      </c>
      <c r="B142" s="8"/>
      <c r="C142" s="7"/>
      <c r="E142" s="7" t="str">
        <f>IF(D142&lt;&gt;"",'Tracking Data'!G142,"")</f>
        <v/>
      </c>
    </row>
    <row r="143" spans="1:5" x14ac:dyDescent="0.25">
      <c r="A143">
        <v>141</v>
      </c>
      <c r="B143" s="8"/>
      <c r="C143" s="7"/>
      <c r="E143" s="7" t="str">
        <f>IF(D143&lt;&gt;"",'Tracking Data'!G143,"")</f>
        <v/>
      </c>
    </row>
    <row r="144" spans="1:5" x14ac:dyDescent="0.25">
      <c r="A144">
        <v>142</v>
      </c>
      <c r="B144" s="8"/>
      <c r="C144" s="7"/>
      <c r="E144" s="7" t="str">
        <f>IF(D144&lt;&gt;"",'Tracking Data'!G144,"")</f>
        <v/>
      </c>
    </row>
    <row r="145" spans="1:5" x14ac:dyDescent="0.25">
      <c r="A145">
        <v>143</v>
      </c>
      <c r="B145" s="8"/>
      <c r="C145" s="7"/>
      <c r="E145" s="7" t="str">
        <f>IF(D145&lt;&gt;"",'Tracking Data'!G145,"")</f>
        <v/>
      </c>
    </row>
    <row r="146" spans="1:5" x14ac:dyDescent="0.25">
      <c r="A146">
        <v>144</v>
      </c>
      <c r="B146" s="8"/>
      <c r="C146" s="7"/>
      <c r="E146" s="7" t="str">
        <f>IF(D146&lt;&gt;"",'Tracking Data'!G146,"")</f>
        <v/>
      </c>
    </row>
    <row r="147" spans="1:5" x14ac:dyDescent="0.25">
      <c r="A147">
        <v>145</v>
      </c>
      <c r="B147" s="8"/>
      <c r="C147" s="7"/>
      <c r="E147" s="7" t="str">
        <f>IF(D147&lt;&gt;"",'Tracking Data'!G147,"")</f>
        <v/>
      </c>
    </row>
    <row r="148" spans="1:5" x14ac:dyDescent="0.25">
      <c r="A148">
        <v>146</v>
      </c>
      <c r="B148" s="8"/>
      <c r="C148" s="7"/>
      <c r="E148" s="7" t="str">
        <f>IF(D148&lt;&gt;"",'Tracking Data'!G148,"")</f>
        <v/>
      </c>
    </row>
    <row r="149" spans="1:5" x14ac:dyDescent="0.25">
      <c r="A149">
        <v>147</v>
      </c>
      <c r="B149" s="8"/>
      <c r="C149" s="7"/>
      <c r="E149" s="7" t="str">
        <f>IF(D149&lt;&gt;"",'Tracking Data'!G149,"")</f>
        <v/>
      </c>
    </row>
    <row r="150" spans="1:5" x14ac:dyDescent="0.25">
      <c r="A150">
        <v>148</v>
      </c>
      <c r="B150" s="8"/>
      <c r="C150" s="7"/>
      <c r="E150" s="7" t="str">
        <f>IF(D150&lt;&gt;"",'Tracking Data'!G150,"")</f>
        <v/>
      </c>
    </row>
    <row r="151" spans="1:5" x14ac:dyDescent="0.25">
      <c r="A151">
        <v>149</v>
      </c>
      <c r="B151" s="8"/>
      <c r="C151" s="7"/>
      <c r="E151" s="7" t="str">
        <f>IF(D151&lt;&gt;"",'Tracking Data'!G151,"")</f>
        <v/>
      </c>
    </row>
    <row r="152" spans="1:5" x14ac:dyDescent="0.25">
      <c r="A152">
        <v>150</v>
      </c>
      <c r="B152" s="8"/>
      <c r="C152" s="7"/>
      <c r="E152" s="7" t="str">
        <f>IF(D152&lt;&gt;"",'Tracking Data'!G152,"")</f>
        <v/>
      </c>
    </row>
    <row r="153" spans="1:5" x14ac:dyDescent="0.25">
      <c r="A153">
        <v>151</v>
      </c>
      <c r="B153" s="8"/>
      <c r="C153" s="7"/>
      <c r="E153" s="7" t="str">
        <f>IF(D153&lt;&gt;"",'Tracking Data'!G153,"")</f>
        <v/>
      </c>
    </row>
    <row r="154" spans="1:5" x14ac:dyDescent="0.25">
      <c r="A154">
        <v>152</v>
      </c>
      <c r="B154" s="8"/>
      <c r="C154" s="7"/>
      <c r="E154" s="7" t="str">
        <f>IF(D154&lt;&gt;"",'Tracking Data'!G154,"")</f>
        <v/>
      </c>
    </row>
    <row r="155" spans="1:5" x14ac:dyDescent="0.25">
      <c r="A155">
        <v>153</v>
      </c>
      <c r="B155" s="8"/>
      <c r="C155" s="7"/>
      <c r="E155" s="7" t="str">
        <f>IF(D155&lt;&gt;"",'Tracking Data'!G155,"")</f>
        <v/>
      </c>
    </row>
    <row r="156" spans="1:5" x14ac:dyDescent="0.25">
      <c r="A156">
        <v>154</v>
      </c>
      <c r="B156" s="8"/>
      <c r="C156" s="7"/>
      <c r="E156" s="7" t="str">
        <f>IF(D156&lt;&gt;"",'Tracking Data'!G156,"")</f>
        <v/>
      </c>
    </row>
    <row r="157" spans="1:5" x14ac:dyDescent="0.25">
      <c r="A157">
        <v>155</v>
      </c>
      <c r="B157" s="8"/>
      <c r="C157" s="7"/>
      <c r="E157" s="7" t="str">
        <f>IF(D157&lt;&gt;"",'Tracking Data'!G157,"")</f>
        <v/>
      </c>
    </row>
    <row r="158" spans="1:5" x14ac:dyDescent="0.25">
      <c r="A158">
        <v>156</v>
      </c>
      <c r="B158" s="8"/>
      <c r="C158" s="7"/>
      <c r="E158" s="7" t="str">
        <f>IF(D158&lt;&gt;"",'Tracking Data'!G158,"")</f>
        <v/>
      </c>
    </row>
    <row r="159" spans="1:5" x14ac:dyDescent="0.25">
      <c r="A159">
        <v>157</v>
      </c>
      <c r="B159" s="8"/>
      <c r="C159" s="7"/>
      <c r="E159" s="7" t="str">
        <f>IF(D159&lt;&gt;"",'Tracking Data'!G159,"")</f>
        <v/>
      </c>
    </row>
    <row r="160" spans="1:5" x14ac:dyDescent="0.25">
      <c r="A160">
        <v>158</v>
      </c>
      <c r="B160" s="8"/>
      <c r="C160" s="7"/>
      <c r="E160" s="7" t="str">
        <f>IF(D160&lt;&gt;"",'Tracking Data'!G160,"")</f>
        <v/>
      </c>
    </row>
    <row r="161" spans="1:5" x14ac:dyDescent="0.25">
      <c r="A161">
        <v>159</v>
      </c>
      <c r="B161" s="8"/>
      <c r="C161" s="7"/>
      <c r="E161" s="7" t="str">
        <f>IF(D161&lt;&gt;"",'Tracking Data'!G161,"")</f>
        <v/>
      </c>
    </row>
    <row r="162" spans="1:5" x14ac:dyDescent="0.25">
      <c r="A162">
        <v>160</v>
      </c>
      <c r="B162" s="8"/>
      <c r="C162" s="7"/>
      <c r="E162" s="7" t="str">
        <f>IF(D162&lt;&gt;"",'Tracking Data'!G162,"")</f>
        <v/>
      </c>
    </row>
    <row r="163" spans="1:5" x14ac:dyDescent="0.25">
      <c r="A163">
        <v>161</v>
      </c>
      <c r="B163" s="8"/>
      <c r="C163" s="7"/>
      <c r="E163" s="7" t="str">
        <f>IF(D163&lt;&gt;"",'Tracking Data'!G163,"")</f>
        <v/>
      </c>
    </row>
    <row r="164" spans="1:5" x14ac:dyDescent="0.25">
      <c r="A164">
        <v>162</v>
      </c>
      <c r="B164" s="8"/>
      <c r="C164" s="7"/>
      <c r="E164" s="7" t="str">
        <f>IF(D164&lt;&gt;"",'Tracking Data'!G164,"")</f>
        <v/>
      </c>
    </row>
    <row r="165" spans="1:5" x14ac:dyDescent="0.25">
      <c r="A165">
        <v>163</v>
      </c>
      <c r="B165" s="8"/>
      <c r="C165" s="7"/>
      <c r="E165" s="7" t="str">
        <f>IF(D165&lt;&gt;"",'Tracking Data'!G165,"")</f>
        <v/>
      </c>
    </row>
    <row r="166" spans="1:5" x14ac:dyDescent="0.25">
      <c r="A166">
        <v>164</v>
      </c>
      <c r="B166" s="8"/>
      <c r="C166" s="7"/>
      <c r="E166" s="7" t="str">
        <f>IF(D166&lt;&gt;"",'Tracking Data'!G166,"")</f>
        <v/>
      </c>
    </row>
    <row r="167" spans="1:5" x14ac:dyDescent="0.25">
      <c r="A167">
        <v>165</v>
      </c>
      <c r="B167" s="8"/>
      <c r="C167" s="7"/>
      <c r="E167" s="7" t="str">
        <f>IF(D167&lt;&gt;"",'Tracking Data'!G167,"")</f>
        <v/>
      </c>
    </row>
    <row r="168" spans="1:5" x14ac:dyDescent="0.25">
      <c r="A168">
        <v>166</v>
      </c>
      <c r="B168" s="8"/>
      <c r="C168" s="7"/>
      <c r="E168" s="7" t="str">
        <f>IF(D168&lt;&gt;"",'Tracking Data'!G168,"")</f>
        <v/>
      </c>
    </row>
    <row r="169" spans="1:5" x14ac:dyDescent="0.25">
      <c r="A169">
        <v>167</v>
      </c>
      <c r="B169" s="8"/>
      <c r="C169" s="7"/>
      <c r="E169" s="7" t="str">
        <f>IF(D169&lt;&gt;"",'Tracking Data'!G169,"")</f>
        <v/>
      </c>
    </row>
    <row r="170" spans="1:5" x14ac:dyDescent="0.25">
      <c r="A170">
        <v>168</v>
      </c>
      <c r="B170" s="8"/>
      <c r="C170" s="7"/>
      <c r="E170" s="7" t="str">
        <f>IF(D170&lt;&gt;"",'Tracking Data'!G170,"")</f>
        <v/>
      </c>
    </row>
    <row r="171" spans="1:5" x14ac:dyDescent="0.25">
      <c r="A171">
        <v>169</v>
      </c>
      <c r="B171" s="8"/>
      <c r="C171" s="7"/>
      <c r="E171" s="7" t="str">
        <f>IF(D171&lt;&gt;"",'Tracking Data'!G171,"")</f>
        <v/>
      </c>
    </row>
    <row r="172" spans="1:5" x14ac:dyDescent="0.25">
      <c r="A172">
        <v>170</v>
      </c>
      <c r="B172" s="8"/>
      <c r="C172" s="7"/>
      <c r="E172" s="7" t="str">
        <f>IF(D172&lt;&gt;"",'Tracking Data'!G172,"")</f>
        <v/>
      </c>
    </row>
    <row r="173" spans="1:5" x14ac:dyDescent="0.25">
      <c r="A173">
        <v>171</v>
      </c>
      <c r="B173" s="8"/>
      <c r="C173" s="7"/>
      <c r="E173" s="7" t="str">
        <f>IF(D173&lt;&gt;"",'Tracking Data'!G173,"")</f>
        <v/>
      </c>
    </row>
    <row r="174" spans="1:5" x14ac:dyDescent="0.25">
      <c r="A174">
        <v>172</v>
      </c>
      <c r="B174" s="8"/>
      <c r="C174" s="7"/>
      <c r="E174" s="7" t="str">
        <f>IF(D174&lt;&gt;"",'Tracking Data'!G174,"")</f>
        <v/>
      </c>
    </row>
    <row r="175" spans="1:5" x14ac:dyDescent="0.25">
      <c r="A175">
        <v>173</v>
      </c>
      <c r="B175" s="8"/>
      <c r="C175" s="7"/>
      <c r="E175" s="7" t="str">
        <f>IF(D175&lt;&gt;"",'Tracking Data'!G175,"")</f>
        <v/>
      </c>
    </row>
    <row r="176" spans="1:5" x14ac:dyDescent="0.25">
      <c r="A176">
        <v>174</v>
      </c>
      <c r="B176" s="8"/>
      <c r="C176" s="7"/>
      <c r="E176" s="7" t="str">
        <f>IF(D176&lt;&gt;"",'Tracking Data'!G176,"")</f>
        <v/>
      </c>
    </row>
    <row r="177" spans="1:5" x14ac:dyDescent="0.25">
      <c r="A177">
        <v>175</v>
      </c>
      <c r="B177" s="8"/>
      <c r="C177" s="7"/>
      <c r="E177" s="7" t="str">
        <f>IF(D177&lt;&gt;"",'Tracking Data'!G177,"")</f>
        <v/>
      </c>
    </row>
    <row r="178" spans="1:5" x14ac:dyDescent="0.25">
      <c r="A178">
        <v>176</v>
      </c>
      <c r="B178" s="8"/>
      <c r="C178" s="7"/>
      <c r="E178" s="7" t="str">
        <f>IF(D178&lt;&gt;"",'Tracking Data'!G178,"")</f>
        <v/>
      </c>
    </row>
    <row r="179" spans="1:5" x14ac:dyDescent="0.25">
      <c r="A179">
        <v>177</v>
      </c>
      <c r="B179" s="8"/>
      <c r="C179" s="7"/>
      <c r="E179" s="7" t="str">
        <f>IF(D179&lt;&gt;"",'Tracking Data'!G179,"")</f>
        <v/>
      </c>
    </row>
    <row r="180" spans="1:5" x14ac:dyDescent="0.25">
      <c r="A180">
        <v>178</v>
      </c>
      <c r="B180" s="8"/>
      <c r="C180" s="7"/>
      <c r="E180" s="7" t="str">
        <f>IF(D180&lt;&gt;"",'Tracking Data'!G180,"")</f>
        <v/>
      </c>
    </row>
    <row r="181" spans="1:5" x14ac:dyDescent="0.25">
      <c r="A181">
        <v>179</v>
      </c>
      <c r="B181" s="8"/>
      <c r="C181" s="7"/>
      <c r="E181" s="7" t="str">
        <f>IF(D181&lt;&gt;"",'Tracking Data'!G181,"")</f>
        <v/>
      </c>
    </row>
    <row r="182" spans="1:5" x14ac:dyDescent="0.25">
      <c r="A182">
        <v>180</v>
      </c>
      <c r="B182" s="8"/>
      <c r="C182" s="7"/>
      <c r="E182" s="7" t="str">
        <f>IF(D182&lt;&gt;"",'Tracking Data'!G182,"")</f>
        <v/>
      </c>
    </row>
    <row r="183" spans="1:5" x14ac:dyDescent="0.25">
      <c r="A183">
        <v>181</v>
      </c>
      <c r="B183" s="8"/>
      <c r="C183" s="7"/>
      <c r="E183" s="7" t="str">
        <f>IF(D183&lt;&gt;"",'Tracking Data'!G183,"")</f>
        <v/>
      </c>
    </row>
    <row r="184" spans="1:5" x14ac:dyDescent="0.25">
      <c r="A184">
        <v>182</v>
      </c>
      <c r="B184" s="8"/>
      <c r="C184" s="7"/>
      <c r="E184" s="7" t="str">
        <f>IF(D184&lt;&gt;"",'Tracking Data'!G184,"")</f>
        <v/>
      </c>
    </row>
    <row r="185" spans="1:5" x14ac:dyDescent="0.25">
      <c r="A185">
        <v>183</v>
      </c>
      <c r="B185" s="8"/>
      <c r="C185" s="7"/>
      <c r="E185" s="7" t="str">
        <f>IF(D185&lt;&gt;"",'Tracking Data'!G185,"")</f>
        <v/>
      </c>
    </row>
    <row r="186" spans="1:5" x14ac:dyDescent="0.25">
      <c r="A186">
        <v>184</v>
      </c>
      <c r="B186" s="8"/>
      <c r="C186" s="7"/>
      <c r="E186" s="7" t="str">
        <f>IF(D186&lt;&gt;"",'Tracking Data'!G186,"")</f>
        <v/>
      </c>
    </row>
    <row r="187" spans="1:5" x14ac:dyDescent="0.25">
      <c r="A187">
        <v>185</v>
      </c>
      <c r="B187" s="8"/>
      <c r="C187" s="7"/>
      <c r="E187" s="7" t="str">
        <f>IF(D187&lt;&gt;"",'Tracking Data'!G187,"")</f>
        <v/>
      </c>
    </row>
    <row r="188" spans="1:5" x14ac:dyDescent="0.25">
      <c r="A188">
        <v>186</v>
      </c>
      <c r="B188" s="8"/>
      <c r="C188" s="7"/>
      <c r="E188" s="7" t="str">
        <f>IF(D188&lt;&gt;"",'Tracking Data'!G188,"")</f>
        <v/>
      </c>
    </row>
    <row r="189" spans="1:5" x14ac:dyDescent="0.25">
      <c r="A189">
        <v>187</v>
      </c>
      <c r="B189" s="8"/>
      <c r="C189" s="7"/>
      <c r="E189" s="7" t="str">
        <f>IF(D189&lt;&gt;"",'Tracking Data'!G189,"")</f>
        <v/>
      </c>
    </row>
    <row r="190" spans="1:5" x14ac:dyDescent="0.25">
      <c r="A190">
        <v>188</v>
      </c>
      <c r="B190" s="8"/>
      <c r="C190" s="7"/>
      <c r="E190" s="7" t="str">
        <f>IF(D190&lt;&gt;"",'Tracking Data'!G190,"")</f>
        <v/>
      </c>
    </row>
    <row r="191" spans="1:5" x14ac:dyDescent="0.25">
      <c r="A191">
        <v>189</v>
      </c>
      <c r="B191" s="8"/>
      <c r="C191" s="7"/>
      <c r="E191" s="7" t="str">
        <f>IF(D191&lt;&gt;"",'Tracking Data'!G191,"")</f>
        <v/>
      </c>
    </row>
    <row r="192" spans="1:5" x14ac:dyDescent="0.25">
      <c r="A192">
        <v>190</v>
      </c>
      <c r="B192" s="8"/>
      <c r="C192" s="7"/>
      <c r="E192" s="7" t="str">
        <f>IF(D192&lt;&gt;"",'Tracking Data'!G192,"")</f>
        <v/>
      </c>
    </row>
    <row r="193" spans="1:5" x14ac:dyDescent="0.25">
      <c r="A193">
        <v>191</v>
      </c>
      <c r="B193" s="8"/>
      <c r="C193" s="7"/>
      <c r="E193" s="7" t="str">
        <f>IF(D193&lt;&gt;"",'Tracking Data'!G193,"")</f>
        <v/>
      </c>
    </row>
    <row r="194" spans="1:5" x14ac:dyDescent="0.25">
      <c r="A194">
        <v>192</v>
      </c>
      <c r="B194" s="8"/>
      <c r="C194" s="7"/>
      <c r="E194" s="7" t="str">
        <f>IF(D194&lt;&gt;"",'Tracking Data'!G194,"")</f>
        <v/>
      </c>
    </row>
    <row r="195" spans="1:5" x14ac:dyDescent="0.25">
      <c r="A195">
        <v>193</v>
      </c>
      <c r="B195" s="8"/>
      <c r="C195" s="7"/>
      <c r="E195" s="7" t="str">
        <f>IF(D195&lt;&gt;"",'Tracking Data'!G195,"")</f>
        <v/>
      </c>
    </row>
    <row r="196" spans="1:5" x14ac:dyDescent="0.25">
      <c r="A196">
        <v>194</v>
      </c>
      <c r="B196" s="8"/>
      <c r="C196" s="7"/>
      <c r="E196" s="7" t="str">
        <f>IF(D196&lt;&gt;"",'Tracking Data'!G196,"")</f>
        <v/>
      </c>
    </row>
    <row r="197" spans="1:5" x14ac:dyDescent="0.25">
      <c r="A197">
        <v>195</v>
      </c>
      <c r="B197" s="8"/>
      <c r="C197" s="7"/>
      <c r="E197" s="7" t="str">
        <f>IF(D197&lt;&gt;"",'Tracking Data'!G197,"")</f>
        <v/>
      </c>
    </row>
    <row r="198" spans="1:5" x14ac:dyDescent="0.25">
      <c r="A198">
        <v>196</v>
      </c>
      <c r="B198" s="8"/>
      <c r="C198" s="7"/>
      <c r="E198" s="7" t="str">
        <f>IF(D198&lt;&gt;"",'Tracking Data'!G198,"")</f>
        <v/>
      </c>
    </row>
    <row r="199" spans="1:5" x14ac:dyDescent="0.25">
      <c r="A199">
        <v>197</v>
      </c>
      <c r="B199" s="8"/>
      <c r="C199" s="7"/>
      <c r="E199" s="7" t="str">
        <f>IF(D199&lt;&gt;"",'Tracking Data'!G199,"")</f>
        <v/>
      </c>
    </row>
    <row r="200" spans="1:5" x14ac:dyDescent="0.25">
      <c r="A200">
        <v>198</v>
      </c>
      <c r="B200" s="8"/>
      <c r="C200" s="7"/>
      <c r="E200" s="7" t="str">
        <f>IF(D200&lt;&gt;"",'Tracking Data'!G200,"")</f>
        <v/>
      </c>
    </row>
    <row r="201" spans="1:5" x14ac:dyDescent="0.25">
      <c r="A201">
        <v>199</v>
      </c>
      <c r="B201" s="8"/>
      <c r="C201" s="7"/>
      <c r="E201" s="7" t="str">
        <f>IF(D201&lt;&gt;"",'Tracking Data'!G201,"")</f>
        <v/>
      </c>
    </row>
    <row r="202" spans="1:5" x14ac:dyDescent="0.25">
      <c r="A202">
        <v>200</v>
      </c>
      <c r="B202" s="8"/>
      <c r="C202" s="7"/>
      <c r="E202" s="7" t="str">
        <f>IF(D202&lt;&gt;"",'Tracking Data'!G202,"")</f>
        <v/>
      </c>
    </row>
    <row r="203" spans="1:5" x14ac:dyDescent="0.25">
      <c r="A203">
        <v>201</v>
      </c>
      <c r="B203" s="8"/>
      <c r="C203" s="7"/>
      <c r="E203" s="7" t="str">
        <f>IF(D203&lt;&gt;"",'Tracking Data'!G203,"")</f>
        <v/>
      </c>
    </row>
    <row r="204" spans="1:5" x14ac:dyDescent="0.25">
      <c r="A204">
        <v>202</v>
      </c>
      <c r="B204" s="8"/>
      <c r="C204" s="7"/>
      <c r="E204" s="7" t="str">
        <f>IF(D204&lt;&gt;"",'Tracking Data'!G204,"")</f>
        <v/>
      </c>
    </row>
    <row r="205" spans="1:5" x14ac:dyDescent="0.25">
      <c r="A205">
        <v>203</v>
      </c>
      <c r="B205" s="8"/>
      <c r="C205" s="7"/>
      <c r="E205" s="7" t="str">
        <f>IF(D205&lt;&gt;"",'Tracking Data'!G205,"")</f>
        <v/>
      </c>
    </row>
    <row r="206" spans="1:5" x14ac:dyDescent="0.25">
      <c r="A206">
        <v>204</v>
      </c>
      <c r="B206" s="8"/>
      <c r="C206" s="7"/>
      <c r="E206" s="7" t="str">
        <f>IF(D206&lt;&gt;"",'Tracking Data'!G206,"")</f>
        <v/>
      </c>
    </row>
    <row r="207" spans="1:5" x14ac:dyDescent="0.25">
      <c r="A207">
        <v>205</v>
      </c>
      <c r="B207" s="8"/>
      <c r="C207" s="7"/>
      <c r="E207" s="7" t="str">
        <f>IF(D207&lt;&gt;"",'Tracking Data'!G207,"")</f>
        <v/>
      </c>
    </row>
    <row r="208" spans="1:5" x14ac:dyDescent="0.25">
      <c r="A208">
        <v>206</v>
      </c>
      <c r="B208" s="8"/>
      <c r="C208" s="7"/>
      <c r="E208" s="7" t="str">
        <f>IF(D208&lt;&gt;"",'Tracking Data'!G208,"")</f>
        <v/>
      </c>
    </row>
    <row r="209" spans="1:5" x14ac:dyDescent="0.25">
      <c r="A209">
        <v>207</v>
      </c>
      <c r="B209" s="8"/>
      <c r="C209" s="7"/>
      <c r="E209" s="7" t="str">
        <f>IF(D209&lt;&gt;"",'Tracking Data'!G209,"")</f>
        <v/>
      </c>
    </row>
    <row r="210" spans="1:5" x14ac:dyDescent="0.25">
      <c r="A210">
        <v>208</v>
      </c>
      <c r="B210" s="8"/>
      <c r="C210" s="7"/>
      <c r="E210" s="7" t="str">
        <f>IF(D210&lt;&gt;"",'Tracking Data'!G210,"")</f>
        <v/>
      </c>
    </row>
    <row r="211" spans="1:5" x14ac:dyDescent="0.25">
      <c r="A211">
        <v>209</v>
      </c>
      <c r="B211" s="8"/>
      <c r="C211" s="7"/>
      <c r="E211" s="7" t="str">
        <f>IF(D211&lt;&gt;"",'Tracking Data'!G211,"")</f>
        <v/>
      </c>
    </row>
    <row r="212" spans="1:5" x14ac:dyDescent="0.25">
      <c r="A212">
        <v>210</v>
      </c>
      <c r="B212" s="8"/>
      <c r="C212" s="7"/>
      <c r="E212" s="7" t="str">
        <f>IF(D212&lt;&gt;"",'Tracking Data'!G212,"")</f>
        <v/>
      </c>
    </row>
    <row r="213" spans="1:5" x14ac:dyDescent="0.25">
      <c r="A213">
        <v>211</v>
      </c>
      <c r="B213" s="8"/>
      <c r="C213" s="7"/>
      <c r="E213" s="7" t="str">
        <f>IF(D213&lt;&gt;"",'Tracking Data'!G213,"")</f>
        <v/>
      </c>
    </row>
    <row r="214" spans="1:5" x14ac:dyDescent="0.25">
      <c r="A214">
        <v>212</v>
      </c>
      <c r="B214" s="8"/>
      <c r="C214" s="7"/>
      <c r="E214" s="7" t="str">
        <f>IF(D214&lt;&gt;"",'Tracking Data'!G214,"")</f>
        <v/>
      </c>
    </row>
    <row r="215" spans="1:5" x14ac:dyDescent="0.25">
      <c r="A215">
        <v>213</v>
      </c>
      <c r="B215" s="8"/>
      <c r="C215" s="7"/>
      <c r="E215" s="7" t="str">
        <f>IF(D215&lt;&gt;"",'Tracking Data'!G215,"")</f>
        <v/>
      </c>
    </row>
    <row r="216" spans="1:5" x14ac:dyDescent="0.25">
      <c r="A216">
        <v>214</v>
      </c>
      <c r="B216" s="8"/>
      <c r="C216" s="7"/>
      <c r="E216" s="7" t="str">
        <f>IF(D216&lt;&gt;"",'Tracking Data'!G216,"")</f>
        <v/>
      </c>
    </row>
    <row r="217" spans="1:5" x14ac:dyDescent="0.25">
      <c r="A217">
        <v>215</v>
      </c>
      <c r="B217" s="8"/>
      <c r="C217" s="7"/>
      <c r="E217" s="7" t="str">
        <f>IF(D217&lt;&gt;"",'Tracking Data'!G217,"")</f>
        <v/>
      </c>
    </row>
    <row r="218" spans="1:5" x14ac:dyDescent="0.25">
      <c r="A218">
        <v>216</v>
      </c>
      <c r="B218" s="8"/>
      <c r="C218" s="7"/>
      <c r="E218" s="7" t="str">
        <f>IF(D218&lt;&gt;"",'Tracking Data'!G218,"")</f>
        <v/>
      </c>
    </row>
    <row r="219" spans="1:5" x14ac:dyDescent="0.25">
      <c r="A219">
        <v>217</v>
      </c>
      <c r="B219" s="8"/>
      <c r="C219" s="7"/>
      <c r="E219" s="7" t="str">
        <f>IF(D219&lt;&gt;"",'Tracking Data'!G219,"")</f>
        <v/>
      </c>
    </row>
    <row r="220" spans="1:5" x14ac:dyDescent="0.25">
      <c r="A220">
        <v>218</v>
      </c>
      <c r="B220" s="8"/>
      <c r="C220" s="7"/>
      <c r="E220" s="7" t="str">
        <f>IF(D220&lt;&gt;"",'Tracking Data'!G220,"")</f>
        <v/>
      </c>
    </row>
    <row r="221" spans="1:5" x14ac:dyDescent="0.25">
      <c r="A221">
        <v>219</v>
      </c>
      <c r="B221" s="8"/>
      <c r="C221" s="7"/>
      <c r="E221" s="7" t="str">
        <f>IF(D221&lt;&gt;"",'Tracking Data'!G221,"")</f>
        <v/>
      </c>
    </row>
    <row r="222" spans="1:5" x14ac:dyDescent="0.25">
      <c r="A222">
        <v>220</v>
      </c>
      <c r="B222" s="8"/>
      <c r="C222" s="7"/>
      <c r="E222" s="7" t="str">
        <f>IF(D222&lt;&gt;"",'Tracking Data'!G222,"")</f>
        <v/>
      </c>
    </row>
    <row r="223" spans="1:5" x14ac:dyDescent="0.25">
      <c r="A223">
        <v>221</v>
      </c>
      <c r="B223" s="8"/>
      <c r="C223" s="7"/>
      <c r="E223" s="7" t="str">
        <f>IF(D223&lt;&gt;"",'Tracking Data'!G223,"")</f>
        <v/>
      </c>
    </row>
    <row r="224" spans="1:5" x14ac:dyDescent="0.25">
      <c r="A224">
        <v>222</v>
      </c>
      <c r="E224" s="7" t="str">
        <f>IF(D224&lt;&gt;"",'Tracking Data'!G224,"")</f>
        <v/>
      </c>
    </row>
    <row r="225" spans="1:5" x14ac:dyDescent="0.25">
      <c r="A225">
        <v>223</v>
      </c>
      <c r="E225" s="7" t="str">
        <f>IF(D225&lt;&gt;"",'Tracking Data'!G225,"")</f>
        <v/>
      </c>
    </row>
    <row r="226" spans="1:5" x14ac:dyDescent="0.25">
      <c r="A226">
        <v>224</v>
      </c>
      <c r="E226" s="7" t="str">
        <f>IF(D226&lt;&gt;"",'Tracking Data'!G226,"")</f>
        <v/>
      </c>
    </row>
    <row r="227" spans="1:5" x14ac:dyDescent="0.25">
      <c r="A227">
        <v>225</v>
      </c>
      <c r="E227" s="7" t="str">
        <f>IF(D227&lt;&gt;"",'Tracking Data'!G227,"")</f>
        <v/>
      </c>
    </row>
    <row r="228" spans="1:5" x14ac:dyDescent="0.25">
      <c r="A228">
        <v>226</v>
      </c>
      <c r="E228" s="7" t="str">
        <f>IF(D228&lt;&gt;"",'Tracking Data'!G228,"")</f>
        <v/>
      </c>
    </row>
    <row r="229" spans="1:5" x14ac:dyDescent="0.25">
      <c r="A229">
        <v>227</v>
      </c>
      <c r="E229" s="7" t="str">
        <f>IF(D229&lt;&gt;"",'Tracking Data'!G229,"")</f>
        <v/>
      </c>
    </row>
    <row r="230" spans="1:5" x14ac:dyDescent="0.25">
      <c r="A230">
        <v>228</v>
      </c>
      <c r="E230" s="7" t="str">
        <f>IF(D230&lt;&gt;"",'Tracking Data'!G230,"")</f>
        <v/>
      </c>
    </row>
    <row r="231" spans="1:5" x14ac:dyDescent="0.25">
      <c r="A231">
        <v>229</v>
      </c>
      <c r="E231" s="7" t="str">
        <f>IF(D231&lt;&gt;"",'Tracking Data'!G231,"")</f>
        <v/>
      </c>
    </row>
    <row r="232" spans="1:5" x14ac:dyDescent="0.25">
      <c r="A232">
        <v>230</v>
      </c>
      <c r="E232" s="7" t="str">
        <f>IF(D232&lt;&gt;"",'Tracking Data'!G232,"")</f>
        <v/>
      </c>
    </row>
    <row r="233" spans="1:5" x14ac:dyDescent="0.25">
      <c r="A233">
        <v>231</v>
      </c>
      <c r="E233" s="7" t="str">
        <f>IF(D233&lt;&gt;"",'Tracking Data'!G233,"")</f>
        <v/>
      </c>
    </row>
    <row r="234" spans="1:5" x14ac:dyDescent="0.25">
      <c r="A234">
        <v>232</v>
      </c>
      <c r="E234" s="7" t="str">
        <f>IF(D234&lt;&gt;"",'Tracking Data'!G234,"")</f>
        <v/>
      </c>
    </row>
    <row r="235" spans="1:5" x14ac:dyDescent="0.25">
      <c r="A235">
        <v>233</v>
      </c>
      <c r="E235" s="7" t="str">
        <f>IF(D235&lt;&gt;"",'Tracking Data'!G235,"")</f>
        <v/>
      </c>
    </row>
    <row r="236" spans="1:5" x14ac:dyDescent="0.25">
      <c r="A236">
        <v>234</v>
      </c>
      <c r="E236" s="7" t="str">
        <f>IF(D236&lt;&gt;"",'Tracking Data'!G236,"")</f>
        <v/>
      </c>
    </row>
    <row r="237" spans="1:5" x14ac:dyDescent="0.25">
      <c r="A237">
        <v>235</v>
      </c>
      <c r="E237" s="7" t="str">
        <f>IF(D237&lt;&gt;"",'Tracking Data'!G237,"")</f>
        <v/>
      </c>
    </row>
    <row r="238" spans="1:5" x14ac:dyDescent="0.25">
      <c r="A238">
        <v>236</v>
      </c>
      <c r="E238" s="7" t="str">
        <f>IF(D238&lt;&gt;"",'Tracking Data'!G238,"")</f>
        <v/>
      </c>
    </row>
    <row r="239" spans="1:5" x14ac:dyDescent="0.25">
      <c r="A239">
        <v>237</v>
      </c>
      <c r="E239" s="7" t="str">
        <f>IF(D239&lt;&gt;"",'Tracking Data'!G239,"")</f>
        <v/>
      </c>
    </row>
    <row r="240" spans="1:5" x14ac:dyDescent="0.25">
      <c r="A240">
        <v>238</v>
      </c>
      <c r="E240" s="7" t="str">
        <f>IF(D240&lt;&gt;"",'Tracking Data'!G240,"")</f>
        <v/>
      </c>
    </row>
    <row r="241" spans="1:5" x14ac:dyDescent="0.25">
      <c r="A241">
        <v>239</v>
      </c>
      <c r="E241" s="7" t="str">
        <f>IF(D241&lt;&gt;"",'Tracking Data'!G241,"")</f>
        <v/>
      </c>
    </row>
    <row r="242" spans="1:5" x14ac:dyDescent="0.25">
      <c r="A242">
        <v>240</v>
      </c>
      <c r="E242" s="7" t="str">
        <f>IF(D242&lt;&gt;"",'Tracking Data'!G242,"")</f>
        <v/>
      </c>
    </row>
    <row r="243" spans="1:5" x14ac:dyDescent="0.25">
      <c r="A243">
        <v>241</v>
      </c>
      <c r="E243" s="7" t="str">
        <f>IF(D243&lt;&gt;"",'Tracking Data'!G243,"")</f>
        <v/>
      </c>
    </row>
    <row r="244" spans="1:5" x14ac:dyDescent="0.25">
      <c r="A244">
        <v>242</v>
      </c>
      <c r="E244" s="7" t="str">
        <f>IF(D244&lt;&gt;"",'Tracking Data'!G244,"")</f>
        <v/>
      </c>
    </row>
    <row r="245" spans="1:5" x14ac:dyDescent="0.25">
      <c r="A245">
        <v>243</v>
      </c>
      <c r="E245" s="7" t="str">
        <f>IF(D245&lt;&gt;"",'Tracking Data'!G245,"")</f>
        <v/>
      </c>
    </row>
    <row r="246" spans="1:5" x14ac:dyDescent="0.25">
      <c r="A246">
        <v>244</v>
      </c>
      <c r="E246" s="7" t="str">
        <f>IF(D246&lt;&gt;"",'Tracking Data'!G246,"")</f>
        <v/>
      </c>
    </row>
    <row r="247" spans="1:5" x14ac:dyDescent="0.25">
      <c r="A247">
        <v>245</v>
      </c>
      <c r="E247" s="7" t="str">
        <f>IF(D247&lt;&gt;"",'Tracking Data'!G247,"")</f>
        <v/>
      </c>
    </row>
    <row r="248" spans="1:5" x14ac:dyDescent="0.25">
      <c r="A248">
        <v>246</v>
      </c>
      <c r="E248" s="7" t="str">
        <f>IF(D248&lt;&gt;"",'Tracking Data'!G248,"")</f>
        <v/>
      </c>
    </row>
    <row r="249" spans="1:5" x14ac:dyDescent="0.25">
      <c r="A249">
        <v>247</v>
      </c>
      <c r="E249" s="7" t="str">
        <f>IF(D249&lt;&gt;"",'Tracking Data'!G249,"")</f>
        <v/>
      </c>
    </row>
    <row r="250" spans="1:5" x14ac:dyDescent="0.25">
      <c r="A250">
        <v>248</v>
      </c>
      <c r="E250" s="7" t="str">
        <f>IF(D250&lt;&gt;"",'Tracking Data'!G250,"")</f>
        <v/>
      </c>
    </row>
    <row r="251" spans="1:5" x14ac:dyDescent="0.25">
      <c r="A251">
        <v>249</v>
      </c>
      <c r="E251" s="7" t="str">
        <f>IF(D251&lt;&gt;"",'Tracking Data'!G251,"")</f>
        <v/>
      </c>
    </row>
    <row r="252" spans="1:5" x14ac:dyDescent="0.25">
      <c r="A252">
        <v>250</v>
      </c>
      <c r="E252" s="7" t="str">
        <f>IF(D252&lt;&gt;"",'Tracking Data'!G252,"")</f>
        <v/>
      </c>
    </row>
    <row r="253" spans="1:5" x14ac:dyDescent="0.25">
      <c r="A253">
        <v>251</v>
      </c>
      <c r="E253" s="7" t="str">
        <f>IF(D253&lt;&gt;"",'Tracking Data'!G253,"")</f>
        <v/>
      </c>
    </row>
    <row r="254" spans="1:5" x14ac:dyDescent="0.25">
      <c r="A254">
        <v>252</v>
      </c>
      <c r="E254" s="7" t="str">
        <f>IF(D254&lt;&gt;"",'Tracking Data'!G254,"")</f>
        <v/>
      </c>
    </row>
    <row r="255" spans="1:5" x14ac:dyDescent="0.25">
      <c r="A255">
        <v>253</v>
      </c>
      <c r="E255" s="7" t="str">
        <f>IF(D255&lt;&gt;"",'Tracking Data'!G255,"")</f>
        <v/>
      </c>
    </row>
    <row r="256" spans="1:5" x14ac:dyDescent="0.25">
      <c r="A256">
        <v>254</v>
      </c>
      <c r="E256" s="7" t="str">
        <f>IF(D256&lt;&gt;"",'Tracking Data'!G256,"")</f>
        <v/>
      </c>
    </row>
    <row r="257" spans="1:5" x14ac:dyDescent="0.25">
      <c r="A257">
        <v>255</v>
      </c>
      <c r="E257" s="7" t="str">
        <f>IF(D257&lt;&gt;"",'Tracking Data'!G257,"")</f>
        <v/>
      </c>
    </row>
    <row r="258" spans="1:5" x14ac:dyDescent="0.25">
      <c r="A258">
        <v>256</v>
      </c>
      <c r="E258" s="7" t="str">
        <f>IF(D258&lt;&gt;"",'Tracking Data'!G258,"")</f>
        <v/>
      </c>
    </row>
    <row r="259" spans="1:5" x14ac:dyDescent="0.25">
      <c r="A259">
        <v>257</v>
      </c>
      <c r="E259" s="7" t="str">
        <f>IF(D259&lt;&gt;"",'Tracking Data'!G259,"")</f>
        <v/>
      </c>
    </row>
    <row r="260" spans="1:5" x14ac:dyDescent="0.25">
      <c r="A260">
        <v>258</v>
      </c>
      <c r="E260" s="7" t="str">
        <f>IF(D260&lt;&gt;"",'Tracking Data'!G260,"")</f>
        <v/>
      </c>
    </row>
    <row r="261" spans="1:5" x14ac:dyDescent="0.25">
      <c r="A261">
        <v>259</v>
      </c>
      <c r="E261" s="7" t="str">
        <f>IF(D261&lt;&gt;"",'Tracking Data'!G261,"")</f>
        <v/>
      </c>
    </row>
    <row r="262" spans="1:5" x14ac:dyDescent="0.25">
      <c r="A262">
        <v>260</v>
      </c>
      <c r="E262" s="7" t="str">
        <f>IF(D262&lt;&gt;"",'Tracking Data'!G262,"")</f>
        <v/>
      </c>
    </row>
    <row r="263" spans="1:5" x14ac:dyDescent="0.25">
      <c r="A263">
        <v>261</v>
      </c>
      <c r="E263" s="7" t="str">
        <f>IF(D263&lt;&gt;"",'Tracking Data'!G263,"")</f>
        <v/>
      </c>
    </row>
    <row r="264" spans="1:5" x14ac:dyDescent="0.25">
      <c r="A264">
        <v>262</v>
      </c>
      <c r="E264" s="7" t="str">
        <f>IF(D264&lt;&gt;"",'Tracking Data'!G264,"")</f>
        <v/>
      </c>
    </row>
    <row r="265" spans="1:5" x14ac:dyDescent="0.25">
      <c r="A265">
        <v>263</v>
      </c>
      <c r="E265" s="7" t="str">
        <f>IF(D265&lt;&gt;"",'Tracking Data'!G265,"")</f>
        <v/>
      </c>
    </row>
    <row r="266" spans="1:5" x14ac:dyDescent="0.25">
      <c r="A266">
        <v>264</v>
      </c>
      <c r="E266" s="7" t="str">
        <f>IF(D266&lt;&gt;"",'Tracking Data'!G266,"")</f>
        <v/>
      </c>
    </row>
    <row r="267" spans="1:5" x14ac:dyDescent="0.25">
      <c r="A267">
        <v>265</v>
      </c>
      <c r="E267" s="7" t="str">
        <f>IF(D267&lt;&gt;"",'Tracking Data'!G267,"")</f>
        <v/>
      </c>
    </row>
    <row r="268" spans="1:5" x14ac:dyDescent="0.25">
      <c r="A268">
        <v>266</v>
      </c>
      <c r="E268" s="7" t="str">
        <f>IF(D268&lt;&gt;"",'Tracking Data'!G268,"")</f>
        <v/>
      </c>
    </row>
    <row r="269" spans="1:5" x14ac:dyDescent="0.25">
      <c r="A269">
        <v>267</v>
      </c>
      <c r="E269" s="7" t="str">
        <f>IF(D269&lt;&gt;"",'Tracking Data'!G269,"")</f>
        <v/>
      </c>
    </row>
    <row r="270" spans="1:5" x14ac:dyDescent="0.25">
      <c r="A270">
        <v>268</v>
      </c>
      <c r="E270" s="7" t="str">
        <f>IF(D270&lt;&gt;"",'Tracking Data'!G270,"")</f>
        <v/>
      </c>
    </row>
    <row r="271" spans="1:5" x14ac:dyDescent="0.25">
      <c r="A271">
        <v>269</v>
      </c>
      <c r="E271" s="7" t="str">
        <f>IF(D271&lt;&gt;"",'Tracking Data'!G271,"")</f>
        <v/>
      </c>
    </row>
    <row r="272" spans="1:5" x14ac:dyDescent="0.25">
      <c r="A272">
        <v>270</v>
      </c>
      <c r="E272" s="7" t="str">
        <f>IF(D272&lt;&gt;"",'Tracking Data'!G272,"")</f>
        <v/>
      </c>
    </row>
    <row r="273" spans="1:5" x14ac:dyDescent="0.25">
      <c r="A273">
        <v>271</v>
      </c>
      <c r="E273" s="7" t="str">
        <f>IF(D273&lt;&gt;"",'Tracking Data'!G273,"")</f>
        <v/>
      </c>
    </row>
    <row r="274" spans="1:5" x14ac:dyDescent="0.25">
      <c r="A274">
        <v>272</v>
      </c>
      <c r="E274" s="7" t="str">
        <f>IF(D274&lt;&gt;"",'Tracking Data'!G274,"")</f>
        <v/>
      </c>
    </row>
    <row r="275" spans="1:5" x14ac:dyDescent="0.25">
      <c r="A275">
        <v>273</v>
      </c>
      <c r="E275" s="7" t="str">
        <f>IF(D275&lt;&gt;"",'Tracking Data'!G275,"")</f>
        <v/>
      </c>
    </row>
    <row r="276" spans="1:5" x14ac:dyDescent="0.25">
      <c r="A276">
        <v>274</v>
      </c>
      <c r="E276" s="7" t="str">
        <f>IF(D276&lt;&gt;"",'Tracking Data'!G276,"")</f>
        <v/>
      </c>
    </row>
    <row r="277" spans="1:5" x14ac:dyDescent="0.25">
      <c r="A277">
        <v>275</v>
      </c>
      <c r="E277" s="7" t="str">
        <f>IF(D277&lt;&gt;"",'Tracking Data'!G277,"")</f>
        <v/>
      </c>
    </row>
    <row r="278" spans="1:5" x14ac:dyDescent="0.25">
      <c r="A278">
        <v>276</v>
      </c>
      <c r="E278" s="7" t="str">
        <f>IF(D278&lt;&gt;"",'Tracking Data'!G278,"")</f>
        <v/>
      </c>
    </row>
    <row r="279" spans="1:5" x14ac:dyDescent="0.25">
      <c r="A279">
        <v>277</v>
      </c>
      <c r="E279" s="7" t="str">
        <f>IF(D279&lt;&gt;"",'Tracking Data'!G279,"")</f>
        <v/>
      </c>
    </row>
    <row r="280" spans="1:5" x14ac:dyDescent="0.25">
      <c r="A280">
        <v>278</v>
      </c>
      <c r="E280" s="7" t="str">
        <f>IF(D280&lt;&gt;"",'Tracking Data'!G280,"")</f>
        <v/>
      </c>
    </row>
    <row r="281" spans="1:5" x14ac:dyDescent="0.25">
      <c r="A281">
        <v>279</v>
      </c>
      <c r="E281" s="7" t="str">
        <f>IF(D281&lt;&gt;"",'Tracking Data'!G281,"")</f>
        <v/>
      </c>
    </row>
    <row r="282" spans="1:5" x14ac:dyDescent="0.25">
      <c r="A282">
        <v>280</v>
      </c>
      <c r="E282" s="7" t="str">
        <f>IF(D282&lt;&gt;"",'Tracking Data'!G282,"")</f>
        <v/>
      </c>
    </row>
    <row r="283" spans="1:5" x14ac:dyDescent="0.25">
      <c r="A283">
        <v>281</v>
      </c>
      <c r="E283" s="7" t="str">
        <f>IF(D283&lt;&gt;"",'Tracking Data'!G283,"")</f>
        <v/>
      </c>
    </row>
    <row r="284" spans="1:5" x14ac:dyDescent="0.25">
      <c r="A284">
        <v>282</v>
      </c>
      <c r="E284" s="7" t="str">
        <f>IF(D284&lt;&gt;"",'Tracking Data'!G284,"")</f>
        <v/>
      </c>
    </row>
    <row r="285" spans="1:5" x14ac:dyDescent="0.25">
      <c r="A285">
        <v>283</v>
      </c>
      <c r="E285" s="7" t="str">
        <f>IF(D285&lt;&gt;"",'Tracking Data'!G285,"")</f>
        <v/>
      </c>
    </row>
    <row r="286" spans="1:5" x14ac:dyDescent="0.25">
      <c r="A286">
        <v>284</v>
      </c>
      <c r="E286" s="7" t="str">
        <f>IF(D286&lt;&gt;"",'Tracking Data'!G286,"")</f>
        <v/>
      </c>
    </row>
    <row r="287" spans="1:5" x14ac:dyDescent="0.25">
      <c r="A287">
        <v>285</v>
      </c>
      <c r="E287" s="7" t="str">
        <f>IF(D287&lt;&gt;"",'Tracking Data'!G287,"")</f>
        <v/>
      </c>
    </row>
    <row r="288" spans="1:5" x14ac:dyDescent="0.25">
      <c r="A288">
        <v>286</v>
      </c>
      <c r="E288" s="7" t="str">
        <f>IF(D288&lt;&gt;"",'Tracking Data'!G288,"")</f>
        <v/>
      </c>
    </row>
    <row r="289" spans="1:5" x14ac:dyDescent="0.25">
      <c r="A289">
        <v>287</v>
      </c>
      <c r="E289" s="7" t="str">
        <f>IF(D289&lt;&gt;"",'Tracking Data'!G289,"")</f>
        <v/>
      </c>
    </row>
    <row r="290" spans="1:5" x14ac:dyDescent="0.25">
      <c r="A290">
        <v>288</v>
      </c>
      <c r="E290" s="7" t="str">
        <f>IF(D290&lt;&gt;"",'Tracking Data'!G290,"")</f>
        <v/>
      </c>
    </row>
    <row r="291" spans="1:5" x14ac:dyDescent="0.25">
      <c r="A291">
        <v>289</v>
      </c>
      <c r="E291" s="7" t="str">
        <f>IF(D291&lt;&gt;"",'Tracking Data'!G291,"")</f>
        <v/>
      </c>
    </row>
    <row r="292" spans="1:5" x14ac:dyDescent="0.25">
      <c r="A292">
        <v>290</v>
      </c>
      <c r="E292" s="7" t="str">
        <f>IF(D292&lt;&gt;"",'Tracking Data'!G292,"")</f>
        <v/>
      </c>
    </row>
    <row r="293" spans="1:5" x14ac:dyDescent="0.25">
      <c r="A293">
        <v>291</v>
      </c>
      <c r="E293" s="7" t="str">
        <f>IF(D293&lt;&gt;"",'Tracking Data'!G293,"")</f>
        <v/>
      </c>
    </row>
    <row r="294" spans="1:5" x14ac:dyDescent="0.25">
      <c r="A294">
        <v>292</v>
      </c>
      <c r="E294" s="7" t="str">
        <f>IF(D294&lt;&gt;"",'Tracking Data'!G294,"")</f>
        <v/>
      </c>
    </row>
    <row r="295" spans="1:5" x14ac:dyDescent="0.25">
      <c r="A295">
        <v>293</v>
      </c>
      <c r="E295" s="7" t="str">
        <f>IF(D295&lt;&gt;"",'Tracking Data'!G295,"")</f>
        <v/>
      </c>
    </row>
    <row r="296" spans="1:5" x14ac:dyDescent="0.25">
      <c r="A296">
        <v>294</v>
      </c>
      <c r="E296" s="7" t="str">
        <f>IF(D296&lt;&gt;"",'Tracking Data'!G296,"")</f>
        <v/>
      </c>
    </row>
    <row r="297" spans="1:5" x14ac:dyDescent="0.25">
      <c r="A297">
        <v>295</v>
      </c>
      <c r="E297" s="7" t="str">
        <f>IF(D297&lt;&gt;"",'Tracking Data'!G297,"")</f>
        <v/>
      </c>
    </row>
    <row r="298" spans="1:5" x14ac:dyDescent="0.25">
      <c r="A298">
        <v>296</v>
      </c>
      <c r="E298" s="7" t="str">
        <f>IF(D298&lt;&gt;"",'Tracking Data'!G298,"")</f>
        <v/>
      </c>
    </row>
    <row r="299" spans="1:5" x14ac:dyDescent="0.25">
      <c r="A299">
        <v>297</v>
      </c>
      <c r="E299" s="7" t="str">
        <f>IF(D299&lt;&gt;"",'Tracking Data'!G299,"")</f>
        <v/>
      </c>
    </row>
    <row r="300" spans="1:5" x14ac:dyDescent="0.25">
      <c r="A300">
        <v>298</v>
      </c>
      <c r="E300" s="7" t="str">
        <f>IF(D300&lt;&gt;"",'Tracking Data'!G300,"")</f>
        <v/>
      </c>
    </row>
    <row r="301" spans="1:5" x14ac:dyDescent="0.25">
      <c r="A301">
        <v>299</v>
      </c>
      <c r="E301" s="7" t="str">
        <f>IF(D301&lt;&gt;"",'Tracking Data'!G301,"")</f>
        <v/>
      </c>
    </row>
    <row r="302" spans="1:5" x14ac:dyDescent="0.25">
      <c r="A302">
        <v>300</v>
      </c>
      <c r="E302" s="7" t="str">
        <f>IF(D302&lt;&gt;"",'Tracking Data'!G302,"")</f>
        <v/>
      </c>
    </row>
    <row r="303" spans="1:5" x14ac:dyDescent="0.25">
      <c r="A303">
        <v>301</v>
      </c>
      <c r="E303" s="7" t="str">
        <f>IF(D303&lt;&gt;"",'Tracking Data'!G303,"")</f>
        <v/>
      </c>
    </row>
    <row r="304" spans="1:5" x14ac:dyDescent="0.25">
      <c r="A304">
        <v>302</v>
      </c>
      <c r="E304" s="7" t="str">
        <f>IF(D304&lt;&gt;"",'Tracking Data'!G304,"")</f>
        <v/>
      </c>
    </row>
    <row r="305" spans="1:5" x14ac:dyDescent="0.25">
      <c r="A305">
        <v>303</v>
      </c>
      <c r="E305" s="7" t="str">
        <f>IF(D305&lt;&gt;"",'Tracking Data'!G305,"")</f>
        <v/>
      </c>
    </row>
    <row r="306" spans="1:5" x14ac:dyDescent="0.25">
      <c r="A306">
        <v>304</v>
      </c>
      <c r="E306" s="7" t="str">
        <f>IF(D306&lt;&gt;"",'Tracking Data'!G306,"")</f>
        <v/>
      </c>
    </row>
    <row r="307" spans="1:5" x14ac:dyDescent="0.25">
      <c r="A307">
        <v>305</v>
      </c>
      <c r="E307" s="7" t="str">
        <f>IF(D307&lt;&gt;"",'Tracking Data'!G307,"")</f>
        <v/>
      </c>
    </row>
    <row r="308" spans="1:5" x14ac:dyDescent="0.25">
      <c r="A308">
        <v>306</v>
      </c>
      <c r="E308" s="7" t="str">
        <f>IF(D308&lt;&gt;"",'Tracking Data'!G308,"")</f>
        <v/>
      </c>
    </row>
    <row r="309" spans="1:5" x14ac:dyDescent="0.25">
      <c r="A309">
        <v>307</v>
      </c>
      <c r="E309" s="7" t="str">
        <f>IF(D309&lt;&gt;"",'Tracking Data'!G309,"")</f>
        <v/>
      </c>
    </row>
    <row r="310" spans="1:5" x14ac:dyDescent="0.25">
      <c r="A310">
        <v>308</v>
      </c>
      <c r="E310" s="7" t="str">
        <f>IF(D310&lt;&gt;"",'Tracking Data'!G310,"")</f>
        <v/>
      </c>
    </row>
    <row r="311" spans="1:5" x14ac:dyDescent="0.25">
      <c r="A311">
        <v>309</v>
      </c>
      <c r="E311" s="7" t="str">
        <f>IF(D311&lt;&gt;"",'Tracking Data'!G311,"")</f>
        <v/>
      </c>
    </row>
    <row r="312" spans="1:5" x14ac:dyDescent="0.25">
      <c r="A312">
        <v>310</v>
      </c>
      <c r="E312" s="7" t="str">
        <f>IF(D312&lt;&gt;"",'Tracking Data'!G312,"")</f>
        <v/>
      </c>
    </row>
    <row r="313" spans="1:5" x14ac:dyDescent="0.25">
      <c r="A313">
        <v>311</v>
      </c>
      <c r="E313" s="7" t="str">
        <f>IF(D313&lt;&gt;"",'Tracking Data'!G313,"")</f>
        <v/>
      </c>
    </row>
    <row r="314" spans="1:5" x14ac:dyDescent="0.25">
      <c r="A314">
        <v>312</v>
      </c>
      <c r="E314" s="7" t="str">
        <f>IF(D314&lt;&gt;"",'Tracking Data'!G314,"")</f>
        <v/>
      </c>
    </row>
    <row r="315" spans="1:5" x14ac:dyDescent="0.25">
      <c r="A315">
        <v>313</v>
      </c>
      <c r="E315" s="7" t="str">
        <f>IF(D315&lt;&gt;"",'Tracking Data'!G315,"")</f>
        <v/>
      </c>
    </row>
    <row r="316" spans="1:5" x14ac:dyDescent="0.25">
      <c r="A316">
        <v>314</v>
      </c>
      <c r="E316" s="7" t="str">
        <f>IF(D316&lt;&gt;"",'Tracking Data'!G316,"")</f>
        <v/>
      </c>
    </row>
    <row r="317" spans="1:5" x14ac:dyDescent="0.25">
      <c r="A317">
        <v>315</v>
      </c>
      <c r="E317" s="7" t="str">
        <f>IF(D317&lt;&gt;"",'Tracking Data'!G317,"")</f>
        <v/>
      </c>
    </row>
    <row r="318" spans="1:5" x14ac:dyDescent="0.25">
      <c r="A318">
        <v>316</v>
      </c>
      <c r="E318" s="7" t="str">
        <f>IF(D318&lt;&gt;"",'Tracking Data'!G318,"")</f>
        <v/>
      </c>
    </row>
    <row r="319" spans="1:5" x14ac:dyDescent="0.25">
      <c r="A319">
        <v>317</v>
      </c>
      <c r="E319" s="7" t="str">
        <f>IF(D319&lt;&gt;"",'Tracking Data'!G319,"")</f>
        <v/>
      </c>
    </row>
    <row r="320" spans="1:5" x14ac:dyDescent="0.25">
      <c r="A320">
        <v>318</v>
      </c>
      <c r="E320" s="7" t="str">
        <f>IF(D320&lt;&gt;"",'Tracking Data'!G320,"")</f>
        <v/>
      </c>
    </row>
    <row r="321" spans="1:5" x14ac:dyDescent="0.25">
      <c r="A321">
        <v>319</v>
      </c>
      <c r="E321" s="7" t="str">
        <f>IF(D321&lt;&gt;"",'Tracking Data'!G321,"")</f>
        <v/>
      </c>
    </row>
    <row r="322" spans="1:5" x14ac:dyDescent="0.25">
      <c r="A322">
        <v>320</v>
      </c>
      <c r="E322" s="7" t="str">
        <f>IF(D322&lt;&gt;"",'Tracking Data'!G322,"")</f>
        <v/>
      </c>
    </row>
    <row r="323" spans="1:5" x14ac:dyDescent="0.25">
      <c r="A323">
        <v>321</v>
      </c>
      <c r="E323" s="7" t="str">
        <f>IF(D323&lt;&gt;"",'Tracking Data'!G323,"")</f>
        <v/>
      </c>
    </row>
    <row r="324" spans="1:5" x14ac:dyDescent="0.25">
      <c r="A324">
        <v>322</v>
      </c>
      <c r="E324" s="7" t="str">
        <f>IF(D324&lt;&gt;"",'Tracking Data'!G324,"")</f>
        <v/>
      </c>
    </row>
    <row r="325" spans="1:5" x14ac:dyDescent="0.25">
      <c r="A325">
        <v>323</v>
      </c>
      <c r="E325" s="7" t="str">
        <f>IF(D325&lt;&gt;"",'Tracking Data'!G325,"")</f>
        <v/>
      </c>
    </row>
    <row r="326" spans="1:5" x14ac:dyDescent="0.25">
      <c r="A326">
        <v>324</v>
      </c>
      <c r="E326" s="7" t="str">
        <f>IF(D326&lt;&gt;"",'Tracking Data'!G326,"")</f>
        <v/>
      </c>
    </row>
    <row r="327" spans="1:5" x14ac:dyDescent="0.25">
      <c r="A327">
        <v>325</v>
      </c>
      <c r="E327" s="7" t="str">
        <f>IF(D327&lt;&gt;"",'Tracking Data'!G327,"")</f>
        <v/>
      </c>
    </row>
    <row r="328" spans="1:5" x14ac:dyDescent="0.25">
      <c r="A328">
        <v>326</v>
      </c>
      <c r="E328" s="7" t="str">
        <f>IF(D328&lt;&gt;"",'Tracking Data'!G328,"")</f>
        <v/>
      </c>
    </row>
    <row r="329" spans="1:5" x14ac:dyDescent="0.25">
      <c r="A329">
        <v>327</v>
      </c>
      <c r="E329" s="7" t="str">
        <f>IF(D329&lt;&gt;"",'Tracking Data'!G329,"")</f>
        <v/>
      </c>
    </row>
    <row r="330" spans="1:5" x14ac:dyDescent="0.25">
      <c r="A330">
        <v>328</v>
      </c>
      <c r="E330" s="7" t="str">
        <f>IF(D330&lt;&gt;"",'Tracking Data'!G330,"")</f>
        <v/>
      </c>
    </row>
    <row r="331" spans="1:5" x14ac:dyDescent="0.25">
      <c r="A331">
        <v>329</v>
      </c>
      <c r="E331" s="7" t="str">
        <f>IF(D331&lt;&gt;"",'Tracking Data'!G331,"")</f>
        <v/>
      </c>
    </row>
    <row r="332" spans="1:5" x14ac:dyDescent="0.25">
      <c r="A332">
        <v>330</v>
      </c>
      <c r="E332" s="7" t="str">
        <f>IF(D332&lt;&gt;"",'Tracking Data'!G332,"")</f>
        <v/>
      </c>
    </row>
    <row r="333" spans="1:5" x14ac:dyDescent="0.25">
      <c r="A333">
        <v>331</v>
      </c>
      <c r="E333" s="7" t="str">
        <f>IF(D333&lt;&gt;"",'Tracking Data'!G333,"")</f>
        <v/>
      </c>
    </row>
    <row r="334" spans="1:5" x14ac:dyDescent="0.25">
      <c r="A334">
        <v>332</v>
      </c>
      <c r="E334" s="7" t="str">
        <f>IF(D334&lt;&gt;"",'Tracking Data'!G334,"")</f>
        <v/>
      </c>
    </row>
    <row r="335" spans="1:5" x14ac:dyDescent="0.25">
      <c r="A335">
        <v>333</v>
      </c>
      <c r="E335" s="7" t="str">
        <f>IF(D335&lt;&gt;"",'Tracking Data'!G335,"")</f>
        <v/>
      </c>
    </row>
    <row r="336" spans="1:5" x14ac:dyDescent="0.25">
      <c r="A336">
        <v>334</v>
      </c>
      <c r="E336" s="7" t="str">
        <f>IF(D336&lt;&gt;"",'Tracking Data'!G336,"")</f>
        <v/>
      </c>
    </row>
    <row r="337" spans="1:5" x14ac:dyDescent="0.25">
      <c r="A337">
        <v>335</v>
      </c>
      <c r="E337" s="7" t="str">
        <f>IF(D337&lt;&gt;"",'Tracking Data'!G337,"")</f>
        <v/>
      </c>
    </row>
    <row r="338" spans="1:5" x14ac:dyDescent="0.25">
      <c r="A338">
        <v>336</v>
      </c>
      <c r="E338" s="7" t="str">
        <f>IF(D338&lt;&gt;"",'Tracking Data'!G338,"")</f>
        <v/>
      </c>
    </row>
    <row r="339" spans="1:5" x14ac:dyDescent="0.25">
      <c r="A339">
        <v>337</v>
      </c>
      <c r="E339" s="7" t="str">
        <f>IF(D339&lt;&gt;"",'Tracking Data'!G339,"")</f>
        <v/>
      </c>
    </row>
    <row r="340" spans="1:5" x14ac:dyDescent="0.25">
      <c r="A340">
        <v>338</v>
      </c>
      <c r="E340" s="7" t="str">
        <f>IF(D340&lt;&gt;"",'Tracking Data'!G340,"")</f>
        <v/>
      </c>
    </row>
    <row r="341" spans="1:5" x14ac:dyDescent="0.25">
      <c r="A341">
        <v>339</v>
      </c>
      <c r="E341" s="7" t="str">
        <f>IF(D341&lt;&gt;"",'Tracking Data'!G341,"")</f>
        <v/>
      </c>
    </row>
    <row r="342" spans="1:5" x14ac:dyDescent="0.25">
      <c r="A342">
        <v>340</v>
      </c>
      <c r="E342" s="7" t="str">
        <f>IF(D342&lt;&gt;"",'Tracking Data'!G342,"")</f>
        <v/>
      </c>
    </row>
    <row r="343" spans="1:5" x14ac:dyDescent="0.25">
      <c r="A343">
        <v>341</v>
      </c>
      <c r="E343" s="7" t="str">
        <f>IF(D343&lt;&gt;"",'Tracking Data'!G343,"")</f>
        <v/>
      </c>
    </row>
    <row r="344" spans="1:5" x14ac:dyDescent="0.25">
      <c r="A344">
        <v>342</v>
      </c>
      <c r="E344" s="7" t="str">
        <f>IF(D344&lt;&gt;"",'Tracking Data'!G344,"")</f>
        <v/>
      </c>
    </row>
    <row r="345" spans="1:5" x14ac:dyDescent="0.25">
      <c r="A345">
        <v>343</v>
      </c>
      <c r="E345" s="7" t="str">
        <f>IF(D345&lt;&gt;"",'Tracking Data'!G345,"")</f>
        <v/>
      </c>
    </row>
    <row r="346" spans="1:5" x14ac:dyDescent="0.25">
      <c r="A346">
        <v>344</v>
      </c>
      <c r="E346" s="7" t="str">
        <f>IF(D346&lt;&gt;"",'Tracking Data'!G346,"")</f>
        <v/>
      </c>
    </row>
    <row r="347" spans="1:5" x14ac:dyDescent="0.25">
      <c r="A347">
        <v>345</v>
      </c>
      <c r="E347" s="7" t="str">
        <f>IF(D347&lt;&gt;"",'Tracking Data'!G347,"")</f>
        <v/>
      </c>
    </row>
    <row r="348" spans="1:5" x14ac:dyDescent="0.25">
      <c r="A348">
        <v>346</v>
      </c>
      <c r="E348" s="7" t="str">
        <f>IF(D348&lt;&gt;"",'Tracking Data'!G348,"")</f>
        <v/>
      </c>
    </row>
    <row r="349" spans="1:5" x14ac:dyDescent="0.25">
      <c r="A349">
        <v>347</v>
      </c>
      <c r="E349" s="7" t="str">
        <f>IF(D349&lt;&gt;"",'Tracking Data'!G349,"")</f>
        <v/>
      </c>
    </row>
    <row r="350" spans="1:5" x14ac:dyDescent="0.25">
      <c r="A350">
        <v>348</v>
      </c>
      <c r="E350" s="7" t="str">
        <f>IF(D350&lt;&gt;"",'Tracking Data'!G350,"")</f>
        <v/>
      </c>
    </row>
    <row r="351" spans="1:5" x14ac:dyDescent="0.25">
      <c r="A351">
        <v>349</v>
      </c>
      <c r="E351" s="7" t="str">
        <f>IF(D351&lt;&gt;"",'Tracking Data'!G351,"")</f>
        <v/>
      </c>
    </row>
    <row r="352" spans="1:5" x14ac:dyDescent="0.25">
      <c r="A352">
        <v>350</v>
      </c>
      <c r="E352" s="7" t="str">
        <f>IF(D352&lt;&gt;"",'Tracking Data'!G352,"")</f>
        <v/>
      </c>
    </row>
    <row r="353" spans="1:5" x14ac:dyDescent="0.25">
      <c r="A353">
        <v>351</v>
      </c>
      <c r="E353" s="7" t="str">
        <f>IF(D353&lt;&gt;"",'Tracking Data'!G353,"")</f>
        <v/>
      </c>
    </row>
    <row r="354" spans="1:5" x14ac:dyDescent="0.25">
      <c r="A354">
        <v>352</v>
      </c>
      <c r="E354" s="7" t="str">
        <f>IF(D354&lt;&gt;"",'Tracking Data'!G354,"")</f>
        <v/>
      </c>
    </row>
    <row r="355" spans="1:5" x14ac:dyDescent="0.25">
      <c r="A355">
        <v>353</v>
      </c>
      <c r="E355" s="7" t="str">
        <f>IF(D355&lt;&gt;"",'Tracking Data'!G355,"")</f>
        <v/>
      </c>
    </row>
    <row r="356" spans="1:5" x14ac:dyDescent="0.25">
      <c r="A356">
        <v>354</v>
      </c>
      <c r="E356" s="7" t="str">
        <f>IF(D356&lt;&gt;"",'Tracking Data'!G356,"")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B1:B2"/>
    <mergeCell ref="D1:D2"/>
    <mergeCell ref="M1:M2"/>
    <mergeCell ref="N1:N2"/>
    <mergeCell ref="O1:O2"/>
    <mergeCell ref="C1:C2"/>
  </mergeCells>
  <dataValidations count="1">
    <dataValidation showInputMessage="1" showErrorMessage="1" sqref="E1:E1048576"/>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'Tracking Data'!$D$3:$D$524</xm:f>
          </x14:formula1>
          <xm:sqref>B3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O371"/>
  <sheetViews>
    <sheetView topLeftCell="B1" workbookViewId="0"/>
  </sheetViews>
  <sheetFormatPr defaultRowHeight="15" x14ac:dyDescent="0.25"/>
  <cols>
    <col min="1" max="1" width="0" hidden="1" customWidth="1"/>
    <col min="3" max="3" width="11.28515625" bestFit="1" customWidth="1"/>
    <col min="4" max="5" width="19.5703125" customWidth="1"/>
    <col min="8" max="13" width="9.7109375" bestFit="1" customWidth="1"/>
  </cols>
  <sheetData>
    <row r="1" spans="1:15" x14ac:dyDescent="0.25">
      <c r="B1" s="125" t="s">
        <v>21</v>
      </c>
      <c r="C1" s="125" t="s">
        <v>26</v>
      </c>
      <c r="D1" s="125" t="s">
        <v>27</v>
      </c>
      <c r="E1" s="26" t="s">
        <v>3</v>
      </c>
      <c r="F1" s="1" t="s">
        <v>5</v>
      </c>
      <c r="G1" s="1" t="s">
        <v>6</v>
      </c>
      <c r="H1" s="6"/>
      <c r="I1" s="1" t="s">
        <v>7</v>
      </c>
      <c r="J1" s="6"/>
      <c r="K1" s="1" t="s">
        <v>8</v>
      </c>
      <c r="L1" s="6"/>
      <c r="M1" s="125" t="s">
        <v>9</v>
      </c>
      <c r="N1" s="128" t="s">
        <v>11</v>
      </c>
      <c r="O1" s="129" t="s">
        <v>10</v>
      </c>
    </row>
    <row r="2" spans="1:15" x14ac:dyDescent="0.25">
      <c r="B2" s="125" t="s">
        <v>1</v>
      </c>
      <c r="C2" s="125"/>
      <c r="D2" s="125"/>
      <c r="E2" s="26"/>
      <c r="F2" s="6"/>
      <c r="G2" s="2" t="s">
        <v>13</v>
      </c>
      <c r="H2" s="3" t="s">
        <v>14</v>
      </c>
      <c r="I2" s="2" t="s">
        <v>13</v>
      </c>
      <c r="J2" s="3" t="s">
        <v>14</v>
      </c>
      <c r="K2" s="2" t="s">
        <v>13</v>
      </c>
      <c r="L2" s="3" t="s">
        <v>14</v>
      </c>
      <c r="M2" s="125"/>
      <c r="N2" s="128"/>
      <c r="O2" s="129"/>
    </row>
    <row r="3" spans="1:15" ht="14.45" x14ac:dyDescent="0.3">
      <c r="A3">
        <v>1</v>
      </c>
      <c r="B3" s="8" t="str">
        <f t="shared" ref="B3:B27" si="0">IF(D3&lt;&gt;"","SPM"&amp;A3,"")</f>
        <v>SPM1</v>
      </c>
      <c r="C3" s="7" t="str">
        <f>IF(D3&lt;&gt;"","blk-"&amp;B3&amp;"-"&amp;A3,"")</f>
        <v>blk-SPM1-1</v>
      </c>
      <c r="D3" t="s">
        <v>28</v>
      </c>
      <c r="E3" s="7" t="str">
        <f>IF(D3&lt;&gt;"",'Tracking Data'!G3,"")</f>
        <v>Standard</v>
      </c>
      <c r="F3" s="4">
        <v>42802</v>
      </c>
      <c r="G3" s="4"/>
      <c r="H3" s="4"/>
      <c r="I3" s="4"/>
      <c r="J3" s="4"/>
      <c r="K3" s="4"/>
      <c r="L3" s="4"/>
      <c r="M3" s="4"/>
      <c r="N3" t="str">
        <f>IF(M3&lt;&gt;"", "Done", IF(L3&lt;&gt;"","Validation Out", IF(K3&lt;&gt;"", "Validation In", IF(J3&lt;&gt;"", "Execution Out",IF(I3&lt;&gt;"","Execution In",IF(H3&lt;&gt;"","Analysis Out",IF(G3&lt;&gt;"","Analysis In",IF(F3&lt;&gt;"","Planned",""))))))))</f>
        <v>Planned</v>
      </c>
      <c r="O3" t="b">
        <f>IF(N3="Done",M3-G3)</f>
        <v>0</v>
      </c>
    </row>
    <row r="4" spans="1:15" ht="14.45" x14ac:dyDescent="0.3">
      <c r="A4">
        <v>2</v>
      </c>
      <c r="B4" s="8" t="str">
        <f t="shared" si="0"/>
        <v/>
      </c>
      <c r="C4" s="7" t="str">
        <f t="shared" ref="C4:C67" si="1">IF(D4&lt;&gt;"","blk-"&amp;B4&amp;"-"&amp;A4,"")</f>
        <v/>
      </c>
      <c r="E4" s="7" t="str">
        <f>IF(D4&lt;&gt;"",'Tracking Data'!G4,"")</f>
        <v/>
      </c>
      <c r="F4" s="4"/>
      <c r="G4" s="4"/>
      <c r="N4" t="str">
        <f t="shared" ref="N4:N24" si="2">IF(M4&lt;&gt;"", "Done", IF(L4&lt;&gt;"","Validation Out", IF(K4&lt;&gt;"", "Validation In", IF(J4&lt;&gt;"", "Execution Out",IF(I4&lt;&gt;"","Execution In",IF(H4&lt;&gt;"","Analysis Out",IF(G4&lt;&gt;"","Analysis In",IF(F4&lt;&gt;"","Planned",""))))))))</f>
        <v/>
      </c>
      <c r="O4" t="b">
        <f t="shared" ref="O4:O26" si="3">IF(N4="Done",M4-G4)</f>
        <v>0</v>
      </c>
    </row>
    <row r="5" spans="1:15" ht="14.45" x14ac:dyDescent="0.3">
      <c r="A5">
        <v>3</v>
      </c>
      <c r="B5" s="8" t="str">
        <f t="shared" si="0"/>
        <v/>
      </c>
      <c r="C5" s="7" t="str">
        <f t="shared" si="1"/>
        <v/>
      </c>
      <c r="E5" s="7" t="str">
        <f>IF(D5&lt;&gt;"",'Tracking Data'!G5,"")</f>
        <v/>
      </c>
      <c r="N5" t="str">
        <f t="shared" si="2"/>
        <v/>
      </c>
      <c r="O5" t="b">
        <f t="shared" si="3"/>
        <v>0</v>
      </c>
    </row>
    <row r="6" spans="1:15" ht="14.45" x14ac:dyDescent="0.3">
      <c r="A6">
        <v>4</v>
      </c>
      <c r="B6" s="8" t="str">
        <f t="shared" si="0"/>
        <v/>
      </c>
      <c r="C6" s="7" t="str">
        <f t="shared" si="1"/>
        <v/>
      </c>
      <c r="E6" s="7" t="str">
        <f>IF(D6&lt;&gt;"",'Tracking Data'!G6,"")</f>
        <v/>
      </c>
      <c r="N6" t="str">
        <f t="shared" si="2"/>
        <v/>
      </c>
      <c r="O6" t="b">
        <f t="shared" si="3"/>
        <v>0</v>
      </c>
    </row>
    <row r="7" spans="1:15" ht="14.45" x14ac:dyDescent="0.3">
      <c r="A7">
        <v>5</v>
      </c>
      <c r="B7" s="8" t="str">
        <f t="shared" si="0"/>
        <v/>
      </c>
      <c r="C7" s="7" t="str">
        <f t="shared" si="1"/>
        <v/>
      </c>
      <c r="E7" s="7" t="str">
        <f>IF(D7&lt;&gt;"",'Tracking Data'!G7,"")</f>
        <v/>
      </c>
      <c r="N7" t="str">
        <f t="shared" si="2"/>
        <v/>
      </c>
      <c r="O7" t="b">
        <f t="shared" si="3"/>
        <v>0</v>
      </c>
    </row>
    <row r="8" spans="1:15" ht="14.45" x14ac:dyDescent="0.3">
      <c r="A8">
        <v>6</v>
      </c>
      <c r="B8" s="8" t="str">
        <f t="shared" si="0"/>
        <v/>
      </c>
      <c r="C8" s="7" t="str">
        <f t="shared" si="1"/>
        <v/>
      </c>
      <c r="E8" s="7" t="str">
        <f>IF(D8&lt;&gt;"",'Tracking Data'!G8,"")</f>
        <v/>
      </c>
      <c r="N8" t="str">
        <f t="shared" si="2"/>
        <v/>
      </c>
      <c r="O8" t="b">
        <f t="shared" si="3"/>
        <v>0</v>
      </c>
    </row>
    <row r="9" spans="1:15" ht="14.45" x14ac:dyDescent="0.3">
      <c r="A9">
        <v>7</v>
      </c>
      <c r="B9" s="8" t="str">
        <f t="shared" si="0"/>
        <v/>
      </c>
      <c r="C9" s="7" t="str">
        <f t="shared" si="1"/>
        <v/>
      </c>
      <c r="E9" s="7" t="str">
        <f>IF(D9&lt;&gt;"",'Tracking Data'!G9,"")</f>
        <v/>
      </c>
      <c r="N9" t="str">
        <f t="shared" si="2"/>
        <v/>
      </c>
      <c r="O9" t="b">
        <f t="shared" si="3"/>
        <v>0</v>
      </c>
    </row>
    <row r="10" spans="1:15" ht="14.45" x14ac:dyDescent="0.3">
      <c r="A10">
        <v>8</v>
      </c>
      <c r="B10" s="8" t="str">
        <f t="shared" si="0"/>
        <v/>
      </c>
      <c r="C10" s="7" t="str">
        <f t="shared" si="1"/>
        <v/>
      </c>
      <c r="E10" s="7" t="str">
        <f>IF(D10&lt;&gt;"",'Tracking Data'!G10,"")</f>
        <v/>
      </c>
      <c r="N10" t="str">
        <f t="shared" si="2"/>
        <v/>
      </c>
      <c r="O10" t="b">
        <f t="shared" si="3"/>
        <v>0</v>
      </c>
    </row>
    <row r="11" spans="1:15" ht="14.45" x14ac:dyDescent="0.3">
      <c r="A11">
        <v>9</v>
      </c>
      <c r="B11" s="8" t="str">
        <f t="shared" si="0"/>
        <v/>
      </c>
      <c r="C11" s="7" t="str">
        <f t="shared" si="1"/>
        <v/>
      </c>
      <c r="E11" s="7" t="str">
        <f>IF(D11&lt;&gt;"",'Tracking Data'!G11,"")</f>
        <v/>
      </c>
      <c r="N11" t="str">
        <f t="shared" si="2"/>
        <v/>
      </c>
      <c r="O11" t="b">
        <f t="shared" si="3"/>
        <v>0</v>
      </c>
    </row>
    <row r="12" spans="1:15" ht="14.45" x14ac:dyDescent="0.3">
      <c r="A12">
        <v>10</v>
      </c>
      <c r="B12" s="8" t="str">
        <f t="shared" si="0"/>
        <v/>
      </c>
      <c r="C12" s="7" t="str">
        <f t="shared" si="1"/>
        <v/>
      </c>
      <c r="E12" s="7" t="str">
        <f>IF(D12&lt;&gt;"",'Tracking Data'!G12,"")</f>
        <v/>
      </c>
      <c r="N12" t="str">
        <f t="shared" si="2"/>
        <v/>
      </c>
      <c r="O12" t="b">
        <f t="shared" si="3"/>
        <v>0</v>
      </c>
    </row>
    <row r="13" spans="1:15" ht="14.45" x14ac:dyDescent="0.3">
      <c r="A13">
        <v>11</v>
      </c>
      <c r="B13" s="8" t="str">
        <f t="shared" si="0"/>
        <v/>
      </c>
      <c r="C13" s="7" t="str">
        <f t="shared" si="1"/>
        <v/>
      </c>
      <c r="E13" s="7" t="str">
        <f>IF(D13&lt;&gt;"",'Tracking Data'!G13,"")</f>
        <v/>
      </c>
      <c r="N13" t="str">
        <f t="shared" si="2"/>
        <v/>
      </c>
      <c r="O13" t="b">
        <f t="shared" si="3"/>
        <v>0</v>
      </c>
    </row>
    <row r="14" spans="1:15" ht="14.45" x14ac:dyDescent="0.3">
      <c r="A14">
        <v>12</v>
      </c>
      <c r="B14" s="8" t="str">
        <f t="shared" si="0"/>
        <v/>
      </c>
      <c r="C14" s="7" t="str">
        <f t="shared" si="1"/>
        <v/>
      </c>
      <c r="E14" s="7" t="str">
        <f>IF(D14&lt;&gt;"",'Tracking Data'!G14,"")</f>
        <v/>
      </c>
      <c r="N14" t="str">
        <f t="shared" si="2"/>
        <v/>
      </c>
      <c r="O14" t="b">
        <f t="shared" si="3"/>
        <v>0</v>
      </c>
    </row>
    <row r="15" spans="1:15" ht="14.45" x14ac:dyDescent="0.3">
      <c r="A15">
        <v>13</v>
      </c>
      <c r="B15" s="8" t="str">
        <f t="shared" si="0"/>
        <v/>
      </c>
      <c r="C15" s="7" t="str">
        <f t="shared" si="1"/>
        <v/>
      </c>
      <c r="E15" s="7" t="str">
        <f>IF(D15&lt;&gt;"",'Tracking Data'!G15,"")</f>
        <v/>
      </c>
      <c r="N15" t="str">
        <f t="shared" si="2"/>
        <v/>
      </c>
      <c r="O15" t="b">
        <f t="shared" si="3"/>
        <v>0</v>
      </c>
    </row>
    <row r="16" spans="1:15" ht="14.45" x14ac:dyDescent="0.3">
      <c r="A16">
        <v>14</v>
      </c>
      <c r="B16" s="8" t="str">
        <f t="shared" si="0"/>
        <v/>
      </c>
      <c r="C16" s="7" t="str">
        <f t="shared" si="1"/>
        <v/>
      </c>
      <c r="E16" s="7" t="str">
        <f>IF(D16&lt;&gt;"",'Tracking Data'!G16,"")</f>
        <v/>
      </c>
      <c r="N16" t="str">
        <f t="shared" si="2"/>
        <v/>
      </c>
      <c r="O16" t="b">
        <f t="shared" si="3"/>
        <v>0</v>
      </c>
    </row>
    <row r="17" spans="1:15" ht="14.45" x14ac:dyDescent="0.3">
      <c r="A17">
        <v>15</v>
      </c>
      <c r="B17" s="8" t="str">
        <f t="shared" si="0"/>
        <v/>
      </c>
      <c r="C17" s="7" t="str">
        <f t="shared" si="1"/>
        <v/>
      </c>
      <c r="E17" s="7" t="str">
        <f>IF(D17&lt;&gt;"",'Tracking Data'!G17,"")</f>
        <v/>
      </c>
      <c r="N17" t="str">
        <f t="shared" si="2"/>
        <v/>
      </c>
      <c r="O17" t="b">
        <f t="shared" si="3"/>
        <v>0</v>
      </c>
    </row>
    <row r="18" spans="1:15" ht="14.45" x14ac:dyDescent="0.3">
      <c r="A18">
        <v>16</v>
      </c>
      <c r="B18" s="8" t="str">
        <f t="shared" si="0"/>
        <v/>
      </c>
      <c r="C18" s="7" t="str">
        <f t="shared" si="1"/>
        <v/>
      </c>
      <c r="E18" s="7" t="str">
        <f>IF(D18&lt;&gt;"",'Tracking Data'!G18,"")</f>
        <v/>
      </c>
      <c r="N18" t="str">
        <f t="shared" si="2"/>
        <v/>
      </c>
      <c r="O18" t="b">
        <f t="shared" si="3"/>
        <v>0</v>
      </c>
    </row>
    <row r="19" spans="1:15" ht="14.45" x14ac:dyDescent="0.3">
      <c r="A19">
        <v>17</v>
      </c>
      <c r="B19" s="8" t="str">
        <f t="shared" si="0"/>
        <v/>
      </c>
      <c r="C19" s="7" t="str">
        <f t="shared" si="1"/>
        <v/>
      </c>
      <c r="E19" s="7" t="str">
        <f>IF(D19&lt;&gt;"",'Tracking Data'!G19,"")</f>
        <v/>
      </c>
      <c r="N19" t="str">
        <f t="shared" si="2"/>
        <v/>
      </c>
      <c r="O19" t="b">
        <f t="shared" si="3"/>
        <v>0</v>
      </c>
    </row>
    <row r="20" spans="1:15" ht="14.45" x14ac:dyDescent="0.3">
      <c r="A20">
        <v>18</v>
      </c>
      <c r="B20" s="8" t="str">
        <f t="shared" si="0"/>
        <v/>
      </c>
      <c r="C20" s="7" t="str">
        <f t="shared" si="1"/>
        <v/>
      </c>
      <c r="E20" s="7" t="str">
        <f>IF(D20&lt;&gt;"",'Tracking Data'!G20,"")</f>
        <v/>
      </c>
      <c r="N20" t="str">
        <f t="shared" si="2"/>
        <v/>
      </c>
      <c r="O20" t="b">
        <f t="shared" si="3"/>
        <v>0</v>
      </c>
    </row>
    <row r="21" spans="1:15" ht="14.45" x14ac:dyDescent="0.3">
      <c r="A21">
        <v>19</v>
      </c>
      <c r="B21" s="8" t="str">
        <f t="shared" si="0"/>
        <v/>
      </c>
      <c r="C21" s="7" t="str">
        <f t="shared" si="1"/>
        <v/>
      </c>
      <c r="E21" s="7" t="str">
        <f>IF(D21&lt;&gt;"",'Tracking Data'!G21,"")</f>
        <v/>
      </c>
      <c r="N21" t="str">
        <f t="shared" si="2"/>
        <v/>
      </c>
      <c r="O21" t="b">
        <f t="shared" si="3"/>
        <v>0</v>
      </c>
    </row>
    <row r="22" spans="1:15" ht="14.45" x14ac:dyDescent="0.3">
      <c r="A22">
        <v>20</v>
      </c>
      <c r="B22" s="8" t="str">
        <f t="shared" si="0"/>
        <v/>
      </c>
      <c r="C22" s="7" t="str">
        <f t="shared" si="1"/>
        <v/>
      </c>
      <c r="E22" s="7" t="str">
        <f>IF(D22&lt;&gt;"",'Tracking Data'!G22,"")</f>
        <v/>
      </c>
      <c r="N22" t="str">
        <f t="shared" si="2"/>
        <v/>
      </c>
      <c r="O22" t="b">
        <f t="shared" si="3"/>
        <v>0</v>
      </c>
    </row>
    <row r="23" spans="1:15" ht="14.45" x14ac:dyDescent="0.3">
      <c r="A23">
        <v>21</v>
      </c>
      <c r="B23" s="8" t="str">
        <f t="shared" si="0"/>
        <v/>
      </c>
      <c r="C23" s="7" t="str">
        <f t="shared" si="1"/>
        <v/>
      </c>
      <c r="E23" s="7" t="str">
        <f>IF(D23&lt;&gt;"",'Tracking Data'!G23,"")</f>
        <v/>
      </c>
      <c r="N23" t="str">
        <f t="shared" si="2"/>
        <v/>
      </c>
      <c r="O23" t="b">
        <f t="shared" si="3"/>
        <v>0</v>
      </c>
    </row>
    <row r="24" spans="1:15" ht="14.45" x14ac:dyDescent="0.3">
      <c r="A24">
        <v>22</v>
      </c>
      <c r="B24" s="8" t="str">
        <f t="shared" si="0"/>
        <v/>
      </c>
      <c r="C24" s="7" t="str">
        <f t="shared" si="1"/>
        <v/>
      </c>
      <c r="E24" s="7" t="str">
        <f>IF(D24&lt;&gt;"",'Tracking Data'!G24,"")</f>
        <v/>
      </c>
      <c r="N24" t="str">
        <f t="shared" si="2"/>
        <v/>
      </c>
      <c r="O24" t="b">
        <f t="shared" si="3"/>
        <v>0</v>
      </c>
    </row>
    <row r="25" spans="1:15" x14ac:dyDescent="0.25">
      <c r="A25">
        <v>23</v>
      </c>
      <c r="B25" s="8" t="str">
        <f t="shared" si="0"/>
        <v/>
      </c>
      <c r="C25" s="7" t="str">
        <f t="shared" si="1"/>
        <v/>
      </c>
      <c r="E25" s="7" t="str">
        <f>IF(D25&lt;&gt;"",'Tracking Data'!G25,"")</f>
        <v/>
      </c>
      <c r="O25" t="b">
        <f t="shared" si="3"/>
        <v>0</v>
      </c>
    </row>
    <row r="26" spans="1:15" x14ac:dyDescent="0.25">
      <c r="A26">
        <v>24</v>
      </c>
      <c r="B26" s="8" t="str">
        <f t="shared" si="0"/>
        <v/>
      </c>
      <c r="C26" s="7" t="str">
        <f t="shared" si="1"/>
        <v/>
      </c>
      <c r="E26" s="7" t="str">
        <f>IF(D26&lt;&gt;"",'Tracking Data'!G26,"")</f>
        <v/>
      </c>
      <c r="O26" t="b">
        <f t="shared" si="3"/>
        <v>0</v>
      </c>
    </row>
    <row r="27" spans="1:15" x14ac:dyDescent="0.25">
      <c r="A27">
        <v>25</v>
      </c>
      <c r="B27" s="8" t="str">
        <f t="shared" si="0"/>
        <v/>
      </c>
      <c r="C27" s="7" t="str">
        <f t="shared" si="1"/>
        <v/>
      </c>
      <c r="E27" s="7" t="str">
        <f>IF(D27&lt;&gt;"",'Tracking Data'!G27,"")</f>
        <v/>
      </c>
    </row>
    <row r="28" spans="1:15" x14ac:dyDescent="0.25">
      <c r="A28">
        <v>26</v>
      </c>
      <c r="B28" s="8"/>
      <c r="C28" s="7" t="str">
        <f t="shared" si="1"/>
        <v/>
      </c>
      <c r="E28" s="7" t="str">
        <f>IF(D28&lt;&gt;"",'Tracking Data'!G28,"")</f>
        <v/>
      </c>
    </row>
    <row r="29" spans="1:15" x14ac:dyDescent="0.25">
      <c r="A29">
        <v>27</v>
      </c>
      <c r="B29" s="8"/>
      <c r="C29" s="7" t="str">
        <f t="shared" si="1"/>
        <v/>
      </c>
      <c r="E29" s="7" t="str">
        <f>IF(D29&lt;&gt;"",'Tracking Data'!G29,"")</f>
        <v/>
      </c>
    </row>
    <row r="30" spans="1:15" x14ac:dyDescent="0.25">
      <c r="A30">
        <v>28</v>
      </c>
      <c r="B30" s="8"/>
      <c r="C30" s="7" t="str">
        <f t="shared" si="1"/>
        <v/>
      </c>
      <c r="E30" s="7" t="str">
        <f>IF(D30&lt;&gt;"",'Tracking Data'!G30,"")</f>
        <v/>
      </c>
    </row>
    <row r="31" spans="1:15" x14ac:dyDescent="0.25">
      <c r="A31">
        <v>29</v>
      </c>
      <c r="B31" s="8"/>
      <c r="C31" s="7" t="str">
        <f t="shared" si="1"/>
        <v/>
      </c>
      <c r="E31" s="7" t="str">
        <f>IF(D31&lt;&gt;"",'Tracking Data'!G31,"")</f>
        <v/>
      </c>
    </row>
    <row r="32" spans="1:15" x14ac:dyDescent="0.25">
      <c r="A32">
        <v>30</v>
      </c>
      <c r="B32" s="8"/>
      <c r="C32" s="7" t="str">
        <f t="shared" si="1"/>
        <v/>
      </c>
      <c r="E32" s="7" t="str">
        <f>IF(D32&lt;&gt;"",'Tracking Data'!G32,"")</f>
        <v/>
      </c>
    </row>
    <row r="33" spans="1:5" x14ac:dyDescent="0.25">
      <c r="A33">
        <v>31</v>
      </c>
      <c r="B33" s="8"/>
      <c r="C33" s="7" t="str">
        <f t="shared" si="1"/>
        <v/>
      </c>
      <c r="E33" s="7" t="str">
        <f>IF(D33&lt;&gt;"",'Tracking Data'!G33,"")</f>
        <v/>
      </c>
    </row>
    <row r="34" spans="1:5" x14ac:dyDescent="0.25">
      <c r="A34">
        <v>32</v>
      </c>
      <c r="B34" s="8"/>
      <c r="C34" s="7" t="str">
        <f t="shared" si="1"/>
        <v/>
      </c>
      <c r="E34" s="7" t="str">
        <f>IF(D34&lt;&gt;"",'Tracking Data'!G34,"")</f>
        <v/>
      </c>
    </row>
    <row r="35" spans="1:5" x14ac:dyDescent="0.25">
      <c r="A35">
        <v>33</v>
      </c>
      <c r="B35" s="8"/>
      <c r="C35" s="7" t="str">
        <f t="shared" si="1"/>
        <v/>
      </c>
      <c r="E35" s="7" t="str">
        <f>IF(D35&lt;&gt;"",'Tracking Data'!G35,"")</f>
        <v/>
      </c>
    </row>
    <row r="36" spans="1:5" x14ac:dyDescent="0.25">
      <c r="A36">
        <v>34</v>
      </c>
      <c r="B36" s="8"/>
      <c r="C36" s="7" t="str">
        <f t="shared" si="1"/>
        <v/>
      </c>
      <c r="E36" s="7" t="str">
        <f>IF(D36&lt;&gt;"",'Tracking Data'!G36,"")</f>
        <v/>
      </c>
    </row>
    <row r="37" spans="1:5" x14ac:dyDescent="0.25">
      <c r="A37">
        <v>35</v>
      </c>
      <c r="B37" s="8"/>
      <c r="C37" s="7" t="str">
        <f t="shared" si="1"/>
        <v/>
      </c>
      <c r="E37" s="7" t="str">
        <f>IF(D37&lt;&gt;"",'Tracking Data'!G37,"")</f>
        <v/>
      </c>
    </row>
    <row r="38" spans="1:5" x14ac:dyDescent="0.25">
      <c r="A38">
        <v>36</v>
      </c>
      <c r="B38" s="8"/>
      <c r="C38" s="7" t="str">
        <f t="shared" si="1"/>
        <v/>
      </c>
      <c r="E38" s="7" t="str">
        <f>IF(D38&lt;&gt;"",'Tracking Data'!G38,"")</f>
        <v/>
      </c>
    </row>
    <row r="39" spans="1:5" x14ac:dyDescent="0.25">
      <c r="A39">
        <v>37</v>
      </c>
      <c r="B39" s="8"/>
      <c r="C39" s="7" t="str">
        <f t="shared" si="1"/>
        <v/>
      </c>
      <c r="E39" s="7" t="str">
        <f>IF(D39&lt;&gt;"",'Tracking Data'!G39,"")</f>
        <v/>
      </c>
    </row>
    <row r="40" spans="1:5" x14ac:dyDescent="0.25">
      <c r="A40">
        <v>38</v>
      </c>
      <c r="B40" s="8"/>
      <c r="C40" s="7" t="str">
        <f t="shared" si="1"/>
        <v/>
      </c>
      <c r="E40" s="7" t="str">
        <f>IF(D40&lt;&gt;"",'Tracking Data'!G40,"")</f>
        <v/>
      </c>
    </row>
    <row r="41" spans="1:5" x14ac:dyDescent="0.25">
      <c r="A41">
        <v>39</v>
      </c>
      <c r="B41" s="8"/>
      <c r="C41" s="7" t="str">
        <f t="shared" si="1"/>
        <v/>
      </c>
      <c r="E41" s="7" t="str">
        <f>IF(D41&lt;&gt;"",'Tracking Data'!G41,"")</f>
        <v/>
      </c>
    </row>
    <row r="42" spans="1:5" x14ac:dyDescent="0.25">
      <c r="A42">
        <v>40</v>
      </c>
      <c r="B42" s="8"/>
      <c r="C42" s="7" t="str">
        <f t="shared" si="1"/>
        <v/>
      </c>
      <c r="E42" s="7" t="str">
        <f>IF(D42&lt;&gt;"",'Tracking Data'!G42,"")</f>
        <v/>
      </c>
    </row>
    <row r="43" spans="1:5" x14ac:dyDescent="0.25">
      <c r="A43">
        <v>41</v>
      </c>
      <c r="B43" s="8"/>
      <c r="C43" s="7" t="str">
        <f t="shared" si="1"/>
        <v/>
      </c>
      <c r="E43" s="7" t="str">
        <f>IF(D43&lt;&gt;"",'Tracking Data'!G43,"")</f>
        <v/>
      </c>
    </row>
    <row r="44" spans="1:5" x14ac:dyDescent="0.25">
      <c r="A44">
        <v>42</v>
      </c>
      <c r="B44" s="8"/>
      <c r="C44" s="7" t="str">
        <f t="shared" si="1"/>
        <v/>
      </c>
      <c r="E44" s="7" t="str">
        <f>IF(D44&lt;&gt;"",'Tracking Data'!G44,"")</f>
        <v/>
      </c>
    </row>
    <row r="45" spans="1:5" x14ac:dyDescent="0.25">
      <c r="A45">
        <v>43</v>
      </c>
      <c r="B45" s="8"/>
      <c r="C45" s="7" t="str">
        <f t="shared" si="1"/>
        <v/>
      </c>
      <c r="E45" s="7" t="str">
        <f>IF(D45&lt;&gt;"",'Tracking Data'!G45,"")</f>
        <v/>
      </c>
    </row>
    <row r="46" spans="1:5" x14ac:dyDescent="0.25">
      <c r="A46">
        <v>44</v>
      </c>
      <c r="B46" s="8"/>
      <c r="C46" s="7" t="str">
        <f t="shared" si="1"/>
        <v/>
      </c>
      <c r="E46" s="7" t="str">
        <f>IF(D46&lt;&gt;"",'Tracking Data'!G46,"")</f>
        <v/>
      </c>
    </row>
    <row r="47" spans="1:5" x14ac:dyDescent="0.25">
      <c r="A47">
        <v>45</v>
      </c>
      <c r="B47" s="8"/>
      <c r="C47" s="7" t="str">
        <f t="shared" si="1"/>
        <v/>
      </c>
      <c r="E47" s="7" t="str">
        <f>IF(D47&lt;&gt;"",'Tracking Data'!G47,"")</f>
        <v/>
      </c>
    </row>
    <row r="48" spans="1:5" x14ac:dyDescent="0.25">
      <c r="A48">
        <v>46</v>
      </c>
      <c r="B48" s="8"/>
      <c r="C48" s="7" t="str">
        <f t="shared" si="1"/>
        <v/>
      </c>
      <c r="E48" s="7" t="str">
        <f>IF(D48&lt;&gt;"",'Tracking Data'!G48,"")</f>
        <v/>
      </c>
    </row>
    <row r="49" spans="1:5" x14ac:dyDescent="0.25">
      <c r="A49">
        <v>47</v>
      </c>
      <c r="B49" s="8"/>
      <c r="C49" s="7" t="str">
        <f t="shared" si="1"/>
        <v/>
      </c>
      <c r="E49" s="7" t="str">
        <f>IF(D49&lt;&gt;"",'Tracking Data'!G49,"")</f>
        <v/>
      </c>
    </row>
    <row r="50" spans="1:5" x14ac:dyDescent="0.25">
      <c r="A50">
        <v>48</v>
      </c>
      <c r="B50" s="8"/>
      <c r="C50" s="7" t="str">
        <f t="shared" si="1"/>
        <v/>
      </c>
      <c r="E50" s="7" t="str">
        <f>IF(D50&lt;&gt;"",'Tracking Data'!G50,"")</f>
        <v/>
      </c>
    </row>
    <row r="51" spans="1:5" x14ac:dyDescent="0.25">
      <c r="A51">
        <v>49</v>
      </c>
      <c r="B51" s="8"/>
      <c r="C51" s="7" t="str">
        <f t="shared" si="1"/>
        <v/>
      </c>
      <c r="E51" s="7" t="str">
        <f>IF(D51&lt;&gt;"",'Tracking Data'!G51,"")</f>
        <v/>
      </c>
    </row>
    <row r="52" spans="1:5" x14ac:dyDescent="0.25">
      <c r="A52">
        <v>50</v>
      </c>
      <c r="B52" s="8"/>
      <c r="C52" s="7" t="str">
        <f t="shared" si="1"/>
        <v/>
      </c>
      <c r="E52" s="7" t="str">
        <f>IF(D52&lt;&gt;"",'Tracking Data'!G52,"")</f>
        <v/>
      </c>
    </row>
    <row r="53" spans="1:5" x14ac:dyDescent="0.25">
      <c r="A53">
        <v>51</v>
      </c>
      <c r="B53" s="8"/>
      <c r="C53" s="7" t="str">
        <f t="shared" si="1"/>
        <v/>
      </c>
      <c r="E53" s="7" t="str">
        <f>IF(D53&lt;&gt;"",'Tracking Data'!G53,"")</f>
        <v/>
      </c>
    </row>
    <row r="54" spans="1:5" x14ac:dyDescent="0.25">
      <c r="A54">
        <v>52</v>
      </c>
      <c r="B54" s="8"/>
      <c r="C54" s="7" t="str">
        <f t="shared" si="1"/>
        <v/>
      </c>
      <c r="E54" s="7" t="str">
        <f>IF(D54&lt;&gt;"",'Tracking Data'!G54,"")</f>
        <v/>
      </c>
    </row>
    <row r="55" spans="1:5" x14ac:dyDescent="0.25">
      <c r="A55">
        <v>53</v>
      </c>
      <c r="B55" s="8"/>
      <c r="C55" s="7" t="str">
        <f t="shared" si="1"/>
        <v/>
      </c>
      <c r="E55" s="7" t="str">
        <f>IF(D55&lt;&gt;"",'Tracking Data'!G55,"")</f>
        <v/>
      </c>
    </row>
    <row r="56" spans="1:5" x14ac:dyDescent="0.25">
      <c r="A56">
        <v>54</v>
      </c>
      <c r="B56" s="8"/>
      <c r="C56" s="7" t="str">
        <f t="shared" si="1"/>
        <v/>
      </c>
      <c r="E56" s="7" t="str">
        <f>IF(D56&lt;&gt;"",'Tracking Data'!G56,"")</f>
        <v/>
      </c>
    </row>
    <row r="57" spans="1:5" x14ac:dyDescent="0.25">
      <c r="A57">
        <v>55</v>
      </c>
      <c r="B57" s="8"/>
      <c r="C57" s="7" t="str">
        <f t="shared" si="1"/>
        <v/>
      </c>
      <c r="E57" s="7" t="str">
        <f>IF(D57&lt;&gt;"",'Tracking Data'!G57,"")</f>
        <v/>
      </c>
    </row>
    <row r="58" spans="1:5" x14ac:dyDescent="0.25">
      <c r="A58">
        <v>56</v>
      </c>
      <c r="B58" s="8"/>
      <c r="C58" s="7" t="str">
        <f t="shared" si="1"/>
        <v/>
      </c>
      <c r="E58" s="7" t="str">
        <f>IF(D58&lt;&gt;"",'Tracking Data'!G58,"")</f>
        <v/>
      </c>
    </row>
    <row r="59" spans="1:5" x14ac:dyDescent="0.25">
      <c r="A59">
        <v>57</v>
      </c>
      <c r="B59" s="8"/>
      <c r="C59" s="7" t="str">
        <f t="shared" si="1"/>
        <v/>
      </c>
      <c r="E59" s="7" t="str">
        <f>IF(D59&lt;&gt;"",'Tracking Data'!G59,"")</f>
        <v/>
      </c>
    </row>
    <row r="60" spans="1:5" x14ac:dyDescent="0.25">
      <c r="A60">
        <v>58</v>
      </c>
      <c r="B60" s="8"/>
      <c r="C60" s="7" t="str">
        <f t="shared" si="1"/>
        <v/>
      </c>
      <c r="E60" s="7" t="str">
        <f>IF(D60&lt;&gt;"",'Tracking Data'!G60,"")</f>
        <v/>
      </c>
    </row>
    <row r="61" spans="1:5" x14ac:dyDescent="0.25">
      <c r="A61">
        <v>59</v>
      </c>
      <c r="B61" s="8"/>
      <c r="C61" s="7" t="str">
        <f t="shared" si="1"/>
        <v/>
      </c>
      <c r="E61" s="7" t="str">
        <f>IF(D61&lt;&gt;"",'Tracking Data'!G61,"")</f>
        <v/>
      </c>
    </row>
    <row r="62" spans="1:5" x14ac:dyDescent="0.25">
      <c r="A62">
        <v>60</v>
      </c>
      <c r="B62" s="8"/>
      <c r="C62" s="7" t="str">
        <f t="shared" si="1"/>
        <v/>
      </c>
      <c r="E62" s="7" t="str">
        <f>IF(D62&lt;&gt;"",'Tracking Data'!G62,"")</f>
        <v/>
      </c>
    </row>
    <row r="63" spans="1:5" x14ac:dyDescent="0.25">
      <c r="A63">
        <v>61</v>
      </c>
      <c r="B63" s="8"/>
      <c r="C63" s="7" t="str">
        <f t="shared" si="1"/>
        <v/>
      </c>
      <c r="E63" s="7" t="str">
        <f>IF(D63&lt;&gt;"",'Tracking Data'!G63,"")</f>
        <v/>
      </c>
    </row>
    <row r="64" spans="1:5" x14ac:dyDescent="0.25">
      <c r="A64">
        <v>62</v>
      </c>
      <c r="B64" s="8"/>
      <c r="C64" s="7" t="str">
        <f t="shared" si="1"/>
        <v/>
      </c>
      <c r="E64" s="7" t="str">
        <f>IF(D64&lt;&gt;"",'Tracking Data'!G64,"")</f>
        <v/>
      </c>
    </row>
    <row r="65" spans="1:5" x14ac:dyDescent="0.25">
      <c r="A65">
        <v>63</v>
      </c>
      <c r="B65" s="8"/>
      <c r="C65" s="7" t="str">
        <f t="shared" si="1"/>
        <v/>
      </c>
      <c r="E65" s="7" t="str">
        <f>IF(D65&lt;&gt;"",'Tracking Data'!G65,"")</f>
        <v/>
      </c>
    </row>
    <row r="66" spans="1:5" x14ac:dyDescent="0.25">
      <c r="A66">
        <v>64</v>
      </c>
      <c r="B66" s="8"/>
      <c r="C66" s="7" t="str">
        <f t="shared" si="1"/>
        <v/>
      </c>
      <c r="E66" s="7" t="str">
        <f>IF(D66&lt;&gt;"",'Tracking Data'!G66,"")</f>
        <v/>
      </c>
    </row>
    <row r="67" spans="1:5" x14ac:dyDescent="0.25">
      <c r="A67">
        <v>65</v>
      </c>
      <c r="B67" s="8"/>
      <c r="C67" s="7" t="str">
        <f t="shared" si="1"/>
        <v/>
      </c>
      <c r="E67" s="7" t="str">
        <f>IF(D67&lt;&gt;"",'Tracking Data'!G67,"")</f>
        <v/>
      </c>
    </row>
    <row r="68" spans="1:5" x14ac:dyDescent="0.25">
      <c r="A68">
        <v>66</v>
      </c>
      <c r="B68" s="8"/>
      <c r="C68" s="7" t="str">
        <f t="shared" ref="C68:C131" si="4">IF(D68&lt;&gt;"","blk-"&amp;B68&amp;"-"&amp;A68,"")</f>
        <v/>
      </c>
      <c r="E68" s="7" t="str">
        <f>IF(D68&lt;&gt;"",'Tracking Data'!G68,"")</f>
        <v/>
      </c>
    </row>
    <row r="69" spans="1:5" x14ac:dyDescent="0.25">
      <c r="A69">
        <v>67</v>
      </c>
      <c r="B69" s="8"/>
      <c r="C69" s="7" t="str">
        <f t="shared" si="4"/>
        <v/>
      </c>
      <c r="E69" s="7" t="str">
        <f>IF(D69&lt;&gt;"",'Tracking Data'!G69,"")</f>
        <v/>
      </c>
    </row>
    <row r="70" spans="1:5" x14ac:dyDescent="0.25">
      <c r="A70">
        <v>68</v>
      </c>
      <c r="B70" s="8"/>
      <c r="C70" s="7" t="str">
        <f t="shared" si="4"/>
        <v/>
      </c>
      <c r="E70" s="7" t="str">
        <f>IF(D70&lt;&gt;"",'Tracking Data'!G70,"")</f>
        <v/>
      </c>
    </row>
    <row r="71" spans="1:5" x14ac:dyDescent="0.25">
      <c r="A71">
        <v>69</v>
      </c>
      <c r="B71" s="8"/>
      <c r="C71" s="7" t="str">
        <f t="shared" si="4"/>
        <v/>
      </c>
      <c r="E71" s="7" t="str">
        <f>IF(D71&lt;&gt;"",'Tracking Data'!G71,"")</f>
        <v/>
      </c>
    </row>
    <row r="72" spans="1:5" x14ac:dyDescent="0.25">
      <c r="A72">
        <v>70</v>
      </c>
      <c r="B72" s="8"/>
      <c r="C72" s="7" t="str">
        <f t="shared" si="4"/>
        <v/>
      </c>
      <c r="E72" s="7" t="str">
        <f>IF(D72&lt;&gt;"",'Tracking Data'!G72,"")</f>
        <v/>
      </c>
    </row>
    <row r="73" spans="1:5" x14ac:dyDescent="0.25">
      <c r="A73">
        <v>71</v>
      </c>
      <c r="B73" s="8"/>
      <c r="C73" s="7" t="str">
        <f t="shared" si="4"/>
        <v/>
      </c>
      <c r="E73" s="7" t="str">
        <f>IF(D73&lt;&gt;"",'Tracking Data'!G73,"")</f>
        <v/>
      </c>
    </row>
    <row r="74" spans="1:5" x14ac:dyDescent="0.25">
      <c r="A74">
        <v>72</v>
      </c>
      <c r="B74" s="8"/>
      <c r="C74" s="7" t="str">
        <f t="shared" si="4"/>
        <v/>
      </c>
      <c r="E74" s="7" t="str">
        <f>IF(D74&lt;&gt;"",'Tracking Data'!G74,"")</f>
        <v/>
      </c>
    </row>
    <row r="75" spans="1:5" x14ac:dyDescent="0.25">
      <c r="A75">
        <v>73</v>
      </c>
      <c r="B75" s="8"/>
      <c r="C75" s="7" t="str">
        <f t="shared" si="4"/>
        <v/>
      </c>
      <c r="E75" s="7" t="str">
        <f>IF(D75&lt;&gt;"",'Tracking Data'!G75,"")</f>
        <v/>
      </c>
    </row>
    <row r="76" spans="1:5" x14ac:dyDescent="0.25">
      <c r="A76">
        <v>74</v>
      </c>
      <c r="B76" s="8"/>
      <c r="C76" s="7" t="str">
        <f t="shared" si="4"/>
        <v/>
      </c>
      <c r="E76" s="7" t="str">
        <f>IF(D76&lt;&gt;"",'Tracking Data'!G76,"")</f>
        <v/>
      </c>
    </row>
    <row r="77" spans="1:5" x14ac:dyDescent="0.25">
      <c r="A77">
        <v>75</v>
      </c>
      <c r="B77" s="8"/>
      <c r="C77" s="7" t="str">
        <f t="shared" si="4"/>
        <v/>
      </c>
      <c r="E77" s="7" t="str">
        <f>IF(D77&lt;&gt;"",'Tracking Data'!G77,"")</f>
        <v/>
      </c>
    </row>
    <row r="78" spans="1:5" x14ac:dyDescent="0.25">
      <c r="A78">
        <v>76</v>
      </c>
      <c r="B78" s="8"/>
      <c r="C78" s="7" t="str">
        <f t="shared" si="4"/>
        <v/>
      </c>
      <c r="E78" s="7" t="str">
        <f>IF(D78&lt;&gt;"",'Tracking Data'!G78,"")</f>
        <v/>
      </c>
    </row>
    <row r="79" spans="1:5" x14ac:dyDescent="0.25">
      <c r="A79">
        <v>77</v>
      </c>
      <c r="B79" s="8"/>
      <c r="C79" s="7" t="str">
        <f t="shared" si="4"/>
        <v/>
      </c>
      <c r="E79" s="7" t="str">
        <f>IF(D79&lt;&gt;"",'Tracking Data'!G79,"")</f>
        <v/>
      </c>
    </row>
    <row r="80" spans="1:5" x14ac:dyDescent="0.25">
      <c r="A80">
        <v>78</v>
      </c>
      <c r="B80" s="8"/>
      <c r="C80" s="7" t="str">
        <f t="shared" si="4"/>
        <v/>
      </c>
      <c r="E80" s="7" t="str">
        <f>IF(D80&lt;&gt;"",'Tracking Data'!G80,"")</f>
        <v/>
      </c>
    </row>
    <row r="81" spans="1:5" x14ac:dyDescent="0.25">
      <c r="A81">
        <v>79</v>
      </c>
      <c r="B81" s="8"/>
      <c r="C81" s="7" t="str">
        <f t="shared" si="4"/>
        <v/>
      </c>
      <c r="E81" s="7" t="str">
        <f>IF(D81&lt;&gt;"",'Tracking Data'!G81,"")</f>
        <v/>
      </c>
    </row>
    <row r="82" spans="1:5" x14ac:dyDescent="0.25">
      <c r="A82">
        <v>80</v>
      </c>
      <c r="B82" s="8"/>
      <c r="C82" s="7" t="str">
        <f t="shared" si="4"/>
        <v/>
      </c>
      <c r="E82" s="7" t="str">
        <f>IF(D82&lt;&gt;"",'Tracking Data'!G82,"")</f>
        <v/>
      </c>
    </row>
    <row r="83" spans="1:5" x14ac:dyDescent="0.25">
      <c r="A83">
        <v>81</v>
      </c>
      <c r="B83" s="8"/>
      <c r="C83" s="7" t="str">
        <f t="shared" si="4"/>
        <v/>
      </c>
      <c r="E83" s="7" t="str">
        <f>IF(D83&lt;&gt;"",'Tracking Data'!G83,"")</f>
        <v/>
      </c>
    </row>
    <row r="84" spans="1:5" x14ac:dyDescent="0.25">
      <c r="A84">
        <v>82</v>
      </c>
      <c r="B84" s="8"/>
      <c r="C84" s="7" t="str">
        <f t="shared" si="4"/>
        <v/>
      </c>
      <c r="E84" s="7" t="str">
        <f>IF(D84&lt;&gt;"",'Tracking Data'!G84,"")</f>
        <v/>
      </c>
    </row>
    <row r="85" spans="1:5" x14ac:dyDescent="0.25">
      <c r="A85">
        <v>83</v>
      </c>
      <c r="B85" s="8"/>
      <c r="C85" s="7" t="str">
        <f t="shared" si="4"/>
        <v/>
      </c>
      <c r="E85" s="7" t="str">
        <f>IF(D85&lt;&gt;"",'Tracking Data'!G85,"")</f>
        <v/>
      </c>
    </row>
    <row r="86" spans="1:5" x14ac:dyDescent="0.25">
      <c r="A86">
        <v>84</v>
      </c>
      <c r="B86" s="8"/>
      <c r="C86" s="7" t="str">
        <f t="shared" si="4"/>
        <v/>
      </c>
      <c r="E86" s="7" t="str">
        <f>IF(D86&lt;&gt;"",'Tracking Data'!G86,"")</f>
        <v/>
      </c>
    </row>
    <row r="87" spans="1:5" x14ac:dyDescent="0.25">
      <c r="A87">
        <v>85</v>
      </c>
      <c r="B87" s="8"/>
      <c r="C87" s="7" t="str">
        <f t="shared" si="4"/>
        <v/>
      </c>
      <c r="E87" s="7" t="str">
        <f>IF(D87&lt;&gt;"",'Tracking Data'!G87,"")</f>
        <v/>
      </c>
    </row>
    <row r="88" spans="1:5" x14ac:dyDescent="0.25">
      <c r="A88">
        <v>86</v>
      </c>
      <c r="B88" s="8"/>
      <c r="C88" s="7" t="str">
        <f t="shared" si="4"/>
        <v/>
      </c>
      <c r="E88" s="7" t="str">
        <f>IF(D88&lt;&gt;"",'Tracking Data'!G88,"")</f>
        <v/>
      </c>
    </row>
    <row r="89" spans="1:5" x14ac:dyDescent="0.25">
      <c r="A89">
        <v>87</v>
      </c>
      <c r="B89" s="8"/>
      <c r="C89" s="7" t="str">
        <f t="shared" si="4"/>
        <v/>
      </c>
      <c r="E89" s="7" t="str">
        <f>IF(D89&lt;&gt;"",'Tracking Data'!G89,"")</f>
        <v/>
      </c>
    </row>
    <row r="90" spans="1:5" x14ac:dyDescent="0.25">
      <c r="A90">
        <v>88</v>
      </c>
      <c r="B90" s="8"/>
      <c r="C90" s="7" t="str">
        <f t="shared" si="4"/>
        <v/>
      </c>
      <c r="E90" s="7" t="str">
        <f>IF(D90&lt;&gt;"",'Tracking Data'!G90,"")</f>
        <v/>
      </c>
    </row>
    <row r="91" spans="1:5" x14ac:dyDescent="0.25">
      <c r="A91">
        <v>89</v>
      </c>
      <c r="B91" s="8"/>
      <c r="C91" s="7" t="str">
        <f t="shared" si="4"/>
        <v/>
      </c>
      <c r="E91" s="7" t="str">
        <f>IF(D91&lt;&gt;"",'Tracking Data'!G91,"")</f>
        <v/>
      </c>
    </row>
    <row r="92" spans="1:5" x14ac:dyDescent="0.25">
      <c r="A92">
        <v>90</v>
      </c>
      <c r="B92" s="8"/>
      <c r="C92" s="7" t="str">
        <f t="shared" si="4"/>
        <v/>
      </c>
      <c r="E92" s="7" t="str">
        <f>IF(D92&lt;&gt;"",'Tracking Data'!G92,"")</f>
        <v/>
      </c>
    </row>
    <row r="93" spans="1:5" x14ac:dyDescent="0.25">
      <c r="A93">
        <v>91</v>
      </c>
      <c r="B93" s="8"/>
      <c r="C93" s="7" t="str">
        <f t="shared" si="4"/>
        <v/>
      </c>
      <c r="E93" s="7" t="str">
        <f>IF(D93&lt;&gt;"",'Tracking Data'!G93,"")</f>
        <v/>
      </c>
    </row>
    <row r="94" spans="1:5" x14ac:dyDescent="0.25">
      <c r="A94">
        <v>92</v>
      </c>
      <c r="B94" s="8"/>
      <c r="C94" s="7" t="str">
        <f t="shared" si="4"/>
        <v/>
      </c>
      <c r="E94" s="7" t="str">
        <f>IF(D94&lt;&gt;"",'Tracking Data'!G94,"")</f>
        <v/>
      </c>
    </row>
    <row r="95" spans="1:5" x14ac:dyDescent="0.25">
      <c r="A95">
        <v>93</v>
      </c>
      <c r="B95" s="8"/>
      <c r="C95" s="7" t="str">
        <f t="shared" si="4"/>
        <v/>
      </c>
      <c r="E95" s="7" t="str">
        <f>IF(D95&lt;&gt;"",'Tracking Data'!G95,"")</f>
        <v/>
      </c>
    </row>
    <row r="96" spans="1:5" x14ac:dyDescent="0.25">
      <c r="A96">
        <v>94</v>
      </c>
      <c r="B96" s="8"/>
      <c r="C96" s="7" t="str">
        <f t="shared" si="4"/>
        <v/>
      </c>
      <c r="E96" s="7" t="str">
        <f>IF(D96&lt;&gt;"",'Tracking Data'!G96,"")</f>
        <v/>
      </c>
    </row>
    <row r="97" spans="1:5" x14ac:dyDescent="0.25">
      <c r="A97">
        <v>95</v>
      </c>
      <c r="B97" s="8"/>
      <c r="C97" s="7" t="str">
        <f t="shared" si="4"/>
        <v/>
      </c>
      <c r="E97" s="7" t="str">
        <f>IF(D97&lt;&gt;"",'Tracking Data'!G97,"")</f>
        <v/>
      </c>
    </row>
    <row r="98" spans="1:5" x14ac:dyDescent="0.25">
      <c r="A98">
        <v>96</v>
      </c>
      <c r="B98" s="8"/>
      <c r="C98" s="7" t="str">
        <f t="shared" si="4"/>
        <v/>
      </c>
      <c r="E98" s="7" t="str">
        <f>IF(D98&lt;&gt;"",'Tracking Data'!G98,"")</f>
        <v/>
      </c>
    </row>
    <row r="99" spans="1:5" x14ac:dyDescent="0.25">
      <c r="A99">
        <v>97</v>
      </c>
      <c r="B99" s="8"/>
      <c r="C99" s="7" t="str">
        <f t="shared" si="4"/>
        <v/>
      </c>
      <c r="E99" s="7" t="str">
        <f>IF(D99&lt;&gt;"",'Tracking Data'!G99,"")</f>
        <v/>
      </c>
    </row>
    <row r="100" spans="1:5" x14ac:dyDescent="0.25">
      <c r="A100">
        <v>98</v>
      </c>
      <c r="B100" s="8"/>
      <c r="C100" s="7" t="str">
        <f t="shared" si="4"/>
        <v/>
      </c>
      <c r="E100" s="7" t="str">
        <f>IF(D100&lt;&gt;"",'Tracking Data'!G100,"")</f>
        <v/>
      </c>
    </row>
    <row r="101" spans="1:5" x14ac:dyDescent="0.25">
      <c r="A101">
        <v>99</v>
      </c>
      <c r="B101" s="8"/>
      <c r="C101" s="7" t="str">
        <f t="shared" si="4"/>
        <v/>
      </c>
      <c r="E101" s="7" t="str">
        <f>IF(D101&lt;&gt;"",'Tracking Data'!G101,"")</f>
        <v/>
      </c>
    </row>
    <row r="102" spans="1:5" x14ac:dyDescent="0.25">
      <c r="A102">
        <v>100</v>
      </c>
      <c r="B102" s="8"/>
      <c r="C102" s="7" t="str">
        <f t="shared" si="4"/>
        <v/>
      </c>
      <c r="E102" s="7" t="str">
        <f>IF(D102&lt;&gt;"",'Tracking Data'!G102,"")</f>
        <v/>
      </c>
    </row>
    <row r="103" spans="1:5" x14ac:dyDescent="0.25">
      <c r="A103">
        <v>101</v>
      </c>
      <c r="B103" s="8"/>
      <c r="C103" s="7" t="str">
        <f t="shared" si="4"/>
        <v/>
      </c>
      <c r="E103" s="7" t="str">
        <f>IF(D103&lt;&gt;"",'Tracking Data'!G103,"")</f>
        <v/>
      </c>
    </row>
    <row r="104" spans="1:5" x14ac:dyDescent="0.25">
      <c r="A104">
        <v>102</v>
      </c>
      <c r="B104" s="8"/>
      <c r="C104" s="7" t="str">
        <f t="shared" si="4"/>
        <v/>
      </c>
      <c r="E104" s="7" t="str">
        <f>IF(D104&lt;&gt;"",'Tracking Data'!G104,"")</f>
        <v/>
      </c>
    </row>
    <row r="105" spans="1:5" x14ac:dyDescent="0.25">
      <c r="A105">
        <v>103</v>
      </c>
      <c r="B105" s="8"/>
      <c r="C105" s="7" t="str">
        <f t="shared" si="4"/>
        <v/>
      </c>
      <c r="E105" s="7" t="str">
        <f>IF(D105&lt;&gt;"",'Tracking Data'!G105,"")</f>
        <v/>
      </c>
    </row>
    <row r="106" spans="1:5" x14ac:dyDescent="0.25">
      <c r="A106">
        <v>104</v>
      </c>
      <c r="B106" s="8"/>
      <c r="C106" s="7" t="str">
        <f t="shared" si="4"/>
        <v/>
      </c>
      <c r="E106" s="7" t="str">
        <f>IF(D106&lt;&gt;"",'Tracking Data'!G106,"")</f>
        <v/>
      </c>
    </row>
    <row r="107" spans="1:5" x14ac:dyDescent="0.25">
      <c r="A107">
        <v>105</v>
      </c>
      <c r="B107" s="8"/>
      <c r="C107" s="7" t="str">
        <f t="shared" si="4"/>
        <v/>
      </c>
      <c r="E107" s="7" t="str">
        <f>IF(D107&lt;&gt;"",'Tracking Data'!G107,"")</f>
        <v/>
      </c>
    </row>
    <row r="108" spans="1:5" x14ac:dyDescent="0.25">
      <c r="A108">
        <v>106</v>
      </c>
      <c r="B108" s="8"/>
      <c r="C108" s="7" t="str">
        <f t="shared" si="4"/>
        <v/>
      </c>
      <c r="E108" s="7" t="str">
        <f>IF(D108&lt;&gt;"",'Tracking Data'!G108,"")</f>
        <v/>
      </c>
    </row>
    <row r="109" spans="1:5" x14ac:dyDescent="0.25">
      <c r="A109">
        <v>107</v>
      </c>
      <c r="B109" s="8"/>
      <c r="C109" s="7" t="str">
        <f t="shared" si="4"/>
        <v/>
      </c>
      <c r="E109" s="7" t="str">
        <f>IF(D109&lt;&gt;"",'Tracking Data'!G109,"")</f>
        <v/>
      </c>
    </row>
    <row r="110" spans="1:5" x14ac:dyDescent="0.25">
      <c r="A110">
        <v>108</v>
      </c>
      <c r="B110" s="8"/>
      <c r="C110" s="7" t="str">
        <f t="shared" si="4"/>
        <v/>
      </c>
      <c r="E110" s="7" t="str">
        <f>IF(D110&lt;&gt;"",'Tracking Data'!G110,"")</f>
        <v/>
      </c>
    </row>
    <row r="111" spans="1:5" x14ac:dyDescent="0.25">
      <c r="A111">
        <v>109</v>
      </c>
      <c r="B111" s="8"/>
      <c r="C111" s="7" t="str">
        <f t="shared" si="4"/>
        <v/>
      </c>
      <c r="E111" s="7" t="str">
        <f>IF(D111&lt;&gt;"",'Tracking Data'!G111,"")</f>
        <v/>
      </c>
    </row>
    <row r="112" spans="1:5" x14ac:dyDescent="0.25">
      <c r="A112">
        <v>110</v>
      </c>
      <c r="B112" s="8"/>
      <c r="C112" s="7" t="str">
        <f t="shared" si="4"/>
        <v/>
      </c>
      <c r="E112" s="7" t="str">
        <f>IF(D112&lt;&gt;"",'Tracking Data'!G112,"")</f>
        <v/>
      </c>
    </row>
    <row r="113" spans="1:5" x14ac:dyDescent="0.25">
      <c r="A113">
        <v>111</v>
      </c>
      <c r="B113" s="8"/>
      <c r="C113" s="7" t="str">
        <f t="shared" si="4"/>
        <v/>
      </c>
      <c r="E113" s="7" t="str">
        <f>IF(D113&lt;&gt;"",'Tracking Data'!G113,"")</f>
        <v/>
      </c>
    </row>
    <row r="114" spans="1:5" x14ac:dyDescent="0.25">
      <c r="A114">
        <v>112</v>
      </c>
      <c r="B114" s="8"/>
      <c r="C114" s="7" t="str">
        <f t="shared" si="4"/>
        <v/>
      </c>
      <c r="E114" s="7" t="str">
        <f>IF(D114&lt;&gt;"",'Tracking Data'!G114,"")</f>
        <v/>
      </c>
    </row>
    <row r="115" spans="1:5" x14ac:dyDescent="0.25">
      <c r="A115">
        <v>113</v>
      </c>
      <c r="B115" s="8"/>
      <c r="C115" s="7" t="str">
        <f t="shared" si="4"/>
        <v/>
      </c>
      <c r="E115" s="7" t="str">
        <f>IF(D115&lt;&gt;"",'Tracking Data'!G115,"")</f>
        <v/>
      </c>
    </row>
    <row r="116" spans="1:5" x14ac:dyDescent="0.25">
      <c r="A116">
        <v>114</v>
      </c>
      <c r="B116" s="8"/>
      <c r="C116" s="7" t="str">
        <f t="shared" si="4"/>
        <v/>
      </c>
      <c r="E116" s="7" t="str">
        <f>IF(D116&lt;&gt;"",'Tracking Data'!G116,"")</f>
        <v/>
      </c>
    </row>
    <row r="117" spans="1:5" x14ac:dyDescent="0.25">
      <c r="A117">
        <v>115</v>
      </c>
      <c r="B117" s="8"/>
      <c r="C117" s="7" t="str">
        <f t="shared" si="4"/>
        <v/>
      </c>
      <c r="E117" s="7" t="str">
        <f>IF(D117&lt;&gt;"",'Tracking Data'!G117,"")</f>
        <v/>
      </c>
    </row>
    <row r="118" spans="1:5" x14ac:dyDescent="0.25">
      <c r="A118">
        <v>116</v>
      </c>
      <c r="B118" s="8"/>
      <c r="C118" s="7" t="str">
        <f t="shared" si="4"/>
        <v/>
      </c>
      <c r="E118" s="7" t="str">
        <f>IF(D118&lt;&gt;"",'Tracking Data'!G118,"")</f>
        <v/>
      </c>
    </row>
    <row r="119" spans="1:5" x14ac:dyDescent="0.25">
      <c r="A119">
        <v>117</v>
      </c>
      <c r="B119" s="8"/>
      <c r="C119" s="7" t="str">
        <f t="shared" si="4"/>
        <v/>
      </c>
      <c r="E119" s="7" t="str">
        <f>IF(D119&lt;&gt;"",'Tracking Data'!G119,"")</f>
        <v/>
      </c>
    </row>
    <row r="120" spans="1:5" x14ac:dyDescent="0.25">
      <c r="A120">
        <v>118</v>
      </c>
      <c r="B120" s="8"/>
      <c r="C120" s="7" t="str">
        <f t="shared" si="4"/>
        <v/>
      </c>
      <c r="E120" s="7" t="str">
        <f>IF(D120&lt;&gt;"",'Tracking Data'!G120,"")</f>
        <v/>
      </c>
    </row>
    <row r="121" spans="1:5" x14ac:dyDescent="0.25">
      <c r="A121">
        <v>119</v>
      </c>
      <c r="B121" s="8"/>
      <c r="C121" s="7" t="str">
        <f t="shared" si="4"/>
        <v/>
      </c>
      <c r="E121" s="7" t="str">
        <f>IF(D121&lt;&gt;"",'Tracking Data'!G121,"")</f>
        <v/>
      </c>
    </row>
    <row r="122" spans="1:5" x14ac:dyDescent="0.25">
      <c r="A122">
        <v>120</v>
      </c>
      <c r="B122" s="8"/>
      <c r="C122" s="7" t="str">
        <f t="shared" si="4"/>
        <v/>
      </c>
      <c r="E122" s="7" t="str">
        <f>IF(D122&lt;&gt;"",'Tracking Data'!G122,"")</f>
        <v/>
      </c>
    </row>
    <row r="123" spans="1:5" x14ac:dyDescent="0.25">
      <c r="A123">
        <v>121</v>
      </c>
      <c r="B123" s="8"/>
      <c r="C123" s="7" t="str">
        <f t="shared" si="4"/>
        <v/>
      </c>
      <c r="E123" s="7" t="str">
        <f>IF(D123&lt;&gt;"",'Tracking Data'!G123,"")</f>
        <v/>
      </c>
    </row>
    <row r="124" spans="1:5" x14ac:dyDescent="0.25">
      <c r="A124">
        <v>122</v>
      </c>
      <c r="B124" s="8"/>
      <c r="C124" s="7" t="str">
        <f t="shared" si="4"/>
        <v/>
      </c>
      <c r="E124" s="7" t="str">
        <f>IF(D124&lt;&gt;"",'Tracking Data'!G124,"")</f>
        <v/>
      </c>
    </row>
    <row r="125" spans="1:5" x14ac:dyDescent="0.25">
      <c r="A125">
        <v>123</v>
      </c>
      <c r="B125" s="8"/>
      <c r="C125" s="7" t="str">
        <f t="shared" si="4"/>
        <v/>
      </c>
      <c r="E125" s="7" t="str">
        <f>IF(D125&lt;&gt;"",'Tracking Data'!G125,"")</f>
        <v/>
      </c>
    </row>
    <row r="126" spans="1:5" x14ac:dyDescent="0.25">
      <c r="A126">
        <v>124</v>
      </c>
      <c r="B126" s="8"/>
      <c r="C126" s="7" t="str">
        <f t="shared" si="4"/>
        <v/>
      </c>
      <c r="E126" s="7" t="str">
        <f>IF(D126&lt;&gt;"",'Tracking Data'!G126,"")</f>
        <v/>
      </c>
    </row>
    <row r="127" spans="1:5" x14ac:dyDescent="0.25">
      <c r="A127">
        <v>125</v>
      </c>
      <c r="B127" s="8"/>
      <c r="C127" s="7" t="str">
        <f t="shared" si="4"/>
        <v/>
      </c>
      <c r="E127" s="7" t="str">
        <f>IF(D127&lt;&gt;"",'Tracking Data'!G127,"")</f>
        <v/>
      </c>
    </row>
    <row r="128" spans="1:5" x14ac:dyDescent="0.25">
      <c r="A128">
        <v>126</v>
      </c>
      <c r="B128" s="8"/>
      <c r="C128" s="7" t="str">
        <f t="shared" si="4"/>
        <v/>
      </c>
      <c r="E128" s="7" t="str">
        <f>IF(D128&lt;&gt;"",'Tracking Data'!G128,"")</f>
        <v/>
      </c>
    </row>
    <row r="129" spans="1:5" x14ac:dyDescent="0.25">
      <c r="A129">
        <v>127</v>
      </c>
      <c r="B129" s="8"/>
      <c r="C129" s="7" t="str">
        <f t="shared" si="4"/>
        <v/>
      </c>
      <c r="E129" s="7" t="str">
        <f>IF(D129&lt;&gt;"",'Tracking Data'!G129,"")</f>
        <v/>
      </c>
    </row>
    <row r="130" spans="1:5" x14ac:dyDescent="0.25">
      <c r="A130">
        <v>128</v>
      </c>
      <c r="B130" s="8"/>
      <c r="C130" s="7" t="str">
        <f t="shared" si="4"/>
        <v/>
      </c>
      <c r="E130" s="7" t="str">
        <f>IF(D130&lt;&gt;"",'Tracking Data'!G130,"")</f>
        <v/>
      </c>
    </row>
    <row r="131" spans="1:5" x14ac:dyDescent="0.25">
      <c r="A131">
        <v>129</v>
      </c>
      <c r="B131" s="8"/>
      <c r="C131" s="7" t="str">
        <f t="shared" si="4"/>
        <v/>
      </c>
      <c r="E131" s="7" t="str">
        <f>IF(D131&lt;&gt;"",'Tracking Data'!G131,"")</f>
        <v/>
      </c>
    </row>
    <row r="132" spans="1:5" x14ac:dyDescent="0.25">
      <c r="A132">
        <v>130</v>
      </c>
      <c r="B132" s="8"/>
      <c r="C132" s="7" t="str">
        <f t="shared" ref="C132:C195" si="5">IF(D132&lt;&gt;"","blk-"&amp;B132&amp;"-"&amp;A132,"")</f>
        <v/>
      </c>
      <c r="E132" s="7" t="str">
        <f>IF(D132&lt;&gt;"",'Tracking Data'!G132,"")</f>
        <v/>
      </c>
    </row>
    <row r="133" spans="1:5" x14ac:dyDescent="0.25">
      <c r="A133">
        <v>131</v>
      </c>
      <c r="B133" s="8"/>
      <c r="C133" s="7" t="str">
        <f t="shared" si="5"/>
        <v/>
      </c>
      <c r="E133" s="7" t="str">
        <f>IF(D133&lt;&gt;"",'Tracking Data'!G133,"")</f>
        <v/>
      </c>
    </row>
    <row r="134" spans="1:5" x14ac:dyDescent="0.25">
      <c r="A134">
        <v>132</v>
      </c>
      <c r="B134" s="8"/>
      <c r="C134" s="7" t="str">
        <f t="shared" si="5"/>
        <v/>
      </c>
      <c r="E134" s="7" t="str">
        <f>IF(D134&lt;&gt;"",'Tracking Data'!G134,"")</f>
        <v/>
      </c>
    </row>
    <row r="135" spans="1:5" x14ac:dyDescent="0.25">
      <c r="A135">
        <v>133</v>
      </c>
      <c r="B135" s="8"/>
      <c r="C135" s="7" t="str">
        <f t="shared" si="5"/>
        <v/>
      </c>
      <c r="E135" s="7" t="str">
        <f>IF(D135&lt;&gt;"",'Tracking Data'!G135,"")</f>
        <v/>
      </c>
    </row>
    <row r="136" spans="1:5" x14ac:dyDescent="0.25">
      <c r="A136">
        <v>134</v>
      </c>
      <c r="B136" s="8"/>
      <c r="C136" s="7" t="str">
        <f t="shared" si="5"/>
        <v/>
      </c>
      <c r="E136" s="7" t="str">
        <f>IF(D136&lt;&gt;"",'Tracking Data'!G136,"")</f>
        <v/>
      </c>
    </row>
    <row r="137" spans="1:5" x14ac:dyDescent="0.25">
      <c r="A137">
        <v>135</v>
      </c>
      <c r="B137" s="8"/>
      <c r="C137" s="7" t="str">
        <f t="shared" si="5"/>
        <v/>
      </c>
      <c r="E137" s="7" t="str">
        <f>IF(D137&lt;&gt;"",'Tracking Data'!G137,"")</f>
        <v/>
      </c>
    </row>
    <row r="138" spans="1:5" x14ac:dyDescent="0.25">
      <c r="A138">
        <v>136</v>
      </c>
      <c r="B138" s="8"/>
      <c r="C138" s="7" t="str">
        <f t="shared" si="5"/>
        <v/>
      </c>
      <c r="E138" s="7" t="str">
        <f>IF(D138&lt;&gt;"",'Tracking Data'!G138,"")</f>
        <v/>
      </c>
    </row>
    <row r="139" spans="1:5" x14ac:dyDescent="0.25">
      <c r="A139">
        <v>137</v>
      </c>
      <c r="B139" s="8"/>
      <c r="C139" s="7" t="str">
        <f t="shared" si="5"/>
        <v/>
      </c>
      <c r="E139" s="7" t="str">
        <f>IF(D139&lt;&gt;"",'Tracking Data'!G139,"")</f>
        <v/>
      </c>
    </row>
    <row r="140" spans="1:5" x14ac:dyDescent="0.25">
      <c r="A140">
        <v>138</v>
      </c>
      <c r="B140" s="8"/>
      <c r="C140" s="7" t="str">
        <f t="shared" si="5"/>
        <v/>
      </c>
      <c r="E140" s="7" t="str">
        <f>IF(D140&lt;&gt;"",'Tracking Data'!G140,"")</f>
        <v/>
      </c>
    </row>
    <row r="141" spans="1:5" x14ac:dyDescent="0.25">
      <c r="A141">
        <v>139</v>
      </c>
      <c r="B141" s="8"/>
      <c r="C141" s="7" t="str">
        <f t="shared" si="5"/>
        <v/>
      </c>
      <c r="E141" s="7" t="str">
        <f>IF(D141&lt;&gt;"",'Tracking Data'!G141,"")</f>
        <v/>
      </c>
    </row>
    <row r="142" spans="1:5" x14ac:dyDescent="0.25">
      <c r="A142">
        <v>140</v>
      </c>
      <c r="B142" s="8"/>
      <c r="C142" s="7" t="str">
        <f t="shared" si="5"/>
        <v/>
      </c>
      <c r="E142" s="7" t="str">
        <f>IF(D142&lt;&gt;"",'Tracking Data'!G142,"")</f>
        <v/>
      </c>
    </row>
    <row r="143" spans="1:5" x14ac:dyDescent="0.25">
      <c r="A143">
        <v>141</v>
      </c>
      <c r="B143" s="8"/>
      <c r="C143" s="7" t="str">
        <f t="shared" si="5"/>
        <v/>
      </c>
      <c r="E143" s="7" t="str">
        <f>IF(D143&lt;&gt;"",'Tracking Data'!G143,"")</f>
        <v/>
      </c>
    </row>
    <row r="144" spans="1:5" x14ac:dyDescent="0.25">
      <c r="A144">
        <v>142</v>
      </c>
      <c r="B144" s="8"/>
      <c r="C144" s="7" t="str">
        <f t="shared" si="5"/>
        <v/>
      </c>
      <c r="E144" s="7" t="str">
        <f>IF(D144&lt;&gt;"",'Tracking Data'!G144,"")</f>
        <v/>
      </c>
    </row>
    <row r="145" spans="1:5" x14ac:dyDescent="0.25">
      <c r="A145">
        <v>143</v>
      </c>
      <c r="B145" s="8"/>
      <c r="C145" s="7" t="str">
        <f t="shared" si="5"/>
        <v/>
      </c>
      <c r="E145" s="7" t="str">
        <f>IF(D145&lt;&gt;"",'Tracking Data'!G145,"")</f>
        <v/>
      </c>
    </row>
    <row r="146" spans="1:5" x14ac:dyDescent="0.25">
      <c r="A146">
        <v>144</v>
      </c>
      <c r="B146" s="8"/>
      <c r="C146" s="7" t="str">
        <f t="shared" si="5"/>
        <v/>
      </c>
      <c r="E146" s="7" t="str">
        <f>IF(D146&lt;&gt;"",'Tracking Data'!G146,"")</f>
        <v/>
      </c>
    </row>
    <row r="147" spans="1:5" x14ac:dyDescent="0.25">
      <c r="A147">
        <v>145</v>
      </c>
      <c r="B147" s="8"/>
      <c r="C147" s="7" t="str">
        <f t="shared" si="5"/>
        <v/>
      </c>
      <c r="E147" s="7" t="str">
        <f>IF(D147&lt;&gt;"",'Tracking Data'!G147,"")</f>
        <v/>
      </c>
    </row>
    <row r="148" spans="1:5" x14ac:dyDescent="0.25">
      <c r="A148">
        <v>146</v>
      </c>
      <c r="B148" s="8"/>
      <c r="C148" s="7" t="str">
        <f t="shared" si="5"/>
        <v/>
      </c>
      <c r="E148" s="7" t="str">
        <f>IF(D148&lt;&gt;"",'Tracking Data'!G148,"")</f>
        <v/>
      </c>
    </row>
    <row r="149" spans="1:5" x14ac:dyDescent="0.25">
      <c r="A149">
        <v>147</v>
      </c>
      <c r="B149" s="8"/>
      <c r="C149" s="7" t="str">
        <f t="shared" si="5"/>
        <v/>
      </c>
      <c r="E149" s="7" t="str">
        <f>IF(D149&lt;&gt;"",'Tracking Data'!G149,"")</f>
        <v/>
      </c>
    </row>
    <row r="150" spans="1:5" x14ac:dyDescent="0.25">
      <c r="A150">
        <v>148</v>
      </c>
      <c r="B150" s="8"/>
      <c r="C150" s="7" t="str">
        <f t="shared" si="5"/>
        <v/>
      </c>
      <c r="E150" s="7" t="str">
        <f>IF(D150&lt;&gt;"",'Tracking Data'!G150,"")</f>
        <v/>
      </c>
    </row>
    <row r="151" spans="1:5" x14ac:dyDescent="0.25">
      <c r="A151">
        <v>149</v>
      </c>
      <c r="B151" s="8"/>
      <c r="C151" s="7" t="str">
        <f t="shared" si="5"/>
        <v/>
      </c>
      <c r="E151" s="7" t="str">
        <f>IF(D151&lt;&gt;"",'Tracking Data'!G151,"")</f>
        <v/>
      </c>
    </row>
    <row r="152" spans="1:5" x14ac:dyDescent="0.25">
      <c r="A152">
        <v>150</v>
      </c>
      <c r="B152" s="8"/>
      <c r="C152" s="7" t="str">
        <f t="shared" si="5"/>
        <v/>
      </c>
      <c r="E152" s="7" t="str">
        <f>IF(D152&lt;&gt;"",'Tracking Data'!G152,"")</f>
        <v/>
      </c>
    </row>
    <row r="153" spans="1:5" x14ac:dyDescent="0.25">
      <c r="A153">
        <v>151</v>
      </c>
      <c r="B153" s="8"/>
      <c r="C153" s="7" t="str">
        <f t="shared" si="5"/>
        <v/>
      </c>
      <c r="E153" s="7" t="str">
        <f>IF(D153&lt;&gt;"",'Tracking Data'!G153,"")</f>
        <v/>
      </c>
    </row>
    <row r="154" spans="1:5" x14ac:dyDescent="0.25">
      <c r="A154">
        <v>152</v>
      </c>
      <c r="B154" s="8"/>
      <c r="C154" s="7" t="str">
        <f t="shared" si="5"/>
        <v/>
      </c>
      <c r="E154" s="7" t="str">
        <f>IF(D154&lt;&gt;"",'Tracking Data'!G154,"")</f>
        <v/>
      </c>
    </row>
    <row r="155" spans="1:5" x14ac:dyDescent="0.25">
      <c r="A155">
        <v>153</v>
      </c>
      <c r="B155" s="8"/>
      <c r="C155" s="7" t="str">
        <f t="shared" si="5"/>
        <v/>
      </c>
      <c r="E155" s="7" t="str">
        <f>IF(D155&lt;&gt;"",'Tracking Data'!G155,"")</f>
        <v/>
      </c>
    </row>
    <row r="156" spans="1:5" x14ac:dyDescent="0.25">
      <c r="A156">
        <v>154</v>
      </c>
      <c r="B156" s="8"/>
      <c r="C156" s="7" t="str">
        <f t="shared" si="5"/>
        <v/>
      </c>
      <c r="E156" s="7" t="str">
        <f>IF(D156&lt;&gt;"",'Tracking Data'!G156,"")</f>
        <v/>
      </c>
    </row>
    <row r="157" spans="1:5" x14ac:dyDescent="0.25">
      <c r="A157">
        <v>155</v>
      </c>
      <c r="B157" s="8"/>
      <c r="C157" s="7" t="str">
        <f t="shared" si="5"/>
        <v/>
      </c>
      <c r="E157" s="7" t="str">
        <f>IF(D157&lt;&gt;"",'Tracking Data'!G157,"")</f>
        <v/>
      </c>
    </row>
    <row r="158" spans="1:5" x14ac:dyDescent="0.25">
      <c r="A158">
        <v>156</v>
      </c>
      <c r="B158" s="8"/>
      <c r="C158" s="7" t="str">
        <f t="shared" si="5"/>
        <v/>
      </c>
      <c r="E158" s="7" t="str">
        <f>IF(D158&lt;&gt;"",'Tracking Data'!G158,"")</f>
        <v/>
      </c>
    </row>
    <row r="159" spans="1:5" x14ac:dyDescent="0.25">
      <c r="A159">
        <v>157</v>
      </c>
      <c r="B159" s="8"/>
      <c r="C159" s="7" t="str">
        <f t="shared" si="5"/>
        <v/>
      </c>
      <c r="E159" s="7" t="str">
        <f>IF(D159&lt;&gt;"",'Tracking Data'!G159,"")</f>
        <v/>
      </c>
    </row>
    <row r="160" spans="1:5" x14ac:dyDescent="0.25">
      <c r="A160">
        <v>158</v>
      </c>
      <c r="B160" s="8"/>
      <c r="C160" s="7" t="str">
        <f t="shared" si="5"/>
        <v/>
      </c>
      <c r="E160" s="7" t="str">
        <f>IF(D160&lt;&gt;"",'Tracking Data'!G160,"")</f>
        <v/>
      </c>
    </row>
    <row r="161" spans="1:5" x14ac:dyDescent="0.25">
      <c r="A161">
        <v>159</v>
      </c>
      <c r="B161" s="8"/>
      <c r="C161" s="7" t="str">
        <f t="shared" si="5"/>
        <v/>
      </c>
      <c r="E161" s="7" t="str">
        <f>IF(D161&lt;&gt;"",'Tracking Data'!G161,"")</f>
        <v/>
      </c>
    </row>
    <row r="162" spans="1:5" x14ac:dyDescent="0.25">
      <c r="A162">
        <v>160</v>
      </c>
      <c r="B162" s="8"/>
      <c r="C162" s="7" t="str">
        <f t="shared" si="5"/>
        <v/>
      </c>
      <c r="E162" s="7" t="str">
        <f>IF(D162&lt;&gt;"",'Tracking Data'!G162,"")</f>
        <v/>
      </c>
    </row>
    <row r="163" spans="1:5" x14ac:dyDescent="0.25">
      <c r="A163">
        <v>161</v>
      </c>
      <c r="B163" s="8"/>
      <c r="C163" s="7" t="str">
        <f t="shared" si="5"/>
        <v/>
      </c>
      <c r="E163" s="7" t="str">
        <f>IF(D163&lt;&gt;"",'Tracking Data'!G163,"")</f>
        <v/>
      </c>
    </row>
    <row r="164" spans="1:5" x14ac:dyDescent="0.25">
      <c r="A164">
        <v>162</v>
      </c>
      <c r="B164" s="8"/>
      <c r="C164" s="7" t="str">
        <f t="shared" si="5"/>
        <v/>
      </c>
      <c r="E164" s="7" t="str">
        <f>IF(D164&lt;&gt;"",'Tracking Data'!G164,"")</f>
        <v/>
      </c>
    </row>
    <row r="165" spans="1:5" x14ac:dyDescent="0.25">
      <c r="A165">
        <v>163</v>
      </c>
      <c r="B165" s="8"/>
      <c r="C165" s="7" t="str">
        <f t="shared" si="5"/>
        <v/>
      </c>
      <c r="E165" s="7" t="str">
        <f>IF(D165&lt;&gt;"",'Tracking Data'!G165,"")</f>
        <v/>
      </c>
    </row>
    <row r="166" spans="1:5" x14ac:dyDescent="0.25">
      <c r="A166">
        <v>164</v>
      </c>
      <c r="B166" s="8"/>
      <c r="C166" s="7" t="str">
        <f t="shared" si="5"/>
        <v/>
      </c>
      <c r="E166" s="7" t="str">
        <f>IF(D166&lt;&gt;"",'Tracking Data'!G166,"")</f>
        <v/>
      </c>
    </row>
    <row r="167" spans="1:5" x14ac:dyDescent="0.25">
      <c r="A167">
        <v>165</v>
      </c>
      <c r="B167" s="8"/>
      <c r="C167" s="7" t="str">
        <f t="shared" si="5"/>
        <v/>
      </c>
      <c r="E167" s="7" t="str">
        <f>IF(D167&lt;&gt;"",'Tracking Data'!G167,"")</f>
        <v/>
      </c>
    </row>
    <row r="168" spans="1:5" x14ac:dyDescent="0.25">
      <c r="A168">
        <v>166</v>
      </c>
      <c r="B168" s="8"/>
      <c r="C168" s="7" t="str">
        <f t="shared" si="5"/>
        <v/>
      </c>
      <c r="E168" s="7" t="str">
        <f>IF(D168&lt;&gt;"",'Tracking Data'!G168,"")</f>
        <v/>
      </c>
    </row>
    <row r="169" spans="1:5" x14ac:dyDescent="0.25">
      <c r="A169">
        <v>167</v>
      </c>
      <c r="B169" s="8"/>
      <c r="C169" s="7" t="str">
        <f t="shared" si="5"/>
        <v/>
      </c>
      <c r="E169" s="7" t="str">
        <f>IF(D169&lt;&gt;"",'Tracking Data'!G169,"")</f>
        <v/>
      </c>
    </row>
    <row r="170" spans="1:5" x14ac:dyDescent="0.25">
      <c r="A170">
        <v>168</v>
      </c>
      <c r="B170" s="8"/>
      <c r="C170" s="7" t="str">
        <f t="shared" si="5"/>
        <v/>
      </c>
      <c r="E170" s="7" t="str">
        <f>IF(D170&lt;&gt;"",'Tracking Data'!G170,"")</f>
        <v/>
      </c>
    </row>
    <row r="171" spans="1:5" x14ac:dyDescent="0.25">
      <c r="A171">
        <v>169</v>
      </c>
      <c r="B171" s="8"/>
      <c r="C171" s="7" t="str">
        <f t="shared" si="5"/>
        <v/>
      </c>
      <c r="E171" s="7" t="str">
        <f>IF(D171&lt;&gt;"",'Tracking Data'!G171,"")</f>
        <v/>
      </c>
    </row>
    <row r="172" spans="1:5" x14ac:dyDescent="0.25">
      <c r="A172">
        <v>170</v>
      </c>
      <c r="B172" s="8"/>
      <c r="C172" s="7" t="str">
        <f t="shared" si="5"/>
        <v/>
      </c>
      <c r="E172" s="7" t="str">
        <f>IF(D172&lt;&gt;"",'Tracking Data'!G172,"")</f>
        <v/>
      </c>
    </row>
    <row r="173" spans="1:5" x14ac:dyDescent="0.25">
      <c r="A173">
        <v>171</v>
      </c>
      <c r="B173" s="8"/>
      <c r="C173" s="7" t="str">
        <f t="shared" si="5"/>
        <v/>
      </c>
      <c r="E173" s="7" t="str">
        <f>IF(D173&lt;&gt;"",'Tracking Data'!G173,"")</f>
        <v/>
      </c>
    </row>
    <row r="174" spans="1:5" x14ac:dyDescent="0.25">
      <c r="A174">
        <v>172</v>
      </c>
      <c r="B174" s="8"/>
      <c r="C174" s="7" t="str">
        <f t="shared" si="5"/>
        <v/>
      </c>
      <c r="E174" s="7" t="str">
        <f>IF(D174&lt;&gt;"",'Tracking Data'!G174,"")</f>
        <v/>
      </c>
    </row>
    <row r="175" spans="1:5" x14ac:dyDescent="0.25">
      <c r="A175">
        <v>173</v>
      </c>
      <c r="B175" s="8"/>
      <c r="C175" s="7" t="str">
        <f t="shared" si="5"/>
        <v/>
      </c>
      <c r="E175" s="7" t="str">
        <f>IF(D175&lt;&gt;"",'Tracking Data'!G175,"")</f>
        <v/>
      </c>
    </row>
    <row r="176" spans="1:5" x14ac:dyDescent="0.25">
      <c r="A176">
        <v>174</v>
      </c>
      <c r="B176" s="8"/>
      <c r="C176" s="7" t="str">
        <f t="shared" si="5"/>
        <v/>
      </c>
      <c r="E176" s="7" t="str">
        <f>IF(D176&lt;&gt;"",'Tracking Data'!G176,"")</f>
        <v/>
      </c>
    </row>
    <row r="177" spans="1:5" x14ac:dyDescent="0.25">
      <c r="A177">
        <v>175</v>
      </c>
      <c r="B177" s="8"/>
      <c r="C177" s="7" t="str">
        <f t="shared" si="5"/>
        <v/>
      </c>
      <c r="E177" s="7" t="str">
        <f>IF(D177&lt;&gt;"",'Tracking Data'!G177,"")</f>
        <v/>
      </c>
    </row>
    <row r="178" spans="1:5" x14ac:dyDescent="0.25">
      <c r="A178">
        <v>176</v>
      </c>
      <c r="B178" s="8"/>
      <c r="C178" s="7" t="str">
        <f t="shared" si="5"/>
        <v/>
      </c>
      <c r="E178" s="7" t="str">
        <f>IF(D178&lt;&gt;"",'Tracking Data'!G178,"")</f>
        <v/>
      </c>
    </row>
    <row r="179" spans="1:5" x14ac:dyDescent="0.25">
      <c r="A179">
        <v>177</v>
      </c>
      <c r="B179" s="8"/>
      <c r="C179" s="7" t="str">
        <f t="shared" si="5"/>
        <v/>
      </c>
      <c r="E179" s="7" t="str">
        <f>IF(D179&lt;&gt;"",'Tracking Data'!G179,"")</f>
        <v/>
      </c>
    </row>
    <row r="180" spans="1:5" x14ac:dyDescent="0.25">
      <c r="A180">
        <v>178</v>
      </c>
      <c r="B180" s="8"/>
      <c r="C180" s="7" t="str">
        <f t="shared" si="5"/>
        <v/>
      </c>
      <c r="E180" s="7" t="str">
        <f>IF(D180&lt;&gt;"",'Tracking Data'!G180,"")</f>
        <v/>
      </c>
    </row>
    <row r="181" spans="1:5" x14ac:dyDescent="0.25">
      <c r="A181">
        <v>179</v>
      </c>
      <c r="B181" s="8"/>
      <c r="C181" s="7" t="str">
        <f t="shared" si="5"/>
        <v/>
      </c>
      <c r="E181" s="7" t="str">
        <f>IF(D181&lt;&gt;"",'Tracking Data'!G181,"")</f>
        <v/>
      </c>
    </row>
    <row r="182" spans="1:5" x14ac:dyDescent="0.25">
      <c r="A182">
        <v>180</v>
      </c>
      <c r="B182" s="8"/>
      <c r="C182" s="7" t="str">
        <f t="shared" si="5"/>
        <v/>
      </c>
      <c r="E182" s="7" t="str">
        <f>IF(D182&lt;&gt;"",'Tracking Data'!G182,"")</f>
        <v/>
      </c>
    </row>
    <row r="183" spans="1:5" x14ac:dyDescent="0.25">
      <c r="A183">
        <v>181</v>
      </c>
      <c r="B183" s="8"/>
      <c r="C183" s="7" t="str">
        <f t="shared" si="5"/>
        <v/>
      </c>
      <c r="E183" s="7" t="str">
        <f>IF(D183&lt;&gt;"",'Tracking Data'!G183,"")</f>
        <v/>
      </c>
    </row>
    <row r="184" spans="1:5" x14ac:dyDescent="0.25">
      <c r="A184">
        <v>182</v>
      </c>
      <c r="B184" s="8"/>
      <c r="C184" s="7" t="str">
        <f t="shared" si="5"/>
        <v/>
      </c>
      <c r="E184" s="7" t="str">
        <f>IF(D184&lt;&gt;"",'Tracking Data'!G184,"")</f>
        <v/>
      </c>
    </row>
    <row r="185" spans="1:5" x14ac:dyDescent="0.25">
      <c r="A185">
        <v>183</v>
      </c>
      <c r="B185" s="8"/>
      <c r="C185" s="7" t="str">
        <f t="shared" si="5"/>
        <v/>
      </c>
      <c r="E185" s="7" t="str">
        <f>IF(D185&lt;&gt;"",'Tracking Data'!G185,"")</f>
        <v/>
      </c>
    </row>
    <row r="186" spans="1:5" x14ac:dyDescent="0.25">
      <c r="A186">
        <v>184</v>
      </c>
      <c r="B186" s="8"/>
      <c r="C186" s="7" t="str">
        <f t="shared" si="5"/>
        <v/>
      </c>
      <c r="E186" s="7" t="str">
        <f>IF(D186&lt;&gt;"",'Tracking Data'!G186,"")</f>
        <v/>
      </c>
    </row>
    <row r="187" spans="1:5" x14ac:dyDescent="0.25">
      <c r="A187">
        <v>185</v>
      </c>
      <c r="B187" s="8"/>
      <c r="C187" s="7" t="str">
        <f t="shared" si="5"/>
        <v/>
      </c>
      <c r="E187" s="7" t="str">
        <f>IF(D187&lt;&gt;"",'Tracking Data'!G187,"")</f>
        <v/>
      </c>
    </row>
    <row r="188" spans="1:5" x14ac:dyDescent="0.25">
      <c r="A188">
        <v>186</v>
      </c>
      <c r="B188" s="8"/>
      <c r="C188" s="7" t="str">
        <f t="shared" si="5"/>
        <v/>
      </c>
      <c r="E188" s="7" t="str">
        <f>IF(D188&lt;&gt;"",'Tracking Data'!G188,"")</f>
        <v/>
      </c>
    </row>
    <row r="189" spans="1:5" x14ac:dyDescent="0.25">
      <c r="A189">
        <v>187</v>
      </c>
      <c r="B189" s="8"/>
      <c r="C189" s="7" t="str">
        <f t="shared" si="5"/>
        <v/>
      </c>
      <c r="E189" s="7" t="str">
        <f>IF(D189&lt;&gt;"",'Tracking Data'!G189,"")</f>
        <v/>
      </c>
    </row>
    <row r="190" spans="1:5" x14ac:dyDescent="0.25">
      <c r="A190">
        <v>188</v>
      </c>
      <c r="B190" s="8"/>
      <c r="C190" s="7" t="str">
        <f t="shared" si="5"/>
        <v/>
      </c>
      <c r="E190" s="7" t="str">
        <f>IF(D190&lt;&gt;"",'Tracking Data'!G190,"")</f>
        <v/>
      </c>
    </row>
    <row r="191" spans="1:5" x14ac:dyDescent="0.25">
      <c r="A191">
        <v>189</v>
      </c>
      <c r="B191" s="8"/>
      <c r="C191" s="7" t="str">
        <f t="shared" si="5"/>
        <v/>
      </c>
      <c r="E191" s="7" t="str">
        <f>IF(D191&lt;&gt;"",'Tracking Data'!G191,"")</f>
        <v/>
      </c>
    </row>
    <row r="192" spans="1:5" x14ac:dyDescent="0.25">
      <c r="A192">
        <v>190</v>
      </c>
      <c r="B192" s="8"/>
      <c r="C192" s="7" t="str">
        <f t="shared" si="5"/>
        <v/>
      </c>
      <c r="E192" s="7" t="str">
        <f>IF(D192&lt;&gt;"",'Tracking Data'!G192,"")</f>
        <v/>
      </c>
    </row>
    <row r="193" spans="1:5" x14ac:dyDescent="0.25">
      <c r="A193">
        <v>191</v>
      </c>
      <c r="B193" s="8"/>
      <c r="C193" s="7" t="str">
        <f t="shared" si="5"/>
        <v/>
      </c>
      <c r="E193" s="7" t="str">
        <f>IF(D193&lt;&gt;"",'Tracking Data'!G193,"")</f>
        <v/>
      </c>
    </row>
    <row r="194" spans="1:5" x14ac:dyDescent="0.25">
      <c r="A194">
        <v>192</v>
      </c>
      <c r="B194" s="8"/>
      <c r="C194" s="7" t="str">
        <f t="shared" si="5"/>
        <v/>
      </c>
      <c r="E194" s="7" t="str">
        <f>IF(D194&lt;&gt;"",'Tracking Data'!G194,"")</f>
        <v/>
      </c>
    </row>
    <row r="195" spans="1:5" x14ac:dyDescent="0.25">
      <c r="A195">
        <v>193</v>
      </c>
      <c r="B195" s="8"/>
      <c r="C195" s="7" t="str">
        <f t="shared" si="5"/>
        <v/>
      </c>
      <c r="E195" s="7" t="str">
        <f>IF(D195&lt;&gt;"",'Tracking Data'!G195,"")</f>
        <v/>
      </c>
    </row>
    <row r="196" spans="1:5" x14ac:dyDescent="0.25">
      <c r="A196">
        <v>194</v>
      </c>
      <c r="B196" s="8"/>
      <c r="C196" s="7" t="str">
        <f t="shared" ref="C196:C223" si="6">IF(D196&lt;&gt;"","blk-"&amp;B196&amp;"-"&amp;A196,"")</f>
        <v/>
      </c>
      <c r="E196" s="7" t="str">
        <f>IF(D196&lt;&gt;"",'Tracking Data'!G196,"")</f>
        <v/>
      </c>
    </row>
    <row r="197" spans="1:5" x14ac:dyDescent="0.25">
      <c r="A197">
        <v>195</v>
      </c>
      <c r="B197" s="8"/>
      <c r="C197" s="7" t="str">
        <f t="shared" si="6"/>
        <v/>
      </c>
      <c r="E197" s="7" t="str">
        <f>IF(D197&lt;&gt;"",'Tracking Data'!G197,"")</f>
        <v/>
      </c>
    </row>
    <row r="198" spans="1:5" x14ac:dyDescent="0.25">
      <c r="A198">
        <v>196</v>
      </c>
      <c r="B198" s="8"/>
      <c r="C198" s="7" t="str">
        <f t="shared" si="6"/>
        <v/>
      </c>
      <c r="E198" s="7" t="str">
        <f>IF(D198&lt;&gt;"",'Tracking Data'!G198,"")</f>
        <v/>
      </c>
    </row>
    <row r="199" spans="1:5" x14ac:dyDescent="0.25">
      <c r="A199">
        <v>197</v>
      </c>
      <c r="B199" s="8"/>
      <c r="C199" s="7" t="str">
        <f t="shared" si="6"/>
        <v/>
      </c>
      <c r="E199" s="7" t="str">
        <f>IF(D199&lt;&gt;"",'Tracking Data'!G199,"")</f>
        <v/>
      </c>
    </row>
    <row r="200" spans="1:5" x14ac:dyDescent="0.25">
      <c r="A200">
        <v>198</v>
      </c>
      <c r="B200" s="8"/>
      <c r="C200" s="7" t="str">
        <f t="shared" si="6"/>
        <v/>
      </c>
      <c r="E200" s="7" t="str">
        <f>IF(D200&lt;&gt;"",'Tracking Data'!G200,"")</f>
        <v/>
      </c>
    </row>
    <row r="201" spans="1:5" x14ac:dyDescent="0.25">
      <c r="A201">
        <v>199</v>
      </c>
      <c r="B201" s="8"/>
      <c r="C201" s="7" t="str">
        <f t="shared" si="6"/>
        <v/>
      </c>
      <c r="E201" s="7" t="str">
        <f>IF(D201&lt;&gt;"",'Tracking Data'!G201,"")</f>
        <v/>
      </c>
    </row>
    <row r="202" spans="1:5" x14ac:dyDescent="0.25">
      <c r="A202">
        <v>200</v>
      </c>
      <c r="B202" s="8"/>
      <c r="C202" s="7" t="str">
        <f t="shared" si="6"/>
        <v/>
      </c>
      <c r="E202" s="7" t="str">
        <f>IF(D202&lt;&gt;"",'Tracking Data'!G202,"")</f>
        <v/>
      </c>
    </row>
    <row r="203" spans="1:5" x14ac:dyDescent="0.25">
      <c r="A203">
        <v>201</v>
      </c>
      <c r="B203" s="8"/>
      <c r="C203" s="7" t="str">
        <f t="shared" si="6"/>
        <v/>
      </c>
      <c r="E203" s="7" t="str">
        <f>IF(D203&lt;&gt;"",'Tracking Data'!G203,"")</f>
        <v/>
      </c>
    </row>
    <row r="204" spans="1:5" x14ac:dyDescent="0.25">
      <c r="A204">
        <v>202</v>
      </c>
      <c r="B204" s="8"/>
      <c r="C204" s="7" t="str">
        <f t="shared" si="6"/>
        <v/>
      </c>
      <c r="E204" s="7" t="str">
        <f>IF(D204&lt;&gt;"",'Tracking Data'!G204,"")</f>
        <v/>
      </c>
    </row>
    <row r="205" spans="1:5" x14ac:dyDescent="0.25">
      <c r="A205">
        <v>203</v>
      </c>
      <c r="B205" s="8"/>
      <c r="C205" s="7" t="str">
        <f t="shared" si="6"/>
        <v/>
      </c>
      <c r="E205" s="7" t="str">
        <f>IF(D205&lt;&gt;"",'Tracking Data'!G205,"")</f>
        <v/>
      </c>
    </row>
    <row r="206" spans="1:5" x14ac:dyDescent="0.25">
      <c r="A206">
        <v>204</v>
      </c>
      <c r="B206" s="8"/>
      <c r="C206" s="7" t="str">
        <f t="shared" si="6"/>
        <v/>
      </c>
      <c r="E206" s="7" t="str">
        <f>IF(D206&lt;&gt;"",'Tracking Data'!G206,"")</f>
        <v/>
      </c>
    </row>
    <row r="207" spans="1:5" x14ac:dyDescent="0.25">
      <c r="A207">
        <v>205</v>
      </c>
      <c r="B207" s="8"/>
      <c r="C207" s="7" t="str">
        <f t="shared" si="6"/>
        <v/>
      </c>
      <c r="E207" s="7" t="str">
        <f>IF(D207&lt;&gt;"",'Tracking Data'!G207,"")</f>
        <v/>
      </c>
    </row>
    <row r="208" spans="1:5" x14ac:dyDescent="0.25">
      <c r="A208">
        <v>206</v>
      </c>
      <c r="B208" s="8"/>
      <c r="C208" s="7" t="str">
        <f t="shared" si="6"/>
        <v/>
      </c>
      <c r="E208" s="7" t="str">
        <f>IF(D208&lt;&gt;"",'Tracking Data'!G208,"")</f>
        <v/>
      </c>
    </row>
    <row r="209" spans="1:5" x14ac:dyDescent="0.25">
      <c r="A209">
        <v>207</v>
      </c>
      <c r="B209" s="8"/>
      <c r="C209" s="7" t="str">
        <f t="shared" si="6"/>
        <v/>
      </c>
      <c r="E209" s="7" t="str">
        <f>IF(D209&lt;&gt;"",'Tracking Data'!G209,"")</f>
        <v/>
      </c>
    </row>
    <row r="210" spans="1:5" x14ac:dyDescent="0.25">
      <c r="A210">
        <v>208</v>
      </c>
      <c r="B210" s="8"/>
      <c r="C210" s="7" t="str">
        <f t="shared" si="6"/>
        <v/>
      </c>
      <c r="E210" s="7" t="str">
        <f>IF(D210&lt;&gt;"",'Tracking Data'!G210,"")</f>
        <v/>
      </c>
    </row>
    <row r="211" spans="1:5" x14ac:dyDescent="0.25">
      <c r="A211">
        <v>209</v>
      </c>
      <c r="B211" s="8"/>
      <c r="C211" s="7" t="str">
        <f t="shared" si="6"/>
        <v/>
      </c>
      <c r="E211" s="7" t="str">
        <f>IF(D211&lt;&gt;"",'Tracking Data'!G211,"")</f>
        <v/>
      </c>
    </row>
    <row r="212" spans="1:5" x14ac:dyDescent="0.25">
      <c r="A212">
        <v>210</v>
      </c>
      <c r="B212" s="8"/>
      <c r="C212" s="7" t="str">
        <f t="shared" si="6"/>
        <v/>
      </c>
      <c r="E212" s="7" t="str">
        <f>IF(D212&lt;&gt;"",'Tracking Data'!G212,"")</f>
        <v/>
      </c>
    </row>
    <row r="213" spans="1:5" x14ac:dyDescent="0.25">
      <c r="A213">
        <v>211</v>
      </c>
      <c r="B213" s="8"/>
      <c r="C213" s="7" t="str">
        <f t="shared" si="6"/>
        <v/>
      </c>
      <c r="E213" s="7" t="str">
        <f>IF(D213&lt;&gt;"",'Tracking Data'!G213,"")</f>
        <v/>
      </c>
    </row>
    <row r="214" spans="1:5" x14ac:dyDescent="0.25">
      <c r="A214">
        <v>212</v>
      </c>
      <c r="B214" s="8"/>
      <c r="C214" s="7" t="str">
        <f t="shared" si="6"/>
        <v/>
      </c>
      <c r="E214" s="7" t="str">
        <f>IF(D214&lt;&gt;"",'Tracking Data'!G214,"")</f>
        <v/>
      </c>
    </row>
    <row r="215" spans="1:5" x14ac:dyDescent="0.25">
      <c r="A215">
        <v>213</v>
      </c>
      <c r="B215" s="8"/>
      <c r="C215" s="7" t="str">
        <f t="shared" si="6"/>
        <v/>
      </c>
      <c r="E215" s="7" t="str">
        <f>IF(D215&lt;&gt;"",'Tracking Data'!G215,"")</f>
        <v/>
      </c>
    </row>
    <row r="216" spans="1:5" x14ac:dyDescent="0.25">
      <c r="A216">
        <v>214</v>
      </c>
      <c r="B216" s="8"/>
      <c r="C216" s="7" t="str">
        <f t="shared" si="6"/>
        <v/>
      </c>
      <c r="E216" s="7" t="str">
        <f>IF(D216&lt;&gt;"",'Tracking Data'!G216,"")</f>
        <v/>
      </c>
    </row>
    <row r="217" spans="1:5" x14ac:dyDescent="0.25">
      <c r="A217">
        <v>215</v>
      </c>
      <c r="B217" s="8"/>
      <c r="C217" s="7" t="str">
        <f t="shared" si="6"/>
        <v/>
      </c>
      <c r="E217" s="7" t="str">
        <f>IF(D217&lt;&gt;"",'Tracking Data'!G217,"")</f>
        <v/>
      </c>
    </row>
    <row r="218" spans="1:5" x14ac:dyDescent="0.25">
      <c r="A218">
        <v>216</v>
      </c>
      <c r="B218" s="8"/>
      <c r="C218" s="7" t="str">
        <f t="shared" si="6"/>
        <v/>
      </c>
      <c r="E218" s="7" t="str">
        <f>IF(D218&lt;&gt;"",'Tracking Data'!G218,"")</f>
        <v/>
      </c>
    </row>
    <row r="219" spans="1:5" x14ac:dyDescent="0.25">
      <c r="A219">
        <v>217</v>
      </c>
      <c r="B219" s="8"/>
      <c r="C219" s="7" t="str">
        <f t="shared" si="6"/>
        <v/>
      </c>
      <c r="E219" s="7" t="str">
        <f>IF(D219&lt;&gt;"",'Tracking Data'!G219,"")</f>
        <v/>
      </c>
    </row>
    <row r="220" spans="1:5" x14ac:dyDescent="0.25">
      <c r="A220">
        <v>218</v>
      </c>
      <c r="B220" s="8"/>
      <c r="C220" s="7" t="str">
        <f t="shared" si="6"/>
        <v/>
      </c>
      <c r="E220" s="7" t="str">
        <f>IF(D220&lt;&gt;"",'Tracking Data'!G220,"")</f>
        <v/>
      </c>
    </row>
    <row r="221" spans="1:5" x14ac:dyDescent="0.25">
      <c r="A221">
        <v>219</v>
      </c>
      <c r="B221" s="8"/>
      <c r="C221" s="7" t="str">
        <f t="shared" si="6"/>
        <v/>
      </c>
      <c r="E221" s="7" t="str">
        <f>IF(D221&lt;&gt;"",'Tracking Data'!G221,"")</f>
        <v/>
      </c>
    </row>
    <row r="222" spans="1:5" x14ac:dyDescent="0.25">
      <c r="A222">
        <v>220</v>
      </c>
      <c r="B222" s="8"/>
      <c r="C222" s="7" t="str">
        <f t="shared" si="6"/>
        <v/>
      </c>
      <c r="E222" s="7" t="str">
        <f>IF(D222&lt;&gt;"",'Tracking Data'!G222,"")</f>
        <v/>
      </c>
    </row>
    <row r="223" spans="1:5" x14ac:dyDescent="0.25">
      <c r="A223">
        <v>221</v>
      </c>
      <c r="B223" s="8"/>
      <c r="C223" s="7" t="str">
        <f t="shared" si="6"/>
        <v/>
      </c>
      <c r="E223" s="7" t="str">
        <f>IF(D223&lt;&gt;"",'Tracking Data'!G223,"")</f>
        <v/>
      </c>
    </row>
    <row r="224" spans="1:5" x14ac:dyDescent="0.25">
      <c r="A224">
        <v>222</v>
      </c>
      <c r="E224" s="7" t="str">
        <f>IF(D224&lt;&gt;"",'Tracking Data'!G224,"")</f>
        <v/>
      </c>
    </row>
    <row r="225" spans="1:5" x14ac:dyDescent="0.25">
      <c r="A225">
        <v>223</v>
      </c>
      <c r="E225" s="7" t="str">
        <f>IF(D225&lt;&gt;"",'Tracking Data'!G225,"")</f>
        <v/>
      </c>
    </row>
    <row r="226" spans="1:5" x14ac:dyDescent="0.25">
      <c r="A226">
        <v>224</v>
      </c>
      <c r="E226" s="7" t="str">
        <f>IF(D226&lt;&gt;"",'Tracking Data'!G226,"")</f>
        <v/>
      </c>
    </row>
    <row r="227" spans="1:5" x14ac:dyDescent="0.25">
      <c r="A227">
        <v>225</v>
      </c>
      <c r="E227" s="7" t="str">
        <f>IF(D227&lt;&gt;"",'Tracking Data'!G227,"")</f>
        <v/>
      </c>
    </row>
    <row r="228" spans="1:5" x14ac:dyDescent="0.25">
      <c r="A228">
        <v>226</v>
      </c>
      <c r="E228" s="7" t="str">
        <f>IF(D228&lt;&gt;"",'Tracking Data'!G228,"")</f>
        <v/>
      </c>
    </row>
    <row r="229" spans="1:5" x14ac:dyDescent="0.25">
      <c r="A229">
        <v>227</v>
      </c>
      <c r="E229" s="7" t="str">
        <f>IF(D229&lt;&gt;"",'Tracking Data'!G229,"")</f>
        <v/>
      </c>
    </row>
    <row r="230" spans="1:5" x14ac:dyDescent="0.25">
      <c r="A230">
        <v>228</v>
      </c>
      <c r="E230" s="7" t="str">
        <f>IF(D230&lt;&gt;"",'Tracking Data'!G230,"")</f>
        <v/>
      </c>
    </row>
    <row r="231" spans="1:5" x14ac:dyDescent="0.25">
      <c r="A231">
        <v>229</v>
      </c>
      <c r="E231" s="7" t="str">
        <f>IF(D231&lt;&gt;"",'Tracking Data'!G231,"")</f>
        <v/>
      </c>
    </row>
    <row r="232" spans="1:5" x14ac:dyDescent="0.25">
      <c r="A232">
        <v>230</v>
      </c>
      <c r="E232" s="7" t="str">
        <f>IF(D232&lt;&gt;"",'Tracking Data'!G232,"")</f>
        <v/>
      </c>
    </row>
    <row r="233" spans="1:5" x14ac:dyDescent="0.25">
      <c r="A233">
        <v>231</v>
      </c>
      <c r="E233" s="7" t="str">
        <f>IF(D233&lt;&gt;"",'Tracking Data'!G233,"")</f>
        <v/>
      </c>
    </row>
    <row r="234" spans="1:5" x14ac:dyDescent="0.25">
      <c r="A234">
        <v>232</v>
      </c>
      <c r="E234" s="7" t="str">
        <f>IF(D234&lt;&gt;"",'Tracking Data'!G234,"")</f>
        <v/>
      </c>
    </row>
    <row r="235" spans="1:5" x14ac:dyDescent="0.25">
      <c r="A235">
        <v>233</v>
      </c>
      <c r="E235" s="7" t="str">
        <f>IF(D235&lt;&gt;"",'Tracking Data'!G235,"")</f>
        <v/>
      </c>
    </row>
    <row r="236" spans="1:5" x14ac:dyDescent="0.25">
      <c r="A236">
        <v>234</v>
      </c>
      <c r="E236" s="7" t="str">
        <f>IF(D236&lt;&gt;"",'Tracking Data'!G236,"")</f>
        <v/>
      </c>
    </row>
    <row r="237" spans="1:5" x14ac:dyDescent="0.25">
      <c r="A237">
        <v>235</v>
      </c>
      <c r="E237" s="7" t="str">
        <f>IF(D237&lt;&gt;"",'Tracking Data'!G237,"")</f>
        <v/>
      </c>
    </row>
    <row r="238" spans="1:5" x14ac:dyDescent="0.25">
      <c r="A238">
        <v>236</v>
      </c>
      <c r="E238" s="7" t="str">
        <f>IF(D238&lt;&gt;"",'Tracking Data'!G238,"")</f>
        <v/>
      </c>
    </row>
    <row r="239" spans="1:5" x14ac:dyDescent="0.25">
      <c r="A239">
        <v>237</v>
      </c>
      <c r="E239" s="7" t="str">
        <f>IF(D239&lt;&gt;"",'Tracking Data'!G239,"")</f>
        <v/>
      </c>
    </row>
    <row r="240" spans="1:5" x14ac:dyDescent="0.25">
      <c r="A240">
        <v>238</v>
      </c>
      <c r="E240" s="7" t="str">
        <f>IF(D240&lt;&gt;"",'Tracking Data'!G240,"")</f>
        <v/>
      </c>
    </row>
    <row r="241" spans="1:5" x14ac:dyDescent="0.25">
      <c r="A241">
        <v>239</v>
      </c>
      <c r="E241" s="7" t="str">
        <f>IF(D241&lt;&gt;"",'Tracking Data'!G241,"")</f>
        <v/>
      </c>
    </row>
    <row r="242" spans="1:5" x14ac:dyDescent="0.25">
      <c r="A242">
        <v>240</v>
      </c>
      <c r="E242" s="7" t="str">
        <f>IF(D242&lt;&gt;"",'Tracking Data'!G242,"")</f>
        <v/>
      </c>
    </row>
    <row r="243" spans="1:5" x14ac:dyDescent="0.25">
      <c r="A243">
        <v>241</v>
      </c>
      <c r="E243" s="7" t="str">
        <f>IF(D243&lt;&gt;"",'Tracking Data'!G243,"")</f>
        <v/>
      </c>
    </row>
    <row r="244" spans="1:5" x14ac:dyDescent="0.25">
      <c r="A244">
        <v>242</v>
      </c>
      <c r="E244" s="7" t="str">
        <f>IF(D244&lt;&gt;"",'Tracking Data'!G244,"")</f>
        <v/>
      </c>
    </row>
    <row r="245" spans="1:5" x14ac:dyDescent="0.25">
      <c r="A245">
        <v>243</v>
      </c>
      <c r="E245" s="7" t="str">
        <f>IF(D245&lt;&gt;"",'Tracking Data'!G245,"")</f>
        <v/>
      </c>
    </row>
    <row r="246" spans="1:5" x14ac:dyDescent="0.25">
      <c r="A246">
        <v>244</v>
      </c>
      <c r="E246" s="7" t="str">
        <f>IF(D246&lt;&gt;"",'Tracking Data'!G246,"")</f>
        <v/>
      </c>
    </row>
    <row r="247" spans="1:5" x14ac:dyDescent="0.25">
      <c r="A247">
        <v>245</v>
      </c>
      <c r="E247" s="7" t="str">
        <f>IF(D247&lt;&gt;"",'Tracking Data'!G247,"")</f>
        <v/>
      </c>
    </row>
    <row r="248" spans="1:5" x14ac:dyDescent="0.25">
      <c r="A248">
        <v>246</v>
      </c>
      <c r="E248" s="7" t="str">
        <f>IF(D248&lt;&gt;"",'Tracking Data'!G248,"")</f>
        <v/>
      </c>
    </row>
    <row r="249" spans="1:5" x14ac:dyDescent="0.25">
      <c r="A249">
        <v>247</v>
      </c>
      <c r="E249" s="7" t="str">
        <f>IF(D249&lt;&gt;"",'Tracking Data'!G249,"")</f>
        <v/>
      </c>
    </row>
    <row r="250" spans="1:5" x14ac:dyDescent="0.25">
      <c r="A250">
        <v>248</v>
      </c>
      <c r="E250" s="7" t="str">
        <f>IF(D250&lt;&gt;"",'Tracking Data'!G250,"")</f>
        <v/>
      </c>
    </row>
    <row r="251" spans="1:5" x14ac:dyDescent="0.25">
      <c r="A251">
        <v>249</v>
      </c>
      <c r="E251" s="7" t="str">
        <f>IF(D251&lt;&gt;"",'Tracking Data'!G251,"")</f>
        <v/>
      </c>
    </row>
    <row r="252" spans="1:5" x14ac:dyDescent="0.25">
      <c r="A252">
        <v>250</v>
      </c>
      <c r="E252" s="7" t="str">
        <f>IF(D252&lt;&gt;"",'Tracking Data'!G252,"")</f>
        <v/>
      </c>
    </row>
    <row r="253" spans="1:5" x14ac:dyDescent="0.25">
      <c r="A253">
        <v>251</v>
      </c>
      <c r="E253" s="7" t="str">
        <f>IF(D253&lt;&gt;"",'Tracking Data'!G253,"")</f>
        <v/>
      </c>
    </row>
    <row r="254" spans="1:5" x14ac:dyDescent="0.25">
      <c r="A254">
        <v>252</v>
      </c>
      <c r="E254" s="7" t="str">
        <f>IF(D254&lt;&gt;"",'Tracking Data'!G254,"")</f>
        <v/>
      </c>
    </row>
    <row r="255" spans="1:5" x14ac:dyDescent="0.25">
      <c r="A255">
        <v>253</v>
      </c>
      <c r="E255" s="7" t="str">
        <f>IF(D255&lt;&gt;"",'Tracking Data'!G255,"")</f>
        <v/>
      </c>
    </row>
    <row r="256" spans="1:5" x14ac:dyDescent="0.25">
      <c r="A256">
        <v>254</v>
      </c>
      <c r="E256" s="7" t="str">
        <f>IF(D256&lt;&gt;"",'Tracking Data'!G256,"")</f>
        <v/>
      </c>
    </row>
    <row r="257" spans="1:5" x14ac:dyDescent="0.25">
      <c r="A257">
        <v>255</v>
      </c>
      <c r="E257" s="7" t="str">
        <f>IF(D257&lt;&gt;"",'Tracking Data'!G257,"")</f>
        <v/>
      </c>
    </row>
    <row r="258" spans="1:5" x14ac:dyDescent="0.25">
      <c r="A258">
        <v>256</v>
      </c>
      <c r="E258" s="7" t="str">
        <f>IF(D258&lt;&gt;"",'Tracking Data'!G258,"")</f>
        <v/>
      </c>
    </row>
    <row r="259" spans="1:5" x14ac:dyDescent="0.25">
      <c r="A259">
        <v>257</v>
      </c>
      <c r="E259" s="7" t="str">
        <f>IF(D259&lt;&gt;"",'Tracking Data'!G259,"")</f>
        <v/>
      </c>
    </row>
    <row r="260" spans="1:5" x14ac:dyDescent="0.25">
      <c r="A260">
        <v>258</v>
      </c>
      <c r="E260" s="7" t="str">
        <f>IF(D260&lt;&gt;"",'Tracking Data'!G260,"")</f>
        <v/>
      </c>
    </row>
    <row r="261" spans="1:5" x14ac:dyDescent="0.25">
      <c r="A261">
        <v>259</v>
      </c>
      <c r="E261" s="7" t="str">
        <f>IF(D261&lt;&gt;"",'Tracking Data'!G261,"")</f>
        <v/>
      </c>
    </row>
    <row r="262" spans="1:5" x14ac:dyDescent="0.25">
      <c r="A262">
        <v>260</v>
      </c>
      <c r="E262" s="7" t="str">
        <f>IF(D262&lt;&gt;"",'Tracking Data'!G262,"")</f>
        <v/>
      </c>
    </row>
    <row r="263" spans="1:5" x14ac:dyDescent="0.25">
      <c r="A263">
        <v>261</v>
      </c>
      <c r="E263" s="7" t="str">
        <f>IF(D263&lt;&gt;"",'Tracking Data'!G263,"")</f>
        <v/>
      </c>
    </row>
    <row r="264" spans="1:5" x14ac:dyDescent="0.25">
      <c r="A264">
        <v>262</v>
      </c>
      <c r="E264" s="7" t="str">
        <f>IF(D264&lt;&gt;"",'Tracking Data'!G264,"")</f>
        <v/>
      </c>
    </row>
    <row r="265" spans="1:5" x14ac:dyDescent="0.25">
      <c r="A265">
        <v>263</v>
      </c>
      <c r="E265" s="7" t="str">
        <f>IF(D265&lt;&gt;"",'Tracking Data'!G265,"")</f>
        <v/>
      </c>
    </row>
    <row r="266" spans="1:5" x14ac:dyDescent="0.25">
      <c r="A266">
        <v>264</v>
      </c>
      <c r="E266" s="7" t="str">
        <f>IF(D266&lt;&gt;"",'Tracking Data'!G266,"")</f>
        <v/>
      </c>
    </row>
    <row r="267" spans="1:5" x14ac:dyDescent="0.25">
      <c r="A267">
        <v>265</v>
      </c>
      <c r="E267" s="7" t="str">
        <f>IF(D267&lt;&gt;"",'Tracking Data'!G267,"")</f>
        <v/>
      </c>
    </row>
    <row r="268" spans="1:5" x14ac:dyDescent="0.25">
      <c r="A268">
        <v>266</v>
      </c>
      <c r="E268" s="7" t="str">
        <f>IF(D268&lt;&gt;"",'Tracking Data'!G268,"")</f>
        <v/>
      </c>
    </row>
    <row r="269" spans="1:5" x14ac:dyDescent="0.25">
      <c r="A269">
        <v>267</v>
      </c>
      <c r="E269" s="7" t="str">
        <f>IF(D269&lt;&gt;"",'Tracking Data'!G269,"")</f>
        <v/>
      </c>
    </row>
    <row r="270" spans="1:5" x14ac:dyDescent="0.25">
      <c r="A270">
        <v>268</v>
      </c>
      <c r="E270" s="7" t="str">
        <f>IF(D270&lt;&gt;"",'Tracking Data'!G270,"")</f>
        <v/>
      </c>
    </row>
    <row r="271" spans="1:5" x14ac:dyDescent="0.25">
      <c r="A271">
        <v>269</v>
      </c>
      <c r="E271" s="7" t="str">
        <f>IF(D271&lt;&gt;"",'Tracking Data'!G271,"")</f>
        <v/>
      </c>
    </row>
    <row r="272" spans="1:5" x14ac:dyDescent="0.25">
      <c r="A272">
        <v>270</v>
      </c>
      <c r="E272" s="7" t="str">
        <f>IF(D272&lt;&gt;"",'Tracking Data'!G272,"")</f>
        <v/>
      </c>
    </row>
    <row r="273" spans="1:5" x14ac:dyDescent="0.25">
      <c r="A273">
        <v>271</v>
      </c>
      <c r="E273" s="7" t="str">
        <f>IF(D273&lt;&gt;"",'Tracking Data'!G273,"")</f>
        <v/>
      </c>
    </row>
    <row r="274" spans="1:5" x14ac:dyDescent="0.25">
      <c r="A274">
        <v>272</v>
      </c>
      <c r="E274" s="7" t="str">
        <f>IF(D274&lt;&gt;"",'Tracking Data'!G274,"")</f>
        <v/>
      </c>
    </row>
    <row r="275" spans="1:5" x14ac:dyDescent="0.25">
      <c r="A275">
        <v>273</v>
      </c>
      <c r="E275" s="7" t="str">
        <f>IF(D275&lt;&gt;"",'Tracking Data'!G275,"")</f>
        <v/>
      </c>
    </row>
    <row r="276" spans="1:5" x14ac:dyDescent="0.25">
      <c r="A276">
        <v>274</v>
      </c>
      <c r="E276" s="7" t="str">
        <f>IF(D276&lt;&gt;"",'Tracking Data'!G276,"")</f>
        <v/>
      </c>
    </row>
    <row r="277" spans="1:5" x14ac:dyDescent="0.25">
      <c r="A277">
        <v>275</v>
      </c>
      <c r="E277" s="7" t="str">
        <f>IF(D277&lt;&gt;"",'Tracking Data'!G277,"")</f>
        <v/>
      </c>
    </row>
    <row r="278" spans="1:5" x14ac:dyDescent="0.25">
      <c r="A278">
        <v>276</v>
      </c>
      <c r="E278" s="7" t="str">
        <f>IF(D278&lt;&gt;"",'Tracking Data'!G278,"")</f>
        <v/>
      </c>
    </row>
    <row r="279" spans="1:5" x14ac:dyDescent="0.25">
      <c r="A279">
        <v>277</v>
      </c>
      <c r="E279" s="7" t="str">
        <f>IF(D279&lt;&gt;"",'Tracking Data'!G279,"")</f>
        <v/>
      </c>
    </row>
    <row r="280" spans="1:5" x14ac:dyDescent="0.25">
      <c r="A280">
        <v>278</v>
      </c>
      <c r="E280" s="7" t="str">
        <f>IF(D280&lt;&gt;"",'Tracking Data'!G280,"")</f>
        <v/>
      </c>
    </row>
    <row r="281" spans="1:5" x14ac:dyDescent="0.25">
      <c r="A281">
        <v>279</v>
      </c>
      <c r="E281" s="7" t="str">
        <f>IF(D281&lt;&gt;"",'Tracking Data'!G281,"")</f>
        <v/>
      </c>
    </row>
    <row r="282" spans="1:5" x14ac:dyDescent="0.25">
      <c r="A282">
        <v>280</v>
      </c>
      <c r="E282" s="7" t="str">
        <f>IF(D282&lt;&gt;"",'Tracking Data'!G282,"")</f>
        <v/>
      </c>
    </row>
    <row r="283" spans="1:5" x14ac:dyDescent="0.25">
      <c r="A283">
        <v>281</v>
      </c>
      <c r="E283" s="7" t="str">
        <f>IF(D283&lt;&gt;"",'Tracking Data'!G283,"")</f>
        <v/>
      </c>
    </row>
    <row r="284" spans="1:5" x14ac:dyDescent="0.25">
      <c r="A284">
        <v>282</v>
      </c>
      <c r="E284" s="7" t="str">
        <f>IF(D284&lt;&gt;"",'Tracking Data'!G284,"")</f>
        <v/>
      </c>
    </row>
    <row r="285" spans="1:5" x14ac:dyDescent="0.25">
      <c r="A285">
        <v>283</v>
      </c>
      <c r="E285" s="7" t="str">
        <f>IF(D285&lt;&gt;"",'Tracking Data'!G285,"")</f>
        <v/>
      </c>
    </row>
    <row r="286" spans="1:5" x14ac:dyDescent="0.25">
      <c r="A286">
        <v>284</v>
      </c>
      <c r="E286" s="7" t="str">
        <f>IF(D286&lt;&gt;"",'Tracking Data'!G286,"")</f>
        <v/>
      </c>
    </row>
    <row r="287" spans="1:5" x14ac:dyDescent="0.25">
      <c r="A287">
        <v>285</v>
      </c>
      <c r="E287" s="7" t="str">
        <f>IF(D287&lt;&gt;"",'Tracking Data'!G287,"")</f>
        <v/>
      </c>
    </row>
    <row r="288" spans="1:5" x14ac:dyDescent="0.25">
      <c r="A288">
        <v>286</v>
      </c>
      <c r="E288" s="7" t="str">
        <f>IF(D288&lt;&gt;"",'Tracking Data'!G288,"")</f>
        <v/>
      </c>
    </row>
    <row r="289" spans="1:5" x14ac:dyDescent="0.25">
      <c r="A289">
        <v>287</v>
      </c>
      <c r="E289" s="7" t="str">
        <f>IF(D289&lt;&gt;"",'Tracking Data'!G289,"")</f>
        <v/>
      </c>
    </row>
    <row r="290" spans="1:5" x14ac:dyDescent="0.25">
      <c r="A290">
        <v>288</v>
      </c>
      <c r="E290" s="7" t="str">
        <f>IF(D290&lt;&gt;"",'Tracking Data'!G290,"")</f>
        <v/>
      </c>
    </row>
    <row r="291" spans="1:5" x14ac:dyDescent="0.25">
      <c r="A291">
        <v>289</v>
      </c>
      <c r="E291" s="7" t="str">
        <f>IF(D291&lt;&gt;"",'Tracking Data'!G291,"")</f>
        <v/>
      </c>
    </row>
    <row r="292" spans="1:5" x14ac:dyDescent="0.25">
      <c r="A292">
        <v>290</v>
      </c>
      <c r="E292" s="7" t="str">
        <f>IF(D292&lt;&gt;"",'Tracking Data'!G292,"")</f>
        <v/>
      </c>
    </row>
    <row r="293" spans="1:5" x14ac:dyDescent="0.25">
      <c r="A293">
        <v>291</v>
      </c>
      <c r="E293" s="7" t="str">
        <f>IF(D293&lt;&gt;"",'Tracking Data'!G293,"")</f>
        <v/>
      </c>
    </row>
    <row r="294" spans="1:5" x14ac:dyDescent="0.25">
      <c r="A294">
        <v>292</v>
      </c>
      <c r="E294" s="7" t="str">
        <f>IF(D294&lt;&gt;"",'Tracking Data'!G294,"")</f>
        <v/>
      </c>
    </row>
    <row r="295" spans="1:5" x14ac:dyDescent="0.25">
      <c r="A295">
        <v>293</v>
      </c>
      <c r="E295" s="7" t="str">
        <f>IF(D295&lt;&gt;"",'Tracking Data'!G295,"")</f>
        <v/>
      </c>
    </row>
    <row r="296" spans="1:5" x14ac:dyDescent="0.25">
      <c r="A296">
        <v>294</v>
      </c>
      <c r="E296" s="7" t="str">
        <f>IF(D296&lt;&gt;"",'Tracking Data'!G296,"")</f>
        <v/>
      </c>
    </row>
    <row r="297" spans="1:5" x14ac:dyDescent="0.25">
      <c r="A297">
        <v>295</v>
      </c>
      <c r="E297" s="7" t="str">
        <f>IF(D297&lt;&gt;"",'Tracking Data'!G297,"")</f>
        <v/>
      </c>
    </row>
    <row r="298" spans="1:5" x14ac:dyDescent="0.25">
      <c r="A298">
        <v>296</v>
      </c>
      <c r="E298" s="7" t="str">
        <f>IF(D298&lt;&gt;"",'Tracking Data'!G298,"")</f>
        <v/>
      </c>
    </row>
    <row r="299" spans="1:5" x14ac:dyDescent="0.25">
      <c r="A299">
        <v>297</v>
      </c>
      <c r="E299" s="7" t="str">
        <f>IF(D299&lt;&gt;"",'Tracking Data'!G299,"")</f>
        <v/>
      </c>
    </row>
    <row r="300" spans="1:5" x14ac:dyDescent="0.25">
      <c r="A300">
        <v>298</v>
      </c>
      <c r="E300" s="7" t="str">
        <f>IF(D300&lt;&gt;"",'Tracking Data'!G300,"")</f>
        <v/>
      </c>
    </row>
    <row r="301" spans="1:5" x14ac:dyDescent="0.25">
      <c r="A301">
        <v>299</v>
      </c>
      <c r="E301" s="7" t="str">
        <f>IF(D301&lt;&gt;"",'Tracking Data'!G301,"")</f>
        <v/>
      </c>
    </row>
    <row r="302" spans="1:5" x14ac:dyDescent="0.25">
      <c r="A302">
        <v>300</v>
      </c>
      <c r="E302" s="7" t="str">
        <f>IF(D302&lt;&gt;"",'Tracking Data'!G302,"")</f>
        <v/>
      </c>
    </row>
    <row r="303" spans="1:5" x14ac:dyDescent="0.25">
      <c r="A303">
        <v>301</v>
      </c>
      <c r="E303" s="7" t="str">
        <f>IF(D303&lt;&gt;"",'Tracking Data'!G303,"")</f>
        <v/>
      </c>
    </row>
    <row r="304" spans="1:5" x14ac:dyDescent="0.25">
      <c r="A304">
        <v>302</v>
      </c>
      <c r="E304" s="7" t="str">
        <f>IF(D304&lt;&gt;"",'Tracking Data'!G304,"")</f>
        <v/>
      </c>
    </row>
    <row r="305" spans="1:5" x14ac:dyDescent="0.25">
      <c r="A305">
        <v>303</v>
      </c>
      <c r="E305" s="7" t="str">
        <f>IF(D305&lt;&gt;"",'Tracking Data'!G305,"")</f>
        <v/>
      </c>
    </row>
    <row r="306" spans="1:5" x14ac:dyDescent="0.25">
      <c r="A306">
        <v>304</v>
      </c>
      <c r="E306" s="7" t="str">
        <f>IF(D306&lt;&gt;"",'Tracking Data'!G306,"")</f>
        <v/>
      </c>
    </row>
    <row r="307" spans="1:5" x14ac:dyDescent="0.25">
      <c r="A307">
        <v>305</v>
      </c>
      <c r="E307" s="7" t="str">
        <f>IF(D307&lt;&gt;"",'Tracking Data'!G307,"")</f>
        <v/>
      </c>
    </row>
    <row r="308" spans="1:5" x14ac:dyDescent="0.25">
      <c r="A308">
        <v>306</v>
      </c>
      <c r="E308" s="7" t="str">
        <f>IF(D308&lt;&gt;"",'Tracking Data'!G308,"")</f>
        <v/>
      </c>
    </row>
    <row r="309" spans="1:5" x14ac:dyDescent="0.25">
      <c r="A309">
        <v>307</v>
      </c>
      <c r="E309" s="7" t="str">
        <f>IF(D309&lt;&gt;"",'Tracking Data'!G309,"")</f>
        <v/>
      </c>
    </row>
    <row r="310" spans="1:5" x14ac:dyDescent="0.25">
      <c r="A310">
        <v>308</v>
      </c>
      <c r="E310" s="7" t="str">
        <f>IF(D310&lt;&gt;"",'Tracking Data'!G310,"")</f>
        <v/>
      </c>
    </row>
    <row r="311" spans="1:5" x14ac:dyDescent="0.25">
      <c r="A311">
        <v>309</v>
      </c>
      <c r="E311" s="7" t="str">
        <f>IF(D311&lt;&gt;"",'Tracking Data'!G311,"")</f>
        <v/>
      </c>
    </row>
    <row r="312" spans="1:5" x14ac:dyDescent="0.25">
      <c r="A312">
        <v>310</v>
      </c>
      <c r="E312" s="7" t="str">
        <f>IF(D312&lt;&gt;"",'Tracking Data'!G312,"")</f>
        <v/>
      </c>
    </row>
    <row r="313" spans="1:5" x14ac:dyDescent="0.25">
      <c r="A313">
        <v>311</v>
      </c>
      <c r="E313" s="7" t="str">
        <f>IF(D313&lt;&gt;"",'Tracking Data'!G313,"")</f>
        <v/>
      </c>
    </row>
    <row r="314" spans="1:5" x14ac:dyDescent="0.25">
      <c r="A314">
        <v>312</v>
      </c>
      <c r="E314" s="7" t="str">
        <f>IF(D314&lt;&gt;"",'Tracking Data'!G314,"")</f>
        <v/>
      </c>
    </row>
    <row r="315" spans="1:5" x14ac:dyDescent="0.25">
      <c r="A315">
        <v>313</v>
      </c>
      <c r="E315" s="7" t="str">
        <f>IF(D315&lt;&gt;"",'Tracking Data'!G315,"")</f>
        <v/>
      </c>
    </row>
    <row r="316" spans="1:5" x14ac:dyDescent="0.25">
      <c r="A316">
        <v>314</v>
      </c>
      <c r="E316" s="7" t="str">
        <f>IF(D316&lt;&gt;"",'Tracking Data'!G316,"")</f>
        <v/>
      </c>
    </row>
    <row r="317" spans="1:5" x14ac:dyDescent="0.25">
      <c r="A317">
        <v>315</v>
      </c>
      <c r="E317" s="7" t="str">
        <f>IF(D317&lt;&gt;"",'Tracking Data'!G317,"")</f>
        <v/>
      </c>
    </row>
    <row r="318" spans="1:5" x14ac:dyDescent="0.25">
      <c r="A318">
        <v>316</v>
      </c>
      <c r="E318" s="7" t="str">
        <f>IF(D318&lt;&gt;"",'Tracking Data'!G318,"")</f>
        <v/>
      </c>
    </row>
    <row r="319" spans="1:5" x14ac:dyDescent="0.25">
      <c r="A319">
        <v>317</v>
      </c>
      <c r="E319" s="7" t="str">
        <f>IF(D319&lt;&gt;"",'Tracking Data'!G319,"")</f>
        <v/>
      </c>
    </row>
    <row r="320" spans="1:5" x14ac:dyDescent="0.25">
      <c r="A320">
        <v>318</v>
      </c>
      <c r="E320" s="7" t="str">
        <f>IF(D320&lt;&gt;"",'Tracking Data'!G320,"")</f>
        <v/>
      </c>
    </row>
    <row r="321" spans="1:5" x14ac:dyDescent="0.25">
      <c r="A321">
        <v>319</v>
      </c>
      <c r="E321" s="7" t="str">
        <f>IF(D321&lt;&gt;"",'Tracking Data'!G321,"")</f>
        <v/>
      </c>
    </row>
    <row r="322" spans="1:5" x14ac:dyDescent="0.25">
      <c r="A322">
        <v>320</v>
      </c>
      <c r="E322" s="7" t="str">
        <f>IF(D322&lt;&gt;"",'Tracking Data'!G322,"")</f>
        <v/>
      </c>
    </row>
    <row r="323" spans="1:5" x14ac:dyDescent="0.25">
      <c r="A323">
        <v>321</v>
      </c>
      <c r="E323" s="7" t="str">
        <f>IF(D323&lt;&gt;"",'Tracking Data'!G323,"")</f>
        <v/>
      </c>
    </row>
    <row r="324" spans="1:5" x14ac:dyDescent="0.25">
      <c r="A324">
        <v>322</v>
      </c>
      <c r="E324" s="7" t="str">
        <f>IF(D324&lt;&gt;"",'Tracking Data'!G324,"")</f>
        <v/>
      </c>
    </row>
    <row r="325" spans="1:5" x14ac:dyDescent="0.25">
      <c r="A325">
        <v>323</v>
      </c>
      <c r="E325" s="7" t="str">
        <f>IF(D325&lt;&gt;"",'Tracking Data'!G325,"")</f>
        <v/>
      </c>
    </row>
    <row r="326" spans="1:5" x14ac:dyDescent="0.25">
      <c r="A326">
        <v>324</v>
      </c>
      <c r="E326" s="7" t="str">
        <f>IF(D326&lt;&gt;"",'Tracking Data'!G326,"")</f>
        <v/>
      </c>
    </row>
    <row r="327" spans="1:5" x14ac:dyDescent="0.25">
      <c r="A327">
        <v>325</v>
      </c>
      <c r="E327" s="7" t="str">
        <f>IF(D327&lt;&gt;"",'Tracking Data'!G327,"")</f>
        <v/>
      </c>
    </row>
    <row r="328" spans="1:5" x14ac:dyDescent="0.25">
      <c r="A328">
        <v>326</v>
      </c>
      <c r="E328" s="7" t="str">
        <f>IF(D328&lt;&gt;"",'Tracking Data'!G328,"")</f>
        <v/>
      </c>
    </row>
    <row r="329" spans="1:5" x14ac:dyDescent="0.25">
      <c r="A329">
        <v>327</v>
      </c>
      <c r="E329" s="7" t="str">
        <f>IF(D329&lt;&gt;"",'Tracking Data'!G329,"")</f>
        <v/>
      </c>
    </row>
    <row r="330" spans="1:5" x14ac:dyDescent="0.25">
      <c r="A330">
        <v>328</v>
      </c>
      <c r="E330" s="7" t="str">
        <f>IF(D330&lt;&gt;"",'Tracking Data'!G330,"")</f>
        <v/>
      </c>
    </row>
    <row r="331" spans="1:5" x14ac:dyDescent="0.25">
      <c r="A331">
        <v>329</v>
      </c>
      <c r="E331" s="7" t="str">
        <f>IF(D331&lt;&gt;"",'Tracking Data'!G331,"")</f>
        <v/>
      </c>
    </row>
    <row r="332" spans="1:5" x14ac:dyDescent="0.25">
      <c r="A332">
        <v>330</v>
      </c>
      <c r="E332" s="7" t="str">
        <f>IF(D332&lt;&gt;"",'Tracking Data'!G332,"")</f>
        <v/>
      </c>
    </row>
    <row r="333" spans="1:5" x14ac:dyDescent="0.25">
      <c r="A333">
        <v>331</v>
      </c>
      <c r="E333" s="7" t="str">
        <f>IF(D333&lt;&gt;"",'Tracking Data'!G333,"")</f>
        <v/>
      </c>
    </row>
    <row r="334" spans="1:5" x14ac:dyDescent="0.25">
      <c r="A334">
        <v>332</v>
      </c>
      <c r="E334" s="7" t="str">
        <f>IF(D334&lt;&gt;"",'Tracking Data'!G334,"")</f>
        <v/>
      </c>
    </row>
    <row r="335" spans="1:5" x14ac:dyDescent="0.25">
      <c r="A335">
        <v>333</v>
      </c>
      <c r="E335" s="7" t="str">
        <f>IF(D335&lt;&gt;"",'Tracking Data'!G335,"")</f>
        <v/>
      </c>
    </row>
    <row r="336" spans="1:5" x14ac:dyDescent="0.25">
      <c r="A336">
        <v>334</v>
      </c>
      <c r="E336" s="7" t="str">
        <f>IF(D336&lt;&gt;"",'Tracking Data'!G336,"")</f>
        <v/>
      </c>
    </row>
    <row r="337" spans="1:5" x14ac:dyDescent="0.25">
      <c r="A337">
        <v>335</v>
      </c>
      <c r="E337" s="7" t="str">
        <f>IF(D337&lt;&gt;"",'Tracking Data'!G337,"")</f>
        <v/>
      </c>
    </row>
    <row r="338" spans="1:5" x14ac:dyDescent="0.25">
      <c r="A338">
        <v>336</v>
      </c>
      <c r="E338" s="7" t="str">
        <f>IF(D338&lt;&gt;"",'Tracking Data'!G338,"")</f>
        <v/>
      </c>
    </row>
    <row r="339" spans="1:5" x14ac:dyDescent="0.25">
      <c r="A339">
        <v>337</v>
      </c>
      <c r="E339" s="7" t="str">
        <f>IF(D339&lt;&gt;"",'Tracking Data'!G339,"")</f>
        <v/>
      </c>
    </row>
    <row r="340" spans="1:5" x14ac:dyDescent="0.25">
      <c r="A340">
        <v>338</v>
      </c>
      <c r="E340" s="7" t="str">
        <f>IF(D340&lt;&gt;"",'Tracking Data'!G340,"")</f>
        <v/>
      </c>
    </row>
    <row r="341" spans="1:5" x14ac:dyDescent="0.25">
      <c r="A341">
        <v>339</v>
      </c>
      <c r="E341" s="7" t="str">
        <f>IF(D341&lt;&gt;"",'Tracking Data'!G341,"")</f>
        <v/>
      </c>
    </row>
    <row r="342" spans="1:5" x14ac:dyDescent="0.25">
      <c r="A342">
        <v>340</v>
      </c>
      <c r="E342" s="7" t="str">
        <f>IF(D342&lt;&gt;"",'Tracking Data'!G342,"")</f>
        <v/>
      </c>
    </row>
    <row r="343" spans="1:5" x14ac:dyDescent="0.25">
      <c r="A343">
        <v>341</v>
      </c>
      <c r="E343" s="7" t="str">
        <f>IF(D343&lt;&gt;"",'Tracking Data'!G343,"")</f>
        <v/>
      </c>
    </row>
    <row r="344" spans="1:5" x14ac:dyDescent="0.25">
      <c r="A344">
        <v>342</v>
      </c>
      <c r="E344" s="7" t="str">
        <f>IF(D344&lt;&gt;"",'Tracking Data'!G344,"")</f>
        <v/>
      </c>
    </row>
    <row r="345" spans="1:5" x14ac:dyDescent="0.25">
      <c r="A345">
        <v>343</v>
      </c>
      <c r="E345" s="7" t="str">
        <f>IF(D345&lt;&gt;"",'Tracking Data'!G345,"")</f>
        <v/>
      </c>
    </row>
    <row r="346" spans="1:5" x14ac:dyDescent="0.25">
      <c r="A346">
        <v>344</v>
      </c>
      <c r="E346" s="7" t="str">
        <f>IF(D346&lt;&gt;"",'Tracking Data'!G346,"")</f>
        <v/>
      </c>
    </row>
    <row r="347" spans="1:5" x14ac:dyDescent="0.25">
      <c r="A347">
        <v>345</v>
      </c>
      <c r="E347" s="7" t="str">
        <f>IF(D347&lt;&gt;"",'Tracking Data'!G347,"")</f>
        <v/>
      </c>
    </row>
    <row r="348" spans="1:5" x14ac:dyDescent="0.25">
      <c r="A348">
        <v>346</v>
      </c>
      <c r="E348" s="7" t="str">
        <f>IF(D348&lt;&gt;"",'Tracking Data'!G348,"")</f>
        <v/>
      </c>
    </row>
    <row r="349" spans="1:5" x14ac:dyDescent="0.25">
      <c r="A349">
        <v>347</v>
      </c>
      <c r="E349" s="7" t="str">
        <f>IF(D349&lt;&gt;"",'Tracking Data'!G349,"")</f>
        <v/>
      </c>
    </row>
    <row r="350" spans="1:5" x14ac:dyDescent="0.25">
      <c r="A350">
        <v>348</v>
      </c>
      <c r="E350" s="7" t="str">
        <f>IF(D350&lt;&gt;"",'Tracking Data'!G350,"")</f>
        <v/>
      </c>
    </row>
    <row r="351" spans="1:5" x14ac:dyDescent="0.25">
      <c r="A351">
        <v>349</v>
      </c>
      <c r="E351" s="7" t="str">
        <f>IF(D351&lt;&gt;"",'Tracking Data'!G351,"")</f>
        <v/>
      </c>
    </row>
    <row r="352" spans="1:5" x14ac:dyDescent="0.25">
      <c r="A352">
        <v>350</v>
      </c>
      <c r="E352" s="7" t="str">
        <f>IF(D352&lt;&gt;"",'Tracking Data'!G352,"")</f>
        <v/>
      </c>
    </row>
    <row r="353" spans="1:5" x14ac:dyDescent="0.25">
      <c r="A353">
        <v>351</v>
      </c>
      <c r="E353" s="7" t="str">
        <f>IF(D353&lt;&gt;"",'Tracking Data'!G353,"")</f>
        <v/>
      </c>
    </row>
    <row r="354" spans="1:5" x14ac:dyDescent="0.25">
      <c r="A354">
        <v>352</v>
      </c>
      <c r="E354" s="7" t="str">
        <f>IF(D354&lt;&gt;"",'Tracking Data'!G354,"")</f>
        <v/>
      </c>
    </row>
    <row r="355" spans="1:5" x14ac:dyDescent="0.25">
      <c r="A355">
        <v>353</v>
      </c>
      <c r="E355" s="7" t="str">
        <f>IF(D355&lt;&gt;"",'Tracking Data'!G355,"")</f>
        <v/>
      </c>
    </row>
    <row r="356" spans="1:5" x14ac:dyDescent="0.25">
      <c r="A356">
        <v>354</v>
      </c>
      <c r="E356" s="7" t="str">
        <f>IF(D356&lt;&gt;"",'Tracking Data'!G356,"")</f>
        <v/>
      </c>
    </row>
    <row r="357" spans="1:5" x14ac:dyDescent="0.25">
      <c r="A357">
        <v>355</v>
      </c>
    </row>
    <row r="358" spans="1:5" x14ac:dyDescent="0.25">
      <c r="A358">
        <v>356</v>
      </c>
    </row>
    <row r="359" spans="1:5" x14ac:dyDescent="0.25">
      <c r="A359">
        <v>357</v>
      </c>
    </row>
    <row r="360" spans="1:5" x14ac:dyDescent="0.25">
      <c r="A360">
        <v>358</v>
      </c>
    </row>
    <row r="361" spans="1:5" x14ac:dyDescent="0.25">
      <c r="A361">
        <v>359</v>
      </c>
    </row>
    <row r="362" spans="1:5" x14ac:dyDescent="0.25">
      <c r="A362">
        <v>360</v>
      </c>
    </row>
    <row r="363" spans="1:5" x14ac:dyDescent="0.25">
      <c r="A363">
        <v>361</v>
      </c>
    </row>
    <row r="364" spans="1:5" x14ac:dyDescent="0.25">
      <c r="A364">
        <v>362</v>
      </c>
    </row>
    <row r="365" spans="1:5" x14ac:dyDescent="0.25">
      <c r="A365">
        <v>363</v>
      </c>
    </row>
    <row r="366" spans="1:5" x14ac:dyDescent="0.25">
      <c r="A366">
        <v>364</v>
      </c>
    </row>
    <row r="367" spans="1:5" x14ac:dyDescent="0.25">
      <c r="A367">
        <v>365</v>
      </c>
    </row>
    <row r="368" spans="1:5" x14ac:dyDescent="0.25">
      <c r="A368">
        <v>366</v>
      </c>
    </row>
    <row r="369" spans="1:1" x14ac:dyDescent="0.25">
      <c r="A369">
        <v>367</v>
      </c>
    </row>
    <row r="370" spans="1:1" x14ac:dyDescent="0.25">
      <c r="A370">
        <v>368</v>
      </c>
    </row>
    <row r="371" spans="1:1" x14ac:dyDescent="0.25">
      <c r="A371">
        <v>369</v>
      </c>
    </row>
  </sheetData>
  <mergeCells count="6">
    <mergeCell ref="O1:O2"/>
    <mergeCell ref="B1:B2"/>
    <mergeCell ref="C1:C2"/>
    <mergeCell ref="D1:D2"/>
    <mergeCell ref="M1:M2"/>
    <mergeCell ref="N1:N2"/>
  </mergeCells>
  <dataValidations count="1">
    <dataValidation showInputMessage="1" showErrorMessage="1" sqref="E1:E1048576"/>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'Tracking Data'!$D$3:$D$524</xm:f>
          </x14:formula1>
          <xm:sqref>B3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ColWidth="8.85546875" defaultRowHeight="15" x14ac:dyDescent="0.25"/>
  <cols>
    <col min="1" max="1" width="12.42578125" customWidth="1"/>
    <col min="2" max="2" width="13.140625" customWidth="1"/>
    <col min="3" max="3" width="14.85546875" customWidth="1"/>
    <col min="4" max="4" width="48.140625" customWidth="1"/>
  </cols>
  <sheetData>
    <row r="1" spans="1:4" x14ac:dyDescent="0.3">
      <c r="A1" s="34" t="s">
        <v>77</v>
      </c>
      <c r="B1" s="34" t="s">
        <v>96</v>
      </c>
      <c r="C1" s="34" t="s">
        <v>97</v>
      </c>
      <c r="D1" s="34" t="s">
        <v>98</v>
      </c>
    </row>
    <row r="2" spans="1:4" x14ac:dyDescent="0.3">
      <c r="A2" s="57"/>
      <c r="B2" s="47"/>
      <c r="C2" s="47"/>
      <c r="D2" s="47"/>
    </row>
    <row r="3" spans="1:4" x14ac:dyDescent="0.3">
      <c r="A3" s="57"/>
      <c r="B3" s="47"/>
      <c r="C3" s="47"/>
      <c r="D3" s="47"/>
    </row>
    <row r="4" spans="1:4" x14ac:dyDescent="0.3">
      <c r="A4" s="57"/>
      <c r="B4" s="47"/>
      <c r="C4" s="47"/>
      <c r="D4" s="47"/>
    </row>
    <row r="5" spans="1:4" x14ac:dyDescent="0.3">
      <c r="A5" s="57"/>
      <c r="B5" s="47"/>
      <c r="C5" s="47"/>
      <c r="D5" s="47"/>
    </row>
    <row r="6" spans="1:4" x14ac:dyDescent="0.3">
      <c r="A6" s="57"/>
      <c r="B6" s="47"/>
      <c r="C6" s="47"/>
      <c r="D6" s="47"/>
    </row>
    <row r="17" spans="1:4" x14ac:dyDescent="0.3">
      <c r="A17" t="s">
        <v>99</v>
      </c>
    </row>
    <row r="18" spans="1:4" x14ac:dyDescent="0.3">
      <c r="A18" s="34" t="s">
        <v>77</v>
      </c>
      <c r="B18" s="34" t="s">
        <v>96</v>
      </c>
      <c r="C18" s="34" t="s">
        <v>97</v>
      </c>
      <c r="D18" s="34" t="s">
        <v>98</v>
      </c>
    </row>
    <row r="19" spans="1:4" x14ac:dyDescent="0.3">
      <c r="A19" s="58">
        <v>0.2</v>
      </c>
      <c r="B19">
        <v>10</v>
      </c>
      <c r="C19">
        <v>20</v>
      </c>
      <c r="D19" t="s">
        <v>100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B1:Q16"/>
  <sheetViews>
    <sheetView zoomScale="90" zoomScaleNormal="90" workbookViewId="0"/>
  </sheetViews>
  <sheetFormatPr defaultColWidth="9.140625" defaultRowHeight="15" x14ac:dyDescent="0.25"/>
  <cols>
    <col min="1" max="1" width="9.140625" style="93"/>
    <col min="2" max="2" width="7" style="93" customWidth="1"/>
    <col min="3" max="3" width="5" style="93" customWidth="1"/>
    <col min="4" max="11" width="14.28515625" style="93" customWidth="1"/>
    <col min="12" max="12" width="9.140625" style="93"/>
    <col min="13" max="13" width="9.140625" style="93" hidden="1" customWidth="1"/>
    <col min="14" max="16" width="9.140625" style="93"/>
    <col min="17" max="17" width="0" style="93" hidden="1" customWidth="1"/>
    <col min="18" max="16384" width="9.140625" style="93"/>
  </cols>
  <sheetData>
    <row r="1" spans="2:17" ht="16.5" thickBot="1" x14ac:dyDescent="0.3">
      <c r="C1" s="78"/>
      <c r="D1" s="144" t="s">
        <v>5</v>
      </c>
      <c r="E1" s="139" t="s">
        <v>6</v>
      </c>
      <c r="F1" s="139"/>
      <c r="G1" s="140" t="s">
        <v>7</v>
      </c>
      <c r="H1" s="141"/>
      <c r="I1" s="142" t="s">
        <v>8</v>
      </c>
      <c r="J1" s="143"/>
      <c r="K1" s="149" t="s">
        <v>9</v>
      </c>
    </row>
    <row r="2" spans="2:17" ht="16.5" thickBot="1" x14ac:dyDescent="0.3">
      <c r="C2" s="78"/>
      <c r="D2" s="145"/>
      <c r="E2" s="109" t="s">
        <v>13</v>
      </c>
      <c r="F2" s="110" t="s">
        <v>14</v>
      </c>
      <c r="G2" s="111" t="s">
        <v>13</v>
      </c>
      <c r="H2" s="112" t="s">
        <v>14</v>
      </c>
      <c r="I2" s="113" t="s">
        <v>13</v>
      </c>
      <c r="J2" s="114" t="s">
        <v>14</v>
      </c>
      <c r="K2" s="150"/>
    </row>
    <row r="3" spans="2:17" ht="15.75" thickBot="1" x14ac:dyDescent="0.3">
      <c r="C3" s="78"/>
      <c r="D3" s="105">
        <f>Settings!B12</f>
        <v>3</v>
      </c>
      <c r="E3" s="146">
        <f>Settings!B13</f>
        <v>3</v>
      </c>
      <c r="F3" s="147"/>
      <c r="G3" s="146">
        <f>Settings!B14</f>
        <v>1</v>
      </c>
      <c r="H3" s="148"/>
      <c r="I3" s="146">
        <f>Settings!B15</f>
        <v>1</v>
      </c>
      <c r="J3" s="148"/>
      <c r="K3" s="151"/>
    </row>
    <row r="4" spans="2:17" ht="50.1" customHeight="1" x14ac:dyDescent="0.25">
      <c r="B4" s="136" t="s">
        <v>60</v>
      </c>
      <c r="C4" s="133">
        <f>Settings!E12</f>
        <v>1</v>
      </c>
      <c r="D4" s="106" t="str">
        <f t="array" ref="D4">IFERROR(INDEX('Tracking Data'!$B$3:$F$1000,SMALL(IF('Tracking Data'!$B$3:$B$1000&lt;&gt;"Aborted",IF('Tracking Data'!$B$3:$B$1000="Planned",IF('Tracking Data'!$G$3:$G$1000="Expedite",ROW('Tracking Data'!$B$3:B$1000)))),ROW(1:1))-M4,5),"")</f>
        <v/>
      </c>
      <c r="E4" s="117" t="str">
        <f t="array" ref="E4">IFERROR(INDEX('Tracking Data'!$B$3:$F$1000,SMALL(IF('Tracking Data'!$B$3:$B$1000&lt;&gt;"Aborted",IF('Tracking Data'!$B$3:$B$1000="Analysis In",IF('Tracking Data'!$G$3:$G$1000="Expedite",ROW('Tracking Data'!$B$3:B$1000)))),ROW(1:1))-M4,5),"")</f>
        <v/>
      </c>
      <c r="F4" s="102" t="str">
        <f t="array" ref="F4">IFERROR(INDEX('Tracking Data'!$B$3:$F$1000,SMALL(IF('Tracking Data'!$B$3:$B$1000&lt;&gt;"Aborted",IF('Tracking Data'!$B$3:$B$1000="Analysis Out",IF('Tracking Data'!$G$3:$G$1000="Expedite",ROW('Tracking Data'!$B$3:B$1000)))),ROW(1:1))-M4,5),"")</f>
        <v/>
      </c>
      <c r="G4" s="117" t="str">
        <f t="array" ref="G4">IFERROR(INDEX('Tracking Data'!$B$3:$F$1000,SMALL(IF('Tracking Data'!$B$3:$B$1000&lt;&gt;"Aborted",IF('Tracking Data'!$B$3:$B$1000="Execution In",IF('Tracking Data'!$G$3:$G$1000="Expedite",ROW('Tracking Data'!$B$3:B$1000)))),ROW(1:1))-M4,5),"")</f>
        <v/>
      </c>
      <c r="H4" s="102" t="str">
        <f t="array" ref="H4">IFERROR(INDEX('Tracking Data'!$B$3:$F$1000,SMALL(IF('Tracking Data'!$B$3:$B$1000&lt;&gt;"Aborted",IF('Tracking Data'!$B$3:$B$1000="Execution Out",IF('Tracking Data'!$G$3:$G$1000="Expedite",ROW('Tracking Data'!$B$3:B$1000)))),ROW(1:1))-M4,5),"")</f>
        <v/>
      </c>
      <c r="I4" s="117" t="str">
        <f t="array" ref="I4">IFERROR(INDEX('Tracking Data'!$B$3:$F$1000,SMALL(IF('Tracking Data'!$B$3:$B$1000&lt;&gt;"Aborted",IF('Tracking Data'!$B$3:$B$1000="Validation In",IF('Tracking Data'!$G$3:$G$1000="Expedite",ROW('Tracking Data'!$B$3:B$1000)))),ROW(1:1))-M4,5),"")</f>
        <v/>
      </c>
      <c r="J4" s="102" t="str">
        <f t="array" ref="J4">IFERROR(INDEX('Tracking Data'!$B$3:$F$1000,SMALL(IF('Tracking Data'!$B$3:$B$1000&lt;&gt;"Aborted",IF('Tracking Data'!$B$3:$B$1000="Validation Out",IF('Tracking Data'!$G$3:$G$1000="Expedite",ROW('Tracking Data'!$B$3:B$1000)))),ROW(1:1))-M4,5),"")</f>
        <v/>
      </c>
      <c r="K4" s="102" t="str">
        <f t="array" aca="1" ref="K4" ca="1">IFERROR(INDEX('Tracking Data'!$B$3:$R$1000,SMALL(IF('Tracking Data'!$B$3:B$1000="Done",IF('Tracking Data'!$G$3:$G$1000="Expedite",IF('Tracking Data'!$R$3:$R$1000&gt;=TODAY()-Settings!$B$2,ROW('Tracking Data'!$B$3:B$1000)))),ROW(1:1))-M4,5),"")</f>
        <v>Sample Task 20</v>
      </c>
      <c r="M4" s="93">
        <v>2</v>
      </c>
      <c r="Q4" s="93">
        <f>COUNTIFS('Tracking Data'!G$3:G$1000,"Expedite",'Tracking Data'!B$3:B$1000,"&lt;&gt;"&amp;"",'Tracking Data'!B$3:B$1000,"&lt;&gt;"&amp;"Done")</f>
        <v>0</v>
      </c>
    </row>
    <row r="5" spans="2:17" ht="50.1" customHeight="1" thickBot="1" x14ac:dyDescent="0.3">
      <c r="B5" s="138"/>
      <c r="C5" s="135"/>
      <c r="D5" s="107" t="str">
        <f t="array" ref="D5">IFERROR(INDEX('Tracking Data'!$B$3:$F$1000,SMALL(IF('Tracking Data'!$B$3:$B$1000&lt;&gt;"Aborted",IF('Tracking Data'!$B$3:$B$1000="Planned",IF('Tracking Data'!$G$3:$G$1000="Expedite",ROW('Tracking Data'!$B$3:B$1000)))),ROW(2:2))-M5,5),"")</f>
        <v/>
      </c>
      <c r="E5" s="118" t="str">
        <f t="array" ref="E5">IFERROR(INDEX('Tracking Data'!$B$3:$F$1000,SMALL(IF('Tracking Data'!$B$3:$B$1000&lt;&gt;"Aborted",IF('Tracking Data'!$B$3:$B$1000="Analysis In",IF('Tracking Data'!$G$3:$G$1000="Expedite",ROW('Tracking Data'!$B$3:B$1000)))),ROW(2:2))-M5,5),"")</f>
        <v/>
      </c>
      <c r="F5" s="104" t="str">
        <f t="array" ref="F5">IFERROR(INDEX('Tracking Data'!$B$3:$F$1000,SMALL(IF('Tracking Data'!$B$3:$B$1000&lt;&gt;"Aborted",IF('Tracking Data'!$B$3:$B$1000="Analysis Out",IF('Tracking Data'!$G$3:$G$1000="Expedite",ROW('Tracking Data'!$B$3:B$1000)))),ROW(2:2))-M5,5),"")</f>
        <v/>
      </c>
      <c r="G5" s="118" t="str">
        <f t="array" ref="G5">IFERROR(INDEX('Tracking Data'!$B$3:$F$1000,SMALL(IF('Tracking Data'!$B$3:$B$1000&lt;&gt;"Aborted",IF('Tracking Data'!$B$3:$B$1000="Execution In",IF('Tracking Data'!$G$3:$G$1000="Expedite",ROW('Tracking Data'!$B$3:B$1000)))),ROW(2:2))-M5,5),"")</f>
        <v/>
      </c>
      <c r="H5" s="104" t="str">
        <f t="array" ref="H5">IFERROR(INDEX('Tracking Data'!$B$3:$F$1000,SMALL(IF('Tracking Data'!$B$3:$B$1000&lt;&gt;"Aborted",IF('Tracking Data'!$B$3:$B$1000="Execution Out",IF('Tracking Data'!$G$3:$G$1000="Expedite",ROW('Tracking Data'!$B$3:B$1000)))),ROW(2:2))-M5,5),"")</f>
        <v/>
      </c>
      <c r="I5" s="118" t="str">
        <f t="array" ref="I5">IFERROR(INDEX('Tracking Data'!$B$3:$F$1000,SMALL(IF('Tracking Data'!$B$3:$B$1000&lt;&gt;"Aborted",IF('Tracking Data'!$B$3:$B$1000="Validation In",IF('Tracking Data'!$G$3:$G$1000="Expedite",ROW('Tracking Data'!$B$3:B$1000)))),ROW(2:2))-M5,5),"")</f>
        <v/>
      </c>
      <c r="J5" s="104" t="str">
        <f t="array" ref="J5">IFERROR(INDEX('Tracking Data'!$B$3:$F$1000,SMALL(IF('Tracking Data'!$B$3:$B$1000&lt;&gt;"Aborted",IF('Tracking Data'!$B$3:$B$1000="Validation Out",IF('Tracking Data'!$G$3:$G$1000="Expedite",ROW('Tracking Data'!$B$3:B$1000)))),ROW(2:2))-M5,5),"")</f>
        <v/>
      </c>
      <c r="K5" s="104" t="str">
        <f t="array" aca="1" ref="K5" ca="1">IFERROR(INDEX('Tracking Data'!$B$3:$R$1000,SMALL(IF('Tracking Data'!$B$3:B$1000="Done",IF('Tracking Data'!$G$3:$G$1000="Expedite",IF('Tracking Data'!$R$3:$R$1000&gt;=TODAY()-Settings!$B$2,ROW('Tracking Data'!$B$3:B$1000)))),ROW(2:2))-M5,5),"")</f>
        <v>Sample Task 21</v>
      </c>
      <c r="M5" s="93">
        <v>2</v>
      </c>
    </row>
    <row r="6" spans="2:17" ht="50.1" customHeight="1" x14ac:dyDescent="0.25">
      <c r="B6" s="136" t="s">
        <v>20</v>
      </c>
      <c r="C6" s="133">
        <f>Settings!E13</f>
        <v>1</v>
      </c>
      <c r="D6" s="106" t="str">
        <f t="array" ref="D6">IFERROR(INDEX('Tracking Data'!$B$3:$F$1000,SMALL(IF('Tracking Data'!$B$3:$B$1000&lt;&gt;"Aborted",IF('Tracking Data'!$B$3:$B$1000="Planned",IF('Tracking Data'!$G$3:$G$1000="Fixed Date",ROW('Tracking Data'!$B$3:B$1000)))),ROW(1:1))-M6,5),"")</f>
        <v/>
      </c>
      <c r="E6" s="117" t="str">
        <f t="array" ref="E6">IFERROR(INDEX('Tracking Data'!$B$3:$F$1000,SMALL(IF('Tracking Data'!$B$3:$B$1000&lt;&gt;"Aborted",IF('Tracking Data'!$B$3:$B$1000="Analysis In",IF('Tracking Data'!$G$3:$G$1000="Fixed Date",ROW('Tracking Data'!$B$3:B$1000)))),ROW(1:1))-M6,5),"")</f>
        <v/>
      </c>
      <c r="F6" s="102" t="str">
        <f t="array" ref="F6">IFERROR(INDEX('Tracking Data'!$B$3:$F$1000,SMALL(IF('Tracking Data'!$B$3:$B$1000&lt;&gt;"Aborted",IF('Tracking Data'!$B$3:$B$1000="Analysis Out",IF('Tracking Data'!$G$3:$G$1000="Fixed Date",ROW('Tracking Data'!$B$3:B$1000)))),ROW(1:1))-M6,5),"")</f>
        <v/>
      </c>
      <c r="G6" s="117" t="str">
        <f t="array" ref="G6">IFERROR(INDEX('Tracking Data'!$B$3:$F$1000,SMALL(IF('Tracking Data'!$B$3:$B$1000&lt;&gt;"Aborted",IF('Tracking Data'!$B$3:$B$1000="Execution In",IF('Tracking Data'!$G$3:$G$1000="Fixed Date",ROW('Tracking Data'!$B$3:B$1000)))),ROW(1:1))-M6,5),"")</f>
        <v/>
      </c>
      <c r="H6" s="102" t="str">
        <f t="array" ref="H6">IFERROR(INDEX('Tracking Data'!$B$3:$F$1000,SMALL(IF('Tracking Data'!$B$3:$B$1000&lt;&gt;"Aborted",IF('Tracking Data'!$B$3:$B$1000="Execution Out",IF('Tracking Data'!$G$3:$G$1000="Fixed Date",ROW('Tracking Data'!$B$3:B$1000)))),ROW(1:1))-M6,5),"")</f>
        <v/>
      </c>
      <c r="I6" s="117" t="str">
        <f t="array" ref="I6">IFERROR(INDEX('Tracking Data'!$B$3:$F$1000,SMALL(IF('Tracking Data'!$B$3:$B$1000&lt;&gt;"Aborted",IF('Tracking Data'!$B$3:$B$1000="Validation In",IF('Tracking Data'!$G$3:$G$1000="Fixed Date",ROW('Tracking Data'!$B$3:B$1000)))),ROW(1:1))-M6,5),"")</f>
        <v/>
      </c>
      <c r="J6" s="102" t="str">
        <f t="array" ref="J6">IFERROR(INDEX('Tracking Data'!$B$3:$F$1000,SMALL(IF('Tracking Data'!$B$3:$B$1000&lt;&gt;"Aborted",IF('Tracking Data'!$B$3:$B$1000="Validation Out",IF('Tracking Data'!$G$3:$G$1000="Fixed Date",ROW('Tracking Data'!$B$3:B$1000)))),ROW(1:1))-M6,5),"")</f>
        <v/>
      </c>
      <c r="K6" s="102" t="str">
        <f t="array" aca="1" ref="K6" ca="1">IFERROR(INDEX('Tracking Data'!$B$3:$R$1000,SMALL(IF('Tracking Data'!$B$3:B$1000="Done",IF('Tracking Data'!$G$3:$G$1000="Fixed Date",IF('Tracking Data'!$R$3:$R$1000&gt;=TODAY()-Settings!$B$2,ROW('Tracking Data'!$B$3:B$1000)))),ROW(1:1))-M4,5),"")</f>
        <v/>
      </c>
      <c r="M6" s="93">
        <v>2</v>
      </c>
      <c r="Q6" s="93">
        <f>COUNTIFS('Tracking Data'!G$3:G$1000,"Fixed Date",'Tracking Data'!B$3:B$1000,"&lt;&gt;"&amp;"",'Tracking Data'!B$3:B$1000,"&lt;&gt;"&amp;"Done")</f>
        <v>1</v>
      </c>
    </row>
    <row r="7" spans="2:17" ht="50.1" customHeight="1" x14ac:dyDescent="0.25">
      <c r="B7" s="137"/>
      <c r="C7" s="134"/>
      <c r="D7" s="108" t="str">
        <f t="array" ref="D7">IFERROR(INDEX('Tracking Data'!$B$3:$F$1000,SMALL(IF('Tracking Data'!$B$3:$B$1000&lt;&gt;"Aborted",IF('Tracking Data'!$B$3:$B$1000="Planned",IF('Tracking Data'!$G$3:$G$1000="Fixed Date",ROW('Tracking Data'!$B$3:B$1000)))),ROW(2:2))-M7,5),"")</f>
        <v/>
      </c>
      <c r="E7" s="119" t="str">
        <f t="array" ref="E7">IFERROR(INDEX('Tracking Data'!$B$3:$F$1000,SMALL(IF('Tracking Data'!$B$3:$B$1000&lt;&gt;"Aborted",IF('Tracking Data'!$B$3:$B$1000="Analysis In",IF('Tracking Data'!$G$3:$G$1000="Fixed Date",ROW('Tracking Data'!$B$3:B$1000)))),ROW(2:2))-M7,5),"")</f>
        <v/>
      </c>
      <c r="F7" s="103" t="str">
        <f t="array" ref="F7">IFERROR(INDEX('Tracking Data'!$B$3:$F$1000,SMALL(IF('Tracking Data'!$B$3:$B$1000&lt;&gt;"Aborted",IF('Tracking Data'!$B$3:$B$1000="Analysis Out",IF('Tracking Data'!$G$3:$G$1000="Fixed Date",ROW('Tracking Data'!$B$3:B$1000)))),ROW(2:2))-M7,5),"")</f>
        <v/>
      </c>
      <c r="G7" s="119" t="str">
        <f t="array" ref="G7">IFERROR(INDEX('Tracking Data'!$B$3:$F$1000,SMALL(IF('Tracking Data'!$B$3:$B$1000&lt;&gt;"Aborted",IF('Tracking Data'!$B$3:$B$1000="Execution In",IF('Tracking Data'!$G$3:$G$1000="Fixed Date",ROW('Tracking Data'!$B$3:B$1000)))),ROW(2:2))-M7,5),"")</f>
        <v/>
      </c>
      <c r="H7" s="103" t="str">
        <f t="array" ref="H7">IFERROR(INDEX('Tracking Data'!$B$3:$F$1000,SMALL(IF('Tracking Data'!$B$3:$B$1000&lt;&gt;"Aborted",IF('Tracking Data'!$B$3:$B$1000="Execution Out",IF('Tracking Data'!$G$3:$G$1000="Fixed Date",ROW('Tracking Data'!$B$3:B$1000)))),ROW(2:2))-M7,5),"")</f>
        <v/>
      </c>
      <c r="I7" s="119" t="str">
        <f t="array" ref="I7">IFERROR(INDEX('Tracking Data'!$B$3:$F$1000,SMALL(IF('Tracking Data'!$B$3:$B$1000&lt;&gt;"Aborted",IF('Tracking Data'!$B$3:$B$1000="Validation In",IF('Tracking Data'!$G$3:$G$1000="Fixed Date",ROW('Tracking Data'!$B$3:B$1000)))),ROW(2:2))-M7,5),"")</f>
        <v/>
      </c>
      <c r="J7" s="103" t="str">
        <f t="array" ref="J7">IFERROR(INDEX('Tracking Data'!$B$3:$F$1000,SMALL(IF('Tracking Data'!$B$3:$B$1000&lt;&gt;"Aborted",IF('Tracking Data'!$B$3:$B$1000="Validation Out",IF('Tracking Data'!$G$3:$G$1000="Fixed Date",ROW('Tracking Data'!$B$3:B$1000)))),ROW(2:2))-M7,5),"")</f>
        <v/>
      </c>
      <c r="K7" s="103" t="str">
        <f t="array" aca="1" ref="K7" ca="1">IFERROR(INDEX('Tracking Data'!$B$3:$R$1000,SMALL(IF('Tracking Data'!$B$3:B$1000="Done",IF('Tracking Data'!$G$3:$G$1000="Fixed Date",IF('Tracking Data'!$R$3:$R$1000&gt;=TODAY()-Settings!$B$2,ROW('Tracking Data'!$B$3:B$1000)))),ROW(2:2))-M5,5),"")</f>
        <v/>
      </c>
      <c r="M7" s="93">
        <v>2</v>
      </c>
    </row>
    <row r="8" spans="2:17" ht="50.1" customHeight="1" thickBot="1" x14ac:dyDescent="0.3">
      <c r="B8" s="138"/>
      <c r="C8" s="135"/>
      <c r="D8" s="107" t="str">
        <f t="array" ref="D8">IFERROR(INDEX('Tracking Data'!$B$3:$F$1000,SMALL(IF('Tracking Data'!$B$3:$B$1000&lt;&gt;"Aborted",IF('Tracking Data'!$B$3:$B$1000="Planned",IF('Tracking Data'!$G$3:$G$1000="Fixed Date",ROW('Tracking Data'!$B$3:B$1000)))),ROW(3:3))-M8,5),"")</f>
        <v/>
      </c>
      <c r="E8" s="118" t="str">
        <f t="array" ref="E8">IFERROR(INDEX('Tracking Data'!$B$3:$F$1000,SMALL(IF('Tracking Data'!$B$3:$B$1000&lt;&gt;"Aborted",IF('Tracking Data'!$B$3:$B$1000="Analysis In",IF('Tracking Data'!$G$3:$G$1000="Fixed Date",ROW('Tracking Data'!$B$3:B$1000)))),ROW(3:3))-M8,5),"")</f>
        <v/>
      </c>
      <c r="F8" s="104" t="str">
        <f t="array" ref="F8">IFERROR(INDEX('Tracking Data'!$B$3:$F$1000,SMALL(IF('Tracking Data'!$B$3:$B$1000&lt;&gt;"Aborted",IF('Tracking Data'!$B$3:$B$1000="Analysis Out",IF('Tracking Data'!$G$3:$G$1000="Fixed Date",ROW('Tracking Data'!$B$3:B$1000)))),ROW(3:3))-M8,5),"")</f>
        <v/>
      </c>
      <c r="G8" s="118" t="str">
        <f t="array" ref="G8">IFERROR(INDEX('Tracking Data'!$B$3:$F$1000,SMALL(IF('Tracking Data'!$B$3:$B$1000&lt;&gt;"Aborted",IF('Tracking Data'!$B$3:$B$1000="Execution In",IF('Tracking Data'!$G$3:$G$1000="Fixed Date",ROW('Tracking Data'!$B$3:B$1000)))),ROW(3:3))-M8,5),"")</f>
        <v/>
      </c>
      <c r="H8" s="104" t="str">
        <f t="array" ref="H8">IFERROR(INDEX('Tracking Data'!$B$3:$F$1000,SMALL(IF('Tracking Data'!$B$3:$B$1000&lt;&gt;"Aborted",IF('Tracking Data'!$B$3:$B$1000="Execution Out",IF('Tracking Data'!$G$3:$G$1000="Fixed Date",ROW('Tracking Data'!$B$3:B$1000)))),ROW(3:3))-M8,5),"")</f>
        <v/>
      </c>
      <c r="I8" s="118" t="str">
        <f t="array" ref="I8">IFERROR(INDEX('Tracking Data'!$B$3:$F$1000,SMALL(IF('Tracking Data'!$B$3:$B$1000&lt;&gt;"Aborted",IF('Tracking Data'!$B$3:$B$1000="Validation In",IF('Tracking Data'!$G$3:$G$1000="Fixed Date",ROW('Tracking Data'!$B$3:B$1000)))),ROW(3:3))-M8,5),"")</f>
        <v/>
      </c>
      <c r="J8" s="104" t="str">
        <f t="array" ref="J8">IFERROR(INDEX('Tracking Data'!$B$3:$F$1000,SMALL(IF('Tracking Data'!$B$3:$B$1000&lt;&gt;"Aborted",IF('Tracking Data'!$B$3:$B$1000="Validation Out",IF('Tracking Data'!$G$3:$G$1000="Fixed Date",ROW('Tracking Data'!$B$3:B$1000)))),ROW(3:3))-M8,5),"")</f>
        <v/>
      </c>
      <c r="K8" s="104" t="str">
        <f t="array" aca="1" ref="K8" ca="1">IFERROR(INDEX('Tracking Data'!$B$3:$R$1000,SMALL(IF('Tracking Data'!$B$3:B$1000="Done",IF('Tracking Data'!$G$3:$G$1000="Fixed Date",IF('Tracking Data'!$R$3:$R$1000&gt;=TODAY()-Settings!$B$2,ROW('Tracking Data'!$B$3:B$1000)))),ROW(3:3))-M6,5),"")</f>
        <v/>
      </c>
      <c r="M8" s="93">
        <v>2</v>
      </c>
    </row>
    <row r="9" spans="2:17" ht="50.1" customHeight="1" x14ac:dyDescent="0.25">
      <c r="B9" s="136" t="s">
        <v>15</v>
      </c>
      <c r="C9" s="133">
        <f>Settings!E14</f>
        <v>5</v>
      </c>
      <c r="D9" s="106" t="str">
        <f t="array" aca="1" ref="D9" ca="1">IFERROR(INDEX('Tracking Data'!$B$3:$F$1000,SMALL(IF('Tracking Data'!$B$3:$B$1000&lt;&gt;"Aborted",IF('Tracking Data'!$B$3:$B$1000="Planned",IF('Tracking Data'!$G$3:$G$1000="Standard",ROW('Tracking Data'!$B$3:B$1000)))),ROW(1:1))-M9,5),"")</f>
        <v>Blocked - Sample Task 1</v>
      </c>
      <c r="E9" s="117" t="str">
        <f t="array" aca="1" ref="E9" ca="1">IFERROR(INDEX('Tracking Data'!$B$3:$F$1000,SMALL(IF('Tracking Data'!$B$3:$B$1000&lt;&gt;"Aborted",IF('Tracking Data'!$B$3:$B$1000="Analysis In",IF('Tracking Data'!$G$3:$G$1000="Standard",ROW('Tracking Data'!$B$3:B$1000)))),ROW(1:1))-M9,5),"")</f>
        <v>Sample Task 3</v>
      </c>
      <c r="F9" s="102" t="str">
        <f t="array" ref="F9">IFERROR(INDEX('Tracking Data'!$B$3:$F$1000,SMALL(IF('Tracking Data'!$B$3:$B$1000&lt;&gt;"Aborted",IF('Tracking Data'!$B$3:$B$1000="Analysis Out",IF('Tracking Data'!$G$3:$G$1000="Standard",ROW('Tracking Data'!$B$3:B$1000)))),ROW(1:1))-M9,5),"")</f>
        <v/>
      </c>
      <c r="G9" s="117" t="str">
        <f t="array" aca="1" ref="G9" ca="1">IFERROR(INDEX('Tracking Data'!$B$3:$F$1000,SMALL(IF('Tracking Data'!$B$3:$B$1000&lt;&gt;"Aborted",IF('Tracking Data'!$B$3:$B$1000="Execution In",IF('Tracking Data'!$G$3:$G$1000="Standard",ROW('Tracking Data'!$B$3:B$1000)))),ROW(1:1))-M9,5),"")</f>
        <v>Sample Task 8</v>
      </c>
      <c r="H9" s="102" t="str">
        <f t="array" aca="1" ref="H9" ca="1">IFERROR(INDEX('Tracking Data'!$B$3:$F$1000,SMALL(IF('Tracking Data'!$B$3:$B$1000&lt;&gt;"Aborted",IF('Tracking Data'!$B$3:$B$1000="Execution Out",IF('Tracking Data'!$G$3:$G$1000="Standard",ROW('Tracking Data'!$B$3:B$1000)))),ROW(1:1))-M9,5),"")</f>
        <v>Sample Task 2</v>
      </c>
      <c r="I9" s="117" t="str">
        <f t="array" aca="1" ref="I9" ca="1">IFERROR(INDEX('Tracking Data'!$B$3:$F$1000,SMALL(IF('Tracking Data'!$B$3:$B$1000&lt;&gt;"Aborted",IF('Tracking Data'!$B$3:$B$1000="Validation In",IF('Tracking Data'!$G$3:$G$1000="Standard",ROW('Tracking Data'!$B$3:B$1000)))),ROW(1:1))-M9,5),"")</f>
        <v>Sample Task 4</v>
      </c>
      <c r="J9" s="102" t="str">
        <f t="array" ref="J9">IFERROR(INDEX('Tracking Data'!$B$3:$F$1000,SMALL(IF('Tracking Data'!$B$3:$B$1000&lt;&gt;"Aborted",IF('Tracking Data'!$B$3:$B$1000="Validation Out",IF('Tracking Data'!$G$3:$G$1000="Standard",ROW('Tracking Data'!$B$3:B$1000)))),ROW(1:1))-M9,5),"")</f>
        <v/>
      </c>
      <c r="K9" s="102" t="str">
        <f t="array" aca="1" ref="K9" ca="1">IFERROR(INDEX('Tracking Data'!$B$3:$R$1000,SMALL(IF('Tracking Data'!$B$3:B$1000="Done",IF('Tracking Data'!$G$3:$G$1000="Standard",IF('Tracking Data'!$R$3:$R$1000&gt;=TODAY()-Settings!$B$2,ROW('Tracking Data'!$B$3:B$1000)))),ROW(1:1))-M4,5),"")</f>
        <v/>
      </c>
      <c r="M9" s="93">
        <v>2</v>
      </c>
      <c r="Q9" s="93">
        <f>COUNTIFS('Tracking Data'!G$3:G$1000,"Standard",'Tracking Data'!B$3:B$1000,"&lt;&gt;"&amp;"",'Tracking Data'!B$3:B$1000,"&lt;&gt;"&amp;"Done")</f>
        <v>10</v>
      </c>
    </row>
    <row r="10" spans="2:17" ht="50.1" customHeight="1" x14ac:dyDescent="0.25">
      <c r="B10" s="137"/>
      <c r="C10" s="134"/>
      <c r="D10" s="108" t="str">
        <f t="array" aca="1" ref="D10" ca="1">IFERROR(INDEX('Tracking Data'!$B$3:$F$1000,SMALL(IF('Tracking Data'!$B$3:$B$1000&lt;&gt;"Aborted",IF('Tracking Data'!$B$3:$B$1000="Planned",IF('Tracking Data'!$G$3:$G$1000="Standard",ROW('Tracking Data'!$B$3:B$1000)))),ROW(2:2))-M10,5),"")</f>
        <v>Sample Task 9</v>
      </c>
      <c r="E10" s="119" t="str">
        <f t="array" aca="1" ref="E10" ca="1">IFERROR(INDEX('Tracking Data'!$B$3:$F$1000,SMALL(IF('Tracking Data'!$B$3:$B$1000&lt;&gt;"Aborted",IF('Tracking Data'!$B$3:$B$1000="Analysis In",IF('Tracking Data'!$G$3:$G$1000="Standard",ROW('Tracking Data'!$B$3:B$1000)))),ROW(2:2))-M10,5),"")</f>
        <v>Sample Task 10</v>
      </c>
      <c r="F10" s="103" t="str">
        <f t="array" ref="F10">IFERROR(INDEX('Tracking Data'!$B$3:$F$1000,SMALL(IF('Tracking Data'!$B$3:$B$1000&lt;&gt;"Aborted",IF('Tracking Data'!$B$3:$B$1000="Analysis Out",IF('Tracking Data'!$G$3:$G$1000="Standard",ROW('Tracking Data'!$B$3:B$1000)))),ROW(2:2))-M10,5),"")</f>
        <v/>
      </c>
      <c r="G10" s="119" t="str">
        <f t="array" ref="G10">IFERROR(INDEX('Tracking Data'!$B$3:$F$1000,SMALL(IF('Tracking Data'!$B$3:$B$1000&lt;&gt;"Aborted",IF('Tracking Data'!$B$3:$B$1000="Execution In",IF('Tracking Data'!$G$3:$G$1000="Standard",ROW('Tracking Data'!$B$3:B$1000)))),ROW(2:2))-M10,5),"")</f>
        <v/>
      </c>
      <c r="H10" s="103" t="str">
        <f t="array" ref="H10">IFERROR(INDEX('Tracking Data'!$B$3:$F$1000,SMALL(IF('Tracking Data'!$B$3:$B$1000&lt;&gt;"Aborted",IF('Tracking Data'!$B$3:$B$1000="Execution Out",IF('Tracking Data'!$G$3:$G$1000="Standard",ROW('Tracking Data'!$B$3:B$1000)))),ROW(2:2))-M10,5),"")</f>
        <v/>
      </c>
      <c r="I10" s="119" t="str">
        <f t="array" ref="I10">IFERROR(INDEX('Tracking Data'!$B$3:$F$1000,SMALL(IF('Tracking Data'!$B$3:$B$1000&lt;&gt;"Aborted",IF('Tracking Data'!$B$3:$B$1000="Validation In",IF('Tracking Data'!$G$3:$G$1000="Standard",ROW('Tracking Data'!$B$3:B$1000)))),ROW(2:2))-M10,5),"")</f>
        <v/>
      </c>
      <c r="J10" s="103" t="str">
        <f t="array" ref="J10">IFERROR(INDEX('Tracking Data'!$B$3:$F$1000,SMALL(IF('Tracking Data'!$B$3:$B$1000&lt;&gt;"Aborted",IF('Tracking Data'!$B$3:$B$1000="Validation Out",IF('Tracking Data'!$G$3:$G$1000="Standard",ROW('Tracking Data'!$B$3:B$1000)))),ROW(2:2))-M10,5),"")</f>
        <v/>
      </c>
      <c r="K10" s="103" t="str">
        <f t="array" aca="1" ref="K10" ca="1">IFERROR(INDEX('Tracking Data'!$B$3:$R$1000,SMALL(IF('Tracking Data'!$B$3:B$1000="Done",IF('Tracking Data'!$G$3:$G$1000="Standard",IF('Tracking Data'!$R$3:$R$1000&gt;=TODAY()-Settings!$B$2,ROW('Tracking Data'!$B$3:B$1000)))),ROW(2:2))-M5,5),"")</f>
        <v/>
      </c>
      <c r="M10" s="93">
        <v>2</v>
      </c>
    </row>
    <row r="11" spans="2:17" ht="50.1" customHeight="1" thickBot="1" x14ac:dyDescent="0.3">
      <c r="B11" s="138"/>
      <c r="C11" s="135"/>
      <c r="D11" s="107" t="str">
        <f t="array" aca="1" ref="D11" ca="1">IFERROR(INDEX('Tracking Data'!$B$3:$F$1000,SMALL(IF('Tracking Data'!$B$3:$B$1000&lt;&gt;"Aborted",IF('Tracking Data'!$B$3:$B$1000="Planned",IF('Tracking Data'!$G$3:$G$1000="Standard",ROW('Tracking Data'!$B$3:B$1000)))),ROW(3:3))-M11,5),"")</f>
        <v>Sample Task 11</v>
      </c>
      <c r="E11" s="118" t="str">
        <f t="array" aca="1" ref="E11" ca="1">IFERROR(INDEX('Tracking Data'!$B$3:$F$1000,SMALL(IF('Tracking Data'!$B$3:$B$1000&lt;&gt;"Aborted",IF('Tracking Data'!$B$3:$B$1000="Analysis In",IF('Tracking Data'!$G$3:$G$1000="Standard",ROW('Tracking Data'!$B$3:B$1000)))),ROW(3:3))-M11,5),"")</f>
        <v>Sample Task 18</v>
      </c>
      <c r="F11" s="104" t="str">
        <f t="array" ref="F11">IFERROR(INDEX('Tracking Data'!$B$3:$F$1000,SMALL(IF('Tracking Data'!$B$3:$B$1000&lt;&gt;"Aborted",IF('Tracking Data'!$B$3:$B$1000="Analysis Out",IF('Tracking Data'!$G$3:$G$1000="Standard",ROW('Tracking Data'!$B$3:B$1000)))),ROW(3:3))-M11,5),"")</f>
        <v/>
      </c>
      <c r="G11" s="118" t="str">
        <f t="array" ref="G11">IFERROR(INDEX('Tracking Data'!$B$3:$F$1000,SMALL(IF('Tracking Data'!$B$3:$B$1000&lt;&gt;"Aborted",IF('Tracking Data'!$B$3:$B$1000="Execution In",IF('Tracking Data'!$G$3:$G$1000="Standard",ROW('Tracking Data'!$B$3:B$1000)))),ROW(3:3))-M11,5),"")</f>
        <v/>
      </c>
      <c r="H11" s="104" t="str">
        <f t="array" ref="H11">IFERROR(INDEX('Tracking Data'!$B$3:$F$1000,SMALL(IF('Tracking Data'!$B$3:$B$1000&lt;&gt;"Aborted",IF('Tracking Data'!$B$3:$B$1000="Execution Out",IF('Tracking Data'!$G$3:$G$1000="Standard",ROW('Tracking Data'!$B$3:B$1000)))),ROW(3:3))-M11,5),"")</f>
        <v/>
      </c>
      <c r="I11" s="118" t="str">
        <f t="array" ref="I11">IFERROR(INDEX('Tracking Data'!$B$3:$F$1000,SMALL(IF('Tracking Data'!$B$3:$B$1000&lt;&gt;"Aborted",IF('Tracking Data'!$B$3:$B$1000="Validation In",IF('Tracking Data'!$G$3:$G$1000="Standard",ROW('Tracking Data'!$B$3:B$1000)))),ROW(3:3))-M11,5),"")</f>
        <v/>
      </c>
      <c r="J11" s="104" t="str">
        <f t="array" ref="J11">IFERROR(INDEX('Tracking Data'!$B$3:$F$1000,SMALL(IF('Tracking Data'!$B$3:$B$1000&lt;&gt;"Aborted",IF('Tracking Data'!$B$3:$B$1000="Validation Out",IF('Tracking Data'!$G$3:$G$1000="Standard",ROW('Tracking Data'!$B$3:B$1000)))),ROW(3:3))-M11,5),"")</f>
        <v/>
      </c>
      <c r="K11" s="104" t="str">
        <f t="array" aca="1" ref="K11" ca="1">IFERROR(INDEX('Tracking Data'!$B$3:$R$1000,SMALL(IF('Tracking Data'!$B$3:B$1000="Done",IF('Tracking Data'!$G$3:$G$1000="Standard",IF('Tracking Data'!$R$3:$R$1000&gt;=TODAY()-Settings!$B$2,ROW('Tracking Data'!$B$3:B$1000)))),ROW(3:3))-M6,5),"")</f>
        <v/>
      </c>
      <c r="M11" s="93">
        <v>2</v>
      </c>
    </row>
    <row r="12" spans="2:17" ht="50.1" customHeight="1" thickBot="1" x14ac:dyDescent="0.3">
      <c r="B12" s="115" t="s">
        <v>61</v>
      </c>
      <c r="C12" s="116">
        <f>Settings!E15</f>
        <v>1</v>
      </c>
      <c r="D12" s="107" t="str">
        <f t="array" ref="D12">IFERROR(INDEX('Tracking Data'!$B$3:$F$1000,SMALL(IF('Tracking Data'!$B$3:$B$1000&lt;&gt;"Aborted",IF('Tracking Data'!$B$3:$B$1000="Planned",IF('Tracking Data'!$G$3:$G$1000="Intangible",ROW('Tracking Data'!$B$3:B$1000)))),ROW(4:4))-M12,5),"")</f>
        <v/>
      </c>
      <c r="E12" s="118" t="str">
        <f t="array" ref="E12">IFERROR(INDEX('Tracking Data'!$B$3:$F$1000,SMALL(IF('Tracking Data'!$B$3:$B$1000&lt;&gt;"Aborted",IF('Tracking Data'!$B$3:$B$1000="Analysis In",IF('Tracking Data'!$G$3:$G$1000="Intangible",ROW('Tracking Data'!$B$3:B$1000)))),ROW(1:1))-M12,5),"")</f>
        <v/>
      </c>
      <c r="F12" s="104" t="str">
        <f t="array" ref="F12">IFERROR(INDEX('Tracking Data'!$B$3:$F$1000,SMALL(IF('Tracking Data'!$B$3:$B$1000&lt;&gt;"Aborted",IF('Tracking Data'!$B$3:$B$1000="Analysis Out",IF('Tracking Data'!$G$3:$G$1000="Intangible",ROW('Tracking Data'!$B$3:B$1000)))),ROW(1:1))-M12,5),"")</f>
        <v/>
      </c>
      <c r="G12" s="118" t="str">
        <f t="array" ref="G12">IFERROR(INDEX('Tracking Data'!$B$3:$F$1000,SMALL(IF('Tracking Data'!$B$3:$B$1000&lt;&gt;"Aborted",IF('Tracking Data'!$B$3:$B$1000="Execution In",IF('Tracking Data'!$G$3:$G$1000="Expedite",ROW('Tracking Data'!$B$3:B$1000)))),ROW(1:1))-M12,5),"")</f>
        <v/>
      </c>
      <c r="H12" s="104" t="str">
        <f t="array" ref="H12">IFERROR(INDEX('Tracking Data'!$B$3:$F$1000,SMALL(IF('Tracking Data'!$B$3:$B$1000&lt;&gt;"Aborted",IF('Tracking Data'!$B$3:$B$1000="Execution Out",IF('Tracking Data'!$G$3:$G$1000="Intangible",ROW('Tracking Data'!$B$3:B$1000)))),ROW(1:1))-M12,5),"")</f>
        <v/>
      </c>
      <c r="I12" s="118" t="str">
        <f t="array" ref="I12">IFERROR(INDEX('Tracking Data'!$B$3:$F$1000,SMALL(IF('Tracking Data'!$B$3:$B$1000&lt;&gt;"Aborted",IF('Tracking Data'!$B$3:$B$1000="Validation In",IF('Tracking Data'!$G$3:$G$1000="Intangible",ROW('Tracking Data'!$B$3:B$1000)))),ROW(1:1))-M12,5),"")</f>
        <v/>
      </c>
      <c r="J12" s="104" t="str">
        <f t="array" ref="J12">IFERROR(INDEX('Tracking Data'!$B$3:$F$1000,SMALL(IF('Tracking Data'!$B$3:$B$1000&lt;&gt;"Aborted",IF('Tracking Data'!$B$3:$B$1000="Validation Out",IF('Tracking Data'!$G$3:$G$1000="Intangible",ROW('Tracking Data'!$B$3:B$1000)))),ROW(1:1))-M12,5),"")</f>
        <v/>
      </c>
      <c r="K12" s="104" t="str">
        <f t="array" aca="1" ref="K12" ca="1">IFERROR(INDEX('Tracking Data'!$B$3:$R$1000,SMALL(IF('Tracking Data'!$B$3:B$1000="Done",IF('Tracking Data'!$G$3:$G$1000="Intangible",IF('Tracking Data'!$R$3:$R$1000&gt;=TODAY()-Settings!$B$2,ROW('Tracking Data'!$B$3:B$1000)))),ROW(1:1))-M4,5),"")</f>
        <v/>
      </c>
      <c r="M12" s="93">
        <v>2</v>
      </c>
      <c r="Q12" s="93">
        <f>COUNTIFS('Tracking Data'!G$3:G$1000,"Intangible",'Tracking Data'!B$3:B$1000,"&lt;&gt;"&amp;"",'Tracking Data'!B$3:B$1000,"&lt;&gt;"&amp;"Done")</f>
        <v>0</v>
      </c>
    </row>
    <row r="13" spans="2:17" x14ac:dyDescent="0.25">
      <c r="F13" s="78"/>
      <c r="H13" s="78"/>
    </row>
    <row r="15" spans="2:17" x14ac:dyDescent="0.25">
      <c r="F15" s="78"/>
      <c r="G15" s="78"/>
      <c r="H15" s="78"/>
    </row>
    <row r="16" spans="2:17" x14ac:dyDescent="0.25">
      <c r="F16" s="78"/>
      <c r="G16" s="78"/>
      <c r="H16" s="78"/>
    </row>
  </sheetData>
  <mergeCells count="14">
    <mergeCell ref="K1:K3"/>
    <mergeCell ref="C4:C5"/>
    <mergeCell ref="B4:B5"/>
    <mergeCell ref="B6:B8"/>
    <mergeCell ref="C6:C8"/>
    <mergeCell ref="C9:C11"/>
    <mergeCell ref="B9:B11"/>
    <mergeCell ref="E1:F1"/>
    <mergeCell ref="G1:H1"/>
    <mergeCell ref="I1:J1"/>
    <mergeCell ref="D1:D2"/>
    <mergeCell ref="E3:F3"/>
    <mergeCell ref="G3:H3"/>
    <mergeCell ref="I3:J3"/>
  </mergeCells>
  <conditionalFormatting sqref="D4:J12">
    <cfRule type="notContainsBlanks" dxfId="31" priority="25">
      <formula>LEN(TRIM(D4))&gt;0</formula>
    </cfRule>
  </conditionalFormatting>
  <conditionalFormatting sqref="D4:J12">
    <cfRule type="containsText" dxfId="30" priority="11" operator="containsText" text="Blocked - ">
      <formula>NOT(ISERROR(SEARCH("Blocked - ",D4)))</formula>
    </cfRule>
  </conditionalFormatting>
  <conditionalFormatting sqref="K4:K5">
    <cfRule type="notContainsBlanks" dxfId="29" priority="10">
      <formula>LEN(TRIM(K4))&gt;0</formula>
    </cfRule>
  </conditionalFormatting>
  <conditionalFormatting sqref="K4:K5">
    <cfRule type="containsText" dxfId="28" priority="9" operator="containsText" text="Blocked - ">
      <formula>NOT(ISERROR(SEARCH("Blocked - ",K4)))</formula>
    </cfRule>
  </conditionalFormatting>
  <conditionalFormatting sqref="K6:K8">
    <cfRule type="notContainsBlanks" dxfId="27" priority="8">
      <formula>LEN(TRIM(K6))&gt;0</formula>
    </cfRule>
  </conditionalFormatting>
  <conditionalFormatting sqref="K6:K8">
    <cfRule type="containsText" dxfId="26" priority="7" operator="containsText" text="Blocked - ">
      <formula>NOT(ISERROR(SEARCH("Blocked - ",K6)))</formula>
    </cfRule>
  </conditionalFormatting>
  <conditionalFormatting sqref="K12">
    <cfRule type="notContainsBlanks" dxfId="25" priority="4">
      <formula>LEN(TRIM(K12))&gt;0</formula>
    </cfRule>
  </conditionalFormatting>
  <conditionalFormatting sqref="K12">
    <cfRule type="containsText" dxfId="24" priority="3" operator="containsText" text="Blocked - ">
      <formula>NOT(ISERROR(SEARCH("Blocked - ",K12)))</formula>
    </cfRule>
  </conditionalFormatting>
  <conditionalFormatting sqref="K9:K11">
    <cfRule type="notContainsBlanks" dxfId="23" priority="2">
      <formula>LEN(TRIM(K9))&gt;0</formula>
    </cfRule>
  </conditionalFormatting>
  <conditionalFormatting sqref="K9:K11">
    <cfRule type="containsText" dxfId="22" priority="1" operator="containsText" text="Blocked - ">
      <formula>NOT(ISERROR(SEARCH("Blocked - ",K9)))</formula>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ellIs" priority="21" operator="equal" id="{EFA1FF2D-D956-43D1-B349-FBAF10DAD2B5}">
            <xm:f>'Board Active'!$E$2</xm:f>
            <x14:dxf>
              <font>
                <color rgb="FF006100"/>
              </font>
              <fill>
                <patternFill>
                  <bgColor rgb="FFC6EFCE"/>
                </patternFill>
              </fill>
            </x14:dxf>
          </x14:cfRule>
          <x14:cfRule type="cellIs" priority="22" operator="greaterThan" id="{DE0B79BC-46BB-4158-9631-6A8FC090BC2F}">
            <xm:f>'Board Active'!$E$2</xm:f>
            <x14:dxf>
              <font>
                <color rgb="FF9C6500"/>
              </font>
              <fill>
                <patternFill>
                  <bgColor rgb="FFFFEB9C"/>
                </patternFill>
              </fill>
            </x14:dxf>
          </x14:cfRule>
          <x14:cfRule type="cellIs" priority="23" operator="lessThan" id="{F1E1062B-AFDE-44F6-BEA7-5629E72A4F9E}">
            <xm:f>'Board Active'!$E$2</xm:f>
            <x14:dxf>
              <font>
                <color rgb="FF9C0006"/>
              </font>
              <fill>
                <patternFill>
                  <bgColor rgb="FFFFC7CE"/>
                </patternFill>
              </fill>
            </x14:dxf>
          </x14:cfRule>
          <xm:sqref>D3</xm:sqref>
        </x14:conditionalFormatting>
        <x14:conditionalFormatting xmlns:xm="http://schemas.microsoft.com/office/excel/2006/main">
          <x14:cfRule type="cellIs" priority="18" operator="equal" id="{C761623A-EC5B-4FD1-B7AC-226EDF5AED9B}">
            <xm:f>'Board Active'!$G$1</xm:f>
            <x14:dxf>
              <font>
                <color rgb="FF006100"/>
              </font>
              <fill>
                <patternFill>
                  <bgColor rgb="FFC6EFCE"/>
                </patternFill>
              </fill>
            </x14:dxf>
          </x14:cfRule>
          <x14:cfRule type="cellIs" priority="19" operator="greaterThan" id="{8208A131-A0FC-40D1-928F-59E75E12858F}">
            <xm:f>'Board Active'!$G$1</xm:f>
            <x14:dxf>
              <font>
                <color rgb="FF9C6500"/>
              </font>
              <fill>
                <patternFill>
                  <bgColor rgb="FFFFEB9C"/>
                </patternFill>
              </fill>
            </x14:dxf>
          </x14:cfRule>
          <x14:cfRule type="cellIs" priority="20" operator="lessThan" id="{A8808528-D109-4F51-875C-D13137A5EEDB}">
            <xm:f>'Board Active'!$G$1</xm:f>
            <x14:dxf>
              <font>
                <color rgb="FF9C0006"/>
              </font>
              <fill>
                <patternFill>
                  <bgColor rgb="FFFFC7CE"/>
                </patternFill>
              </fill>
            </x14:dxf>
          </x14:cfRule>
          <xm:sqref>E3</xm:sqref>
        </x14:conditionalFormatting>
        <x14:conditionalFormatting xmlns:xm="http://schemas.microsoft.com/office/excel/2006/main">
          <x14:cfRule type="cellIs" priority="15" operator="equal" id="{3FD39033-DF7A-429F-9C8C-8960F3191B3E}">
            <xm:f>'Board Active'!$I$1</xm:f>
            <x14:dxf>
              <font>
                <color rgb="FF006100"/>
              </font>
              <fill>
                <patternFill>
                  <bgColor rgb="FFC6EFCE"/>
                </patternFill>
              </fill>
            </x14:dxf>
          </x14:cfRule>
          <x14:cfRule type="cellIs" priority="16" operator="greaterThan" id="{DD0045FE-C520-4A27-9BA6-DC04711C2C4F}">
            <xm:f>'Board Active'!$I$1</xm:f>
            <x14:dxf>
              <font>
                <color rgb="FF9C6500"/>
              </font>
              <fill>
                <patternFill>
                  <bgColor rgb="FFFFEB9C"/>
                </patternFill>
              </fill>
            </x14:dxf>
          </x14:cfRule>
          <x14:cfRule type="cellIs" priority="17" operator="lessThan" id="{7118C951-383B-446A-8140-42F9A79EAD08}">
            <xm:f>'Board Active'!$I$1</xm:f>
            <x14:dxf>
              <font>
                <color rgb="FF9C0006"/>
              </font>
              <fill>
                <patternFill>
                  <bgColor rgb="FFFFC7CE"/>
                </patternFill>
              </fill>
            </x14:dxf>
          </x14:cfRule>
          <xm:sqref>G3</xm:sqref>
        </x14:conditionalFormatting>
        <x14:conditionalFormatting xmlns:xm="http://schemas.microsoft.com/office/excel/2006/main">
          <x14:cfRule type="cellIs" priority="12" operator="equal" id="{A87760EC-B18C-45D8-B6A7-D42850CD6254}">
            <xm:f>'Board Active'!$K$1</xm:f>
            <x14:dxf>
              <font>
                <color rgb="FF006100"/>
              </font>
              <fill>
                <patternFill>
                  <bgColor rgb="FFC6EFCE"/>
                </patternFill>
              </fill>
            </x14:dxf>
          </x14:cfRule>
          <x14:cfRule type="cellIs" priority="13" operator="greaterThan" id="{49D7B5AF-BA97-4D31-A167-667AC4BF8632}">
            <xm:f>'Board Active'!$K$1</xm:f>
            <x14:dxf>
              <font>
                <color rgb="FF9C6500"/>
              </font>
              <fill>
                <patternFill>
                  <bgColor rgb="FFFFEB9C"/>
                </patternFill>
              </fill>
            </x14:dxf>
          </x14:cfRule>
          <x14:cfRule type="cellIs" priority="14" operator="lessThan" id="{1CEF3A83-D156-4092-A73D-11ACEC660FE9}">
            <xm:f>'Board Active'!$K$1</xm:f>
            <x14:dxf>
              <font>
                <color rgb="FF9C0006"/>
              </font>
              <fill>
                <patternFill>
                  <bgColor rgb="FFFFC7CE"/>
                </patternFill>
              </fill>
            </x14:dxf>
          </x14:cfRule>
          <xm:sqref>I3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
  <sheetViews>
    <sheetView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32"/>
  <sheetViews>
    <sheetView showGridLines="0" workbookViewId="0"/>
  </sheetViews>
  <sheetFormatPr defaultColWidth="8.85546875" defaultRowHeight="15" x14ac:dyDescent="0.25"/>
  <cols>
    <col min="1" max="1" width="18.85546875" customWidth="1"/>
  </cols>
  <sheetData>
    <row r="1" spans="1:16" ht="14.45" x14ac:dyDescent="0.3">
      <c r="A1" s="34" t="s">
        <v>103</v>
      </c>
    </row>
    <row r="2" spans="1:16" ht="14.45" x14ac:dyDescent="0.3">
      <c r="A2" s="47">
        <f ca="1">OFFSET('Weekly Summary'!N2,P5,0)</f>
        <v>3</v>
      </c>
      <c r="P2" t="s">
        <v>192</v>
      </c>
    </row>
    <row r="3" spans="1:16" ht="14.45" x14ac:dyDescent="0.3">
      <c r="A3" s="47">
        <f ca="1">OFFSET('Weekly Summary'!N3,P6,0)</f>
        <v>2</v>
      </c>
      <c r="P3">
        <f ca="1">COUNTIFS('Weekly Summary'!A2:A268,"&lt;&gt;"&amp;"",'Weekly Summary'!N2:N268,"&gt;="&amp;0)</f>
        <v>3</v>
      </c>
    </row>
    <row r="4" spans="1:16" ht="14.45" x14ac:dyDescent="0.3">
      <c r="A4" s="47">
        <f ca="1">OFFSET('Weekly Summary'!N4,P7,0)</f>
        <v>0</v>
      </c>
      <c r="P4" t="s">
        <v>193</v>
      </c>
    </row>
    <row r="5" spans="1:16" ht="14.45" x14ac:dyDescent="0.3">
      <c r="A5" s="47" t="str">
        <f ca="1">OFFSET('Weekly Summary'!N5,P8,0)</f>
        <v/>
      </c>
      <c r="P5">
        <f ca="1">IF(P3&gt;25,P3-24,0)</f>
        <v>0</v>
      </c>
    </row>
    <row r="6" spans="1:16" ht="14.45" x14ac:dyDescent="0.3">
      <c r="A6" s="47" t="str">
        <f ca="1">OFFSET('Weekly Summary'!N6,P9,0)</f>
        <v/>
      </c>
    </row>
    <row r="7" spans="1:16" ht="14.45" x14ac:dyDescent="0.3">
      <c r="A7" s="47" t="str">
        <f ca="1">OFFSET('Weekly Summary'!N7,P10,0)</f>
        <v/>
      </c>
    </row>
    <row r="8" spans="1:16" ht="14.45" x14ac:dyDescent="0.3">
      <c r="A8" s="47" t="str">
        <f ca="1">OFFSET('Weekly Summary'!N8,P11,0)</f>
        <v/>
      </c>
    </row>
    <row r="9" spans="1:16" ht="14.45" x14ac:dyDescent="0.3">
      <c r="A9" s="47" t="str">
        <f ca="1">OFFSET('Weekly Summary'!N9,P12,0)</f>
        <v/>
      </c>
    </row>
    <row r="10" spans="1:16" ht="14.45" x14ac:dyDescent="0.3">
      <c r="A10" s="47" t="str">
        <f ca="1">OFFSET('Weekly Summary'!N10,P13,0)</f>
        <v/>
      </c>
    </row>
    <row r="11" spans="1:16" ht="14.45" x14ac:dyDescent="0.3">
      <c r="A11" s="47" t="str">
        <f ca="1">OFFSET('Weekly Summary'!N11,P14,0)</f>
        <v/>
      </c>
    </row>
    <row r="12" spans="1:16" ht="14.45" x14ac:dyDescent="0.3">
      <c r="A12" s="47" t="str">
        <f ca="1">OFFSET('Weekly Summary'!N12,P15,0)</f>
        <v/>
      </c>
    </row>
    <row r="13" spans="1:16" ht="14.45" x14ac:dyDescent="0.3">
      <c r="A13" s="47" t="str">
        <f ca="1">OFFSET('Weekly Summary'!N13,P16,0)</f>
        <v/>
      </c>
    </row>
    <row r="14" spans="1:16" ht="14.45" x14ac:dyDescent="0.3">
      <c r="A14" s="47" t="str">
        <f ca="1">OFFSET('Weekly Summary'!N14,P17,0)</f>
        <v/>
      </c>
    </row>
    <row r="15" spans="1:16" ht="14.45" x14ac:dyDescent="0.3">
      <c r="A15" s="47" t="str">
        <f ca="1">OFFSET('Weekly Summary'!N15,P18,0)</f>
        <v/>
      </c>
    </row>
    <row r="16" spans="1:16" ht="14.45" x14ac:dyDescent="0.3">
      <c r="A16" s="47" t="str">
        <f ca="1">OFFSET('Weekly Summary'!N16,P19,0)</f>
        <v/>
      </c>
    </row>
    <row r="17" spans="1:9" ht="14.45" x14ac:dyDescent="0.3">
      <c r="A17" s="47" t="str">
        <f ca="1">OFFSET('Weekly Summary'!N17,P20,0)</f>
        <v/>
      </c>
    </row>
    <row r="18" spans="1:9" ht="14.45" x14ac:dyDescent="0.3">
      <c r="A18" s="47" t="str">
        <f ca="1">OFFSET('Weekly Summary'!N18,P21,0)</f>
        <v/>
      </c>
    </row>
    <row r="19" spans="1:9" ht="14.45" x14ac:dyDescent="0.3">
      <c r="A19" s="47" t="str">
        <f ca="1">OFFSET('Weekly Summary'!N19,P22,0)</f>
        <v/>
      </c>
    </row>
    <row r="20" spans="1:9" ht="14.45" x14ac:dyDescent="0.3">
      <c r="A20" s="47" t="str">
        <f ca="1">OFFSET('Weekly Summary'!N20,P23,0)</f>
        <v/>
      </c>
    </row>
    <row r="21" spans="1:9" ht="14.45" x14ac:dyDescent="0.3">
      <c r="A21" s="47" t="str">
        <f ca="1">OFFSET('Weekly Summary'!N21,P24,0)</f>
        <v/>
      </c>
    </row>
    <row r="22" spans="1:9" ht="14.45" x14ac:dyDescent="0.3">
      <c r="A22" s="47" t="str">
        <f ca="1">OFFSET('Weekly Summary'!N22,P25,0)</f>
        <v/>
      </c>
      <c r="C22" s="34" t="s">
        <v>104</v>
      </c>
      <c r="E22" s="48">
        <f ca="1">COUNT(Samples)</f>
        <v>3</v>
      </c>
    </row>
    <row r="23" spans="1:9" ht="14.45" x14ac:dyDescent="0.3">
      <c r="A23" s="47" t="str">
        <f ca="1">OFFSET('Weekly Summary'!N23,P26,0)</f>
        <v/>
      </c>
      <c r="C23" s="34" t="s">
        <v>105</v>
      </c>
      <c r="E23" s="48">
        <f ca="1">INDEX(Samples,RANDBETWEEN(1, TotalCount), 0)</f>
        <v>3</v>
      </c>
      <c r="F23" s="48">
        <f ca="1">INDEX(Samples,RANDBETWEEN(1, TotalCount), 0)</f>
        <v>3</v>
      </c>
      <c r="G23" s="48">
        <f ca="1">INDEX(Samples,RANDBETWEEN(1, TotalCount), 0)</f>
        <v>2</v>
      </c>
      <c r="H23" s="48">
        <f ca="1">INDEX(Samples,RANDBETWEEN(1, TotalCount), 0)</f>
        <v>0</v>
      </c>
      <c r="I23" s="48">
        <f ca="1">INDEX(Samples,RANDBETWEEN(1, TotalCount), 0)</f>
        <v>2</v>
      </c>
    </row>
    <row r="24" spans="1:9" ht="14.45" x14ac:dyDescent="0.3">
      <c r="A24" s="47" t="str">
        <f ca="1">OFFSET('Weekly Summary'!N24,P27,0)</f>
        <v/>
      </c>
      <c r="C24" s="34" t="s">
        <v>90</v>
      </c>
      <c r="E24" s="48">
        <f ca="1">RANDBETWEEN(ThroughputLowEstimate,ThroughputHighEstimate)</f>
        <v>2</v>
      </c>
      <c r="F24" s="48">
        <f ca="1">RANDBETWEEN(ThroughputLowEstimate,ThroughputHighEstimate)</f>
        <v>4</v>
      </c>
      <c r="G24" s="48">
        <f ca="1">RANDBETWEEN(ThroughputLowEstimate,ThroughputHighEstimate)</f>
        <v>1</v>
      </c>
      <c r="H24" s="48">
        <f ca="1">RANDBETWEEN(ThroughputLowEstimate,ThroughputHighEstimate)</f>
        <v>4</v>
      </c>
      <c r="I24" s="48">
        <f ca="1">RANDBETWEEN(ThroughputLowEstimate,ThroughputHighEstimate)</f>
        <v>3</v>
      </c>
    </row>
    <row r="25" spans="1:9" x14ac:dyDescent="0.25">
      <c r="A25" s="47" t="str">
        <f ca="1">OFFSET('Weekly Summary'!N25,P28,0)</f>
        <v/>
      </c>
      <c r="C25" s="34" t="s">
        <v>106</v>
      </c>
      <c r="E25" s="48">
        <f ca="1">IF(SamplesOrEstimateFlag = "Data", INDEX(Samples,RANDBETWEEN(1, TotalCount), 0), RANDBETWEEN(ThroughputLowEstimate,ThroughputHighEstimate))</f>
        <v>2</v>
      </c>
      <c r="F25" s="48">
        <f ca="1">IF(SamplesOrEstimateFlag = "Data", INDEX(Samples,RANDBETWEEN(1, TotalCount), 0), RANDBETWEEN(ThroughputLowEstimate,ThroughputHighEstimate))</f>
        <v>0</v>
      </c>
      <c r="G25" s="48">
        <f ca="1">IF(SamplesOrEstimateFlag = "Data", INDEX(Samples,RANDBETWEEN(1, TotalCount), 0), RANDBETWEEN(ThroughputLowEstimate,ThroughputHighEstimate))</f>
        <v>0</v>
      </c>
      <c r="H25" s="48">
        <f ca="1">IF(SamplesOrEstimateFlag = "Data", INDEX(Samples,RANDBETWEEN(1, TotalCount), 0), RANDBETWEEN(ThroughputLowEstimate,ThroughputHighEstimate))</f>
        <v>0</v>
      </c>
      <c r="I25" s="48">
        <f ca="1">IF(SamplesOrEstimateFlag = "Data", INDEX(Samples,RANDBETWEEN(1, TotalCount), 0), RANDBETWEEN(ThroughputLowEstimate,ThroughputHighEstimate))</f>
        <v>2</v>
      </c>
    </row>
    <row r="29" spans="1:9" x14ac:dyDescent="0.25">
      <c r="C29" s="63" t="s">
        <v>107</v>
      </c>
    </row>
    <row r="30" spans="1:9" x14ac:dyDescent="0.25">
      <c r="C30" s="34" t="s">
        <v>108</v>
      </c>
      <c r="D30" t="str">
        <f ca="1" xml:space="preserve"> SUBSTITUTE(CONCATENATE(A2,",",A3,",",A4,",",A5,",",A6,",",A7,",",A8,",",A9,",",A10,",",A11,",",A12,",",A13,",",A14,",",A15,",",A16,",",A17,",",A18,",",A19,",",A20,",",A21,",",A22,",",A23,",",A24,",",A25),",,","")</f>
        <v>3,2,0,</v>
      </c>
    </row>
    <row r="31" spans="1:9" x14ac:dyDescent="0.25">
      <c r="C31" s="34" t="s">
        <v>109</v>
      </c>
      <c r="D31" t="str">
        <f ca="1">CONCATENATE("&lt;sip name=""dist"" type=""CSV"" ver=""1.0"" count=""",TotalThroughputSampleCount,""" average=""", AVERAGE(Samples),"""  median=""",MEDIAN(Samples),"""&gt;",D30,"&lt;/sip&gt;")</f>
        <v>&lt;sip name="dist" type="CSV" ver="1.0" count="3" average="1.66666666666667"  median="2"&gt;3,2,0,&lt;/sip&gt;</v>
      </c>
    </row>
    <row r="32" spans="1:9" x14ac:dyDescent="0.25">
      <c r="C32" s="34" t="s">
        <v>110</v>
      </c>
      <c r="D32" t="str">
        <f ca="1">CONCATENATE("&lt;distribution name=""dist"" shape=""fromSamples""&gt;",D30,"&lt;/distribution&gt;")</f>
        <v>&lt;distribution name="dist" shape="fromSamples"&gt;3,2,0,&lt;/distribution&gt;</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R268"/>
  <sheetViews>
    <sheetView workbookViewId="0">
      <selection activeCell="D3" sqref="D3"/>
    </sheetView>
  </sheetViews>
  <sheetFormatPr defaultRowHeight="15" x14ac:dyDescent="0.25"/>
  <cols>
    <col min="1" max="3" width="10.7109375" bestFit="1" customWidth="1"/>
    <col min="7" max="7" width="9.140625" customWidth="1"/>
  </cols>
  <sheetData>
    <row r="1" spans="1:18" ht="14.45" x14ac:dyDescent="0.3">
      <c r="A1" t="s">
        <v>29</v>
      </c>
      <c r="B1" t="s">
        <v>30</v>
      </c>
      <c r="C1" t="s">
        <v>31</v>
      </c>
      <c r="D1" t="s">
        <v>5</v>
      </c>
      <c r="E1" t="s">
        <v>32</v>
      </c>
      <c r="F1" t="s">
        <v>33</v>
      </c>
      <c r="G1" t="s">
        <v>6</v>
      </c>
      <c r="H1" t="s">
        <v>34</v>
      </c>
      <c r="I1" t="s">
        <v>35</v>
      </c>
      <c r="J1" t="s">
        <v>7</v>
      </c>
      <c r="K1" t="s">
        <v>36</v>
      </c>
      <c r="L1" t="s">
        <v>37</v>
      </c>
      <c r="M1" t="s">
        <v>8</v>
      </c>
      <c r="N1" t="s">
        <v>9</v>
      </c>
      <c r="O1" t="s">
        <v>9</v>
      </c>
      <c r="P1" t="s">
        <v>196</v>
      </c>
      <c r="Q1" t="s">
        <v>194</v>
      </c>
      <c r="R1" t="s">
        <v>215</v>
      </c>
    </row>
    <row r="2" spans="1:18" ht="14.45" x14ac:dyDescent="0.3">
      <c r="A2" s="4">
        <f>B2</f>
        <v>42799</v>
      </c>
      <c r="B2" s="4">
        <v>42799</v>
      </c>
      <c r="C2" s="4">
        <v>42805</v>
      </c>
      <c r="D2">
        <f>COUNTIFS('Tracking Data'!K$3:K1000,"&gt;="&amp;$B2,'Tracking Data'!K$3:K1000,"&lt;="&amp;$C2,'Tracking Data'!L$3:L1000,"="&amp;"")</f>
        <v>1</v>
      </c>
      <c r="E2">
        <f>COUNTIFS('Tracking Data'!L$3:L1000,"&gt;="&amp;$B2,'Tracking Data'!L$3:L1000,"&lt;="&amp;$C2,'Tracking Data'!M$3:M1000,"="&amp;"")</f>
        <v>0</v>
      </c>
      <c r="F2">
        <f>COUNTIFS('Tracking Data'!M$3:M1000,"&gt;="&amp;$B2,'Tracking Data'!M$3:M1000,"&lt;="&amp;$C2,'Tracking Data'!N$3:N1000,"="&amp;"")</f>
        <v>0</v>
      </c>
      <c r="G2">
        <f>SUM(E2:F2)</f>
        <v>0</v>
      </c>
      <c r="H2">
        <f>COUNTIFS('Tracking Data'!N$3:N1000,"&gt;="&amp;$B2,'Tracking Data'!N$3:N1000,"&lt;="&amp;$C2,'Tracking Data'!O$3:O1000,"="&amp;"")</f>
        <v>0</v>
      </c>
      <c r="I2">
        <f>COUNTIFS('Tracking Data'!O$3:O1000,"&gt;="&amp;$B2,'Tracking Data'!O$3:O1000,"&lt;="&amp;$C2,'Tracking Data'!P$3:P1000,"="&amp;"")</f>
        <v>0</v>
      </c>
      <c r="J2">
        <f>SUM(H2:I2)</f>
        <v>0</v>
      </c>
      <c r="K2">
        <f>COUNTIFS('Tracking Data'!P$3:P1000,"&gt;="&amp;$B2,'Tracking Data'!P$3:P1000,"&lt;="&amp;$C2,'Tracking Data'!Q$3:Q1000,"="&amp;"")</f>
        <v>1</v>
      </c>
      <c r="L2">
        <f>COUNTIFS('Tracking Data'!Q$3:Q1000,"&gt;="&amp;$B2,'Tracking Data'!Q$3:Q1000,"&lt;="&amp;$C2,'Tracking Data'!R$3:R1000,"="&amp;"")</f>
        <v>0</v>
      </c>
      <c r="M2">
        <f>SUM(K2:L2)</f>
        <v>1</v>
      </c>
      <c r="N2">
        <f>COUNTIFS('Tracking Data'!R$3:R1000,"&gt;="&amp;'Weekly Summary'!$B2,'Tracking Data'!R$3:R1000,"&lt;="&amp;'Weekly Summary'!$C2)</f>
        <v>3</v>
      </c>
      <c r="O2">
        <f>N2</f>
        <v>3</v>
      </c>
      <c r="P2">
        <f>IFERROR(AVERAGEIFS('Tracking Data'!S$3:S$1000,'Tracking Data'!R$3:R1000,"&gt;="&amp;B2,'Tracking Data'!R$3:R1000,"&lt;="&amp;C2),"")</f>
        <v>2.5</v>
      </c>
      <c r="Q2">
        <f>IF(D2&lt;&gt;"",COUNTIFS('Tracking Data'!D$3:D$1000,"SPM"&amp;"*",'Tracking Data'!R$3:R$1000,""),"")</f>
        <v>16</v>
      </c>
      <c r="R2">
        <f>IF(D2&lt;&gt;"",COUNTIFS('Tracking Data'!D$3:D1000,"SPM"&amp;"*",'Tracking Data'!K$3:K1000,""),"")</f>
        <v>6</v>
      </c>
    </row>
    <row r="3" spans="1:18" ht="14.45" x14ac:dyDescent="0.3">
      <c r="A3" s="4">
        <f>B3</f>
        <v>42806</v>
      </c>
      <c r="B3" s="4">
        <v>42806</v>
      </c>
      <c r="C3" s="4">
        <v>42812</v>
      </c>
      <c r="D3">
        <f ca="1">IF(TODAY()&gt;=$A3,COUNTIFS('Tracking Data'!K$3:K1000,"&lt;="&amp;$C3,'Tracking Data'!L$3:L1000,"="&amp;""),"")</f>
        <v>4</v>
      </c>
      <c r="E3">
        <f ca="1">IF(TODAY()&gt;=$A3,COUNTIFS('Tracking Data'!L$3:L1000,"&lt;="&amp;$C3,'Tracking Data'!M$3:M1000,"="&amp;""),"")</f>
        <v>3</v>
      </c>
      <c r="F3">
        <f ca="1">IF(TODAY()&gt;=$A3,COUNTIFS('Tracking Data'!M$3:M1000,"&lt;="&amp;$C3,'Tracking Data'!N$3:N1000,"="&amp;""),"")</f>
        <v>0</v>
      </c>
      <c r="G3">
        <f ca="1">IF(F3&lt;&gt;"",IF(OR(E3,F3),1,0),"")</f>
        <v>1</v>
      </c>
      <c r="H3">
        <f ca="1">IF(TODAY()&gt;=$A3,COUNTIFS('Tracking Data'!N$3:N1000,"&lt;="&amp;$C3,'Tracking Data'!O$3:O1000,"="&amp;""),"")</f>
        <v>1</v>
      </c>
      <c r="I3">
        <f ca="1">IF(TODAY()&gt;=$A3,COUNTIFS('Tracking Data'!O$3:O1000,"&lt;="&amp;$C3,'Tracking Data'!P$3:P1000,"="&amp;""),"")</f>
        <v>1</v>
      </c>
      <c r="J3">
        <f ca="1">IF(I3&lt;&gt;"",IF(OR(H3,I3),1,0),"")</f>
        <v>1</v>
      </c>
      <c r="K3">
        <f ca="1">IF(TODAY()&gt;=$A3,COUNTIFS('Tracking Data'!P$3:P1000,"&lt;="&amp;$C3,'Tracking Data'!Q$3:Q1000,"="&amp;""),"")</f>
        <v>1</v>
      </c>
      <c r="L3">
        <f ca="1">IF(TODAY()&gt;=$A3,COUNTIFS('Tracking Data'!Q$3:Q1000,"&lt;="&amp;$C3,'Tracking Data'!R$3:R1000,"="&amp;""),"")</f>
        <v>0</v>
      </c>
      <c r="M3">
        <f ca="1">IF(L3&lt;&gt;"",IF(OR(K3,L3),1,0),"")</f>
        <v>1</v>
      </c>
      <c r="N3">
        <f ca="1">IF(M3&lt;&gt;"",COUNTIFS('Tracking Data'!R$3:R1001,"&gt;="&amp;'Weekly Summary'!$B3,'Tracking Data'!R$3:R1001,"&lt;="&amp;'Weekly Summary'!$C3),"")</f>
        <v>2</v>
      </c>
      <c r="O3">
        <f ca="1">IF(N3&lt;&gt;"",O2+N3,"")</f>
        <v>5</v>
      </c>
      <c r="P3" t="str">
        <f>IFERROR(AVERAGEIFS('Tracking Data'!S$3:S$1000,'Tracking Data'!R$3:R1001,"&gt;="&amp;B3,'Tracking Data'!R$3:R1001,"&lt;="&amp;C3),"")</f>
        <v/>
      </c>
      <c r="Q3">
        <f ca="1">IF(D3&lt;&gt;"",COUNTIFS('Tracking Data'!D$3:D$1000,"SPM"&amp;"*",'Tracking Data'!R$3:R$1000,""),"")</f>
        <v>16</v>
      </c>
      <c r="R3">
        <f ca="1">IF(D3&lt;&gt;"",COUNTIFS('Tracking Data'!D$3:D1001,"SPM"&amp;"*",'Tracking Data'!K$3:K1001,""),"")</f>
        <v>6</v>
      </c>
    </row>
    <row r="4" spans="1:18" ht="14.45" x14ac:dyDescent="0.3">
      <c r="A4" s="4">
        <f t="shared" ref="A4:A19" si="0">B4</f>
        <v>42813</v>
      </c>
      <c r="B4" s="4">
        <v>42813</v>
      </c>
      <c r="C4" s="4">
        <v>42819</v>
      </c>
      <c r="D4">
        <f ca="1">IF(TODAY()&gt;=$A4,COUNTIFS('Tracking Data'!K$3:K1001,"&lt;="&amp;$C4,'Tracking Data'!L$3:L1001,"="&amp;""),"")</f>
        <v>4</v>
      </c>
      <c r="E4">
        <f ca="1">IF(TODAY()&gt;=$A4,COUNTIFS('Tracking Data'!L$3:L1001,"&lt;="&amp;$C4,'Tracking Data'!M$3:M1001,"="&amp;""),"")</f>
        <v>3</v>
      </c>
      <c r="F4">
        <f ca="1">IF(TODAY()&gt;=$A4,COUNTIFS('Tracking Data'!M$3:M1001,"&lt;="&amp;$C4,'Tracking Data'!N$3:N1001,"="&amp;""),"")</f>
        <v>0</v>
      </c>
      <c r="G4">
        <f t="shared" ref="G4:G67" ca="1" si="1">IF(F4&lt;&gt;"",IF(OR(E4,F4),1,0),"")</f>
        <v>1</v>
      </c>
      <c r="H4">
        <f ca="1">IF(TODAY()&gt;=$A4,COUNTIFS('Tracking Data'!N$3:N1001,"&lt;="&amp;$C4,'Tracking Data'!O$3:O1001,"="&amp;""),"")</f>
        <v>1</v>
      </c>
      <c r="I4">
        <f ca="1">IF(TODAY()&gt;=$A4,COUNTIFS('Tracking Data'!O$3:O1001,"&lt;="&amp;$C4,'Tracking Data'!P$3:P1001,"="&amp;""),"")</f>
        <v>1</v>
      </c>
      <c r="J4">
        <f t="shared" ref="J4:J67" ca="1" si="2">IF(I4&lt;&gt;"",IF(OR(H4,I4),1,0),"")</f>
        <v>1</v>
      </c>
      <c r="K4">
        <f ca="1">IF(TODAY()&gt;=$A4,COUNTIFS('Tracking Data'!P$3:P1001,"&lt;="&amp;$C4,'Tracking Data'!Q$3:Q1001,"="&amp;""),"")</f>
        <v>1</v>
      </c>
      <c r="L4">
        <f ca="1">IF(TODAY()&gt;=$A4,COUNTIFS('Tracking Data'!Q$3:Q1001,"&lt;="&amp;$C4,'Tracking Data'!R$3:R1001,"="&amp;""),"")</f>
        <v>0</v>
      </c>
      <c r="M4">
        <f t="shared" ref="M4:M67" ca="1" si="3">IF(L4&lt;&gt;"",IF(OR(K4,L4),1,0),"")</f>
        <v>1</v>
      </c>
      <c r="N4">
        <f ca="1">IF(M4&lt;&gt;"",COUNTIFS('Tracking Data'!R$3:R1002,"&gt;="&amp;'Weekly Summary'!$B4,'Tracking Data'!R$3:R1002,"&lt;="&amp;'Weekly Summary'!$C4),"")</f>
        <v>0</v>
      </c>
      <c r="O4">
        <f t="shared" ref="O4:O67" ca="1" si="4">IF(N4&lt;&gt;"",O3+N4,"")</f>
        <v>5</v>
      </c>
      <c r="P4" t="str">
        <f>IFERROR(AVERAGEIFS('Tracking Data'!S$3:S$1000,'Tracking Data'!R$3:R1002,"&gt;="&amp;B4,'Tracking Data'!R$3:R1002,"&lt;="&amp;C4),"")</f>
        <v/>
      </c>
      <c r="Q4">
        <f ca="1">IF(D4&lt;&gt;"",COUNTIFS('Tracking Data'!D$3:D$1000,"SPM"&amp;"*",'Tracking Data'!R$3:R$1000,""),"")</f>
        <v>16</v>
      </c>
      <c r="R4">
        <f ca="1">IF(D4&lt;&gt;"",COUNTIFS('Tracking Data'!D$3:D1002,"SPM"&amp;"*",'Tracking Data'!K$3:K1002,""),"")</f>
        <v>6</v>
      </c>
    </row>
    <row r="5" spans="1:18" ht="14.45" x14ac:dyDescent="0.3">
      <c r="A5" s="4">
        <f t="shared" si="0"/>
        <v>42820</v>
      </c>
      <c r="B5" s="4">
        <v>42820</v>
      </c>
      <c r="C5" s="4">
        <v>42826</v>
      </c>
      <c r="D5" t="str">
        <f ca="1">IF(TODAY()&gt;=$A5,COUNTIFS('Tracking Data'!K$3:K1002,"&lt;="&amp;$C5,'Tracking Data'!L$3:L1002,"="&amp;""),"")</f>
        <v/>
      </c>
      <c r="E5" t="str">
        <f ca="1">IF(TODAY()&gt;=$A5,COUNTIFS('Tracking Data'!L$3:L1002,"&lt;="&amp;$C5,'Tracking Data'!M$3:M1002,"="&amp;""),"")</f>
        <v/>
      </c>
      <c r="F5" t="str">
        <f ca="1">IF(TODAY()&gt;=$A5,COUNTIFS('Tracking Data'!M$3:M1002,"&lt;="&amp;$C5,'Tracking Data'!N$3:N1002,"="&amp;""),"")</f>
        <v/>
      </c>
      <c r="G5" t="str">
        <f t="shared" ca="1" si="1"/>
        <v/>
      </c>
      <c r="H5" t="str">
        <f ca="1">IF(TODAY()&gt;=$A5,COUNTIFS('Tracking Data'!N$3:N1002,"&lt;="&amp;$C5,'Tracking Data'!O$3:O1002,"="&amp;""),"")</f>
        <v/>
      </c>
      <c r="I5" t="str">
        <f ca="1">IF(TODAY()&gt;=$A5,COUNTIFS('Tracking Data'!O$3:O1002,"&lt;="&amp;$C5,'Tracking Data'!P$3:P1002,"="&amp;""),"")</f>
        <v/>
      </c>
      <c r="J5" t="str">
        <f t="shared" ca="1" si="2"/>
        <v/>
      </c>
      <c r="K5" t="str">
        <f ca="1">IF(TODAY()&gt;=$A5,COUNTIFS('Tracking Data'!P$3:P1002,"&lt;="&amp;$C5,'Tracking Data'!Q$3:Q1002,"="&amp;""),"")</f>
        <v/>
      </c>
      <c r="L5" t="str">
        <f ca="1">IF(TODAY()&gt;=$A5,COUNTIFS('Tracking Data'!Q$3:Q1002,"&lt;="&amp;$C5,'Tracking Data'!R$3:R1002,"="&amp;""),"")</f>
        <v/>
      </c>
      <c r="M5" t="str">
        <f t="shared" ca="1" si="3"/>
        <v/>
      </c>
      <c r="N5" t="str">
        <f ca="1">IF(M5&lt;&gt;"",COUNTIFS('Tracking Data'!R$3:R1003,"&gt;="&amp;'Weekly Summary'!$B5,'Tracking Data'!R$3:R1003,"&lt;="&amp;'Weekly Summary'!$C5),"")</f>
        <v/>
      </c>
      <c r="O5" t="str">
        <f t="shared" ca="1" si="4"/>
        <v/>
      </c>
      <c r="P5" t="str">
        <f>IFERROR(AVERAGEIFS('Tracking Data'!S$3:S$1000,'Tracking Data'!R$3:R1003,"&gt;="&amp;B5,'Tracking Data'!R$3:R1003,"&lt;="&amp;C5),"")</f>
        <v/>
      </c>
      <c r="Q5" t="str">
        <f ca="1">IF(D5&lt;&gt;"",COUNTIFS('Tracking Data'!D$3:D$1000,"SPM"&amp;"*",'Tracking Data'!R$3:R$1000,""),"")</f>
        <v/>
      </c>
      <c r="R5" t="str">
        <f ca="1">IF(D5&lt;&gt;"",COUNTIFS('Tracking Data'!D$3:D1003,"SPM"&amp;"*",'Tracking Data'!K$3:K1003,""),"")</f>
        <v/>
      </c>
    </row>
    <row r="6" spans="1:18" ht="14.45" x14ac:dyDescent="0.3">
      <c r="A6" s="4">
        <f t="shared" si="0"/>
        <v>42827</v>
      </c>
      <c r="B6" s="4">
        <v>42827</v>
      </c>
      <c r="C6" s="4">
        <v>42833</v>
      </c>
      <c r="D6" t="str">
        <f ca="1">IF(TODAY()&gt;=$A6,COUNTIFS('Tracking Data'!K$3:K1003,"&lt;="&amp;$C6,'Tracking Data'!L$3:L1003,"="&amp;""),"")</f>
        <v/>
      </c>
      <c r="E6" t="str">
        <f ca="1">IF(TODAY()&gt;=$A6,COUNTIFS('Tracking Data'!L$3:L1003,"&lt;="&amp;$C6,'Tracking Data'!M$3:M1003,"="&amp;""),"")</f>
        <v/>
      </c>
      <c r="F6" t="str">
        <f ca="1">IF(TODAY()&gt;=$A6,COUNTIFS('Tracking Data'!M$3:M1003,"&lt;="&amp;$C6,'Tracking Data'!N$3:N1003,"="&amp;""),"")</f>
        <v/>
      </c>
      <c r="G6" t="str">
        <f t="shared" ca="1" si="1"/>
        <v/>
      </c>
      <c r="H6" t="str">
        <f ca="1">IF(TODAY()&gt;=$A6,COUNTIFS('Tracking Data'!N$3:N1003,"&lt;="&amp;$C6,'Tracking Data'!O$3:O1003,"="&amp;""),"")</f>
        <v/>
      </c>
      <c r="I6" t="str">
        <f ca="1">IF(TODAY()&gt;=$A6,COUNTIFS('Tracking Data'!O$3:O1003,"&lt;="&amp;$C6,'Tracking Data'!P$3:P1003,"="&amp;""),"")</f>
        <v/>
      </c>
      <c r="J6" t="str">
        <f t="shared" ca="1" si="2"/>
        <v/>
      </c>
      <c r="K6" t="str">
        <f ca="1">IF(TODAY()&gt;=$A6,COUNTIFS('Tracking Data'!P$3:P1003,"&lt;="&amp;$C6,'Tracking Data'!Q$3:Q1003,"="&amp;""),"")</f>
        <v/>
      </c>
      <c r="L6" t="str">
        <f ca="1">IF(TODAY()&gt;=$A6,COUNTIFS('Tracking Data'!Q$3:Q1003,"&lt;="&amp;$C6,'Tracking Data'!R$3:R1003,"="&amp;""),"")</f>
        <v/>
      </c>
      <c r="M6" t="str">
        <f t="shared" ca="1" si="3"/>
        <v/>
      </c>
      <c r="N6" t="str">
        <f ca="1">IF(M6&lt;&gt;"",COUNTIFS('Tracking Data'!R$3:R1004,"&gt;="&amp;'Weekly Summary'!$B6,'Tracking Data'!R$3:R1004,"&lt;="&amp;'Weekly Summary'!$C6),"")</f>
        <v/>
      </c>
      <c r="O6" t="str">
        <f t="shared" ca="1" si="4"/>
        <v/>
      </c>
      <c r="P6" t="str">
        <f>IFERROR(AVERAGEIFS('Tracking Data'!S$3:S$1000,'Tracking Data'!R$3:R1004,"&gt;="&amp;B6,'Tracking Data'!R$3:R1004,"&lt;="&amp;C6),"")</f>
        <v/>
      </c>
      <c r="Q6" t="str">
        <f ca="1">IF(D6&lt;&gt;"",COUNTIFS('Tracking Data'!D$3:D$1000,"SPM"&amp;"*",'Tracking Data'!R$3:R$1000,""),"")</f>
        <v/>
      </c>
      <c r="R6" t="str">
        <f ca="1">IF(D6&lt;&gt;"",COUNTIFS('Tracking Data'!D$3:D1004,"SPM"&amp;"*",'Tracking Data'!K$3:K1004,""),"")</f>
        <v/>
      </c>
    </row>
    <row r="7" spans="1:18" ht="14.45" x14ac:dyDescent="0.3">
      <c r="A7" s="4">
        <f t="shared" si="0"/>
        <v>42834</v>
      </c>
      <c r="B7" s="4">
        <v>42834</v>
      </c>
      <c r="C7" s="4">
        <v>42840</v>
      </c>
      <c r="D7" t="str">
        <f ca="1">IF(TODAY()&gt;=$A7,COUNTIFS('Tracking Data'!K$3:K1004,"&lt;="&amp;$C7,'Tracking Data'!L$3:L1004,"="&amp;""),"")</f>
        <v/>
      </c>
      <c r="E7" t="str">
        <f ca="1">IF(TODAY()&gt;=$A7,COUNTIFS('Tracking Data'!L$3:L1004,"&lt;="&amp;$C7,'Tracking Data'!M$3:M1004,"="&amp;""),"")</f>
        <v/>
      </c>
      <c r="F7" t="str">
        <f ca="1">IF(TODAY()&gt;=$A7,COUNTIFS('Tracking Data'!M$3:M1004,"&lt;="&amp;$C7,'Tracking Data'!N$3:N1004,"="&amp;""),"")</f>
        <v/>
      </c>
      <c r="G7" t="str">
        <f t="shared" ca="1" si="1"/>
        <v/>
      </c>
      <c r="H7" t="str">
        <f ca="1">IF(TODAY()&gt;=$A7,COUNTIFS('Tracking Data'!N$3:N1004,"&lt;="&amp;$C7,'Tracking Data'!O$3:O1004,"="&amp;""),"")</f>
        <v/>
      </c>
      <c r="I7" t="str">
        <f ca="1">IF(TODAY()&gt;=$A7,COUNTIFS('Tracking Data'!O$3:O1004,"&lt;="&amp;$C7,'Tracking Data'!P$3:P1004,"="&amp;""),"")</f>
        <v/>
      </c>
      <c r="J7" t="str">
        <f t="shared" ca="1" si="2"/>
        <v/>
      </c>
      <c r="K7" t="str">
        <f ca="1">IF(TODAY()&gt;=$A7,COUNTIFS('Tracking Data'!P$3:P1004,"&lt;="&amp;$C7,'Tracking Data'!Q$3:Q1004,"="&amp;""),"")</f>
        <v/>
      </c>
      <c r="L7" t="str">
        <f ca="1">IF(TODAY()&gt;=$A7,COUNTIFS('Tracking Data'!Q$3:Q1004,"&lt;="&amp;$C7,'Tracking Data'!R$3:R1004,"="&amp;""),"")</f>
        <v/>
      </c>
      <c r="M7" t="str">
        <f t="shared" ca="1" si="3"/>
        <v/>
      </c>
      <c r="N7" t="str">
        <f ca="1">IF(M7&lt;&gt;"",COUNTIFS('Tracking Data'!R$3:R1005,"&gt;="&amp;'Weekly Summary'!$B7,'Tracking Data'!R$3:R1005,"&lt;="&amp;'Weekly Summary'!$C7),"")</f>
        <v/>
      </c>
      <c r="O7" t="str">
        <f t="shared" ca="1" si="4"/>
        <v/>
      </c>
      <c r="P7" t="str">
        <f>IFERROR(AVERAGEIFS('Tracking Data'!S$3:S$1000,'Tracking Data'!R$3:R1005,"&gt;="&amp;B7,'Tracking Data'!R$3:R1005,"&lt;="&amp;C7),"")</f>
        <v/>
      </c>
      <c r="Q7" t="str">
        <f ca="1">IF(D7&lt;&gt;"",COUNTIFS('Tracking Data'!D$3:D$1000,"SPM"&amp;"*",'Tracking Data'!R$3:R$1000,""),"")</f>
        <v/>
      </c>
      <c r="R7" t="str">
        <f ca="1">IF(D7&lt;&gt;"",COUNTIFS('Tracking Data'!D$3:D1005,"SPM"&amp;"*",'Tracking Data'!K$3:K1005,""),"")</f>
        <v/>
      </c>
    </row>
    <row r="8" spans="1:18" ht="14.45" x14ac:dyDescent="0.3">
      <c r="A8" s="4">
        <f t="shared" si="0"/>
        <v>42841</v>
      </c>
      <c r="B8" s="4">
        <v>42841</v>
      </c>
      <c r="C8" s="4">
        <v>42847</v>
      </c>
      <c r="D8" t="str">
        <f ca="1">IF(TODAY()&gt;=$A8,COUNTIFS('Tracking Data'!K$3:K1005,"&lt;="&amp;$C8,'Tracking Data'!L$3:L1005,"="&amp;""),"")</f>
        <v/>
      </c>
      <c r="E8" t="str">
        <f ca="1">IF(TODAY()&gt;=$A8,COUNTIFS('Tracking Data'!L$3:L1005,"&lt;="&amp;$C8,'Tracking Data'!M$3:M1005,"="&amp;""),"")</f>
        <v/>
      </c>
      <c r="F8" t="str">
        <f ca="1">IF(TODAY()&gt;=$A8,COUNTIFS('Tracking Data'!M$3:M1005,"&lt;="&amp;$C8,'Tracking Data'!N$3:N1005,"="&amp;""),"")</f>
        <v/>
      </c>
      <c r="G8" t="str">
        <f t="shared" ca="1" si="1"/>
        <v/>
      </c>
      <c r="H8" t="str">
        <f ca="1">IF(TODAY()&gt;=$A8,COUNTIFS('Tracking Data'!N$3:N1005,"&lt;="&amp;$C8,'Tracking Data'!O$3:O1005,"="&amp;""),"")</f>
        <v/>
      </c>
      <c r="I8" t="str">
        <f ca="1">IF(TODAY()&gt;=$A8,COUNTIFS('Tracking Data'!O$3:O1005,"&lt;="&amp;$C8,'Tracking Data'!P$3:P1005,"="&amp;""),"")</f>
        <v/>
      </c>
      <c r="J8" t="str">
        <f t="shared" ca="1" si="2"/>
        <v/>
      </c>
      <c r="K8" t="str">
        <f ca="1">IF(TODAY()&gt;=$A8,COUNTIFS('Tracking Data'!P$3:P1005,"&lt;="&amp;$C8,'Tracking Data'!Q$3:Q1005,"="&amp;""),"")</f>
        <v/>
      </c>
      <c r="L8" t="str">
        <f ca="1">IF(TODAY()&gt;=$A8,COUNTIFS('Tracking Data'!Q$3:Q1005,"&lt;="&amp;$C8,'Tracking Data'!R$3:R1005,"="&amp;""),"")</f>
        <v/>
      </c>
      <c r="M8" t="str">
        <f t="shared" ca="1" si="3"/>
        <v/>
      </c>
      <c r="N8" t="str">
        <f ca="1">IF(M8&lt;&gt;"",COUNTIFS('Tracking Data'!R$3:R1006,"&gt;="&amp;'Weekly Summary'!$B8,'Tracking Data'!R$3:R1006,"&lt;="&amp;'Weekly Summary'!$C8),"")</f>
        <v/>
      </c>
      <c r="O8" t="str">
        <f t="shared" ca="1" si="4"/>
        <v/>
      </c>
      <c r="P8" t="str">
        <f>IFERROR(AVERAGEIFS('Tracking Data'!S$3:S$1000,'Tracking Data'!R$3:R1006,"&gt;="&amp;B8,'Tracking Data'!R$3:R1006,"&lt;="&amp;C8),"")</f>
        <v/>
      </c>
      <c r="Q8" t="str">
        <f ca="1">IF(D8&lt;&gt;"",COUNTIFS('Tracking Data'!D$3:D$1000,"SPM"&amp;"*",'Tracking Data'!R$3:R$1000,""),"")</f>
        <v/>
      </c>
      <c r="R8" t="str">
        <f ca="1">IF(D8&lt;&gt;"",COUNTIFS('Tracking Data'!D$3:D1006,"SPM"&amp;"*",'Tracking Data'!K$3:K1006,""),"")</f>
        <v/>
      </c>
    </row>
    <row r="9" spans="1:18" ht="14.45" x14ac:dyDescent="0.3">
      <c r="A9" s="4">
        <f t="shared" si="0"/>
        <v>42848</v>
      </c>
      <c r="B9" s="4">
        <v>42848</v>
      </c>
      <c r="C9" s="4">
        <v>42854</v>
      </c>
      <c r="D9" t="str">
        <f ca="1">IF(TODAY()&gt;=$A9,COUNTIFS('Tracking Data'!K$3:K1006,"&lt;="&amp;$C9,'Tracking Data'!L$3:L1006,"="&amp;""),"")</f>
        <v/>
      </c>
      <c r="E9" t="str">
        <f ca="1">IF(TODAY()&gt;=$A9,COUNTIFS('Tracking Data'!L$3:L1006,"&lt;="&amp;$C9,'Tracking Data'!M$3:M1006,"="&amp;""),"")</f>
        <v/>
      </c>
      <c r="F9" t="str">
        <f ca="1">IF(TODAY()&gt;=$A9,COUNTIFS('Tracking Data'!M$3:M1006,"&lt;="&amp;$C9,'Tracking Data'!N$3:N1006,"="&amp;""),"")</f>
        <v/>
      </c>
      <c r="G9" t="str">
        <f t="shared" ca="1" si="1"/>
        <v/>
      </c>
      <c r="H9" t="str">
        <f ca="1">IF(TODAY()&gt;=$A9,COUNTIFS('Tracking Data'!N$3:N1006,"&lt;="&amp;$C9,'Tracking Data'!O$3:O1006,"="&amp;""),"")</f>
        <v/>
      </c>
      <c r="I9" t="str">
        <f ca="1">IF(TODAY()&gt;=$A9,COUNTIFS('Tracking Data'!O$3:O1006,"&lt;="&amp;$C9,'Tracking Data'!P$3:P1006,"="&amp;""),"")</f>
        <v/>
      </c>
      <c r="J9" t="str">
        <f t="shared" ca="1" si="2"/>
        <v/>
      </c>
      <c r="K9" t="str">
        <f ca="1">IF(TODAY()&gt;=$A9,COUNTIFS('Tracking Data'!P$3:P1006,"&lt;="&amp;$C9,'Tracking Data'!Q$3:Q1006,"="&amp;""),"")</f>
        <v/>
      </c>
      <c r="L9" t="str">
        <f ca="1">IF(TODAY()&gt;=$A9,COUNTIFS('Tracking Data'!Q$3:Q1006,"&lt;="&amp;$C9,'Tracking Data'!R$3:R1006,"="&amp;""),"")</f>
        <v/>
      </c>
      <c r="M9" t="str">
        <f t="shared" ca="1" si="3"/>
        <v/>
      </c>
      <c r="N9" t="str">
        <f ca="1">IF(M9&lt;&gt;"",COUNTIFS('Tracking Data'!R$3:R1007,"&gt;="&amp;'Weekly Summary'!$B9,'Tracking Data'!R$3:R1007,"&lt;="&amp;'Weekly Summary'!$C9),"")</f>
        <v/>
      </c>
      <c r="O9" t="str">
        <f t="shared" ca="1" si="4"/>
        <v/>
      </c>
      <c r="P9" t="str">
        <f>IFERROR(AVERAGEIFS('Tracking Data'!S$3:S$1000,'Tracking Data'!R$3:R1007,"&gt;="&amp;B9,'Tracking Data'!R$3:R1007,"&lt;="&amp;C9),"")</f>
        <v/>
      </c>
      <c r="Q9" t="str">
        <f ca="1">IF(D9&lt;&gt;"",COUNTIFS('Tracking Data'!D$3:D$1000,"SPM"&amp;"*",'Tracking Data'!R$3:R$1000,""),"")</f>
        <v/>
      </c>
      <c r="R9" t="str">
        <f ca="1">IF(D9&lt;&gt;"",COUNTIFS('Tracking Data'!D$3:D1007,"SPM"&amp;"*",'Tracking Data'!K$3:K1007,""),"")</f>
        <v/>
      </c>
    </row>
    <row r="10" spans="1:18" ht="14.45" x14ac:dyDescent="0.3">
      <c r="A10" s="4">
        <f t="shared" si="0"/>
        <v>42855</v>
      </c>
      <c r="B10" s="4">
        <v>42855</v>
      </c>
      <c r="C10" s="4">
        <v>42861</v>
      </c>
      <c r="D10" t="str">
        <f ca="1">IF(TODAY()&gt;=$A10,COUNTIFS('Tracking Data'!K$3:K1007,"&lt;="&amp;$C10,'Tracking Data'!L$3:L1007,"="&amp;""),"")</f>
        <v/>
      </c>
      <c r="E10" t="str">
        <f ca="1">IF(TODAY()&gt;=$A10,COUNTIFS('Tracking Data'!L$3:L1007,"&lt;="&amp;$C10,'Tracking Data'!M$3:M1007,"="&amp;""),"")</f>
        <v/>
      </c>
      <c r="F10" t="str">
        <f ca="1">IF(TODAY()&gt;=$A10,COUNTIFS('Tracking Data'!M$3:M1007,"&lt;="&amp;$C10,'Tracking Data'!N$3:N1007,"="&amp;""),"")</f>
        <v/>
      </c>
      <c r="G10" t="str">
        <f t="shared" ca="1" si="1"/>
        <v/>
      </c>
      <c r="H10" t="str">
        <f ca="1">IF(TODAY()&gt;=$A10,COUNTIFS('Tracking Data'!N$3:N1007,"&lt;="&amp;$C10,'Tracking Data'!O$3:O1007,"="&amp;""),"")</f>
        <v/>
      </c>
      <c r="I10" t="str">
        <f ca="1">IF(TODAY()&gt;=$A10,COUNTIFS('Tracking Data'!O$3:O1007,"&lt;="&amp;$C10,'Tracking Data'!P$3:P1007,"="&amp;""),"")</f>
        <v/>
      </c>
      <c r="J10" t="str">
        <f t="shared" ca="1" si="2"/>
        <v/>
      </c>
      <c r="K10" t="str">
        <f ca="1">IF(TODAY()&gt;=$A10,COUNTIFS('Tracking Data'!P$3:P1007,"&lt;="&amp;$C10,'Tracking Data'!Q$3:Q1007,"="&amp;""),"")</f>
        <v/>
      </c>
      <c r="L10" t="str">
        <f ca="1">IF(TODAY()&gt;=$A10,COUNTIFS('Tracking Data'!Q$3:Q1007,"&lt;="&amp;$C10,'Tracking Data'!R$3:R1007,"="&amp;""),"")</f>
        <v/>
      </c>
      <c r="M10" t="str">
        <f t="shared" ca="1" si="3"/>
        <v/>
      </c>
      <c r="N10" t="str">
        <f ca="1">IF(M10&lt;&gt;"",COUNTIFS('Tracking Data'!R$3:R1008,"&gt;="&amp;'Weekly Summary'!$B10,'Tracking Data'!R$3:R1008,"&lt;="&amp;'Weekly Summary'!$C10),"")</f>
        <v/>
      </c>
      <c r="O10" t="str">
        <f t="shared" ca="1" si="4"/>
        <v/>
      </c>
      <c r="P10" t="str">
        <f>IFERROR(AVERAGEIFS('Tracking Data'!S$3:S$1000,'Tracking Data'!R$3:R1008,"&gt;="&amp;B10,'Tracking Data'!R$3:R1008,"&lt;="&amp;C10),"")</f>
        <v/>
      </c>
      <c r="Q10" t="str">
        <f ca="1">IF(D10&lt;&gt;"",COUNTIFS('Tracking Data'!D$3:D$1000,"SPM"&amp;"*",'Tracking Data'!R$3:R$1000,""),"")</f>
        <v/>
      </c>
      <c r="R10" t="str">
        <f ca="1">IF(D10&lt;&gt;"",COUNTIFS('Tracking Data'!D$3:D1008,"SPM"&amp;"*",'Tracking Data'!K$3:K1008,""),"")</f>
        <v/>
      </c>
    </row>
    <row r="11" spans="1:18" ht="14.45" x14ac:dyDescent="0.3">
      <c r="A11" s="4">
        <f t="shared" si="0"/>
        <v>42862</v>
      </c>
      <c r="B11" s="4">
        <v>42862</v>
      </c>
      <c r="C11" s="4">
        <v>42868</v>
      </c>
      <c r="D11" t="str">
        <f ca="1">IF(TODAY()&gt;=$A11,COUNTIFS('Tracking Data'!K$3:K1008,"&lt;="&amp;$C11,'Tracking Data'!L$3:L1008,"="&amp;""),"")</f>
        <v/>
      </c>
      <c r="E11" t="str">
        <f ca="1">IF(TODAY()&gt;=$A11,COUNTIFS('Tracking Data'!L$3:L1008,"&lt;="&amp;$C11,'Tracking Data'!M$3:M1008,"="&amp;""),"")</f>
        <v/>
      </c>
      <c r="F11" t="str">
        <f ca="1">IF(TODAY()&gt;=$A11,COUNTIFS('Tracking Data'!M$3:M1008,"&lt;="&amp;$C11,'Tracking Data'!N$3:N1008,"="&amp;""),"")</f>
        <v/>
      </c>
      <c r="G11" t="str">
        <f t="shared" ca="1" si="1"/>
        <v/>
      </c>
      <c r="H11" t="str">
        <f ca="1">IF(TODAY()&gt;=$A11,COUNTIFS('Tracking Data'!N$3:N1008,"&lt;="&amp;$C11,'Tracking Data'!O$3:O1008,"="&amp;""),"")</f>
        <v/>
      </c>
      <c r="I11" t="str">
        <f ca="1">IF(TODAY()&gt;=$A11,COUNTIFS('Tracking Data'!O$3:O1008,"&lt;="&amp;$C11,'Tracking Data'!P$3:P1008,"="&amp;""),"")</f>
        <v/>
      </c>
      <c r="J11" t="str">
        <f t="shared" ca="1" si="2"/>
        <v/>
      </c>
      <c r="K11" t="str">
        <f ca="1">IF(TODAY()&gt;=$A11,COUNTIFS('Tracking Data'!P$3:P1008,"&lt;="&amp;$C11,'Tracking Data'!Q$3:Q1008,"="&amp;""),"")</f>
        <v/>
      </c>
      <c r="L11" t="str">
        <f ca="1">IF(TODAY()&gt;=$A11,COUNTIFS('Tracking Data'!Q$3:Q1008,"&lt;="&amp;$C11,'Tracking Data'!R$3:R1008,"="&amp;""),"")</f>
        <v/>
      </c>
      <c r="M11" t="str">
        <f t="shared" ca="1" si="3"/>
        <v/>
      </c>
      <c r="N11" t="str">
        <f ca="1">IF(M11&lt;&gt;"",COUNTIFS('Tracking Data'!R$3:R1009,"&gt;="&amp;'Weekly Summary'!$B11,'Tracking Data'!R$3:R1009,"&lt;="&amp;'Weekly Summary'!$C11),"")</f>
        <v/>
      </c>
      <c r="O11" t="str">
        <f t="shared" ca="1" si="4"/>
        <v/>
      </c>
      <c r="P11" t="str">
        <f>IFERROR(AVERAGEIFS('Tracking Data'!S$3:S$1000,'Tracking Data'!R$3:R1009,"&gt;="&amp;B11,'Tracking Data'!R$3:R1009,"&lt;="&amp;C11),"")</f>
        <v/>
      </c>
      <c r="Q11" t="str">
        <f ca="1">IF(D11&lt;&gt;"",COUNTIFS('Tracking Data'!D$3:D$1000,"SPM"&amp;"*",'Tracking Data'!R$3:R$1000,""),"")</f>
        <v/>
      </c>
      <c r="R11" t="str">
        <f ca="1">IF(D11&lt;&gt;"",COUNTIFS('Tracking Data'!D$3:D1009,"SPM"&amp;"*",'Tracking Data'!K$3:K1009,""),"")</f>
        <v/>
      </c>
    </row>
    <row r="12" spans="1:18" ht="14.45" x14ac:dyDescent="0.3">
      <c r="A12" s="4">
        <f t="shared" si="0"/>
        <v>42869</v>
      </c>
      <c r="B12" s="4">
        <v>42869</v>
      </c>
      <c r="C12" s="4">
        <v>42875</v>
      </c>
      <c r="D12" t="str">
        <f ca="1">IF(TODAY()&gt;=$A12,COUNTIFS('Tracking Data'!K$3:K1009,"&lt;="&amp;$C12,'Tracking Data'!L$3:L1009,"="&amp;""),"")</f>
        <v/>
      </c>
      <c r="E12" t="str">
        <f ca="1">IF(TODAY()&gt;=$A12,COUNTIFS('Tracking Data'!L$3:L1009,"&lt;="&amp;$C12,'Tracking Data'!M$3:M1009,"="&amp;""),"")</f>
        <v/>
      </c>
      <c r="F12" t="str">
        <f ca="1">IF(TODAY()&gt;=$A12,COUNTIFS('Tracking Data'!M$3:M1009,"&lt;="&amp;$C12,'Tracking Data'!N$3:N1009,"="&amp;""),"")</f>
        <v/>
      </c>
      <c r="G12" t="str">
        <f t="shared" ca="1" si="1"/>
        <v/>
      </c>
      <c r="H12" t="str">
        <f ca="1">IF(TODAY()&gt;=$A12,COUNTIFS('Tracking Data'!N$3:N1009,"&lt;="&amp;$C12,'Tracking Data'!O$3:O1009,"="&amp;""),"")</f>
        <v/>
      </c>
      <c r="I12" t="str">
        <f ca="1">IF(TODAY()&gt;=$A12,COUNTIFS('Tracking Data'!O$3:O1009,"&lt;="&amp;$C12,'Tracking Data'!P$3:P1009,"="&amp;""),"")</f>
        <v/>
      </c>
      <c r="J12" t="str">
        <f t="shared" ca="1" si="2"/>
        <v/>
      </c>
      <c r="K12" t="str">
        <f ca="1">IF(TODAY()&gt;=$A12,COUNTIFS('Tracking Data'!P$3:P1009,"&lt;="&amp;$C12,'Tracking Data'!Q$3:Q1009,"="&amp;""),"")</f>
        <v/>
      </c>
      <c r="L12" t="str">
        <f ca="1">IF(TODAY()&gt;=$A12,COUNTIFS('Tracking Data'!Q$3:Q1009,"&lt;="&amp;$C12,'Tracking Data'!R$3:R1009,"="&amp;""),"")</f>
        <v/>
      </c>
      <c r="M12" t="str">
        <f t="shared" ca="1" si="3"/>
        <v/>
      </c>
      <c r="N12" t="str">
        <f ca="1">IF(M12&lt;&gt;"",COUNTIFS('Tracking Data'!R$3:R1010,"&gt;="&amp;'Weekly Summary'!$B12,'Tracking Data'!R$3:R1010,"&lt;="&amp;'Weekly Summary'!$C12),"")</f>
        <v/>
      </c>
      <c r="O12" t="str">
        <f t="shared" ca="1" si="4"/>
        <v/>
      </c>
      <c r="P12" t="str">
        <f>IFERROR(AVERAGEIFS('Tracking Data'!S$3:S$1000,'Tracking Data'!R$3:R1010,"&gt;="&amp;B12,'Tracking Data'!R$3:R1010,"&lt;="&amp;C12),"")</f>
        <v/>
      </c>
      <c r="Q12" t="str">
        <f ca="1">IF(D12&lt;&gt;"",COUNTIFS('Tracking Data'!D$3:D$1000,"SPM"&amp;"*",'Tracking Data'!R$3:R$1000,""),"")</f>
        <v/>
      </c>
      <c r="R12" t="str">
        <f ca="1">IF(D12&lt;&gt;"",COUNTIFS('Tracking Data'!D$3:D1010,"SPM"&amp;"*",'Tracking Data'!K$3:K1010,""),"")</f>
        <v/>
      </c>
    </row>
    <row r="13" spans="1:18" ht="14.45" x14ac:dyDescent="0.3">
      <c r="A13" s="4">
        <f t="shared" si="0"/>
        <v>42876</v>
      </c>
      <c r="B13" s="4">
        <v>42876</v>
      </c>
      <c r="C13" s="4">
        <v>42882</v>
      </c>
      <c r="D13" t="str">
        <f ca="1">IF(TODAY()&gt;=$A13,COUNTIFS('Tracking Data'!K$3:K1010,"&lt;="&amp;$C13,'Tracking Data'!L$3:L1010,"="&amp;""),"")</f>
        <v/>
      </c>
      <c r="E13" t="str">
        <f ca="1">IF(TODAY()&gt;=$A13,COUNTIFS('Tracking Data'!L$3:L1010,"&lt;="&amp;$C13,'Tracking Data'!M$3:M1010,"="&amp;""),"")</f>
        <v/>
      </c>
      <c r="F13" t="str">
        <f ca="1">IF(TODAY()&gt;=$A13,COUNTIFS('Tracking Data'!M$3:M1010,"&lt;="&amp;$C13,'Tracking Data'!N$3:N1010,"="&amp;""),"")</f>
        <v/>
      </c>
      <c r="G13" t="str">
        <f t="shared" ca="1" si="1"/>
        <v/>
      </c>
      <c r="H13" t="str">
        <f ca="1">IF(TODAY()&gt;=$A13,COUNTIFS('Tracking Data'!N$3:N1010,"&lt;="&amp;$C13,'Tracking Data'!O$3:O1010,"="&amp;""),"")</f>
        <v/>
      </c>
      <c r="I13" t="str">
        <f ca="1">IF(TODAY()&gt;=$A13,COUNTIFS('Tracking Data'!O$3:O1010,"&lt;="&amp;$C13,'Tracking Data'!P$3:P1010,"="&amp;""),"")</f>
        <v/>
      </c>
      <c r="J13" t="str">
        <f t="shared" ca="1" si="2"/>
        <v/>
      </c>
      <c r="K13" t="str">
        <f ca="1">IF(TODAY()&gt;=$A13,COUNTIFS('Tracking Data'!P$3:P1010,"&lt;="&amp;$C13,'Tracking Data'!Q$3:Q1010,"="&amp;""),"")</f>
        <v/>
      </c>
      <c r="L13" t="str">
        <f ca="1">IF(TODAY()&gt;=$A13,COUNTIFS('Tracking Data'!Q$3:Q1010,"&lt;="&amp;$C13,'Tracking Data'!R$3:R1010,"="&amp;""),"")</f>
        <v/>
      </c>
      <c r="M13" t="str">
        <f t="shared" ca="1" si="3"/>
        <v/>
      </c>
      <c r="N13" t="str">
        <f ca="1">IF(M13&lt;&gt;"",COUNTIFS('Tracking Data'!R$3:R1011,"&gt;="&amp;'Weekly Summary'!$B13,'Tracking Data'!R$3:R1011,"&lt;="&amp;'Weekly Summary'!$C13),"")</f>
        <v/>
      </c>
      <c r="O13" t="str">
        <f t="shared" ca="1" si="4"/>
        <v/>
      </c>
      <c r="P13" t="str">
        <f>IFERROR(AVERAGEIFS('Tracking Data'!S$3:S$1000,'Tracking Data'!R$3:R1011,"&gt;="&amp;B13,'Tracking Data'!R$3:R1011,"&lt;="&amp;C13),"")</f>
        <v/>
      </c>
      <c r="Q13" t="str">
        <f ca="1">IF(D13&lt;&gt;"",COUNTIFS('Tracking Data'!D$3:D$1000,"SPM"&amp;"*",'Tracking Data'!R$3:R$1000,""),"")</f>
        <v/>
      </c>
      <c r="R13" t="str">
        <f ca="1">IF(D13&lt;&gt;"",COUNTIFS('Tracking Data'!D$3:D1011,"SPM"&amp;"*",'Tracking Data'!K$3:K1011,""),"")</f>
        <v/>
      </c>
    </row>
    <row r="14" spans="1:18" ht="14.45" x14ac:dyDescent="0.3">
      <c r="A14" s="4">
        <f t="shared" si="0"/>
        <v>42883</v>
      </c>
      <c r="B14" s="4">
        <v>42883</v>
      </c>
      <c r="C14" s="4">
        <v>42889</v>
      </c>
      <c r="D14" t="str">
        <f ca="1">IF(TODAY()&gt;=$A14,COUNTIFS('Tracking Data'!K$3:K1011,"&lt;="&amp;$C14,'Tracking Data'!L$3:L1011,"="&amp;""),"")</f>
        <v/>
      </c>
      <c r="E14" t="str">
        <f ca="1">IF(TODAY()&gt;=$A14,COUNTIFS('Tracking Data'!L$3:L1011,"&lt;="&amp;$C14,'Tracking Data'!M$3:M1011,"="&amp;""),"")</f>
        <v/>
      </c>
      <c r="F14" t="str">
        <f ca="1">IF(TODAY()&gt;=$A14,COUNTIFS('Tracking Data'!M$3:M1011,"&lt;="&amp;$C14,'Tracking Data'!N$3:N1011,"="&amp;""),"")</f>
        <v/>
      </c>
      <c r="G14" t="str">
        <f t="shared" ca="1" si="1"/>
        <v/>
      </c>
      <c r="H14" t="str">
        <f ca="1">IF(TODAY()&gt;=$A14,COUNTIFS('Tracking Data'!N$3:N1011,"&lt;="&amp;$C14,'Tracking Data'!O$3:O1011,"="&amp;""),"")</f>
        <v/>
      </c>
      <c r="I14" t="str">
        <f ca="1">IF(TODAY()&gt;=$A14,COUNTIFS('Tracking Data'!O$3:O1011,"&lt;="&amp;$C14,'Tracking Data'!P$3:P1011,"="&amp;""),"")</f>
        <v/>
      </c>
      <c r="J14" t="str">
        <f t="shared" ca="1" si="2"/>
        <v/>
      </c>
      <c r="K14" t="str">
        <f ca="1">IF(TODAY()&gt;=$A14,COUNTIFS('Tracking Data'!P$3:P1011,"&lt;="&amp;$C14,'Tracking Data'!Q$3:Q1011,"="&amp;""),"")</f>
        <v/>
      </c>
      <c r="L14" t="str">
        <f ca="1">IF(TODAY()&gt;=$A14,COUNTIFS('Tracking Data'!Q$3:Q1011,"&lt;="&amp;$C14,'Tracking Data'!R$3:R1011,"="&amp;""),"")</f>
        <v/>
      </c>
      <c r="M14" t="str">
        <f t="shared" ca="1" si="3"/>
        <v/>
      </c>
      <c r="N14" t="str">
        <f ca="1">IF(M14&lt;&gt;"",COUNTIFS('Tracking Data'!R$3:R1012,"&gt;="&amp;'Weekly Summary'!$B14,'Tracking Data'!R$3:R1012,"&lt;="&amp;'Weekly Summary'!$C14),"")</f>
        <v/>
      </c>
      <c r="O14" t="str">
        <f t="shared" ca="1" si="4"/>
        <v/>
      </c>
      <c r="P14" t="str">
        <f>IFERROR(AVERAGEIFS('Tracking Data'!S$3:S$1000,'Tracking Data'!R$3:R1012,"&gt;="&amp;B14,'Tracking Data'!R$3:R1012,"&lt;="&amp;C14),"")</f>
        <v/>
      </c>
      <c r="Q14" t="str">
        <f ca="1">IF(D14&lt;&gt;"",COUNTIFS('Tracking Data'!D$3:D$1000,"SPM"&amp;"*",'Tracking Data'!R$3:R$1000,""),"")</f>
        <v/>
      </c>
      <c r="R14" t="str">
        <f ca="1">IF(D14&lt;&gt;"",COUNTIFS('Tracking Data'!D$3:D1012,"SPM"&amp;"*",'Tracking Data'!K$3:K1012,""),"")</f>
        <v/>
      </c>
    </row>
    <row r="15" spans="1:18" ht="14.45" x14ac:dyDescent="0.3">
      <c r="A15" s="4">
        <f t="shared" si="0"/>
        <v>42890</v>
      </c>
      <c r="B15" s="4">
        <v>42890</v>
      </c>
      <c r="C15" s="4">
        <v>42896</v>
      </c>
      <c r="D15" t="str">
        <f ca="1">IF(TODAY()&gt;=$A15,COUNTIFS('Tracking Data'!K$3:K1012,"&lt;="&amp;$C15,'Tracking Data'!L$3:L1012,"="&amp;""),"")</f>
        <v/>
      </c>
      <c r="E15" t="str">
        <f ca="1">IF(TODAY()&gt;=$A15,COUNTIFS('Tracking Data'!L$3:L1012,"&lt;="&amp;$C15,'Tracking Data'!M$3:M1012,"="&amp;""),"")</f>
        <v/>
      </c>
      <c r="F15" t="str">
        <f ca="1">IF(TODAY()&gt;=$A15,COUNTIFS('Tracking Data'!M$3:M1012,"&lt;="&amp;$C15,'Tracking Data'!N$3:N1012,"="&amp;""),"")</f>
        <v/>
      </c>
      <c r="G15" t="str">
        <f t="shared" ca="1" si="1"/>
        <v/>
      </c>
      <c r="H15" t="str">
        <f ca="1">IF(TODAY()&gt;=$A15,COUNTIFS('Tracking Data'!N$3:N1012,"&lt;="&amp;$C15,'Tracking Data'!O$3:O1012,"="&amp;""),"")</f>
        <v/>
      </c>
      <c r="I15" t="str">
        <f ca="1">IF(TODAY()&gt;=$A15,COUNTIFS('Tracking Data'!O$3:O1012,"&lt;="&amp;$C15,'Tracking Data'!P$3:P1012,"="&amp;""),"")</f>
        <v/>
      </c>
      <c r="J15" t="str">
        <f t="shared" ca="1" si="2"/>
        <v/>
      </c>
      <c r="K15" t="str">
        <f ca="1">IF(TODAY()&gt;=$A15,COUNTIFS('Tracking Data'!P$3:P1012,"&lt;="&amp;$C15,'Tracking Data'!Q$3:Q1012,"="&amp;""),"")</f>
        <v/>
      </c>
      <c r="L15" t="str">
        <f ca="1">IF(TODAY()&gt;=$A15,COUNTIFS('Tracking Data'!Q$3:Q1012,"&lt;="&amp;$C15,'Tracking Data'!R$3:R1012,"="&amp;""),"")</f>
        <v/>
      </c>
      <c r="M15" t="str">
        <f t="shared" ca="1" si="3"/>
        <v/>
      </c>
      <c r="N15" t="str">
        <f ca="1">IF(M15&lt;&gt;"",COUNTIFS('Tracking Data'!R$3:R1013,"&gt;="&amp;'Weekly Summary'!$B15,'Tracking Data'!R$3:R1013,"&lt;="&amp;'Weekly Summary'!$C15),"")</f>
        <v/>
      </c>
      <c r="O15" t="str">
        <f t="shared" ca="1" si="4"/>
        <v/>
      </c>
      <c r="P15" t="str">
        <f>IFERROR(AVERAGEIFS('Tracking Data'!S$3:S$1000,'Tracking Data'!R$3:R1013,"&gt;="&amp;B15,'Tracking Data'!R$3:R1013,"&lt;="&amp;C15),"")</f>
        <v/>
      </c>
      <c r="Q15" t="str">
        <f ca="1">IF(D15&lt;&gt;"",COUNTIFS('Tracking Data'!D$3:D$1000,"SPM"&amp;"*",'Tracking Data'!R$3:R$1000,""),"")</f>
        <v/>
      </c>
      <c r="R15" t="str">
        <f ca="1">IF(D15&lt;&gt;"",COUNTIFS('Tracking Data'!D$3:D1013,"SPM"&amp;"*",'Tracking Data'!K$3:K1013,""),"")</f>
        <v/>
      </c>
    </row>
    <row r="16" spans="1:18" ht="14.45" x14ac:dyDescent="0.3">
      <c r="A16" s="4">
        <f t="shared" si="0"/>
        <v>42897</v>
      </c>
      <c r="B16" s="4">
        <v>42897</v>
      </c>
      <c r="C16" s="4">
        <v>42903</v>
      </c>
      <c r="D16" t="str">
        <f ca="1">IF(TODAY()&gt;=$A16,COUNTIFS('Tracking Data'!K$3:K1013,"&lt;="&amp;$C16,'Tracking Data'!L$3:L1013,"="&amp;""),"")</f>
        <v/>
      </c>
      <c r="E16" t="str">
        <f ca="1">IF(TODAY()&gt;=$A16,COUNTIFS('Tracking Data'!L$3:L1013,"&lt;="&amp;$C16,'Tracking Data'!M$3:M1013,"="&amp;""),"")</f>
        <v/>
      </c>
      <c r="F16" t="str">
        <f ca="1">IF(TODAY()&gt;=$A16,COUNTIFS('Tracking Data'!M$3:M1013,"&lt;="&amp;$C16,'Tracking Data'!N$3:N1013,"="&amp;""),"")</f>
        <v/>
      </c>
      <c r="G16" t="str">
        <f t="shared" ca="1" si="1"/>
        <v/>
      </c>
      <c r="H16" t="str">
        <f ca="1">IF(TODAY()&gt;=$A16,COUNTIFS('Tracking Data'!N$3:N1013,"&lt;="&amp;$C16,'Tracking Data'!O$3:O1013,"="&amp;""),"")</f>
        <v/>
      </c>
      <c r="I16" t="str">
        <f ca="1">IF(TODAY()&gt;=$A16,COUNTIFS('Tracking Data'!O$3:O1013,"&lt;="&amp;$C16,'Tracking Data'!P$3:P1013,"="&amp;""),"")</f>
        <v/>
      </c>
      <c r="J16" t="str">
        <f t="shared" ca="1" si="2"/>
        <v/>
      </c>
      <c r="K16" t="str">
        <f ca="1">IF(TODAY()&gt;=$A16,COUNTIFS('Tracking Data'!P$3:P1013,"&lt;="&amp;$C16,'Tracking Data'!Q$3:Q1013,"="&amp;""),"")</f>
        <v/>
      </c>
      <c r="L16" t="str">
        <f ca="1">IF(TODAY()&gt;=$A16,COUNTIFS('Tracking Data'!Q$3:Q1013,"&lt;="&amp;$C16,'Tracking Data'!R$3:R1013,"="&amp;""),"")</f>
        <v/>
      </c>
      <c r="M16" t="str">
        <f t="shared" ca="1" si="3"/>
        <v/>
      </c>
      <c r="N16" t="str">
        <f ca="1">IF(M16&lt;&gt;"",COUNTIFS('Tracking Data'!R$3:R1014,"&gt;="&amp;'Weekly Summary'!$B16,'Tracking Data'!R$3:R1014,"&lt;="&amp;'Weekly Summary'!$C16),"")</f>
        <v/>
      </c>
      <c r="O16" t="str">
        <f t="shared" ca="1" si="4"/>
        <v/>
      </c>
      <c r="P16" t="str">
        <f>IFERROR(AVERAGEIFS('Tracking Data'!S$3:S$1000,'Tracking Data'!R$3:R1014,"&gt;="&amp;B16,'Tracking Data'!R$3:R1014,"&lt;="&amp;C16),"")</f>
        <v/>
      </c>
      <c r="Q16" t="str">
        <f ca="1">IF(D16&lt;&gt;"",COUNTIFS('Tracking Data'!D$3:D$1000,"SPM"&amp;"*",'Tracking Data'!R$3:R$1000,""),"")</f>
        <v/>
      </c>
      <c r="R16" t="str">
        <f ca="1">IF(D16&lt;&gt;"",COUNTIFS('Tracking Data'!D$3:D1014,"SPM"&amp;"*",'Tracking Data'!K$3:K1014,""),"")</f>
        <v/>
      </c>
    </row>
    <row r="17" spans="1:18" ht="14.45" x14ac:dyDescent="0.3">
      <c r="A17" s="4">
        <f t="shared" si="0"/>
        <v>42904</v>
      </c>
      <c r="B17" s="4">
        <v>42904</v>
      </c>
      <c r="C17" s="4">
        <v>42910</v>
      </c>
      <c r="D17" t="str">
        <f ca="1">IF(TODAY()&gt;=$A17,COUNTIFS('Tracking Data'!K$3:K1014,"&lt;="&amp;$C17,'Tracking Data'!L$3:L1014,"="&amp;""),"")</f>
        <v/>
      </c>
      <c r="E17" t="str">
        <f ca="1">IF(TODAY()&gt;=$A17,COUNTIFS('Tracking Data'!L$3:L1014,"&lt;="&amp;$C17,'Tracking Data'!M$3:M1014,"="&amp;""),"")</f>
        <v/>
      </c>
      <c r="F17" t="str">
        <f ca="1">IF(TODAY()&gt;=$A17,COUNTIFS('Tracking Data'!M$3:M1014,"&lt;="&amp;$C17,'Tracking Data'!N$3:N1014,"="&amp;""),"")</f>
        <v/>
      </c>
      <c r="G17" t="str">
        <f t="shared" ca="1" si="1"/>
        <v/>
      </c>
      <c r="H17" t="str">
        <f ca="1">IF(TODAY()&gt;=$A17,COUNTIFS('Tracking Data'!N$3:N1014,"&lt;="&amp;$C17,'Tracking Data'!O$3:O1014,"="&amp;""),"")</f>
        <v/>
      </c>
      <c r="I17" t="str">
        <f ca="1">IF(TODAY()&gt;=$A17,COUNTIFS('Tracking Data'!O$3:O1014,"&lt;="&amp;$C17,'Tracking Data'!P$3:P1014,"="&amp;""),"")</f>
        <v/>
      </c>
      <c r="J17" t="str">
        <f t="shared" ca="1" si="2"/>
        <v/>
      </c>
      <c r="K17" t="str">
        <f ca="1">IF(TODAY()&gt;=$A17,COUNTIFS('Tracking Data'!P$3:P1014,"&lt;="&amp;$C17,'Tracking Data'!Q$3:Q1014,"="&amp;""),"")</f>
        <v/>
      </c>
      <c r="L17" t="str">
        <f ca="1">IF(TODAY()&gt;=$A17,COUNTIFS('Tracking Data'!Q$3:Q1014,"&lt;="&amp;$C17,'Tracking Data'!R$3:R1014,"="&amp;""),"")</f>
        <v/>
      </c>
      <c r="M17" t="str">
        <f t="shared" ca="1" si="3"/>
        <v/>
      </c>
      <c r="N17" t="str">
        <f ca="1">IF(M17&lt;&gt;"",COUNTIFS('Tracking Data'!R$3:R1015,"&gt;="&amp;'Weekly Summary'!$B17,'Tracking Data'!R$3:R1015,"&lt;="&amp;'Weekly Summary'!$C17),"")</f>
        <v/>
      </c>
      <c r="O17" t="str">
        <f t="shared" ca="1" si="4"/>
        <v/>
      </c>
      <c r="P17" t="str">
        <f>IFERROR(AVERAGEIFS('Tracking Data'!S$3:S$1000,'Tracking Data'!R$3:R1015,"&gt;="&amp;B17,'Tracking Data'!R$3:R1015,"&lt;="&amp;C17),"")</f>
        <v/>
      </c>
      <c r="Q17" t="str">
        <f ca="1">IF(D17&lt;&gt;"",COUNTIFS('Tracking Data'!D$3:D$1000,"SPM"&amp;"*",'Tracking Data'!R$3:R$1000,""),"")</f>
        <v/>
      </c>
      <c r="R17" t="str">
        <f ca="1">IF(D17&lt;&gt;"",COUNTIFS('Tracking Data'!D$3:D1015,"SPM"&amp;"*",'Tracking Data'!K$3:K1015,""),"")</f>
        <v/>
      </c>
    </row>
    <row r="18" spans="1:18" ht="14.45" x14ac:dyDescent="0.3">
      <c r="A18" s="4">
        <f t="shared" si="0"/>
        <v>42911</v>
      </c>
      <c r="B18" s="4">
        <v>42911</v>
      </c>
      <c r="C18" s="4">
        <v>42917</v>
      </c>
      <c r="D18" t="str">
        <f ca="1">IF(TODAY()&gt;=$A18,COUNTIFS('Tracking Data'!K$3:K1015,"&lt;="&amp;$C18,'Tracking Data'!L$3:L1015,"="&amp;""),"")</f>
        <v/>
      </c>
      <c r="E18" t="str">
        <f ca="1">IF(TODAY()&gt;=$A18,COUNTIFS('Tracking Data'!L$3:L1015,"&lt;="&amp;$C18,'Tracking Data'!M$3:M1015,"="&amp;""),"")</f>
        <v/>
      </c>
      <c r="F18" t="str">
        <f ca="1">IF(TODAY()&gt;=$A18,COUNTIFS('Tracking Data'!M$3:M1015,"&lt;="&amp;$C18,'Tracking Data'!N$3:N1015,"="&amp;""),"")</f>
        <v/>
      </c>
      <c r="G18" t="str">
        <f t="shared" ca="1" si="1"/>
        <v/>
      </c>
      <c r="H18" t="str">
        <f ca="1">IF(TODAY()&gt;=$A18,COUNTIFS('Tracking Data'!N$3:N1015,"&lt;="&amp;$C18,'Tracking Data'!O$3:O1015,"="&amp;""),"")</f>
        <v/>
      </c>
      <c r="I18" t="str">
        <f ca="1">IF(TODAY()&gt;=$A18,COUNTIFS('Tracking Data'!O$3:O1015,"&lt;="&amp;$C18,'Tracking Data'!P$3:P1015,"="&amp;""),"")</f>
        <v/>
      </c>
      <c r="J18" t="str">
        <f t="shared" ca="1" si="2"/>
        <v/>
      </c>
      <c r="K18" t="str">
        <f ca="1">IF(TODAY()&gt;=$A18,COUNTIFS('Tracking Data'!P$3:P1015,"&lt;="&amp;$C18,'Tracking Data'!Q$3:Q1015,"="&amp;""),"")</f>
        <v/>
      </c>
      <c r="L18" t="str">
        <f ca="1">IF(TODAY()&gt;=$A18,COUNTIFS('Tracking Data'!Q$3:Q1015,"&lt;="&amp;$C18,'Tracking Data'!R$3:R1015,"="&amp;""),"")</f>
        <v/>
      </c>
      <c r="M18" t="str">
        <f t="shared" ca="1" si="3"/>
        <v/>
      </c>
      <c r="N18" t="str">
        <f ca="1">IF(M18&lt;&gt;"",COUNTIFS('Tracking Data'!R$3:R1016,"&gt;="&amp;'Weekly Summary'!$B18,'Tracking Data'!R$3:R1016,"&lt;="&amp;'Weekly Summary'!$C18),"")</f>
        <v/>
      </c>
      <c r="O18" t="str">
        <f t="shared" ca="1" si="4"/>
        <v/>
      </c>
      <c r="P18" t="str">
        <f>IFERROR(AVERAGEIFS('Tracking Data'!S$3:S$1000,'Tracking Data'!R$3:R1016,"&gt;="&amp;B18,'Tracking Data'!R$3:R1016,"&lt;="&amp;C18),"")</f>
        <v/>
      </c>
      <c r="Q18" t="str">
        <f ca="1">IF(D18&lt;&gt;"",COUNTIFS('Tracking Data'!D$3:D$1000,"SPM"&amp;"*",'Tracking Data'!R$3:R$1000,""),"")</f>
        <v/>
      </c>
      <c r="R18" t="str">
        <f ca="1">IF(D18&lt;&gt;"",COUNTIFS('Tracking Data'!D$3:D1016,"SPM"&amp;"*",'Tracking Data'!K$3:K1016,""),"")</f>
        <v/>
      </c>
    </row>
    <row r="19" spans="1:18" ht="14.45" x14ac:dyDescent="0.3">
      <c r="A19" s="4">
        <f t="shared" si="0"/>
        <v>42918</v>
      </c>
      <c r="B19" s="4">
        <v>42918</v>
      </c>
      <c r="C19" s="4">
        <v>42924</v>
      </c>
      <c r="D19" t="str">
        <f ca="1">IF(TODAY()&gt;=$A19,COUNTIFS('Tracking Data'!K$3:K1016,"&lt;="&amp;$C19,'Tracking Data'!L$3:L1016,"="&amp;""),"")</f>
        <v/>
      </c>
      <c r="E19" t="str">
        <f ca="1">IF(TODAY()&gt;=$A19,COUNTIFS('Tracking Data'!L$3:L1016,"&lt;="&amp;$C19,'Tracking Data'!M$3:M1016,"="&amp;""),"")</f>
        <v/>
      </c>
      <c r="F19" t="str">
        <f ca="1">IF(TODAY()&gt;=$A19,COUNTIFS('Tracking Data'!M$3:M1016,"&lt;="&amp;$C19,'Tracking Data'!N$3:N1016,"="&amp;""),"")</f>
        <v/>
      </c>
      <c r="G19" t="str">
        <f t="shared" ca="1" si="1"/>
        <v/>
      </c>
      <c r="H19" t="str">
        <f ca="1">IF(TODAY()&gt;=$A19,COUNTIFS('Tracking Data'!N$3:N1016,"&lt;="&amp;$C19,'Tracking Data'!O$3:O1016,"="&amp;""),"")</f>
        <v/>
      </c>
      <c r="I19" t="str">
        <f ca="1">IF(TODAY()&gt;=$A19,COUNTIFS('Tracking Data'!O$3:O1016,"&lt;="&amp;$C19,'Tracking Data'!P$3:P1016,"="&amp;""),"")</f>
        <v/>
      </c>
      <c r="J19" t="str">
        <f t="shared" ca="1" si="2"/>
        <v/>
      </c>
      <c r="K19" t="str">
        <f ca="1">IF(TODAY()&gt;=$A19,COUNTIFS('Tracking Data'!P$3:P1016,"&lt;="&amp;$C19,'Tracking Data'!Q$3:Q1016,"="&amp;""),"")</f>
        <v/>
      </c>
      <c r="L19" t="str">
        <f ca="1">IF(TODAY()&gt;=$A19,COUNTIFS('Tracking Data'!Q$3:Q1016,"&lt;="&amp;$C19,'Tracking Data'!R$3:R1016,"="&amp;""),"")</f>
        <v/>
      </c>
      <c r="M19" t="str">
        <f t="shared" ca="1" si="3"/>
        <v/>
      </c>
      <c r="N19" t="str">
        <f ca="1">IF(M19&lt;&gt;"",COUNTIFS('Tracking Data'!R$3:R1017,"&gt;="&amp;'Weekly Summary'!$B19,'Tracking Data'!R$3:R1017,"&lt;="&amp;'Weekly Summary'!$C19),"")</f>
        <v/>
      </c>
      <c r="O19" t="str">
        <f t="shared" ca="1" si="4"/>
        <v/>
      </c>
      <c r="P19" t="str">
        <f>IFERROR(AVERAGEIFS('Tracking Data'!S$3:S$1000,'Tracking Data'!R$3:R1017,"&gt;="&amp;B19,'Tracking Data'!R$3:R1017,"&lt;="&amp;C19),"")</f>
        <v/>
      </c>
      <c r="Q19" t="str">
        <f ca="1">IF(D19&lt;&gt;"",COUNTIFS('Tracking Data'!D$3:D$1000,"SPM"&amp;"*",'Tracking Data'!R$3:R$1000,""),"")</f>
        <v/>
      </c>
      <c r="R19" t="str">
        <f ca="1">IF(D19&lt;&gt;"",COUNTIFS('Tracking Data'!D$3:D1017,"SPM"&amp;"*",'Tracking Data'!K$3:K1017,""),"")</f>
        <v/>
      </c>
    </row>
    <row r="20" spans="1:18" ht="14.45" x14ac:dyDescent="0.3">
      <c r="A20" s="4">
        <f t="shared" ref="A20:A83" si="5">B20</f>
        <v>42925</v>
      </c>
      <c r="B20" s="4">
        <v>42925</v>
      </c>
      <c r="C20" s="4">
        <v>42931</v>
      </c>
      <c r="D20" t="str">
        <f ca="1">IF(TODAY()&gt;=$A20,COUNTIFS('Tracking Data'!K$3:K1017,"&lt;="&amp;$C20,'Tracking Data'!L$3:L1017,"="&amp;""),"")</f>
        <v/>
      </c>
      <c r="E20" t="str">
        <f ca="1">IF(TODAY()&gt;=$A20,COUNTIFS('Tracking Data'!L$3:L1017,"&lt;="&amp;$C20,'Tracking Data'!M$3:M1017,"="&amp;""),"")</f>
        <v/>
      </c>
      <c r="F20" t="str">
        <f ca="1">IF(TODAY()&gt;=$A20,COUNTIFS('Tracking Data'!M$3:M1017,"&lt;="&amp;$C20,'Tracking Data'!N$3:N1017,"="&amp;""),"")</f>
        <v/>
      </c>
      <c r="G20" t="str">
        <f t="shared" ca="1" si="1"/>
        <v/>
      </c>
      <c r="H20" t="str">
        <f ca="1">IF(TODAY()&gt;=$A20,COUNTIFS('Tracking Data'!N$3:N1017,"&lt;="&amp;$C20,'Tracking Data'!O$3:O1017,"="&amp;""),"")</f>
        <v/>
      </c>
      <c r="I20" t="str">
        <f ca="1">IF(TODAY()&gt;=$A20,COUNTIFS('Tracking Data'!O$3:O1017,"&lt;="&amp;$C20,'Tracking Data'!P$3:P1017,"="&amp;""),"")</f>
        <v/>
      </c>
      <c r="J20" t="str">
        <f t="shared" ca="1" si="2"/>
        <v/>
      </c>
      <c r="K20" t="str">
        <f ca="1">IF(TODAY()&gt;=$A20,COUNTIFS('Tracking Data'!P$3:P1017,"&lt;="&amp;$C20,'Tracking Data'!Q$3:Q1017,"="&amp;""),"")</f>
        <v/>
      </c>
      <c r="L20" t="str">
        <f ca="1">IF(TODAY()&gt;=$A20,COUNTIFS('Tracking Data'!Q$3:Q1017,"&lt;="&amp;$C20,'Tracking Data'!R$3:R1017,"="&amp;""),"")</f>
        <v/>
      </c>
      <c r="M20" t="str">
        <f t="shared" ca="1" si="3"/>
        <v/>
      </c>
      <c r="N20" t="str">
        <f ca="1">IF(M20&lt;&gt;"",COUNTIFS('Tracking Data'!R$3:R1018,"&gt;="&amp;'Weekly Summary'!$B20,'Tracking Data'!R$3:R1018,"&lt;="&amp;'Weekly Summary'!$C20),"")</f>
        <v/>
      </c>
      <c r="O20" t="str">
        <f t="shared" ca="1" si="4"/>
        <v/>
      </c>
      <c r="P20" t="str">
        <f>IFERROR(AVERAGEIFS('Tracking Data'!S$3:S$1000,'Tracking Data'!R$3:R1018,"&gt;="&amp;B20,'Tracking Data'!R$3:R1018,"&lt;="&amp;C20),"")</f>
        <v/>
      </c>
      <c r="Q20" t="str">
        <f ca="1">IF(D20&lt;&gt;"",COUNTIFS('Tracking Data'!D$3:D$1000,"SPM"&amp;"*",'Tracking Data'!R$3:R$1000,""),"")</f>
        <v/>
      </c>
      <c r="R20" t="str">
        <f ca="1">IF(D20&lt;&gt;"",COUNTIFS('Tracking Data'!D$3:D1018,"SPM"&amp;"*",'Tracking Data'!K$3:K1018,""),"")</f>
        <v/>
      </c>
    </row>
    <row r="21" spans="1:18" ht="14.45" x14ac:dyDescent="0.3">
      <c r="A21" s="4">
        <f t="shared" si="5"/>
        <v>42932</v>
      </c>
      <c r="B21" s="4">
        <v>42932</v>
      </c>
      <c r="C21" s="4">
        <v>42938</v>
      </c>
      <c r="D21" t="str">
        <f ca="1">IF(TODAY()&gt;=$A21,COUNTIFS('Tracking Data'!K$3:K1018,"&lt;="&amp;$C21,'Tracking Data'!L$3:L1018,"="&amp;""),"")</f>
        <v/>
      </c>
      <c r="E21" t="str">
        <f ca="1">IF(TODAY()&gt;=$A21,COUNTIFS('Tracking Data'!L$3:L1018,"&lt;="&amp;$C21,'Tracking Data'!M$3:M1018,"="&amp;""),"")</f>
        <v/>
      </c>
      <c r="F21" t="str">
        <f ca="1">IF(TODAY()&gt;=$A21,COUNTIFS('Tracking Data'!M$3:M1018,"&lt;="&amp;$C21,'Tracking Data'!N$3:N1018,"="&amp;""),"")</f>
        <v/>
      </c>
      <c r="G21" t="str">
        <f t="shared" ca="1" si="1"/>
        <v/>
      </c>
      <c r="H21" t="str">
        <f ca="1">IF(TODAY()&gt;=$A21,COUNTIFS('Tracking Data'!N$3:N1018,"&lt;="&amp;$C21,'Tracking Data'!O$3:O1018,"="&amp;""),"")</f>
        <v/>
      </c>
      <c r="I21" t="str">
        <f ca="1">IF(TODAY()&gt;=$A21,COUNTIFS('Tracking Data'!O$3:O1018,"&lt;="&amp;$C21,'Tracking Data'!P$3:P1018,"="&amp;""),"")</f>
        <v/>
      </c>
      <c r="J21" t="str">
        <f t="shared" ca="1" si="2"/>
        <v/>
      </c>
      <c r="K21" t="str">
        <f ca="1">IF(TODAY()&gt;=$A21,COUNTIFS('Tracking Data'!P$3:P1018,"&lt;="&amp;$C21,'Tracking Data'!Q$3:Q1018,"="&amp;""),"")</f>
        <v/>
      </c>
      <c r="L21" t="str">
        <f ca="1">IF(TODAY()&gt;=$A21,COUNTIFS('Tracking Data'!Q$3:Q1018,"&lt;="&amp;$C21,'Tracking Data'!R$3:R1018,"="&amp;""),"")</f>
        <v/>
      </c>
      <c r="M21" t="str">
        <f t="shared" ca="1" si="3"/>
        <v/>
      </c>
      <c r="N21" t="str">
        <f ca="1">IF(M21&lt;&gt;"",COUNTIFS('Tracking Data'!R$3:R1019,"&gt;="&amp;'Weekly Summary'!$B21,'Tracking Data'!R$3:R1019,"&lt;="&amp;'Weekly Summary'!$C21),"")</f>
        <v/>
      </c>
      <c r="O21" t="str">
        <f t="shared" ca="1" si="4"/>
        <v/>
      </c>
      <c r="P21" t="str">
        <f>IFERROR(AVERAGEIFS('Tracking Data'!S$3:S$1000,'Tracking Data'!R$3:R1019,"&gt;="&amp;B21,'Tracking Data'!R$3:R1019,"&lt;="&amp;C21),"")</f>
        <v/>
      </c>
      <c r="Q21" t="str">
        <f ca="1">IF(D21&lt;&gt;"",COUNTIFS('Tracking Data'!D$3:D$1000,"SPM"&amp;"*",'Tracking Data'!R$3:R$1000,""),"")</f>
        <v/>
      </c>
      <c r="R21" t="str">
        <f ca="1">IF(D21&lt;&gt;"",COUNTIFS('Tracking Data'!D$3:D1019,"SPM"&amp;"*",'Tracking Data'!K$3:K1019,""),"")</f>
        <v/>
      </c>
    </row>
    <row r="22" spans="1:18" ht="14.45" x14ac:dyDescent="0.3">
      <c r="A22" s="4">
        <f t="shared" si="5"/>
        <v>42939</v>
      </c>
      <c r="B22" s="4">
        <v>42939</v>
      </c>
      <c r="C22" s="4">
        <v>42945</v>
      </c>
      <c r="D22" t="str">
        <f ca="1">IF(TODAY()&gt;=$A22,COUNTIFS('Tracking Data'!K$3:K1019,"&lt;="&amp;$C22,'Tracking Data'!L$3:L1019,"="&amp;""),"")</f>
        <v/>
      </c>
      <c r="E22" t="str">
        <f ca="1">IF(TODAY()&gt;=$A22,COUNTIFS('Tracking Data'!L$3:L1019,"&lt;="&amp;$C22,'Tracking Data'!M$3:M1019,"="&amp;""),"")</f>
        <v/>
      </c>
      <c r="F22" t="str">
        <f ca="1">IF(TODAY()&gt;=$A22,COUNTIFS('Tracking Data'!M$3:M1019,"&lt;="&amp;$C22,'Tracking Data'!N$3:N1019,"="&amp;""),"")</f>
        <v/>
      </c>
      <c r="G22" t="str">
        <f t="shared" ca="1" si="1"/>
        <v/>
      </c>
      <c r="H22" t="str">
        <f ca="1">IF(TODAY()&gt;=$A22,COUNTIFS('Tracking Data'!N$3:N1019,"&lt;="&amp;$C22,'Tracking Data'!O$3:O1019,"="&amp;""),"")</f>
        <v/>
      </c>
      <c r="I22" t="str">
        <f ca="1">IF(TODAY()&gt;=$A22,COUNTIFS('Tracking Data'!O$3:O1019,"&lt;="&amp;$C22,'Tracking Data'!P$3:P1019,"="&amp;""),"")</f>
        <v/>
      </c>
      <c r="J22" t="str">
        <f t="shared" ca="1" si="2"/>
        <v/>
      </c>
      <c r="K22" t="str">
        <f ca="1">IF(TODAY()&gt;=$A22,COUNTIFS('Tracking Data'!P$3:P1019,"&lt;="&amp;$C22,'Tracking Data'!Q$3:Q1019,"="&amp;""),"")</f>
        <v/>
      </c>
      <c r="L22" t="str">
        <f ca="1">IF(TODAY()&gt;=$A22,COUNTIFS('Tracking Data'!Q$3:Q1019,"&lt;="&amp;$C22,'Tracking Data'!R$3:R1019,"="&amp;""),"")</f>
        <v/>
      </c>
      <c r="M22" t="str">
        <f t="shared" ca="1" si="3"/>
        <v/>
      </c>
      <c r="N22" t="str">
        <f ca="1">IF(M22&lt;&gt;"",COUNTIFS('Tracking Data'!R$3:R1020,"&gt;="&amp;'Weekly Summary'!$B22,'Tracking Data'!R$3:R1020,"&lt;="&amp;'Weekly Summary'!$C22),"")</f>
        <v/>
      </c>
      <c r="O22" t="str">
        <f t="shared" ca="1" si="4"/>
        <v/>
      </c>
      <c r="P22" t="str">
        <f>IFERROR(AVERAGEIFS('Tracking Data'!S$3:S$1000,'Tracking Data'!R$3:R1020,"&gt;="&amp;B22,'Tracking Data'!R$3:R1020,"&lt;="&amp;C22),"")</f>
        <v/>
      </c>
      <c r="Q22" t="str">
        <f ca="1">IF(D22&lt;&gt;"",COUNTIFS('Tracking Data'!D$3:D$1000,"SPM"&amp;"*",'Tracking Data'!R$3:R$1000,""),"")</f>
        <v/>
      </c>
      <c r="R22" t="str">
        <f ca="1">IF(D22&lt;&gt;"",COUNTIFS('Tracking Data'!D$3:D1020,"SPM"&amp;"*",'Tracking Data'!K$3:K1020,""),"")</f>
        <v/>
      </c>
    </row>
    <row r="23" spans="1:18" ht="14.45" x14ac:dyDescent="0.3">
      <c r="A23" s="4">
        <f t="shared" si="5"/>
        <v>42946</v>
      </c>
      <c r="B23" s="4">
        <v>42946</v>
      </c>
      <c r="C23" s="4">
        <v>42952</v>
      </c>
      <c r="D23" t="str">
        <f ca="1">IF(TODAY()&gt;=$A23,COUNTIFS('Tracking Data'!K$3:K1020,"&lt;="&amp;$C23,'Tracking Data'!L$3:L1020,"="&amp;""),"")</f>
        <v/>
      </c>
      <c r="E23" t="str">
        <f ca="1">IF(TODAY()&gt;=$A23,COUNTIFS('Tracking Data'!L$3:L1020,"&lt;="&amp;$C23,'Tracking Data'!M$3:M1020,"="&amp;""),"")</f>
        <v/>
      </c>
      <c r="F23" t="str">
        <f ca="1">IF(TODAY()&gt;=$A23,COUNTIFS('Tracking Data'!M$3:M1020,"&lt;="&amp;$C23,'Tracking Data'!N$3:N1020,"="&amp;""),"")</f>
        <v/>
      </c>
      <c r="G23" t="str">
        <f t="shared" ca="1" si="1"/>
        <v/>
      </c>
      <c r="H23" t="str">
        <f ca="1">IF(TODAY()&gt;=$A23,COUNTIFS('Tracking Data'!N$3:N1020,"&lt;="&amp;$C23,'Tracking Data'!O$3:O1020,"="&amp;""),"")</f>
        <v/>
      </c>
      <c r="I23" t="str">
        <f ca="1">IF(TODAY()&gt;=$A23,COUNTIFS('Tracking Data'!O$3:O1020,"&lt;="&amp;$C23,'Tracking Data'!P$3:P1020,"="&amp;""),"")</f>
        <v/>
      </c>
      <c r="J23" t="str">
        <f t="shared" ca="1" si="2"/>
        <v/>
      </c>
      <c r="K23" t="str">
        <f ca="1">IF(TODAY()&gt;=$A23,COUNTIFS('Tracking Data'!P$3:P1020,"&lt;="&amp;$C23,'Tracking Data'!Q$3:Q1020,"="&amp;""),"")</f>
        <v/>
      </c>
      <c r="L23" t="str">
        <f ca="1">IF(TODAY()&gt;=$A23,COUNTIFS('Tracking Data'!Q$3:Q1020,"&lt;="&amp;$C23,'Tracking Data'!R$3:R1020,"="&amp;""),"")</f>
        <v/>
      </c>
      <c r="M23" t="str">
        <f t="shared" ca="1" si="3"/>
        <v/>
      </c>
      <c r="N23" t="str">
        <f ca="1">IF(M23&lt;&gt;"",COUNTIFS('Tracking Data'!R$3:R1021,"&gt;="&amp;'Weekly Summary'!$B23,'Tracking Data'!R$3:R1021,"&lt;="&amp;'Weekly Summary'!$C23),"")</f>
        <v/>
      </c>
      <c r="O23" t="str">
        <f t="shared" ca="1" si="4"/>
        <v/>
      </c>
      <c r="P23" t="str">
        <f>IFERROR(AVERAGEIFS('Tracking Data'!S$3:S$1000,'Tracking Data'!R$3:R1021,"&gt;="&amp;B23,'Tracking Data'!R$3:R1021,"&lt;="&amp;C23),"")</f>
        <v/>
      </c>
      <c r="Q23" t="str">
        <f ca="1">IF(D23&lt;&gt;"",COUNTIFS('Tracking Data'!D$3:D$1000,"SPM"&amp;"*",'Tracking Data'!R$3:R$1000,""),"")</f>
        <v/>
      </c>
      <c r="R23" t="str">
        <f ca="1">IF(D23&lt;&gt;"",COUNTIFS('Tracking Data'!D$3:D1021,"SPM"&amp;"*",'Tracking Data'!K$3:K1021,""),"")</f>
        <v/>
      </c>
    </row>
    <row r="24" spans="1:18" ht="14.45" x14ac:dyDescent="0.3">
      <c r="A24" s="4">
        <f t="shared" si="5"/>
        <v>42953</v>
      </c>
      <c r="B24" s="4">
        <v>42953</v>
      </c>
      <c r="C24" s="4">
        <v>42959</v>
      </c>
      <c r="D24" t="str">
        <f ca="1">IF(TODAY()&gt;=$A24,COUNTIFS('Tracking Data'!K$3:K1021,"&lt;="&amp;$C24,'Tracking Data'!L$3:L1021,"="&amp;""),"")</f>
        <v/>
      </c>
      <c r="E24" t="str">
        <f ca="1">IF(TODAY()&gt;=$A24,COUNTIFS('Tracking Data'!L$3:L1021,"&lt;="&amp;$C24,'Tracking Data'!M$3:M1021,"="&amp;""),"")</f>
        <v/>
      </c>
      <c r="F24" t="str">
        <f ca="1">IF(TODAY()&gt;=$A24,COUNTIFS('Tracking Data'!M$3:M1021,"&lt;="&amp;$C24,'Tracking Data'!N$3:N1021,"="&amp;""),"")</f>
        <v/>
      </c>
      <c r="G24" t="str">
        <f t="shared" ca="1" si="1"/>
        <v/>
      </c>
      <c r="H24" t="str">
        <f ca="1">IF(TODAY()&gt;=$A24,COUNTIFS('Tracking Data'!N$3:N1021,"&lt;="&amp;$C24,'Tracking Data'!O$3:O1021,"="&amp;""),"")</f>
        <v/>
      </c>
      <c r="I24" t="str">
        <f ca="1">IF(TODAY()&gt;=$A24,COUNTIFS('Tracking Data'!O$3:O1021,"&lt;="&amp;$C24,'Tracking Data'!P$3:P1021,"="&amp;""),"")</f>
        <v/>
      </c>
      <c r="J24" t="str">
        <f t="shared" ca="1" si="2"/>
        <v/>
      </c>
      <c r="K24" t="str">
        <f ca="1">IF(TODAY()&gt;=$A24,COUNTIFS('Tracking Data'!P$3:P1021,"&lt;="&amp;$C24,'Tracking Data'!Q$3:Q1021,"="&amp;""),"")</f>
        <v/>
      </c>
      <c r="L24" t="str">
        <f ca="1">IF(TODAY()&gt;=$A24,COUNTIFS('Tracking Data'!Q$3:Q1021,"&lt;="&amp;$C24,'Tracking Data'!R$3:R1021,"="&amp;""),"")</f>
        <v/>
      </c>
      <c r="M24" t="str">
        <f t="shared" ca="1" si="3"/>
        <v/>
      </c>
      <c r="N24" t="str">
        <f ca="1">IF(M24&lt;&gt;"",COUNTIFS('Tracking Data'!R$3:R1022,"&gt;="&amp;'Weekly Summary'!$B24,'Tracking Data'!R$3:R1022,"&lt;="&amp;'Weekly Summary'!$C24),"")</f>
        <v/>
      </c>
      <c r="O24" t="str">
        <f t="shared" ca="1" si="4"/>
        <v/>
      </c>
      <c r="P24" t="str">
        <f>IFERROR(AVERAGEIFS('Tracking Data'!S$3:S$1000,'Tracking Data'!R$3:R1022,"&gt;="&amp;B24,'Tracking Data'!R$3:R1022,"&lt;="&amp;C24),"")</f>
        <v/>
      </c>
      <c r="Q24" t="str">
        <f ca="1">IF(D24&lt;&gt;"",COUNTIFS('Tracking Data'!D$3:D$1000,"SPM"&amp;"*",'Tracking Data'!R$3:R$1000,""),"")</f>
        <v/>
      </c>
      <c r="R24" t="str">
        <f ca="1">IF(D24&lt;&gt;"",COUNTIFS('Tracking Data'!D$3:D1022,"SPM"&amp;"*",'Tracking Data'!K$3:K1022,""),"")</f>
        <v/>
      </c>
    </row>
    <row r="25" spans="1:18" x14ac:dyDescent="0.25">
      <c r="A25" s="4">
        <f t="shared" si="5"/>
        <v>42960</v>
      </c>
      <c r="B25" s="4">
        <v>42960</v>
      </c>
      <c r="C25" s="4">
        <v>42966</v>
      </c>
      <c r="D25" t="str">
        <f ca="1">IF(TODAY()&gt;=$A25,COUNTIFS('Tracking Data'!K$3:K1022,"&lt;="&amp;$C25,'Tracking Data'!L$3:L1022,"="&amp;""),"")</f>
        <v/>
      </c>
      <c r="E25" t="str">
        <f ca="1">IF(TODAY()&gt;=$A25,COUNTIFS('Tracking Data'!L$3:L1022,"&lt;="&amp;$C25,'Tracking Data'!M$3:M1022,"="&amp;""),"")</f>
        <v/>
      </c>
      <c r="F25" t="str">
        <f ca="1">IF(TODAY()&gt;=$A25,COUNTIFS('Tracking Data'!M$3:M1022,"&lt;="&amp;$C25,'Tracking Data'!N$3:N1022,"="&amp;""),"")</f>
        <v/>
      </c>
      <c r="G25" t="str">
        <f t="shared" ca="1" si="1"/>
        <v/>
      </c>
      <c r="H25" t="str">
        <f ca="1">IF(TODAY()&gt;=$A25,COUNTIFS('Tracking Data'!N$3:N1022,"&lt;="&amp;$C25,'Tracking Data'!O$3:O1022,"="&amp;""),"")</f>
        <v/>
      </c>
      <c r="I25" t="str">
        <f ca="1">IF(TODAY()&gt;=$A25,COUNTIFS('Tracking Data'!O$3:O1022,"&lt;="&amp;$C25,'Tracking Data'!P$3:P1022,"="&amp;""),"")</f>
        <v/>
      </c>
      <c r="J25" t="str">
        <f t="shared" ca="1" si="2"/>
        <v/>
      </c>
      <c r="K25" t="str">
        <f ca="1">IF(TODAY()&gt;=$A25,COUNTIFS('Tracking Data'!P$3:P1022,"&lt;="&amp;$C25,'Tracking Data'!Q$3:Q1022,"="&amp;""),"")</f>
        <v/>
      </c>
      <c r="L25" t="str">
        <f ca="1">IF(TODAY()&gt;=$A25,COUNTIFS('Tracking Data'!Q$3:Q1022,"&lt;="&amp;$C25,'Tracking Data'!R$3:R1022,"="&amp;""),"")</f>
        <v/>
      </c>
      <c r="M25" t="str">
        <f t="shared" ca="1" si="3"/>
        <v/>
      </c>
      <c r="N25" t="str">
        <f ca="1">IF(M25&lt;&gt;"",COUNTIFS('Tracking Data'!R$3:R1023,"&gt;="&amp;'Weekly Summary'!$B25,'Tracking Data'!R$3:R1023,"&lt;="&amp;'Weekly Summary'!$C25),"")</f>
        <v/>
      </c>
      <c r="O25" t="str">
        <f t="shared" ca="1" si="4"/>
        <v/>
      </c>
      <c r="P25" t="str">
        <f>IFERROR(AVERAGEIFS('Tracking Data'!S$3:S$1000,'Tracking Data'!R$3:R1023,"&gt;="&amp;B25,'Tracking Data'!R$3:R1023,"&lt;="&amp;C25),"")</f>
        <v/>
      </c>
      <c r="Q25" t="str">
        <f ca="1">IF(D25&lt;&gt;"",COUNTIFS('Tracking Data'!D$3:D$1000,"SPM"&amp;"*",'Tracking Data'!R$3:R$1000,""),"")</f>
        <v/>
      </c>
      <c r="R25" t="str">
        <f ca="1">IF(D25&lt;&gt;"",COUNTIFS('Tracking Data'!D$3:D1023,"SPM"&amp;"*",'Tracking Data'!K$3:K1023,""),"")</f>
        <v/>
      </c>
    </row>
    <row r="26" spans="1:18" x14ac:dyDescent="0.25">
      <c r="A26" s="4">
        <f t="shared" si="5"/>
        <v>42967</v>
      </c>
      <c r="B26" s="4">
        <v>42967</v>
      </c>
      <c r="C26" s="4">
        <v>42973</v>
      </c>
      <c r="D26" t="str">
        <f ca="1">IF(TODAY()&gt;=$A26,COUNTIFS('Tracking Data'!K$3:K1023,"&lt;="&amp;$C26,'Tracking Data'!L$3:L1023,"="&amp;""),"")</f>
        <v/>
      </c>
      <c r="E26" t="str">
        <f ca="1">IF(TODAY()&gt;=$A26,COUNTIFS('Tracking Data'!L$3:L1023,"&lt;="&amp;$C26,'Tracking Data'!M$3:M1023,"="&amp;""),"")</f>
        <v/>
      </c>
      <c r="F26" t="str">
        <f ca="1">IF(TODAY()&gt;=$A26,COUNTIFS('Tracking Data'!M$3:M1023,"&lt;="&amp;$C26,'Tracking Data'!N$3:N1023,"="&amp;""),"")</f>
        <v/>
      </c>
      <c r="G26" t="str">
        <f t="shared" ca="1" si="1"/>
        <v/>
      </c>
      <c r="H26" t="str">
        <f ca="1">IF(TODAY()&gt;=$A26,COUNTIFS('Tracking Data'!N$3:N1023,"&lt;="&amp;$C26,'Tracking Data'!O$3:O1023,"="&amp;""),"")</f>
        <v/>
      </c>
      <c r="I26" t="str">
        <f ca="1">IF(TODAY()&gt;=$A26,COUNTIFS('Tracking Data'!O$3:O1023,"&lt;="&amp;$C26,'Tracking Data'!P$3:P1023,"="&amp;""),"")</f>
        <v/>
      </c>
      <c r="J26" t="str">
        <f t="shared" ca="1" si="2"/>
        <v/>
      </c>
      <c r="K26" t="str">
        <f ca="1">IF(TODAY()&gt;=$A26,COUNTIFS('Tracking Data'!P$3:P1023,"&lt;="&amp;$C26,'Tracking Data'!Q$3:Q1023,"="&amp;""),"")</f>
        <v/>
      </c>
      <c r="L26" t="str">
        <f ca="1">IF(TODAY()&gt;=$A26,COUNTIFS('Tracking Data'!Q$3:Q1023,"&lt;="&amp;$C26,'Tracking Data'!R$3:R1023,"="&amp;""),"")</f>
        <v/>
      </c>
      <c r="M26" t="str">
        <f t="shared" ca="1" si="3"/>
        <v/>
      </c>
      <c r="N26" t="str">
        <f ca="1">IF(M26&lt;&gt;"",COUNTIFS('Tracking Data'!R$3:R1024,"&gt;="&amp;'Weekly Summary'!$B26,'Tracking Data'!R$3:R1024,"&lt;="&amp;'Weekly Summary'!$C26),"")</f>
        <v/>
      </c>
      <c r="O26" t="str">
        <f t="shared" ca="1" si="4"/>
        <v/>
      </c>
      <c r="P26" t="str">
        <f>IFERROR(AVERAGEIFS('Tracking Data'!S$3:S$1000,'Tracking Data'!R$3:R1024,"&gt;="&amp;B26,'Tracking Data'!R$3:R1024,"&lt;="&amp;C26),"")</f>
        <v/>
      </c>
      <c r="Q26" t="str">
        <f ca="1">IF(D26&lt;&gt;"",COUNTIFS('Tracking Data'!D$3:D$1000,"SPM"&amp;"*",'Tracking Data'!R$3:R$1000,""),"")</f>
        <v/>
      </c>
      <c r="R26" t="str">
        <f ca="1">IF(D26&lt;&gt;"",COUNTIFS('Tracking Data'!D$3:D1024,"SPM"&amp;"*",'Tracking Data'!K$3:K1024,""),"")</f>
        <v/>
      </c>
    </row>
    <row r="27" spans="1:18" x14ac:dyDescent="0.25">
      <c r="A27" s="4">
        <f t="shared" si="5"/>
        <v>42974</v>
      </c>
      <c r="B27" s="4">
        <v>42974</v>
      </c>
      <c r="C27" s="4">
        <v>42980</v>
      </c>
      <c r="D27" t="str">
        <f ca="1">IF(TODAY()&gt;=$A27,COUNTIFS('Tracking Data'!K$3:K1024,"&lt;="&amp;$C27,'Tracking Data'!L$3:L1024,"="&amp;""),"")</f>
        <v/>
      </c>
      <c r="E27" t="str">
        <f ca="1">IF(TODAY()&gt;=$A27,COUNTIFS('Tracking Data'!L$3:L1024,"&lt;="&amp;$C27,'Tracking Data'!M$3:M1024,"="&amp;""),"")</f>
        <v/>
      </c>
      <c r="F27" t="str">
        <f ca="1">IF(TODAY()&gt;=$A27,COUNTIFS('Tracking Data'!M$3:M1024,"&lt;="&amp;$C27,'Tracking Data'!N$3:N1024,"="&amp;""),"")</f>
        <v/>
      </c>
      <c r="G27" t="str">
        <f t="shared" ca="1" si="1"/>
        <v/>
      </c>
      <c r="H27" t="str">
        <f ca="1">IF(TODAY()&gt;=$A27,COUNTIFS('Tracking Data'!N$3:N1024,"&lt;="&amp;$C27,'Tracking Data'!O$3:O1024,"="&amp;""),"")</f>
        <v/>
      </c>
      <c r="I27" t="str">
        <f ca="1">IF(TODAY()&gt;=$A27,COUNTIFS('Tracking Data'!O$3:O1024,"&lt;="&amp;$C27,'Tracking Data'!P$3:P1024,"="&amp;""),"")</f>
        <v/>
      </c>
      <c r="J27" t="str">
        <f t="shared" ca="1" si="2"/>
        <v/>
      </c>
      <c r="K27" t="str">
        <f ca="1">IF(TODAY()&gt;=$A27,COUNTIFS('Tracking Data'!P$3:P1024,"&lt;="&amp;$C27,'Tracking Data'!Q$3:Q1024,"="&amp;""),"")</f>
        <v/>
      </c>
      <c r="L27" t="str">
        <f ca="1">IF(TODAY()&gt;=$A27,COUNTIFS('Tracking Data'!Q$3:Q1024,"&lt;="&amp;$C27,'Tracking Data'!R$3:R1024,"="&amp;""),"")</f>
        <v/>
      </c>
      <c r="M27" t="str">
        <f t="shared" ca="1" si="3"/>
        <v/>
      </c>
      <c r="N27" t="str">
        <f ca="1">IF(M27&lt;&gt;"",COUNTIFS('Tracking Data'!R$3:R1025,"&gt;="&amp;'Weekly Summary'!$B27,'Tracking Data'!R$3:R1025,"&lt;="&amp;'Weekly Summary'!$C27),"")</f>
        <v/>
      </c>
      <c r="O27" t="str">
        <f t="shared" ca="1" si="4"/>
        <v/>
      </c>
      <c r="P27" t="str">
        <f>IFERROR(AVERAGEIFS('Tracking Data'!S$3:S$1000,'Tracking Data'!R$3:R1025,"&gt;="&amp;B27,'Tracking Data'!R$3:R1025,"&lt;="&amp;C27),"")</f>
        <v/>
      </c>
      <c r="Q27" t="str">
        <f ca="1">IF(D27&lt;&gt;"",COUNTIFS('Tracking Data'!D$3:D$1000,"SPM"&amp;"*",'Tracking Data'!R$3:R$1000,""),"")</f>
        <v/>
      </c>
      <c r="R27" t="str">
        <f ca="1">IF(D27&lt;&gt;"",COUNTIFS('Tracking Data'!D$3:D1025,"SPM"&amp;"*",'Tracking Data'!K$3:K1025,""),"")</f>
        <v/>
      </c>
    </row>
    <row r="28" spans="1:18" x14ac:dyDescent="0.25">
      <c r="A28" s="4">
        <f t="shared" si="5"/>
        <v>42981</v>
      </c>
      <c r="B28" s="4">
        <v>42981</v>
      </c>
      <c r="C28" s="4">
        <v>42987</v>
      </c>
      <c r="D28" t="str">
        <f ca="1">IF(TODAY()&gt;=$A28,COUNTIFS('Tracking Data'!K$3:K1025,"&lt;="&amp;$C28,'Tracking Data'!L$3:L1025,"="&amp;""),"")</f>
        <v/>
      </c>
      <c r="E28" t="str">
        <f ca="1">IF(TODAY()&gt;=$A28,COUNTIFS('Tracking Data'!L$3:L1025,"&lt;="&amp;$C28,'Tracking Data'!M$3:M1025,"="&amp;""),"")</f>
        <v/>
      </c>
      <c r="F28" t="str">
        <f ca="1">IF(TODAY()&gt;=$A28,COUNTIFS('Tracking Data'!M$3:M1025,"&lt;="&amp;$C28,'Tracking Data'!N$3:N1025,"="&amp;""),"")</f>
        <v/>
      </c>
      <c r="G28" t="str">
        <f t="shared" ca="1" si="1"/>
        <v/>
      </c>
      <c r="H28" t="str">
        <f ca="1">IF(TODAY()&gt;=$A28,COUNTIFS('Tracking Data'!N$3:N1025,"&lt;="&amp;$C28,'Tracking Data'!O$3:O1025,"="&amp;""),"")</f>
        <v/>
      </c>
      <c r="I28" t="str">
        <f ca="1">IF(TODAY()&gt;=$A28,COUNTIFS('Tracking Data'!O$3:O1025,"&lt;="&amp;$C28,'Tracking Data'!P$3:P1025,"="&amp;""),"")</f>
        <v/>
      </c>
      <c r="J28" t="str">
        <f t="shared" ca="1" si="2"/>
        <v/>
      </c>
      <c r="K28" t="str">
        <f ca="1">IF(TODAY()&gt;=$A28,COUNTIFS('Tracking Data'!P$3:P1025,"&lt;="&amp;$C28,'Tracking Data'!Q$3:Q1025,"="&amp;""),"")</f>
        <v/>
      </c>
      <c r="L28" t="str">
        <f ca="1">IF(TODAY()&gt;=$A28,COUNTIFS('Tracking Data'!Q$3:Q1025,"&lt;="&amp;$C28,'Tracking Data'!R$3:R1025,"="&amp;""),"")</f>
        <v/>
      </c>
      <c r="M28" t="str">
        <f t="shared" ca="1" si="3"/>
        <v/>
      </c>
      <c r="N28" t="str">
        <f ca="1">IF(M28&lt;&gt;"",COUNTIFS('Tracking Data'!R$3:R1026,"&gt;="&amp;'Weekly Summary'!$B28,'Tracking Data'!R$3:R1026,"&lt;="&amp;'Weekly Summary'!$C28),"")</f>
        <v/>
      </c>
      <c r="O28" t="str">
        <f t="shared" ca="1" si="4"/>
        <v/>
      </c>
      <c r="P28" t="str">
        <f>IFERROR(AVERAGEIFS('Tracking Data'!S$3:S$1000,'Tracking Data'!R$3:R1026,"&gt;="&amp;B28,'Tracking Data'!R$3:R1026,"&lt;="&amp;C28),"")</f>
        <v/>
      </c>
      <c r="Q28" t="str">
        <f ca="1">IF(D28&lt;&gt;"",COUNTIFS('Tracking Data'!D$3:D$1000,"SPM"&amp;"*",'Tracking Data'!R$3:R$1000,""),"")</f>
        <v/>
      </c>
      <c r="R28" t="str">
        <f ca="1">IF(D28&lt;&gt;"",COUNTIFS('Tracking Data'!D$3:D1026,"SPM"&amp;"*",'Tracking Data'!K$3:K1026,""),"")</f>
        <v/>
      </c>
    </row>
    <row r="29" spans="1:18" x14ac:dyDescent="0.25">
      <c r="A29" s="4">
        <f t="shared" si="5"/>
        <v>42988</v>
      </c>
      <c r="B29" s="4">
        <v>42988</v>
      </c>
      <c r="C29" s="4">
        <v>42994</v>
      </c>
      <c r="D29" t="str">
        <f ca="1">IF(TODAY()&gt;=$A29,COUNTIFS('Tracking Data'!K$3:K1026,"&lt;="&amp;$C29,'Tracking Data'!L$3:L1026,"="&amp;""),"")</f>
        <v/>
      </c>
      <c r="E29" t="str">
        <f ca="1">IF(TODAY()&gt;=$A29,COUNTIFS('Tracking Data'!L$3:L1026,"&lt;="&amp;$C29,'Tracking Data'!M$3:M1026,"="&amp;""),"")</f>
        <v/>
      </c>
      <c r="F29" t="str">
        <f ca="1">IF(TODAY()&gt;=$A29,COUNTIFS('Tracking Data'!M$3:M1026,"&lt;="&amp;$C29,'Tracking Data'!N$3:N1026,"="&amp;""),"")</f>
        <v/>
      </c>
      <c r="G29" t="str">
        <f t="shared" ca="1" si="1"/>
        <v/>
      </c>
      <c r="H29" t="str">
        <f ca="1">IF(TODAY()&gt;=$A29,COUNTIFS('Tracking Data'!N$3:N1026,"&lt;="&amp;$C29,'Tracking Data'!O$3:O1026,"="&amp;""),"")</f>
        <v/>
      </c>
      <c r="I29" t="str">
        <f ca="1">IF(TODAY()&gt;=$A29,COUNTIFS('Tracking Data'!O$3:O1026,"&lt;="&amp;$C29,'Tracking Data'!P$3:P1026,"="&amp;""),"")</f>
        <v/>
      </c>
      <c r="J29" t="str">
        <f t="shared" ca="1" si="2"/>
        <v/>
      </c>
      <c r="K29" t="str">
        <f ca="1">IF(TODAY()&gt;=$A29,COUNTIFS('Tracking Data'!P$3:P1026,"&lt;="&amp;$C29,'Tracking Data'!Q$3:Q1026,"="&amp;""),"")</f>
        <v/>
      </c>
      <c r="L29" t="str">
        <f ca="1">IF(TODAY()&gt;=$A29,COUNTIFS('Tracking Data'!Q$3:Q1026,"&lt;="&amp;$C29,'Tracking Data'!R$3:R1026,"="&amp;""),"")</f>
        <v/>
      </c>
      <c r="M29" t="str">
        <f t="shared" ca="1" si="3"/>
        <v/>
      </c>
      <c r="N29" t="str">
        <f ca="1">IF(M29&lt;&gt;"",COUNTIFS('Tracking Data'!R$3:R1027,"&gt;="&amp;'Weekly Summary'!$B29,'Tracking Data'!R$3:R1027,"&lt;="&amp;'Weekly Summary'!$C29),"")</f>
        <v/>
      </c>
      <c r="O29" t="str">
        <f t="shared" ca="1" si="4"/>
        <v/>
      </c>
      <c r="P29" t="str">
        <f>IFERROR(AVERAGEIFS('Tracking Data'!S$3:S$1000,'Tracking Data'!R$3:R1027,"&gt;="&amp;B29,'Tracking Data'!R$3:R1027,"&lt;="&amp;C29),"")</f>
        <v/>
      </c>
      <c r="Q29" t="str">
        <f ca="1">IF(D29&lt;&gt;"",COUNTIFS('Tracking Data'!D$3:D$1000,"SPM"&amp;"*",'Tracking Data'!R$3:R$1000,""),"")</f>
        <v/>
      </c>
      <c r="R29" t="str">
        <f ca="1">IF(D29&lt;&gt;"",COUNTIFS('Tracking Data'!D$3:D1027,"SPM"&amp;"*",'Tracking Data'!K$3:K1027,""),"")</f>
        <v/>
      </c>
    </row>
    <row r="30" spans="1:18" x14ac:dyDescent="0.25">
      <c r="A30" s="4">
        <f t="shared" si="5"/>
        <v>42995</v>
      </c>
      <c r="B30" s="4">
        <v>42995</v>
      </c>
      <c r="C30" s="4">
        <v>43001</v>
      </c>
      <c r="D30" t="str">
        <f ca="1">IF(TODAY()&gt;=$A30,COUNTIFS('Tracking Data'!K$3:K1027,"&lt;="&amp;$C30,'Tracking Data'!L$3:L1027,"="&amp;""),"")</f>
        <v/>
      </c>
      <c r="E30" t="str">
        <f ca="1">IF(TODAY()&gt;=$A30,COUNTIFS('Tracking Data'!L$3:L1027,"&lt;="&amp;$C30,'Tracking Data'!M$3:M1027,"="&amp;""),"")</f>
        <v/>
      </c>
      <c r="F30" t="str">
        <f ca="1">IF(TODAY()&gt;=$A30,COUNTIFS('Tracking Data'!M$3:M1027,"&lt;="&amp;$C30,'Tracking Data'!N$3:N1027,"="&amp;""),"")</f>
        <v/>
      </c>
      <c r="G30" t="str">
        <f t="shared" ca="1" si="1"/>
        <v/>
      </c>
      <c r="H30" t="str">
        <f ca="1">IF(TODAY()&gt;=$A30,COUNTIFS('Tracking Data'!N$3:N1027,"&lt;="&amp;$C30,'Tracking Data'!O$3:O1027,"="&amp;""),"")</f>
        <v/>
      </c>
      <c r="I30" t="str">
        <f ca="1">IF(TODAY()&gt;=$A30,COUNTIFS('Tracking Data'!O$3:O1027,"&lt;="&amp;$C30,'Tracking Data'!P$3:P1027,"="&amp;""),"")</f>
        <v/>
      </c>
      <c r="J30" t="str">
        <f t="shared" ca="1" si="2"/>
        <v/>
      </c>
      <c r="K30" t="str">
        <f ca="1">IF(TODAY()&gt;=$A30,COUNTIFS('Tracking Data'!P$3:P1027,"&lt;="&amp;$C30,'Tracking Data'!Q$3:Q1027,"="&amp;""),"")</f>
        <v/>
      </c>
      <c r="L30" t="str">
        <f ca="1">IF(TODAY()&gt;=$A30,COUNTIFS('Tracking Data'!Q$3:Q1027,"&lt;="&amp;$C30,'Tracking Data'!R$3:R1027,"="&amp;""),"")</f>
        <v/>
      </c>
      <c r="M30" t="str">
        <f t="shared" ca="1" si="3"/>
        <v/>
      </c>
      <c r="N30" t="str">
        <f ca="1">IF(M30&lt;&gt;"",COUNTIFS('Tracking Data'!R$3:R1028,"&gt;="&amp;'Weekly Summary'!$B30,'Tracking Data'!R$3:R1028,"&lt;="&amp;'Weekly Summary'!$C30),"")</f>
        <v/>
      </c>
      <c r="O30" t="str">
        <f t="shared" ca="1" si="4"/>
        <v/>
      </c>
      <c r="P30" t="str">
        <f>IFERROR(AVERAGEIFS('Tracking Data'!S$3:S$1000,'Tracking Data'!R$3:R1028,"&gt;="&amp;B30,'Tracking Data'!R$3:R1028,"&lt;="&amp;C30),"")</f>
        <v/>
      </c>
      <c r="Q30" t="str">
        <f ca="1">IF(D30&lt;&gt;"",COUNTIFS('Tracking Data'!D$3:D$1000,"SPM"&amp;"*",'Tracking Data'!R$3:R$1000,""),"")</f>
        <v/>
      </c>
      <c r="R30" t="str">
        <f ca="1">IF(D30&lt;&gt;"",COUNTIFS('Tracking Data'!D$3:D1028,"SPM"&amp;"*",'Tracking Data'!K$3:K1028,""),"")</f>
        <v/>
      </c>
    </row>
    <row r="31" spans="1:18" x14ac:dyDescent="0.25">
      <c r="A31" s="4">
        <f t="shared" si="5"/>
        <v>43002</v>
      </c>
      <c r="B31" s="4">
        <v>43002</v>
      </c>
      <c r="C31" s="4">
        <v>43008</v>
      </c>
      <c r="D31" t="str">
        <f ca="1">IF(TODAY()&gt;=$A31,COUNTIFS('Tracking Data'!K$3:K1028,"&lt;="&amp;$C31,'Tracking Data'!L$3:L1028,"="&amp;""),"")</f>
        <v/>
      </c>
      <c r="E31" t="str">
        <f ca="1">IF(TODAY()&gt;=$A31,COUNTIFS('Tracking Data'!L$3:L1028,"&lt;="&amp;$C31,'Tracking Data'!M$3:M1028,"="&amp;""),"")</f>
        <v/>
      </c>
      <c r="F31" t="str">
        <f ca="1">IF(TODAY()&gt;=$A31,COUNTIFS('Tracking Data'!M$3:M1028,"&lt;="&amp;$C31,'Tracking Data'!N$3:N1028,"="&amp;""),"")</f>
        <v/>
      </c>
      <c r="G31" t="str">
        <f t="shared" ca="1" si="1"/>
        <v/>
      </c>
      <c r="H31" t="str">
        <f ca="1">IF(TODAY()&gt;=$A31,COUNTIFS('Tracking Data'!N$3:N1028,"&lt;="&amp;$C31,'Tracking Data'!O$3:O1028,"="&amp;""),"")</f>
        <v/>
      </c>
      <c r="I31" t="str">
        <f ca="1">IF(TODAY()&gt;=$A31,COUNTIFS('Tracking Data'!O$3:O1028,"&lt;="&amp;$C31,'Tracking Data'!P$3:P1028,"="&amp;""),"")</f>
        <v/>
      </c>
      <c r="J31" t="str">
        <f t="shared" ca="1" si="2"/>
        <v/>
      </c>
      <c r="K31" t="str">
        <f ca="1">IF(TODAY()&gt;=$A31,COUNTIFS('Tracking Data'!P$3:P1028,"&lt;="&amp;$C31,'Tracking Data'!Q$3:Q1028,"="&amp;""),"")</f>
        <v/>
      </c>
      <c r="L31" t="str">
        <f ca="1">IF(TODAY()&gt;=$A31,COUNTIFS('Tracking Data'!Q$3:Q1028,"&lt;="&amp;$C31,'Tracking Data'!R$3:R1028,"="&amp;""),"")</f>
        <v/>
      </c>
      <c r="M31" t="str">
        <f t="shared" ca="1" si="3"/>
        <v/>
      </c>
      <c r="N31" t="str">
        <f ca="1">IF(M31&lt;&gt;"",COUNTIFS('Tracking Data'!R$3:R1029,"&gt;="&amp;'Weekly Summary'!$B31,'Tracking Data'!R$3:R1029,"&lt;="&amp;'Weekly Summary'!$C31),"")</f>
        <v/>
      </c>
      <c r="O31" t="str">
        <f t="shared" ca="1" si="4"/>
        <v/>
      </c>
      <c r="P31" t="str">
        <f>IFERROR(AVERAGEIFS('Tracking Data'!S$3:S$1000,'Tracking Data'!R$3:R1029,"&gt;="&amp;B31,'Tracking Data'!R$3:R1029,"&lt;="&amp;C31),"")</f>
        <v/>
      </c>
      <c r="Q31" t="str">
        <f ca="1">IF(D31&lt;&gt;"",COUNTIFS('Tracking Data'!D$3:D$1000,"SPM"&amp;"*",'Tracking Data'!R$3:R$1000,""),"")</f>
        <v/>
      </c>
      <c r="R31" t="str">
        <f ca="1">IF(D31&lt;&gt;"",COUNTIFS('Tracking Data'!D$3:D1029,"SPM"&amp;"*",'Tracking Data'!K$3:K1029,""),"")</f>
        <v/>
      </c>
    </row>
    <row r="32" spans="1:18" x14ac:dyDescent="0.25">
      <c r="A32" s="4">
        <f t="shared" si="5"/>
        <v>43009</v>
      </c>
      <c r="B32" s="4">
        <v>43009</v>
      </c>
      <c r="C32" s="4">
        <v>43015</v>
      </c>
      <c r="D32" t="str">
        <f ca="1">IF(TODAY()&gt;=$A32,COUNTIFS('Tracking Data'!K$3:K1029,"&lt;="&amp;$C32,'Tracking Data'!L$3:L1029,"="&amp;""),"")</f>
        <v/>
      </c>
      <c r="E32" t="str">
        <f ca="1">IF(TODAY()&gt;=$A32,COUNTIFS('Tracking Data'!L$3:L1029,"&lt;="&amp;$C32,'Tracking Data'!M$3:M1029,"="&amp;""),"")</f>
        <v/>
      </c>
      <c r="F32" t="str">
        <f ca="1">IF(TODAY()&gt;=$A32,COUNTIFS('Tracking Data'!M$3:M1029,"&lt;="&amp;$C32,'Tracking Data'!N$3:N1029,"="&amp;""),"")</f>
        <v/>
      </c>
      <c r="G32" t="str">
        <f t="shared" ca="1" si="1"/>
        <v/>
      </c>
      <c r="H32" t="str">
        <f ca="1">IF(TODAY()&gt;=$A32,COUNTIFS('Tracking Data'!N$3:N1029,"&lt;="&amp;$C32,'Tracking Data'!O$3:O1029,"="&amp;""),"")</f>
        <v/>
      </c>
      <c r="I32" t="str">
        <f ca="1">IF(TODAY()&gt;=$A32,COUNTIFS('Tracking Data'!O$3:O1029,"&lt;="&amp;$C32,'Tracking Data'!P$3:P1029,"="&amp;""),"")</f>
        <v/>
      </c>
      <c r="J32" t="str">
        <f t="shared" ca="1" si="2"/>
        <v/>
      </c>
      <c r="K32" t="str">
        <f ca="1">IF(TODAY()&gt;=$A32,COUNTIFS('Tracking Data'!P$3:P1029,"&lt;="&amp;$C32,'Tracking Data'!Q$3:Q1029,"="&amp;""),"")</f>
        <v/>
      </c>
      <c r="L32" t="str">
        <f ca="1">IF(TODAY()&gt;=$A32,COUNTIFS('Tracking Data'!Q$3:Q1029,"&lt;="&amp;$C32,'Tracking Data'!R$3:R1029,"="&amp;""),"")</f>
        <v/>
      </c>
      <c r="M32" t="str">
        <f t="shared" ca="1" si="3"/>
        <v/>
      </c>
      <c r="N32" t="str">
        <f ca="1">IF(M32&lt;&gt;"",COUNTIFS('Tracking Data'!R$3:R1030,"&gt;="&amp;'Weekly Summary'!$B32,'Tracking Data'!R$3:R1030,"&lt;="&amp;'Weekly Summary'!$C32),"")</f>
        <v/>
      </c>
      <c r="O32" t="str">
        <f t="shared" ca="1" si="4"/>
        <v/>
      </c>
      <c r="P32" t="str">
        <f>IFERROR(AVERAGEIFS('Tracking Data'!S$3:S$1000,'Tracking Data'!R$3:R1030,"&gt;="&amp;B32,'Tracking Data'!R$3:R1030,"&lt;="&amp;C32),"")</f>
        <v/>
      </c>
      <c r="Q32" t="str">
        <f ca="1">IF(D32&lt;&gt;"",COUNTIFS('Tracking Data'!D$3:D$1000,"SPM"&amp;"*",'Tracking Data'!R$3:R$1000,""),"")</f>
        <v/>
      </c>
      <c r="R32" t="str">
        <f ca="1">IF(D32&lt;&gt;"",COUNTIFS('Tracking Data'!D$3:D1030,"SPM"&amp;"*",'Tracking Data'!K$3:K1030,""),"")</f>
        <v/>
      </c>
    </row>
    <row r="33" spans="1:18" x14ac:dyDescent="0.25">
      <c r="A33" s="4">
        <f t="shared" si="5"/>
        <v>43016</v>
      </c>
      <c r="B33" s="4">
        <v>43016</v>
      </c>
      <c r="C33" s="4">
        <v>43022</v>
      </c>
      <c r="D33" t="str">
        <f ca="1">IF(TODAY()&gt;=$A33,COUNTIFS('Tracking Data'!K$3:K1030,"&lt;="&amp;$C33,'Tracking Data'!L$3:L1030,"="&amp;""),"")</f>
        <v/>
      </c>
      <c r="E33" t="str">
        <f ca="1">IF(TODAY()&gt;=$A33,COUNTIFS('Tracking Data'!L$3:L1030,"&lt;="&amp;$C33,'Tracking Data'!M$3:M1030,"="&amp;""),"")</f>
        <v/>
      </c>
      <c r="F33" t="str">
        <f ca="1">IF(TODAY()&gt;=$A33,COUNTIFS('Tracking Data'!M$3:M1030,"&lt;="&amp;$C33,'Tracking Data'!N$3:N1030,"="&amp;""),"")</f>
        <v/>
      </c>
      <c r="G33" t="str">
        <f t="shared" ca="1" si="1"/>
        <v/>
      </c>
      <c r="H33" t="str">
        <f ca="1">IF(TODAY()&gt;=$A33,COUNTIFS('Tracking Data'!N$3:N1030,"&lt;="&amp;$C33,'Tracking Data'!O$3:O1030,"="&amp;""),"")</f>
        <v/>
      </c>
      <c r="I33" t="str">
        <f ca="1">IF(TODAY()&gt;=$A33,COUNTIFS('Tracking Data'!O$3:O1030,"&lt;="&amp;$C33,'Tracking Data'!P$3:P1030,"="&amp;""),"")</f>
        <v/>
      </c>
      <c r="J33" t="str">
        <f t="shared" ca="1" si="2"/>
        <v/>
      </c>
      <c r="K33" t="str">
        <f ca="1">IF(TODAY()&gt;=$A33,COUNTIFS('Tracking Data'!P$3:P1030,"&lt;="&amp;$C33,'Tracking Data'!Q$3:Q1030,"="&amp;""),"")</f>
        <v/>
      </c>
      <c r="L33" t="str">
        <f ca="1">IF(TODAY()&gt;=$A33,COUNTIFS('Tracking Data'!Q$3:Q1030,"&lt;="&amp;$C33,'Tracking Data'!R$3:R1030,"="&amp;""),"")</f>
        <v/>
      </c>
      <c r="M33" t="str">
        <f t="shared" ca="1" si="3"/>
        <v/>
      </c>
      <c r="N33" t="str">
        <f ca="1">IF(M33&lt;&gt;"",COUNTIFS('Tracking Data'!R$3:R1031,"&gt;="&amp;'Weekly Summary'!$B33,'Tracking Data'!R$3:R1031,"&lt;="&amp;'Weekly Summary'!$C33),"")</f>
        <v/>
      </c>
      <c r="O33" t="str">
        <f t="shared" ca="1" si="4"/>
        <v/>
      </c>
      <c r="P33" t="str">
        <f>IFERROR(AVERAGEIFS('Tracking Data'!S$3:S$1000,'Tracking Data'!R$3:R1031,"&gt;="&amp;B33,'Tracking Data'!R$3:R1031,"&lt;="&amp;C33),"")</f>
        <v/>
      </c>
      <c r="Q33" t="str">
        <f ca="1">IF(D33&lt;&gt;"",COUNTIFS('Tracking Data'!D$3:D$1000,"SPM"&amp;"*",'Tracking Data'!R$3:R$1000,""),"")</f>
        <v/>
      </c>
      <c r="R33" t="str">
        <f ca="1">IF(D33&lt;&gt;"",COUNTIFS('Tracking Data'!D$3:D1031,"SPM"&amp;"*",'Tracking Data'!K$3:K1031,""),"")</f>
        <v/>
      </c>
    </row>
    <row r="34" spans="1:18" x14ac:dyDescent="0.25">
      <c r="A34" s="4">
        <f t="shared" si="5"/>
        <v>43023</v>
      </c>
      <c r="B34" s="4">
        <v>43023</v>
      </c>
      <c r="C34" s="4">
        <v>43029</v>
      </c>
      <c r="D34" t="str">
        <f ca="1">IF(TODAY()&gt;=$A34,COUNTIFS('Tracking Data'!K$3:K1031,"&lt;="&amp;$C34,'Tracking Data'!L$3:L1031,"="&amp;""),"")</f>
        <v/>
      </c>
      <c r="E34" t="str">
        <f ca="1">IF(TODAY()&gt;=$A34,COUNTIFS('Tracking Data'!L$3:L1031,"&lt;="&amp;$C34,'Tracking Data'!M$3:M1031,"="&amp;""),"")</f>
        <v/>
      </c>
      <c r="F34" t="str">
        <f ca="1">IF(TODAY()&gt;=$A34,COUNTIFS('Tracking Data'!M$3:M1031,"&lt;="&amp;$C34,'Tracking Data'!N$3:N1031,"="&amp;""),"")</f>
        <v/>
      </c>
      <c r="G34" t="str">
        <f t="shared" ca="1" si="1"/>
        <v/>
      </c>
      <c r="H34" t="str">
        <f ca="1">IF(TODAY()&gt;=$A34,COUNTIFS('Tracking Data'!N$3:N1031,"&lt;="&amp;$C34,'Tracking Data'!O$3:O1031,"="&amp;""),"")</f>
        <v/>
      </c>
      <c r="I34" t="str">
        <f ca="1">IF(TODAY()&gt;=$A34,COUNTIFS('Tracking Data'!O$3:O1031,"&lt;="&amp;$C34,'Tracking Data'!P$3:P1031,"="&amp;""),"")</f>
        <v/>
      </c>
      <c r="J34" t="str">
        <f t="shared" ca="1" si="2"/>
        <v/>
      </c>
      <c r="K34" t="str">
        <f ca="1">IF(TODAY()&gt;=$A34,COUNTIFS('Tracking Data'!P$3:P1031,"&lt;="&amp;$C34,'Tracking Data'!Q$3:Q1031,"="&amp;""),"")</f>
        <v/>
      </c>
      <c r="L34" t="str">
        <f ca="1">IF(TODAY()&gt;=$A34,COUNTIFS('Tracking Data'!Q$3:Q1031,"&lt;="&amp;$C34,'Tracking Data'!R$3:R1031,"="&amp;""),"")</f>
        <v/>
      </c>
      <c r="M34" t="str">
        <f t="shared" ca="1" si="3"/>
        <v/>
      </c>
      <c r="N34" t="str">
        <f ca="1">IF(M34&lt;&gt;"",COUNTIFS('Tracking Data'!R$3:R1032,"&gt;="&amp;'Weekly Summary'!$B34,'Tracking Data'!R$3:R1032,"&lt;="&amp;'Weekly Summary'!$C34),"")</f>
        <v/>
      </c>
      <c r="O34" t="str">
        <f t="shared" ca="1" si="4"/>
        <v/>
      </c>
      <c r="P34" t="str">
        <f>IFERROR(AVERAGEIFS('Tracking Data'!S$3:S$1000,'Tracking Data'!R$3:R1032,"&gt;="&amp;B34,'Tracking Data'!R$3:R1032,"&lt;="&amp;C34),"")</f>
        <v/>
      </c>
      <c r="Q34" t="str">
        <f ca="1">IF(D34&lt;&gt;"",COUNTIFS('Tracking Data'!D$3:D$1000,"SPM"&amp;"*",'Tracking Data'!R$3:R$1000,""),"")</f>
        <v/>
      </c>
      <c r="R34" t="str">
        <f ca="1">IF(D34&lt;&gt;"",COUNTIFS('Tracking Data'!D$3:D1032,"SPM"&amp;"*",'Tracking Data'!K$3:K1032,""),"")</f>
        <v/>
      </c>
    </row>
    <row r="35" spans="1:18" x14ac:dyDescent="0.25">
      <c r="A35" s="4">
        <f t="shared" si="5"/>
        <v>43030</v>
      </c>
      <c r="B35" s="4">
        <v>43030</v>
      </c>
      <c r="C35" s="4">
        <v>43036</v>
      </c>
      <c r="D35" t="str">
        <f ca="1">IF(TODAY()&gt;=$A35,COUNTIFS('Tracking Data'!K$3:K1032,"&lt;="&amp;$C35,'Tracking Data'!L$3:L1032,"="&amp;""),"")</f>
        <v/>
      </c>
      <c r="E35" t="str">
        <f ca="1">IF(TODAY()&gt;=$A35,COUNTIFS('Tracking Data'!L$3:L1032,"&lt;="&amp;$C35,'Tracking Data'!M$3:M1032,"="&amp;""),"")</f>
        <v/>
      </c>
      <c r="F35" t="str">
        <f ca="1">IF(TODAY()&gt;=$A35,COUNTIFS('Tracking Data'!M$3:M1032,"&lt;="&amp;$C35,'Tracking Data'!N$3:N1032,"="&amp;""),"")</f>
        <v/>
      </c>
      <c r="G35" t="str">
        <f t="shared" ca="1" si="1"/>
        <v/>
      </c>
      <c r="H35" t="str">
        <f ca="1">IF(TODAY()&gt;=$A35,COUNTIFS('Tracking Data'!N$3:N1032,"&lt;="&amp;$C35,'Tracking Data'!O$3:O1032,"="&amp;""),"")</f>
        <v/>
      </c>
      <c r="I35" t="str">
        <f ca="1">IF(TODAY()&gt;=$A35,COUNTIFS('Tracking Data'!O$3:O1032,"&lt;="&amp;$C35,'Tracking Data'!P$3:P1032,"="&amp;""),"")</f>
        <v/>
      </c>
      <c r="J35" t="str">
        <f t="shared" ca="1" si="2"/>
        <v/>
      </c>
      <c r="K35" t="str">
        <f ca="1">IF(TODAY()&gt;=$A35,COUNTIFS('Tracking Data'!P$3:P1032,"&lt;="&amp;$C35,'Tracking Data'!Q$3:Q1032,"="&amp;""),"")</f>
        <v/>
      </c>
      <c r="L35" t="str">
        <f ca="1">IF(TODAY()&gt;=$A35,COUNTIFS('Tracking Data'!Q$3:Q1032,"&lt;="&amp;$C35,'Tracking Data'!R$3:R1032,"="&amp;""),"")</f>
        <v/>
      </c>
      <c r="M35" t="str">
        <f t="shared" ca="1" si="3"/>
        <v/>
      </c>
      <c r="N35" t="str">
        <f ca="1">IF(M35&lt;&gt;"",COUNTIFS('Tracking Data'!R$3:R1033,"&gt;="&amp;'Weekly Summary'!$B35,'Tracking Data'!R$3:R1033,"&lt;="&amp;'Weekly Summary'!$C35),"")</f>
        <v/>
      </c>
      <c r="O35" t="str">
        <f t="shared" ca="1" si="4"/>
        <v/>
      </c>
      <c r="P35" t="str">
        <f>IFERROR(AVERAGEIFS('Tracking Data'!S$3:S$1000,'Tracking Data'!R$3:R1033,"&gt;="&amp;B35,'Tracking Data'!R$3:R1033,"&lt;="&amp;C35),"")</f>
        <v/>
      </c>
      <c r="Q35" t="str">
        <f ca="1">IF(D35&lt;&gt;"",COUNTIFS('Tracking Data'!D$3:D$1000,"SPM"&amp;"*",'Tracking Data'!R$3:R$1000,""),"")</f>
        <v/>
      </c>
      <c r="R35" t="str">
        <f ca="1">IF(D35&lt;&gt;"",COUNTIFS('Tracking Data'!D$3:D1033,"SPM"&amp;"*",'Tracking Data'!K$3:K1033,""),"")</f>
        <v/>
      </c>
    </row>
    <row r="36" spans="1:18" x14ac:dyDescent="0.25">
      <c r="A36" s="4">
        <f t="shared" si="5"/>
        <v>43037</v>
      </c>
      <c r="B36" s="4">
        <v>43037</v>
      </c>
      <c r="C36" s="4">
        <v>43043</v>
      </c>
      <c r="D36" t="str">
        <f ca="1">IF(TODAY()&gt;=$A36,COUNTIFS('Tracking Data'!K$3:K1033,"&lt;="&amp;$C36,'Tracking Data'!L$3:L1033,"="&amp;""),"")</f>
        <v/>
      </c>
      <c r="E36" t="str">
        <f ca="1">IF(TODAY()&gt;=$A36,COUNTIFS('Tracking Data'!L$3:L1033,"&lt;="&amp;$C36,'Tracking Data'!M$3:M1033,"="&amp;""),"")</f>
        <v/>
      </c>
      <c r="F36" t="str">
        <f ca="1">IF(TODAY()&gt;=$A36,COUNTIFS('Tracking Data'!M$3:M1033,"&lt;="&amp;$C36,'Tracking Data'!N$3:N1033,"="&amp;""),"")</f>
        <v/>
      </c>
      <c r="G36" t="str">
        <f t="shared" ca="1" si="1"/>
        <v/>
      </c>
      <c r="H36" t="str">
        <f ca="1">IF(TODAY()&gt;=$A36,COUNTIFS('Tracking Data'!N$3:N1033,"&lt;="&amp;$C36,'Tracking Data'!O$3:O1033,"="&amp;""),"")</f>
        <v/>
      </c>
      <c r="I36" t="str">
        <f ca="1">IF(TODAY()&gt;=$A36,COUNTIFS('Tracking Data'!O$3:O1033,"&lt;="&amp;$C36,'Tracking Data'!P$3:P1033,"="&amp;""),"")</f>
        <v/>
      </c>
      <c r="J36" t="str">
        <f t="shared" ca="1" si="2"/>
        <v/>
      </c>
      <c r="K36" t="str">
        <f ca="1">IF(TODAY()&gt;=$A36,COUNTIFS('Tracking Data'!P$3:P1033,"&lt;="&amp;$C36,'Tracking Data'!Q$3:Q1033,"="&amp;""),"")</f>
        <v/>
      </c>
      <c r="L36" t="str">
        <f ca="1">IF(TODAY()&gt;=$A36,COUNTIFS('Tracking Data'!Q$3:Q1033,"&lt;="&amp;$C36,'Tracking Data'!R$3:R1033,"="&amp;""),"")</f>
        <v/>
      </c>
      <c r="M36" t="str">
        <f t="shared" ca="1" si="3"/>
        <v/>
      </c>
      <c r="N36" t="str">
        <f ca="1">IF(M36&lt;&gt;"",COUNTIFS('Tracking Data'!R$3:R1034,"&gt;="&amp;'Weekly Summary'!$B36,'Tracking Data'!R$3:R1034,"&lt;="&amp;'Weekly Summary'!$C36),"")</f>
        <v/>
      </c>
      <c r="O36" t="str">
        <f t="shared" ca="1" si="4"/>
        <v/>
      </c>
      <c r="P36" t="str">
        <f>IFERROR(AVERAGEIFS('Tracking Data'!S$3:S$1000,'Tracking Data'!R$3:R1034,"&gt;="&amp;B36,'Tracking Data'!R$3:R1034,"&lt;="&amp;C36),"")</f>
        <v/>
      </c>
      <c r="Q36" t="str">
        <f ca="1">IF(D36&lt;&gt;"",COUNTIFS('Tracking Data'!D$3:D$1000,"SPM"&amp;"*",'Tracking Data'!R$3:R$1000,""),"")</f>
        <v/>
      </c>
      <c r="R36" t="str">
        <f ca="1">IF(D36&lt;&gt;"",COUNTIFS('Tracking Data'!D$3:D1034,"SPM"&amp;"*",'Tracking Data'!K$3:K1034,""),"")</f>
        <v/>
      </c>
    </row>
    <row r="37" spans="1:18" x14ac:dyDescent="0.25">
      <c r="A37" s="4">
        <f t="shared" si="5"/>
        <v>43044</v>
      </c>
      <c r="B37" s="4">
        <v>43044</v>
      </c>
      <c r="C37" s="4">
        <v>43050</v>
      </c>
      <c r="D37" t="str">
        <f ca="1">IF(TODAY()&gt;=$A37,COUNTIFS('Tracking Data'!K$3:K1034,"&lt;="&amp;$C37,'Tracking Data'!L$3:L1034,"="&amp;""),"")</f>
        <v/>
      </c>
      <c r="E37" t="str">
        <f ca="1">IF(TODAY()&gt;=$A37,COUNTIFS('Tracking Data'!L$3:L1034,"&lt;="&amp;$C37,'Tracking Data'!M$3:M1034,"="&amp;""),"")</f>
        <v/>
      </c>
      <c r="F37" t="str">
        <f ca="1">IF(TODAY()&gt;=$A37,COUNTIFS('Tracking Data'!M$3:M1034,"&lt;="&amp;$C37,'Tracking Data'!N$3:N1034,"="&amp;""),"")</f>
        <v/>
      </c>
      <c r="G37" t="str">
        <f t="shared" ca="1" si="1"/>
        <v/>
      </c>
      <c r="H37" t="str">
        <f ca="1">IF(TODAY()&gt;=$A37,COUNTIFS('Tracking Data'!N$3:N1034,"&lt;="&amp;$C37,'Tracking Data'!O$3:O1034,"="&amp;""),"")</f>
        <v/>
      </c>
      <c r="I37" t="str">
        <f ca="1">IF(TODAY()&gt;=$A37,COUNTIFS('Tracking Data'!O$3:O1034,"&lt;="&amp;$C37,'Tracking Data'!P$3:P1034,"="&amp;""),"")</f>
        <v/>
      </c>
      <c r="J37" t="str">
        <f t="shared" ca="1" si="2"/>
        <v/>
      </c>
      <c r="K37" t="str">
        <f ca="1">IF(TODAY()&gt;=$A37,COUNTIFS('Tracking Data'!P$3:P1034,"&lt;="&amp;$C37,'Tracking Data'!Q$3:Q1034,"="&amp;""),"")</f>
        <v/>
      </c>
      <c r="L37" t="str">
        <f ca="1">IF(TODAY()&gt;=$A37,COUNTIFS('Tracking Data'!Q$3:Q1034,"&lt;="&amp;$C37,'Tracking Data'!R$3:R1034,"="&amp;""),"")</f>
        <v/>
      </c>
      <c r="M37" t="str">
        <f t="shared" ca="1" si="3"/>
        <v/>
      </c>
      <c r="N37" t="str">
        <f ca="1">IF(M37&lt;&gt;"",COUNTIFS('Tracking Data'!R$3:R1035,"&gt;="&amp;'Weekly Summary'!$B37,'Tracking Data'!R$3:R1035,"&lt;="&amp;'Weekly Summary'!$C37),"")</f>
        <v/>
      </c>
      <c r="O37" t="str">
        <f t="shared" ca="1" si="4"/>
        <v/>
      </c>
      <c r="P37" t="str">
        <f>IFERROR(AVERAGEIFS('Tracking Data'!S$3:S$1000,'Tracking Data'!R$3:R1035,"&gt;="&amp;B37,'Tracking Data'!R$3:R1035,"&lt;="&amp;C37),"")</f>
        <v/>
      </c>
      <c r="Q37" t="str">
        <f ca="1">IF(D37&lt;&gt;"",COUNTIFS('Tracking Data'!D$3:D$1000,"SPM"&amp;"*",'Tracking Data'!R$3:R$1000,""),"")</f>
        <v/>
      </c>
      <c r="R37" t="str">
        <f ca="1">IF(D37&lt;&gt;"",COUNTIFS('Tracking Data'!D$3:D1035,"SPM"&amp;"*",'Tracking Data'!K$3:K1035,""),"")</f>
        <v/>
      </c>
    </row>
    <row r="38" spans="1:18" x14ac:dyDescent="0.25">
      <c r="A38" s="4">
        <f t="shared" si="5"/>
        <v>43051</v>
      </c>
      <c r="B38" s="4">
        <v>43051</v>
      </c>
      <c r="C38" s="4">
        <v>43057</v>
      </c>
      <c r="D38" t="str">
        <f ca="1">IF(TODAY()&gt;=$A38,COUNTIFS('Tracking Data'!K$3:K1035,"&lt;="&amp;$C38,'Tracking Data'!L$3:L1035,"="&amp;""),"")</f>
        <v/>
      </c>
      <c r="E38" t="str">
        <f ca="1">IF(TODAY()&gt;=$A38,COUNTIFS('Tracking Data'!L$3:L1035,"&lt;="&amp;$C38,'Tracking Data'!M$3:M1035,"="&amp;""),"")</f>
        <v/>
      </c>
      <c r="F38" t="str">
        <f ca="1">IF(TODAY()&gt;=$A38,COUNTIFS('Tracking Data'!M$3:M1035,"&lt;="&amp;$C38,'Tracking Data'!N$3:N1035,"="&amp;""),"")</f>
        <v/>
      </c>
      <c r="G38" t="str">
        <f t="shared" ca="1" si="1"/>
        <v/>
      </c>
      <c r="H38" t="str">
        <f ca="1">IF(TODAY()&gt;=$A38,COUNTIFS('Tracking Data'!N$3:N1035,"&lt;="&amp;$C38,'Tracking Data'!O$3:O1035,"="&amp;""),"")</f>
        <v/>
      </c>
      <c r="I38" t="str">
        <f ca="1">IF(TODAY()&gt;=$A38,COUNTIFS('Tracking Data'!O$3:O1035,"&lt;="&amp;$C38,'Tracking Data'!P$3:P1035,"="&amp;""),"")</f>
        <v/>
      </c>
      <c r="J38" t="str">
        <f t="shared" ca="1" si="2"/>
        <v/>
      </c>
      <c r="K38" t="str">
        <f ca="1">IF(TODAY()&gt;=$A38,COUNTIFS('Tracking Data'!P$3:P1035,"&lt;="&amp;$C38,'Tracking Data'!Q$3:Q1035,"="&amp;""),"")</f>
        <v/>
      </c>
      <c r="L38" t="str">
        <f ca="1">IF(TODAY()&gt;=$A38,COUNTIFS('Tracking Data'!Q$3:Q1035,"&lt;="&amp;$C38,'Tracking Data'!R$3:R1035,"="&amp;""),"")</f>
        <v/>
      </c>
      <c r="M38" t="str">
        <f t="shared" ca="1" si="3"/>
        <v/>
      </c>
      <c r="N38" t="str">
        <f ca="1">IF(M38&lt;&gt;"",COUNTIFS('Tracking Data'!R$3:R1036,"&gt;="&amp;'Weekly Summary'!$B38,'Tracking Data'!R$3:R1036,"&lt;="&amp;'Weekly Summary'!$C38),"")</f>
        <v/>
      </c>
      <c r="O38" t="str">
        <f t="shared" ca="1" si="4"/>
        <v/>
      </c>
      <c r="P38" t="str">
        <f>IFERROR(AVERAGEIFS('Tracking Data'!S$3:S$1000,'Tracking Data'!R$3:R1036,"&gt;="&amp;B38,'Tracking Data'!R$3:R1036,"&lt;="&amp;C38),"")</f>
        <v/>
      </c>
      <c r="Q38" t="str">
        <f ca="1">IF(D38&lt;&gt;"",COUNTIFS('Tracking Data'!D$3:D$1000,"SPM"&amp;"*",'Tracking Data'!R$3:R$1000,""),"")</f>
        <v/>
      </c>
      <c r="R38" t="str">
        <f ca="1">IF(D38&lt;&gt;"",COUNTIFS('Tracking Data'!D$3:D1036,"SPM"&amp;"*",'Tracking Data'!K$3:K1036,""),"")</f>
        <v/>
      </c>
    </row>
    <row r="39" spans="1:18" x14ac:dyDescent="0.25">
      <c r="A39" s="4">
        <f t="shared" si="5"/>
        <v>43058</v>
      </c>
      <c r="B39" s="4">
        <v>43058</v>
      </c>
      <c r="C39" s="4">
        <v>43064</v>
      </c>
      <c r="D39" t="str">
        <f ca="1">IF(TODAY()&gt;=$A39,COUNTIFS('Tracking Data'!K$3:K1036,"&lt;="&amp;$C39,'Tracking Data'!L$3:L1036,"="&amp;""),"")</f>
        <v/>
      </c>
      <c r="E39" t="str">
        <f ca="1">IF(TODAY()&gt;=$A39,COUNTIFS('Tracking Data'!L$3:L1036,"&lt;="&amp;$C39,'Tracking Data'!M$3:M1036,"="&amp;""),"")</f>
        <v/>
      </c>
      <c r="F39" t="str">
        <f ca="1">IF(TODAY()&gt;=$A39,COUNTIFS('Tracking Data'!M$3:M1036,"&lt;="&amp;$C39,'Tracking Data'!N$3:N1036,"="&amp;""),"")</f>
        <v/>
      </c>
      <c r="G39" t="str">
        <f t="shared" ca="1" si="1"/>
        <v/>
      </c>
      <c r="H39" t="str">
        <f ca="1">IF(TODAY()&gt;=$A39,COUNTIFS('Tracking Data'!N$3:N1036,"&lt;="&amp;$C39,'Tracking Data'!O$3:O1036,"="&amp;""),"")</f>
        <v/>
      </c>
      <c r="I39" t="str">
        <f ca="1">IF(TODAY()&gt;=$A39,COUNTIFS('Tracking Data'!O$3:O1036,"&lt;="&amp;$C39,'Tracking Data'!P$3:P1036,"="&amp;""),"")</f>
        <v/>
      </c>
      <c r="J39" t="str">
        <f t="shared" ca="1" si="2"/>
        <v/>
      </c>
      <c r="K39" t="str">
        <f ca="1">IF(TODAY()&gt;=$A39,COUNTIFS('Tracking Data'!P$3:P1036,"&lt;="&amp;$C39,'Tracking Data'!Q$3:Q1036,"="&amp;""),"")</f>
        <v/>
      </c>
      <c r="L39" t="str">
        <f ca="1">IF(TODAY()&gt;=$A39,COUNTIFS('Tracking Data'!Q$3:Q1036,"&lt;="&amp;$C39,'Tracking Data'!R$3:R1036,"="&amp;""),"")</f>
        <v/>
      </c>
      <c r="M39" t="str">
        <f t="shared" ca="1" si="3"/>
        <v/>
      </c>
      <c r="N39" t="str">
        <f ca="1">IF(M39&lt;&gt;"",COUNTIFS('Tracking Data'!R$3:R1037,"&gt;="&amp;'Weekly Summary'!$B39,'Tracking Data'!R$3:R1037,"&lt;="&amp;'Weekly Summary'!$C39),"")</f>
        <v/>
      </c>
      <c r="O39" t="str">
        <f t="shared" ca="1" si="4"/>
        <v/>
      </c>
      <c r="P39" t="str">
        <f>IFERROR(AVERAGEIFS('Tracking Data'!S$3:S$1000,'Tracking Data'!R$3:R1037,"&gt;="&amp;B39,'Tracking Data'!R$3:R1037,"&lt;="&amp;C39),"")</f>
        <v/>
      </c>
      <c r="Q39" t="str">
        <f ca="1">IF(D39&lt;&gt;"",COUNTIFS('Tracking Data'!D$3:D$1000,"SPM"&amp;"*",'Tracking Data'!R$3:R$1000,""),"")</f>
        <v/>
      </c>
      <c r="R39" t="str">
        <f ca="1">IF(D39&lt;&gt;"",COUNTIFS('Tracking Data'!D$3:D1037,"SPM"&amp;"*",'Tracking Data'!K$3:K1037,""),"")</f>
        <v/>
      </c>
    </row>
    <row r="40" spans="1:18" x14ac:dyDescent="0.25">
      <c r="A40" s="4">
        <f t="shared" si="5"/>
        <v>43065</v>
      </c>
      <c r="B40" s="4">
        <v>43065</v>
      </c>
      <c r="C40" s="4">
        <v>43071</v>
      </c>
      <c r="D40" t="str">
        <f ca="1">IF(TODAY()&gt;=$A40,COUNTIFS('Tracking Data'!K$3:K1037,"&lt;="&amp;$C40,'Tracking Data'!L$3:L1037,"="&amp;""),"")</f>
        <v/>
      </c>
      <c r="E40" t="str">
        <f ca="1">IF(TODAY()&gt;=$A40,COUNTIFS('Tracking Data'!L$3:L1037,"&lt;="&amp;$C40,'Tracking Data'!M$3:M1037,"="&amp;""),"")</f>
        <v/>
      </c>
      <c r="F40" t="str">
        <f ca="1">IF(TODAY()&gt;=$A40,COUNTIFS('Tracking Data'!M$3:M1037,"&lt;="&amp;$C40,'Tracking Data'!N$3:N1037,"="&amp;""),"")</f>
        <v/>
      </c>
      <c r="G40" t="str">
        <f t="shared" ca="1" si="1"/>
        <v/>
      </c>
      <c r="H40" t="str">
        <f ca="1">IF(TODAY()&gt;=$A40,COUNTIFS('Tracking Data'!N$3:N1037,"&lt;="&amp;$C40,'Tracking Data'!O$3:O1037,"="&amp;""),"")</f>
        <v/>
      </c>
      <c r="I40" t="str">
        <f ca="1">IF(TODAY()&gt;=$A40,COUNTIFS('Tracking Data'!O$3:O1037,"&lt;="&amp;$C40,'Tracking Data'!P$3:P1037,"="&amp;""),"")</f>
        <v/>
      </c>
      <c r="J40" t="str">
        <f t="shared" ca="1" si="2"/>
        <v/>
      </c>
      <c r="K40" t="str">
        <f ca="1">IF(TODAY()&gt;=$A40,COUNTIFS('Tracking Data'!P$3:P1037,"&lt;="&amp;$C40,'Tracking Data'!Q$3:Q1037,"="&amp;""),"")</f>
        <v/>
      </c>
      <c r="L40" t="str">
        <f ca="1">IF(TODAY()&gt;=$A40,COUNTIFS('Tracking Data'!Q$3:Q1037,"&lt;="&amp;$C40,'Tracking Data'!R$3:R1037,"="&amp;""),"")</f>
        <v/>
      </c>
      <c r="M40" t="str">
        <f t="shared" ca="1" si="3"/>
        <v/>
      </c>
      <c r="N40" t="str">
        <f ca="1">IF(M40&lt;&gt;"",COUNTIFS('Tracking Data'!R$3:R1038,"&gt;="&amp;'Weekly Summary'!$B40,'Tracking Data'!R$3:R1038,"&lt;="&amp;'Weekly Summary'!$C40),"")</f>
        <v/>
      </c>
      <c r="O40" t="str">
        <f t="shared" ca="1" si="4"/>
        <v/>
      </c>
      <c r="P40" t="str">
        <f>IFERROR(AVERAGEIFS('Tracking Data'!S$3:S$1000,'Tracking Data'!R$3:R1038,"&gt;="&amp;B40,'Tracking Data'!R$3:R1038,"&lt;="&amp;C40),"")</f>
        <v/>
      </c>
      <c r="Q40" t="str">
        <f ca="1">IF(D40&lt;&gt;"",COUNTIFS('Tracking Data'!D$3:D$1000,"SPM"&amp;"*",'Tracking Data'!R$3:R$1000,""),"")</f>
        <v/>
      </c>
      <c r="R40" t="str">
        <f ca="1">IF(D40&lt;&gt;"",COUNTIFS('Tracking Data'!D$3:D1038,"SPM"&amp;"*",'Tracking Data'!K$3:K1038,""),"")</f>
        <v/>
      </c>
    </row>
    <row r="41" spans="1:18" x14ac:dyDescent="0.25">
      <c r="A41" s="4">
        <f t="shared" si="5"/>
        <v>43072</v>
      </c>
      <c r="B41" s="4">
        <v>43072</v>
      </c>
      <c r="C41" s="4">
        <v>43078</v>
      </c>
      <c r="D41" t="str">
        <f ca="1">IF(TODAY()&gt;=$A41,COUNTIFS('Tracking Data'!K$3:K1038,"&lt;="&amp;$C41,'Tracking Data'!L$3:L1038,"="&amp;""),"")</f>
        <v/>
      </c>
      <c r="E41" t="str">
        <f ca="1">IF(TODAY()&gt;=$A41,COUNTIFS('Tracking Data'!L$3:L1038,"&lt;="&amp;$C41,'Tracking Data'!M$3:M1038,"="&amp;""),"")</f>
        <v/>
      </c>
      <c r="F41" t="str">
        <f ca="1">IF(TODAY()&gt;=$A41,COUNTIFS('Tracking Data'!M$3:M1038,"&lt;="&amp;$C41,'Tracking Data'!N$3:N1038,"="&amp;""),"")</f>
        <v/>
      </c>
      <c r="G41" t="str">
        <f t="shared" ca="1" si="1"/>
        <v/>
      </c>
      <c r="H41" t="str">
        <f ca="1">IF(TODAY()&gt;=$A41,COUNTIFS('Tracking Data'!N$3:N1038,"&lt;="&amp;$C41,'Tracking Data'!O$3:O1038,"="&amp;""),"")</f>
        <v/>
      </c>
      <c r="I41" t="str">
        <f ca="1">IF(TODAY()&gt;=$A41,COUNTIFS('Tracking Data'!O$3:O1038,"&lt;="&amp;$C41,'Tracking Data'!P$3:P1038,"="&amp;""),"")</f>
        <v/>
      </c>
      <c r="J41" t="str">
        <f t="shared" ca="1" si="2"/>
        <v/>
      </c>
      <c r="K41" t="str">
        <f ca="1">IF(TODAY()&gt;=$A41,COUNTIFS('Tracking Data'!P$3:P1038,"&lt;="&amp;$C41,'Tracking Data'!Q$3:Q1038,"="&amp;""),"")</f>
        <v/>
      </c>
      <c r="L41" t="str">
        <f ca="1">IF(TODAY()&gt;=$A41,COUNTIFS('Tracking Data'!Q$3:Q1038,"&lt;="&amp;$C41,'Tracking Data'!R$3:R1038,"="&amp;""),"")</f>
        <v/>
      </c>
      <c r="M41" t="str">
        <f t="shared" ca="1" si="3"/>
        <v/>
      </c>
      <c r="N41" t="str">
        <f ca="1">IF(M41&lt;&gt;"",COUNTIFS('Tracking Data'!R$3:R1039,"&gt;="&amp;'Weekly Summary'!$B41,'Tracking Data'!R$3:R1039,"&lt;="&amp;'Weekly Summary'!$C41),"")</f>
        <v/>
      </c>
      <c r="O41" t="str">
        <f t="shared" ca="1" si="4"/>
        <v/>
      </c>
      <c r="P41" t="str">
        <f>IFERROR(AVERAGEIFS('Tracking Data'!S$3:S$1000,'Tracking Data'!R$3:R1039,"&gt;="&amp;B41,'Tracking Data'!R$3:R1039,"&lt;="&amp;C41),"")</f>
        <v/>
      </c>
      <c r="Q41" t="str">
        <f ca="1">IF(D41&lt;&gt;"",COUNTIFS('Tracking Data'!D$3:D$1000,"SPM"&amp;"*",'Tracking Data'!R$3:R$1000,""),"")</f>
        <v/>
      </c>
      <c r="R41" t="str">
        <f ca="1">IF(D41&lt;&gt;"",COUNTIFS('Tracking Data'!D$3:D1039,"SPM"&amp;"*",'Tracking Data'!K$3:K1039,""),"")</f>
        <v/>
      </c>
    </row>
    <row r="42" spans="1:18" x14ac:dyDescent="0.25">
      <c r="A42" s="4">
        <f t="shared" si="5"/>
        <v>43079</v>
      </c>
      <c r="B42" s="4">
        <v>43079</v>
      </c>
      <c r="C42" s="4">
        <v>43085</v>
      </c>
      <c r="D42" t="str">
        <f ca="1">IF(TODAY()&gt;=$A42,COUNTIFS('Tracking Data'!K$3:K1039,"&lt;="&amp;$C42,'Tracking Data'!L$3:L1039,"="&amp;""),"")</f>
        <v/>
      </c>
      <c r="E42" t="str">
        <f ca="1">IF(TODAY()&gt;=$A42,COUNTIFS('Tracking Data'!L$3:L1039,"&lt;="&amp;$C42,'Tracking Data'!M$3:M1039,"="&amp;""),"")</f>
        <v/>
      </c>
      <c r="F42" t="str">
        <f ca="1">IF(TODAY()&gt;=$A42,COUNTIFS('Tracking Data'!M$3:M1039,"&lt;="&amp;$C42,'Tracking Data'!N$3:N1039,"="&amp;""),"")</f>
        <v/>
      </c>
      <c r="G42" t="str">
        <f t="shared" ca="1" si="1"/>
        <v/>
      </c>
      <c r="H42" t="str">
        <f ca="1">IF(TODAY()&gt;=$A42,COUNTIFS('Tracking Data'!N$3:N1039,"&lt;="&amp;$C42,'Tracking Data'!O$3:O1039,"="&amp;""),"")</f>
        <v/>
      </c>
      <c r="I42" t="str">
        <f ca="1">IF(TODAY()&gt;=$A42,COUNTIFS('Tracking Data'!O$3:O1039,"&lt;="&amp;$C42,'Tracking Data'!P$3:P1039,"="&amp;""),"")</f>
        <v/>
      </c>
      <c r="J42" t="str">
        <f t="shared" ca="1" si="2"/>
        <v/>
      </c>
      <c r="K42" t="str">
        <f ca="1">IF(TODAY()&gt;=$A42,COUNTIFS('Tracking Data'!P$3:P1039,"&lt;="&amp;$C42,'Tracking Data'!Q$3:Q1039,"="&amp;""),"")</f>
        <v/>
      </c>
      <c r="L42" t="str">
        <f ca="1">IF(TODAY()&gt;=$A42,COUNTIFS('Tracking Data'!Q$3:Q1039,"&lt;="&amp;$C42,'Tracking Data'!R$3:R1039,"="&amp;""),"")</f>
        <v/>
      </c>
      <c r="M42" t="str">
        <f t="shared" ca="1" si="3"/>
        <v/>
      </c>
      <c r="N42" t="str">
        <f ca="1">IF(M42&lt;&gt;"",COUNTIFS('Tracking Data'!R$3:R1040,"&gt;="&amp;'Weekly Summary'!$B42,'Tracking Data'!R$3:R1040,"&lt;="&amp;'Weekly Summary'!$C42),"")</f>
        <v/>
      </c>
      <c r="O42" t="str">
        <f t="shared" ca="1" si="4"/>
        <v/>
      </c>
      <c r="P42" t="str">
        <f>IFERROR(AVERAGEIFS('Tracking Data'!S$3:S$1000,'Tracking Data'!R$3:R1040,"&gt;="&amp;B42,'Tracking Data'!R$3:R1040,"&lt;="&amp;C42),"")</f>
        <v/>
      </c>
      <c r="Q42" t="str">
        <f ca="1">IF(D42&lt;&gt;"",COUNTIFS('Tracking Data'!D$3:D$1000,"SPM"&amp;"*",'Tracking Data'!R$3:R$1000,""),"")</f>
        <v/>
      </c>
      <c r="R42" t="str">
        <f ca="1">IF(D42&lt;&gt;"",COUNTIFS('Tracking Data'!D$3:D1040,"SPM"&amp;"*",'Tracking Data'!K$3:K1040,""),"")</f>
        <v/>
      </c>
    </row>
    <row r="43" spans="1:18" x14ac:dyDescent="0.25">
      <c r="A43" s="4">
        <f t="shared" si="5"/>
        <v>43086</v>
      </c>
      <c r="B43" s="4">
        <v>43086</v>
      </c>
      <c r="C43" s="4">
        <v>43092</v>
      </c>
      <c r="D43" t="str">
        <f ca="1">IF(TODAY()&gt;=$A43,COUNTIFS('Tracking Data'!K$3:K1040,"&lt;="&amp;$C43,'Tracking Data'!L$3:L1040,"="&amp;""),"")</f>
        <v/>
      </c>
      <c r="E43" t="str">
        <f ca="1">IF(TODAY()&gt;=$A43,COUNTIFS('Tracking Data'!L$3:L1040,"&lt;="&amp;$C43,'Tracking Data'!M$3:M1040,"="&amp;""),"")</f>
        <v/>
      </c>
      <c r="F43" t="str">
        <f ca="1">IF(TODAY()&gt;=$A43,COUNTIFS('Tracking Data'!M$3:M1040,"&lt;="&amp;$C43,'Tracking Data'!N$3:N1040,"="&amp;""),"")</f>
        <v/>
      </c>
      <c r="G43" t="str">
        <f t="shared" ca="1" si="1"/>
        <v/>
      </c>
      <c r="H43" t="str">
        <f ca="1">IF(TODAY()&gt;=$A43,COUNTIFS('Tracking Data'!N$3:N1040,"&lt;="&amp;$C43,'Tracking Data'!O$3:O1040,"="&amp;""),"")</f>
        <v/>
      </c>
      <c r="I43" t="str">
        <f ca="1">IF(TODAY()&gt;=$A43,COUNTIFS('Tracking Data'!O$3:O1040,"&lt;="&amp;$C43,'Tracking Data'!P$3:P1040,"="&amp;""),"")</f>
        <v/>
      </c>
      <c r="J43" t="str">
        <f t="shared" ca="1" si="2"/>
        <v/>
      </c>
      <c r="K43" t="str">
        <f ca="1">IF(TODAY()&gt;=$A43,COUNTIFS('Tracking Data'!P$3:P1040,"&lt;="&amp;$C43,'Tracking Data'!Q$3:Q1040,"="&amp;""),"")</f>
        <v/>
      </c>
      <c r="L43" t="str">
        <f ca="1">IF(TODAY()&gt;=$A43,COUNTIFS('Tracking Data'!Q$3:Q1040,"&lt;="&amp;$C43,'Tracking Data'!R$3:R1040,"="&amp;""),"")</f>
        <v/>
      </c>
      <c r="M43" t="str">
        <f t="shared" ca="1" si="3"/>
        <v/>
      </c>
      <c r="N43" t="str">
        <f ca="1">IF(M43&lt;&gt;"",COUNTIFS('Tracking Data'!R$3:R1041,"&gt;="&amp;'Weekly Summary'!$B43,'Tracking Data'!R$3:R1041,"&lt;="&amp;'Weekly Summary'!$C43),"")</f>
        <v/>
      </c>
      <c r="O43" t="str">
        <f t="shared" ca="1" si="4"/>
        <v/>
      </c>
      <c r="P43" t="str">
        <f>IFERROR(AVERAGEIFS('Tracking Data'!S$3:S$1000,'Tracking Data'!R$3:R1041,"&gt;="&amp;B43,'Tracking Data'!R$3:R1041,"&lt;="&amp;C43),"")</f>
        <v/>
      </c>
      <c r="Q43" t="str">
        <f ca="1">IF(D43&lt;&gt;"",COUNTIFS('Tracking Data'!D$3:D$1000,"SPM"&amp;"*",'Tracking Data'!R$3:R$1000,""),"")</f>
        <v/>
      </c>
      <c r="R43" t="str">
        <f ca="1">IF(D43&lt;&gt;"",COUNTIFS('Tracking Data'!D$3:D1041,"SPM"&amp;"*",'Tracking Data'!K$3:K1041,""),"")</f>
        <v/>
      </c>
    </row>
    <row r="44" spans="1:18" x14ac:dyDescent="0.25">
      <c r="A44" s="4">
        <f t="shared" si="5"/>
        <v>43093</v>
      </c>
      <c r="B44" s="4">
        <v>43093</v>
      </c>
      <c r="C44" s="4">
        <v>43099</v>
      </c>
      <c r="D44" t="str">
        <f ca="1">IF(TODAY()&gt;=$A44,COUNTIFS('Tracking Data'!K$3:K1041,"&lt;="&amp;$C44,'Tracking Data'!L$3:L1041,"="&amp;""),"")</f>
        <v/>
      </c>
      <c r="E44" t="str">
        <f ca="1">IF(TODAY()&gt;=$A44,COUNTIFS('Tracking Data'!L$3:L1041,"&lt;="&amp;$C44,'Tracking Data'!M$3:M1041,"="&amp;""),"")</f>
        <v/>
      </c>
      <c r="F44" t="str">
        <f ca="1">IF(TODAY()&gt;=$A44,COUNTIFS('Tracking Data'!M$3:M1041,"&lt;="&amp;$C44,'Tracking Data'!N$3:N1041,"="&amp;""),"")</f>
        <v/>
      </c>
      <c r="G44" t="str">
        <f t="shared" ca="1" si="1"/>
        <v/>
      </c>
      <c r="H44" t="str">
        <f ca="1">IF(TODAY()&gt;=$A44,COUNTIFS('Tracking Data'!N$3:N1041,"&lt;="&amp;$C44,'Tracking Data'!O$3:O1041,"="&amp;""),"")</f>
        <v/>
      </c>
      <c r="I44" t="str">
        <f ca="1">IF(TODAY()&gt;=$A44,COUNTIFS('Tracking Data'!O$3:O1041,"&lt;="&amp;$C44,'Tracking Data'!P$3:P1041,"="&amp;""),"")</f>
        <v/>
      </c>
      <c r="J44" t="str">
        <f t="shared" ca="1" si="2"/>
        <v/>
      </c>
      <c r="K44" t="str">
        <f ca="1">IF(TODAY()&gt;=$A44,COUNTIFS('Tracking Data'!P$3:P1041,"&lt;="&amp;$C44,'Tracking Data'!Q$3:Q1041,"="&amp;""),"")</f>
        <v/>
      </c>
      <c r="L44" t="str">
        <f ca="1">IF(TODAY()&gt;=$A44,COUNTIFS('Tracking Data'!Q$3:Q1041,"&lt;="&amp;$C44,'Tracking Data'!R$3:R1041,"="&amp;""),"")</f>
        <v/>
      </c>
      <c r="M44" t="str">
        <f t="shared" ca="1" si="3"/>
        <v/>
      </c>
      <c r="N44" t="str">
        <f ca="1">IF(M44&lt;&gt;"",COUNTIFS('Tracking Data'!R$3:R1042,"&gt;="&amp;'Weekly Summary'!$B44,'Tracking Data'!R$3:R1042,"&lt;="&amp;'Weekly Summary'!$C44),"")</f>
        <v/>
      </c>
      <c r="O44" t="str">
        <f t="shared" ca="1" si="4"/>
        <v/>
      </c>
      <c r="P44" t="str">
        <f>IFERROR(AVERAGEIFS('Tracking Data'!S$3:S$1000,'Tracking Data'!R$3:R1042,"&gt;="&amp;B44,'Tracking Data'!R$3:R1042,"&lt;="&amp;C44),"")</f>
        <v/>
      </c>
      <c r="Q44" t="str">
        <f ca="1">IF(D44&lt;&gt;"",COUNTIFS('Tracking Data'!D$3:D$1000,"SPM"&amp;"*",'Tracking Data'!R$3:R$1000,""),"")</f>
        <v/>
      </c>
      <c r="R44" t="str">
        <f ca="1">IF(D44&lt;&gt;"",COUNTIFS('Tracking Data'!D$3:D1042,"SPM"&amp;"*",'Tracking Data'!K$3:K1042,""),"")</f>
        <v/>
      </c>
    </row>
    <row r="45" spans="1:18" x14ac:dyDescent="0.25">
      <c r="A45" s="4">
        <f t="shared" si="5"/>
        <v>43100</v>
      </c>
      <c r="B45" s="4">
        <v>43100</v>
      </c>
      <c r="C45" s="4">
        <v>43106</v>
      </c>
      <c r="D45" t="str">
        <f ca="1">IF(TODAY()&gt;=$A45,COUNTIFS('Tracking Data'!K$3:K1042,"&lt;="&amp;$C45,'Tracking Data'!L$3:L1042,"="&amp;""),"")</f>
        <v/>
      </c>
      <c r="E45" t="str">
        <f ca="1">IF(TODAY()&gt;=$A45,COUNTIFS('Tracking Data'!L$3:L1042,"&lt;="&amp;$C45,'Tracking Data'!M$3:M1042,"="&amp;""),"")</f>
        <v/>
      </c>
      <c r="F45" t="str">
        <f ca="1">IF(TODAY()&gt;=$A45,COUNTIFS('Tracking Data'!M$3:M1042,"&lt;="&amp;$C45,'Tracking Data'!N$3:N1042,"="&amp;""),"")</f>
        <v/>
      </c>
      <c r="G45" t="str">
        <f t="shared" ca="1" si="1"/>
        <v/>
      </c>
      <c r="H45" t="str">
        <f ca="1">IF(TODAY()&gt;=$A45,COUNTIFS('Tracking Data'!N$3:N1042,"&lt;="&amp;$C45,'Tracking Data'!O$3:O1042,"="&amp;""),"")</f>
        <v/>
      </c>
      <c r="I45" t="str">
        <f ca="1">IF(TODAY()&gt;=$A45,COUNTIFS('Tracking Data'!O$3:O1042,"&lt;="&amp;$C45,'Tracking Data'!P$3:P1042,"="&amp;""),"")</f>
        <v/>
      </c>
      <c r="J45" t="str">
        <f t="shared" ca="1" si="2"/>
        <v/>
      </c>
      <c r="K45" t="str">
        <f ca="1">IF(TODAY()&gt;=$A45,COUNTIFS('Tracking Data'!P$3:P1042,"&lt;="&amp;$C45,'Tracking Data'!Q$3:Q1042,"="&amp;""),"")</f>
        <v/>
      </c>
      <c r="L45" t="str">
        <f ca="1">IF(TODAY()&gt;=$A45,COUNTIFS('Tracking Data'!Q$3:Q1042,"&lt;="&amp;$C45,'Tracking Data'!R$3:R1042,"="&amp;""),"")</f>
        <v/>
      </c>
      <c r="M45" t="str">
        <f t="shared" ca="1" si="3"/>
        <v/>
      </c>
      <c r="N45" t="str">
        <f ca="1">IF(M45&lt;&gt;"",COUNTIFS('Tracking Data'!R$3:R1043,"&gt;="&amp;'Weekly Summary'!$B45,'Tracking Data'!R$3:R1043,"&lt;="&amp;'Weekly Summary'!$C45),"")</f>
        <v/>
      </c>
      <c r="O45" t="str">
        <f t="shared" ca="1" si="4"/>
        <v/>
      </c>
      <c r="P45" t="str">
        <f>IFERROR(AVERAGEIFS('Tracking Data'!S$3:S$1000,'Tracking Data'!R$3:R1043,"&gt;="&amp;B45,'Tracking Data'!R$3:R1043,"&lt;="&amp;C45),"")</f>
        <v/>
      </c>
      <c r="Q45" t="str">
        <f ca="1">IF(D45&lt;&gt;"",COUNTIFS('Tracking Data'!D$3:D$1000,"SPM"&amp;"*",'Tracking Data'!R$3:R$1000,""),"")</f>
        <v/>
      </c>
      <c r="R45" t="str">
        <f ca="1">IF(D45&lt;&gt;"",COUNTIFS('Tracking Data'!D$3:D1043,"SPM"&amp;"*",'Tracking Data'!K$3:K1043,""),"")</f>
        <v/>
      </c>
    </row>
    <row r="46" spans="1:18" x14ac:dyDescent="0.25">
      <c r="A46" s="4">
        <f t="shared" si="5"/>
        <v>43107</v>
      </c>
      <c r="B46" s="4">
        <v>43107</v>
      </c>
      <c r="C46" s="4">
        <v>43113</v>
      </c>
      <c r="D46" t="str">
        <f ca="1">IF(TODAY()&gt;=$A46,COUNTIFS('Tracking Data'!K$3:K1043,"&lt;="&amp;$C46,'Tracking Data'!L$3:L1043,"="&amp;""),"")</f>
        <v/>
      </c>
      <c r="E46" t="str">
        <f ca="1">IF(TODAY()&gt;=$A46,COUNTIFS('Tracking Data'!L$3:L1043,"&lt;="&amp;$C46,'Tracking Data'!M$3:M1043,"="&amp;""),"")</f>
        <v/>
      </c>
      <c r="F46" t="str">
        <f ca="1">IF(TODAY()&gt;=$A46,COUNTIFS('Tracking Data'!M$3:M1043,"&lt;="&amp;$C46,'Tracking Data'!N$3:N1043,"="&amp;""),"")</f>
        <v/>
      </c>
      <c r="G46" t="str">
        <f t="shared" ca="1" si="1"/>
        <v/>
      </c>
      <c r="H46" t="str">
        <f ca="1">IF(TODAY()&gt;=$A46,COUNTIFS('Tracking Data'!N$3:N1043,"&lt;="&amp;$C46,'Tracking Data'!O$3:O1043,"="&amp;""),"")</f>
        <v/>
      </c>
      <c r="I46" t="str">
        <f ca="1">IF(TODAY()&gt;=$A46,COUNTIFS('Tracking Data'!O$3:O1043,"&lt;="&amp;$C46,'Tracking Data'!P$3:P1043,"="&amp;""),"")</f>
        <v/>
      </c>
      <c r="J46" t="str">
        <f t="shared" ca="1" si="2"/>
        <v/>
      </c>
      <c r="K46" t="str">
        <f ca="1">IF(TODAY()&gt;=$A46,COUNTIFS('Tracking Data'!P$3:P1043,"&lt;="&amp;$C46,'Tracking Data'!Q$3:Q1043,"="&amp;""),"")</f>
        <v/>
      </c>
      <c r="L46" t="str">
        <f ca="1">IF(TODAY()&gt;=$A46,COUNTIFS('Tracking Data'!Q$3:Q1043,"&lt;="&amp;$C46,'Tracking Data'!R$3:R1043,"="&amp;""),"")</f>
        <v/>
      </c>
      <c r="M46" t="str">
        <f t="shared" ca="1" si="3"/>
        <v/>
      </c>
      <c r="N46" t="str">
        <f ca="1">IF(M46&lt;&gt;"",COUNTIFS('Tracking Data'!R$3:R1044,"&gt;="&amp;'Weekly Summary'!$B46,'Tracking Data'!R$3:R1044,"&lt;="&amp;'Weekly Summary'!$C46),"")</f>
        <v/>
      </c>
      <c r="O46" t="str">
        <f t="shared" ca="1" si="4"/>
        <v/>
      </c>
      <c r="P46" t="str">
        <f>IFERROR(AVERAGEIFS('Tracking Data'!S$3:S$1000,'Tracking Data'!R$3:R1044,"&gt;="&amp;B46,'Tracking Data'!R$3:R1044,"&lt;="&amp;C46),"")</f>
        <v/>
      </c>
      <c r="Q46" t="str">
        <f ca="1">IF(D46&lt;&gt;"",COUNTIFS('Tracking Data'!D$3:D$1000,"SPM"&amp;"*",'Tracking Data'!R$3:R$1000,""),"")</f>
        <v/>
      </c>
      <c r="R46" t="str">
        <f ca="1">IF(D46&lt;&gt;"",COUNTIFS('Tracking Data'!D$3:D1044,"SPM"&amp;"*",'Tracking Data'!K$3:K1044,""),"")</f>
        <v/>
      </c>
    </row>
    <row r="47" spans="1:18" x14ac:dyDescent="0.25">
      <c r="A47" s="4">
        <f t="shared" si="5"/>
        <v>43114</v>
      </c>
      <c r="B47" s="4">
        <v>43114</v>
      </c>
      <c r="C47" s="4">
        <v>43120</v>
      </c>
      <c r="D47" t="str">
        <f ca="1">IF(TODAY()&gt;=$A47,COUNTIFS('Tracking Data'!K$3:K1044,"&lt;="&amp;$C47,'Tracking Data'!L$3:L1044,"="&amp;""),"")</f>
        <v/>
      </c>
      <c r="E47" t="str">
        <f ca="1">IF(TODAY()&gt;=$A47,COUNTIFS('Tracking Data'!L$3:L1044,"&lt;="&amp;$C47,'Tracking Data'!M$3:M1044,"="&amp;""),"")</f>
        <v/>
      </c>
      <c r="F47" t="str">
        <f ca="1">IF(TODAY()&gt;=$A47,COUNTIFS('Tracking Data'!M$3:M1044,"&lt;="&amp;$C47,'Tracking Data'!N$3:N1044,"="&amp;""),"")</f>
        <v/>
      </c>
      <c r="G47" t="str">
        <f t="shared" ca="1" si="1"/>
        <v/>
      </c>
      <c r="H47" t="str">
        <f ca="1">IF(TODAY()&gt;=$A47,COUNTIFS('Tracking Data'!N$3:N1044,"&lt;="&amp;$C47,'Tracking Data'!O$3:O1044,"="&amp;""),"")</f>
        <v/>
      </c>
      <c r="I47" t="str">
        <f ca="1">IF(TODAY()&gt;=$A47,COUNTIFS('Tracking Data'!O$3:O1044,"&lt;="&amp;$C47,'Tracking Data'!P$3:P1044,"="&amp;""),"")</f>
        <v/>
      </c>
      <c r="J47" t="str">
        <f t="shared" ca="1" si="2"/>
        <v/>
      </c>
      <c r="K47" t="str">
        <f ca="1">IF(TODAY()&gt;=$A47,COUNTIFS('Tracking Data'!P$3:P1044,"&lt;="&amp;$C47,'Tracking Data'!Q$3:Q1044,"="&amp;""),"")</f>
        <v/>
      </c>
      <c r="L47" t="str">
        <f ca="1">IF(TODAY()&gt;=$A47,COUNTIFS('Tracking Data'!Q$3:Q1044,"&lt;="&amp;$C47,'Tracking Data'!R$3:R1044,"="&amp;""),"")</f>
        <v/>
      </c>
      <c r="M47" t="str">
        <f t="shared" ca="1" si="3"/>
        <v/>
      </c>
      <c r="N47" t="str">
        <f ca="1">IF(M47&lt;&gt;"",COUNTIFS('Tracking Data'!R$3:R1045,"&gt;="&amp;'Weekly Summary'!$B47,'Tracking Data'!R$3:R1045,"&lt;="&amp;'Weekly Summary'!$C47),"")</f>
        <v/>
      </c>
      <c r="O47" t="str">
        <f t="shared" ca="1" si="4"/>
        <v/>
      </c>
      <c r="P47" t="str">
        <f>IFERROR(AVERAGEIFS('Tracking Data'!S$3:S$1000,'Tracking Data'!R$3:R1045,"&gt;="&amp;B47,'Tracking Data'!R$3:R1045,"&lt;="&amp;C47),"")</f>
        <v/>
      </c>
      <c r="Q47" t="str">
        <f ca="1">IF(D47&lt;&gt;"",COUNTIFS('Tracking Data'!D$3:D$1000,"SPM"&amp;"*",'Tracking Data'!R$3:R$1000,""),"")</f>
        <v/>
      </c>
      <c r="R47" t="str">
        <f ca="1">IF(D47&lt;&gt;"",COUNTIFS('Tracking Data'!D$3:D1045,"SPM"&amp;"*",'Tracking Data'!K$3:K1045,""),"")</f>
        <v/>
      </c>
    </row>
    <row r="48" spans="1:18" x14ac:dyDescent="0.25">
      <c r="A48" s="4">
        <f t="shared" si="5"/>
        <v>43121</v>
      </c>
      <c r="B48" s="4">
        <v>43121</v>
      </c>
      <c r="C48" s="4">
        <v>43127</v>
      </c>
      <c r="D48" t="str">
        <f ca="1">IF(TODAY()&gt;=$A48,COUNTIFS('Tracking Data'!K$3:K1045,"&lt;="&amp;$C48,'Tracking Data'!L$3:L1045,"="&amp;""),"")</f>
        <v/>
      </c>
      <c r="E48" t="str">
        <f ca="1">IF(TODAY()&gt;=$A48,COUNTIFS('Tracking Data'!L$3:L1045,"&lt;="&amp;$C48,'Tracking Data'!M$3:M1045,"="&amp;""),"")</f>
        <v/>
      </c>
      <c r="F48" t="str">
        <f ca="1">IF(TODAY()&gt;=$A48,COUNTIFS('Tracking Data'!M$3:M1045,"&lt;="&amp;$C48,'Tracking Data'!N$3:N1045,"="&amp;""),"")</f>
        <v/>
      </c>
      <c r="G48" t="str">
        <f t="shared" ca="1" si="1"/>
        <v/>
      </c>
      <c r="H48" t="str">
        <f ca="1">IF(TODAY()&gt;=$A48,COUNTIFS('Tracking Data'!N$3:N1045,"&lt;="&amp;$C48,'Tracking Data'!O$3:O1045,"="&amp;""),"")</f>
        <v/>
      </c>
      <c r="I48" t="str">
        <f ca="1">IF(TODAY()&gt;=$A48,COUNTIFS('Tracking Data'!O$3:O1045,"&lt;="&amp;$C48,'Tracking Data'!P$3:P1045,"="&amp;""),"")</f>
        <v/>
      </c>
      <c r="J48" t="str">
        <f t="shared" ca="1" si="2"/>
        <v/>
      </c>
      <c r="K48" t="str">
        <f ca="1">IF(TODAY()&gt;=$A48,COUNTIFS('Tracking Data'!P$3:P1045,"&lt;="&amp;$C48,'Tracking Data'!Q$3:Q1045,"="&amp;""),"")</f>
        <v/>
      </c>
      <c r="L48" t="str">
        <f ca="1">IF(TODAY()&gt;=$A48,COUNTIFS('Tracking Data'!Q$3:Q1045,"&lt;="&amp;$C48,'Tracking Data'!R$3:R1045,"="&amp;""),"")</f>
        <v/>
      </c>
      <c r="M48" t="str">
        <f t="shared" ca="1" si="3"/>
        <v/>
      </c>
      <c r="N48" t="str">
        <f ca="1">IF(M48&lt;&gt;"",COUNTIFS('Tracking Data'!R$3:R1046,"&gt;="&amp;'Weekly Summary'!$B48,'Tracking Data'!R$3:R1046,"&lt;="&amp;'Weekly Summary'!$C48),"")</f>
        <v/>
      </c>
      <c r="O48" t="str">
        <f t="shared" ca="1" si="4"/>
        <v/>
      </c>
      <c r="P48" t="str">
        <f>IFERROR(AVERAGEIFS('Tracking Data'!S$3:S$1000,'Tracking Data'!R$3:R1046,"&gt;="&amp;B48,'Tracking Data'!R$3:R1046,"&lt;="&amp;C48),"")</f>
        <v/>
      </c>
      <c r="Q48" t="str">
        <f ca="1">IF(D48&lt;&gt;"",COUNTIFS('Tracking Data'!D$3:D$1000,"SPM"&amp;"*",'Tracking Data'!R$3:R$1000,""),"")</f>
        <v/>
      </c>
      <c r="R48" t="str">
        <f ca="1">IF(D48&lt;&gt;"",COUNTIFS('Tracking Data'!D$3:D1046,"SPM"&amp;"*",'Tracking Data'!K$3:K1046,""),"")</f>
        <v/>
      </c>
    </row>
    <row r="49" spans="1:18" x14ac:dyDescent="0.25">
      <c r="A49" s="4">
        <f t="shared" si="5"/>
        <v>43128</v>
      </c>
      <c r="B49" s="4">
        <v>43128</v>
      </c>
      <c r="C49" s="4">
        <v>43134</v>
      </c>
      <c r="D49" t="str">
        <f ca="1">IF(TODAY()&gt;=$A49,COUNTIFS('Tracking Data'!K$3:K1046,"&lt;="&amp;$C49,'Tracking Data'!L$3:L1046,"="&amp;""),"")</f>
        <v/>
      </c>
      <c r="E49" t="str">
        <f ca="1">IF(TODAY()&gt;=$A49,COUNTIFS('Tracking Data'!L$3:L1046,"&lt;="&amp;$C49,'Tracking Data'!M$3:M1046,"="&amp;""),"")</f>
        <v/>
      </c>
      <c r="F49" t="str">
        <f ca="1">IF(TODAY()&gt;=$A49,COUNTIFS('Tracking Data'!M$3:M1046,"&lt;="&amp;$C49,'Tracking Data'!N$3:N1046,"="&amp;""),"")</f>
        <v/>
      </c>
      <c r="G49" t="str">
        <f t="shared" ca="1" si="1"/>
        <v/>
      </c>
      <c r="H49" t="str">
        <f ca="1">IF(TODAY()&gt;=$A49,COUNTIFS('Tracking Data'!N$3:N1046,"&lt;="&amp;$C49,'Tracking Data'!O$3:O1046,"="&amp;""),"")</f>
        <v/>
      </c>
      <c r="I49" t="str">
        <f ca="1">IF(TODAY()&gt;=$A49,COUNTIFS('Tracking Data'!O$3:O1046,"&lt;="&amp;$C49,'Tracking Data'!P$3:P1046,"="&amp;""),"")</f>
        <v/>
      </c>
      <c r="J49" t="str">
        <f t="shared" ca="1" si="2"/>
        <v/>
      </c>
      <c r="K49" t="str">
        <f ca="1">IF(TODAY()&gt;=$A49,COUNTIFS('Tracking Data'!P$3:P1046,"&lt;="&amp;$C49,'Tracking Data'!Q$3:Q1046,"="&amp;""),"")</f>
        <v/>
      </c>
      <c r="L49" t="str">
        <f ca="1">IF(TODAY()&gt;=$A49,COUNTIFS('Tracking Data'!Q$3:Q1046,"&lt;="&amp;$C49,'Tracking Data'!R$3:R1046,"="&amp;""),"")</f>
        <v/>
      </c>
      <c r="M49" t="str">
        <f t="shared" ca="1" si="3"/>
        <v/>
      </c>
      <c r="N49" t="str">
        <f ca="1">IF(M49&lt;&gt;"",COUNTIFS('Tracking Data'!R$3:R1047,"&gt;="&amp;'Weekly Summary'!$B49,'Tracking Data'!R$3:R1047,"&lt;="&amp;'Weekly Summary'!$C49),"")</f>
        <v/>
      </c>
      <c r="O49" t="str">
        <f t="shared" ca="1" si="4"/>
        <v/>
      </c>
      <c r="P49" t="str">
        <f>IFERROR(AVERAGEIFS('Tracking Data'!S$3:S$1000,'Tracking Data'!R$3:R1047,"&gt;="&amp;B49,'Tracking Data'!R$3:R1047,"&lt;="&amp;C49),"")</f>
        <v/>
      </c>
      <c r="Q49" t="str">
        <f ca="1">IF(D49&lt;&gt;"",COUNTIFS('Tracking Data'!D$3:D$1000,"SPM"&amp;"*",'Tracking Data'!R$3:R$1000,""),"")</f>
        <v/>
      </c>
      <c r="R49" t="str">
        <f ca="1">IF(D49&lt;&gt;"",COUNTIFS('Tracking Data'!D$3:D1047,"SPM"&amp;"*",'Tracking Data'!K$3:K1047,""),"")</f>
        <v/>
      </c>
    </row>
    <row r="50" spans="1:18" x14ac:dyDescent="0.25">
      <c r="A50" s="4">
        <f t="shared" si="5"/>
        <v>43135</v>
      </c>
      <c r="B50" s="4">
        <v>43135</v>
      </c>
      <c r="C50" s="4">
        <v>43141</v>
      </c>
      <c r="D50" t="str">
        <f ca="1">IF(TODAY()&gt;=$A50,COUNTIFS('Tracking Data'!K$3:K1047,"&lt;="&amp;$C50,'Tracking Data'!L$3:L1047,"="&amp;""),"")</f>
        <v/>
      </c>
      <c r="E50" t="str">
        <f ca="1">IF(TODAY()&gt;=$A50,COUNTIFS('Tracking Data'!L$3:L1047,"&lt;="&amp;$C50,'Tracking Data'!M$3:M1047,"="&amp;""),"")</f>
        <v/>
      </c>
      <c r="F50" t="str">
        <f ca="1">IF(TODAY()&gt;=$A50,COUNTIFS('Tracking Data'!M$3:M1047,"&lt;="&amp;$C50,'Tracking Data'!N$3:N1047,"="&amp;""),"")</f>
        <v/>
      </c>
      <c r="G50" t="str">
        <f t="shared" ca="1" si="1"/>
        <v/>
      </c>
      <c r="H50" t="str">
        <f ca="1">IF(TODAY()&gt;=$A50,COUNTIFS('Tracking Data'!N$3:N1047,"&lt;="&amp;$C50,'Tracking Data'!O$3:O1047,"="&amp;""),"")</f>
        <v/>
      </c>
      <c r="I50" t="str">
        <f ca="1">IF(TODAY()&gt;=$A50,COUNTIFS('Tracking Data'!O$3:O1047,"&lt;="&amp;$C50,'Tracking Data'!P$3:P1047,"="&amp;""),"")</f>
        <v/>
      </c>
      <c r="J50" t="str">
        <f t="shared" ca="1" si="2"/>
        <v/>
      </c>
      <c r="K50" t="str">
        <f ca="1">IF(TODAY()&gt;=$A50,COUNTIFS('Tracking Data'!P$3:P1047,"&lt;="&amp;$C50,'Tracking Data'!Q$3:Q1047,"="&amp;""),"")</f>
        <v/>
      </c>
      <c r="L50" t="str">
        <f ca="1">IF(TODAY()&gt;=$A50,COUNTIFS('Tracking Data'!Q$3:Q1047,"&lt;="&amp;$C50,'Tracking Data'!R$3:R1047,"="&amp;""),"")</f>
        <v/>
      </c>
      <c r="M50" t="str">
        <f t="shared" ca="1" si="3"/>
        <v/>
      </c>
      <c r="N50" t="str">
        <f ca="1">IF(M50&lt;&gt;"",COUNTIFS('Tracking Data'!R$3:R1048,"&gt;="&amp;'Weekly Summary'!$B50,'Tracking Data'!R$3:R1048,"&lt;="&amp;'Weekly Summary'!$C50),"")</f>
        <v/>
      </c>
      <c r="O50" t="str">
        <f t="shared" ca="1" si="4"/>
        <v/>
      </c>
      <c r="P50" t="str">
        <f>IFERROR(AVERAGEIFS('Tracking Data'!S$3:S$1000,'Tracking Data'!R$3:R1048,"&gt;="&amp;B50,'Tracking Data'!R$3:R1048,"&lt;="&amp;C50),"")</f>
        <v/>
      </c>
      <c r="Q50" t="str">
        <f ca="1">IF(D50&lt;&gt;"",COUNTIFS('Tracking Data'!D$3:D$1000,"SPM"&amp;"*",'Tracking Data'!R$3:R$1000,""),"")</f>
        <v/>
      </c>
      <c r="R50" t="str">
        <f ca="1">IF(D50&lt;&gt;"",COUNTIFS('Tracking Data'!D$3:D1048,"SPM"&amp;"*",'Tracking Data'!K$3:K1048,""),"")</f>
        <v/>
      </c>
    </row>
    <row r="51" spans="1:18" x14ac:dyDescent="0.25">
      <c r="A51" s="4">
        <f t="shared" si="5"/>
        <v>43142</v>
      </c>
      <c r="B51" s="4">
        <v>43142</v>
      </c>
      <c r="C51" s="4">
        <v>43148</v>
      </c>
      <c r="D51" t="str">
        <f ca="1">IF(TODAY()&gt;=$A51,COUNTIFS('Tracking Data'!K$3:K1048,"&lt;="&amp;$C51,'Tracking Data'!L$3:L1048,"="&amp;""),"")</f>
        <v/>
      </c>
      <c r="E51" t="str">
        <f ca="1">IF(TODAY()&gt;=$A51,COUNTIFS('Tracking Data'!L$3:L1048,"&lt;="&amp;$C51,'Tracking Data'!M$3:M1048,"="&amp;""),"")</f>
        <v/>
      </c>
      <c r="F51" t="str">
        <f ca="1">IF(TODAY()&gt;=$A51,COUNTIFS('Tracking Data'!M$3:M1048,"&lt;="&amp;$C51,'Tracking Data'!N$3:N1048,"="&amp;""),"")</f>
        <v/>
      </c>
      <c r="G51" t="str">
        <f t="shared" ca="1" si="1"/>
        <v/>
      </c>
      <c r="H51" t="str">
        <f ca="1">IF(TODAY()&gt;=$A51,COUNTIFS('Tracking Data'!N$3:N1048,"&lt;="&amp;$C51,'Tracking Data'!O$3:O1048,"="&amp;""),"")</f>
        <v/>
      </c>
      <c r="I51" t="str">
        <f ca="1">IF(TODAY()&gt;=$A51,COUNTIFS('Tracking Data'!O$3:O1048,"&lt;="&amp;$C51,'Tracking Data'!P$3:P1048,"="&amp;""),"")</f>
        <v/>
      </c>
      <c r="J51" t="str">
        <f t="shared" ca="1" si="2"/>
        <v/>
      </c>
      <c r="K51" t="str">
        <f ca="1">IF(TODAY()&gt;=$A51,COUNTIFS('Tracking Data'!P$3:P1048,"&lt;="&amp;$C51,'Tracking Data'!Q$3:Q1048,"="&amp;""),"")</f>
        <v/>
      </c>
      <c r="L51" t="str">
        <f ca="1">IF(TODAY()&gt;=$A51,COUNTIFS('Tracking Data'!Q$3:Q1048,"&lt;="&amp;$C51,'Tracking Data'!R$3:R1048,"="&amp;""),"")</f>
        <v/>
      </c>
      <c r="M51" t="str">
        <f t="shared" ca="1" si="3"/>
        <v/>
      </c>
      <c r="N51" t="str">
        <f ca="1">IF(M51&lt;&gt;"",COUNTIFS('Tracking Data'!R$3:R1049,"&gt;="&amp;'Weekly Summary'!$B51,'Tracking Data'!R$3:R1049,"&lt;="&amp;'Weekly Summary'!$C51),"")</f>
        <v/>
      </c>
      <c r="O51" t="str">
        <f t="shared" ca="1" si="4"/>
        <v/>
      </c>
      <c r="P51" t="str">
        <f>IFERROR(AVERAGEIFS('Tracking Data'!S$3:S$1000,'Tracking Data'!R$3:R1049,"&gt;="&amp;B51,'Tracking Data'!R$3:R1049,"&lt;="&amp;C51),"")</f>
        <v/>
      </c>
      <c r="Q51" t="str">
        <f ca="1">IF(D51&lt;&gt;"",COUNTIFS('Tracking Data'!D$3:D$1000,"SPM"&amp;"*",'Tracking Data'!R$3:R$1000,""),"")</f>
        <v/>
      </c>
      <c r="R51" t="str">
        <f ca="1">IF(D51&lt;&gt;"",COUNTIFS('Tracking Data'!D$3:D1049,"SPM"&amp;"*",'Tracking Data'!K$3:K1049,""),"")</f>
        <v/>
      </c>
    </row>
    <row r="52" spans="1:18" x14ac:dyDescent="0.25">
      <c r="A52" s="4">
        <f t="shared" si="5"/>
        <v>43149</v>
      </c>
      <c r="B52" s="4">
        <v>43149</v>
      </c>
      <c r="C52" s="4">
        <v>43155</v>
      </c>
      <c r="D52" t="str">
        <f ca="1">IF(TODAY()&gt;=$A52,COUNTIFS('Tracking Data'!K$3:K1049,"&lt;="&amp;$C52,'Tracking Data'!L$3:L1049,"="&amp;""),"")</f>
        <v/>
      </c>
      <c r="E52" t="str">
        <f ca="1">IF(TODAY()&gt;=$A52,COUNTIFS('Tracking Data'!L$3:L1049,"&lt;="&amp;$C52,'Tracking Data'!M$3:M1049,"="&amp;""),"")</f>
        <v/>
      </c>
      <c r="F52" t="str">
        <f ca="1">IF(TODAY()&gt;=$A52,COUNTIFS('Tracking Data'!M$3:M1049,"&lt;="&amp;$C52,'Tracking Data'!N$3:N1049,"="&amp;""),"")</f>
        <v/>
      </c>
      <c r="G52" t="str">
        <f t="shared" ca="1" si="1"/>
        <v/>
      </c>
      <c r="H52" t="str">
        <f ca="1">IF(TODAY()&gt;=$A52,COUNTIFS('Tracking Data'!N$3:N1049,"&lt;="&amp;$C52,'Tracking Data'!O$3:O1049,"="&amp;""),"")</f>
        <v/>
      </c>
      <c r="I52" t="str">
        <f ca="1">IF(TODAY()&gt;=$A52,COUNTIFS('Tracking Data'!O$3:O1049,"&lt;="&amp;$C52,'Tracking Data'!P$3:P1049,"="&amp;""),"")</f>
        <v/>
      </c>
      <c r="J52" t="str">
        <f t="shared" ca="1" si="2"/>
        <v/>
      </c>
      <c r="K52" t="str">
        <f ca="1">IF(TODAY()&gt;=$A52,COUNTIFS('Tracking Data'!P$3:P1049,"&lt;="&amp;$C52,'Tracking Data'!Q$3:Q1049,"="&amp;""),"")</f>
        <v/>
      </c>
      <c r="L52" t="str">
        <f ca="1">IF(TODAY()&gt;=$A52,COUNTIFS('Tracking Data'!Q$3:Q1049,"&lt;="&amp;$C52,'Tracking Data'!R$3:R1049,"="&amp;""),"")</f>
        <v/>
      </c>
      <c r="M52" t="str">
        <f t="shared" ca="1" si="3"/>
        <v/>
      </c>
      <c r="N52" t="str">
        <f ca="1">IF(M52&lt;&gt;"",COUNTIFS('Tracking Data'!R$3:R1050,"&gt;="&amp;'Weekly Summary'!$B52,'Tracking Data'!R$3:R1050,"&lt;="&amp;'Weekly Summary'!$C52),"")</f>
        <v/>
      </c>
      <c r="O52" t="str">
        <f t="shared" ca="1" si="4"/>
        <v/>
      </c>
      <c r="P52" t="str">
        <f>IFERROR(AVERAGEIFS('Tracking Data'!S$3:S$1000,'Tracking Data'!R$3:R1050,"&gt;="&amp;B52,'Tracking Data'!R$3:R1050,"&lt;="&amp;C52),"")</f>
        <v/>
      </c>
      <c r="Q52" t="str">
        <f ca="1">IF(D52&lt;&gt;"",COUNTIFS('Tracking Data'!D$3:D$1000,"SPM"&amp;"*",'Tracking Data'!R$3:R$1000,""),"")</f>
        <v/>
      </c>
      <c r="R52" t="str">
        <f ca="1">IF(D52&lt;&gt;"",COUNTIFS('Tracking Data'!D$3:D1050,"SPM"&amp;"*",'Tracking Data'!K$3:K1050,""),"")</f>
        <v/>
      </c>
    </row>
    <row r="53" spans="1:18" x14ac:dyDescent="0.25">
      <c r="A53" s="4">
        <f t="shared" si="5"/>
        <v>43156</v>
      </c>
      <c r="B53" s="4">
        <v>43156</v>
      </c>
      <c r="C53" s="4">
        <v>43162</v>
      </c>
      <c r="D53" t="str">
        <f ca="1">IF(TODAY()&gt;=$A53,COUNTIFS('Tracking Data'!K$3:K1050,"&lt;="&amp;$C53,'Tracking Data'!L$3:L1050,"="&amp;""),"")</f>
        <v/>
      </c>
      <c r="E53" t="str">
        <f ca="1">IF(TODAY()&gt;=$A53,COUNTIFS('Tracking Data'!L$3:L1050,"&lt;="&amp;$C53,'Tracking Data'!M$3:M1050,"="&amp;""),"")</f>
        <v/>
      </c>
      <c r="F53" t="str">
        <f ca="1">IF(TODAY()&gt;=$A53,COUNTIFS('Tracking Data'!M$3:M1050,"&lt;="&amp;$C53,'Tracking Data'!N$3:N1050,"="&amp;""),"")</f>
        <v/>
      </c>
      <c r="G53" t="str">
        <f t="shared" ca="1" si="1"/>
        <v/>
      </c>
      <c r="H53" t="str">
        <f ca="1">IF(TODAY()&gt;=$A53,COUNTIFS('Tracking Data'!N$3:N1050,"&lt;="&amp;$C53,'Tracking Data'!O$3:O1050,"="&amp;""),"")</f>
        <v/>
      </c>
      <c r="I53" t="str">
        <f ca="1">IF(TODAY()&gt;=$A53,COUNTIFS('Tracking Data'!O$3:O1050,"&lt;="&amp;$C53,'Tracking Data'!P$3:P1050,"="&amp;""),"")</f>
        <v/>
      </c>
      <c r="J53" t="str">
        <f t="shared" ca="1" si="2"/>
        <v/>
      </c>
      <c r="K53" t="str">
        <f ca="1">IF(TODAY()&gt;=$A53,COUNTIFS('Tracking Data'!P$3:P1050,"&lt;="&amp;$C53,'Tracking Data'!Q$3:Q1050,"="&amp;""),"")</f>
        <v/>
      </c>
      <c r="L53" t="str">
        <f ca="1">IF(TODAY()&gt;=$A53,COUNTIFS('Tracking Data'!Q$3:Q1050,"&lt;="&amp;$C53,'Tracking Data'!R$3:R1050,"="&amp;""),"")</f>
        <v/>
      </c>
      <c r="M53" t="str">
        <f t="shared" ca="1" si="3"/>
        <v/>
      </c>
      <c r="N53" t="str">
        <f ca="1">IF(M53&lt;&gt;"",COUNTIFS('Tracking Data'!R$3:R1051,"&gt;="&amp;'Weekly Summary'!$B53,'Tracking Data'!R$3:R1051,"&lt;="&amp;'Weekly Summary'!$C53),"")</f>
        <v/>
      </c>
      <c r="O53" t="str">
        <f t="shared" ca="1" si="4"/>
        <v/>
      </c>
      <c r="P53" t="str">
        <f>IFERROR(AVERAGEIFS('Tracking Data'!S$3:S$1000,'Tracking Data'!R$3:R1051,"&gt;="&amp;B53,'Tracking Data'!R$3:R1051,"&lt;="&amp;C53),"")</f>
        <v/>
      </c>
      <c r="Q53" t="str">
        <f ca="1">IF(D53&lt;&gt;"",COUNTIFS('Tracking Data'!D$3:D$1000,"SPM"&amp;"*",'Tracking Data'!R$3:R$1000,""),"")</f>
        <v/>
      </c>
      <c r="R53" t="str">
        <f ca="1">IF(D53&lt;&gt;"",COUNTIFS('Tracking Data'!D$3:D1051,"SPM"&amp;"*",'Tracking Data'!K$3:K1051,""),"")</f>
        <v/>
      </c>
    </row>
    <row r="54" spans="1:18" x14ac:dyDescent="0.25">
      <c r="A54" s="4">
        <f t="shared" si="5"/>
        <v>43163</v>
      </c>
      <c r="B54" s="4">
        <v>43163</v>
      </c>
      <c r="C54" s="4">
        <v>43169</v>
      </c>
      <c r="D54" t="str">
        <f ca="1">IF(TODAY()&gt;=$A54,COUNTIFS('Tracking Data'!K$3:K1051,"&lt;="&amp;$C54,'Tracking Data'!L$3:L1051,"="&amp;""),"")</f>
        <v/>
      </c>
      <c r="E54" t="str">
        <f ca="1">IF(TODAY()&gt;=$A54,COUNTIFS('Tracking Data'!L$3:L1051,"&lt;="&amp;$C54,'Tracking Data'!M$3:M1051,"="&amp;""),"")</f>
        <v/>
      </c>
      <c r="F54" t="str">
        <f ca="1">IF(TODAY()&gt;=$A54,COUNTIFS('Tracking Data'!M$3:M1051,"&lt;="&amp;$C54,'Tracking Data'!N$3:N1051,"="&amp;""),"")</f>
        <v/>
      </c>
      <c r="G54" t="str">
        <f t="shared" ca="1" si="1"/>
        <v/>
      </c>
      <c r="H54" t="str">
        <f ca="1">IF(TODAY()&gt;=$A54,COUNTIFS('Tracking Data'!N$3:N1051,"&lt;="&amp;$C54,'Tracking Data'!O$3:O1051,"="&amp;""),"")</f>
        <v/>
      </c>
      <c r="I54" t="str">
        <f ca="1">IF(TODAY()&gt;=$A54,COUNTIFS('Tracking Data'!O$3:O1051,"&lt;="&amp;$C54,'Tracking Data'!P$3:P1051,"="&amp;""),"")</f>
        <v/>
      </c>
      <c r="J54" t="str">
        <f t="shared" ca="1" si="2"/>
        <v/>
      </c>
      <c r="K54" t="str">
        <f ca="1">IF(TODAY()&gt;=$A54,COUNTIFS('Tracking Data'!P$3:P1051,"&lt;="&amp;$C54,'Tracking Data'!Q$3:Q1051,"="&amp;""),"")</f>
        <v/>
      </c>
      <c r="L54" t="str">
        <f ca="1">IF(TODAY()&gt;=$A54,COUNTIFS('Tracking Data'!Q$3:Q1051,"&lt;="&amp;$C54,'Tracking Data'!R$3:R1051,"="&amp;""),"")</f>
        <v/>
      </c>
      <c r="M54" t="str">
        <f t="shared" ca="1" si="3"/>
        <v/>
      </c>
      <c r="N54" t="str">
        <f ca="1">IF(M54&lt;&gt;"",COUNTIFS('Tracking Data'!R$3:R1052,"&gt;="&amp;'Weekly Summary'!$B54,'Tracking Data'!R$3:R1052,"&lt;="&amp;'Weekly Summary'!$C54),"")</f>
        <v/>
      </c>
      <c r="O54" t="str">
        <f t="shared" ca="1" si="4"/>
        <v/>
      </c>
      <c r="P54" t="str">
        <f>IFERROR(AVERAGEIFS('Tracking Data'!S$3:S$1000,'Tracking Data'!R$3:R1052,"&gt;="&amp;B54,'Tracking Data'!R$3:R1052,"&lt;="&amp;C54),"")</f>
        <v/>
      </c>
      <c r="Q54" t="str">
        <f ca="1">IF(D54&lt;&gt;"",COUNTIFS('Tracking Data'!D$3:D$1000,"SPM"&amp;"*",'Tracking Data'!R$3:R$1000,""),"")</f>
        <v/>
      </c>
      <c r="R54" t="str">
        <f ca="1">IF(D54&lt;&gt;"",COUNTIFS('Tracking Data'!D$3:D1052,"SPM"&amp;"*",'Tracking Data'!K$3:K1052,""),"")</f>
        <v/>
      </c>
    </row>
    <row r="55" spans="1:18" x14ac:dyDescent="0.25">
      <c r="A55" s="4">
        <f t="shared" si="5"/>
        <v>43170</v>
      </c>
      <c r="B55" s="4">
        <v>43170</v>
      </c>
      <c r="C55" s="4">
        <v>43176</v>
      </c>
      <c r="D55" t="str">
        <f ca="1">IF(TODAY()&gt;=$A55,COUNTIFS('Tracking Data'!K$3:K1052,"&lt;="&amp;$C55,'Tracking Data'!L$3:L1052,"="&amp;""),"")</f>
        <v/>
      </c>
      <c r="E55" t="str">
        <f ca="1">IF(TODAY()&gt;=$A55,COUNTIFS('Tracking Data'!L$3:L1052,"&lt;="&amp;$C55,'Tracking Data'!M$3:M1052,"="&amp;""),"")</f>
        <v/>
      </c>
      <c r="F55" t="str">
        <f ca="1">IF(TODAY()&gt;=$A55,COUNTIFS('Tracking Data'!M$3:M1052,"&lt;="&amp;$C55,'Tracking Data'!N$3:N1052,"="&amp;""),"")</f>
        <v/>
      </c>
      <c r="G55" t="str">
        <f t="shared" ca="1" si="1"/>
        <v/>
      </c>
      <c r="H55" t="str">
        <f ca="1">IF(TODAY()&gt;=$A55,COUNTIFS('Tracking Data'!N$3:N1052,"&lt;="&amp;$C55,'Tracking Data'!O$3:O1052,"="&amp;""),"")</f>
        <v/>
      </c>
      <c r="I55" t="str">
        <f ca="1">IF(TODAY()&gt;=$A55,COUNTIFS('Tracking Data'!O$3:O1052,"&lt;="&amp;$C55,'Tracking Data'!P$3:P1052,"="&amp;""),"")</f>
        <v/>
      </c>
      <c r="J55" t="str">
        <f t="shared" ca="1" si="2"/>
        <v/>
      </c>
      <c r="K55" t="str">
        <f ca="1">IF(TODAY()&gt;=$A55,COUNTIFS('Tracking Data'!P$3:P1052,"&lt;="&amp;$C55,'Tracking Data'!Q$3:Q1052,"="&amp;""),"")</f>
        <v/>
      </c>
      <c r="L55" t="str">
        <f ca="1">IF(TODAY()&gt;=$A55,COUNTIFS('Tracking Data'!Q$3:Q1052,"&lt;="&amp;$C55,'Tracking Data'!R$3:R1052,"="&amp;""),"")</f>
        <v/>
      </c>
      <c r="M55" t="str">
        <f t="shared" ca="1" si="3"/>
        <v/>
      </c>
      <c r="N55" t="str">
        <f ca="1">IF(M55&lt;&gt;"",COUNTIFS('Tracking Data'!R$3:R1053,"&gt;="&amp;'Weekly Summary'!$B55,'Tracking Data'!R$3:R1053,"&lt;="&amp;'Weekly Summary'!$C55),"")</f>
        <v/>
      </c>
      <c r="O55" t="str">
        <f t="shared" ca="1" si="4"/>
        <v/>
      </c>
      <c r="P55" t="str">
        <f>IFERROR(AVERAGEIFS('Tracking Data'!S$3:S$1000,'Tracking Data'!R$3:R1053,"&gt;="&amp;B55,'Tracking Data'!R$3:R1053,"&lt;="&amp;C55),"")</f>
        <v/>
      </c>
      <c r="Q55" t="str">
        <f ca="1">IF(D55&lt;&gt;"",COUNTIFS('Tracking Data'!D$3:D$1000,"SPM"&amp;"*",'Tracking Data'!R$3:R$1000,""),"")</f>
        <v/>
      </c>
      <c r="R55" t="str">
        <f ca="1">IF(D55&lt;&gt;"",COUNTIFS('Tracking Data'!D$3:D1053,"SPM"&amp;"*",'Tracking Data'!K$3:K1053,""),"")</f>
        <v/>
      </c>
    </row>
    <row r="56" spans="1:18" x14ac:dyDescent="0.25">
      <c r="A56" s="4">
        <f t="shared" si="5"/>
        <v>43177</v>
      </c>
      <c r="B56" s="4">
        <v>43177</v>
      </c>
      <c r="C56" s="4">
        <v>43183</v>
      </c>
      <c r="D56" t="str">
        <f ca="1">IF(TODAY()&gt;=$A56,COUNTIFS('Tracking Data'!K$3:K1053,"&lt;="&amp;$C56,'Tracking Data'!L$3:L1053,"="&amp;""),"")</f>
        <v/>
      </c>
      <c r="E56" t="str">
        <f ca="1">IF(TODAY()&gt;=$A56,COUNTIFS('Tracking Data'!L$3:L1053,"&lt;="&amp;$C56,'Tracking Data'!M$3:M1053,"="&amp;""),"")</f>
        <v/>
      </c>
      <c r="F56" t="str">
        <f ca="1">IF(TODAY()&gt;=$A56,COUNTIFS('Tracking Data'!M$3:M1053,"&lt;="&amp;$C56,'Tracking Data'!N$3:N1053,"="&amp;""),"")</f>
        <v/>
      </c>
      <c r="G56" t="str">
        <f t="shared" ca="1" si="1"/>
        <v/>
      </c>
      <c r="H56" t="str">
        <f ca="1">IF(TODAY()&gt;=$A56,COUNTIFS('Tracking Data'!N$3:N1053,"&lt;="&amp;$C56,'Tracking Data'!O$3:O1053,"="&amp;""),"")</f>
        <v/>
      </c>
      <c r="I56" t="str">
        <f ca="1">IF(TODAY()&gt;=$A56,COUNTIFS('Tracking Data'!O$3:O1053,"&lt;="&amp;$C56,'Tracking Data'!P$3:P1053,"="&amp;""),"")</f>
        <v/>
      </c>
      <c r="J56" t="str">
        <f t="shared" ca="1" si="2"/>
        <v/>
      </c>
      <c r="K56" t="str">
        <f ca="1">IF(TODAY()&gt;=$A56,COUNTIFS('Tracking Data'!P$3:P1053,"&lt;="&amp;$C56,'Tracking Data'!Q$3:Q1053,"="&amp;""),"")</f>
        <v/>
      </c>
      <c r="L56" t="str">
        <f ca="1">IF(TODAY()&gt;=$A56,COUNTIFS('Tracking Data'!Q$3:Q1053,"&lt;="&amp;$C56,'Tracking Data'!R$3:R1053,"="&amp;""),"")</f>
        <v/>
      </c>
      <c r="M56" t="str">
        <f t="shared" ca="1" si="3"/>
        <v/>
      </c>
      <c r="N56" t="str">
        <f ca="1">IF(M56&lt;&gt;"",COUNTIFS('Tracking Data'!R$3:R1054,"&gt;="&amp;'Weekly Summary'!$B56,'Tracking Data'!R$3:R1054,"&lt;="&amp;'Weekly Summary'!$C56),"")</f>
        <v/>
      </c>
      <c r="O56" t="str">
        <f t="shared" ca="1" si="4"/>
        <v/>
      </c>
      <c r="P56" t="str">
        <f>IFERROR(AVERAGEIFS('Tracking Data'!S$3:S$1000,'Tracking Data'!R$3:R1054,"&gt;="&amp;B56,'Tracking Data'!R$3:R1054,"&lt;="&amp;C56),"")</f>
        <v/>
      </c>
      <c r="Q56" t="str">
        <f ca="1">IF(D56&lt;&gt;"",COUNTIFS('Tracking Data'!D$3:D$1000,"SPM"&amp;"*",'Tracking Data'!R$3:R$1000,""),"")</f>
        <v/>
      </c>
      <c r="R56" t="str">
        <f ca="1">IF(D56&lt;&gt;"",COUNTIFS('Tracking Data'!D$3:D1054,"SPM"&amp;"*",'Tracking Data'!K$3:K1054,""),"")</f>
        <v/>
      </c>
    </row>
    <row r="57" spans="1:18" x14ac:dyDescent="0.25">
      <c r="A57" s="4">
        <f t="shared" si="5"/>
        <v>43184</v>
      </c>
      <c r="B57" s="4">
        <v>43184</v>
      </c>
      <c r="C57" s="4">
        <v>43190</v>
      </c>
      <c r="D57" t="str">
        <f ca="1">IF(TODAY()&gt;=$A57,COUNTIFS('Tracking Data'!K$3:K1054,"&lt;="&amp;$C57,'Tracking Data'!L$3:L1054,"="&amp;""),"")</f>
        <v/>
      </c>
      <c r="E57" t="str">
        <f ca="1">IF(TODAY()&gt;=$A57,COUNTIFS('Tracking Data'!L$3:L1054,"&lt;="&amp;$C57,'Tracking Data'!M$3:M1054,"="&amp;""),"")</f>
        <v/>
      </c>
      <c r="F57" t="str">
        <f ca="1">IF(TODAY()&gt;=$A57,COUNTIFS('Tracking Data'!M$3:M1054,"&lt;="&amp;$C57,'Tracking Data'!N$3:N1054,"="&amp;""),"")</f>
        <v/>
      </c>
      <c r="G57" t="str">
        <f t="shared" ca="1" si="1"/>
        <v/>
      </c>
      <c r="H57" t="str">
        <f ca="1">IF(TODAY()&gt;=$A57,COUNTIFS('Tracking Data'!N$3:N1054,"&lt;="&amp;$C57,'Tracking Data'!O$3:O1054,"="&amp;""),"")</f>
        <v/>
      </c>
      <c r="I57" t="str">
        <f ca="1">IF(TODAY()&gt;=$A57,COUNTIFS('Tracking Data'!O$3:O1054,"&lt;="&amp;$C57,'Tracking Data'!P$3:P1054,"="&amp;""),"")</f>
        <v/>
      </c>
      <c r="J57" t="str">
        <f t="shared" ca="1" si="2"/>
        <v/>
      </c>
      <c r="K57" t="str">
        <f ca="1">IF(TODAY()&gt;=$A57,COUNTIFS('Tracking Data'!P$3:P1054,"&lt;="&amp;$C57,'Tracking Data'!Q$3:Q1054,"="&amp;""),"")</f>
        <v/>
      </c>
      <c r="L57" t="str">
        <f ca="1">IF(TODAY()&gt;=$A57,COUNTIFS('Tracking Data'!Q$3:Q1054,"&lt;="&amp;$C57,'Tracking Data'!R$3:R1054,"="&amp;""),"")</f>
        <v/>
      </c>
      <c r="M57" t="str">
        <f t="shared" ca="1" si="3"/>
        <v/>
      </c>
      <c r="N57" t="str">
        <f ca="1">IF(M57&lt;&gt;"",COUNTIFS('Tracking Data'!R$3:R1055,"&gt;="&amp;'Weekly Summary'!$B57,'Tracking Data'!R$3:R1055,"&lt;="&amp;'Weekly Summary'!$C57),"")</f>
        <v/>
      </c>
      <c r="O57" t="str">
        <f t="shared" ca="1" si="4"/>
        <v/>
      </c>
      <c r="P57" t="str">
        <f>IFERROR(AVERAGEIFS('Tracking Data'!S$3:S$1000,'Tracking Data'!R$3:R1055,"&gt;="&amp;B57,'Tracking Data'!R$3:R1055,"&lt;="&amp;C57),"")</f>
        <v/>
      </c>
      <c r="Q57" t="str">
        <f ca="1">IF(D57&lt;&gt;"",COUNTIFS('Tracking Data'!D$3:D$1000,"SPM"&amp;"*",'Tracking Data'!R$3:R$1000,""),"")</f>
        <v/>
      </c>
      <c r="R57" t="str">
        <f ca="1">IF(D57&lt;&gt;"",COUNTIFS('Tracking Data'!D$3:D1055,"SPM"&amp;"*",'Tracking Data'!K$3:K1055,""),"")</f>
        <v/>
      </c>
    </row>
    <row r="58" spans="1:18" x14ac:dyDescent="0.25">
      <c r="A58" s="4">
        <f t="shared" si="5"/>
        <v>43191</v>
      </c>
      <c r="B58" s="4">
        <v>43191</v>
      </c>
      <c r="C58" s="4">
        <v>43197</v>
      </c>
      <c r="D58" t="str">
        <f ca="1">IF(TODAY()&gt;=$A58,COUNTIFS('Tracking Data'!K$3:K1055,"&lt;="&amp;$C58,'Tracking Data'!L$3:L1055,"="&amp;""),"")</f>
        <v/>
      </c>
      <c r="E58" t="str">
        <f ca="1">IF(TODAY()&gt;=$A58,COUNTIFS('Tracking Data'!L$3:L1055,"&lt;="&amp;$C58,'Tracking Data'!M$3:M1055,"="&amp;""),"")</f>
        <v/>
      </c>
      <c r="F58" t="str">
        <f ca="1">IF(TODAY()&gt;=$A58,COUNTIFS('Tracking Data'!M$3:M1055,"&lt;="&amp;$C58,'Tracking Data'!N$3:N1055,"="&amp;""),"")</f>
        <v/>
      </c>
      <c r="G58" t="str">
        <f t="shared" ca="1" si="1"/>
        <v/>
      </c>
      <c r="H58" t="str">
        <f ca="1">IF(TODAY()&gt;=$A58,COUNTIFS('Tracking Data'!N$3:N1055,"&lt;="&amp;$C58,'Tracking Data'!O$3:O1055,"="&amp;""),"")</f>
        <v/>
      </c>
      <c r="I58" t="str">
        <f ca="1">IF(TODAY()&gt;=$A58,COUNTIFS('Tracking Data'!O$3:O1055,"&lt;="&amp;$C58,'Tracking Data'!P$3:P1055,"="&amp;""),"")</f>
        <v/>
      </c>
      <c r="J58" t="str">
        <f t="shared" ca="1" si="2"/>
        <v/>
      </c>
      <c r="K58" t="str">
        <f ca="1">IF(TODAY()&gt;=$A58,COUNTIFS('Tracking Data'!P$3:P1055,"&lt;="&amp;$C58,'Tracking Data'!Q$3:Q1055,"="&amp;""),"")</f>
        <v/>
      </c>
      <c r="L58" t="str">
        <f ca="1">IF(TODAY()&gt;=$A58,COUNTIFS('Tracking Data'!Q$3:Q1055,"&lt;="&amp;$C58,'Tracking Data'!R$3:R1055,"="&amp;""),"")</f>
        <v/>
      </c>
      <c r="M58" t="str">
        <f t="shared" ca="1" si="3"/>
        <v/>
      </c>
      <c r="N58" t="str">
        <f ca="1">IF(M58&lt;&gt;"",COUNTIFS('Tracking Data'!R$3:R1056,"&gt;="&amp;'Weekly Summary'!$B58,'Tracking Data'!R$3:R1056,"&lt;="&amp;'Weekly Summary'!$C58),"")</f>
        <v/>
      </c>
      <c r="O58" t="str">
        <f t="shared" ca="1" si="4"/>
        <v/>
      </c>
      <c r="P58" t="str">
        <f>IFERROR(AVERAGEIFS('Tracking Data'!S$3:S$1000,'Tracking Data'!R$3:R1056,"&gt;="&amp;B58,'Tracking Data'!R$3:R1056,"&lt;="&amp;C58),"")</f>
        <v/>
      </c>
      <c r="Q58" t="str">
        <f ca="1">IF(D58&lt;&gt;"",COUNTIFS('Tracking Data'!D$3:D$1000,"SPM"&amp;"*",'Tracking Data'!R$3:R$1000,""),"")</f>
        <v/>
      </c>
      <c r="R58" t="str">
        <f ca="1">IF(D58&lt;&gt;"",COUNTIFS('Tracking Data'!D$3:D1056,"SPM"&amp;"*",'Tracking Data'!K$3:K1056,""),"")</f>
        <v/>
      </c>
    </row>
    <row r="59" spans="1:18" x14ac:dyDescent="0.25">
      <c r="A59" s="4">
        <f t="shared" si="5"/>
        <v>43198</v>
      </c>
      <c r="B59" s="4">
        <v>43198</v>
      </c>
      <c r="C59" s="4">
        <v>43204</v>
      </c>
      <c r="D59" t="str">
        <f ca="1">IF(TODAY()&gt;=$A59,COUNTIFS('Tracking Data'!K$3:K1056,"&lt;="&amp;$C59,'Tracking Data'!L$3:L1056,"="&amp;""),"")</f>
        <v/>
      </c>
      <c r="E59" t="str">
        <f ca="1">IF(TODAY()&gt;=$A59,COUNTIFS('Tracking Data'!L$3:L1056,"&lt;="&amp;$C59,'Tracking Data'!M$3:M1056,"="&amp;""),"")</f>
        <v/>
      </c>
      <c r="F59" t="str">
        <f ca="1">IF(TODAY()&gt;=$A59,COUNTIFS('Tracking Data'!M$3:M1056,"&lt;="&amp;$C59,'Tracking Data'!N$3:N1056,"="&amp;""),"")</f>
        <v/>
      </c>
      <c r="G59" t="str">
        <f t="shared" ca="1" si="1"/>
        <v/>
      </c>
      <c r="H59" t="str">
        <f ca="1">IF(TODAY()&gt;=$A59,COUNTIFS('Tracking Data'!N$3:N1056,"&lt;="&amp;$C59,'Tracking Data'!O$3:O1056,"="&amp;""),"")</f>
        <v/>
      </c>
      <c r="I59" t="str">
        <f ca="1">IF(TODAY()&gt;=$A59,COUNTIFS('Tracking Data'!O$3:O1056,"&lt;="&amp;$C59,'Tracking Data'!P$3:P1056,"="&amp;""),"")</f>
        <v/>
      </c>
      <c r="J59" t="str">
        <f t="shared" ca="1" si="2"/>
        <v/>
      </c>
      <c r="K59" t="str">
        <f ca="1">IF(TODAY()&gt;=$A59,COUNTIFS('Tracking Data'!P$3:P1056,"&lt;="&amp;$C59,'Tracking Data'!Q$3:Q1056,"="&amp;""),"")</f>
        <v/>
      </c>
      <c r="L59" t="str">
        <f ca="1">IF(TODAY()&gt;=$A59,COUNTIFS('Tracking Data'!Q$3:Q1056,"&lt;="&amp;$C59,'Tracking Data'!R$3:R1056,"="&amp;""),"")</f>
        <v/>
      </c>
      <c r="M59" t="str">
        <f t="shared" ca="1" si="3"/>
        <v/>
      </c>
      <c r="N59" t="str">
        <f ca="1">IF(M59&lt;&gt;"",COUNTIFS('Tracking Data'!R$3:R1057,"&gt;="&amp;'Weekly Summary'!$B59,'Tracking Data'!R$3:R1057,"&lt;="&amp;'Weekly Summary'!$C59),"")</f>
        <v/>
      </c>
      <c r="O59" t="str">
        <f t="shared" ca="1" si="4"/>
        <v/>
      </c>
      <c r="P59" t="str">
        <f>IFERROR(AVERAGEIFS('Tracking Data'!S$3:S$1000,'Tracking Data'!R$3:R1057,"&gt;="&amp;B59,'Tracking Data'!R$3:R1057,"&lt;="&amp;C59),"")</f>
        <v/>
      </c>
      <c r="Q59" t="str">
        <f ca="1">IF(D59&lt;&gt;"",COUNTIFS('Tracking Data'!D$3:D$1000,"SPM"&amp;"*",'Tracking Data'!R$3:R$1000,""),"")</f>
        <v/>
      </c>
      <c r="R59" t="str">
        <f ca="1">IF(D59&lt;&gt;"",COUNTIFS('Tracking Data'!D$3:D1057,"SPM"&amp;"*",'Tracking Data'!K$3:K1057,""),"")</f>
        <v/>
      </c>
    </row>
    <row r="60" spans="1:18" x14ac:dyDescent="0.25">
      <c r="A60" s="4">
        <f t="shared" si="5"/>
        <v>43205</v>
      </c>
      <c r="B60" s="4">
        <v>43205</v>
      </c>
      <c r="C60" s="4">
        <v>43211</v>
      </c>
      <c r="D60" t="str">
        <f ca="1">IF(TODAY()&gt;=$A60,COUNTIFS('Tracking Data'!K$3:K1057,"&lt;="&amp;$C60,'Tracking Data'!L$3:L1057,"="&amp;""),"")</f>
        <v/>
      </c>
      <c r="E60" t="str">
        <f ca="1">IF(TODAY()&gt;=$A60,COUNTIFS('Tracking Data'!L$3:L1057,"&lt;="&amp;$C60,'Tracking Data'!M$3:M1057,"="&amp;""),"")</f>
        <v/>
      </c>
      <c r="F60" t="str">
        <f ca="1">IF(TODAY()&gt;=$A60,COUNTIFS('Tracking Data'!M$3:M1057,"&lt;="&amp;$C60,'Tracking Data'!N$3:N1057,"="&amp;""),"")</f>
        <v/>
      </c>
      <c r="G60" t="str">
        <f t="shared" ca="1" si="1"/>
        <v/>
      </c>
      <c r="H60" t="str">
        <f ca="1">IF(TODAY()&gt;=$A60,COUNTIFS('Tracking Data'!N$3:N1057,"&lt;="&amp;$C60,'Tracking Data'!O$3:O1057,"="&amp;""),"")</f>
        <v/>
      </c>
      <c r="I60" t="str">
        <f ca="1">IF(TODAY()&gt;=$A60,COUNTIFS('Tracking Data'!O$3:O1057,"&lt;="&amp;$C60,'Tracking Data'!P$3:P1057,"="&amp;""),"")</f>
        <v/>
      </c>
      <c r="J60" t="str">
        <f t="shared" ca="1" si="2"/>
        <v/>
      </c>
      <c r="K60" t="str">
        <f ca="1">IF(TODAY()&gt;=$A60,COUNTIFS('Tracking Data'!P$3:P1057,"&lt;="&amp;$C60,'Tracking Data'!Q$3:Q1057,"="&amp;""),"")</f>
        <v/>
      </c>
      <c r="L60" t="str">
        <f ca="1">IF(TODAY()&gt;=$A60,COUNTIFS('Tracking Data'!Q$3:Q1057,"&lt;="&amp;$C60,'Tracking Data'!R$3:R1057,"="&amp;""),"")</f>
        <v/>
      </c>
      <c r="M60" t="str">
        <f t="shared" ca="1" si="3"/>
        <v/>
      </c>
      <c r="N60" t="str">
        <f ca="1">IF(M60&lt;&gt;"",COUNTIFS('Tracking Data'!R$3:R1058,"&gt;="&amp;'Weekly Summary'!$B60,'Tracking Data'!R$3:R1058,"&lt;="&amp;'Weekly Summary'!$C60),"")</f>
        <v/>
      </c>
      <c r="O60" t="str">
        <f t="shared" ca="1" si="4"/>
        <v/>
      </c>
      <c r="P60" t="str">
        <f>IFERROR(AVERAGEIFS('Tracking Data'!S$3:S$1000,'Tracking Data'!R$3:R1058,"&gt;="&amp;B60,'Tracking Data'!R$3:R1058,"&lt;="&amp;C60),"")</f>
        <v/>
      </c>
      <c r="Q60" t="str">
        <f ca="1">IF(D60&lt;&gt;"",COUNTIFS('Tracking Data'!D$3:D$1000,"SPM"&amp;"*",'Tracking Data'!R$3:R$1000,""),"")</f>
        <v/>
      </c>
      <c r="R60" t="str">
        <f ca="1">IF(D60&lt;&gt;"",COUNTIFS('Tracking Data'!D$3:D1058,"SPM"&amp;"*",'Tracking Data'!K$3:K1058,""),"")</f>
        <v/>
      </c>
    </row>
    <row r="61" spans="1:18" x14ac:dyDescent="0.25">
      <c r="A61" s="4">
        <f t="shared" si="5"/>
        <v>43212</v>
      </c>
      <c r="B61" s="4">
        <v>43212</v>
      </c>
      <c r="C61" s="4">
        <v>43218</v>
      </c>
      <c r="D61" t="str">
        <f ca="1">IF(TODAY()&gt;=$A61,COUNTIFS('Tracking Data'!K$3:K1058,"&lt;="&amp;$C61,'Tracking Data'!L$3:L1058,"="&amp;""),"")</f>
        <v/>
      </c>
      <c r="E61" t="str">
        <f ca="1">IF(TODAY()&gt;=$A61,COUNTIFS('Tracking Data'!L$3:L1058,"&lt;="&amp;$C61,'Tracking Data'!M$3:M1058,"="&amp;""),"")</f>
        <v/>
      </c>
      <c r="F61" t="str">
        <f ca="1">IF(TODAY()&gt;=$A61,COUNTIFS('Tracking Data'!M$3:M1058,"&lt;="&amp;$C61,'Tracking Data'!N$3:N1058,"="&amp;""),"")</f>
        <v/>
      </c>
      <c r="G61" t="str">
        <f t="shared" ca="1" si="1"/>
        <v/>
      </c>
      <c r="H61" t="str">
        <f ca="1">IF(TODAY()&gt;=$A61,COUNTIFS('Tracking Data'!N$3:N1058,"&lt;="&amp;$C61,'Tracking Data'!O$3:O1058,"="&amp;""),"")</f>
        <v/>
      </c>
      <c r="I61" t="str">
        <f ca="1">IF(TODAY()&gt;=$A61,COUNTIFS('Tracking Data'!O$3:O1058,"&lt;="&amp;$C61,'Tracking Data'!P$3:P1058,"="&amp;""),"")</f>
        <v/>
      </c>
      <c r="J61" t="str">
        <f t="shared" ca="1" si="2"/>
        <v/>
      </c>
      <c r="K61" t="str">
        <f ca="1">IF(TODAY()&gt;=$A61,COUNTIFS('Tracking Data'!P$3:P1058,"&lt;="&amp;$C61,'Tracking Data'!Q$3:Q1058,"="&amp;""),"")</f>
        <v/>
      </c>
      <c r="L61" t="str">
        <f ca="1">IF(TODAY()&gt;=$A61,COUNTIFS('Tracking Data'!Q$3:Q1058,"&lt;="&amp;$C61,'Tracking Data'!R$3:R1058,"="&amp;""),"")</f>
        <v/>
      </c>
      <c r="M61" t="str">
        <f t="shared" ca="1" si="3"/>
        <v/>
      </c>
      <c r="N61" t="str">
        <f ca="1">IF(M61&lt;&gt;"",COUNTIFS('Tracking Data'!R$3:R1059,"&gt;="&amp;'Weekly Summary'!$B61,'Tracking Data'!R$3:R1059,"&lt;="&amp;'Weekly Summary'!$C61),"")</f>
        <v/>
      </c>
      <c r="O61" t="str">
        <f t="shared" ca="1" si="4"/>
        <v/>
      </c>
      <c r="P61" t="str">
        <f>IFERROR(AVERAGEIFS('Tracking Data'!S$3:S$1000,'Tracking Data'!R$3:R1059,"&gt;="&amp;B61,'Tracking Data'!R$3:R1059,"&lt;="&amp;C61),"")</f>
        <v/>
      </c>
      <c r="Q61" t="str">
        <f ca="1">IF(D61&lt;&gt;"",COUNTIFS('Tracking Data'!D$3:D$1000,"SPM"&amp;"*",'Tracking Data'!R$3:R$1000,""),"")</f>
        <v/>
      </c>
      <c r="R61" t="str">
        <f ca="1">IF(D61&lt;&gt;"",COUNTIFS('Tracking Data'!D$3:D1059,"SPM"&amp;"*",'Tracking Data'!K$3:K1059,""),"")</f>
        <v/>
      </c>
    </row>
    <row r="62" spans="1:18" x14ac:dyDescent="0.25">
      <c r="A62" s="4">
        <f t="shared" si="5"/>
        <v>43219</v>
      </c>
      <c r="B62" s="4">
        <v>43219</v>
      </c>
      <c r="C62" s="4">
        <v>43225</v>
      </c>
      <c r="D62" t="str">
        <f ca="1">IF(TODAY()&gt;=$A62,COUNTIFS('Tracking Data'!K$3:K1059,"&lt;="&amp;$C62,'Tracking Data'!L$3:L1059,"="&amp;""),"")</f>
        <v/>
      </c>
      <c r="E62" t="str">
        <f ca="1">IF(TODAY()&gt;=$A62,COUNTIFS('Tracking Data'!L$3:L1059,"&lt;="&amp;$C62,'Tracking Data'!M$3:M1059,"="&amp;""),"")</f>
        <v/>
      </c>
      <c r="F62" t="str">
        <f ca="1">IF(TODAY()&gt;=$A62,COUNTIFS('Tracking Data'!M$3:M1059,"&lt;="&amp;$C62,'Tracking Data'!N$3:N1059,"="&amp;""),"")</f>
        <v/>
      </c>
      <c r="G62" t="str">
        <f t="shared" ca="1" si="1"/>
        <v/>
      </c>
      <c r="H62" t="str">
        <f ca="1">IF(TODAY()&gt;=$A62,COUNTIFS('Tracking Data'!N$3:N1059,"&lt;="&amp;$C62,'Tracking Data'!O$3:O1059,"="&amp;""),"")</f>
        <v/>
      </c>
      <c r="I62" t="str">
        <f ca="1">IF(TODAY()&gt;=$A62,COUNTIFS('Tracking Data'!O$3:O1059,"&lt;="&amp;$C62,'Tracking Data'!P$3:P1059,"="&amp;""),"")</f>
        <v/>
      </c>
      <c r="J62" t="str">
        <f t="shared" ca="1" si="2"/>
        <v/>
      </c>
      <c r="K62" t="str">
        <f ca="1">IF(TODAY()&gt;=$A62,COUNTIFS('Tracking Data'!P$3:P1059,"&lt;="&amp;$C62,'Tracking Data'!Q$3:Q1059,"="&amp;""),"")</f>
        <v/>
      </c>
      <c r="L62" t="str">
        <f ca="1">IF(TODAY()&gt;=$A62,COUNTIFS('Tracking Data'!Q$3:Q1059,"&lt;="&amp;$C62,'Tracking Data'!R$3:R1059,"="&amp;""),"")</f>
        <v/>
      </c>
      <c r="M62" t="str">
        <f t="shared" ca="1" si="3"/>
        <v/>
      </c>
      <c r="N62" t="str">
        <f ca="1">IF(M62&lt;&gt;"",COUNTIFS('Tracking Data'!R$3:R1060,"&gt;="&amp;'Weekly Summary'!$B62,'Tracking Data'!R$3:R1060,"&lt;="&amp;'Weekly Summary'!$C62),"")</f>
        <v/>
      </c>
      <c r="O62" t="str">
        <f t="shared" ca="1" si="4"/>
        <v/>
      </c>
      <c r="P62" t="str">
        <f>IFERROR(AVERAGEIFS('Tracking Data'!S$3:S$1000,'Tracking Data'!R$3:R1060,"&gt;="&amp;B62,'Tracking Data'!R$3:R1060,"&lt;="&amp;C62),"")</f>
        <v/>
      </c>
      <c r="Q62" t="str">
        <f ca="1">IF(D62&lt;&gt;"",COUNTIFS('Tracking Data'!D$3:D$1000,"SPM"&amp;"*",'Tracking Data'!R$3:R$1000,""),"")</f>
        <v/>
      </c>
      <c r="R62" t="str">
        <f ca="1">IF(D62&lt;&gt;"",COUNTIFS('Tracking Data'!D$3:D1060,"SPM"&amp;"*",'Tracking Data'!K$3:K1060,""),"")</f>
        <v/>
      </c>
    </row>
    <row r="63" spans="1:18" x14ac:dyDescent="0.25">
      <c r="A63" s="4">
        <f t="shared" si="5"/>
        <v>43226</v>
      </c>
      <c r="B63" s="4">
        <v>43226</v>
      </c>
      <c r="C63" s="4">
        <v>43232</v>
      </c>
      <c r="D63" t="str">
        <f ca="1">IF(TODAY()&gt;=$A63,COUNTIFS('Tracking Data'!K$3:K1060,"&lt;="&amp;$C63,'Tracking Data'!L$3:L1060,"="&amp;""),"")</f>
        <v/>
      </c>
      <c r="E63" t="str">
        <f ca="1">IF(TODAY()&gt;=$A63,COUNTIFS('Tracking Data'!L$3:L1060,"&lt;="&amp;$C63,'Tracking Data'!M$3:M1060,"="&amp;""),"")</f>
        <v/>
      </c>
      <c r="F63" t="str">
        <f ca="1">IF(TODAY()&gt;=$A63,COUNTIFS('Tracking Data'!M$3:M1060,"&lt;="&amp;$C63,'Tracking Data'!N$3:N1060,"="&amp;""),"")</f>
        <v/>
      </c>
      <c r="G63" t="str">
        <f t="shared" ca="1" si="1"/>
        <v/>
      </c>
      <c r="H63" t="str">
        <f ca="1">IF(TODAY()&gt;=$A63,COUNTIFS('Tracking Data'!N$3:N1060,"&lt;="&amp;$C63,'Tracking Data'!O$3:O1060,"="&amp;""),"")</f>
        <v/>
      </c>
      <c r="I63" t="str">
        <f ca="1">IF(TODAY()&gt;=$A63,COUNTIFS('Tracking Data'!O$3:O1060,"&lt;="&amp;$C63,'Tracking Data'!P$3:P1060,"="&amp;""),"")</f>
        <v/>
      </c>
      <c r="J63" t="str">
        <f t="shared" ca="1" si="2"/>
        <v/>
      </c>
      <c r="K63" t="str">
        <f ca="1">IF(TODAY()&gt;=$A63,COUNTIFS('Tracking Data'!P$3:P1060,"&lt;="&amp;$C63,'Tracking Data'!Q$3:Q1060,"="&amp;""),"")</f>
        <v/>
      </c>
      <c r="L63" t="str">
        <f ca="1">IF(TODAY()&gt;=$A63,COUNTIFS('Tracking Data'!Q$3:Q1060,"&lt;="&amp;$C63,'Tracking Data'!R$3:R1060,"="&amp;""),"")</f>
        <v/>
      </c>
      <c r="M63" t="str">
        <f t="shared" ca="1" si="3"/>
        <v/>
      </c>
      <c r="N63" t="str">
        <f ca="1">IF(M63&lt;&gt;"",COUNTIFS('Tracking Data'!R$3:R1061,"&gt;="&amp;'Weekly Summary'!$B63,'Tracking Data'!R$3:R1061,"&lt;="&amp;'Weekly Summary'!$C63),"")</f>
        <v/>
      </c>
      <c r="O63" t="str">
        <f t="shared" ca="1" si="4"/>
        <v/>
      </c>
      <c r="P63" t="str">
        <f>IFERROR(AVERAGEIFS('Tracking Data'!S$3:S$1000,'Tracking Data'!R$3:R1061,"&gt;="&amp;B63,'Tracking Data'!R$3:R1061,"&lt;="&amp;C63),"")</f>
        <v/>
      </c>
      <c r="Q63" t="str">
        <f ca="1">IF(D63&lt;&gt;"",COUNTIFS('Tracking Data'!D$3:D$1000,"SPM"&amp;"*",'Tracking Data'!R$3:R$1000,""),"")</f>
        <v/>
      </c>
      <c r="R63" t="str">
        <f ca="1">IF(D63&lt;&gt;"",COUNTIFS('Tracking Data'!D$3:D1061,"SPM"&amp;"*",'Tracking Data'!K$3:K1061,""),"")</f>
        <v/>
      </c>
    </row>
    <row r="64" spans="1:18" x14ac:dyDescent="0.25">
      <c r="A64" s="4">
        <f t="shared" si="5"/>
        <v>43233</v>
      </c>
      <c r="B64" s="4">
        <v>43233</v>
      </c>
      <c r="C64" s="4">
        <v>43239</v>
      </c>
      <c r="D64" t="str">
        <f ca="1">IF(TODAY()&gt;=$A64,COUNTIFS('Tracking Data'!K$3:K1061,"&lt;="&amp;$C64,'Tracking Data'!L$3:L1061,"="&amp;""),"")</f>
        <v/>
      </c>
      <c r="E64" t="str">
        <f ca="1">IF(TODAY()&gt;=$A64,COUNTIFS('Tracking Data'!L$3:L1061,"&lt;="&amp;$C64,'Tracking Data'!M$3:M1061,"="&amp;""),"")</f>
        <v/>
      </c>
      <c r="F64" t="str">
        <f ca="1">IF(TODAY()&gt;=$A64,COUNTIFS('Tracking Data'!M$3:M1061,"&lt;="&amp;$C64,'Tracking Data'!N$3:N1061,"="&amp;""),"")</f>
        <v/>
      </c>
      <c r="G64" t="str">
        <f t="shared" ca="1" si="1"/>
        <v/>
      </c>
      <c r="H64" t="str">
        <f ca="1">IF(TODAY()&gt;=$A64,COUNTIFS('Tracking Data'!N$3:N1061,"&lt;="&amp;$C64,'Tracking Data'!O$3:O1061,"="&amp;""),"")</f>
        <v/>
      </c>
      <c r="I64" t="str">
        <f ca="1">IF(TODAY()&gt;=$A64,COUNTIFS('Tracking Data'!O$3:O1061,"&lt;="&amp;$C64,'Tracking Data'!P$3:P1061,"="&amp;""),"")</f>
        <v/>
      </c>
      <c r="J64" t="str">
        <f t="shared" ca="1" si="2"/>
        <v/>
      </c>
      <c r="K64" t="str">
        <f ca="1">IF(TODAY()&gt;=$A64,COUNTIFS('Tracking Data'!P$3:P1061,"&lt;="&amp;$C64,'Tracking Data'!Q$3:Q1061,"="&amp;""),"")</f>
        <v/>
      </c>
      <c r="L64" t="str">
        <f ca="1">IF(TODAY()&gt;=$A64,COUNTIFS('Tracking Data'!Q$3:Q1061,"&lt;="&amp;$C64,'Tracking Data'!R$3:R1061,"="&amp;""),"")</f>
        <v/>
      </c>
      <c r="M64" t="str">
        <f t="shared" ca="1" si="3"/>
        <v/>
      </c>
      <c r="N64" t="str">
        <f ca="1">IF(M64&lt;&gt;"",COUNTIFS('Tracking Data'!R$3:R1062,"&gt;="&amp;'Weekly Summary'!$B64,'Tracking Data'!R$3:R1062,"&lt;="&amp;'Weekly Summary'!$C64),"")</f>
        <v/>
      </c>
      <c r="O64" t="str">
        <f t="shared" ca="1" si="4"/>
        <v/>
      </c>
      <c r="P64" t="str">
        <f>IFERROR(AVERAGEIFS('Tracking Data'!S$3:S$1000,'Tracking Data'!R$3:R1062,"&gt;="&amp;B64,'Tracking Data'!R$3:R1062,"&lt;="&amp;C64),"")</f>
        <v/>
      </c>
      <c r="Q64" t="str">
        <f ca="1">IF(D64&lt;&gt;"",COUNTIFS('Tracking Data'!D$3:D$1000,"SPM"&amp;"*",'Tracking Data'!R$3:R$1000,""),"")</f>
        <v/>
      </c>
      <c r="R64" t="str">
        <f ca="1">IF(D64&lt;&gt;"",COUNTIFS('Tracking Data'!D$3:D1062,"SPM"&amp;"*",'Tracking Data'!K$3:K1062,""),"")</f>
        <v/>
      </c>
    </row>
    <row r="65" spans="1:18" x14ac:dyDescent="0.25">
      <c r="A65" s="4">
        <f t="shared" si="5"/>
        <v>43240</v>
      </c>
      <c r="B65" s="4">
        <v>43240</v>
      </c>
      <c r="C65" s="4">
        <v>43246</v>
      </c>
      <c r="D65" t="str">
        <f ca="1">IF(TODAY()&gt;=$A65,COUNTIFS('Tracking Data'!K$3:K1062,"&lt;="&amp;$C65,'Tracking Data'!L$3:L1062,"="&amp;""),"")</f>
        <v/>
      </c>
      <c r="E65" t="str">
        <f ca="1">IF(TODAY()&gt;=$A65,COUNTIFS('Tracking Data'!L$3:L1062,"&lt;="&amp;$C65,'Tracking Data'!M$3:M1062,"="&amp;""),"")</f>
        <v/>
      </c>
      <c r="F65" t="str">
        <f ca="1">IF(TODAY()&gt;=$A65,COUNTIFS('Tracking Data'!M$3:M1062,"&lt;="&amp;$C65,'Tracking Data'!N$3:N1062,"="&amp;""),"")</f>
        <v/>
      </c>
      <c r="G65" t="str">
        <f t="shared" ca="1" si="1"/>
        <v/>
      </c>
      <c r="H65" t="str">
        <f ca="1">IF(TODAY()&gt;=$A65,COUNTIFS('Tracking Data'!N$3:N1062,"&lt;="&amp;$C65,'Tracking Data'!O$3:O1062,"="&amp;""),"")</f>
        <v/>
      </c>
      <c r="I65" t="str">
        <f ca="1">IF(TODAY()&gt;=$A65,COUNTIFS('Tracking Data'!O$3:O1062,"&lt;="&amp;$C65,'Tracking Data'!P$3:P1062,"="&amp;""),"")</f>
        <v/>
      </c>
      <c r="J65" t="str">
        <f t="shared" ca="1" si="2"/>
        <v/>
      </c>
      <c r="K65" t="str">
        <f ca="1">IF(TODAY()&gt;=$A65,COUNTIFS('Tracking Data'!P$3:P1062,"&lt;="&amp;$C65,'Tracking Data'!Q$3:Q1062,"="&amp;""),"")</f>
        <v/>
      </c>
      <c r="L65" t="str">
        <f ca="1">IF(TODAY()&gt;=$A65,COUNTIFS('Tracking Data'!Q$3:Q1062,"&lt;="&amp;$C65,'Tracking Data'!R$3:R1062,"="&amp;""),"")</f>
        <v/>
      </c>
      <c r="M65" t="str">
        <f t="shared" ca="1" si="3"/>
        <v/>
      </c>
      <c r="N65" t="str">
        <f ca="1">IF(M65&lt;&gt;"",COUNTIFS('Tracking Data'!R$3:R1063,"&gt;="&amp;'Weekly Summary'!$B65,'Tracking Data'!R$3:R1063,"&lt;="&amp;'Weekly Summary'!$C65),"")</f>
        <v/>
      </c>
      <c r="O65" t="str">
        <f t="shared" ca="1" si="4"/>
        <v/>
      </c>
      <c r="P65" t="str">
        <f>IFERROR(AVERAGEIFS('Tracking Data'!S$3:S$1000,'Tracking Data'!R$3:R1063,"&gt;="&amp;B65,'Tracking Data'!R$3:R1063,"&lt;="&amp;C65),"")</f>
        <v/>
      </c>
      <c r="Q65" t="str">
        <f ca="1">IF(D65&lt;&gt;"",COUNTIFS('Tracking Data'!D$3:D$1000,"SPM"&amp;"*",'Tracking Data'!R$3:R$1000,""),"")</f>
        <v/>
      </c>
      <c r="R65" t="str">
        <f ca="1">IF(D65&lt;&gt;"",COUNTIFS('Tracking Data'!D$3:D1063,"SPM"&amp;"*",'Tracking Data'!K$3:K1063,""),"")</f>
        <v/>
      </c>
    </row>
    <row r="66" spans="1:18" x14ac:dyDescent="0.25">
      <c r="A66" s="4">
        <f t="shared" si="5"/>
        <v>43247</v>
      </c>
      <c r="B66" s="4">
        <v>43247</v>
      </c>
      <c r="C66" s="4">
        <v>43253</v>
      </c>
      <c r="D66" t="str">
        <f ca="1">IF(TODAY()&gt;=$A66,COUNTIFS('Tracking Data'!K$3:K1063,"&lt;="&amp;$C66,'Tracking Data'!L$3:L1063,"="&amp;""),"")</f>
        <v/>
      </c>
      <c r="E66" t="str">
        <f ca="1">IF(TODAY()&gt;=$A66,COUNTIFS('Tracking Data'!L$3:L1063,"&lt;="&amp;$C66,'Tracking Data'!M$3:M1063,"="&amp;""),"")</f>
        <v/>
      </c>
      <c r="F66" t="str">
        <f ca="1">IF(TODAY()&gt;=$A66,COUNTIFS('Tracking Data'!M$3:M1063,"&lt;="&amp;$C66,'Tracking Data'!N$3:N1063,"="&amp;""),"")</f>
        <v/>
      </c>
      <c r="G66" t="str">
        <f t="shared" ca="1" si="1"/>
        <v/>
      </c>
      <c r="H66" t="str">
        <f ca="1">IF(TODAY()&gt;=$A66,COUNTIFS('Tracking Data'!N$3:N1063,"&lt;="&amp;$C66,'Tracking Data'!O$3:O1063,"="&amp;""),"")</f>
        <v/>
      </c>
      <c r="I66" t="str">
        <f ca="1">IF(TODAY()&gt;=$A66,COUNTIFS('Tracking Data'!O$3:O1063,"&lt;="&amp;$C66,'Tracking Data'!P$3:P1063,"="&amp;""),"")</f>
        <v/>
      </c>
      <c r="J66" t="str">
        <f t="shared" ca="1" si="2"/>
        <v/>
      </c>
      <c r="K66" t="str">
        <f ca="1">IF(TODAY()&gt;=$A66,COUNTIFS('Tracking Data'!P$3:P1063,"&lt;="&amp;$C66,'Tracking Data'!Q$3:Q1063,"="&amp;""),"")</f>
        <v/>
      </c>
      <c r="L66" t="str">
        <f ca="1">IF(TODAY()&gt;=$A66,COUNTIFS('Tracking Data'!Q$3:Q1063,"&lt;="&amp;$C66,'Tracking Data'!R$3:R1063,"="&amp;""),"")</f>
        <v/>
      </c>
      <c r="M66" t="str">
        <f t="shared" ca="1" si="3"/>
        <v/>
      </c>
      <c r="N66" t="str">
        <f ca="1">IF(M66&lt;&gt;"",COUNTIFS('Tracking Data'!R$3:R1064,"&gt;="&amp;'Weekly Summary'!$B66,'Tracking Data'!R$3:R1064,"&lt;="&amp;'Weekly Summary'!$C66),"")</f>
        <v/>
      </c>
      <c r="O66" t="str">
        <f t="shared" ca="1" si="4"/>
        <v/>
      </c>
      <c r="P66" t="str">
        <f>IFERROR(AVERAGEIFS('Tracking Data'!S$3:S$1000,'Tracking Data'!R$3:R1064,"&gt;="&amp;B66,'Tracking Data'!R$3:R1064,"&lt;="&amp;C66),"")</f>
        <v/>
      </c>
      <c r="Q66" t="str">
        <f ca="1">IF(D66&lt;&gt;"",COUNTIFS('Tracking Data'!D$3:D$1000,"SPM"&amp;"*",'Tracking Data'!R$3:R$1000,""),"")</f>
        <v/>
      </c>
      <c r="R66" t="str">
        <f ca="1">IF(D66&lt;&gt;"",COUNTIFS('Tracking Data'!D$3:D1064,"SPM"&amp;"*",'Tracking Data'!K$3:K1064,""),"")</f>
        <v/>
      </c>
    </row>
    <row r="67" spans="1:18" x14ac:dyDescent="0.25">
      <c r="A67" s="4">
        <f t="shared" si="5"/>
        <v>43254</v>
      </c>
      <c r="B67" s="4">
        <v>43254</v>
      </c>
      <c r="C67" s="4">
        <v>43260</v>
      </c>
      <c r="D67" t="str">
        <f ca="1">IF(TODAY()&gt;=$A67,COUNTIFS('Tracking Data'!K$3:K1064,"&lt;="&amp;$C67,'Tracking Data'!L$3:L1064,"="&amp;""),"")</f>
        <v/>
      </c>
      <c r="E67" t="str">
        <f ca="1">IF(TODAY()&gt;=$A67,COUNTIFS('Tracking Data'!L$3:L1064,"&lt;="&amp;$C67,'Tracking Data'!M$3:M1064,"="&amp;""),"")</f>
        <v/>
      </c>
      <c r="F67" t="str">
        <f ca="1">IF(TODAY()&gt;=$A67,COUNTIFS('Tracking Data'!M$3:M1064,"&lt;="&amp;$C67,'Tracking Data'!N$3:N1064,"="&amp;""),"")</f>
        <v/>
      </c>
      <c r="G67" t="str">
        <f t="shared" ca="1" si="1"/>
        <v/>
      </c>
      <c r="H67" t="str">
        <f ca="1">IF(TODAY()&gt;=$A67,COUNTIFS('Tracking Data'!N$3:N1064,"&lt;="&amp;$C67,'Tracking Data'!O$3:O1064,"="&amp;""),"")</f>
        <v/>
      </c>
      <c r="I67" t="str">
        <f ca="1">IF(TODAY()&gt;=$A67,COUNTIFS('Tracking Data'!O$3:O1064,"&lt;="&amp;$C67,'Tracking Data'!P$3:P1064,"="&amp;""),"")</f>
        <v/>
      </c>
      <c r="J67" t="str">
        <f t="shared" ca="1" si="2"/>
        <v/>
      </c>
      <c r="K67" t="str">
        <f ca="1">IF(TODAY()&gt;=$A67,COUNTIFS('Tracking Data'!P$3:P1064,"&lt;="&amp;$C67,'Tracking Data'!Q$3:Q1064,"="&amp;""),"")</f>
        <v/>
      </c>
      <c r="L67" t="str">
        <f ca="1">IF(TODAY()&gt;=$A67,COUNTIFS('Tracking Data'!Q$3:Q1064,"&lt;="&amp;$C67,'Tracking Data'!R$3:R1064,"="&amp;""),"")</f>
        <v/>
      </c>
      <c r="M67" t="str">
        <f t="shared" ca="1" si="3"/>
        <v/>
      </c>
      <c r="N67" t="str">
        <f ca="1">IF(M67&lt;&gt;"",COUNTIFS('Tracking Data'!R$3:R1065,"&gt;="&amp;'Weekly Summary'!$B67,'Tracking Data'!R$3:R1065,"&lt;="&amp;'Weekly Summary'!$C67),"")</f>
        <v/>
      </c>
      <c r="O67" t="str">
        <f t="shared" ca="1" si="4"/>
        <v/>
      </c>
      <c r="P67" t="str">
        <f>IFERROR(AVERAGEIFS('Tracking Data'!S$3:S$1000,'Tracking Data'!R$3:R1065,"&gt;="&amp;B67,'Tracking Data'!R$3:R1065,"&lt;="&amp;C67),"")</f>
        <v/>
      </c>
      <c r="Q67" t="str">
        <f ca="1">IF(D67&lt;&gt;"",COUNTIFS('Tracking Data'!D$3:D$1000,"SPM"&amp;"*",'Tracking Data'!R$3:R$1000,""),"")</f>
        <v/>
      </c>
      <c r="R67" t="str">
        <f ca="1">IF(D67&lt;&gt;"",COUNTIFS('Tracking Data'!D$3:D1065,"SPM"&amp;"*",'Tracking Data'!K$3:K1065,""),"")</f>
        <v/>
      </c>
    </row>
    <row r="68" spans="1:18" x14ac:dyDescent="0.25">
      <c r="A68" s="4">
        <f t="shared" si="5"/>
        <v>43261</v>
      </c>
      <c r="B68" s="4">
        <v>43261</v>
      </c>
      <c r="C68" s="4">
        <v>43267</v>
      </c>
      <c r="D68" t="str">
        <f ca="1">IF(TODAY()&gt;=$A68,COUNTIFS('Tracking Data'!K$3:K1065,"&lt;="&amp;$C68,'Tracking Data'!L$3:L1065,"="&amp;""),"")</f>
        <v/>
      </c>
      <c r="E68" t="str">
        <f ca="1">IF(TODAY()&gt;=$A68,COUNTIFS('Tracking Data'!L$3:L1065,"&lt;="&amp;$C68,'Tracking Data'!M$3:M1065,"="&amp;""),"")</f>
        <v/>
      </c>
      <c r="F68" t="str">
        <f ca="1">IF(TODAY()&gt;=$A68,COUNTIFS('Tracking Data'!M$3:M1065,"&lt;="&amp;$C68,'Tracking Data'!N$3:N1065,"="&amp;""),"")</f>
        <v/>
      </c>
      <c r="G68" t="str">
        <f t="shared" ref="G68:G131" ca="1" si="6">IF(F68&lt;&gt;"",IF(OR(E68,F68),1,0),"")</f>
        <v/>
      </c>
      <c r="H68" t="str">
        <f ca="1">IF(TODAY()&gt;=$A68,COUNTIFS('Tracking Data'!N$3:N1065,"&lt;="&amp;$C68,'Tracking Data'!O$3:O1065,"="&amp;""),"")</f>
        <v/>
      </c>
      <c r="I68" t="str">
        <f ca="1">IF(TODAY()&gt;=$A68,COUNTIFS('Tracking Data'!O$3:O1065,"&lt;="&amp;$C68,'Tracking Data'!P$3:P1065,"="&amp;""),"")</f>
        <v/>
      </c>
      <c r="J68" t="str">
        <f t="shared" ref="J68:J131" ca="1" si="7">IF(I68&lt;&gt;"",IF(OR(H68,I68),1,0),"")</f>
        <v/>
      </c>
      <c r="K68" t="str">
        <f ca="1">IF(TODAY()&gt;=$A68,COUNTIFS('Tracking Data'!P$3:P1065,"&lt;="&amp;$C68,'Tracking Data'!Q$3:Q1065,"="&amp;""),"")</f>
        <v/>
      </c>
      <c r="L68" t="str">
        <f ca="1">IF(TODAY()&gt;=$A68,COUNTIFS('Tracking Data'!Q$3:Q1065,"&lt;="&amp;$C68,'Tracking Data'!R$3:R1065,"="&amp;""),"")</f>
        <v/>
      </c>
      <c r="M68" t="str">
        <f t="shared" ref="M68:M131" ca="1" si="8">IF(L68&lt;&gt;"",IF(OR(K68,L68),1,0),"")</f>
        <v/>
      </c>
      <c r="N68" t="str">
        <f ca="1">IF(M68&lt;&gt;"",COUNTIFS('Tracking Data'!R$3:R1066,"&gt;="&amp;'Weekly Summary'!$B68,'Tracking Data'!R$3:R1066,"&lt;="&amp;'Weekly Summary'!$C68),"")</f>
        <v/>
      </c>
      <c r="O68" t="str">
        <f t="shared" ref="O68:O131" ca="1" si="9">IF(N68&lt;&gt;"",O67+N68,"")</f>
        <v/>
      </c>
      <c r="P68" t="str">
        <f>IFERROR(AVERAGEIFS('Tracking Data'!S$3:S$1000,'Tracking Data'!R$3:R1066,"&gt;="&amp;B68,'Tracking Data'!R$3:R1066,"&lt;="&amp;C68),"")</f>
        <v/>
      </c>
      <c r="Q68" t="str">
        <f ca="1">IF(D68&lt;&gt;"",COUNTIFS('Tracking Data'!D$3:D$1000,"SPM"&amp;"*",'Tracking Data'!R$3:R$1000,""),"")</f>
        <v/>
      </c>
      <c r="R68" t="str">
        <f ca="1">IF(D68&lt;&gt;"",COUNTIFS('Tracking Data'!D$3:D1066,"SPM"&amp;"*",'Tracking Data'!K$3:K1066,""),"")</f>
        <v/>
      </c>
    </row>
    <row r="69" spans="1:18" x14ac:dyDescent="0.25">
      <c r="A69" s="4">
        <f t="shared" si="5"/>
        <v>43268</v>
      </c>
      <c r="B69" s="4">
        <v>43268</v>
      </c>
      <c r="C69" s="4">
        <v>43274</v>
      </c>
      <c r="D69" t="str">
        <f ca="1">IF(TODAY()&gt;=$A69,COUNTIFS('Tracking Data'!K$3:K1066,"&lt;="&amp;$C69,'Tracking Data'!L$3:L1066,"="&amp;""),"")</f>
        <v/>
      </c>
      <c r="E69" t="str">
        <f ca="1">IF(TODAY()&gt;=$A69,COUNTIFS('Tracking Data'!L$3:L1066,"&lt;="&amp;$C69,'Tracking Data'!M$3:M1066,"="&amp;""),"")</f>
        <v/>
      </c>
      <c r="F69" t="str">
        <f ca="1">IF(TODAY()&gt;=$A69,COUNTIFS('Tracking Data'!M$3:M1066,"&lt;="&amp;$C69,'Tracking Data'!N$3:N1066,"="&amp;""),"")</f>
        <v/>
      </c>
      <c r="G69" t="str">
        <f t="shared" ca="1" si="6"/>
        <v/>
      </c>
      <c r="H69" t="str">
        <f ca="1">IF(TODAY()&gt;=$A69,COUNTIFS('Tracking Data'!N$3:N1066,"&lt;="&amp;$C69,'Tracking Data'!O$3:O1066,"="&amp;""),"")</f>
        <v/>
      </c>
      <c r="I69" t="str">
        <f ca="1">IF(TODAY()&gt;=$A69,COUNTIFS('Tracking Data'!O$3:O1066,"&lt;="&amp;$C69,'Tracking Data'!P$3:P1066,"="&amp;""),"")</f>
        <v/>
      </c>
      <c r="J69" t="str">
        <f t="shared" ca="1" si="7"/>
        <v/>
      </c>
      <c r="K69" t="str">
        <f ca="1">IF(TODAY()&gt;=$A69,COUNTIFS('Tracking Data'!P$3:P1066,"&lt;="&amp;$C69,'Tracking Data'!Q$3:Q1066,"="&amp;""),"")</f>
        <v/>
      </c>
      <c r="L69" t="str">
        <f ca="1">IF(TODAY()&gt;=$A69,COUNTIFS('Tracking Data'!Q$3:Q1066,"&lt;="&amp;$C69,'Tracking Data'!R$3:R1066,"="&amp;""),"")</f>
        <v/>
      </c>
      <c r="M69" t="str">
        <f t="shared" ca="1" si="8"/>
        <v/>
      </c>
      <c r="N69" t="str">
        <f ca="1">IF(M69&lt;&gt;"",COUNTIFS('Tracking Data'!R$3:R1067,"&gt;="&amp;'Weekly Summary'!$B69,'Tracking Data'!R$3:R1067,"&lt;="&amp;'Weekly Summary'!$C69),"")</f>
        <v/>
      </c>
      <c r="O69" t="str">
        <f t="shared" ca="1" si="9"/>
        <v/>
      </c>
      <c r="P69" t="str">
        <f>IFERROR(AVERAGEIFS('Tracking Data'!S$3:S$1000,'Tracking Data'!R$3:R1067,"&gt;="&amp;B69,'Tracking Data'!R$3:R1067,"&lt;="&amp;C69),"")</f>
        <v/>
      </c>
      <c r="Q69" t="str">
        <f ca="1">IF(D69&lt;&gt;"",COUNTIFS('Tracking Data'!D$3:D$1000,"SPM"&amp;"*",'Tracking Data'!R$3:R$1000,""),"")</f>
        <v/>
      </c>
      <c r="R69" t="str">
        <f ca="1">IF(D69&lt;&gt;"",COUNTIFS('Tracking Data'!D$3:D1067,"SPM"&amp;"*",'Tracking Data'!K$3:K1067,""),"")</f>
        <v/>
      </c>
    </row>
    <row r="70" spans="1:18" x14ac:dyDescent="0.25">
      <c r="A70" s="4">
        <f t="shared" si="5"/>
        <v>43275</v>
      </c>
      <c r="B70" s="4">
        <v>43275</v>
      </c>
      <c r="C70" s="4">
        <v>43281</v>
      </c>
      <c r="D70" t="str">
        <f ca="1">IF(TODAY()&gt;=$A70,COUNTIFS('Tracking Data'!K$3:K1067,"&lt;="&amp;$C70,'Tracking Data'!L$3:L1067,"="&amp;""),"")</f>
        <v/>
      </c>
      <c r="E70" t="str">
        <f ca="1">IF(TODAY()&gt;=$A70,COUNTIFS('Tracking Data'!L$3:L1067,"&lt;="&amp;$C70,'Tracking Data'!M$3:M1067,"="&amp;""),"")</f>
        <v/>
      </c>
      <c r="F70" t="str">
        <f ca="1">IF(TODAY()&gt;=$A70,COUNTIFS('Tracking Data'!M$3:M1067,"&lt;="&amp;$C70,'Tracking Data'!N$3:N1067,"="&amp;""),"")</f>
        <v/>
      </c>
      <c r="G70" t="str">
        <f t="shared" ca="1" si="6"/>
        <v/>
      </c>
      <c r="H70" t="str">
        <f ca="1">IF(TODAY()&gt;=$A70,COUNTIFS('Tracking Data'!N$3:N1067,"&lt;="&amp;$C70,'Tracking Data'!O$3:O1067,"="&amp;""),"")</f>
        <v/>
      </c>
      <c r="I70" t="str">
        <f ca="1">IF(TODAY()&gt;=$A70,COUNTIFS('Tracking Data'!O$3:O1067,"&lt;="&amp;$C70,'Tracking Data'!P$3:P1067,"="&amp;""),"")</f>
        <v/>
      </c>
      <c r="J70" t="str">
        <f t="shared" ca="1" si="7"/>
        <v/>
      </c>
      <c r="K70" t="str">
        <f ca="1">IF(TODAY()&gt;=$A70,COUNTIFS('Tracking Data'!P$3:P1067,"&lt;="&amp;$C70,'Tracking Data'!Q$3:Q1067,"="&amp;""),"")</f>
        <v/>
      </c>
      <c r="L70" t="str">
        <f ca="1">IF(TODAY()&gt;=$A70,COUNTIFS('Tracking Data'!Q$3:Q1067,"&lt;="&amp;$C70,'Tracking Data'!R$3:R1067,"="&amp;""),"")</f>
        <v/>
      </c>
      <c r="M70" t="str">
        <f t="shared" ca="1" si="8"/>
        <v/>
      </c>
      <c r="N70" t="str">
        <f ca="1">IF(M70&lt;&gt;"",COUNTIFS('Tracking Data'!R$3:R1068,"&gt;="&amp;'Weekly Summary'!$B70,'Tracking Data'!R$3:R1068,"&lt;="&amp;'Weekly Summary'!$C70),"")</f>
        <v/>
      </c>
      <c r="O70" t="str">
        <f t="shared" ca="1" si="9"/>
        <v/>
      </c>
      <c r="P70" t="str">
        <f>IFERROR(AVERAGEIFS('Tracking Data'!S$3:S$1000,'Tracking Data'!R$3:R1068,"&gt;="&amp;B70,'Tracking Data'!R$3:R1068,"&lt;="&amp;C70),"")</f>
        <v/>
      </c>
      <c r="Q70" t="str">
        <f ca="1">IF(D70&lt;&gt;"",COUNTIFS('Tracking Data'!D$3:D$1000,"SPM"&amp;"*",'Tracking Data'!R$3:R$1000,""),"")</f>
        <v/>
      </c>
      <c r="R70" t="str">
        <f ca="1">IF(D70&lt;&gt;"",COUNTIFS('Tracking Data'!D$3:D1068,"SPM"&amp;"*",'Tracking Data'!K$3:K1068,""),"")</f>
        <v/>
      </c>
    </row>
    <row r="71" spans="1:18" x14ac:dyDescent="0.25">
      <c r="A71" s="4">
        <f t="shared" si="5"/>
        <v>43282</v>
      </c>
      <c r="B71" s="4">
        <v>43282</v>
      </c>
      <c r="C71" s="4">
        <v>43288</v>
      </c>
      <c r="D71" t="str">
        <f ca="1">IF(TODAY()&gt;=$A71,COUNTIFS('Tracking Data'!K$3:K1068,"&lt;="&amp;$C71,'Tracking Data'!L$3:L1068,"="&amp;""),"")</f>
        <v/>
      </c>
      <c r="E71" t="str">
        <f ca="1">IF(TODAY()&gt;=$A71,COUNTIFS('Tracking Data'!L$3:L1068,"&lt;="&amp;$C71,'Tracking Data'!M$3:M1068,"="&amp;""),"")</f>
        <v/>
      </c>
      <c r="F71" t="str">
        <f ca="1">IF(TODAY()&gt;=$A71,COUNTIFS('Tracking Data'!M$3:M1068,"&lt;="&amp;$C71,'Tracking Data'!N$3:N1068,"="&amp;""),"")</f>
        <v/>
      </c>
      <c r="G71" t="str">
        <f t="shared" ca="1" si="6"/>
        <v/>
      </c>
      <c r="H71" t="str">
        <f ca="1">IF(TODAY()&gt;=$A71,COUNTIFS('Tracking Data'!N$3:N1068,"&lt;="&amp;$C71,'Tracking Data'!O$3:O1068,"="&amp;""),"")</f>
        <v/>
      </c>
      <c r="I71" t="str">
        <f ca="1">IF(TODAY()&gt;=$A71,COUNTIFS('Tracking Data'!O$3:O1068,"&lt;="&amp;$C71,'Tracking Data'!P$3:P1068,"="&amp;""),"")</f>
        <v/>
      </c>
      <c r="J71" t="str">
        <f t="shared" ca="1" si="7"/>
        <v/>
      </c>
      <c r="K71" t="str">
        <f ca="1">IF(TODAY()&gt;=$A71,COUNTIFS('Tracking Data'!P$3:P1068,"&lt;="&amp;$C71,'Tracking Data'!Q$3:Q1068,"="&amp;""),"")</f>
        <v/>
      </c>
      <c r="L71" t="str">
        <f ca="1">IF(TODAY()&gt;=$A71,COUNTIFS('Tracking Data'!Q$3:Q1068,"&lt;="&amp;$C71,'Tracking Data'!R$3:R1068,"="&amp;""),"")</f>
        <v/>
      </c>
      <c r="M71" t="str">
        <f t="shared" ca="1" si="8"/>
        <v/>
      </c>
      <c r="N71" t="str">
        <f ca="1">IF(M71&lt;&gt;"",COUNTIFS('Tracking Data'!R$3:R1069,"&gt;="&amp;'Weekly Summary'!$B71,'Tracking Data'!R$3:R1069,"&lt;="&amp;'Weekly Summary'!$C71),"")</f>
        <v/>
      </c>
      <c r="O71" t="str">
        <f t="shared" ca="1" si="9"/>
        <v/>
      </c>
      <c r="P71" t="str">
        <f>IFERROR(AVERAGEIFS('Tracking Data'!S$3:S$1000,'Tracking Data'!R$3:R1069,"&gt;="&amp;B71,'Tracking Data'!R$3:R1069,"&lt;="&amp;C71),"")</f>
        <v/>
      </c>
      <c r="Q71" t="str">
        <f ca="1">IF(D71&lt;&gt;"",COUNTIFS('Tracking Data'!D$3:D$1000,"SPM"&amp;"*",'Tracking Data'!R$3:R$1000,""),"")</f>
        <v/>
      </c>
      <c r="R71" t="str">
        <f ca="1">IF(D71&lt;&gt;"",COUNTIFS('Tracking Data'!D$3:D1069,"SPM"&amp;"*",'Tracking Data'!K$3:K1069,""),"")</f>
        <v/>
      </c>
    </row>
    <row r="72" spans="1:18" x14ac:dyDescent="0.25">
      <c r="A72" s="4">
        <f t="shared" si="5"/>
        <v>43289</v>
      </c>
      <c r="B72" s="4">
        <v>43289</v>
      </c>
      <c r="C72" s="4">
        <v>43295</v>
      </c>
      <c r="D72" t="str">
        <f ca="1">IF(TODAY()&gt;=$A72,COUNTIFS('Tracking Data'!K$3:K1069,"&lt;="&amp;$C72,'Tracking Data'!L$3:L1069,"="&amp;""),"")</f>
        <v/>
      </c>
      <c r="E72" t="str">
        <f ca="1">IF(TODAY()&gt;=$A72,COUNTIFS('Tracking Data'!L$3:L1069,"&lt;="&amp;$C72,'Tracking Data'!M$3:M1069,"="&amp;""),"")</f>
        <v/>
      </c>
      <c r="F72" t="str">
        <f ca="1">IF(TODAY()&gt;=$A72,COUNTIFS('Tracking Data'!M$3:M1069,"&lt;="&amp;$C72,'Tracking Data'!N$3:N1069,"="&amp;""),"")</f>
        <v/>
      </c>
      <c r="G72" t="str">
        <f t="shared" ca="1" si="6"/>
        <v/>
      </c>
      <c r="H72" t="str">
        <f ca="1">IF(TODAY()&gt;=$A72,COUNTIFS('Tracking Data'!N$3:N1069,"&lt;="&amp;$C72,'Tracking Data'!O$3:O1069,"="&amp;""),"")</f>
        <v/>
      </c>
      <c r="I72" t="str">
        <f ca="1">IF(TODAY()&gt;=$A72,COUNTIFS('Tracking Data'!O$3:O1069,"&lt;="&amp;$C72,'Tracking Data'!P$3:P1069,"="&amp;""),"")</f>
        <v/>
      </c>
      <c r="J72" t="str">
        <f t="shared" ca="1" si="7"/>
        <v/>
      </c>
      <c r="K72" t="str">
        <f ca="1">IF(TODAY()&gt;=$A72,COUNTIFS('Tracking Data'!P$3:P1069,"&lt;="&amp;$C72,'Tracking Data'!Q$3:Q1069,"="&amp;""),"")</f>
        <v/>
      </c>
      <c r="L72" t="str">
        <f ca="1">IF(TODAY()&gt;=$A72,COUNTIFS('Tracking Data'!Q$3:Q1069,"&lt;="&amp;$C72,'Tracking Data'!R$3:R1069,"="&amp;""),"")</f>
        <v/>
      </c>
      <c r="M72" t="str">
        <f t="shared" ca="1" si="8"/>
        <v/>
      </c>
      <c r="N72" t="str">
        <f ca="1">IF(M72&lt;&gt;"",COUNTIFS('Tracking Data'!R$3:R1070,"&gt;="&amp;'Weekly Summary'!$B72,'Tracking Data'!R$3:R1070,"&lt;="&amp;'Weekly Summary'!$C72),"")</f>
        <v/>
      </c>
      <c r="O72" t="str">
        <f t="shared" ca="1" si="9"/>
        <v/>
      </c>
      <c r="P72" t="str">
        <f>IFERROR(AVERAGEIFS('Tracking Data'!S$3:S$1000,'Tracking Data'!R$3:R1070,"&gt;="&amp;B72,'Tracking Data'!R$3:R1070,"&lt;="&amp;C72),"")</f>
        <v/>
      </c>
      <c r="Q72" t="str">
        <f ca="1">IF(D72&lt;&gt;"",COUNTIFS('Tracking Data'!D$3:D$1000,"SPM"&amp;"*",'Tracking Data'!R$3:R$1000,""),"")</f>
        <v/>
      </c>
      <c r="R72" t="str">
        <f ca="1">IF(D72&lt;&gt;"",COUNTIFS('Tracking Data'!D$3:D1070,"SPM"&amp;"*",'Tracking Data'!K$3:K1070,""),"")</f>
        <v/>
      </c>
    </row>
    <row r="73" spans="1:18" x14ac:dyDescent="0.25">
      <c r="A73" s="4">
        <f t="shared" si="5"/>
        <v>43296</v>
      </c>
      <c r="B73" s="4">
        <v>43296</v>
      </c>
      <c r="C73" s="4">
        <v>43302</v>
      </c>
      <c r="D73" t="str">
        <f ca="1">IF(TODAY()&gt;=$A73,COUNTIFS('Tracking Data'!K$3:K1070,"&lt;="&amp;$C73,'Tracking Data'!L$3:L1070,"="&amp;""),"")</f>
        <v/>
      </c>
      <c r="E73" t="str">
        <f ca="1">IF(TODAY()&gt;=$A73,COUNTIFS('Tracking Data'!L$3:L1070,"&lt;="&amp;$C73,'Tracking Data'!M$3:M1070,"="&amp;""),"")</f>
        <v/>
      </c>
      <c r="F73" t="str">
        <f ca="1">IF(TODAY()&gt;=$A73,COUNTIFS('Tracking Data'!M$3:M1070,"&lt;="&amp;$C73,'Tracking Data'!N$3:N1070,"="&amp;""),"")</f>
        <v/>
      </c>
      <c r="G73" t="str">
        <f t="shared" ca="1" si="6"/>
        <v/>
      </c>
      <c r="H73" t="str">
        <f ca="1">IF(TODAY()&gt;=$A73,COUNTIFS('Tracking Data'!N$3:N1070,"&lt;="&amp;$C73,'Tracking Data'!O$3:O1070,"="&amp;""),"")</f>
        <v/>
      </c>
      <c r="I73" t="str">
        <f ca="1">IF(TODAY()&gt;=$A73,COUNTIFS('Tracking Data'!O$3:O1070,"&lt;="&amp;$C73,'Tracking Data'!P$3:P1070,"="&amp;""),"")</f>
        <v/>
      </c>
      <c r="J73" t="str">
        <f t="shared" ca="1" si="7"/>
        <v/>
      </c>
      <c r="K73" t="str">
        <f ca="1">IF(TODAY()&gt;=$A73,COUNTIFS('Tracking Data'!P$3:P1070,"&lt;="&amp;$C73,'Tracking Data'!Q$3:Q1070,"="&amp;""),"")</f>
        <v/>
      </c>
      <c r="L73" t="str">
        <f ca="1">IF(TODAY()&gt;=$A73,COUNTIFS('Tracking Data'!Q$3:Q1070,"&lt;="&amp;$C73,'Tracking Data'!R$3:R1070,"="&amp;""),"")</f>
        <v/>
      </c>
      <c r="M73" t="str">
        <f t="shared" ca="1" si="8"/>
        <v/>
      </c>
      <c r="N73" t="str">
        <f ca="1">IF(M73&lt;&gt;"",COUNTIFS('Tracking Data'!R$3:R1071,"&gt;="&amp;'Weekly Summary'!$B73,'Tracking Data'!R$3:R1071,"&lt;="&amp;'Weekly Summary'!$C73),"")</f>
        <v/>
      </c>
      <c r="O73" t="str">
        <f t="shared" ca="1" si="9"/>
        <v/>
      </c>
      <c r="P73" t="str">
        <f>IFERROR(AVERAGEIFS('Tracking Data'!S$3:S$1000,'Tracking Data'!R$3:R1071,"&gt;="&amp;B73,'Tracking Data'!R$3:R1071,"&lt;="&amp;C73),"")</f>
        <v/>
      </c>
      <c r="Q73" t="str">
        <f ca="1">IF(D73&lt;&gt;"",COUNTIFS('Tracking Data'!D$3:D$1000,"SPM"&amp;"*",'Tracking Data'!R$3:R$1000,""),"")</f>
        <v/>
      </c>
      <c r="R73" t="str">
        <f ca="1">IF(D73&lt;&gt;"",COUNTIFS('Tracking Data'!D$3:D1071,"SPM"&amp;"*",'Tracking Data'!K$3:K1071,""),"")</f>
        <v/>
      </c>
    </row>
    <row r="74" spans="1:18" x14ac:dyDescent="0.25">
      <c r="A74" s="4">
        <f t="shared" si="5"/>
        <v>43303</v>
      </c>
      <c r="B74" s="4">
        <v>43303</v>
      </c>
      <c r="C74" s="4">
        <v>43309</v>
      </c>
      <c r="D74" t="str">
        <f ca="1">IF(TODAY()&gt;=$A74,COUNTIFS('Tracking Data'!K$3:K1071,"&lt;="&amp;$C74,'Tracking Data'!L$3:L1071,"="&amp;""),"")</f>
        <v/>
      </c>
      <c r="E74" t="str">
        <f ca="1">IF(TODAY()&gt;=$A74,COUNTIFS('Tracking Data'!L$3:L1071,"&lt;="&amp;$C74,'Tracking Data'!M$3:M1071,"="&amp;""),"")</f>
        <v/>
      </c>
      <c r="F74" t="str">
        <f ca="1">IF(TODAY()&gt;=$A74,COUNTIFS('Tracking Data'!M$3:M1071,"&lt;="&amp;$C74,'Tracking Data'!N$3:N1071,"="&amp;""),"")</f>
        <v/>
      </c>
      <c r="G74" t="str">
        <f t="shared" ca="1" si="6"/>
        <v/>
      </c>
      <c r="H74" t="str">
        <f ca="1">IF(TODAY()&gt;=$A74,COUNTIFS('Tracking Data'!N$3:N1071,"&lt;="&amp;$C74,'Tracking Data'!O$3:O1071,"="&amp;""),"")</f>
        <v/>
      </c>
      <c r="I74" t="str">
        <f ca="1">IF(TODAY()&gt;=$A74,COUNTIFS('Tracking Data'!O$3:O1071,"&lt;="&amp;$C74,'Tracking Data'!P$3:P1071,"="&amp;""),"")</f>
        <v/>
      </c>
      <c r="J74" t="str">
        <f t="shared" ca="1" si="7"/>
        <v/>
      </c>
      <c r="K74" t="str">
        <f ca="1">IF(TODAY()&gt;=$A74,COUNTIFS('Tracking Data'!P$3:P1071,"&lt;="&amp;$C74,'Tracking Data'!Q$3:Q1071,"="&amp;""),"")</f>
        <v/>
      </c>
      <c r="L74" t="str">
        <f ca="1">IF(TODAY()&gt;=$A74,COUNTIFS('Tracking Data'!Q$3:Q1071,"&lt;="&amp;$C74,'Tracking Data'!R$3:R1071,"="&amp;""),"")</f>
        <v/>
      </c>
      <c r="M74" t="str">
        <f t="shared" ca="1" si="8"/>
        <v/>
      </c>
      <c r="N74" t="str">
        <f ca="1">IF(M74&lt;&gt;"",COUNTIFS('Tracking Data'!R$3:R1072,"&gt;="&amp;'Weekly Summary'!$B74,'Tracking Data'!R$3:R1072,"&lt;="&amp;'Weekly Summary'!$C74),"")</f>
        <v/>
      </c>
      <c r="O74" t="str">
        <f t="shared" ca="1" si="9"/>
        <v/>
      </c>
      <c r="P74" t="str">
        <f>IFERROR(AVERAGEIFS('Tracking Data'!S$3:S$1000,'Tracking Data'!R$3:R1072,"&gt;="&amp;B74,'Tracking Data'!R$3:R1072,"&lt;="&amp;C74),"")</f>
        <v/>
      </c>
      <c r="Q74" t="str">
        <f ca="1">IF(D74&lt;&gt;"",COUNTIFS('Tracking Data'!D$3:D$1000,"SPM"&amp;"*",'Tracking Data'!R$3:R$1000,""),"")</f>
        <v/>
      </c>
      <c r="R74" t="str">
        <f ca="1">IF(D74&lt;&gt;"",COUNTIFS('Tracking Data'!D$3:D1072,"SPM"&amp;"*",'Tracking Data'!K$3:K1072,""),"")</f>
        <v/>
      </c>
    </row>
    <row r="75" spans="1:18" x14ac:dyDescent="0.25">
      <c r="A75" s="4">
        <f t="shared" si="5"/>
        <v>43310</v>
      </c>
      <c r="B75" s="4">
        <v>43310</v>
      </c>
      <c r="C75" s="4">
        <v>43316</v>
      </c>
      <c r="D75" t="str">
        <f ca="1">IF(TODAY()&gt;=$A75,COUNTIFS('Tracking Data'!K$3:K1072,"&lt;="&amp;$C75,'Tracking Data'!L$3:L1072,"="&amp;""),"")</f>
        <v/>
      </c>
      <c r="E75" t="str">
        <f ca="1">IF(TODAY()&gt;=$A75,COUNTIFS('Tracking Data'!L$3:L1072,"&lt;="&amp;$C75,'Tracking Data'!M$3:M1072,"="&amp;""),"")</f>
        <v/>
      </c>
      <c r="F75" t="str">
        <f ca="1">IF(TODAY()&gt;=$A75,COUNTIFS('Tracking Data'!M$3:M1072,"&lt;="&amp;$C75,'Tracking Data'!N$3:N1072,"="&amp;""),"")</f>
        <v/>
      </c>
      <c r="G75" t="str">
        <f t="shared" ca="1" si="6"/>
        <v/>
      </c>
      <c r="H75" t="str">
        <f ca="1">IF(TODAY()&gt;=$A75,COUNTIFS('Tracking Data'!N$3:N1072,"&lt;="&amp;$C75,'Tracking Data'!O$3:O1072,"="&amp;""),"")</f>
        <v/>
      </c>
      <c r="I75" t="str">
        <f ca="1">IF(TODAY()&gt;=$A75,COUNTIFS('Tracking Data'!O$3:O1072,"&lt;="&amp;$C75,'Tracking Data'!P$3:P1072,"="&amp;""),"")</f>
        <v/>
      </c>
      <c r="J75" t="str">
        <f t="shared" ca="1" si="7"/>
        <v/>
      </c>
      <c r="K75" t="str">
        <f ca="1">IF(TODAY()&gt;=$A75,COUNTIFS('Tracking Data'!P$3:P1072,"&lt;="&amp;$C75,'Tracking Data'!Q$3:Q1072,"="&amp;""),"")</f>
        <v/>
      </c>
      <c r="L75" t="str">
        <f ca="1">IF(TODAY()&gt;=$A75,COUNTIFS('Tracking Data'!Q$3:Q1072,"&lt;="&amp;$C75,'Tracking Data'!R$3:R1072,"="&amp;""),"")</f>
        <v/>
      </c>
      <c r="M75" t="str">
        <f t="shared" ca="1" si="8"/>
        <v/>
      </c>
      <c r="N75" t="str">
        <f ca="1">IF(M75&lt;&gt;"",COUNTIFS('Tracking Data'!R$3:R1073,"&gt;="&amp;'Weekly Summary'!$B75,'Tracking Data'!R$3:R1073,"&lt;="&amp;'Weekly Summary'!$C75),"")</f>
        <v/>
      </c>
      <c r="O75" t="str">
        <f t="shared" ca="1" si="9"/>
        <v/>
      </c>
      <c r="P75" t="str">
        <f>IFERROR(AVERAGEIFS('Tracking Data'!S$3:S$1000,'Tracking Data'!R$3:R1073,"&gt;="&amp;B75,'Tracking Data'!R$3:R1073,"&lt;="&amp;C75),"")</f>
        <v/>
      </c>
      <c r="Q75" t="str">
        <f ca="1">IF(D75&lt;&gt;"",COUNTIFS('Tracking Data'!D$3:D$1000,"SPM"&amp;"*",'Tracking Data'!R$3:R$1000,""),"")</f>
        <v/>
      </c>
      <c r="R75" t="str">
        <f ca="1">IF(D75&lt;&gt;"",COUNTIFS('Tracking Data'!D$3:D1073,"SPM"&amp;"*",'Tracking Data'!K$3:K1073,""),"")</f>
        <v/>
      </c>
    </row>
    <row r="76" spans="1:18" x14ac:dyDescent="0.25">
      <c r="A76" s="4">
        <f t="shared" si="5"/>
        <v>43317</v>
      </c>
      <c r="B76" s="4">
        <v>43317</v>
      </c>
      <c r="C76" s="4">
        <v>43323</v>
      </c>
      <c r="D76" t="str">
        <f ca="1">IF(TODAY()&gt;=$A76,COUNTIFS('Tracking Data'!K$3:K1073,"&lt;="&amp;$C76,'Tracking Data'!L$3:L1073,"="&amp;""),"")</f>
        <v/>
      </c>
      <c r="E76" t="str">
        <f ca="1">IF(TODAY()&gt;=$A76,COUNTIFS('Tracking Data'!L$3:L1073,"&lt;="&amp;$C76,'Tracking Data'!M$3:M1073,"="&amp;""),"")</f>
        <v/>
      </c>
      <c r="F76" t="str">
        <f ca="1">IF(TODAY()&gt;=$A76,COUNTIFS('Tracking Data'!M$3:M1073,"&lt;="&amp;$C76,'Tracking Data'!N$3:N1073,"="&amp;""),"")</f>
        <v/>
      </c>
      <c r="G76" t="str">
        <f t="shared" ca="1" si="6"/>
        <v/>
      </c>
      <c r="H76" t="str">
        <f ca="1">IF(TODAY()&gt;=$A76,COUNTIFS('Tracking Data'!N$3:N1073,"&lt;="&amp;$C76,'Tracking Data'!O$3:O1073,"="&amp;""),"")</f>
        <v/>
      </c>
      <c r="I76" t="str">
        <f ca="1">IF(TODAY()&gt;=$A76,COUNTIFS('Tracking Data'!O$3:O1073,"&lt;="&amp;$C76,'Tracking Data'!P$3:P1073,"="&amp;""),"")</f>
        <v/>
      </c>
      <c r="J76" t="str">
        <f t="shared" ca="1" si="7"/>
        <v/>
      </c>
      <c r="K76" t="str">
        <f ca="1">IF(TODAY()&gt;=$A76,COUNTIFS('Tracking Data'!P$3:P1073,"&lt;="&amp;$C76,'Tracking Data'!Q$3:Q1073,"="&amp;""),"")</f>
        <v/>
      </c>
      <c r="L76" t="str">
        <f ca="1">IF(TODAY()&gt;=$A76,COUNTIFS('Tracking Data'!Q$3:Q1073,"&lt;="&amp;$C76,'Tracking Data'!R$3:R1073,"="&amp;""),"")</f>
        <v/>
      </c>
      <c r="M76" t="str">
        <f t="shared" ca="1" si="8"/>
        <v/>
      </c>
      <c r="N76" t="str">
        <f ca="1">IF(M76&lt;&gt;"",COUNTIFS('Tracking Data'!R$3:R1074,"&gt;="&amp;'Weekly Summary'!$B76,'Tracking Data'!R$3:R1074,"&lt;="&amp;'Weekly Summary'!$C76),"")</f>
        <v/>
      </c>
      <c r="O76" t="str">
        <f t="shared" ca="1" si="9"/>
        <v/>
      </c>
      <c r="P76" t="str">
        <f>IFERROR(AVERAGEIFS('Tracking Data'!S$3:S$1000,'Tracking Data'!R$3:R1074,"&gt;="&amp;B76,'Tracking Data'!R$3:R1074,"&lt;="&amp;C76),"")</f>
        <v/>
      </c>
      <c r="Q76" t="str">
        <f ca="1">IF(D76&lt;&gt;"",COUNTIFS('Tracking Data'!D$3:D$1000,"SPM"&amp;"*",'Tracking Data'!R$3:R$1000,""),"")</f>
        <v/>
      </c>
      <c r="R76" t="str">
        <f ca="1">IF(D76&lt;&gt;"",COUNTIFS('Tracking Data'!D$3:D1074,"SPM"&amp;"*",'Tracking Data'!K$3:K1074,""),"")</f>
        <v/>
      </c>
    </row>
    <row r="77" spans="1:18" x14ac:dyDescent="0.25">
      <c r="A77" s="4">
        <f t="shared" si="5"/>
        <v>43324</v>
      </c>
      <c r="B77" s="4">
        <v>43324</v>
      </c>
      <c r="C77" s="4">
        <v>43330</v>
      </c>
      <c r="D77" t="str">
        <f ca="1">IF(TODAY()&gt;=$A77,COUNTIFS('Tracking Data'!K$3:K1074,"&lt;="&amp;$C77,'Tracking Data'!L$3:L1074,"="&amp;""),"")</f>
        <v/>
      </c>
      <c r="E77" t="str">
        <f ca="1">IF(TODAY()&gt;=$A77,COUNTIFS('Tracking Data'!L$3:L1074,"&lt;="&amp;$C77,'Tracking Data'!M$3:M1074,"="&amp;""),"")</f>
        <v/>
      </c>
      <c r="F77" t="str">
        <f ca="1">IF(TODAY()&gt;=$A77,COUNTIFS('Tracking Data'!M$3:M1074,"&lt;="&amp;$C77,'Tracking Data'!N$3:N1074,"="&amp;""),"")</f>
        <v/>
      </c>
      <c r="G77" t="str">
        <f t="shared" ca="1" si="6"/>
        <v/>
      </c>
      <c r="H77" t="str">
        <f ca="1">IF(TODAY()&gt;=$A77,COUNTIFS('Tracking Data'!N$3:N1074,"&lt;="&amp;$C77,'Tracking Data'!O$3:O1074,"="&amp;""),"")</f>
        <v/>
      </c>
      <c r="I77" t="str">
        <f ca="1">IF(TODAY()&gt;=$A77,COUNTIFS('Tracking Data'!O$3:O1074,"&lt;="&amp;$C77,'Tracking Data'!P$3:P1074,"="&amp;""),"")</f>
        <v/>
      </c>
      <c r="J77" t="str">
        <f t="shared" ca="1" si="7"/>
        <v/>
      </c>
      <c r="K77" t="str">
        <f ca="1">IF(TODAY()&gt;=$A77,COUNTIFS('Tracking Data'!P$3:P1074,"&lt;="&amp;$C77,'Tracking Data'!Q$3:Q1074,"="&amp;""),"")</f>
        <v/>
      </c>
      <c r="L77" t="str">
        <f ca="1">IF(TODAY()&gt;=$A77,COUNTIFS('Tracking Data'!Q$3:Q1074,"&lt;="&amp;$C77,'Tracking Data'!R$3:R1074,"="&amp;""),"")</f>
        <v/>
      </c>
      <c r="M77" t="str">
        <f t="shared" ca="1" si="8"/>
        <v/>
      </c>
      <c r="N77" t="str">
        <f ca="1">IF(M77&lt;&gt;"",COUNTIFS('Tracking Data'!R$3:R1075,"&gt;="&amp;'Weekly Summary'!$B77,'Tracking Data'!R$3:R1075,"&lt;="&amp;'Weekly Summary'!$C77),"")</f>
        <v/>
      </c>
      <c r="O77" t="str">
        <f t="shared" ca="1" si="9"/>
        <v/>
      </c>
      <c r="P77" t="str">
        <f>IFERROR(AVERAGEIFS('Tracking Data'!S$3:S$1000,'Tracking Data'!R$3:R1075,"&gt;="&amp;B77,'Tracking Data'!R$3:R1075,"&lt;="&amp;C77),"")</f>
        <v/>
      </c>
      <c r="Q77" t="str">
        <f ca="1">IF(D77&lt;&gt;"",COUNTIFS('Tracking Data'!D$3:D$1000,"SPM"&amp;"*",'Tracking Data'!R$3:R$1000,""),"")</f>
        <v/>
      </c>
      <c r="R77" t="str">
        <f ca="1">IF(D77&lt;&gt;"",COUNTIFS('Tracking Data'!D$3:D1075,"SPM"&amp;"*",'Tracking Data'!K$3:K1075,""),"")</f>
        <v/>
      </c>
    </row>
    <row r="78" spans="1:18" x14ac:dyDescent="0.25">
      <c r="A78" s="4">
        <f t="shared" si="5"/>
        <v>43331</v>
      </c>
      <c r="B78" s="4">
        <v>43331</v>
      </c>
      <c r="C78" s="4">
        <v>43337</v>
      </c>
      <c r="D78" t="str">
        <f ca="1">IF(TODAY()&gt;=$A78,COUNTIFS('Tracking Data'!K$3:K1075,"&lt;="&amp;$C78,'Tracking Data'!L$3:L1075,"="&amp;""),"")</f>
        <v/>
      </c>
      <c r="E78" t="str">
        <f ca="1">IF(TODAY()&gt;=$A78,COUNTIFS('Tracking Data'!L$3:L1075,"&lt;="&amp;$C78,'Tracking Data'!M$3:M1075,"="&amp;""),"")</f>
        <v/>
      </c>
      <c r="F78" t="str">
        <f ca="1">IF(TODAY()&gt;=$A78,COUNTIFS('Tracking Data'!M$3:M1075,"&lt;="&amp;$C78,'Tracking Data'!N$3:N1075,"="&amp;""),"")</f>
        <v/>
      </c>
      <c r="G78" t="str">
        <f t="shared" ca="1" si="6"/>
        <v/>
      </c>
      <c r="H78" t="str">
        <f ca="1">IF(TODAY()&gt;=$A78,COUNTIFS('Tracking Data'!N$3:N1075,"&lt;="&amp;$C78,'Tracking Data'!O$3:O1075,"="&amp;""),"")</f>
        <v/>
      </c>
      <c r="I78" t="str">
        <f ca="1">IF(TODAY()&gt;=$A78,COUNTIFS('Tracking Data'!O$3:O1075,"&lt;="&amp;$C78,'Tracking Data'!P$3:P1075,"="&amp;""),"")</f>
        <v/>
      </c>
      <c r="J78" t="str">
        <f t="shared" ca="1" si="7"/>
        <v/>
      </c>
      <c r="K78" t="str">
        <f ca="1">IF(TODAY()&gt;=$A78,COUNTIFS('Tracking Data'!P$3:P1075,"&lt;="&amp;$C78,'Tracking Data'!Q$3:Q1075,"="&amp;""),"")</f>
        <v/>
      </c>
      <c r="L78" t="str">
        <f ca="1">IF(TODAY()&gt;=$A78,COUNTIFS('Tracking Data'!Q$3:Q1075,"&lt;="&amp;$C78,'Tracking Data'!R$3:R1075,"="&amp;""),"")</f>
        <v/>
      </c>
      <c r="M78" t="str">
        <f t="shared" ca="1" si="8"/>
        <v/>
      </c>
      <c r="N78" t="str">
        <f ca="1">IF(M78&lt;&gt;"",COUNTIFS('Tracking Data'!R$3:R1076,"&gt;="&amp;'Weekly Summary'!$B78,'Tracking Data'!R$3:R1076,"&lt;="&amp;'Weekly Summary'!$C78),"")</f>
        <v/>
      </c>
      <c r="O78" t="str">
        <f t="shared" ca="1" si="9"/>
        <v/>
      </c>
      <c r="P78" t="str">
        <f>IFERROR(AVERAGEIFS('Tracking Data'!S$3:S$1000,'Tracking Data'!R$3:R1076,"&gt;="&amp;B78,'Tracking Data'!R$3:R1076,"&lt;="&amp;C78),"")</f>
        <v/>
      </c>
      <c r="Q78" t="str">
        <f ca="1">IF(D78&lt;&gt;"",COUNTIFS('Tracking Data'!D$3:D$1000,"SPM"&amp;"*",'Tracking Data'!R$3:R$1000,""),"")</f>
        <v/>
      </c>
      <c r="R78" t="str">
        <f ca="1">IF(D78&lt;&gt;"",COUNTIFS('Tracking Data'!D$3:D1076,"SPM"&amp;"*",'Tracking Data'!K$3:K1076,""),"")</f>
        <v/>
      </c>
    </row>
    <row r="79" spans="1:18" x14ac:dyDescent="0.25">
      <c r="A79" s="4">
        <f t="shared" si="5"/>
        <v>43338</v>
      </c>
      <c r="B79" s="4">
        <v>43338</v>
      </c>
      <c r="C79" s="4">
        <v>43344</v>
      </c>
      <c r="D79" t="str">
        <f ca="1">IF(TODAY()&gt;=$A79,COUNTIFS('Tracking Data'!K$3:K1076,"&lt;="&amp;$C79,'Tracking Data'!L$3:L1076,"="&amp;""),"")</f>
        <v/>
      </c>
      <c r="E79" t="str">
        <f ca="1">IF(TODAY()&gt;=$A79,COUNTIFS('Tracking Data'!L$3:L1076,"&lt;="&amp;$C79,'Tracking Data'!M$3:M1076,"="&amp;""),"")</f>
        <v/>
      </c>
      <c r="F79" t="str">
        <f ca="1">IF(TODAY()&gt;=$A79,COUNTIFS('Tracking Data'!M$3:M1076,"&lt;="&amp;$C79,'Tracking Data'!N$3:N1076,"="&amp;""),"")</f>
        <v/>
      </c>
      <c r="G79" t="str">
        <f t="shared" ca="1" si="6"/>
        <v/>
      </c>
      <c r="H79" t="str">
        <f ca="1">IF(TODAY()&gt;=$A79,COUNTIFS('Tracking Data'!N$3:N1076,"&lt;="&amp;$C79,'Tracking Data'!O$3:O1076,"="&amp;""),"")</f>
        <v/>
      </c>
      <c r="I79" t="str">
        <f ca="1">IF(TODAY()&gt;=$A79,COUNTIFS('Tracking Data'!O$3:O1076,"&lt;="&amp;$C79,'Tracking Data'!P$3:P1076,"="&amp;""),"")</f>
        <v/>
      </c>
      <c r="J79" t="str">
        <f t="shared" ca="1" si="7"/>
        <v/>
      </c>
      <c r="K79" t="str">
        <f ca="1">IF(TODAY()&gt;=$A79,COUNTIFS('Tracking Data'!P$3:P1076,"&lt;="&amp;$C79,'Tracking Data'!Q$3:Q1076,"="&amp;""),"")</f>
        <v/>
      </c>
      <c r="L79" t="str">
        <f ca="1">IF(TODAY()&gt;=$A79,COUNTIFS('Tracking Data'!Q$3:Q1076,"&lt;="&amp;$C79,'Tracking Data'!R$3:R1076,"="&amp;""),"")</f>
        <v/>
      </c>
      <c r="M79" t="str">
        <f t="shared" ca="1" si="8"/>
        <v/>
      </c>
      <c r="N79" t="str">
        <f ca="1">IF(M79&lt;&gt;"",COUNTIFS('Tracking Data'!R$3:R1077,"&gt;="&amp;'Weekly Summary'!$B79,'Tracking Data'!R$3:R1077,"&lt;="&amp;'Weekly Summary'!$C79),"")</f>
        <v/>
      </c>
      <c r="O79" t="str">
        <f t="shared" ca="1" si="9"/>
        <v/>
      </c>
      <c r="P79" t="str">
        <f>IFERROR(AVERAGEIFS('Tracking Data'!S$3:S$1000,'Tracking Data'!R$3:R1077,"&gt;="&amp;B79,'Tracking Data'!R$3:R1077,"&lt;="&amp;C79),"")</f>
        <v/>
      </c>
      <c r="Q79" t="str">
        <f ca="1">IF(D79&lt;&gt;"",COUNTIFS('Tracking Data'!D$3:D$1000,"SPM"&amp;"*",'Tracking Data'!R$3:R$1000,""),"")</f>
        <v/>
      </c>
      <c r="R79" t="str">
        <f ca="1">IF(D79&lt;&gt;"",COUNTIFS('Tracking Data'!D$3:D1077,"SPM"&amp;"*",'Tracking Data'!K$3:K1077,""),"")</f>
        <v/>
      </c>
    </row>
    <row r="80" spans="1:18" x14ac:dyDescent="0.25">
      <c r="A80" s="4">
        <f t="shared" si="5"/>
        <v>43345</v>
      </c>
      <c r="B80" s="4">
        <v>43345</v>
      </c>
      <c r="C80" s="4">
        <v>43351</v>
      </c>
      <c r="D80" t="str">
        <f ca="1">IF(TODAY()&gt;=$A80,COUNTIFS('Tracking Data'!K$3:K1077,"&lt;="&amp;$C80,'Tracking Data'!L$3:L1077,"="&amp;""),"")</f>
        <v/>
      </c>
      <c r="E80" t="str">
        <f ca="1">IF(TODAY()&gt;=$A80,COUNTIFS('Tracking Data'!L$3:L1077,"&lt;="&amp;$C80,'Tracking Data'!M$3:M1077,"="&amp;""),"")</f>
        <v/>
      </c>
      <c r="F80" t="str">
        <f ca="1">IF(TODAY()&gt;=$A80,COUNTIFS('Tracking Data'!M$3:M1077,"&lt;="&amp;$C80,'Tracking Data'!N$3:N1077,"="&amp;""),"")</f>
        <v/>
      </c>
      <c r="G80" t="str">
        <f t="shared" ca="1" si="6"/>
        <v/>
      </c>
      <c r="H80" t="str">
        <f ca="1">IF(TODAY()&gt;=$A80,COUNTIFS('Tracking Data'!N$3:N1077,"&lt;="&amp;$C80,'Tracking Data'!O$3:O1077,"="&amp;""),"")</f>
        <v/>
      </c>
      <c r="I80" t="str">
        <f ca="1">IF(TODAY()&gt;=$A80,COUNTIFS('Tracking Data'!O$3:O1077,"&lt;="&amp;$C80,'Tracking Data'!P$3:P1077,"="&amp;""),"")</f>
        <v/>
      </c>
      <c r="J80" t="str">
        <f t="shared" ca="1" si="7"/>
        <v/>
      </c>
      <c r="K80" t="str">
        <f ca="1">IF(TODAY()&gt;=$A80,COUNTIFS('Tracking Data'!P$3:P1077,"&lt;="&amp;$C80,'Tracking Data'!Q$3:Q1077,"="&amp;""),"")</f>
        <v/>
      </c>
      <c r="L80" t="str">
        <f ca="1">IF(TODAY()&gt;=$A80,COUNTIFS('Tracking Data'!Q$3:Q1077,"&lt;="&amp;$C80,'Tracking Data'!R$3:R1077,"="&amp;""),"")</f>
        <v/>
      </c>
      <c r="M80" t="str">
        <f t="shared" ca="1" si="8"/>
        <v/>
      </c>
      <c r="N80" t="str">
        <f ca="1">IF(M80&lt;&gt;"",COUNTIFS('Tracking Data'!R$3:R1078,"&gt;="&amp;'Weekly Summary'!$B80,'Tracking Data'!R$3:R1078,"&lt;="&amp;'Weekly Summary'!$C80),"")</f>
        <v/>
      </c>
      <c r="O80" t="str">
        <f t="shared" ca="1" si="9"/>
        <v/>
      </c>
      <c r="P80" t="str">
        <f>IFERROR(AVERAGEIFS('Tracking Data'!S$3:S$1000,'Tracking Data'!R$3:R1078,"&gt;="&amp;B80,'Tracking Data'!R$3:R1078,"&lt;="&amp;C80),"")</f>
        <v/>
      </c>
      <c r="Q80" t="str">
        <f ca="1">IF(D80&lt;&gt;"",COUNTIFS('Tracking Data'!D$3:D$1000,"SPM"&amp;"*",'Tracking Data'!R$3:R$1000,""),"")</f>
        <v/>
      </c>
      <c r="R80" t="str">
        <f ca="1">IF(D80&lt;&gt;"",COUNTIFS('Tracking Data'!D$3:D1078,"SPM"&amp;"*",'Tracking Data'!K$3:K1078,""),"")</f>
        <v/>
      </c>
    </row>
    <row r="81" spans="1:18" x14ac:dyDescent="0.25">
      <c r="A81" s="4">
        <f t="shared" si="5"/>
        <v>43352</v>
      </c>
      <c r="B81" s="4">
        <v>43352</v>
      </c>
      <c r="C81" s="4">
        <v>43358</v>
      </c>
      <c r="D81" t="str">
        <f ca="1">IF(TODAY()&gt;=$A81,COUNTIFS('Tracking Data'!K$3:K1078,"&lt;="&amp;$C81,'Tracking Data'!L$3:L1078,"="&amp;""),"")</f>
        <v/>
      </c>
      <c r="E81" t="str">
        <f ca="1">IF(TODAY()&gt;=$A81,COUNTIFS('Tracking Data'!L$3:L1078,"&lt;="&amp;$C81,'Tracking Data'!M$3:M1078,"="&amp;""),"")</f>
        <v/>
      </c>
      <c r="F81" t="str">
        <f ca="1">IF(TODAY()&gt;=$A81,COUNTIFS('Tracking Data'!M$3:M1078,"&lt;="&amp;$C81,'Tracking Data'!N$3:N1078,"="&amp;""),"")</f>
        <v/>
      </c>
      <c r="G81" t="str">
        <f t="shared" ca="1" si="6"/>
        <v/>
      </c>
      <c r="H81" t="str">
        <f ca="1">IF(TODAY()&gt;=$A81,COUNTIFS('Tracking Data'!N$3:N1078,"&lt;="&amp;$C81,'Tracking Data'!O$3:O1078,"="&amp;""),"")</f>
        <v/>
      </c>
      <c r="I81" t="str">
        <f ca="1">IF(TODAY()&gt;=$A81,COUNTIFS('Tracking Data'!O$3:O1078,"&lt;="&amp;$C81,'Tracking Data'!P$3:P1078,"="&amp;""),"")</f>
        <v/>
      </c>
      <c r="J81" t="str">
        <f t="shared" ca="1" si="7"/>
        <v/>
      </c>
      <c r="K81" t="str">
        <f ca="1">IF(TODAY()&gt;=$A81,COUNTIFS('Tracking Data'!P$3:P1078,"&lt;="&amp;$C81,'Tracking Data'!Q$3:Q1078,"="&amp;""),"")</f>
        <v/>
      </c>
      <c r="L81" t="str">
        <f ca="1">IF(TODAY()&gt;=$A81,COUNTIFS('Tracking Data'!Q$3:Q1078,"&lt;="&amp;$C81,'Tracking Data'!R$3:R1078,"="&amp;""),"")</f>
        <v/>
      </c>
      <c r="M81" t="str">
        <f t="shared" ca="1" si="8"/>
        <v/>
      </c>
      <c r="N81" t="str">
        <f ca="1">IF(M81&lt;&gt;"",COUNTIFS('Tracking Data'!R$3:R1079,"&gt;="&amp;'Weekly Summary'!$B81,'Tracking Data'!R$3:R1079,"&lt;="&amp;'Weekly Summary'!$C81),"")</f>
        <v/>
      </c>
      <c r="O81" t="str">
        <f t="shared" ca="1" si="9"/>
        <v/>
      </c>
      <c r="P81" t="str">
        <f>IFERROR(AVERAGEIFS('Tracking Data'!S$3:S$1000,'Tracking Data'!R$3:R1079,"&gt;="&amp;B81,'Tracking Data'!R$3:R1079,"&lt;="&amp;C81),"")</f>
        <v/>
      </c>
      <c r="Q81" t="str">
        <f ca="1">IF(D81&lt;&gt;"",COUNTIFS('Tracking Data'!D$3:D$1000,"SPM"&amp;"*",'Tracking Data'!R$3:R$1000,""),"")</f>
        <v/>
      </c>
      <c r="R81" t="str">
        <f ca="1">IF(D81&lt;&gt;"",COUNTIFS('Tracking Data'!D$3:D1079,"SPM"&amp;"*",'Tracking Data'!K$3:K1079,""),"")</f>
        <v/>
      </c>
    </row>
    <row r="82" spans="1:18" x14ac:dyDescent="0.25">
      <c r="A82" s="4">
        <f t="shared" si="5"/>
        <v>43359</v>
      </c>
      <c r="B82" s="4">
        <v>43359</v>
      </c>
      <c r="C82" s="4">
        <v>43365</v>
      </c>
      <c r="D82" t="str">
        <f ca="1">IF(TODAY()&gt;=$A82,COUNTIFS('Tracking Data'!K$3:K1079,"&lt;="&amp;$C82,'Tracking Data'!L$3:L1079,"="&amp;""),"")</f>
        <v/>
      </c>
      <c r="E82" t="str">
        <f ca="1">IF(TODAY()&gt;=$A82,COUNTIFS('Tracking Data'!L$3:L1079,"&lt;="&amp;$C82,'Tracking Data'!M$3:M1079,"="&amp;""),"")</f>
        <v/>
      </c>
      <c r="F82" t="str">
        <f ca="1">IF(TODAY()&gt;=$A82,COUNTIFS('Tracking Data'!M$3:M1079,"&lt;="&amp;$C82,'Tracking Data'!N$3:N1079,"="&amp;""),"")</f>
        <v/>
      </c>
      <c r="G82" t="str">
        <f t="shared" ca="1" si="6"/>
        <v/>
      </c>
      <c r="H82" t="str">
        <f ca="1">IF(TODAY()&gt;=$A82,COUNTIFS('Tracking Data'!N$3:N1079,"&lt;="&amp;$C82,'Tracking Data'!O$3:O1079,"="&amp;""),"")</f>
        <v/>
      </c>
      <c r="I82" t="str">
        <f ca="1">IF(TODAY()&gt;=$A82,COUNTIFS('Tracking Data'!O$3:O1079,"&lt;="&amp;$C82,'Tracking Data'!P$3:P1079,"="&amp;""),"")</f>
        <v/>
      </c>
      <c r="J82" t="str">
        <f t="shared" ca="1" si="7"/>
        <v/>
      </c>
      <c r="K82" t="str">
        <f ca="1">IF(TODAY()&gt;=$A82,COUNTIFS('Tracking Data'!P$3:P1079,"&lt;="&amp;$C82,'Tracking Data'!Q$3:Q1079,"="&amp;""),"")</f>
        <v/>
      </c>
      <c r="L82" t="str">
        <f ca="1">IF(TODAY()&gt;=$A82,COUNTIFS('Tracking Data'!Q$3:Q1079,"&lt;="&amp;$C82,'Tracking Data'!R$3:R1079,"="&amp;""),"")</f>
        <v/>
      </c>
      <c r="M82" t="str">
        <f t="shared" ca="1" si="8"/>
        <v/>
      </c>
      <c r="N82" t="str">
        <f ca="1">IF(M82&lt;&gt;"",COUNTIFS('Tracking Data'!R$3:R1080,"&gt;="&amp;'Weekly Summary'!$B82,'Tracking Data'!R$3:R1080,"&lt;="&amp;'Weekly Summary'!$C82),"")</f>
        <v/>
      </c>
      <c r="O82" t="str">
        <f t="shared" ca="1" si="9"/>
        <v/>
      </c>
      <c r="P82" t="str">
        <f>IFERROR(AVERAGEIFS('Tracking Data'!S$3:S$1000,'Tracking Data'!R$3:R1080,"&gt;="&amp;B82,'Tracking Data'!R$3:R1080,"&lt;="&amp;C82),"")</f>
        <v/>
      </c>
      <c r="Q82" t="str">
        <f ca="1">IF(D82&lt;&gt;"",COUNTIFS('Tracking Data'!D$3:D$1000,"SPM"&amp;"*",'Tracking Data'!R$3:R$1000,""),"")</f>
        <v/>
      </c>
      <c r="R82" t="str">
        <f ca="1">IF(D82&lt;&gt;"",COUNTIFS('Tracking Data'!D$3:D1080,"SPM"&amp;"*",'Tracking Data'!K$3:K1080,""),"")</f>
        <v/>
      </c>
    </row>
    <row r="83" spans="1:18" x14ac:dyDescent="0.25">
      <c r="A83" s="4">
        <f t="shared" si="5"/>
        <v>43366</v>
      </c>
      <c r="B83" s="4">
        <v>43366</v>
      </c>
      <c r="C83" s="4">
        <v>43372</v>
      </c>
      <c r="D83" t="str">
        <f ca="1">IF(TODAY()&gt;=$A83,COUNTIFS('Tracking Data'!K$3:K1080,"&lt;="&amp;$C83,'Tracking Data'!L$3:L1080,"="&amp;""),"")</f>
        <v/>
      </c>
      <c r="E83" t="str">
        <f ca="1">IF(TODAY()&gt;=$A83,COUNTIFS('Tracking Data'!L$3:L1080,"&lt;="&amp;$C83,'Tracking Data'!M$3:M1080,"="&amp;""),"")</f>
        <v/>
      </c>
      <c r="F83" t="str">
        <f ca="1">IF(TODAY()&gt;=$A83,COUNTIFS('Tracking Data'!M$3:M1080,"&lt;="&amp;$C83,'Tracking Data'!N$3:N1080,"="&amp;""),"")</f>
        <v/>
      </c>
      <c r="G83" t="str">
        <f t="shared" ca="1" si="6"/>
        <v/>
      </c>
      <c r="H83" t="str">
        <f ca="1">IF(TODAY()&gt;=$A83,COUNTIFS('Tracking Data'!N$3:N1080,"&lt;="&amp;$C83,'Tracking Data'!O$3:O1080,"="&amp;""),"")</f>
        <v/>
      </c>
      <c r="I83" t="str">
        <f ca="1">IF(TODAY()&gt;=$A83,COUNTIFS('Tracking Data'!O$3:O1080,"&lt;="&amp;$C83,'Tracking Data'!P$3:P1080,"="&amp;""),"")</f>
        <v/>
      </c>
      <c r="J83" t="str">
        <f t="shared" ca="1" si="7"/>
        <v/>
      </c>
      <c r="K83" t="str">
        <f ca="1">IF(TODAY()&gt;=$A83,COUNTIFS('Tracking Data'!P$3:P1080,"&lt;="&amp;$C83,'Tracking Data'!Q$3:Q1080,"="&amp;""),"")</f>
        <v/>
      </c>
      <c r="L83" t="str">
        <f ca="1">IF(TODAY()&gt;=$A83,COUNTIFS('Tracking Data'!Q$3:Q1080,"&lt;="&amp;$C83,'Tracking Data'!R$3:R1080,"="&amp;""),"")</f>
        <v/>
      </c>
      <c r="M83" t="str">
        <f t="shared" ca="1" si="8"/>
        <v/>
      </c>
      <c r="N83" t="str">
        <f ca="1">IF(M83&lt;&gt;"",COUNTIFS('Tracking Data'!R$3:R1081,"&gt;="&amp;'Weekly Summary'!$B83,'Tracking Data'!R$3:R1081,"&lt;="&amp;'Weekly Summary'!$C83),"")</f>
        <v/>
      </c>
      <c r="O83" t="str">
        <f t="shared" ca="1" si="9"/>
        <v/>
      </c>
      <c r="P83" t="str">
        <f>IFERROR(AVERAGEIFS('Tracking Data'!S$3:S$1000,'Tracking Data'!R$3:R1081,"&gt;="&amp;B83,'Tracking Data'!R$3:R1081,"&lt;="&amp;C83),"")</f>
        <v/>
      </c>
      <c r="Q83" t="str">
        <f ca="1">IF(D83&lt;&gt;"",COUNTIFS('Tracking Data'!D$3:D$1000,"SPM"&amp;"*",'Tracking Data'!R$3:R$1000,""),"")</f>
        <v/>
      </c>
      <c r="R83" t="str">
        <f ca="1">IF(D83&lt;&gt;"",COUNTIFS('Tracking Data'!D$3:D1081,"SPM"&amp;"*",'Tracking Data'!K$3:K1081,""),"")</f>
        <v/>
      </c>
    </row>
    <row r="84" spans="1:18" x14ac:dyDescent="0.25">
      <c r="A84" s="4">
        <f t="shared" ref="A84:A147" si="10">B84</f>
        <v>43373</v>
      </c>
      <c r="B84" s="4">
        <v>43373</v>
      </c>
      <c r="C84" s="4">
        <v>43379</v>
      </c>
      <c r="D84" t="str">
        <f ca="1">IF(TODAY()&gt;=$A84,COUNTIFS('Tracking Data'!K$3:K1081,"&lt;="&amp;$C84,'Tracking Data'!L$3:L1081,"="&amp;""),"")</f>
        <v/>
      </c>
      <c r="E84" t="str">
        <f ca="1">IF(TODAY()&gt;=$A84,COUNTIFS('Tracking Data'!L$3:L1081,"&lt;="&amp;$C84,'Tracking Data'!M$3:M1081,"="&amp;""),"")</f>
        <v/>
      </c>
      <c r="F84" t="str">
        <f ca="1">IF(TODAY()&gt;=$A84,COUNTIFS('Tracking Data'!M$3:M1081,"&lt;="&amp;$C84,'Tracking Data'!N$3:N1081,"="&amp;""),"")</f>
        <v/>
      </c>
      <c r="G84" t="str">
        <f t="shared" ca="1" si="6"/>
        <v/>
      </c>
      <c r="H84" t="str">
        <f ca="1">IF(TODAY()&gt;=$A84,COUNTIFS('Tracking Data'!N$3:N1081,"&lt;="&amp;$C84,'Tracking Data'!O$3:O1081,"="&amp;""),"")</f>
        <v/>
      </c>
      <c r="I84" t="str">
        <f ca="1">IF(TODAY()&gt;=$A84,COUNTIFS('Tracking Data'!O$3:O1081,"&lt;="&amp;$C84,'Tracking Data'!P$3:P1081,"="&amp;""),"")</f>
        <v/>
      </c>
      <c r="J84" t="str">
        <f t="shared" ca="1" si="7"/>
        <v/>
      </c>
      <c r="K84" t="str">
        <f ca="1">IF(TODAY()&gt;=$A84,COUNTIFS('Tracking Data'!P$3:P1081,"&lt;="&amp;$C84,'Tracking Data'!Q$3:Q1081,"="&amp;""),"")</f>
        <v/>
      </c>
      <c r="L84" t="str">
        <f ca="1">IF(TODAY()&gt;=$A84,COUNTIFS('Tracking Data'!Q$3:Q1081,"&lt;="&amp;$C84,'Tracking Data'!R$3:R1081,"="&amp;""),"")</f>
        <v/>
      </c>
      <c r="M84" t="str">
        <f t="shared" ca="1" si="8"/>
        <v/>
      </c>
      <c r="N84" t="str">
        <f ca="1">IF(M84&lt;&gt;"",COUNTIFS('Tracking Data'!R$3:R1082,"&gt;="&amp;'Weekly Summary'!$B84,'Tracking Data'!R$3:R1082,"&lt;="&amp;'Weekly Summary'!$C84),"")</f>
        <v/>
      </c>
      <c r="O84" t="str">
        <f t="shared" ca="1" si="9"/>
        <v/>
      </c>
      <c r="P84" t="str">
        <f>IFERROR(AVERAGEIFS('Tracking Data'!S$3:S$1000,'Tracking Data'!R$3:R1082,"&gt;="&amp;B84,'Tracking Data'!R$3:R1082,"&lt;="&amp;C84),"")</f>
        <v/>
      </c>
      <c r="Q84" t="str">
        <f ca="1">IF(D84&lt;&gt;"",COUNTIFS('Tracking Data'!D$3:D$1000,"SPM"&amp;"*",'Tracking Data'!R$3:R$1000,""),"")</f>
        <v/>
      </c>
      <c r="R84" t="str">
        <f ca="1">IF(D84&lt;&gt;"",COUNTIFS('Tracking Data'!D$3:D1082,"SPM"&amp;"*",'Tracking Data'!K$3:K1082,""),"")</f>
        <v/>
      </c>
    </row>
    <row r="85" spans="1:18" x14ac:dyDescent="0.25">
      <c r="A85" s="4">
        <f t="shared" si="10"/>
        <v>43380</v>
      </c>
      <c r="B85" s="4">
        <v>43380</v>
      </c>
      <c r="C85" s="4">
        <v>43386</v>
      </c>
      <c r="D85" t="str">
        <f ca="1">IF(TODAY()&gt;=$A85,COUNTIFS('Tracking Data'!K$3:K1082,"&lt;="&amp;$C85,'Tracking Data'!L$3:L1082,"="&amp;""),"")</f>
        <v/>
      </c>
      <c r="E85" t="str">
        <f ca="1">IF(TODAY()&gt;=$A85,COUNTIFS('Tracking Data'!L$3:L1082,"&lt;="&amp;$C85,'Tracking Data'!M$3:M1082,"="&amp;""),"")</f>
        <v/>
      </c>
      <c r="F85" t="str">
        <f ca="1">IF(TODAY()&gt;=$A85,COUNTIFS('Tracking Data'!M$3:M1082,"&lt;="&amp;$C85,'Tracking Data'!N$3:N1082,"="&amp;""),"")</f>
        <v/>
      </c>
      <c r="G85" t="str">
        <f t="shared" ca="1" si="6"/>
        <v/>
      </c>
      <c r="H85" t="str">
        <f ca="1">IF(TODAY()&gt;=$A85,COUNTIFS('Tracking Data'!N$3:N1082,"&lt;="&amp;$C85,'Tracking Data'!O$3:O1082,"="&amp;""),"")</f>
        <v/>
      </c>
      <c r="I85" t="str">
        <f ca="1">IF(TODAY()&gt;=$A85,COUNTIFS('Tracking Data'!O$3:O1082,"&lt;="&amp;$C85,'Tracking Data'!P$3:P1082,"="&amp;""),"")</f>
        <v/>
      </c>
      <c r="J85" t="str">
        <f t="shared" ca="1" si="7"/>
        <v/>
      </c>
      <c r="K85" t="str">
        <f ca="1">IF(TODAY()&gt;=$A85,COUNTIFS('Tracking Data'!P$3:P1082,"&lt;="&amp;$C85,'Tracking Data'!Q$3:Q1082,"="&amp;""),"")</f>
        <v/>
      </c>
      <c r="L85" t="str">
        <f ca="1">IF(TODAY()&gt;=$A85,COUNTIFS('Tracking Data'!Q$3:Q1082,"&lt;="&amp;$C85,'Tracking Data'!R$3:R1082,"="&amp;""),"")</f>
        <v/>
      </c>
      <c r="M85" t="str">
        <f t="shared" ca="1" si="8"/>
        <v/>
      </c>
      <c r="N85" t="str">
        <f ca="1">IF(M85&lt;&gt;"",COUNTIFS('Tracking Data'!R$3:R1083,"&gt;="&amp;'Weekly Summary'!$B85,'Tracking Data'!R$3:R1083,"&lt;="&amp;'Weekly Summary'!$C85),"")</f>
        <v/>
      </c>
      <c r="O85" t="str">
        <f t="shared" ca="1" si="9"/>
        <v/>
      </c>
      <c r="P85" t="str">
        <f>IFERROR(AVERAGEIFS('Tracking Data'!S$3:S$1000,'Tracking Data'!R$3:R1083,"&gt;="&amp;B85,'Tracking Data'!R$3:R1083,"&lt;="&amp;C85),"")</f>
        <v/>
      </c>
      <c r="Q85" t="str">
        <f ca="1">IF(D85&lt;&gt;"",COUNTIFS('Tracking Data'!D$3:D$1000,"SPM"&amp;"*",'Tracking Data'!R$3:R$1000,""),"")</f>
        <v/>
      </c>
      <c r="R85" t="str">
        <f ca="1">IF(D85&lt;&gt;"",COUNTIFS('Tracking Data'!D$3:D1083,"SPM"&amp;"*",'Tracking Data'!K$3:K1083,""),"")</f>
        <v/>
      </c>
    </row>
    <row r="86" spans="1:18" x14ac:dyDescent="0.25">
      <c r="A86" s="4">
        <f t="shared" si="10"/>
        <v>43387</v>
      </c>
      <c r="B86" s="4">
        <v>43387</v>
      </c>
      <c r="C86" s="4">
        <v>43393</v>
      </c>
      <c r="D86" t="str">
        <f ca="1">IF(TODAY()&gt;=$A86,COUNTIFS('Tracking Data'!K$3:K1083,"&lt;="&amp;$C86,'Tracking Data'!L$3:L1083,"="&amp;""),"")</f>
        <v/>
      </c>
      <c r="E86" t="str">
        <f ca="1">IF(TODAY()&gt;=$A86,COUNTIFS('Tracking Data'!L$3:L1083,"&lt;="&amp;$C86,'Tracking Data'!M$3:M1083,"="&amp;""),"")</f>
        <v/>
      </c>
      <c r="F86" t="str">
        <f ca="1">IF(TODAY()&gt;=$A86,COUNTIFS('Tracking Data'!M$3:M1083,"&lt;="&amp;$C86,'Tracking Data'!N$3:N1083,"="&amp;""),"")</f>
        <v/>
      </c>
      <c r="G86" t="str">
        <f t="shared" ca="1" si="6"/>
        <v/>
      </c>
      <c r="H86" t="str">
        <f ca="1">IF(TODAY()&gt;=$A86,COUNTIFS('Tracking Data'!N$3:N1083,"&lt;="&amp;$C86,'Tracking Data'!O$3:O1083,"="&amp;""),"")</f>
        <v/>
      </c>
      <c r="I86" t="str">
        <f ca="1">IF(TODAY()&gt;=$A86,COUNTIFS('Tracking Data'!O$3:O1083,"&lt;="&amp;$C86,'Tracking Data'!P$3:P1083,"="&amp;""),"")</f>
        <v/>
      </c>
      <c r="J86" t="str">
        <f t="shared" ca="1" si="7"/>
        <v/>
      </c>
      <c r="K86" t="str">
        <f ca="1">IF(TODAY()&gt;=$A86,COUNTIFS('Tracking Data'!P$3:P1083,"&lt;="&amp;$C86,'Tracking Data'!Q$3:Q1083,"="&amp;""),"")</f>
        <v/>
      </c>
      <c r="L86" t="str">
        <f ca="1">IF(TODAY()&gt;=$A86,COUNTIFS('Tracking Data'!Q$3:Q1083,"&lt;="&amp;$C86,'Tracking Data'!R$3:R1083,"="&amp;""),"")</f>
        <v/>
      </c>
      <c r="M86" t="str">
        <f t="shared" ca="1" si="8"/>
        <v/>
      </c>
      <c r="N86" t="str">
        <f ca="1">IF(M86&lt;&gt;"",COUNTIFS('Tracking Data'!R$3:R1084,"&gt;="&amp;'Weekly Summary'!$B86,'Tracking Data'!R$3:R1084,"&lt;="&amp;'Weekly Summary'!$C86),"")</f>
        <v/>
      </c>
      <c r="O86" t="str">
        <f t="shared" ca="1" si="9"/>
        <v/>
      </c>
      <c r="P86" t="str">
        <f>IFERROR(AVERAGEIFS('Tracking Data'!S$3:S$1000,'Tracking Data'!R$3:R1084,"&gt;="&amp;B86,'Tracking Data'!R$3:R1084,"&lt;="&amp;C86),"")</f>
        <v/>
      </c>
      <c r="Q86" t="str">
        <f ca="1">IF(D86&lt;&gt;"",COUNTIFS('Tracking Data'!D$3:D$1000,"SPM"&amp;"*",'Tracking Data'!R$3:R$1000,""),"")</f>
        <v/>
      </c>
      <c r="R86" t="str">
        <f ca="1">IF(D86&lt;&gt;"",COUNTIFS('Tracking Data'!D$3:D1084,"SPM"&amp;"*",'Tracking Data'!K$3:K1084,""),"")</f>
        <v/>
      </c>
    </row>
    <row r="87" spans="1:18" x14ac:dyDescent="0.25">
      <c r="A87" s="4">
        <f t="shared" si="10"/>
        <v>43394</v>
      </c>
      <c r="B87" s="4">
        <v>43394</v>
      </c>
      <c r="C87" s="4">
        <v>43400</v>
      </c>
      <c r="D87" t="str">
        <f ca="1">IF(TODAY()&gt;=$A87,COUNTIFS('Tracking Data'!K$3:K1084,"&lt;="&amp;$C87,'Tracking Data'!L$3:L1084,"="&amp;""),"")</f>
        <v/>
      </c>
      <c r="E87" t="str">
        <f ca="1">IF(TODAY()&gt;=$A87,COUNTIFS('Tracking Data'!L$3:L1084,"&lt;="&amp;$C87,'Tracking Data'!M$3:M1084,"="&amp;""),"")</f>
        <v/>
      </c>
      <c r="F87" t="str">
        <f ca="1">IF(TODAY()&gt;=$A87,COUNTIFS('Tracking Data'!M$3:M1084,"&lt;="&amp;$C87,'Tracking Data'!N$3:N1084,"="&amp;""),"")</f>
        <v/>
      </c>
      <c r="G87" t="str">
        <f t="shared" ca="1" si="6"/>
        <v/>
      </c>
      <c r="H87" t="str">
        <f ca="1">IF(TODAY()&gt;=$A87,COUNTIFS('Tracking Data'!N$3:N1084,"&lt;="&amp;$C87,'Tracking Data'!O$3:O1084,"="&amp;""),"")</f>
        <v/>
      </c>
      <c r="I87" t="str">
        <f ca="1">IF(TODAY()&gt;=$A87,COUNTIFS('Tracking Data'!O$3:O1084,"&lt;="&amp;$C87,'Tracking Data'!P$3:P1084,"="&amp;""),"")</f>
        <v/>
      </c>
      <c r="J87" t="str">
        <f t="shared" ca="1" si="7"/>
        <v/>
      </c>
      <c r="K87" t="str">
        <f ca="1">IF(TODAY()&gt;=$A87,COUNTIFS('Tracking Data'!P$3:P1084,"&lt;="&amp;$C87,'Tracking Data'!Q$3:Q1084,"="&amp;""),"")</f>
        <v/>
      </c>
      <c r="L87" t="str">
        <f ca="1">IF(TODAY()&gt;=$A87,COUNTIFS('Tracking Data'!Q$3:Q1084,"&lt;="&amp;$C87,'Tracking Data'!R$3:R1084,"="&amp;""),"")</f>
        <v/>
      </c>
      <c r="M87" t="str">
        <f t="shared" ca="1" si="8"/>
        <v/>
      </c>
      <c r="N87" t="str">
        <f ca="1">IF(M87&lt;&gt;"",COUNTIFS('Tracking Data'!R$3:R1085,"&gt;="&amp;'Weekly Summary'!$B87,'Tracking Data'!R$3:R1085,"&lt;="&amp;'Weekly Summary'!$C87),"")</f>
        <v/>
      </c>
      <c r="O87" t="str">
        <f t="shared" ca="1" si="9"/>
        <v/>
      </c>
      <c r="P87" t="str">
        <f>IFERROR(AVERAGEIFS('Tracking Data'!S$3:S$1000,'Tracking Data'!R$3:R1085,"&gt;="&amp;B87,'Tracking Data'!R$3:R1085,"&lt;="&amp;C87),"")</f>
        <v/>
      </c>
      <c r="Q87" t="str">
        <f ca="1">IF(D87&lt;&gt;"",COUNTIFS('Tracking Data'!D$3:D$1000,"SPM"&amp;"*",'Tracking Data'!R$3:R$1000,""),"")</f>
        <v/>
      </c>
      <c r="R87" t="str">
        <f ca="1">IF(D87&lt;&gt;"",COUNTIFS('Tracking Data'!D$3:D1085,"SPM"&amp;"*",'Tracking Data'!K$3:K1085,""),"")</f>
        <v/>
      </c>
    </row>
    <row r="88" spans="1:18" x14ac:dyDescent="0.25">
      <c r="A88" s="4">
        <f t="shared" si="10"/>
        <v>43401</v>
      </c>
      <c r="B88" s="4">
        <v>43401</v>
      </c>
      <c r="C88" s="4">
        <v>43407</v>
      </c>
      <c r="D88" t="str">
        <f ca="1">IF(TODAY()&gt;=$A88,COUNTIFS('Tracking Data'!K$3:K1085,"&lt;="&amp;$C88,'Tracking Data'!L$3:L1085,"="&amp;""),"")</f>
        <v/>
      </c>
      <c r="E88" t="str">
        <f ca="1">IF(TODAY()&gt;=$A88,COUNTIFS('Tracking Data'!L$3:L1085,"&lt;="&amp;$C88,'Tracking Data'!M$3:M1085,"="&amp;""),"")</f>
        <v/>
      </c>
      <c r="F88" t="str">
        <f ca="1">IF(TODAY()&gt;=$A88,COUNTIFS('Tracking Data'!M$3:M1085,"&lt;="&amp;$C88,'Tracking Data'!N$3:N1085,"="&amp;""),"")</f>
        <v/>
      </c>
      <c r="G88" t="str">
        <f t="shared" ca="1" si="6"/>
        <v/>
      </c>
      <c r="H88" t="str">
        <f ca="1">IF(TODAY()&gt;=$A88,COUNTIFS('Tracking Data'!N$3:N1085,"&lt;="&amp;$C88,'Tracking Data'!O$3:O1085,"="&amp;""),"")</f>
        <v/>
      </c>
      <c r="I88" t="str">
        <f ca="1">IF(TODAY()&gt;=$A88,COUNTIFS('Tracking Data'!O$3:O1085,"&lt;="&amp;$C88,'Tracking Data'!P$3:P1085,"="&amp;""),"")</f>
        <v/>
      </c>
      <c r="J88" t="str">
        <f t="shared" ca="1" si="7"/>
        <v/>
      </c>
      <c r="K88" t="str">
        <f ca="1">IF(TODAY()&gt;=$A88,COUNTIFS('Tracking Data'!P$3:P1085,"&lt;="&amp;$C88,'Tracking Data'!Q$3:Q1085,"="&amp;""),"")</f>
        <v/>
      </c>
      <c r="L88" t="str">
        <f ca="1">IF(TODAY()&gt;=$A88,COUNTIFS('Tracking Data'!Q$3:Q1085,"&lt;="&amp;$C88,'Tracking Data'!R$3:R1085,"="&amp;""),"")</f>
        <v/>
      </c>
      <c r="M88" t="str">
        <f t="shared" ca="1" si="8"/>
        <v/>
      </c>
      <c r="N88" t="str">
        <f ca="1">IF(M88&lt;&gt;"",COUNTIFS('Tracking Data'!R$3:R1086,"&gt;="&amp;'Weekly Summary'!$B88,'Tracking Data'!R$3:R1086,"&lt;="&amp;'Weekly Summary'!$C88),"")</f>
        <v/>
      </c>
      <c r="O88" t="str">
        <f t="shared" ca="1" si="9"/>
        <v/>
      </c>
      <c r="P88" t="str">
        <f>IFERROR(AVERAGEIFS('Tracking Data'!S$3:S$1000,'Tracking Data'!R$3:R1086,"&gt;="&amp;B88,'Tracking Data'!R$3:R1086,"&lt;="&amp;C88),"")</f>
        <v/>
      </c>
      <c r="Q88" t="str">
        <f ca="1">IF(D88&lt;&gt;"",COUNTIFS('Tracking Data'!D$3:D$1000,"SPM"&amp;"*",'Tracking Data'!R$3:R$1000,""),"")</f>
        <v/>
      </c>
      <c r="R88" t="str">
        <f ca="1">IF(D88&lt;&gt;"",COUNTIFS('Tracking Data'!D$3:D1086,"SPM"&amp;"*",'Tracking Data'!K$3:K1086,""),"")</f>
        <v/>
      </c>
    </row>
    <row r="89" spans="1:18" x14ac:dyDescent="0.25">
      <c r="A89" s="4">
        <f t="shared" si="10"/>
        <v>43408</v>
      </c>
      <c r="B89" s="4">
        <v>43408</v>
      </c>
      <c r="C89" s="4">
        <v>43414</v>
      </c>
      <c r="D89" t="str">
        <f ca="1">IF(TODAY()&gt;=$A89,COUNTIFS('Tracking Data'!K$3:K1086,"&lt;="&amp;$C89,'Tracking Data'!L$3:L1086,"="&amp;""),"")</f>
        <v/>
      </c>
      <c r="E89" t="str">
        <f ca="1">IF(TODAY()&gt;=$A89,COUNTIFS('Tracking Data'!L$3:L1086,"&lt;="&amp;$C89,'Tracking Data'!M$3:M1086,"="&amp;""),"")</f>
        <v/>
      </c>
      <c r="F89" t="str">
        <f ca="1">IF(TODAY()&gt;=$A89,COUNTIFS('Tracking Data'!M$3:M1086,"&lt;="&amp;$C89,'Tracking Data'!N$3:N1086,"="&amp;""),"")</f>
        <v/>
      </c>
      <c r="G89" t="str">
        <f t="shared" ca="1" si="6"/>
        <v/>
      </c>
      <c r="H89" t="str">
        <f ca="1">IF(TODAY()&gt;=$A89,COUNTIFS('Tracking Data'!N$3:N1086,"&lt;="&amp;$C89,'Tracking Data'!O$3:O1086,"="&amp;""),"")</f>
        <v/>
      </c>
      <c r="I89" t="str">
        <f ca="1">IF(TODAY()&gt;=$A89,COUNTIFS('Tracking Data'!O$3:O1086,"&lt;="&amp;$C89,'Tracking Data'!P$3:P1086,"="&amp;""),"")</f>
        <v/>
      </c>
      <c r="J89" t="str">
        <f t="shared" ca="1" si="7"/>
        <v/>
      </c>
      <c r="K89" t="str">
        <f ca="1">IF(TODAY()&gt;=$A89,COUNTIFS('Tracking Data'!P$3:P1086,"&lt;="&amp;$C89,'Tracking Data'!Q$3:Q1086,"="&amp;""),"")</f>
        <v/>
      </c>
      <c r="L89" t="str">
        <f ca="1">IF(TODAY()&gt;=$A89,COUNTIFS('Tracking Data'!Q$3:Q1086,"&lt;="&amp;$C89,'Tracking Data'!R$3:R1086,"="&amp;""),"")</f>
        <v/>
      </c>
      <c r="M89" t="str">
        <f t="shared" ca="1" si="8"/>
        <v/>
      </c>
      <c r="N89" t="str">
        <f ca="1">IF(M89&lt;&gt;"",COUNTIFS('Tracking Data'!R$3:R1087,"&gt;="&amp;'Weekly Summary'!$B89,'Tracking Data'!R$3:R1087,"&lt;="&amp;'Weekly Summary'!$C89),"")</f>
        <v/>
      </c>
      <c r="O89" t="str">
        <f t="shared" ca="1" si="9"/>
        <v/>
      </c>
      <c r="P89" t="str">
        <f>IFERROR(AVERAGEIFS('Tracking Data'!S$3:S$1000,'Tracking Data'!R$3:R1087,"&gt;="&amp;B89,'Tracking Data'!R$3:R1087,"&lt;="&amp;C89),"")</f>
        <v/>
      </c>
      <c r="Q89" t="str">
        <f ca="1">IF(D89&lt;&gt;"",COUNTIFS('Tracking Data'!D$3:D$1000,"SPM"&amp;"*",'Tracking Data'!R$3:R$1000,""),"")</f>
        <v/>
      </c>
      <c r="R89" t="str">
        <f ca="1">IF(D89&lt;&gt;"",COUNTIFS('Tracking Data'!D$3:D1087,"SPM"&amp;"*",'Tracking Data'!K$3:K1087,""),"")</f>
        <v/>
      </c>
    </row>
    <row r="90" spans="1:18" x14ac:dyDescent="0.25">
      <c r="A90" s="4">
        <f t="shared" si="10"/>
        <v>43415</v>
      </c>
      <c r="B90" s="4">
        <v>43415</v>
      </c>
      <c r="C90" s="4">
        <v>43421</v>
      </c>
      <c r="D90" t="str">
        <f ca="1">IF(TODAY()&gt;=$A90,COUNTIFS('Tracking Data'!K$3:K1087,"&lt;="&amp;$C90,'Tracking Data'!L$3:L1087,"="&amp;""),"")</f>
        <v/>
      </c>
      <c r="E90" t="str">
        <f ca="1">IF(TODAY()&gt;=$A90,COUNTIFS('Tracking Data'!L$3:L1087,"&lt;="&amp;$C90,'Tracking Data'!M$3:M1087,"="&amp;""),"")</f>
        <v/>
      </c>
      <c r="F90" t="str">
        <f ca="1">IF(TODAY()&gt;=$A90,COUNTIFS('Tracking Data'!M$3:M1087,"&lt;="&amp;$C90,'Tracking Data'!N$3:N1087,"="&amp;""),"")</f>
        <v/>
      </c>
      <c r="G90" t="str">
        <f t="shared" ca="1" si="6"/>
        <v/>
      </c>
      <c r="H90" t="str">
        <f ca="1">IF(TODAY()&gt;=$A90,COUNTIFS('Tracking Data'!N$3:N1087,"&lt;="&amp;$C90,'Tracking Data'!O$3:O1087,"="&amp;""),"")</f>
        <v/>
      </c>
      <c r="I90" t="str">
        <f ca="1">IF(TODAY()&gt;=$A90,COUNTIFS('Tracking Data'!O$3:O1087,"&lt;="&amp;$C90,'Tracking Data'!P$3:P1087,"="&amp;""),"")</f>
        <v/>
      </c>
      <c r="J90" t="str">
        <f t="shared" ca="1" si="7"/>
        <v/>
      </c>
      <c r="K90" t="str">
        <f ca="1">IF(TODAY()&gt;=$A90,COUNTIFS('Tracking Data'!P$3:P1087,"&lt;="&amp;$C90,'Tracking Data'!Q$3:Q1087,"="&amp;""),"")</f>
        <v/>
      </c>
      <c r="L90" t="str">
        <f ca="1">IF(TODAY()&gt;=$A90,COUNTIFS('Tracking Data'!Q$3:Q1087,"&lt;="&amp;$C90,'Tracking Data'!R$3:R1087,"="&amp;""),"")</f>
        <v/>
      </c>
      <c r="M90" t="str">
        <f t="shared" ca="1" si="8"/>
        <v/>
      </c>
      <c r="N90" t="str">
        <f ca="1">IF(M90&lt;&gt;"",COUNTIFS('Tracking Data'!R$3:R1088,"&gt;="&amp;'Weekly Summary'!$B90,'Tracking Data'!R$3:R1088,"&lt;="&amp;'Weekly Summary'!$C90),"")</f>
        <v/>
      </c>
      <c r="O90" t="str">
        <f t="shared" ca="1" si="9"/>
        <v/>
      </c>
      <c r="P90" t="str">
        <f>IFERROR(AVERAGEIFS('Tracking Data'!S$3:S$1000,'Tracking Data'!R$3:R1088,"&gt;="&amp;B90,'Tracking Data'!R$3:R1088,"&lt;="&amp;C90),"")</f>
        <v/>
      </c>
      <c r="Q90" t="str">
        <f ca="1">IF(D90&lt;&gt;"",COUNTIFS('Tracking Data'!D$3:D$1000,"SPM"&amp;"*",'Tracking Data'!R$3:R$1000,""),"")</f>
        <v/>
      </c>
      <c r="R90" t="str">
        <f ca="1">IF(D90&lt;&gt;"",COUNTIFS('Tracking Data'!D$3:D1088,"SPM"&amp;"*",'Tracking Data'!K$3:K1088,""),"")</f>
        <v/>
      </c>
    </row>
    <row r="91" spans="1:18" x14ac:dyDescent="0.25">
      <c r="A91" s="4">
        <f t="shared" si="10"/>
        <v>43422</v>
      </c>
      <c r="B91" s="4">
        <v>43422</v>
      </c>
      <c r="C91" s="4">
        <v>43428</v>
      </c>
      <c r="D91" t="str">
        <f ca="1">IF(TODAY()&gt;=$A91,COUNTIFS('Tracking Data'!K$3:K1088,"&lt;="&amp;$C91,'Tracking Data'!L$3:L1088,"="&amp;""),"")</f>
        <v/>
      </c>
      <c r="E91" t="str">
        <f ca="1">IF(TODAY()&gt;=$A91,COUNTIFS('Tracking Data'!L$3:L1088,"&lt;="&amp;$C91,'Tracking Data'!M$3:M1088,"="&amp;""),"")</f>
        <v/>
      </c>
      <c r="F91" t="str">
        <f ca="1">IF(TODAY()&gt;=$A91,COUNTIFS('Tracking Data'!M$3:M1088,"&lt;="&amp;$C91,'Tracking Data'!N$3:N1088,"="&amp;""),"")</f>
        <v/>
      </c>
      <c r="G91" t="str">
        <f t="shared" ca="1" si="6"/>
        <v/>
      </c>
      <c r="H91" t="str">
        <f ca="1">IF(TODAY()&gt;=$A91,COUNTIFS('Tracking Data'!N$3:N1088,"&lt;="&amp;$C91,'Tracking Data'!O$3:O1088,"="&amp;""),"")</f>
        <v/>
      </c>
      <c r="I91" t="str">
        <f ca="1">IF(TODAY()&gt;=$A91,COUNTIFS('Tracking Data'!O$3:O1088,"&lt;="&amp;$C91,'Tracking Data'!P$3:P1088,"="&amp;""),"")</f>
        <v/>
      </c>
      <c r="J91" t="str">
        <f t="shared" ca="1" si="7"/>
        <v/>
      </c>
      <c r="K91" t="str">
        <f ca="1">IF(TODAY()&gt;=$A91,COUNTIFS('Tracking Data'!P$3:P1088,"&lt;="&amp;$C91,'Tracking Data'!Q$3:Q1088,"="&amp;""),"")</f>
        <v/>
      </c>
      <c r="L91" t="str">
        <f ca="1">IF(TODAY()&gt;=$A91,COUNTIFS('Tracking Data'!Q$3:Q1088,"&lt;="&amp;$C91,'Tracking Data'!R$3:R1088,"="&amp;""),"")</f>
        <v/>
      </c>
      <c r="M91" t="str">
        <f t="shared" ca="1" si="8"/>
        <v/>
      </c>
      <c r="N91" t="str">
        <f ca="1">IF(M91&lt;&gt;"",COUNTIFS('Tracking Data'!R$3:R1089,"&gt;="&amp;'Weekly Summary'!$B91,'Tracking Data'!R$3:R1089,"&lt;="&amp;'Weekly Summary'!$C91),"")</f>
        <v/>
      </c>
      <c r="O91" t="str">
        <f t="shared" ca="1" si="9"/>
        <v/>
      </c>
      <c r="P91" t="str">
        <f>IFERROR(AVERAGEIFS('Tracking Data'!S$3:S$1000,'Tracking Data'!R$3:R1089,"&gt;="&amp;B91,'Tracking Data'!R$3:R1089,"&lt;="&amp;C91),"")</f>
        <v/>
      </c>
      <c r="Q91" t="str">
        <f ca="1">IF(D91&lt;&gt;"",COUNTIFS('Tracking Data'!D$3:D$1000,"SPM"&amp;"*",'Tracking Data'!R$3:R$1000,""),"")</f>
        <v/>
      </c>
      <c r="R91" t="str">
        <f ca="1">IF(D91&lt;&gt;"",COUNTIFS('Tracking Data'!D$3:D1089,"SPM"&amp;"*",'Tracking Data'!K$3:K1089,""),"")</f>
        <v/>
      </c>
    </row>
    <row r="92" spans="1:18" x14ac:dyDescent="0.25">
      <c r="A92" s="4">
        <f t="shared" si="10"/>
        <v>43429</v>
      </c>
      <c r="B92" s="4">
        <v>43429</v>
      </c>
      <c r="C92" s="4">
        <v>43435</v>
      </c>
      <c r="D92" t="str">
        <f ca="1">IF(TODAY()&gt;=$A92,COUNTIFS('Tracking Data'!K$3:K1089,"&lt;="&amp;$C92,'Tracking Data'!L$3:L1089,"="&amp;""),"")</f>
        <v/>
      </c>
      <c r="E92" t="str">
        <f ca="1">IF(TODAY()&gt;=$A92,COUNTIFS('Tracking Data'!L$3:L1089,"&lt;="&amp;$C92,'Tracking Data'!M$3:M1089,"="&amp;""),"")</f>
        <v/>
      </c>
      <c r="F92" t="str">
        <f ca="1">IF(TODAY()&gt;=$A92,COUNTIFS('Tracking Data'!M$3:M1089,"&lt;="&amp;$C92,'Tracking Data'!N$3:N1089,"="&amp;""),"")</f>
        <v/>
      </c>
      <c r="G92" t="str">
        <f t="shared" ca="1" si="6"/>
        <v/>
      </c>
      <c r="H92" t="str">
        <f ca="1">IF(TODAY()&gt;=$A92,COUNTIFS('Tracking Data'!N$3:N1089,"&lt;="&amp;$C92,'Tracking Data'!O$3:O1089,"="&amp;""),"")</f>
        <v/>
      </c>
      <c r="I92" t="str">
        <f ca="1">IF(TODAY()&gt;=$A92,COUNTIFS('Tracking Data'!O$3:O1089,"&lt;="&amp;$C92,'Tracking Data'!P$3:P1089,"="&amp;""),"")</f>
        <v/>
      </c>
      <c r="J92" t="str">
        <f t="shared" ca="1" si="7"/>
        <v/>
      </c>
      <c r="K92" t="str">
        <f ca="1">IF(TODAY()&gt;=$A92,COUNTIFS('Tracking Data'!P$3:P1089,"&lt;="&amp;$C92,'Tracking Data'!Q$3:Q1089,"="&amp;""),"")</f>
        <v/>
      </c>
      <c r="L92" t="str">
        <f ca="1">IF(TODAY()&gt;=$A92,COUNTIFS('Tracking Data'!Q$3:Q1089,"&lt;="&amp;$C92,'Tracking Data'!R$3:R1089,"="&amp;""),"")</f>
        <v/>
      </c>
      <c r="M92" t="str">
        <f t="shared" ca="1" si="8"/>
        <v/>
      </c>
      <c r="N92" t="str">
        <f ca="1">IF(M92&lt;&gt;"",COUNTIFS('Tracking Data'!R$3:R1090,"&gt;="&amp;'Weekly Summary'!$B92,'Tracking Data'!R$3:R1090,"&lt;="&amp;'Weekly Summary'!$C92),"")</f>
        <v/>
      </c>
      <c r="O92" t="str">
        <f t="shared" ca="1" si="9"/>
        <v/>
      </c>
      <c r="P92" t="str">
        <f>IFERROR(AVERAGEIFS('Tracking Data'!S$3:S$1000,'Tracking Data'!R$3:R1090,"&gt;="&amp;B92,'Tracking Data'!R$3:R1090,"&lt;="&amp;C92),"")</f>
        <v/>
      </c>
      <c r="Q92" t="str">
        <f ca="1">IF(D92&lt;&gt;"",COUNTIFS('Tracking Data'!D$3:D$1000,"SPM"&amp;"*",'Tracking Data'!R$3:R$1000,""),"")</f>
        <v/>
      </c>
      <c r="R92" t="str">
        <f ca="1">IF(D92&lt;&gt;"",COUNTIFS('Tracking Data'!D$3:D1090,"SPM"&amp;"*",'Tracking Data'!K$3:K1090,""),"")</f>
        <v/>
      </c>
    </row>
    <row r="93" spans="1:18" x14ac:dyDescent="0.25">
      <c r="A93" s="4">
        <f t="shared" si="10"/>
        <v>43436</v>
      </c>
      <c r="B93" s="4">
        <v>43436</v>
      </c>
      <c r="C93" s="4">
        <v>43442</v>
      </c>
      <c r="D93" t="str">
        <f ca="1">IF(TODAY()&gt;=$A93,COUNTIFS('Tracking Data'!K$3:K1090,"&lt;="&amp;$C93,'Tracking Data'!L$3:L1090,"="&amp;""),"")</f>
        <v/>
      </c>
      <c r="E93" t="str">
        <f ca="1">IF(TODAY()&gt;=$A93,COUNTIFS('Tracking Data'!L$3:L1090,"&lt;="&amp;$C93,'Tracking Data'!M$3:M1090,"="&amp;""),"")</f>
        <v/>
      </c>
      <c r="F93" t="str">
        <f ca="1">IF(TODAY()&gt;=$A93,COUNTIFS('Tracking Data'!M$3:M1090,"&lt;="&amp;$C93,'Tracking Data'!N$3:N1090,"="&amp;""),"")</f>
        <v/>
      </c>
      <c r="G93" t="str">
        <f t="shared" ca="1" si="6"/>
        <v/>
      </c>
      <c r="H93" t="str">
        <f ca="1">IF(TODAY()&gt;=$A93,COUNTIFS('Tracking Data'!N$3:N1090,"&lt;="&amp;$C93,'Tracking Data'!O$3:O1090,"="&amp;""),"")</f>
        <v/>
      </c>
      <c r="I93" t="str">
        <f ca="1">IF(TODAY()&gt;=$A93,COUNTIFS('Tracking Data'!O$3:O1090,"&lt;="&amp;$C93,'Tracking Data'!P$3:P1090,"="&amp;""),"")</f>
        <v/>
      </c>
      <c r="J93" t="str">
        <f t="shared" ca="1" si="7"/>
        <v/>
      </c>
      <c r="K93" t="str">
        <f ca="1">IF(TODAY()&gt;=$A93,COUNTIFS('Tracking Data'!P$3:P1090,"&lt;="&amp;$C93,'Tracking Data'!Q$3:Q1090,"="&amp;""),"")</f>
        <v/>
      </c>
      <c r="L93" t="str">
        <f ca="1">IF(TODAY()&gt;=$A93,COUNTIFS('Tracking Data'!Q$3:Q1090,"&lt;="&amp;$C93,'Tracking Data'!R$3:R1090,"="&amp;""),"")</f>
        <v/>
      </c>
      <c r="M93" t="str">
        <f t="shared" ca="1" si="8"/>
        <v/>
      </c>
      <c r="N93" t="str">
        <f ca="1">IF(M93&lt;&gt;"",COUNTIFS('Tracking Data'!R$3:R1091,"&gt;="&amp;'Weekly Summary'!$B93,'Tracking Data'!R$3:R1091,"&lt;="&amp;'Weekly Summary'!$C93),"")</f>
        <v/>
      </c>
      <c r="O93" t="str">
        <f t="shared" ca="1" si="9"/>
        <v/>
      </c>
      <c r="P93" t="str">
        <f>IFERROR(AVERAGEIFS('Tracking Data'!S$3:S$1000,'Tracking Data'!R$3:R1091,"&gt;="&amp;B93,'Tracking Data'!R$3:R1091,"&lt;="&amp;C93),"")</f>
        <v/>
      </c>
      <c r="Q93" t="str">
        <f ca="1">IF(D93&lt;&gt;"",COUNTIFS('Tracking Data'!D$3:D$1000,"SPM"&amp;"*",'Tracking Data'!R$3:R$1000,""),"")</f>
        <v/>
      </c>
      <c r="R93" t="str">
        <f ca="1">IF(D93&lt;&gt;"",COUNTIFS('Tracking Data'!D$3:D1091,"SPM"&amp;"*",'Tracking Data'!K$3:K1091,""),"")</f>
        <v/>
      </c>
    </row>
    <row r="94" spans="1:18" x14ac:dyDescent="0.25">
      <c r="A94" s="4">
        <f t="shared" si="10"/>
        <v>43443</v>
      </c>
      <c r="B94" s="4">
        <v>43443</v>
      </c>
      <c r="C94" s="4">
        <v>43449</v>
      </c>
      <c r="D94" t="str">
        <f ca="1">IF(TODAY()&gt;=$A94,COUNTIFS('Tracking Data'!K$3:K1091,"&lt;="&amp;$C94,'Tracking Data'!L$3:L1091,"="&amp;""),"")</f>
        <v/>
      </c>
      <c r="E94" t="str">
        <f ca="1">IF(TODAY()&gt;=$A94,COUNTIFS('Tracking Data'!L$3:L1091,"&lt;="&amp;$C94,'Tracking Data'!M$3:M1091,"="&amp;""),"")</f>
        <v/>
      </c>
      <c r="F94" t="str">
        <f ca="1">IF(TODAY()&gt;=$A94,COUNTIFS('Tracking Data'!M$3:M1091,"&lt;="&amp;$C94,'Tracking Data'!N$3:N1091,"="&amp;""),"")</f>
        <v/>
      </c>
      <c r="G94" t="str">
        <f t="shared" ca="1" si="6"/>
        <v/>
      </c>
      <c r="H94" t="str">
        <f ca="1">IF(TODAY()&gt;=$A94,COUNTIFS('Tracking Data'!N$3:N1091,"&lt;="&amp;$C94,'Tracking Data'!O$3:O1091,"="&amp;""),"")</f>
        <v/>
      </c>
      <c r="I94" t="str">
        <f ca="1">IF(TODAY()&gt;=$A94,COUNTIFS('Tracking Data'!O$3:O1091,"&lt;="&amp;$C94,'Tracking Data'!P$3:P1091,"="&amp;""),"")</f>
        <v/>
      </c>
      <c r="J94" t="str">
        <f t="shared" ca="1" si="7"/>
        <v/>
      </c>
      <c r="K94" t="str">
        <f ca="1">IF(TODAY()&gt;=$A94,COUNTIFS('Tracking Data'!P$3:P1091,"&lt;="&amp;$C94,'Tracking Data'!Q$3:Q1091,"="&amp;""),"")</f>
        <v/>
      </c>
      <c r="L94" t="str">
        <f ca="1">IF(TODAY()&gt;=$A94,COUNTIFS('Tracking Data'!Q$3:Q1091,"&lt;="&amp;$C94,'Tracking Data'!R$3:R1091,"="&amp;""),"")</f>
        <v/>
      </c>
      <c r="M94" t="str">
        <f t="shared" ca="1" si="8"/>
        <v/>
      </c>
      <c r="N94" t="str">
        <f ca="1">IF(M94&lt;&gt;"",COUNTIFS('Tracking Data'!R$3:R1092,"&gt;="&amp;'Weekly Summary'!$B94,'Tracking Data'!R$3:R1092,"&lt;="&amp;'Weekly Summary'!$C94),"")</f>
        <v/>
      </c>
      <c r="O94" t="str">
        <f t="shared" ca="1" si="9"/>
        <v/>
      </c>
      <c r="P94" t="str">
        <f>IFERROR(AVERAGEIFS('Tracking Data'!S$3:S$1000,'Tracking Data'!R$3:R1092,"&gt;="&amp;B94,'Tracking Data'!R$3:R1092,"&lt;="&amp;C94),"")</f>
        <v/>
      </c>
      <c r="Q94" t="str">
        <f ca="1">IF(D94&lt;&gt;"",COUNTIFS('Tracking Data'!D$3:D$1000,"SPM"&amp;"*",'Tracking Data'!R$3:R$1000,""),"")</f>
        <v/>
      </c>
      <c r="R94" t="str">
        <f ca="1">IF(D94&lt;&gt;"",COUNTIFS('Tracking Data'!D$3:D1092,"SPM"&amp;"*",'Tracking Data'!K$3:K1092,""),"")</f>
        <v/>
      </c>
    </row>
    <row r="95" spans="1:18" x14ac:dyDescent="0.25">
      <c r="A95" s="4">
        <f t="shared" si="10"/>
        <v>43450</v>
      </c>
      <c r="B95" s="4">
        <v>43450</v>
      </c>
      <c r="C95" s="4">
        <v>43456</v>
      </c>
      <c r="D95" t="str">
        <f ca="1">IF(TODAY()&gt;=$A95,COUNTIFS('Tracking Data'!K$3:K1092,"&lt;="&amp;$C95,'Tracking Data'!L$3:L1092,"="&amp;""),"")</f>
        <v/>
      </c>
      <c r="E95" t="str">
        <f ca="1">IF(TODAY()&gt;=$A95,COUNTIFS('Tracking Data'!L$3:L1092,"&lt;="&amp;$C95,'Tracking Data'!M$3:M1092,"="&amp;""),"")</f>
        <v/>
      </c>
      <c r="F95" t="str">
        <f ca="1">IF(TODAY()&gt;=$A95,COUNTIFS('Tracking Data'!M$3:M1092,"&lt;="&amp;$C95,'Tracking Data'!N$3:N1092,"="&amp;""),"")</f>
        <v/>
      </c>
      <c r="G95" t="str">
        <f t="shared" ca="1" si="6"/>
        <v/>
      </c>
      <c r="H95" t="str">
        <f ca="1">IF(TODAY()&gt;=$A95,COUNTIFS('Tracking Data'!N$3:N1092,"&lt;="&amp;$C95,'Tracking Data'!O$3:O1092,"="&amp;""),"")</f>
        <v/>
      </c>
      <c r="I95" t="str">
        <f ca="1">IF(TODAY()&gt;=$A95,COUNTIFS('Tracking Data'!O$3:O1092,"&lt;="&amp;$C95,'Tracking Data'!P$3:P1092,"="&amp;""),"")</f>
        <v/>
      </c>
      <c r="J95" t="str">
        <f t="shared" ca="1" si="7"/>
        <v/>
      </c>
      <c r="K95" t="str">
        <f ca="1">IF(TODAY()&gt;=$A95,COUNTIFS('Tracking Data'!P$3:P1092,"&lt;="&amp;$C95,'Tracking Data'!Q$3:Q1092,"="&amp;""),"")</f>
        <v/>
      </c>
      <c r="L95" t="str">
        <f ca="1">IF(TODAY()&gt;=$A95,COUNTIFS('Tracking Data'!Q$3:Q1092,"&lt;="&amp;$C95,'Tracking Data'!R$3:R1092,"="&amp;""),"")</f>
        <v/>
      </c>
      <c r="M95" t="str">
        <f t="shared" ca="1" si="8"/>
        <v/>
      </c>
      <c r="N95" t="str">
        <f ca="1">IF(M95&lt;&gt;"",COUNTIFS('Tracking Data'!R$3:R1093,"&gt;="&amp;'Weekly Summary'!$B95,'Tracking Data'!R$3:R1093,"&lt;="&amp;'Weekly Summary'!$C95),"")</f>
        <v/>
      </c>
      <c r="O95" t="str">
        <f t="shared" ca="1" si="9"/>
        <v/>
      </c>
      <c r="P95" t="str">
        <f>IFERROR(AVERAGEIFS('Tracking Data'!S$3:S$1000,'Tracking Data'!R$3:R1093,"&gt;="&amp;B95,'Tracking Data'!R$3:R1093,"&lt;="&amp;C95),"")</f>
        <v/>
      </c>
      <c r="Q95" t="str">
        <f ca="1">IF(D95&lt;&gt;"",COUNTIFS('Tracking Data'!D$3:D$1000,"SPM"&amp;"*",'Tracking Data'!R$3:R$1000,""),"")</f>
        <v/>
      </c>
      <c r="R95" t="str">
        <f ca="1">IF(D95&lt;&gt;"",COUNTIFS('Tracking Data'!D$3:D1093,"SPM"&amp;"*",'Tracking Data'!K$3:K1093,""),"")</f>
        <v/>
      </c>
    </row>
    <row r="96" spans="1:18" x14ac:dyDescent="0.25">
      <c r="A96" s="4">
        <f t="shared" si="10"/>
        <v>43457</v>
      </c>
      <c r="B96" s="4">
        <v>43457</v>
      </c>
      <c r="C96" s="4">
        <v>43463</v>
      </c>
      <c r="D96" t="str">
        <f ca="1">IF(TODAY()&gt;=$A96,COUNTIFS('Tracking Data'!K$3:K1093,"&lt;="&amp;$C96,'Tracking Data'!L$3:L1093,"="&amp;""),"")</f>
        <v/>
      </c>
      <c r="E96" t="str">
        <f ca="1">IF(TODAY()&gt;=$A96,COUNTIFS('Tracking Data'!L$3:L1093,"&lt;="&amp;$C96,'Tracking Data'!M$3:M1093,"="&amp;""),"")</f>
        <v/>
      </c>
      <c r="F96" t="str">
        <f ca="1">IF(TODAY()&gt;=$A96,COUNTIFS('Tracking Data'!M$3:M1093,"&lt;="&amp;$C96,'Tracking Data'!N$3:N1093,"="&amp;""),"")</f>
        <v/>
      </c>
      <c r="G96" t="str">
        <f t="shared" ca="1" si="6"/>
        <v/>
      </c>
      <c r="H96" t="str">
        <f ca="1">IF(TODAY()&gt;=$A96,COUNTIFS('Tracking Data'!N$3:N1093,"&lt;="&amp;$C96,'Tracking Data'!O$3:O1093,"="&amp;""),"")</f>
        <v/>
      </c>
      <c r="I96" t="str">
        <f ca="1">IF(TODAY()&gt;=$A96,COUNTIFS('Tracking Data'!O$3:O1093,"&lt;="&amp;$C96,'Tracking Data'!P$3:P1093,"="&amp;""),"")</f>
        <v/>
      </c>
      <c r="J96" t="str">
        <f t="shared" ca="1" si="7"/>
        <v/>
      </c>
      <c r="K96" t="str">
        <f ca="1">IF(TODAY()&gt;=$A96,COUNTIFS('Tracking Data'!P$3:P1093,"&lt;="&amp;$C96,'Tracking Data'!Q$3:Q1093,"="&amp;""),"")</f>
        <v/>
      </c>
      <c r="L96" t="str">
        <f ca="1">IF(TODAY()&gt;=$A96,COUNTIFS('Tracking Data'!Q$3:Q1093,"&lt;="&amp;$C96,'Tracking Data'!R$3:R1093,"="&amp;""),"")</f>
        <v/>
      </c>
      <c r="M96" t="str">
        <f t="shared" ca="1" si="8"/>
        <v/>
      </c>
      <c r="N96" t="str">
        <f ca="1">IF(M96&lt;&gt;"",COUNTIFS('Tracking Data'!R$3:R1094,"&gt;="&amp;'Weekly Summary'!$B96,'Tracking Data'!R$3:R1094,"&lt;="&amp;'Weekly Summary'!$C96),"")</f>
        <v/>
      </c>
      <c r="O96" t="str">
        <f t="shared" ca="1" si="9"/>
        <v/>
      </c>
      <c r="P96" t="str">
        <f>IFERROR(AVERAGEIFS('Tracking Data'!S$3:S$1000,'Tracking Data'!R$3:R1094,"&gt;="&amp;B96,'Tracking Data'!R$3:R1094,"&lt;="&amp;C96),"")</f>
        <v/>
      </c>
      <c r="Q96" t="str">
        <f ca="1">IF(D96&lt;&gt;"",COUNTIFS('Tracking Data'!D$3:D$1000,"SPM"&amp;"*",'Tracking Data'!R$3:R$1000,""),"")</f>
        <v/>
      </c>
      <c r="R96" t="str">
        <f ca="1">IF(D96&lt;&gt;"",COUNTIFS('Tracking Data'!D$3:D1094,"SPM"&amp;"*",'Tracking Data'!K$3:K1094,""),"")</f>
        <v/>
      </c>
    </row>
    <row r="97" spans="1:18" x14ac:dyDescent="0.25">
      <c r="A97" s="4">
        <f t="shared" si="10"/>
        <v>43464</v>
      </c>
      <c r="B97" s="4">
        <v>43464</v>
      </c>
      <c r="C97" s="4">
        <v>43470</v>
      </c>
      <c r="D97" t="str">
        <f ca="1">IF(TODAY()&gt;=$A97,COUNTIFS('Tracking Data'!K$3:K1094,"&lt;="&amp;$C97,'Tracking Data'!L$3:L1094,"="&amp;""),"")</f>
        <v/>
      </c>
      <c r="E97" t="str">
        <f ca="1">IF(TODAY()&gt;=$A97,COUNTIFS('Tracking Data'!L$3:L1094,"&lt;="&amp;$C97,'Tracking Data'!M$3:M1094,"="&amp;""),"")</f>
        <v/>
      </c>
      <c r="F97" t="str">
        <f ca="1">IF(TODAY()&gt;=$A97,COUNTIFS('Tracking Data'!M$3:M1094,"&lt;="&amp;$C97,'Tracking Data'!N$3:N1094,"="&amp;""),"")</f>
        <v/>
      </c>
      <c r="G97" t="str">
        <f t="shared" ca="1" si="6"/>
        <v/>
      </c>
      <c r="H97" t="str">
        <f ca="1">IF(TODAY()&gt;=$A97,COUNTIFS('Tracking Data'!N$3:N1094,"&lt;="&amp;$C97,'Tracking Data'!O$3:O1094,"="&amp;""),"")</f>
        <v/>
      </c>
      <c r="I97" t="str">
        <f ca="1">IF(TODAY()&gt;=$A97,COUNTIFS('Tracking Data'!O$3:O1094,"&lt;="&amp;$C97,'Tracking Data'!P$3:P1094,"="&amp;""),"")</f>
        <v/>
      </c>
      <c r="J97" t="str">
        <f t="shared" ca="1" si="7"/>
        <v/>
      </c>
      <c r="K97" t="str">
        <f ca="1">IF(TODAY()&gt;=$A97,COUNTIFS('Tracking Data'!P$3:P1094,"&lt;="&amp;$C97,'Tracking Data'!Q$3:Q1094,"="&amp;""),"")</f>
        <v/>
      </c>
      <c r="L97" t="str">
        <f ca="1">IF(TODAY()&gt;=$A97,COUNTIFS('Tracking Data'!Q$3:Q1094,"&lt;="&amp;$C97,'Tracking Data'!R$3:R1094,"="&amp;""),"")</f>
        <v/>
      </c>
      <c r="M97" t="str">
        <f t="shared" ca="1" si="8"/>
        <v/>
      </c>
      <c r="N97" t="str">
        <f ca="1">IF(M97&lt;&gt;"",COUNTIFS('Tracking Data'!R$3:R1095,"&gt;="&amp;'Weekly Summary'!$B97,'Tracking Data'!R$3:R1095,"&lt;="&amp;'Weekly Summary'!$C97),"")</f>
        <v/>
      </c>
      <c r="O97" t="str">
        <f t="shared" ca="1" si="9"/>
        <v/>
      </c>
      <c r="P97" t="str">
        <f>IFERROR(AVERAGEIFS('Tracking Data'!S$3:S$1000,'Tracking Data'!R$3:R1095,"&gt;="&amp;B97,'Tracking Data'!R$3:R1095,"&lt;="&amp;C97),"")</f>
        <v/>
      </c>
      <c r="Q97" t="str">
        <f ca="1">IF(D97&lt;&gt;"",COUNTIFS('Tracking Data'!D$3:D$1000,"SPM"&amp;"*",'Tracking Data'!R$3:R$1000,""),"")</f>
        <v/>
      </c>
      <c r="R97" t="str">
        <f ca="1">IF(D97&lt;&gt;"",COUNTIFS('Tracking Data'!D$3:D1095,"SPM"&amp;"*",'Tracking Data'!K$3:K1095,""),"")</f>
        <v/>
      </c>
    </row>
    <row r="98" spans="1:18" x14ac:dyDescent="0.25">
      <c r="A98" s="4">
        <f t="shared" si="10"/>
        <v>43471</v>
      </c>
      <c r="B98" s="4">
        <v>43471</v>
      </c>
      <c r="C98" s="4">
        <v>43477</v>
      </c>
      <c r="D98" t="str">
        <f ca="1">IF(TODAY()&gt;=$A98,COUNTIFS('Tracking Data'!K$3:K1095,"&lt;="&amp;$C98,'Tracking Data'!L$3:L1095,"="&amp;""),"")</f>
        <v/>
      </c>
      <c r="E98" t="str">
        <f ca="1">IF(TODAY()&gt;=$A98,COUNTIFS('Tracking Data'!L$3:L1095,"&lt;="&amp;$C98,'Tracking Data'!M$3:M1095,"="&amp;""),"")</f>
        <v/>
      </c>
      <c r="F98" t="str">
        <f ca="1">IF(TODAY()&gt;=$A98,COUNTIFS('Tracking Data'!M$3:M1095,"&lt;="&amp;$C98,'Tracking Data'!N$3:N1095,"="&amp;""),"")</f>
        <v/>
      </c>
      <c r="G98" t="str">
        <f t="shared" ca="1" si="6"/>
        <v/>
      </c>
      <c r="H98" t="str">
        <f ca="1">IF(TODAY()&gt;=$A98,COUNTIFS('Tracking Data'!N$3:N1095,"&lt;="&amp;$C98,'Tracking Data'!O$3:O1095,"="&amp;""),"")</f>
        <v/>
      </c>
      <c r="I98" t="str">
        <f ca="1">IF(TODAY()&gt;=$A98,COUNTIFS('Tracking Data'!O$3:O1095,"&lt;="&amp;$C98,'Tracking Data'!P$3:P1095,"="&amp;""),"")</f>
        <v/>
      </c>
      <c r="J98" t="str">
        <f t="shared" ca="1" si="7"/>
        <v/>
      </c>
      <c r="K98" t="str">
        <f ca="1">IF(TODAY()&gt;=$A98,COUNTIFS('Tracking Data'!P$3:P1095,"&lt;="&amp;$C98,'Tracking Data'!Q$3:Q1095,"="&amp;""),"")</f>
        <v/>
      </c>
      <c r="L98" t="str">
        <f ca="1">IF(TODAY()&gt;=$A98,COUNTIFS('Tracking Data'!Q$3:Q1095,"&lt;="&amp;$C98,'Tracking Data'!R$3:R1095,"="&amp;""),"")</f>
        <v/>
      </c>
      <c r="M98" t="str">
        <f t="shared" ca="1" si="8"/>
        <v/>
      </c>
      <c r="N98" t="str">
        <f ca="1">IF(M98&lt;&gt;"",COUNTIFS('Tracking Data'!R$3:R1096,"&gt;="&amp;'Weekly Summary'!$B98,'Tracking Data'!R$3:R1096,"&lt;="&amp;'Weekly Summary'!$C98),"")</f>
        <v/>
      </c>
      <c r="O98" t="str">
        <f t="shared" ca="1" si="9"/>
        <v/>
      </c>
      <c r="P98" t="str">
        <f>IFERROR(AVERAGEIFS('Tracking Data'!S$3:S$1000,'Tracking Data'!R$3:R1096,"&gt;="&amp;B98,'Tracking Data'!R$3:R1096,"&lt;="&amp;C98),"")</f>
        <v/>
      </c>
      <c r="Q98" t="str">
        <f ca="1">IF(D98&lt;&gt;"",COUNTIFS('Tracking Data'!D$3:D$1000,"SPM"&amp;"*",'Tracking Data'!R$3:R$1000,""),"")</f>
        <v/>
      </c>
      <c r="R98" t="str">
        <f ca="1">IF(D98&lt;&gt;"",COUNTIFS('Tracking Data'!D$3:D1096,"SPM"&amp;"*",'Tracking Data'!K$3:K1096,""),"")</f>
        <v/>
      </c>
    </row>
    <row r="99" spans="1:18" x14ac:dyDescent="0.25">
      <c r="A99" s="4">
        <f t="shared" si="10"/>
        <v>43478</v>
      </c>
      <c r="B99" s="4">
        <v>43478</v>
      </c>
      <c r="C99" s="4">
        <v>43484</v>
      </c>
      <c r="D99" t="str">
        <f ca="1">IF(TODAY()&gt;=$A99,COUNTIFS('Tracking Data'!K$3:K1096,"&lt;="&amp;$C99,'Tracking Data'!L$3:L1096,"="&amp;""),"")</f>
        <v/>
      </c>
      <c r="E99" t="str">
        <f ca="1">IF(TODAY()&gt;=$A99,COUNTIFS('Tracking Data'!L$3:L1096,"&lt;="&amp;$C99,'Tracking Data'!M$3:M1096,"="&amp;""),"")</f>
        <v/>
      </c>
      <c r="F99" t="str">
        <f ca="1">IF(TODAY()&gt;=$A99,COUNTIFS('Tracking Data'!M$3:M1096,"&lt;="&amp;$C99,'Tracking Data'!N$3:N1096,"="&amp;""),"")</f>
        <v/>
      </c>
      <c r="G99" t="str">
        <f t="shared" ca="1" si="6"/>
        <v/>
      </c>
      <c r="H99" t="str">
        <f ca="1">IF(TODAY()&gt;=$A99,COUNTIFS('Tracking Data'!N$3:N1096,"&lt;="&amp;$C99,'Tracking Data'!O$3:O1096,"="&amp;""),"")</f>
        <v/>
      </c>
      <c r="I99" t="str">
        <f ca="1">IF(TODAY()&gt;=$A99,COUNTIFS('Tracking Data'!O$3:O1096,"&lt;="&amp;$C99,'Tracking Data'!P$3:P1096,"="&amp;""),"")</f>
        <v/>
      </c>
      <c r="J99" t="str">
        <f t="shared" ca="1" si="7"/>
        <v/>
      </c>
      <c r="K99" t="str">
        <f ca="1">IF(TODAY()&gt;=$A99,COUNTIFS('Tracking Data'!P$3:P1096,"&lt;="&amp;$C99,'Tracking Data'!Q$3:Q1096,"="&amp;""),"")</f>
        <v/>
      </c>
      <c r="L99" t="str">
        <f ca="1">IF(TODAY()&gt;=$A99,COUNTIFS('Tracking Data'!Q$3:Q1096,"&lt;="&amp;$C99,'Tracking Data'!R$3:R1096,"="&amp;""),"")</f>
        <v/>
      </c>
      <c r="M99" t="str">
        <f t="shared" ca="1" si="8"/>
        <v/>
      </c>
      <c r="N99" t="str">
        <f ca="1">IF(M99&lt;&gt;"",COUNTIFS('Tracking Data'!R$3:R1097,"&gt;="&amp;'Weekly Summary'!$B99,'Tracking Data'!R$3:R1097,"&lt;="&amp;'Weekly Summary'!$C99),"")</f>
        <v/>
      </c>
      <c r="O99" t="str">
        <f t="shared" ca="1" si="9"/>
        <v/>
      </c>
      <c r="P99" t="str">
        <f>IFERROR(AVERAGEIFS('Tracking Data'!S$3:S$1000,'Tracking Data'!R$3:R1097,"&gt;="&amp;B99,'Tracking Data'!R$3:R1097,"&lt;="&amp;C99),"")</f>
        <v/>
      </c>
      <c r="Q99" t="str">
        <f ca="1">IF(D99&lt;&gt;"",COUNTIFS('Tracking Data'!D$3:D$1000,"SPM"&amp;"*",'Tracking Data'!R$3:R$1000,""),"")</f>
        <v/>
      </c>
      <c r="R99" t="str">
        <f ca="1">IF(D99&lt;&gt;"",COUNTIFS('Tracking Data'!D$3:D1097,"SPM"&amp;"*",'Tracking Data'!K$3:K1097,""),"")</f>
        <v/>
      </c>
    </row>
    <row r="100" spans="1:18" x14ac:dyDescent="0.25">
      <c r="A100" s="4">
        <f t="shared" si="10"/>
        <v>43485</v>
      </c>
      <c r="B100" s="4">
        <v>43485</v>
      </c>
      <c r="C100" s="4">
        <v>43491</v>
      </c>
      <c r="D100" t="str">
        <f ca="1">IF(TODAY()&gt;=$A100,COUNTIFS('Tracking Data'!K$3:K1097,"&lt;="&amp;$C100,'Tracking Data'!L$3:L1097,"="&amp;""),"")</f>
        <v/>
      </c>
      <c r="E100" t="str">
        <f ca="1">IF(TODAY()&gt;=$A100,COUNTIFS('Tracking Data'!L$3:L1097,"&lt;="&amp;$C100,'Tracking Data'!M$3:M1097,"="&amp;""),"")</f>
        <v/>
      </c>
      <c r="F100" t="str">
        <f ca="1">IF(TODAY()&gt;=$A100,COUNTIFS('Tracking Data'!M$3:M1097,"&lt;="&amp;$C100,'Tracking Data'!N$3:N1097,"="&amp;""),"")</f>
        <v/>
      </c>
      <c r="G100" t="str">
        <f t="shared" ca="1" si="6"/>
        <v/>
      </c>
      <c r="H100" t="str">
        <f ca="1">IF(TODAY()&gt;=$A100,COUNTIFS('Tracking Data'!N$3:N1097,"&lt;="&amp;$C100,'Tracking Data'!O$3:O1097,"="&amp;""),"")</f>
        <v/>
      </c>
      <c r="I100" t="str">
        <f ca="1">IF(TODAY()&gt;=$A100,COUNTIFS('Tracking Data'!O$3:O1097,"&lt;="&amp;$C100,'Tracking Data'!P$3:P1097,"="&amp;""),"")</f>
        <v/>
      </c>
      <c r="J100" t="str">
        <f t="shared" ca="1" si="7"/>
        <v/>
      </c>
      <c r="K100" t="str">
        <f ca="1">IF(TODAY()&gt;=$A100,COUNTIFS('Tracking Data'!P$3:P1097,"&lt;="&amp;$C100,'Tracking Data'!Q$3:Q1097,"="&amp;""),"")</f>
        <v/>
      </c>
      <c r="L100" t="str">
        <f ca="1">IF(TODAY()&gt;=$A100,COUNTIFS('Tracking Data'!Q$3:Q1097,"&lt;="&amp;$C100,'Tracking Data'!R$3:R1097,"="&amp;""),"")</f>
        <v/>
      </c>
      <c r="M100" t="str">
        <f t="shared" ca="1" si="8"/>
        <v/>
      </c>
      <c r="N100" t="str">
        <f ca="1">IF(M100&lt;&gt;"",COUNTIFS('Tracking Data'!R$3:R1098,"&gt;="&amp;'Weekly Summary'!$B100,'Tracking Data'!R$3:R1098,"&lt;="&amp;'Weekly Summary'!$C100),"")</f>
        <v/>
      </c>
      <c r="O100" t="str">
        <f t="shared" ca="1" si="9"/>
        <v/>
      </c>
      <c r="P100" t="str">
        <f>IFERROR(AVERAGEIFS('Tracking Data'!S$3:S$1000,'Tracking Data'!R$3:R1098,"&gt;="&amp;B100,'Tracking Data'!R$3:R1098,"&lt;="&amp;C100),"")</f>
        <v/>
      </c>
      <c r="Q100" t="str">
        <f ca="1">IF(D100&lt;&gt;"",COUNTIFS('Tracking Data'!D$3:D$1000,"SPM"&amp;"*",'Tracking Data'!R$3:R$1000,""),"")</f>
        <v/>
      </c>
      <c r="R100" t="str">
        <f ca="1">IF(D100&lt;&gt;"",COUNTIFS('Tracking Data'!D$3:D1098,"SPM"&amp;"*",'Tracking Data'!K$3:K1098,""),"")</f>
        <v/>
      </c>
    </row>
    <row r="101" spans="1:18" x14ac:dyDescent="0.25">
      <c r="A101" s="4">
        <f t="shared" si="10"/>
        <v>43492</v>
      </c>
      <c r="B101" s="4">
        <v>43492</v>
      </c>
      <c r="C101" s="4">
        <v>43498</v>
      </c>
      <c r="D101" t="str">
        <f ca="1">IF(TODAY()&gt;=$A101,COUNTIFS('Tracking Data'!K$3:K1098,"&lt;="&amp;$C101,'Tracking Data'!L$3:L1098,"="&amp;""),"")</f>
        <v/>
      </c>
      <c r="E101" t="str">
        <f ca="1">IF(TODAY()&gt;=$A101,COUNTIFS('Tracking Data'!L$3:L1098,"&lt;="&amp;$C101,'Tracking Data'!M$3:M1098,"="&amp;""),"")</f>
        <v/>
      </c>
      <c r="F101" t="str">
        <f ca="1">IF(TODAY()&gt;=$A101,COUNTIFS('Tracking Data'!M$3:M1098,"&lt;="&amp;$C101,'Tracking Data'!N$3:N1098,"="&amp;""),"")</f>
        <v/>
      </c>
      <c r="G101" t="str">
        <f t="shared" ca="1" si="6"/>
        <v/>
      </c>
      <c r="H101" t="str">
        <f ca="1">IF(TODAY()&gt;=$A101,COUNTIFS('Tracking Data'!N$3:N1098,"&lt;="&amp;$C101,'Tracking Data'!O$3:O1098,"="&amp;""),"")</f>
        <v/>
      </c>
      <c r="I101" t="str">
        <f ca="1">IF(TODAY()&gt;=$A101,COUNTIFS('Tracking Data'!O$3:O1098,"&lt;="&amp;$C101,'Tracking Data'!P$3:P1098,"="&amp;""),"")</f>
        <v/>
      </c>
      <c r="J101" t="str">
        <f t="shared" ca="1" si="7"/>
        <v/>
      </c>
      <c r="K101" t="str">
        <f ca="1">IF(TODAY()&gt;=$A101,COUNTIFS('Tracking Data'!P$3:P1098,"&lt;="&amp;$C101,'Tracking Data'!Q$3:Q1098,"="&amp;""),"")</f>
        <v/>
      </c>
      <c r="L101" t="str">
        <f ca="1">IF(TODAY()&gt;=$A101,COUNTIFS('Tracking Data'!Q$3:Q1098,"&lt;="&amp;$C101,'Tracking Data'!R$3:R1098,"="&amp;""),"")</f>
        <v/>
      </c>
      <c r="M101" t="str">
        <f t="shared" ca="1" si="8"/>
        <v/>
      </c>
      <c r="N101" t="str">
        <f ca="1">IF(M101&lt;&gt;"",COUNTIFS('Tracking Data'!R$3:R1099,"&gt;="&amp;'Weekly Summary'!$B101,'Tracking Data'!R$3:R1099,"&lt;="&amp;'Weekly Summary'!$C101),"")</f>
        <v/>
      </c>
      <c r="O101" t="str">
        <f t="shared" ca="1" si="9"/>
        <v/>
      </c>
      <c r="P101" t="str">
        <f>IFERROR(AVERAGEIFS('Tracking Data'!S$3:S$1000,'Tracking Data'!R$3:R1099,"&gt;="&amp;B101,'Tracking Data'!R$3:R1099,"&lt;="&amp;C101),"")</f>
        <v/>
      </c>
      <c r="Q101" t="str">
        <f ca="1">IF(D101&lt;&gt;"",COUNTIFS('Tracking Data'!D$3:D$1000,"SPM"&amp;"*",'Tracking Data'!R$3:R$1000,""),"")</f>
        <v/>
      </c>
      <c r="R101" t="str">
        <f ca="1">IF(D101&lt;&gt;"",COUNTIFS('Tracking Data'!D$3:D1099,"SPM"&amp;"*",'Tracking Data'!K$3:K1099,""),"")</f>
        <v/>
      </c>
    </row>
    <row r="102" spans="1:18" x14ac:dyDescent="0.25">
      <c r="A102" s="4">
        <f t="shared" si="10"/>
        <v>43499</v>
      </c>
      <c r="B102" s="4">
        <v>43499</v>
      </c>
      <c r="C102" s="4">
        <v>43505</v>
      </c>
      <c r="D102" t="str">
        <f ca="1">IF(TODAY()&gt;=$A102,COUNTIFS('Tracking Data'!K$3:K1099,"&lt;="&amp;$C102,'Tracking Data'!L$3:L1099,"="&amp;""),"")</f>
        <v/>
      </c>
      <c r="E102" t="str">
        <f ca="1">IF(TODAY()&gt;=$A102,COUNTIFS('Tracking Data'!L$3:L1099,"&lt;="&amp;$C102,'Tracking Data'!M$3:M1099,"="&amp;""),"")</f>
        <v/>
      </c>
      <c r="F102" t="str">
        <f ca="1">IF(TODAY()&gt;=$A102,COUNTIFS('Tracking Data'!M$3:M1099,"&lt;="&amp;$C102,'Tracking Data'!N$3:N1099,"="&amp;""),"")</f>
        <v/>
      </c>
      <c r="G102" t="str">
        <f t="shared" ca="1" si="6"/>
        <v/>
      </c>
      <c r="H102" t="str">
        <f ca="1">IF(TODAY()&gt;=$A102,COUNTIFS('Tracking Data'!N$3:N1099,"&lt;="&amp;$C102,'Tracking Data'!O$3:O1099,"="&amp;""),"")</f>
        <v/>
      </c>
      <c r="I102" t="str">
        <f ca="1">IF(TODAY()&gt;=$A102,COUNTIFS('Tracking Data'!O$3:O1099,"&lt;="&amp;$C102,'Tracking Data'!P$3:P1099,"="&amp;""),"")</f>
        <v/>
      </c>
      <c r="J102" t="str">
        <f t="shared" ca="1" si="7"/>
        <v/>
      </c>
      <c r="K102" t="str">
        <f ca="1">IF(TODAY()&gt;=$A102,COUNTIFS('Tracking Data'!P$3:P1099,"&lt;="&amp;$C102,'Tracking Data'!Q$3:Q1099,"="&amp;""),"")</f>
        <v/>
      </c>
      <c r="L102" t="str">
        <f ca="1">IF(TODAY()&gt;=$A102,COUNTIFS('Tracking Data'!Q$3:Q1099,"&lt;="&amp;$C102,'Tracking Data'!R$3:R1099,"="&amp;""),"")</f>
        <v/>
      </c>
      <c r="M102" t="str">
        <f t="shared" ca="1" si="8"/>
        <v/>
      </c>
      <c r="N102" t="str">
        <f ca="1">IF(M102&lt;&gt;"",COUNTIFS('Tracking Data'!R$3:R1100,"&gt;="&amp;'Weekly Summary'!$B102,'Tracking Data'!R$3:R1100,"&lt;="&amp;'Weekly Summary'!$C102),"")</f>
        <v/>
      </c>
      <c r="O102" t="str">
        <f t="shared" ca="1" si="9"/>
        <v/>
      </c>
      <c r="P102" t="str">
        <f>IFERROR(AVERAGEIFS('Tracking Data'!S$3:S$1000,'Tracking Data'!R$3:R1100,"&gt;="&amp;B102,'Tracking Data'!R$3:R1100,"&lt;="&amp;C102),"")</f>
        <v/>
      </c>
      <c r="Q102" t="str">
        <f ca="1">IF(D102&lt;&gt;"",COUNTIFS('Tracking Data'!D$3:D$1000,"SPM"&amp;"*",'Tracking Data'!R$3:R$1000,""),"")</f>
        <v/>
      </c>
      <c r="R102" t="str">
        <f ca="1">IF(D102&lt;&gt;"",COUNTIFS('Tracking Data'!D$3:D1100,"SPM"&amp;"*",'Tracking Data'!K$3:K1100,""),"")</f>
        <v/>
      </c>
    </row>
    <row r="103" spans="1:18" x14ac:dyDescent="0.25">
      <c r="A103" s="4">
        <f t="shared" si="10"/>
        <v>43506</v>
      </c>
      <c r="B103" s="4">
        <v>43506</v>
      </c>
      <c r="C103" s="4">
        <v>43512</v>
      </c>
      <c r="D103" t="str">
        <f ca="1">IF(TODAY()&gt;=$A103,COUNTIFS('Tracking Data'!K$3:K1100,"&lt;="&amp;$C103,'Tracking Data'!L$3:L1100,"="&amp;""),"")</f>
        <v/>
      </c>
      <c r="E103" t="str">
        <f ca="1">IF(TODAY()&gt;=$A103,COUNTIFS('Tracking Data'!L$3:L1100,"&lt;="&amp;$C103,'Tracking Data'!M$3:M1100,"="&amp;""),"")</f>
        <v/>
      </c>
      <c r="F103" t="str">
        <f ca="1">IF(TODAY()&gt;=$A103,COUNTIFS('Tracking Data'!M$3:M1100,"&lt;="&amp;$C103,'Tracking Data'!N$3:N1100,"="&amp;""),"")</f>
        <v/>
      </c>
      <c r="G103" t="str">
        <f t="shared" ca="1" si="6"/>
        <v/>
      </c>
      <c r="H103" t="str">
        <f ca="1">IF(TODAY()&gt;=$A103,COUNTIFS('Tracking Data'!N$3:N1100,"&lt;="&amp;$C103,'Tracking Data'!O$3:O1100,"="&amp;""),"")</f>
        <v/>
      </c>
      <c r="I103" t="str">
        <f ca="1">IF(TODAY()&gt;=$A103,COUNTIFS('Tracking Data'!O$3:O1100,"&lt;="&amp;$C103,'Tracking Data'!P$3:P1100,"="&amp;""),"")</f>
        <v/>
      </c>
      <c r="J103" t="str">
        <f t="shared" ca="1" si="7"/>
        <v/>
      </c>
      <c r="K103" t="str">
        <f ca="1">IF(TODAY()&gt;=$A103,COUNTIFS('Tracking Data'!P$3:P1100,"&lt;="&amp;$C103,'Tracking Data'!Q$3:Q1100,"="&amp;""),"")</f>
        <v/>
      </c>
      <c r="L103" t="str">
        <f ca="1">IF(TODAY()&gt;=$A103,COUNTIFS('Tracking Data'!Q$3:Q1100,"&lt;="&amp;$C103,'Tracking Data'!R$3:R1100,"="&amp;""),"")</f>
        <v/>
      </c>
      <c r="M103" t="str">
        <f t="shared" ca="1" si="8"/>
        <v/>
      </c>
      <c r="N103" t="str">
        <f ca="1">IF(M103&lt;&gt;"",COUNTIFS('Tracking Data'!R$3:R1101,"&gt;="&amp;'Weekly Summary'!$B103,'Tracking Data'!R$3:R1101,"&lt;="&amp;'Weekly Summary'!$C103),"")</f>
        <v/>
      </c>
      <c r="O103" t="str">
        <f t="shared" ca="1" si="9"/>
        <v/>
      </c>
      <c r="P103" t="str">
        <f>IFERROR(AVERAGEIFS('Tracking Data'!S$3:S$1000,'Tracking Data'!R$3:R1101,"&gt;="&amp;B103,'Tracking Data'!R$3:R1101,"&lt;="&amp;C103),"")</f>
        <v/>
      </c>
      <c r="Q103" t="str">
        <f ca="1">IF(D103&lt;&gt;"",COUNTIFS('Tracking Data'!D$3:D$1000,"SPM"&amp;"*",'Tracking Data'!R$3:R$1000,""),"")</f>
        <v/>
      </c>
      <c r="R103" t="str">
        <f ca="1">IF(D103&lt;&gt;"",COUNTIFS('Tracking Data'!D$3:D1101,"SPM"&amp;"*",'Tracking Data'!K$3:K1101,""),"")</f>
        <v/>
      </c>
    </row>
    <row r="104" spans="1:18" x14ac:dyDescent="0.25">
      <c r="A104" s="4">
        <f t="shared" si="10"/>
        <v>43513</v>
      </c>
      <c r="B104" s="4">
        <v>43513</v>
      </c>
      <c r="C104" s="4">
        <v>43519</v>
      </c>
      <c r="D104" t="str">
        <f ca="1">IF(TODAY()&gt;=$A104,COUNTIFS('Tracking Data'!K$3:K1101,"&lt;="&amp;$C104,'Tracking Data'!L$3:L1101,"="&amp;""),"")</f>
        <v/>
      </c>
      <c r="E104" t="str">
        <f ca="1">IF(TODAY()&gt;=$A104,COUNTIFS('Tracking Data'!L$3:L1101,"&lt;="&amp;$C104,'Tracking Data'!M$3:M1101,"="&amp;""),"")</f>
        <v/>
      </c>
      <c r="F104" t="str">
        <f ca="1">IF(TODAY()&gt;=$A104,COUNTIFS('Tracking Data'!M$3:M1101,"&lt;="&amp;$C104,'Tracking Data'!N$3:N1101,"="&amp;""),"")</f>
        <v/>
      </c>
      <c r="G104" t="str">
        <f t="shared" ca="1" si="6"/>
        <v/>
      </c>
      <c r="H104" t="str">
        <f ca="1">IF(TODAY()&gt;=$A104,COUNTIFS('Tracking Data'!N$3:N1101,"&lt;="&amp;$C104,'Tracking Data'!O$3:O1101,"="&amp;""),"")</f>
        <v/>
      </c>
      <c r="I104" t="str">
        <f ca="1">IF(TODAY()&gt;=$A104,COUNTIFS('Tracking Data'!O$3:O1101,"&lt;="&amp;$C104,'Tracking Data'!P$3:P1101,"="&amp;""),"")</f>
        <v/>
      </c>
      <c r="J104" t="str">
        <f t="shared" ca="1" si="7"/>
        <v/>
      </c>
      <c r="K104" t="str">
        <f ca="1">IF(TODAY()&gt;=$A104,COUNTIFS('Tracking Data'!P$3:P1101,"&lt;="&amp;$C104,'Tracking Data'!Q$3:Q1101,"="&amp;""),"")</f>
        <v/>
      </c>
      <c r="L104" t="str">
        <f ca="1">IF(TODAY()&gt;=$A104,COUNTIFS('Tracking Data'!Q$3:Q1101,"&lt;="&amp;$C104,'Tracking Data'!R$3:R1101,"="&amp;""),"")</f>
        <v/>
      </c>
      <c r="M104" t="str">
        <f t="shared" ca="1" si="8"/>
        <v/>
      </c>
      <c r="N104" t="str">
        <f ca="1">IF(M104&lt;&gt;"",COUNTIFS('Tracking Data'!R$3:R1102,"&gt;="&amp;'Weekly Summary'!$B104,'Tracking Data'!R$3:R1102,"&lt;="&amp;'Weekly Summary'!$C104),"")</f>
        <v/>
      </c>
      <c r="O104" t="str">
        <f t="shared" ca="1" si="9"/>
        <v/>
      </c>
      <c r="P104" t="str">
        <f>IFERROR(AVERAGEIFS('Tracking Data'!S$3:S$1000,'Tracking Data'!R$3:R1102,"&gt;="&amp;B104,'Tracking Data'!R$3:R1102,"&lt;="&amp;C104),"")</f>
        <v/>
      </c>
      <c r="Q104" t="str">
        <f ca="1">IF(D104&lt;&gt;"",COUNTIFS('Tracking Data'!D$3:D$1000,"SPM"&amp;"*",'Tracking Data'!R$3:R$1000,""),"")</f>
        <v/>
      </c>
      <c r="R104" t="str">
        <f ca="1">IF(D104&lt;&gt;"",COUNTIFS('Tracking Data'!D$3:D1102,"SPM"&amp;"*",'Tracking Data'!K$3:K1102,""),"")</f>
        <v/>
      </c>
    </row>
    <row r="105" spans="1:18" x14ac:dyDescent="0.25">
      <c r="A105" s="4">
        <f t="shared" si="10"/>
        <v>43520</v>
      </c>
      <c r="B105" s="4">
        <v>43520</v>
      </c>
      <c r="C105" s="4">
        <v>43526</v>
      </c>
      <c r="D105" t="str">
        <f ca="1">IF(TODAY()&gt;=$A105,COUNTIFS('Tracking Data'!K$3:K1102,"&lt;="&amp;$C105,'Tracking Data'!L$3:L1102,"="&amp;""),"")</f>
        <v/>
      </c>
      <c r="E105" t="str">
        <f ca="1">IF(TODAY()&gt;=$A105,COUNTIFS('Tracking Data'!L$3:L1102,"&lt;="&amp;$C105,'Tracking Data'!M$3:M1102,"="&amp;""),"")</f>
        <v/>
      </c>
      <c r="F105" t="str">
        <f ca="1">IF(TODAY()&gt;=$A105,COUNTIFS('Tracking Data'!M$3:M1102,"&lt;="&amp;$C105,'Tracking Data'!N$3:N1102,"="&amp;""),"")</f>
        <v/>
      </c>
      <c r="G105" t="str">
        <f t="shared" ca="1" si="6"/>
        <v/>
      </c>
      <c r="H105" t="str">
        <f ca="1">IF(TODAY()&gt;=$A105,COUNTIFS('Tracking Data'!N$3:N1102,"&lt;="&amp;$C105,'Tracking Data'!O$3:O1102,"="&amp;""),"")</f>
        <v/>
      </c>
      <c r="I105" t="str">
        <f ca="1">IF(TODAY()&gt;=$A105,COUNTIFS('Tracking Data'!O$3:O1102,"&lt;="&amp;$C105,'Tracking Data'!P$3:P1102,"="&amp;""),"")</f>
        <v/>
      </c>
      <c r="J105" t="str">
        <f t="shared" ca="1" si="7"/>
        <v/>
      </c>
      <c r="K105" t="str">
        <f ca="1">IF(TODAY()&gt;=$A105,COUNTIFS('Tracking Data'!P$3:P1102,"&lt;="&amp;$C105,'Tracking Data'!Q$3:Q1102,"="&amp;""),"")</f>
        <v/>
      </c>
      <c r="L105" t="str">
        <f ca="1">IF(TODAY()&gt;=$A105,COUNTIFS('Tracking Data'!Q$3:Q1102,"&lt;="&amp;$C105,'Tracking Data'!R$3:R1102,"="&amp;""),"")</f>
        <v/>
      </c>
      <c r="M105" t="str">
        <f t="shared" ca="1" si="8"/>
        <v/>
      </c>
      <c r="N105" t="str">
        <f ca="1">IF(M105&lt;&gt;"",COUNTIFS('Tracking Data'!R$3:R1103,"&gt;="&amp;'Weekly Summary'!$B105,'Tracking Data'!R$3:R1103,"&lt;="&amp;'Weekly Summary'!$C105),"")</f>
        <v/>
      </c>
      <c r="O105" t="str">
        <f t="shared" ca="1" si="9"/>
        <v/>
      </c>
      <c r="P105" t="str">
        <f>IFERROR(AVERAGEIFS('Tracking Data'!S$3:S$1000,'Tracking Data'!R$3:R1103,"&gt;="&amp;B105,'Tracking Data'!R$3:R1103,"&lt;="&amp;C105),"")</f>
        <v/>
      </c>
      <c r="Q105" t="str">
        <f ca="1">IF(D105&lt;&gt;"",COUNTIFS('Tracking Data'!D$3:D$1000,"SPM"&amp;"*",'Tracking Data'!R$3:R$1000,""),"")</f>
        <v/>
      </c>
      <c r="R105" t="str">
        <f ca="1">IF(D105&lt;&gt;"",COUNTIFS('Tracking Data'!D$3:D1103,"SPM"&amp;"*",'Tracking Data'!K$3:K1103,""),"")</f>
        <v/>
      </c>
    </row>
    <row r="106" spans="1:18" x14ac:dyDescent="0.25">
      <c r="A106" s="4">
        <f t="shared" si="10"/>
        <v>43527</v>
      </c>
      <c r="B106" s="4">
        <v>43527</v>
      </c>
      <c r="C106" s="4">
        <v>43533</v>
      </c>
      <c r="D106" t="str">
        <f ca="1">IF(TODAY()&gt;=$A106,COUNTIFS('Tracking Data'!K$3:K1103,"&lt;="&amp;$C106,'Tracking Data'!L$3:L1103,"="&amp;""),"")</f>
        <v/>
      </c>
      <c r="E106" t="str">
        <f ca="1">IF(TODAY()&gt;=$A106,COUNTIFS('Tracking Data'!L$3:L1103,"&lt;="&amp;$C106,'Tracking Data'!M$3:M1103,"="&amp;""),"")</f>
        <v/>
      </c>
      <c r="F106" t="str">
        <f ca="1">IF(TODAY()&gt;=$A106,COUNTIFS('Tracking Data'!M$3:M1103,"&lt;="&amp;$C106,'Tracking Data'!N$3:N1103,"="&amp;""),"")</f>
        <v/>
      </c>
      <c r="G106" t="str">
        <f t="shared" ca="1" si="6"/>
        <v/>
      </c>
      <c r="H106" t="str">
        <f ca="1">IF(TODAY()&gt;=$A106,COUNTIFS('Tracking Data'!N$3:N1103,"&lt;="&amp;$C106,'Tracking Data'!O$3:O1103,"="&amp;""),"")</f>
        <v/>
      </c>
      <c r="I106" t="str">
        <f ca="1">IF(TODAY()&gt;=$A106,COUNTIFS('Tracking Data'!O$3:O1103,"&lt;="&amp;$C106,'Tracking Data'!P$3:P1103,"="&amp;""),"")</f>
        <v/>
      </c>
      <c r="J106" t="str">
        <f t="shared" ca="1" si="7"/>
        <v/>
      </c>
      <c r="K106" t="str">
        <f ca="1">IF(TODAY()&gt;=$A106,COUNTIFS('Tracking Data'!P$3:P1103,"&lt;="&amp;$C106,'Tracking Data'!Q$3:Q1103,"="&amp;""),"")</f>
        <v/>
      </c>
      <c r="L106" t="str">
        <f ca="1">IF(TODAY()&gt;=$A106,COUNTIFS('Tracking Data'!Q$3:Q1103,"&lt;="&amp;$C106,'Tracking Data'!R$3:R1103,"="&amp;""),"")</f>
        <v/>
      </c>
      <c r="M106" t="str">
        <f t="shared" ca="1" si="8"/>
        <v/>
      </c>
      <c r="N106" t="str">
        <f ca="1">IF(M106&lt;&gt;"",COUNTIFS('Tracking Data'!R$3:R1104,"&gt;="&amp;'Weekly Summary'!$B106,'Tracking Data'!R$3:R1104,"&lt;="&amp;'Weekly Summary'!$C106),"")</f>
        <v/>
      </c>
      <c r="O106" t="str">
        <f t="shared" ca="1" si="9"/>
        <v/>
      </c>
      <c r="P106" t="str">
        <f>IFERROR(AVERAGEIFS('Tracking Data'!S$3:S$1000,'Tracking Data'!R$3:R1104,"&gt;="&amp;B106,'Tracking Data'!R$3:R1104,"&lt;="&amp;C106),"")</f>
        <v/>
      </c>
      <c r="Q106" t="str">
        <f ca="1">IF(D106&lt;&gt;"",COUNTIFS('Tracking Data'!D$3:D$1000,"SPM"&amp;"*",'Tracking Data'!R$3:R$1000,""),"")</f>
        <v/>
      </c>
      <c r="R106" t="str">
        <f ca="1">IF(D106&lt;&gt;"",COUNTIFS('Tracking Data'!D$3:D1104,"SPM"&amp;"*",'Tracking Data'!K$3:K1104,""),"")</f>
        <v/>
      </c>
    </row>
    <row r="107" spans="1:18" x14ac:dyDescent="0.25">
      <c r="A107" s="4">
        <f t="shared" si="10"/>
        <v>43534</v>
      </c>
      <c r="B107" s="4">
        <v>43534</v>
      </c>
      <c r="C107" s="4">
        <v>43540</v>
      </c>
      <c r="D107" t="str">
        <f ca="1">IF(TODAY()&gt;=$A107,COUNTIFS('Tracking Data'!K$3:K1104,"&lt;="&amp;$C107,'Tracking Data'!L$3:L1104,"="&amp;""),"")</f>
        <v/>
      </c>
      <c r="E107" t="str">
        <f ca="1">IF(TODAY()&gt;=$A107,COUNTIFS('Tracking Data'!L$3:L1104,"&lt;="&amp;$C107,'Tracking Data'!M$3:M1104,"="&amp;""),"")</f>
        <v/>
      </c>
      <c r="F107" t="str">
        <f ca="1">IF(TODAY()&gt;=$A107,COUNTIFS('Tracking Data'!M$3:M1104,"&lt;="&amp;$C107,'Tracking Data'!N$3:N1104,"="&amp;""),"")</f>
        <v/>
      </c>
      <c r="G107" t="str">
        <f t="shared" ca="1" si="6"/>
        <v/>
      </c>
      <c r="H107" t="str">
        <f ca="1">IF(TODAY()&gt;=$A107,COUNTIFS('Tracking Data'!N$3:N1104,"&lt;="&amp;$C107,'Tracking Data'!O$3:O1104,"="&amp;""),"")</f>
        <v/>
      </c>
      <c r="I107" t="str">
        <f ca="1">IF(TODAY()&gt;=$A107,COUNTIFS('Tracking Data'!O$3:O1104,"&lt;="&amp;$C107,'Tracking Data'!P$3:P1104,"="&amp;""),"")</f>
        <v/>
      </c>
      <c r="J107" t="str">
        <f t="shared" ca="1" si="7"/>
        <v/>
      </c>
      <c r="K107" t="str">
        <f ca="1">IF(TODAY()&gt;=$A107,COUNTIFS('Tracking Data'!P$3:P1104,"&lt;="&amp;$C107,'Tracking Data'!Q$3:Q1104,"="&amp;""),"")</f>
        <v/>
      </c>
      <c r="L107" t="str">
        <f ca="1">IF(TODAY()&gt;=$A107,COUNTIFS('Tracking Data'!Q$3:Q1104,"&lt;="&amp;$C107,'Tracking Data'!R$3:R1104,"="&amp;""),"")</f>
        <v/>
      </c>
      <c r="M107" t="str">
        <f t="shared" ca="1" si="8"/>
        <v/>
      </c>
      <c r="N107" t="str">
        <f ca="1">IF(M107&lt;&gt;"",COUNTIFS('Tracking Data'!R$3:R1105,"&gt;="&amp;'Weekly Summary'!$B107,'Tracking Data'!R$3:R1105,"&lt;="&amp;'Weekly Summary'!$C107),"")</f>
        <v/>
      </c>
      <c r="O107" t="str">
        <f t="shared" ca="1" si="9"/>
        <v/>
      </c>
      <c r="P107" t="str">
        <f>IFERROR(AVERAGEIFS('Tracking Data'!S$3:S$1000,'Tracking Data'!R$3:R1105,"&gt;="&amp;B107,'Tracking Data'!R$3:R1105,"&lt;="&amp;C107),"")</f>
        <v/>
      </c>
      <c r="Q107" t="str">
        <f ca="1">IF(D107&lt;&gt;"",COUNTIFS('Tracking Data'!D$3:D$1000,"SPM"&amp;"*",'Tracking Data'!R$3:R$1000,""),"")</f>
        <v/>
      </c>
      <c r="R107" t="str">
        <f ca="1">IF(D107&lt;&gt;"",COUNTIFS('Tracking Data'!D$3:D1105,"SPM"&amp;"*",'Tracking Data'!K$3:K1105,""),"")</f>
        <v/>
      </c>
    </row>
    <row r="108" spans="1:18" x14ac:dyDescent="0.25">
      <c r="A108" s="4">
        <f t="shared" si="10"/>
        <v>43541</v>
      </c>
      <c r="B108" s="4">
        <v>43541</v>
      </c>
      <c r="C108" s="4">
        <v>43547</v>
      </c>
      <c r="D108" t="str">
        <f ca="1">IF(TODAY()&gt;=$A108,COUNTIFS('Tracking Data'!K$3:K1105,"&lt;="&amp;$C108,'Tracking Data'!L$3:L1105,"="&amp;""),"")</f>
        <v/>
      </c>
      <c r="E108" t="str">
        <f ca="1">IF(TODAY()&gt;=$A108,COUNTIFS('Tracking Data'!L$3:L1105,"&lt;="&amp;$C108,'Tracking Data'!M$3:M1105,"="&amp;""),"")</f>
        <v/>
      </c>
      <c r="F108" t="str">
        <f ca="1">IF(TODAY()&gt;=$A108,COUNTIFS('Tracking Data'!M$3:M1105,"&lt;="&amp;$C108,'Tracking Data'!N$3:N1105,"="&amp;""),"")</f>
        <v/>
      </c>
      <c r="G108" t="str">
        <f t="shared" ca="1" si="6"/>
        <v/>
      </c>
      <c r="H108" t="str">
        <f ca="1">IF(TODAY()&gt;=$A108,COUNTIFS('Tracking Data'!N$3:N1105,"&lt;="&amp;$C108,'Tracking Data'!O$3:O1105,"="&amp;""),"")</f>
        <v/>
      </c>
      <c r="I108" t="str">
        <f ca="1">IF(TODAY()&gt;=$A108,COUNTIFS('Tracking Data'!O$3:O1105,"&lt;="&amp;$C108,'Tracking Data'!P$3:P1105,"="&amp;""),"")</f>
        <v/>
      </c>
      <c r="J108" t="str">
        <f t="shared" ca="1" si="7"/>
        <v/>
      </c>
      <c r="K108" t="str">
        <f ca="1">IF(TODAY()&gt;=$A108,COUNTIFS('Tracking Data'!P$3:P1105,"&lt;="&amp;$C108,'Tracking Data'!Q$3:Q1105,"="&amp;""),"")</f>
        <v/>
      </c>
      <c r="L108" t="str">
        <f ca="1">IF(TODAY()&gt;=$A108,COUNTIFS('Tracking Data'!Q$3:Q1105,"&lt;="&amp;$C108,'Tracking Data'!R$3:R1105,"="&amp;""),"")</f>
        <v/>
      </c>
      <c r="M108" t="str">
        <f t="shared" ca="1" si="8"/>
        <v/>
      </c>
      <c r="N108" t="str">
        <f ca="1">IF(M108&lt;&gt;"",COUNTIFS('Tracking Data'!R$3:R1106,"&gt;="&amp;'Weekly Summary'!$B108,'Tracking Data'!R$3:R1106,"&lt;="&amp;'Weekly Summary'!$C108),"")</f>
        <v/>
      </c>
      <c r="O108" t="str">
        <f t="shared" ca="1" si="9"/>
        <v/>
      </c>
      <c r="P108" t="str">
        <f>IFERROR(AVERAGEIFS('Tracking Data'!S$3:S$1000,'Tracking Data'!R$3:R1106,"&gt;="&amp;B108,'Tracking Data'!R$3:R1106,"&lt;="&amp;C108),"")</f>
        <v/>
      </c>
      <c r="Q108" t="str">
        <f ca="1">IF(D108&lt;&gt;"",COUNTIFS('Tracking Data'!D$3:D$1000,"SPM"&amp;"*",'Tracking Data'!R$3:R$1000,""),"")</f>
        <v/>
      </c>
      <c r="R108" t="str">
        <f ca="1">IF(D108&lt;&gt;"",COUNTIFS('Tracking Data'!D$3:D1106,"SPM"&amp;"*",'Tracking Data'!K$3:K1106,""),"")</f>
        <v/>
      </c>
    </row>
    <row r="109" spans="1:18" x14ac:dyDescent="0.25">
      <c r="A109" s="4">
        <f t="shared" si="10"/>
        <v>43548</v>
      </c>
      <c r="B109" s="4">
        <v>43548</v>
      </c>
      <c r="C109" s="4">
        <v>43554</v>
      </c>
      <c r="D109" t="str">
        <f ca="1">IF(TODAY()&gt;=$A109,COUNTIFS('Tracking Data'!K$3:K1106,"&lt;="&amp;$C109,'Tracking Data'!L$3:L1106,"="&amp;""),"")</f>
        <v/>
      </c>
      <c r="E109" t="str">
        <f ca="1">IF(TODAY()&gt;=$A109,COUNTIFS('Tracking Data'!L$3:L1106,"&lt;="&amp;$C109,'Tracking Data'!M$3:M1106,"="&amp;""),"")</f>
        <v/>
      </c>
      <c r="F109" t="str">
        <f ca="1">IF(TODAY()&gt;=$A109,COUNTIFS('Tracking Data'!M$3:M1106,"&lt;="&amp;$C109,'Tracking Data'!N$3:N1106,"="&amp;""),"")</f>
        <v/>
      </c>
      <c r="G109" t="str">
        <f t="shared" ca="1" si="6"/>
        <v/>
      </c>
      <c r="H109" t="str">
        <f ca="1">IF(TODAY()&gt;=$A109,COUNTIFS('Tracking Data'!N$3:N1106,"&lt;="&amp;$C109,'Tracking Data'!O$3:O1106,"="&amp;""),"")</f>
        <v/>
      </c>
      <c r="I109" t="str">
        <f ca="1">IF(TODAY()&gt;=$A109,COUNTIFS('Tracking Data'!O$3:O1106,"&lt;="&amp;$C109,'Tracking Data'!P$3:P1106,"="&amp;""),"")</f>
        <v/>
      </c>
      <c r="J109" t="str">
        <f t="shared" ca="1" si="7"/>
        <v/>
      </c>
      <c r="K109" t="str">
        <f ca="1">IF(TODAY()&gt;=$A109,COUNTIFS('Tracking Data'!P$3:P1106,"&lt;="&amp;$C109,'Tracking Data'!Q$3:Q1106,"="&amp;""),"")</f>
        <v/>
      </c>
      <c r="L109" t="str">
        <f ca="1">IF(TODAY()&gt;=$A109,COUNTIFS('Tracking Data'!Q$3:Q1106,"&lt;="&amp;$C109,'Tracking Data'!R$3:R1106,"="&amp;""),"")</f>
        <v/>
      </c>
      <c r="M109" t="str">
        <f t="shared" ca="1" si="8"/>
        <v/>
      </c>
      <c r="N109" t="str">
        <f ca="1">IF(M109&lt;&gt;"",COUNTIFS('Tracking Data'!R$3:R1107,"&gt;="&amp;'Weekly Summary'!$B109,'Tracking Data'!R$3:R1107,"&lt;="&amp;'Weekly Summary'!$C109),"")</f>
        <v/>
      </c>
      <c r="O109" t="str">
        <f t="shared" ca="1" si="9"/>
        <v/>
      </c>
      <c r="P109" t="str">
        <f>IFERROR(AVERAGEIFS('Tracking Data'!S$3:S$1000,'Tracking Data'!R$3:R1107,"&gt;="&amp;B109,'Tracking Data'!R$3:R1107,"&lt;="&amp;C109),"")</f>
        <v/>
      </c>
      <c r="Q109" t="str">
        <f ca="1">IF(D109&lt;&gt;"",COUNTIFS('Tracking Data'!D$3:D$1000,"SPM"&amp;"*",'Tracking Data'!R$3:R$1000,""),"")</f>
        <v/>
      </c>
      <c r="R109" t="str">
        <f ca="1">IF(D109&lt;&gt;"",COUNTIFS('Tracking Data'!D$3:D1107,"SPM"&amp;"*",'Tracking Data'!K$3:K1107,""),"")</f>
        <v/>
      </c>
    </row>
    <row r="110" spans="1:18" x14ac:dyDescent="0.25">
      <c r="A110" s="4">
        <f t="shared" si="10"/>
        <v>43555</v>
      </c>
      <c r="B110" s="4">
        <v>43555</v>
      </c>
      <c r="C110" s="4">
        <v>43561</v>
      </c>
      <c r="D110" t="str">
        <f ca="1">IF(TODAY()&gt;=$A110,COUNTIFS('Tracking Data'!K$3:K1107,"&lt;="&amp;$C110,'Tracking Data'!L$3:L1107,"="&amp;""),"")</f>
        <v/>
      </c>
      <c r="E110" t="str">
        <f ca="1">IF(TODAY()&gt;=$A110,COUNTIFS('Tracking Data'!L$3:L1107,"&lt;="&amp;$C110,'Tracking Data'!M$3:M1107,"="&amp;""),"")</f>
        <v/>
      </c>
      <c r="F110" t="str">
        <f ca="1">IF(TODAY()&gt;=$A110,COUNTIFS('Tracking Data'!M$3:M1107,"&lt;="&amp;$C110,'Tracking Data'!N$3:N1107,"="&amp;""),"")</f>
        <v/>
      </c>
      <c r="G110" t="str">
        <f t="shared" ca="1" si="6"/>
        <v/>
      </c>
      <c r="H110" t="str">
        <f ca="1">IF(TODAY()&gt;=$A110,COUNTIFS('Tracking Data'!N$3:N1107,"&lt;="&amp;$C110,'Tracking Data'!O$3:O1107,"="&amp;""),"")</f>
        <v/>
      </c>
      <c r="I110" t="str">
        <f ca="1">IF(TODAY()&gt;=$A110,COUNTIFS('Tracking Data'!O$3:O1107,"&lt;="&amp;$C110,'Tracking Data'!P$3:P1107,"="&amp;""),"")</f>
        <v/>
      </c>
      <c r="J110" t="str">
        <f t="shared" ca="1" si="7"/>
        <v/>
      </c>
      <c r="K110" t="str">
        <f ca="1">IF(TODAY()&gt;=$A110,COUNTIFS('Tracking Data'!P$3:P1107,"&lt;="&amp;$C110,'Tracking Data'!Q$3:Q1107,"="&amp;""),"")</f>
        <v/>
      </c>
      <c r="L110" t="str">
        <f ca="1">IF(TODAY()&gt;=$A110,COUNTIFS('Tracking Data'!Q$3:Q1107,"&lt;="&amp;$C110,'Tracking Data'!R$3:R1107,"="&amp;""),"")</f>
        <v/>
      </c>
      <c r="M110" t="str">
        <f t="shared" ca="1" si="8"/>
        <v/>
      </c>
      <c r="N110" t="str">
        <f ca="1">IF(M110&lt;&gt;"",COUNTIFS('Tracking Data'!R$3:R1108,"&gt;="&amp;'Weekly Summary'!$B110,'Tracking Data'!R$3:R1108,"&lt;="&amp;'Weekly Summary'!$C110),"")</f>
        <v/>
      </c>
      <c r="O110" t="str">
        <f t="shared" ca="1" si="9"/>
        <v/>
      </c>
      <c r="P110" t="str">
        <f>IFERROR(AVERAGEIFS('Tracking Data'!S$3:S$1000,'Tracking Data'!R$3:R1108,"&gt;="&amp;B110,'Tracking Data'!R$3:R1108,"&lt;="&amp;C110),"")</f>
        <v/>
      </c>
      <c r="Q110" t="str">
        <f ca="1">IF(D110&lt;&gt;"",COUNTIFS('Tracking Data'!D$3:D$1000,"SPM"&amp;"*",'Tracking Data'!R$3:R$1000,""),"")</f>
        <v/>
      </c>
      <c r="R110" t="str">
        <f ca="1">IF(D110&lt;&gt;"",COUNTIFS('Tracking Data'!D$3:D1108,"SPM"&amp;"*",'Tracking Data'!K$3:K1108,""),"")</f>
        <v/>
      </c>
    </row>
    <row r="111" spans="1:18" x14ac:dyDescent="0.25">
      <c r="A111" s="4">
        <f t="shared" si="10"/>
        <v>43562</v>
      </c>
      <c r="B111" s="4">
        <v>43562</v>
      </c>
      <c r="C111" s="4">
        <v>43568</v>
      </c>
      <c r="D111" t="str">
        <f ca="1">IF(TODAY()&gt;=$A111,COUNTIFS('Tracking Data'!K$3:K1108,"&lt;="&amp;$C111,'Tracking Data'!L$3:L1108,"="&amp;""),"")</f>
        <v/>
      </c>
      <c r="E111" t="str">
        <f ca="1">IF(TODAY()&gt;=$A111,COUNTIFS('Tracking Data'!L$3:L1108,"&lt;="&amp;$C111,'Tracking Data'!M$3:M1108,"="&amp;""),"")</f>
        <v/>
      </c>
      <c r="F111" t="str">
        <f ca="1">IF(TODAY()&gt;=$A111,COUNTIFS('Tracking Data'!M$3:M1108,"&lt;="&amp;$C111,'Tracking Data'!N$3:N1108,"="&amp;""),"")</f>
        <v/>
      </c>
      <c r="G111" t="str">
        <f t="shared" ca="1" si="6"/>
        <v/>
      </c>
      <c r="H111" t="str">
        <f ca="1">IF(TODAY()&gt;=$A111,COUNTIFS('Tracking Data'!N$3:N1108,"&lt;="&amp;$C111,'Tracking Data'!O$3:O1108,"="&amp;""),"")</f>
        <v/>
      </c>
      <c r="I111" t="str">
        <f ca="1">IF(TODAY()&gt;=$A111,COUNTIFS('Tracking Data'!O$3:O1108,"&lt;="&amp;$C111,'Tracking Data'!P$3:P1108,"="&amp;""),"")</f>
        <v/>
      </c>
      <c r="J111" t="str">
        <f t="shared" ca="1" si="7"/>
        <v/>
      </c>
      <c r="K111" t="str">
        <f ca="1">IF(TODAY()&gt;=$A111,COUNTIFS('Tracking Data'!P$3:P1108,"&lt;="&amp;$C111,'Tracking Data'!Q$3:Q1108,"="&amp;""),"")</f>
        <v/>
      </c>
      <c r="L111" t="str">
        <f ca="1">IF(TODAY()&gt;=$A111,COUNTIFS('Tracking Data'!Q$3:Q1108,"&lt;="&amp;$C111,'Tracking Data'!R$3:R1108,"="&amp;""),"")</f>
        <v/>
      </c>
      <c r="M111" t="str">
        <f t="shared" ca="1" si="8"/>
        <v/>
      </c>
      <c r="N111" t="str">
        <f ca="1">IF(M111&lt;&gt;"",COUNTIFS('Tracking Data'!R$3:R1109,"&gt;="&amp;'Weekly Summary'!$B111,'Tracking Data'!R$3:R1109,"&lt;="&amp;'Weekly Summary'!$C111),"")</f>
        <v/>
      </c>
      <c r="O111" t="str">
        <f t="shared" ca="1" si="9"/>
        <v/>
      </c>
      <c r="P111" t="str">
        <f>IFERROR(AVERAGEIFS('Tracking Data'!S$3:S$1000,'Tracking Data'!R$3:R1109,"&gt;="&amp;B111,'Tracking Data'!R$3:R1109,"&lt;="&amp;C111),"")</f>
        <v/>
      </c>
      <c r="Q111" t="str">
        <f ca="1">IF(D111&lt;&gt;"",COUNTIFS('Tracking Data'!D$3:D$1000,"SPM"&amp;"*",'Tracking Data'!R$3:R$1000,""),"")</f>
        <v/>
      </c>
      <c r="R111" t="str">
        <f ca="1">IF(D111&lt;&gt;"",COUNTIFS('Tracking Data'!D$3:D1109,"SPM"&amp;"*",'Tracking Data'!K$3:K1109,""),"")</f>
        <v/>
      </c>
    </row>
    <row r="112" spans="1:18" x14ac:dyDescent="0.25">
      <c r="A112" s="4">
        <f t="shared" si="10"/>
        <v>43569</v>
      </c>
      <c r="B112" s="4">
        <v>43569</v>
      </c>
      <c r="C112" s="4">
        <v>43575</v>
      </c>
      <c r="D112" t="str">
        <f ca="1">IF(TODAY()&gt;=$A112,COUNTIFS('Tracking Data'!K$3:K1109,"&lt;="&amp;$C112,'Tracking Data'!L$3:L1109,"="&amp;""),"")</f>
        <v/>
      </c>
      <c r="E112" t="str">
        <f ca="1">IF(TODAY()&gt;=$A112,COUNTIFS('Tracking Data'!L$3:L1109,"&lt;="&amp;$C112,'Tracking Data'!M$3:M1109,"="&amp;""),"")</f>
        <v/>
      </c>
      <c r="F112" t="str">
        <f ca="1">IF(TODAY()&gt;=$A112,COUNTIFS('Tracking Data'!M$3:M1109,"&lt;="&amp;$C112,'Tracking Data'!N$3:N1109,"="&amp;""),"")</f>
        <v/>
      </c>
      <c r="G112" t="str">
        <f t="shared" ca="1" si="6"/>
        <v/>
      </c>
      <c r="H112" t="str">
        <f ca="1">IF(TODAY()&gt;=$A112,COUNTIFS('Tracking Data'!N$3:N1109,"&lt;="&amp;$C112,'Tracking Data'!O$3:O1109,"="&amp;""),"")</f>
        <v/>
      </c>
      <c r="I112" t="str">
        <f ca="1">IF(TODAY()&gt;=$A112,COUNTIFS('Tracking Data'!O$3:O1109,"&lt;="&amp;$C112,'Tracking Data'!P$3:P1109,"="&amp;""),"")</f>
        <v/>
      </c>
      <c r="J112" t="str">
        <f t="shared" ca="1" si="7"/>
        <v/>
      </c>
      <c r="K112" t="str">
        <f ca="1">IF(TODAY()&gt;=$A112,COUNTIFS('Tracking Data'!P$3:P1109,"&lt;="&amp;$C112,'Tracking Data'!Q$3:Q1109,"="&amp;""),"")</f>
        <v/>
      </c>
      <c r="L112" t="str">
        <f ca="1">IF(TODAY()&gt;=$A112,COUNTIFS('Tracking Data'!Q$3:Q1109,"&lt;="&amp;$C112,'Tracking Data'!R$3:R1109,"="&amp;""),"")</f>
        <v/>
      </c>
      <c r="M112" t="str">
        <f t="shared" ca="1" si="8"/>
        <v/>
      </c>
      <c r="N112" t="str">
        <f ca="1">IF(M112&lt;&gt;"",COUNTIFS('Tracking Data'!R$3:R1110,"&gt;="&amp;'Weekly Summary'!$B112,'Tracking Data'!R$3:R1110,"&lt;="&amp;'Weekly Summary'!$C112),"")</f>
        <v/>
      </c>
      <c r="O112" t="str">
        <f t="shared" ca="1" si="9"/>
        <v/>
      </c>
      <c r="P112" t="str">
        <f>IFERROR(AVERAGEIFS('Tracking Data'!S$3:S$1000,'Tracking Data'!R$3:R1110,"&gt;="&amp;B112,'Tracking Data'!R$3:R1110,"&lt;="&amp;C112),"")</f>
        <v/>
      </c>
      <c r="Q112" t="str">
        <f ca="1">IF(D112&lt;&gt;"",COUNTIFS('Tracking Data'!D$3:D$1000,"SPM"&amp;"*",'Tracking Data'!R$3:R$1000,""),"")</f>
        <v/>
      </c>
      <c r="R112" t="str">
        <f ca="1">IF(D112&lt;&gt;"",COUNTIFS('Tracking Data'!D$3:D1110,"SPM"&amp;"*",'Tracking Data'!K$3:K1110,""),"")</f>
        <v/>
      </c>
    </row>
    <row r="113" spans="1:18" x14ac:dyDescent="0.25">
      <c r="A113" s="4">
        <f t="shared" si="10"/>
        <v>43576</v>
      </c>
      <c r="B113" s="4">
        <v>43576</v>
      </c>
      <c r="C113" s="4">
        <v>43582</v>
      </c>
      <c r="D113" t="str">
        <f ca="1">IF(TODAY()&gt;=$A113,COUNTIFS('Tracking Data'!K$3:K1110,"&lt;="&amp;$C113,'Tracking Data'!L$3:L1110,"="&amp;""),"")</f>
        <v/>
      </c>
      <c r="E113" t="str">
        <f ca="1">IF(TODAY()&gt;=$A113,COUNTIFS('Tracking Data'!L$3:L1110,"&lt;="&amp;$C113,'Tracking Data'!M$3:M1110,"="&amp;""),"")</f>
        <v/>
      </c>
      <c r="F113" t="str">
        <f ca="1">IF(TODAY()&gt;=$A113,COUNTIFS('Tracking Data'!M$3:M1110,"&lt;="&amp;$C113,'Tracking Data'!N$3:N1110,"="&amp;""),"")</f>
        <v/>
      </c>
      <c r="G113" t="str">
        <f t="shared" ca="1" si="6"/>
        <v/>
      </c>
      <c r="H113" t="str">
        <f ca="1">IF(TODAY()&gt;=$A113,COUNTIFS('Tracking Data'!N$3:N1110,"&lt;="&amp;$C113,'Tracking Data'!O$3:O1110,"="&amp;""),"")</f>
        <v/>
      </c>
      <c r="I113" t="str">
        <f ca="1">IF(TODAY()&gt;=$A113,COUNTIFS('Tracking Data'!O$3:O1110,"&lt;="&amp;$C113,'Tracking Data'!P$3:P1110,"="&amp;""),"")</f>
        <v/>
      </c>
      <c r="J113" t="str">
        <f t="shared" ca="1" si="7"/>
        <v/>
      </c>
      <c r="K113" t="str">
        <f ca="1">IF(TODAY()&gt;=$A113,COUNTIFS('Tracking Data'!P$3:P1110,"&lt;="&amp;$C113,'Tracking Data'!Q$3:Q1110,"="&amp;""),"")</f>
        <v/>
      </c>
      <c r="L113" t="str">
        <f ca="1">IF(TODAY()&gt;=$A113,COUNTIFS('Tracking Data'!Q$3:Q1110,"&lt;="&amp;$C113,'Tracking Data'!R$3:R1110,"="&amp;""),"")</f>
        <v/>
      </c>
      <c r="M113" t="str">
        <f t="shared" ca="1" si="8"/>
        <v/>
      </c>
      <c r="N113" t="str">
        <f ca="1">IF(M113&lt;&gt;"",COUNTIFS('Tracking Data'!R$3:R1111,"&gt;="&amp;'Weekly Summary'!$B113,'Tracking Data'!R$3:R1111,"&lt;="&amp;'Weekly Summary'!$C113),"")</f>
        <v/>
      </c>
      <c r="O113" t="str">
        <f t="shared" ca="1" si="9"/>
        <v/>
      </c>
      <c r="P113" t="str">
        <f>IFERROR(AVERAGEIFS('Tracking Data'!S$3:S$1000,'Tracking Data'!R$3:R1111,"&gt;="&amp;B113,'Tracking Data'!R$3:R1111,"&lt;="&amp;C113),"")</f>
        <v/>
      </c>
      <c r="Q113" t="str">
        <f ca="1">IF(D113&lt;&gt;"",COUNTIFS('Tracking Data'!D$3:D$1000,"SPM"&amp;"*",'Tracking Data'!R$3:R$1000,""),"")</f>
        <v/>
      </c>
      <c r="R113" t="str">
        <f ca="1">IF(D113&lt;&gt;"",COUNTIFS('Tracking Data'!D$3:D1111,"SPM"&amp;"*",'Tracking Data'!K$3:K1111,""),"")</f>
        <v/>
      </c>
    </row>
    <row r="114" spans="1:18" x14ac:dyDescent="0.25">
      <c r="A114" s="4">
        <f t="shared" si="10"/>
        <v>43583</v>
      </c>
      <c r="B114" s="4">
        <v>43583</v>
      </c>
      <c r="C114" s="4">
        <v>43589</v>
      </c>
      <c r="D114" t="str">
        <f ca="1">IF(TODAY()&gt;=$A114,COUNTIFS('Tracking Data'!K$3:K1111,"&lt;="&amp;$C114,'Tracking Data'!L$3:L1111,"="&amp;""),"")</f>
        <v/>
      </c>
      <c r="E114" t="str">
        <f ca="1">IF(TODAY()&gt;=$A114,COUNTIFS('Tracking Data'!L$3:L1111,"&lt;="&amp;$C114,'Tracking Data'!M$3:M1111,"="&amp;""),"")</f>
        <v/>
      </c>
      <c r="F114" t="str">
        <f ca="1">IF(TODAY()&gt;=$A114,COUNTIFS('Tracking Data'!M$3:M1111,"&lt;="&amp;$C114,'Tracking Data'!N$3:N1111,"="&amp;""),"")</f>
        <v/>
      </c>
      <c r="G114" t="str">
        <f t="shared" ca="1" si="6"/>
        <v/>
      </c>
      <c r="H114" t="str">
        <f ca="1">IF(TODAY()&gt;=$A114,COUNTIFS('Tracking Data'!N$3:N1111,"&lt;="&amp;$C114,'Tracking Data'!O$3:O1111,"="&amp;""),"")</f>
        <v/>
      </c>
      <c r="I114" t="str">
        <f ca="1">IF(TODAY()&gt;=$A114,COUNTIFS('Tracking Data'!O$3:O1111,"&lt;="&amp;$C114,'Tracking Data'!P$3:P1111,"="&amp;""),"")</f>
        <v/>
      </c>
      <c r="J114" t="str">
        <f t="shared" ca="1" si="7"/>
        <v/>
      </c>
      <c r="K114" t="str">
        <f ca="1">IF(TODAY()&gt;=$A114,COUNTIFS('Tracking Data'!P$3:P1111,"&lt;="&amp;$C114,'Tracking Data'!Q$3:Q1111,"="&amp;""),"")</f>
        <v/>
      </c>
      <c r="L114" t="str">
        <f ca="1">IF(TODAY()&gt;=$A114,COUNTIFS('Tracking Data'!Q$3:Q1111,"&lt;="&amp;$C114,'Tracking Data'!R$3:R1111,"="&amp;""),"")</f>
        <v/>
      </c>
      <c r="M114" t="str">
        <f t="shared" ca="1" si="8"/>
        <v/>
      </c>
      <c r="N114" t="str">
        <f ca="1">IF(M114&lt;&gt;"",COUNTIFS('Tracking Data'!R$3:R1112,"&gt;="&amp;'Weekly Summary'!$B114,'Tracking Data'!R$3:R1112,"&lt;="&amp;'Weekly Summary'!$C114),"")</f>
        <v/>
      </c>
      <c r="O114" t="str">
        <f t="shared" ca="1" si="9"/>
        <v/>
      </c>
      <c r="P114" t="str">
        <f>IFERROR(AVERAGEIFS('Tracking Data'!S$3:S$1000,'Tracking Data'!R$3:R1112,"&gt;="&amp;B114,'Tracking Data'!R$3:R1112,"&lt;="&amp;C114),"")</f>
        <v/>
      </c>
      <c r="Q114" t="str">
        <f ca="1">IF(D114&lt;&gt;"",COUNTIFS('Tracking Data'!D$3:D$1000,"SPM"&amp;"*",'Tracking Data'!R$3:R$1000,""),"")</f>
        <v/>
      </c>
      <c r="R114" t="str">
        <f ca="1">IF(D114&lt;&gt;"",COUNTIFS('Tracking Data'!D$3:D1112,"SPM"&amp;"*",'Tracking Data'!K$3:K1112,""),"")</f>
        <v/>
      </c>
    </row>
    <row r="115" spans="1:18" x14ac:dyDescent="0.25">
      <c r="A115" s="4">
        <f t="shared" si="10"/>
        <v>43590</v>
      </c>
      <c r="B115" s="4">
        <v>43590</v>
      </c>
      <c r="C115" s="4">
        <v>43596</v>
      </c>
      <c r="D115" t="str">
        <f ca="1">IF(TODAY()&gt;=$A115,COUNTIFS('Tracking Data'!K$3:K1112,"&lt;="&amp;$C115,'Tracking Data'!L$3:L1112,"="&amp;""),"")</f>
        <v/>
      </c>
      <c r="E115" t="str">
        <f ca="1">IF(TODAY()&gt;=$A115,COUNTIFS('Tracking Data'!L$3:L1112,"&lt;="&amp;$C115,'Tracking Data'!M$3:M1112,"="&amp;""),"")</f>
        <v/>
      </c>
      <c r="F115" t="str">
        <f ca="1">IF(TODAY()&gt;=$A115,COUNTIFS('Tracking Data'!M$3:M1112,"&lt;="&amp;$C115,'Tracking Data'!N$3:N1112,"="&amp;""),"")</f>
        <v/>
      </c>
      <c r="G115" t="str">
        <f t="shared" ca="1" si="6"/>
        <v/>
      </c>
      <c r="H115" t="str">
        <f ca="1">IF(TODAY()&gt;=$A115,COUNTIFS('Tracking Data'!N$3:N1112,"&lt;="&amp;$C115,'Tracking Data'!O$3:O1112,"="&amp;""),"")</f>
        <v/>
      </c>
      <c r="I115" t="str">
        <f ca="1">IF(TODAY()&gt;=$A115,COUNTIFS('Tracking Data'!O$3:O1112,"&lt;="&amp;$C115,'Tracking Data'!P$3:P1112,"="&amp;""),"")</f>
        <v/>
      </c>
      <c r="J115" t="str">
        <f t="shared" ca="1" si="7"/>
        <v/>
      </c>
      <c r="K115" t="str">
        <f ca="1">IF(TODAY()&gt;=$A115,COUNTIFS('Tracking Data'!P$3:P1112,"&lt;="&amp;$C115,'Tracking Data'!Q$3:Q1112,"="&amp;""),"")</f>
        <v/>
      </c>
      <c r="L115" t="str">
        <f ca="1">IF(TODAY()&gt;=$A115,COUNTIFS('Tracking Data'!Q$3:Q1112,"&lt;="&amp;$C115,'Tracking Data'!R$3:R1112,"="&amp;""),"")</f>
        <v/>
      </c>
      <c r="M115" t="str">
        <f t="shared" ca="1" si="8"/>
        <v/>
      </c>
      <c r="N115" t="str">
        <f ca="1">IF(M115&lt;&gt;"",COUNTIFS('Tracking Data'!R$3:R1113,"&gt;="&amp;'Weekly Summary'!$B115,'Tracking Data'!R$3:R1113,"&lt;="&amp;'Weekly Summary'!$C115),"")</f>
        <v/>
      </c>
      <c r="O115" t="str">
        <f t="shared" ca="1" si="9"/>
        <v/>
      </c>
      <c r="P115" t="str">
        <f>IFERROR(AVERAGEIFS('Tracking Data'!S$3:S$1000,'Tracking Data'!R$3:R1113,"&gt;="&amp;B115,'Tracking Data'!R$3:R1113,"&lt;="&amp;C115),"")</f>
        <v/>
      </c>
      <c r="Q115" t="str">
        <f ca="1">IF(D115&lt;&gt;"",COUNTIFS('Tracking Data'!D$3:D$1000,"SPM"&amp;"*",'Tracking Data'!R$3:R$1000,""),"")</f>
        <v/>
      </c>
      <c r="R115" t="str">
        <f ca="1">IF(D115&lt;&gt;"",COUNTIFS('Tracking Data'!D$3:D1113,"SPM"&amp;"*",'Tracking Data'!K$3:K1113,""),"")</f>
        <v/>
      </c>
    </row>
    <row r="116" spans="1:18" x14ac:dyDescent="0.25">
      <c r="A116" s="4">
        <f t="shared" si="10"/>
        <v>43597</v>
      </c>
      <c r="B116" s="4">
        <v>43597</v>
      </c>
      <c r="C116" s="4">
        <v>43603</v>
      </c>
      <c r="D116" t="str">
        <f ca="1">IF(TODAY()&gt;=$A116,COUNTIFS('Tracking Data'!K$3:K1113,"&lt;="&amp;$C116,'Tracking Data'!L$3:L1113,"="&amp;""),"")</f>
        <v/>
      </c>
      <c r="E116" t="str">
        <f ca="1">IF(TODAY()&gt;=$A116,COUNTIFS('Tracking Data'!L$3:L1113,"&lt;="&amp;$C116,'Tracking Data'!M$3:M1113,"="&amp;""),"")</f>
        <v/>
      </c>
      <c r="F116" t="str">
        <f ca="1">IF(TODAY()&gt;=$A116,COUNTIFS('Tracking Data'!M$3:M1113,"&lt;="&amp;$C116,'Tracking Data'!N$3:N1113,"="&amp;""),"")</f>
        <v/>
      </c>
      <c r="G116" t="str">
        <f t="shared" ca="1" si="6"/>
        <v/>
      </c>
      <c r="H116" t="str">
        <f ca="1">IF(TODAY()&gt;=$A116,COUNTIFS('Tracking Data'!N$3:N1113,"&lt;="&amp;$C116,'Tracking Data'!O$3:O1113,"="&amp;""),"")</f>
        <v/>
      </c>
      <c r="I116" t="str">
        <f ca="1">IF(TODAY()&gt;=$A116,COUNTIFS('Tracking Data'!O$3:O1113,"&lt;="&amp;$C116,'Tracking Data'!P$3:P1113,"="&amp;""),"")</f>
        <v/>
      </c>
      <c r="J116" t="str">
        <f t="shared" ca="1" si="7"/>
        <v/>
      </c>
      <c r="K116" t="str">
        <f ca="1">IF(TODAY()&gt;=$A116,COUNTIFS('Tracking Data'!P$3:P1113,"&lt;="&amp;$C116,'Tracking Data'!Q$3:Q1113,"="&amp;""),"")</f>
        <v/>
      </c>
      <c r="L116" t="str">
        <f ca="1">IF(TODAY()&gt;=$A116,COUNTIFS('Tracking Data'!Q$3:Q1113,"&lt;="&amp;$C116,'Tracking Data'!R$3:R1113,"="&amp;""),"")</f>
        <v/>
      </c>
      <c r="M116" t="str">
        <f t="shared" ca="1" si="8"/>
        <v/>
      </c>
      <c r="N116" t="str">
        <f ca="1">IF(M116&lt;&gt;"",COUNTIFS('Tracking Data'!R$3:R1114,"&gt;="&amp;'Weekly Summary'!$B116,'Tracking Data'!R$3:R1114,"&lt;="&amp;'Weekly Summary'!$C116),"")</f>
        <v/>
      </c>
      <c r="O116" t="str">
        <f t="shared" ca="1" si="9"/>
        <v/>
      </c>
      <c r="P116" t="str">
        <f>IFERROR(AVERAGEIFS('Tracking Data'!S$3:S$1000,'Tracking Data'!R$3:R1114,"&gt;="&amp;B116,'Tracking Data'!R$3:R1114,"&lt;="&amp;C116),"")</f>
        <v/>
      </c>
      <c r="Q116" t="str">
        <f ca="1">IF(D116&lt;&gt;"",COUNTIFS('Tracking Data'!D$3:D$1000,"SPM"&amp;"*",'Tracking Data'!R$3:R$1000,""),"")</f>
        <v/>
      </c>
      <c r="R116" t="str">
        <f ca="1">IF(D116&lt;&gt;"",COUNTIFS('Tracking Data'!D$3:D1114,"SPM"&amp;"*",'Tracking Data'!K$3:K1114,""),"")</f>
        <v/>
      </c>
    </row>
    <row r="117" spans="1:18" x14ac:dyDescent="0.25">
      <c r="A117" s="4">
        <f t="shared" si="10"/>
        <v>43604</v>
      </c>
      <c r="B117" s="4">
        <v>43604</v>
      </c>
      <c r="C117" s="4">
        <v>43610</v>
      </c>
      <c r="D117" t="str">
        <f ca="1">IF(TODAY()&gt;=$A117,COUNTIFS('Tracking Data'!K$3:K1114,"&lt;="&amp;$C117,'Tracking Data'!L$3:L1114,"="&amp;""),"")</f>
        <v/>
      </c>
      <c r="E117" t="str">
        <f ca="1">IF(TODAY()&gt;=$A117,COUNTIFS('Tracking Data'!L$3:L1114,"&lt;="&amp;$C117,'Tracking Data'!M$3:M1114,"="&amp;""),"")</f>
        <v/>
      </c>
      <c r="F117" t="str">
        <f ca="1">IF(TODAY()&gt;=$A117,COUNTIFS('Tracking Data'!M$3:M1114,"&lt;="&amp;$C117,'Tracking Data'!N$3:N1114,"="&amp;""),"")</f>
        <v/>
      </c>
      <c r="G117" t="str">
        <f t="shared" ca="1" si="6"/>
        <v/>
      </c>
      <c r="H117" t="str">
        <f ca="1">IF(TODAY()&gt;=$A117,COUNTIFS('Tracking Data'!N$3:N1114,"&lt;="&amp;$C117,'Tracking Data'!O$3:O1114,"="&amp;""),"")</f>
        <v/>
      </c>
      <c r="I117" t="str">
        <f ca="1">IF(TODAY()&gt;=$A117,COUNTIFS('Tracking Data'!O$3:O1114,"&lt;="&amp;$C117,'Tracking Data'!P$3:P1114,"="&amp;""),"")</f>
        <v/>
      </c>
      <c r="J117" t="str">
        <f t="shared" ca="1" si="7"/>
        <v/>
      </c>
      <c r="K117" t="str">
        <f ca="1">IF(TODAY()&gt;=$A117,COUNTIFS('Tracking Data'!P$3:P1114,"&lt;="&amp;$C117,'Tracking Data'!Q$3:Q1114,"="&amp;""),"")</f>
        <v/>
      </c>
      <c r="L117" t="str">
        <f ca="1">IF(TODAY()&gt;=$A117,COUNTIFS('Tracking Data'!Q$3:Q1114,"&lt;="&amp;$C117,'Tracking Data'!R$3:R1114,"="&amp;""),"")</f>
        <v/>
      </c>
      <c r="M117" t="str">
        <f t="shared" ca="1" si="8"/>
        <v/>
      </c>
      <c r="N117" t="str">
        <f ca="1">IF(M117&lt;&gt;"",COUNTIFS('Tracking Data'!R$3:R1115,"&gt;="&amp;'Weekly Summary'!$B117,'Tracking Data'!R$3:R1115,"&lt;="&amp;'Weekly Summary'!$C117),"")</f>
        <v/>
      </c>
      <c r="O117" t="str">
        <f t="shared" ca="1" si="9"/>
        <v/>
      </c>
      <c r="P117" t="str">
        <f>IFERROR(AVERAGEIFS('Tracking Data'!S$3:S$1000,'Tracking Data'!R$3:R1115,"&gt;="&amp;B117,'Tracking Data'!R$3:R1115,"&lt;="&amp;C117),"")</f>
        <v/>
      </c>
      <c r="Q117" t="str">
        <f ca="1">IF(D117&lt;&gt;"",COUNTIFS('Tracking Data'!D$3:D$1000,"SPM"&amp;"*",'Tracking Data'!R$3:R$1000,""),"")</f>
        <v/>
      </c>
      <c r="R117" t="str">
        <f ca="1">IF(D117&lt;&gt;"",COUNTIFS('Tracking Data'!D$3:D1115,"SPM"&amp;"*",'Tracking Data'!K$3:K1115,""),"")</f>
        <v/>
      </c>
    </row>
    <row r="118" spans="1:18" x14ac:dyDescent="0.25">
      <c r="A118" s="4">
        <f t="shared" si="10"/>
        <v>43611</v>
      </c>
      <c r="B118" s="4">
        <v>43611</v>
      </c>
      <c r="C118" s="4">
        <v>43617</v>
      </c>
      <c r="D118" t="str">
        <f ca="1">IF(TODAY()&gt;=$A118,COUNTIFS('Tracking Data'!K$3:K1115,"&lt;="&amp;$C118,'Tracking Data'!L$3:L1115,"="&amp;""),"")</f>
        <v/>
      </c>
      <c r="E118" t="str">
        <f ca="1">IF(TODAY()&gt;=$A118,COUNTIFS('Tracking Data'!L$3:L1115,"&lt;="&amp;$C118,'Tracking Data'!M$3:M1115,"="&amp;""),"")</f>
        <v/>
      </c>
      <c r="F118" t="str">
        <f ca="1">IF(TODAY()&gt;=$A118,COUNTIFS('Tracking Data'!M$3:M1115,"&lt;="&amp;$C118,'Tracking Data'!N$3:N1115,"="&amp;""),"")</f>
        <v/>
      </c>
      <c r="G118" t="str">
        <f t="shared" ca="1" si="6"/>
        <v/>
      </c>
      <c r="H118" t="str">
        <f ca="1">IF(TODAY()&gt;=$A118,COUNTIFS('Tracking Data'!N$3:N1115,"&lt;="&amp;$C118,'Tracking Data'!O$3:O1115,"="&amp;""),"")</f>
        <v/>
      </c>
      <c r="I118" t="str">
        <f ca="1">IF(TODAY()&gt;=$A118,COUNTIFS('Tracking Data'!O$3:O1115,"&lt;="&amp;$C118,'Tracking Data'!P$3:P1115,"="&amp;""),"")</f>
        <v/>
      </c>
      <c r="J118" t="str">
        <f t="shared" ca="1" si="7"/>
        <v/>
      </c>
      <c r="K118" t="str">
        <f ca="1">IF(TODAY()&gt;=$A118,COUNTIFS('Tracking Data'!P$3:P1115,"&lt;="&amp;$C118,'Tracking Data'!Q$3:Q1115,"="&amp;""),"")</f>
        <v/>
      </c>
      <c r="L118" t="str">
        <f ca="1">IF(TODAY()&gt;=$A118,COUNTIFS('Tracking Data'!Q$3:Q1115,"&lt;="&amp;$C118,'Tracking Data'!R$3:R1115,"="&amp;""),"")</f>
        <v/>
      </c>
      <c r="M118" t="str">
        <f t="shared" ca="1" si="8"/>
        <v/>
      </c>
      <c r="N118" t="str">
        <f ca="1">IF(M118&lt;&gt;"",COUNTIFS('Tracking Data'!R$3:R1116,"&gt;="&amp;'Weekly Summary'!$B118,'Tracking Data'!R$3:R1116,"&lt;="&amp;'Weekly Summary'!$C118),"")</f>
        <v/>
      </c>
      <c r="O118" t="str">
        <f t="shared" ca="1" si="9"/>
        <v/>
      </c>
      <c r="P118" t="str">
        <f>IFERROR(AVERAGEIFS('Tracking Data'!S$3:S$1000,'Tracking Data'!R$3:R1116,"&gt;="&amp;B118,'Tracking Data'!R$3:R1116,"&lt;="&amp;C118),"")</f>
        <v/>
      </c>
      <c r="Q118" t="str">
        <f ca="1">IF(D118&lt;&gt;"",COUNTIFS('Tracking Data'!D$3:D$1000,"SPM"&amp;"*",'Tracking Data'!R$3:R$1000,""),"")</f>
        <v/>
      </c>
      <c r="R118" t="str">
        <f ca="1">IF(D118&lt;&gt;"",COUNTIFS('Tracking Data'!D$3:D1116,"SPM"&amp;"*",'Tracking Data'!K$3:K1116,""),"")</f>
        <v/>
      </c>
    </row>
    <row r="119" spans="1:18" x14ac:dyDescent="0.25">
      <c r="A119" s="4">
        <f t="shared" si="10"/>
        <v>43618</v>
      </c>
      <c r="B119" s="4">
        <v>43618</v>
      </c>
      <c r="C119" s="4">
        <v>43624</v>
      </c>
      <c r="D119" t="str">
        <f ca="1">IF(TODAY()&gt;=$A119,COUNTIFS('Tracking Data'!K$3:K1116,"&lt;="&amp;$C119,'Tracking Data'!L$3:L1116,"="&amp;""),"")</f>
        <v/>
      </c>
      <c r="E119" t="str">
        <f ca="1">IF(TODAY()&gt;=$A119,COUNTIFS('Tracking Data'!L$3:L1116,"&lt;="&amp;$C119,'Tracking Data'!M$3:M1116,"="&amp;""),"")</f>
        <v/>
      </c>
      <c r="F119" t="str">
        <f ca="1">IF(TODAY()&gt;=$A119,COUNTIFS('Tracking Data'!M$3:M1116,"&lt;="&amp;$C119,'Tracking Data'!N$3:N1116,"="&amp;""),"")</f>
        <v/>
      </c>
      <c r="G119" t="str">
        <f t="shared" ca="1" si="6"/>
        <v/>
      </c>
      <c r="H119" t="str">
        <f ca="1">IF(TODAY()&gt;=$A119,COUNTIFS('Tracking Data'!N$3:N1116,"&lt;="&amp;$C119,'Tracking Data'!O$3:O1116,"="&amp;""),"")</f>
        <v/>
      </c>
      <c r="I119" t="str">
        <f ca="1">IF(TODAY()&gt;=$A119,COUNTIFS('Tracking Data'!O$3:O1116,"&lt;="&amp;$C119,'Tracking Data'!P$3:P1116,"="&amp;""),"")</f>
        <v/>
      </c>
      <c r="J119" t="str">
        <f t="shared" ca="1" si="7"/>
        <v/>
      </c>
      <c r="K119" t="str">
        <f ca="1">IF(TODAY()&gt;=$A119,COUNTIFS('Tracking Data'!P$3:P1116,"&lt;="&amp;$C119,'Tracking Data'!Q$3:Q1116,"="&amp;""),"")</f>
        <v/>
      </c>
      <c r="L119" t="str">
        <f ca="1">IF(TODAY()&gt;=$A119,COUNTIFS('Tracking Data'!Q$3:Q1116,"&lt;="&amp;$C119,'Tracking Data'!R$3:R1116,"="&amp;""),"")</f>
        <v/>
      </c>
      <c r="M119" t="str">
        <f t="shared" ca="1" si="8"/>
        <v/>
      </c>
      <c r="N119" t="str">
        <f ca="1">IF(M119&lt;&gt;"",COUNTIFS('Tracking Data'!R$3:R1117,"&gt;="&amp;'Weekly Summary'!$B119,'Tracking Data'!R$3:R1117,"&lt;="&amp;'Weekly Summary'!$C119),"")</f>
        <v/>
      </c>
      <c r="O119" t="str">
        <f t="shared" ca="1" si="9"/>
        <v/>
      </c>
      <c r="P119" t="str">
        <f>IFERROR(AVERAGEIFS('Tracking Data'!S$3:S$1000,'Tracking Data'!R$3:R1117,"&gt;="&amp;B119,'Tracking Data'!R$3:R1117,"&lt;="&amp;C119),"")</f>
        <v/>
      </c>
      <c r="Q119" t="str">
        <f ca="1">IF(D119&lt;&gt;"",COUNTIFS('Tracking Data'!D$3:D$1000,"SPM"&amp;"*",'Tracking Data'!R$3:R$1000,""),"")</f>
        <v/>
      </c>
      <c r="R119" t="str">
        <f ca="1">IF(D119&lt;&gt;"",COUNTIFS('Tracking Data'!D$3:D1117,"SPM"&amp;"*",'Tracking Data'!K$3:K1117,""),"")</f>
        <v/>
      </c>
    </row>
    <row r="120" spans="1:18" x14ac:dyDescent="0.25">
      <c r="A120" s="4">
        <f t="shared" si="10"/>
        <v>43625</v>
      </c>
      <c r="B120" s="4">
        <v>43625</v>
      </c>
      <c r="C120" s="4">
        <v>43631</v>
      </c>
      <c r="D120" t="str">
        <f ca="1">IF(TODAY()&gt;=$A120,COUNTIFS('Tracking Data'!K$3:K1117,"&lt;="&amp;$C120,'Tracking Data'!L$3:L1117,"="&amp;""),"")</f>
        <v/>
      </c>
      <c r="E120" t="str">
        <f ca="1">IF(TODAY()&gt;=$A120,COUNTIFS('Tracking Data'!L$3:L1117,"&lt;="&amp;$C120,'Tracking Data'!M$3:M1117,"="&amp;""),"")</f>
        <v/>
      </c>
      <c r="F120" t="str">
        <f ca="1">IF(TODAY()&gt;=$A120,COUNTIFS('Tracking Data'!M$3:M1117,"&lt;="&amp;$C120,'Tracking Data'!N$3:N1117,"="&amp;""),"")</f>
        <v/>
      </c>
      <c r="G120" t="str">
        <f t="shared" ca="1" si="6"/>
        <v/>
      </c>
      <c r="H120" t="str">
        <f ca="1">IF(TODAY()&gt;=$A120,COUNTIFS('Tracking Data'!N$3:N1117,"&lt;="&amp;$C120,'Tracking Data'!O$3:O1117,"="&amp;""),"")</f>
        <v/>
      </c>
      <c r="I120" t="str">
        <f ca="1">IF(TODAY()&gt;=$A120,COUNTIFS('Tracking Data'!O$3:O1117,"&lt;="&amp;$C120,'Tracking Data'!P$3:P1117,"="&amp;""),"")</f>
        <v/>
      </c>
      <c r="J120" t="str">
        <f t="shared" ca="1" si="7"/>
        <v/>
      </c>
      <c r="K120" t="str">
        <f ca="1">IF(TODAY()&gt;=$A120,COUNTIFS('Tracking Data'!P$3:P1117,"&lt;="&amp;$C120,'Tracking Data'!Q$3:Q1117,"="&amp;""),"")</f>
        <v/>
      </c>
      <c r="L120" t="str">
        <f ca="1">IF(TODAY()&gt;=$A120,COUNTIFS('Tracking Data'!Q$3:Q1117,"&lt;="&amp;$C120,'Tracking Data'!R$3:R1117,"="&amp;""),"")</f>
        <v/>
      </c>
      <c r="M120" t="str">
        <f t="shared" ca="1" si="8"/>
        <v/>
      </c>
      <c r="N120" t="str">
        <f ca="1">IF(M120&lt;&gt;"",COUNTIFS('Tracking Data'!R$3:R1118,"&gt;="&amp;'Weekly Summary'!$B120,'Tracking Data'!R$3:R1118,"&lt;="&amp;'Weekly Summary'!$C120),"")</f>
        <v/>
      </c>
      <c r="O120" t="str">
        <f t="shared" ca="1" si="9"/>
        <v/>
      </c>
      <c r="P120" t="str">
        <f>IFERROR(AVERAGEIFS('Tracking Data'!S$3:S$1000,'Tracking Data'!R$3:R1118,"&gt;="&amp;B120,'Tracking Data'!R$3:R1118,"&lt;="&amp;C120),"")</f>
        <v/>
      </c>
      <c r="Q120" t="str">
        <f ca="1">IF(D120&lt;&gt;"",COUNTIFS('Tracking Data'!D$3:D$1000,"SPM"&amp;"*",'Tracking Data'!R$3:R$1000,""),"")</f>
        <v/>
      </c>
      <c r="R120" t="str">
        <f ca="1">IF(D120&lt;&gt;"",COUNTIFS('Tracking Data'!D$3:D1118,"SPM"&amp;"*",'Tracking Data'!K$3:K1118,""),"")</f>
        <v/>
      </c>
    </row>
    <row r="121" spans="1:18" x14ac:dyDescent="0.25">
      <c r="A121" s="4">
        <f t="shared" si="10"/>
        <v>43632</v>
      </c>
      <c r="B121" s="4">
        <v>43632</v>
      </c>
      <c r="C121" s="4">
        <v>43638</v>
      </c>
      <c r="D121" t="str">
        <f ca="1">IF(TODAY()&gt;=$A121,COUNTIFS('Tracking Data'!K$3:K1118,"&lt;="&amp;$C121,'Tracking Data'!L$3:L1118,"="&amp;""),"")</f>
        <v/>
      </c>
      <c r="E121" t="str">
        <f ca="1">IF(TODAY()&gt;=$A121,COUNTIFS('Tracking Data'!L$3:L1118,"&lt;="&amp;$C121,'Tracking Data'!M$3:M1118,"="&amp;""),"")</f>
        <v/>
      </c>
      <c r="F121" t="str">
        <f ca="1">IF(TODAY()&gt;=$A121,COUNTIFS('Tracking Data'!M$3:M1118,"&lt;="&amp;$C121,'Tracking Data'!N$3:N1118,"="&amp;""),"")</f>
        <v/>
      </c>
      <c r="G121" t="str">
        <f t="shared" ca="1" si="6"/>
        <v/>
      </c>
      <c r="H121" t="str">
        <f ca="1">IF(TODAY()&gt;=$A121,COUNTIFS('Tracking Data'!N$3:N1118,"&lt;="&amp;$C121,'Tracking Data'!O$3:O1118,"="&amp;""),"")</f>
        <v/>
      </c>
      <c r="I121" t="str">
        <f ca="1">IF(TODAY()&gt;=$A121,COUNTIFS('Tracking Data'!O$3:O1118,"&lt;="&amp;$C121,'Tracking Data'!P$3:P1118,"="&amp;""),"")</f>
        <v/>
      </c>
      <c r="J121" t="str">
        <f t="shared" ca="1" si="7"/>
        <v/>
      </c>
      <c r="K121" t="str">
        <f ca="1">IF(TODAY()&gt;=$A121,COUNTIFS('Tracking Data'!P$3:P1118,"&lt;="&amp;$C121,'Tracking Data'!Q$3:Q1118,"="&amp;""),"")</f>
        <v/>
      </c>
      <c r="L121" t="str">
        <f ca="1">IF(TODAY()&gt;=$A121,COUNTIFS('Tracking Data'!Q$3:Q1118,"&lt;="&amp;$C121,'Tracking Data'!R$3:R1118,"="&amp;""),"")</f>
        <v/>
      </c>
      <c r="M121" t="str">
        <f t="shared" ca="1" si="8"/>
        <v/>
      </c>
      <c r="N121" t="str">
        <f ca="1">IF(M121&lt;&gt;"",COUNTIFS('Tracking Data'!R$3:R1119,"&gt;="&amp;'Weekly Summary'!$B121,'Tracking Data'!R$3:R1119,"&lt;="&amp;'Weekly Summary'!$C121),"")</f>
        <v/>
      </c>
      <c r="O121" t="str">
        <f t="shared" ca="1" si="9"/>
        <v/>
      </c>
      <c r="P121" t="str">
        <f>IFERROR(AVERAGEIFS('Tracking Data'!S$3:S$1000,'Tracking Data'!R$3:R1119,"&gt;="&amp;B121,'Tracking Data'!R$3:R1119,"&lt;="&amp;C121),"")</f>
        <v/>
      </c>
      <c r="Q121" t="str">
        <f ca="1">IF(D121&lt;&gt;"",COUNTIFS('Tracking Data'!D$3:D$1000,"SPM"&amp;"*",'Tracking Data'!R$3:R$1000,""),"")</f>
        <v/>
      </c>
      <c r="R121" t="str">
        <f ca="1">IF(D121&lt;&gt;"",COUNTIFS('Tracking Data'!D$3:D1119,"SPM"&amp;"*",'Tracking Data'!K$3:K1119,""),"")</f>
        <v/>
      </c>
    </row>
    <row r="122" spans="1:18" x14ac:dyDescent="0.25">
      <c r="A122" s="4">
        <f t="shared" si="10"/>
        <v>43639</v>
      </c>
      <c r="B122" s="4">
        <v>43639</v>
      </c>
      <c r="C122" s="4">
        <v>43645</v>
      </c>
      <c r="D122" t="str">
        <f ca="1">IF(TODAY()&gt;=$A122,COUNTIFS('Tracking Data'!K$3:K1119,"&lt;="&amp;$C122,'Tracking Data'!L$3:L1119,"="&amp;""),"")</f>
        <v/>
      </c>
      <c r="E122" t="str">
        <f ca="1">IF(TODAY()&gt;=$A122,COUNTIFS('Tracking Data'!L$3:L1119,"&lt;="&amp;$C122,'Tracking Data'!M$3:M1119,"="&amp;""),"")</f>
        <v/>
      </c>
      <c r="F122" t="str">
        <f ca="1">IF(TODAY()&gt;=$A122,COUNTIFS('Tracking Data'!M$3:M1119,"&lt;="&amp;$C122,'Tracking Data'!N$3:N1119,"="&amp;""),"")</f>
        <v/>
      </c>
      <c r="G122" t="str">
        <f t="shared" ca="1" si="6"/>
        <v/>
      </c>
      <c r="H122" t="str">
        <f ca="1">IF(TODAY()&gt;=$A122,COUNTIFS('Tracking Data'!N$3:N1119,"&lt;="&amp;$C122,'Tracking Data'!O$3:O1119,"="&amp;""),"")</f>
        <v/>
      </c>
      <c r="I122" t="str">
        <f ca="1">IF(TODAY()&gt;=$A122,COUNTIFS('Tracking Data'!O$3:O1119,"&lt;="&amp;$C122,'Tracking Data'!P$3:P1119,"="&amp;""),"")</f>
        <v/>
      </c>
      <c r="J122" t="str">
        <f t="shared" ca="1" si="7"/>
        <v/>
      </c>
      <c r="K122" t="str">
        <f ca="1">IF(TODAY()&gt;=$A122,COUNTIFS('Tracking Data'!P$3:P1119,"&lt;="&amp;$C122,'Tracking Data'!Q$3:Q1119,"="&amp;""),"")</f>
        <v/>
      </c>
      <c r="L122" t="str">
        <f ca="1">IF(TODAY()&gt;=$A122,COUNTIFS('Tracking Data'!Q$3:Q1119,"&lt;="&amp;$C122,'Tracking Data'!R$3:R1119,"="&amp;""),"")</f>
        <v/>
      </c>
      <c r="M122" t="str">
        <f t="shared" ca="1" si="8"/>
        <v/>
      </c>
      <c r="N122" t="str">
        <f ca="1">IF(M122&lt;&gt;"",COUNTIFS('Tracking Data'!R$3:R1120,"&gt;="&amp;'Weekly Summary'!$B122,'Tracking Data'!R$3:R1120,"&lt;="&amp;'Weekly Summary'!$C122),"")</f>
        <v/>
      </c>
      <c r="O122" t="str">
        <f t="shared" ca="1" si="9"/>
        <v/>
      </c>
      <c r="P122" t="str">
        <f>IFERROR(AVERAGEIFS('Tracking Data'!S$3:S$1000,'Tracking Data'!R$3:R1120,"&gt;="&amp;B122,'Tracking Data'!R$3:R1120,"&lt;="&amp;C122),"")</f>
        <v/>
      </c>
      <c r="Q122" t="str">
        <f ca="1">IF(D122&lt;&gt;"",COUNTIFS('Tracking Data'!D$3:D$1000,"SPM"&amp;"*",'Tracking Data'!R$3:R$1000,""),"")</f>
        <v/>
      </c>
      <c r="R122" t="str">
        <f ca="1">IF(D122&lt;&gt;"",COUNTIFS('Tracking Data'!D$3:D1120,"SPM"&amp;"*",'Tracking Data'!K$3:K1120,""),"")</f>
        <v/>
      </c>
    </row>
    <row r="123" spans="1:18" x14ac:dyDescent="0.25">
      <c r="A123" s="4">
        <f t="shared" si="10"/>
        <v>43646</v>
      </c>
      <c r="B123" s="4">
        <v>43646</v>
      </c>
      <c r="C123" s="4">
        <v>43652</v>
      </c>
      <c r="D123" t="str">
        <f ca="1">IF(TODAY()&gt;=$A123,COUNTIFS('Tracking Data'!K$3:K1120,"&lt;="&amp;$C123,'Tracking Data'!L$3:L1120,"="&amp;""),"")</f>
        <v/>
      </c>
      <c r="E123" t="str">
        <f ca="1">IF(TODAY()&gt;=$A123,COUNTIFS('Tracking Data'!L$3:L1120,"&lt;="&amp;$C123,'Tracking Data'!M$3:M1120,"="&amp;""),"")</f>
        <v/>
      </c>
      <c r="F123" t="str">
        <f ca="1">IF(TODAY()&gt;=$A123,COUNTIFS('Tracking Data'!M$3:M1120,"&lt;="&amp;$C123,'Tracking Data'!N$3:N1120,"="&amp;""),"")</f>
        <v/>
      </c>
      <c r="G123" t="str">
        <f t="shared" ca="1" si="6"/>
        <v/>
      </c>
      <c r="H123" t="str">
        <f ca="1">IF(TODAY()&gt;=$A123,COUNTIFS('Tracking Data'!N$3:N1120,"&lt;="&amp;$C123,'Tracking Data'!O$3:O1120,"="&amp;""),"")</f>
        <v/>
      </c>
      <c r="I123" t="str">
        <f ca="1">IF(TODAY()&gt;=$A123,COUNTIFS('Tracking Data'!O$3:O1120,"&lt;="&amp;$C123,'Tracking Data'!P$3:P1120,"="&amp;""),"")</f>
        <v/>
      </c>
      <c r="J123" t="str">
        <f t="shared" ca="1" si="7"/>
        <v/>
      </c>
      <c r="K123" t="str">
        <f ca="1">IF(TODAY()&gt;=$A123,COUNTIFS('Tracking Data'!P$3:P1120,"&lt;="&amp;$C123,'Tracking Data'!Q$3:Q1120,"="&amp;""),"")</f>
        <v/>
      </c>
      <c r="L123" t="str">
        <f ca="1">IF(TODAY()&gt;=$A123,COUNTIFS('Tracking Data'!Q$3:Q1120,"&lt;="&amp;$C123,'Tracking Data'!R$3:R1120,"="&amp;""),"")</f>
        <v/>
      </c>
      <c r="M123" t="str">
        <f t="shared" ca="1" si="8"/>
        <v/>
      </c>
      <c r="N123" t="str">
        <f ca="1">IF(M123&lt;&gt;"",COUNTIFS('Tracking Data'!R$3:R1121,"&gt;="&amp;'Weekly Summary'!$B123,'Tracking Data'!R$3:R1121,"&lt;="&amp;'Weekly Summary'!$C123),"")</f>
        <v/>
      </c>
      <c r="O123" t="str">
        <f t="shared" ca="1" si="9"/>
        <v/>
      </c>
      <c r="P123" t="str">
        <f>IFERROR(AVERAGEIFS('Tracking Data'!S$3:S$1000,'Tracking Data'!R$3:R1121,"&gt;="&amp;B123,'Tracking Data'!R$3:R1121,"&lt;="&amp;C123),"")</f>
        <v/>
      </c>
      <c r="Q123" t="str">
        <f ca="1">IF(D123&lt;&gt;"",COUNTIFS('Tracking Data'!D$3:D$1000,"SPM"&amp;"*",'Tracking Data'!R$3:R$1000,""),"")</f>
        <v/>
      </c>
      <c r="R123" t="str">
        <f ca="1">IF(D123&lt;&gt;"",COUNTIFS('Tracking Data'!D$3:D1121,"SPM"&amp;"*",'Tracking Data'!K$3:K1121,""),"")</f>
        <v/>
      </c>
    </row>
    <row r="124" spans="1:18" x14ac:dyDescent="0.25">
      <c r="A124" s="4">
        <f t="shared" si="10"/>
        <v>43653</v>
      </c>
      <c r="B124" s="4">
        <v>43653</v>
      </c>
      <c r="C124" s="4">
        <v>43659</v>
      </c>
      <c r="D124" t="str">
        <f ca="1">IF(TODAY()&gt;=$A124,COUNTIFS('Tracking Data'!K$3:K1121,"&lt;="&amp;$C124,'Tracking Data'!L$3:L1121,"="&amp;""),"")</f>
        <v/>
      </c>
      <c r="E124" t="str">
        <f ca="1">IF(TODAY()&gt;=$A124,COUNTIFS('Tracking Data'!L$3:L1121,"&lt;="&amp;$C124,'Tracking Data'!M$3:M1121,"="&amp;""),"")</f>
        <v/>
      </c>
      <c r="F124" t="str">
        <f ca="1">IF(TODAY()&gt;=$A124,COUNTIFS('Tracking Data'!M$3:M1121,"&lt;="&amp;$C124,'Tracking Data'!N$3:N1121,"="&amp;""),"")</f>
        <v/>
      </c>
      <c r="G124" t="str">
        <f t="shared" ca="1" si="6"/>
        <v/>
      </c>
      <c r="H124" t="str">
        <f ca="1">IF(TODAY()&gt;=$A124,COUNTIFS('Tracking Data'!N$3:N1121,"&lt;="&amp;$C124,'Tracking Data'!O$3:O1121,"="&amp;""),"")</f>
        <v/>
      </c>
      <c r="I124" t="str">
        <f ca="1">IF(TODAY()&gt;=$A124,COUNTIFS('Tracking Data'!O$3:O1121,"&lt;="&amp;$C124,'Tracking Data'!P$3:P1121,"="&amp;""),"")</f>
        <v/>
      </c>
      <c r="J124" t="str">
        <f t="shared" ca="1" si="7"/>
        <v/>
      </c>
      <c r="K124" t="str">
        <f ca="1">IF(TODAY()&gt;=$A124,COUNTIFS('Tracking Data'!P$3:P1121,"&lt;="&amp;$C124,'Tracking Data'!Q$3:Q1121,"="&amp;""),"")</f>
        <v/>
      </c>
      <c r="L124" t="str">
        <f ca="1">IF(TODAY()&gt;=$A124,COUNTIFS('Tracking Data'!Q$3:Q1121,"&lt;="&amp;$C124,'Tracking Data'!R$3:R1121,"="&amp;""),"")</f>
        <v/>
      </c>
      <c r="M124" t="str">
        <f t="shared" ca="1" si="8"/>
        <v/>
      </c>
      <c r="N124" t="str">
        <f ca="1">IF(M124&lt;&gt;"",COUNTIFS('Tracking Data'!R$3:R1122,"&gt;="&amp;'Weekly Summary'!$B124,'Tracking Data'!R$3:R1122,"&lt;="&amp;'Weekly Summary'!$C124),"")</f>
        <v/>
      </c>
      <c r="O124" t="str">
        <f t="shared" ca="1" si="9"/>
        <v/>
      </c>
      <c r="P124" t="str">
        <f>IFERROR(AVERAGEIFS('Tracking Data'!S$3:S$1000,'Tracking Data'!R$3:R1122,"&gt;="&amp;B124,'Tracking Data'!R$3:R1122,"&lt;="&amp;C124),"")</f>
        <v/>
      </c>
      <c r="Q124" t="str">
        <f ca="1">IF(D124&lt;&gt;"",COUNTIFS('Tracking Data'!D$3:D$1000,"SPM"&amp;"*",'Tracking Data'!R$3:R$1000,""),"")</f>
        <v/>
      </c>
      <c r="R124" t="str">
        <f ca="1">IF(D124&lt;&gt;"",COUNTIFS('Tracking Data'!D$3:D1122,"SPM"&amp;"*",'Tracking Data'!K$3:K1122,""),"")</f>
        <v/>
      </c>
    </row>
    <row r="125" spans="1:18" x14ac:dyDescent="0.25">
      <c r="A125" s="4">
        <f t="shared" si="10"/>
        <v>43660</v>
      </c>
      <c r="B125" s="4">
        <v>43660</v>
      </c>
      <c r="C125" s="4">
        <v>43666</v>
      </c>
      <c r="D125" t="str">
        <f ca="1">IF(TODAY()&gt;=$A125,COUNTIFS('Tracking Data'!K$3:K1122,"&lt;="&amp;$C125,'Tracking Data'!L$3:L1122,"="&amp;""),"")</f>
        <v/>
      </c>
      <c r="E125" t="str">
        <f ca="1">IF(TODAY()&gt;=$A125,COUNTIFS('Tracking Data'!L$3:L1122,"&lt;="&amp;$C125,'Tracking Data'!M$3:M1122,"="&amp;""),"")</f>
        <v/>
      </c>
      <c r="F125" t="str">
        <f ca="1">IF(TODAY()&gt;=$A125,COUNTIFS('Tracking Data'!M$3:M1122,"&lt;="&amp;$C125,'Tracking Data'!N$3:N1122,"="&amp;""),"")</f>
        <v/>
      </c>
      <c r="G125" t="str">
        <f t="shared" ca="1" si="6"/>
        <v/>
      </c>
      <c r="H125" t="str">
        <f ca="1">IF(TODAY()&gt;=$A125,COUNTIFS('Tracking Data'!N$3:N1122,"&lt;="&amp;$C125,'Tracking Data'!O$3:O1122,"="&amp;""),"")</f>
        <v/>
      </c>
      <c r="I125" t="str">
        <f ca="1">IF(TODAY()&gt;=$A125,COUNTIFS('Tracking Data'!O$3:O1122,"&lt;="&amp;$C125,'Tracking Data'!P$3:P1122,"="&amp;""),"")</f>
        <v/>
      </c>
      <c r="J125" t="str">
        <f t="shared" ca="1" si="7"/>
        <v/>
      </c>
      <c r="K125" t="str">
        <f ca="1">IF(TODAY()&gt;=$A125,COUNTIFS('Tracking Data'!P$3:P1122,"&lt;="&amp;$C125,'Tracking Data'!Q$3:Q1122,"="&amp;""),"")</f>
        <v/>
      </c>
      <c r="L125" t="str">
        <f ca="1">IF(TODAY()&gt;=$A125,COUNTIFS('Tracking Data'!Q$3:Q1122,"&lt;="&amp;$C125,'Tracking Data'!R$3:R1122,"="&amp;""),"")</f>
        <v/>
      </c>
      <c r="M125" t="str">
        <f t="shared" ca="1" si="8"/>
        <v/>
      </c>
      <c r="N125" t="str">
        <f ca="1">IF(M125&lt;&gt;"",COUNTIFS('Tracking Data'!R$3:R1123,"&gt;="&amp;'Weekly Summary'!$B125,'Tracking Data'!R$3:R1123,"&lt;="&amp;'Weekly Summary'!$C125),"")</f>
        <v/>
      </c>
      <c r="O125" t="str">
        <f t="shared" ca="1" si="9"/>
        <v/>
      </c>
      <c r="P125" t="str">
        <f>IFERROR(AVERAGEIFS('Tracking Data'!S$3:S$1000,'Tracking Data'!R$3:R1123,"&gt;="&amp;B125,'Tracking Data'!R$3:R1123,"&lt;="&amp;C125),"")</f>
        <v/>
      </c>
      <c r="Q125" t="str">
        <f ca="1">IF(D125&lt;&gt;"",COUNTIFS('Tracking Data'!D$3:D$1000,"SPM"&amp;"*",'Tracking Data'!R$3:R$1000,""),"")</f>
        <v/>
      </c>
      <c r="R125" t="str">
        <f ca="1">IF(D125&lt;&gt;"",COUNTIFS('Tracking Data'!D$3:D1123,"SPM"&amp;"*",'Tracking Data'!K$3:K1123,""),"")</f>
        <v/>
      </c>
    </row>
    <row r="126" spans="1:18" x14ac:dyDescent="0.25">
      <c r="A126" s="4">
        <f t="shared" si="10"/>
        <v>43667</v>
      </c>
      <c r="B126" s="4">
        <v>43667</v>
      </c>
      <c r="C126" s="4">
        <v>43673</v>
      </c>
      <c r="D126" t="str">
        <f ca="1">IF(TODAY()&gt;=$A126,COUNTIFS('Tracking Data'!K$3:K1123,"&lt;="&amp;$C126,'Tracking Data'!L$3:L1123,"="&amp;""),"")</f>
        <v/>
      </c>
      <c r="E126" t="str">
        <f ca="1">IF(TODAY()&gt;=$A126,COUNTIFS('Tracking Data'!L$3:L1123,"&lt;="&amp;$C126,'Tracking Data'!M$3:M1123,"="&amp;""),"")</f>
        <v/>
      </c>
      <c r="F126" t="str">
        <f ca="1">IF(TODAY()&gt;=$A126,COUNTIFS('Tracking Data'!M$3:M1123,"&lt;="&amp;$C126,'Tracking Data'!N$3:N1123,"="&amp;""),"")</f>
        <v/>
      </c>
      <c r="G126" t="str">
        <f t="shared" ca="1" si="6"/>
        <v/>
      </c>
      <c r="H126" t="str">
        <f ca="1">IF(TODAY()&gt;=$A126,COUNTIFS('Tracking Data'!N$3:N1123,"&lt;="&amp;$C126,'Tracking Data'!O$3:O1123,"="&amp;""),"")</f>
        <v/>
      </c>
      <c r="I126" t="str">
        <f ca="1">IF(TODAY()&gt;=$A126,COUNTIFS('Tracking Data'!O$3:O1123,"&lt;="&amp;$C126,'Tracking Data'!P$3:P1123,"="&amp;""),"")</f>
        <v/>
      </c>
      <c r="J126" t="str">
        <f t="shared" ca="1" si="7"/>
        <v/>
      </c>
      <c r="K126" t="str">
        <f ca="1">IF(TODAY()&gt;=$A126,COUNTIFS('Tracking Data'!P$3:P1123,"&lt;="&amp;$C126,'Tracking Data'!Q$3:Q1123,"="&amp;""),"")</f>
        <v/>
      </c>
      <c r="L126" t="str">
        <f ca="1">IF(TODAY()&gt;=$A126,COUNTIFS('Tracking Data'!Q$3:Q1123,"&lt;="&amp;$C126,'Tracking Data'!R$3:R1123,"="&amp;""),"")</f>
        <v/>
      </c>
      <c r="M126" t="str">
        <f t="shared" ca="1" si="8"/>
        <v/>
      </c>
      <c r="N126" t="str">
        <f ca="1">IF(M126&lt;&gt;"",COUNTIFS('Tracking Data'!R$3:R1124,"&gt;="&amp;'Weekly Summary'!$B126,'Tracking Data'!R$3:R1124,"&lt;="&amp;'Weekly Summary'!$C126),"")</f>
        <v/>
      </c>
      <c r="O126" t="str">
        <f t="shared" ca="1" si="9"/>
        <v/>
      </c>
      <c r="P126" t="str">
        <f>IFERROR(AVERAGEIFS('Tracking Data'!S$3:S$1000,'Tracking Data'!R$3:R1124,"&gt;="&amp;B126,'Tracking Data'!R$3:R1124,"&lt;="&amp;C126),"")</f>
        <v/>
      </c>
      <c r="Q126" t="str">
        <f ca="1">IF(D126&lt;&gt;"",COUNTIFS('Tracking Data'!D$3:D$1000,"SPM"&amp;"*",'Tracking Data'!R$3:R$1000,""),"")</f>
        <v/>
      </c>
      <c r="R126" t="str">
        <f ca="1">IF(D126&lt;&gt;"",COUNTIFS('Tracking Data'!D$3:D1124,"SPM"&amp;"*",'Tracking Data'!K$3:K1124,""),"")</f>
        <v/>
      </c>
    </row>
    <row r="127" spans="1:18" x14ac:dyDescent="0.25">
      <c r="A127" s="4">
        <f t="shared" si="10"/>
        <v>43674</v>
      </c>
      <c r="B127" s="4">
        <v>43674</v>
      </c>
      <c r="C127" s="4">
        <v>43680</v>
      </c>
      <c r="D127" t="str">
        <f ca="1">IF(TODAY()&gt;=$A127,COUNTIFS('Tracking Data'!K$3:K1124,"&lt;="&amp;$C127,'Tracking Data'!L$3:L1124,"="&amp;""),"")</f>
        <v/>
      </c>
      <c r="E127" t="str">
        <f ca="1">IF(TODAY()&gt;=$A127,COUNTIFS('Tracking Data'!L$3:L1124,"&lt;="&amp;$C127,'Tracking Data'!M$3:M1124,"="&amp;""),"")</f>
        <v/>
      </c>
      <c r="F127" t="str">
        <f ca="1">IF(TODAY()&gt;=$A127,COUNTIFS('Tracking Data'!M$3:M1124,"&lt;="&amp;$C127,'Tracking Data'!N$3:N1124,"="&amp;""),"")</f>
        <v/>
      </c>
      <c r="G127" t="str">
        <f t="shared" ca="1" si="6"/>
        <v/>
      </c>
      <c r="H127" t="str">
        <f ca="1">IF(TODAY()&gt;=$A127,COUNTIFS('Tracking Data'!N$3:N1124,"&lt;="&amp;$C127,'Tracking Data'!O$3:O1124,"="&amp;""),"")</f>
        <v/>
      </c>
      <c r="I127" t="str">
        <f ca="1">IF(TODAY()&gt;=$A127,COUNTIFS('Tracking Data'!O$3:O1124,"&lt;="&amp;$C127,'Tracking Data'!P$3:P1124,"="&amp;""),"")</f>
        <v/>
      </c>
      <c r="J127" t="str">
        <f t="shared" ca="1" si="7"/>
        <v/>
      </c>
      <c r="K127" t="str">
        <f ca="1">IF(TODAY()&gt;=$A127,COUNTIFS('Tracking Data'!P$3:P1124,"&lt;="&amp;$C127,'Tracking Data'!Q$3:Q1124,"="&amp;""),"")</f>
        <v/>
      </c>
      <c r="L127" t="str">
        <f ca="1">IF(TODAY()&gt;=$A127,COUNTIFS('Tracking Data'!Q$3:Q1124,"&lt;="&amp;$C127,'Tracking Data'!R$3:R1124,"="&amp;""),"")</f>
        <v/>
      </c>
      <c r="M127" t="str">
        <f t="shared" ca="1" si="8"/>
        <v/>
      </c>
      <c r="N127" t="str">
        <f ca="1">IF(M127&lt;&gt;"",COUNTIFS('Tracking Data'!R$3:R1125,"&gt;="&amp;'Weekly Summary'!$B127,'Tracking Data'!R$3:R1125,"&lt;="&amp;'Weekly Summary'!$C127),"")</f>
        <v/>
      </c>
      <c r="O127" t="str">
        <f t="shared" ca="1" si="9"/>
        <v/>
      </c>
      <c r="P127" t="str">
        <f>IFERROR(AVERAGEIFS('Tracking Data'!S$3:S$1000,'Tracking Data'!R$3:R1125,"&gt;="&amp;B127,'Tracking Data'!R$3:R1125,"&lt;="&amp;C127),"")</f>
        <v/>
      </c>
      <c r="Q127" t="str">
        <f ca="1">IF(D127&lt;&gt;"",COUNTIFS('Tracking Data'!D$3:D$1000,"SPM"&amp;"*",'Tracking Data'!R$3:R$1000,""),"")</f>
        <v/>
      </c>
      <c r="R127" t="str">
        <f ca="1">IF(D127&lt;&gt;"",COUNTIFS('Tracking Data'!D$3:D1125,"SPM"&amp;"*",'Tracking Data'!K$3:K1125,""),"")</f>
        <v/>
      </c>
    </row>
    <row r="128" spans="1:18" x14ac:dyDescent="0.25">
      <c r="A128" s="4">
        <f t="shared" si="10"/>
        <v>43681</v>
      </c>
      <c r="B128" s="4">
        <v>43681</v>
      </c>
      <c r="C128" s="4">
        <v>43687</v>
      </c>
      <c r="D128" t="str">
        <f ca="1">IF(TODAY()&gt;=$A128,COUNTIFS('Tracking Data'!K$3:K1125,"&lt;="&amp;$C128,'Tracking Data'!L$3:L1125,"="&amp;""),"")</f>
        <v/>
      </c>
      <c r="E128" t="str">
        <f ca="1">IF(TODAY()&gt;=$A128,COUNTIFS('Tracking Data'!L$3:L1125,"&lt;="&amp;$C128,'Tracking Data'!M$3:M1125,"="&amp;""),"")</f>
        <v/>
      </c>
      <c r="F128" t="str">
        <f ca="1">IF(TODAY()&gt;=$A128,COUNTIFS('Tracking Data'!M$3:M1125,"&lt;="&amp;$C128,'Tracking Data'!N$3:N1125,"="&amp;""),"")</f>
        <v/>
      </c>
      <c r="G128" t="str">
        <f t="shared" ca="1" si="6"/>
        <v/>
      </c>
      <c r="H128" t="str">
        <f ca="1">IF(TODAY()&gt;=$A128,COUNTIFS('Tracking Data'!N$3:N1125,"&lt;="&amp;$C128,'Tracking Data'!O$3:O1125,"="&amp;""),"")</f>
        <v/>
      </c>
      <c r="I128" t="str">
        <f ca="1">IF(TODAY()&gt;=$A128,COUNTIFS('Tracking Data'!O$3:O1125,"&lt;="&amp;$C128,'Tracking Data'!P$3:P1125,"="&amp;""),"")</f>
        <v/>
      </c>
      <c r="J128" t="str">
        <f t="shared" ca="1" si="7"/>
        <v/>
      </c>
      <c r="K128" t="str">
        <f ca="1">IF(TODAY()&gt;=$A128,COUNTIFS('Tracking Data'!P$3:P1125,"&lt;="&amp;$C128,'Tracking Data'!Q$3:Q1125,"="&amp;""),"")</f>
        <v/>
      </c>
      <c r="L128" t="str">
        <f ca="1">IF(TODAY()&gt;=$A128,COUNTIFS('Tracking Data'!Q$3:Q1125,"&lt;="&amp;$C128,'Tracking Data'!R$3:R1125,"="&amp;""),"")</f>
        <v/>
      </c>
      <c r="M128" t="str">
        <f t="shared" ca="1" si="8"/>
        <v/>
      </c>
      <c r="N128" t="str">
        <f ca="1">IF(M128&lt;&gt;"",COUNTIFS('Tracking Data'!R$3:R1126,"&gt;="&amp;'Weekly Summary'!$B128,'Tracking Data'!R$3:R1126,"&lt;="&amp;'Weekly Summary'!$C128),"")</f>
        <v/>
      </c>
      <c r="O128" t="str">
        <f t="shared" ca="1" si="9"/>
        <v/>
      </c>
      <c r="P128" t="str">
        <f>IFERROR(AVERAGEIFS('Tracking Data'!S$3:S$1000,'Tracking Data'!R$3:R1126,"&gt;="&amp;B128,'Tracking Data'!R$3:R1126,"&lt;="&amp;C128),"")</f>
        <v/>
      </c>
      <c r="Q128" t="str">
        <f ca="1">IF(D128&lt;&gt;"",COUNTIFS('Tracking Data'!D$3:D$1000,"SPM"&amp;"*",'Tracking Data'!R$3:R$1000,""),"")</f>
        <v/>
      </c>
      <c r="R128" t="str">
        <f ca="1">IF(D128&lt;&gt;"",COUNTIFS('Tracking Data'!D$3:D1126,"SPM"&amp;"*",'Tracking Data'!K$3:K1126,""),"")</f>
        <v/>
      </c>
    </row>
    <row r="129" spans="1:18" x14ac:dyDescent="0.25">
      <c r="A129" s="4">
        <f t="shared" si="10"/>
        <v>43688</v>
      </c>
      <c r="B129" s="4">
        <v>43688</v>
      </c>
      <c r="C129" s="4">
        <v>43694</v>
      </c>
      <c r="D129" t="str">
        <f ca="1">IF(TODAY()&gt;=$A129,COUNTIFS('Tracking Data'!K$3:K1126,"&lt;="&amp;$C129,'Tracking Data'!L$3:L1126,"="&amp;""),"")</f>
        <v/>
      </c>
      <c r="E129" t="str">
        <f ca="1">IF(TODAY()&gt;=$A129,COUNTIFS('Tracking Data'!L$3:L1126,"&lt;="&amp;$C129,'Tracking Data'!M$3:M1126,"="&amp;""),"")</f>
        <v/>
      </c>
      <c r="F129" t="str">
        <f ca="1">IF(TODAY()&gt;=$A129,COUNTIFS('Tracking Data'!M$3:M1126,"&lt;="&amp;$C129,'Tracking Data'!N$3:N1126,"="&amp;""),"")</f>
        <v/>
      </c>
      <c r="G129" t="str">
        <f t="shared" ca="1" si="6"/>
        <v/>
      </c>
      <c r="H129" t="str">
        <f ca="1">IF(TODAY()&gt;=$A129,COUNTIFS('Tracking Data'!N$3:N1126,"&lt;="&amp;$C129,'Tracking Data'!O$3:O1126,"="&amp;""),"")</f>
        <v/>
      </c>
      <c r="I129" t="str">
        <f ca="1">IF(TODAY()&gt;=$A129,COUNTIFS('Tracking Data'!O$3:O1126,"&lt;="&amp;$C129,'Tracking Data'!P$3:P1126,"="&amp;""),"")</f>
        <v/>
      </c>
      <c r="J129" t="str">
        <f t="shared" ca="1" si="7"/>
        <v/>
      </c>
      <c r="K129" t="str">
        <f ca="1">IF(TODAY()&gt;=$A129,COUNTIFS('Tracking Data'!P$3:P1126,"&lt;="&amp;$C129,'Tracking Data'!Q$3:Q1126,"="&amp;""),"")</f>
        <v/>
      </c>
      <c r="L129" t="str">
        <f ca="1">IF(TODAY()&gt;=$A129,COUNTIFS('Tracking Data'!Q$3:Q1126,"&lt;="&amp;$C129,'Tracking Data'!R$3:R1126,"="&amp;""),"")</f>
        <v/>
      </c>
      <c r="M129" t="str">
        <f t="shared" ca="1" si="8"/>
        <v/>
      </c>
      <c r="N129" t="str">
        <f ca="1">IF(M129&lt;&gt;"",COUNTIFS('Tracking Data'!R$3:R1127,"&gt;="&amp;'Weekly Summary'!$B129,'Tracking Data'!R$3:R1127,"&lt;="&amp;'Weekly Summary'!$C129),"")</f>
        <v/>
      </c>
      <c r="O129" t="str">
        <f t="shared" ca="1" si="9"/>
        <v/>
      </c>
      <c r="P129" t="str">
        <f>IFERROR(AVERAGEIFS('Tracking Data'!S$3:S$1000,'Tracking Data'!R$3:R1127,"&gt;="&amp;B129,'Tracking Data'!R$3:R1127,"&lt;="&amp;C129),"")</f>
        <v/>
      </c>
      <c r="Q129" t="str">
        <f ca="1">IF(D129&lt;&gt;"",COUNTIFS('Tracking Data'!D$3:D$1000,"SPM"&amp;"*",'Tracking Data'!R$3:R$1000,""),"")</f>
        <v/>
      </c>
      <c r="R129" t="str">
        <f ca="1">IF(D129&lt;&gt;"",COUNTIFS('Tracking Data'!D$3:D1127,"SPM"&amp;"*",'Tracking Data'!K$3:K1127,""),"")</f>
        <v/>
      </c>
    </row>
    <row r="130" spans="1:18" x14ac:dyDescent="0.25">
      <c r="A130" s="4">
        <f t="shared" si="10"/>
        <v>43695</v>
      </c>
      <c r="B130" s="4">
        <v>43695</v>
      </c>
      <c r="C130" s="4">
        <v>43701</v>
      </c>
      <c r="D130" t="str">
        <f ca="1">IF(TODAY()&gt;=$A130,COUNTIFS('Tracking Data'!K$3:K1127,"&lt;="&amp;$C130,'Tracking Data'!L$3:L1127,"="&amp;""),"")</f>
        <v/>
      </c>
      <c r="E130" t="str">
        <f ca="1">IF(TODAY()&gt;=$A130,COUNTIFS('Tracking Data'!L$3:L1127,"&lt;="&amp;$C130,'Tracking Data'!M$3:M1127,"="&amp;""),"")</f>
        <v/>
      </c>
      <c r="F130" t="str">
        <f ca="1">IF(TODAY()&gt;=$A130,COUNTIFS('Tracking Data'!M$3:M1127,"&lt;="&amp;$C130,'Tracking Data'!N$3:N1127,"="&amp;""),"")</f>
        <v/>
      </c>
      <c r="G130" t="str">
        <f t="shared" ca="1" si="6"/>
        <v/>
      </c>
      <c r="H130" t="str">
        <f ca="1">IF(TODAY()&gt;=$A130,COUNTIFS('Tracking Data'!N$3:N1127,"&lt;="&amp;$C130,'Tracking Data'!O$3:O1127,"="&amp;""),"")</f>
        <v/>
      </c>
      <c r="I130" t="str">
        <f ca="1">IF(TODAY()&gt;=$A130,COUNTIFS('Tracking Data'!O$3:O1127,"&lt;="&amp;$C130,'Tracking Data'!P$3:P1127,"="&amp;""),"")</f>
        <v/>
      </c>
      <c r="J130" t="str">
        <f t="shared" ca="1" si="7"/>
        <v/>
      </c>
      <c r="K130" t="str">
        <f ca="1">IF(TODAY()&gt;=$A130,COUNTIFS('Tracking Data'!P$3:P1127,"&lt;="&amp;$C130,'Tracking Data'!Q$3:Q1127,"="&amp;""),"")</f>
        <v/>
      </c>
      <c r="L130" t="str">
        <f ca="1">IF(TODAY()&gt;=$A130,COUNTIFS('Tracking Data'!Q$3:Q1127,"&lt;="&amp;$C130,'Tracking Data'!R$3:R1127,"="&amp;""),"")</f>
        <v/>
      </c>
      <c r="M130" t="str">
        <f t="shared" ca="1" si="8"/>
        <v/>
      </c>
      <c r="N130" t="str">
        <f ca="1">IF(M130&lt;&gt;"",COUNTIFS('Tracking Data'!R$3:R1128,"&gt;="&amp;'Weekly Summary'!$B130,'Tracking Data'!R$3:R1128,"&lt;="&amp;'Weekly Summary'!$C130),"")</f>
        <v/>
      </c>
      <c r="O130" t="str">
        <f t="shared" ca="1" si="9"/>
        <v/>
      </c>
      <c r="P130" t="str">
        <f>IFERROR(AVERAGEIFS('Tracking Data'!S$3:S$1000,'Tracking Data'!R$3:R1128,"&gt;="&amp;B130,'Tracking Data'!R$3:R1128,"&lt;="&amp;C130),"")</f>
        <v/>
      </c>
      <c r="Q130" t="str">
        <f ca="1">IF(D130&lt;&gt;"",COUNTIFS('Tracking Data'!D$3:D$1000,"SPM"&amp;"*",'Tracking Data'!R$3:R$1000,""),"")</f>
        <v/>
      </c>
      <c r="R130" t="str">
        <f ca="1">IF(D130&lt;&gt;"",COUNTIFS('Tracking Data'!D$3:D1128,"SPM"&amp;"*",'Tracking Data'!K$3:K1128,""),"")</f>
        <v/>
      </c>
    </row>
    <row r="131" spans="1:18" x14ac:dyDescent="0.25">
      <c r="A131" s="4">
        <f t="shared" si="10"/>
        <v>43702</v>
      </c>
      <c r="B131" s="4">
        <v>43702</v>
      </c>
      <c r="C131" s="4">
        <v>43708</v>
      </c>
      <c r="D131" t="str">
        <f ca="1">IF(TODAY()&gt;=$A131,COUNTIFS('Tracking Data'!K$3:K1128,"&lt;="&amp;$C131,'Tracking Data'!L$3:L1128,"="&amp;""),"")</f>
        <v/>
      </c>
      <c r="E131" t="str">
        <f ca="1">IF(TODAY()&gt;=$A131,COUNTIFS('Tracking Data'!L$3:L1128,"&lt;="&amp;$C131,'Tracking Data'!M$3:M1128,"="&amp;""),"")</f>
        <v/>
      </c>
      <c r="F131" t="str">
        <f ca="1">IF(TODAY()&gt;=$A131,COUNTIFS('Tracking Data'!M$3:M1128,"&lt;="&amp;$C131,'Tracking Data'!N$3:N1128,"="&amp;""),"")</f>
        <v/>
      </c>
      <c r="G131" t="str">
        <f t="shared" ca="1" si="6"/>
        <v/>
      </c>
      <c r="H131" t="str">
        <f ca="1">IF(TODAY()&gt;=$A131,COUNTIFS('Tracking Data'!N$3:N1128,"&lt;="&amp;$C131,'Tracking Data'!O$3:O1128,"="&amp;""),"")</f>
        <v/>
      </c>
      <c r="I131" t="str">
        <f ca="1">IF(TODAY()&gt;=$A131,COUNTIFS('Tracking Data'!O$3:O1128,"&lt;="&amp;$C131,'Tracking Data'!P$3:P1128,"="&amp;""),"")</f>
        <v/>
      </c>
      <c r="J131" t="str">
        <f t="shared" ca="1" si="7"/>
        <v/>
      </c>
      <c r="K131" t="str">
        <f ca="1">IF(TODAY()&gt;=$A131,COUNTIFS('Tracking Data'!P$3:P1128,"&lt;="&amp;$C131,'Tracking Data'!Q$3:Q1128,"="&amp;""),"")</f>
        <v/>
      </c>
      <c r="L131" t="str">
        <f ca="1">IF(TODAY()&gt;=$A131,COUNTIFS('Tracking Data'!Q$3:Q1128,"&lt;="&amp;$C131,'Tracking Data'!R$3:R1128,"="&amp;""),"")</f>
        <v/>
      </c>
      <c r="M131" t="str">
        <f t="shared" ca="1" si="8"/>
        <v/>
      </c>
      <c r="N131" t="str">
        <f ca="1">IF(M131&lt;&gt;"",COUNTIFS('Tracking Data'!R$3:R1129,"&gt;="&amp;'Weekly Summary'!$B131,'Tracking Data'!R$3:R1129,"&lt;="&amp;'Weekly Summary'!$C131),"")</f>
        <v/>
      </c>
      <c r="O131" t="str">
        <f t="shared" ca="1" si="9"/>
        <v/>
      </c>
      <c r="P131" t="str">
        <f>IFERROR(AVERAGEIFS('Tracking Data'!S$3:S$1000,'Tracking Data'!R$3:R1129,"&gt;="&amp;B131,'Tracking Data'!R$3:R1129,"&lt;="&amp;C131),"")</f>
        <v/>
      </c>
      <c r="Q131" t="str">
        <f ca="1">IF(D131&lt;&gt;"",COUNTIFS('Tracking Data'!D$3:D$1000,"SPM"&amp;"*",'Tracking Data'!R$3:R$1000,""),"")</f>
        <v/>
      </c>
      <c r="R131" t="str">
        <f ca="1">IF(D131&lt;&gt;"",COUNTIFS('Tracking Data'!D$3:D1129,"SPM"&amp;"*",'Tracking Data'!K$3:K1129,""),"")</f>
        <v/>
      </c>
    </row>
    <row r="132" spans="1:18" x14ac:dyDescent="0.25">
      <c r="A132" s="4">
        <f t="shared" si="10"/>
        <v>43709</v>
      </c>
      <c r="B132" s="4">
        <v>43709</v>
      </c>
      <c r="C132" s="4">
        <v>43715</v>
      </c>
      <c r="D132" t="str">
        <f ca="1">IF(TODAY()&gt;=$A132,COUNTIFS('Tracking Data'!K$3:K1129,"&lt;="&amp;$C132,'Tracking Data'!L$3:L1129,"="&amp;""),"")</f>
        <v/>
      </c>
      <c r="E132" t="str">
        <f ca="1">IF(TODAY()&gt;=$A132,COUNTIFS('Tracking Data'!L$3:L1129,"&lt;="&amp;$C132,'Tracking Data'!M$3:M1129,"="&amp;""),"")</f>
        <v/>
      </c>
      <c r="F132" t="str">
        <f ca="1">IF(TODAY()&gt;=$A132,COUNTIFS('Tracking Data'!M$3:M1129,"&lt;="&amp;$C132,'Tracking Data'!N$3:N1129,"="&amp;""),"")</f>
        <v/>
      </c>
      <c r="G132" t="str">
        <f t="shared" ref="G132:G195" ca="1" si="11">IF(F132&lt;&gt;"",IF(OR(E132,F132),1,0),"")</f>
        <v/>
      </c>
      <c r="H132" t="str">
        <f ca="1">IF(TODAY()&gt;=$A132,COUNTIFS('Tracking Data'!N$3:N1129,"&lt;="&amp;$C132,'Tracking Data'!O$3:O1129,"="&amp;""),"")</f>
        <v/>
      </c>
      <c r="I132" t="str">
        <f ca="1">IF(TODAY()&gt;=$A132,COUNTIFS('Tracking Data'!O$3:O1129,"&lt;="&amp;$C132,'Tracking Data'!P$3:P1129,"="&amp;""),"")</f>
        <v/>
      </c>
      <c r="J132" t="str">
        <f t="shared" ref="J132:J195" ca="1" si="12">IF(I132&lt;&gt;"",IF(OR(H132,I132),1,0),"")</f>
        <v/>
      </c>
      <c r="K132" t="str">
        <f ca="1">IF(TODAY()&gt;=$A132,COUNTIFS('Tracking Data'!P$3:P1129,"&lt;="&amp;$C132,'Tracking Data'!Q$3:Q1129,"="&amp;""),"")</f>
        <v/>
      </c>
      <c r="L132" t="str">
        <f ca="1">IF(TODAY()&gt;=$A132,COUNTIFS('Tracking Data'!Q$3:Q1129,"&lt;="&amp;$C132,'Tracking Data'!R$3:R1129,"="&amp;""),"")</f>
        <v/>
      </c>
      <c r="M132" t="str">
        <f t="shared" ref="M132:M195" ca="1" si="13">IF(L132&lt;&gt;"",IF(OR(K132,L132),1,0),"")</f>
        <v/>
      </c>
      <c r="N132" t="str">
        <f ca="1">IF(M132&lt;&gt;"",COUNTIFS('Tracking Data'!R$3:R1130,"&gt;="&amp;'Weekly Summary'!$B132,'Tracking Data'!R$3:R1130,"&lt;="&amp;'Weekly Summary'!$C132),"")</f>
        <v/>
      </c>
      <c r="O132" t="str">
        <f t="shared" ref="O132:O195" ca="1" si="14">IF(N132&lt;&gt;"",O131+N132,"")</f>
        <v/>
      </c>
      <c r="P132" t="str">
        <f>IFERROR(AVERAGEIFS('Tracking Data'!S$3:S$1000,'Tracking Data'!R$3:R1130,"&gt;="&amp;B132,'Tracking Data'!R$3:R1130,"&lt;="&amp;C132),"")</f>
        <v/>
      </c>
      <c r="Q132" t="str">
        <f ca="1">IF(D132&lt;&gt;"",COUNTIFS('Tracking Data'!D$3:D$1000,"SPM"&amp;"*",'Tracking Data'!R$3:R$1000,""),"")</f>
        <v/>
      </c>
      <c r="R132" t="str">
        <f ca="1">IF(D132&lt;&gt;"",COUNTIFS('Tracking Data'!D$3:D1130,"SPM"&amp;"*",'Tracking Data'!K$3:K1130,""),"")</f>
        <v/>
      </c>
    </row>
    <row r="133" spans="1:18" x14ac:dyDescent="0.25">
      <c r="A133" s="4">
        <f t="shared" si="10"/>
        <v>43716</v>
      </c>
      <c r="B133" s="4">
        <v>43716</v>
      </c>
      <c r="C133" s="4">
        <v>43722</v>
      </c>
      <c r="D133" t="str">
        <f ca="1">IF(TODAY()&gt;=$A133,COUNTIFS('Tracking Data'!K$3:K1130,"&lt;="&amp;$C133,'Tracking Data'!L$3:L1130,"="&amp;""),"")</f>
        <v/>
      </c>
      <c r="E133" t="str">
        <f ca="1">IF(TODAY()&gt;=$A133,COUNTIFS('Tracking Data'!L$3:L1130,"&lt;="&amp;$C133,'Tracking Data'!M$3:M1130,"="&amp;""),"")</f>
        <v/>
      </c>
      <c r="F133" t="str">
        <f ca="1">IF(TODAY()&gt;=$A133,COUNTIFS('Tracking Data'!M$3:M1130,"&lt;="&amp;$C133,'Tracking Data'!N$3:N1130,"="&amp;""),"")</f>
        <v/>
      </c>
      <c r="G133" t="str">
        <f t="shared" ca="1" si="11"/>
        <v/>
      </c>
      <c r="H133" t="str">
        <f ca="1">IF(TODAY()&gt;=$A133,COUNTIFS('Tracking Data'!N$3:N1130,"&lt;="&amp;$C133,'Tracking Data'!O$3:O1130,"="&amp;""),"")</f>
        <v/>
      </c>
      <c r="I133" t="str">
        <f ca="1">IF(TODAY()&gt;=$A133,COUNTIFS('Tracking Data'!O$3:O1130,"&lt;="&amp;$C133,'Tracking Data'!P$3:P1130,"="&amp;""),"")</f>
        <v/>
      </c>
      <c r="J133" t="str">
        <f t="shared" ca="1" si="12"/>
        <v/>
      </c>
      <c r="K133" t="str">
        <f ca="1">IF(TODAY()&gt;=$A133,COUNTIFS('Tracking Data'!P$3:P1130,"&lt;="&amp;$C133,'Tracking Data'!Q$3:Q1130,"="&amp;""),"")</f>
        <v/>
      </c>
      <c r="L133" t="str">
        <f ca="1">IF(TODAY()&gt;=$A133,COUNTIFS('Tracking Data'!Q$3:Q1130,"&lt;="&amp;$C133,'Tracking Data'!R$3:R1130,"="&amp;""),"")</f>
        <v/>
      </c>
      <c r="M133" t="str">
        <f t="shared" ca="1" si="13"/>
        <v/>
      </c>
      <c r="N133" t="str">
        <f ca="1">IF(M133&lt;&gt;"",COUNTIFS('Tracking Data'!R$3:R1131,"&gt;="&amp;'Weekly Summary'!$B133,'Tracking Data'!R$3:R1131,"&lt;="&amp;'Weekly Summary'!$C133),"")</f>
        <v/>
      </c>
      <c r="O133" t="str">
        <f t="shared" ca="1" si="14"/>
        <v/>
      </c>
      <c r="P133" t="str">
        <f>IFERROR(AVERAGEIFS('Tracking Data'!S$3:S$1000,'Tracking Data'!R$3:R1131,"&gt;="&amp;B133,'Tracking Data'!R$3:R1131,"&lt;="&amp;C133),"")</f>
        <v/>
      </c>
      <c r="Q133" t="str">
        <f ca="1">IF(D133&lt;&gt;"",COUNTIFS('Tracking Data'!D$3:D$1000,"SPM"&amp;"*",'Tracking Data'!R$3:R$1000,""),"")</f>
        <v/>
      </c>
      <c r="R133" t="str">
        <f ca="1">IF(D133&lt;&gt;"",COUNTIFS('Tracking Data'!D$3:D1131,"SPM"&amp;"*",'Tracking Data'!K$3:K1131,""),"")</f>
        <v/>
      </c>
    </row>
    <row r="134" spans="1:18" x14ac:dyDescent="0.25">
      <c r="A134" s="4">
        <f t="shared" si="10"/>
        <v>43723</v>
      </c>
      <c r="B134" s="4">
        <v>43723</v>
      </c>
      <c r="C134" s="4">
        <v>43729</v>
      </c>
      <c r="D134" t="str">
        <f ca="1">IF(TODAY()&gt;=$A134,COUNTIFS('Tracking Data'!K$3:K1131,"&lt;="&amp;$C134,'Tracking Data'!L$3:L1131,"="&amp;""),"")</f>
        <v/>
      </c>
      <c r="E134" t="str">
        <f ca="1">IF(TODAY()&gt;=$A134,COUNTIFS('Tracking Data'!L$3:L1131,"&lt;="&amp;$C134,'Tracking Data'!M$3:M1131,"="&amp;""),"")</f>
        <v/>
      </c>
      <c r="F134" t="str">
        <f ca="1">IF(TODAY()&gt;=$A134,COUNTIFS('Tracking Data'!M$3:M1131,"&lt;="&amp;$C134,'Tracking Data'!N$3:N1131,"="&amp;""),"")</f>
        <v/>
      </c>
      <c r="G134" t="str">
        <f t="shared" ca="1" si="11"/>
        <v/>
      </c>
      <c r="H134" t="str">
        <f ca="1">IF(TODAY()&gt;=$A134,COUNTIFS('Tracking Data'!N$3:N1131,"&lt;="&amp;$C134,'Tracking Data'!O$3:O1131,"="&amp;""),"")</f>
        <v/>
      </c>
      <c r="I134" t="str">
        <f ca="1">IF(TODAY()&gt;=$A134,COUNTIFS('Tracking Data'!O$3:O1131,"&lt;="&amp;$C134,'Tracking Data'!P$3:P1131,"="&amp;""),"")</f>
        <v/>
      </c>
      <c r="J134" t="str">
        <f t="shared" ca="1" si="12"/>
        <v/>
      </c>
      <c r="K134" t="str">
        <f ca="1">IF(TODAY()&gt;=$A134,COUNTIFS('Tracking Data'!P$3:P1131,"&lt;="&amp;$C134,'Tracking Data'!Q$3:Q1131,"="&amp;""),"")</f>
        <v/>
      </c>
      <c r="L134" t="str">
        <f ca="1">IF(TODAY()&gt;=$A134,COUNTIFS('Tracking Data'!Q$3:Q1131,"&lt;="&amp;$C134,'Tracking Data'!R$3:R1131,"="&amp;""),"")</f>
        <v/>
      </c>
      <c r="M134" t="str">
        <f t="shared" ca="1" si="13"/>
        <v/>
      </c>
      <c r="N134" t="str">
        <f ca="1">IF(M134&lt;&gt;"",COUNTIFS('Tracking Data'!R$3:R1132,"&gt;="&amp;'Weekly Summary'!$B134,'Tracking Data'!R$3:R1132,"&lt;="&amp;'Weekly Summary'!$C134),"")</f>
        <v/>
      </c>
      <c r="O134" t="str">
        <f t="shared" ca="1" si="14"/>
        <v/>
      </c>
      <c r="P134" t="str">
        <f>IFERROR(AVERAGEIFS('Tracking Data'!S$3:S$1000,'Tracking Data'!R$3:R1132,"&gt;="&amp;B134,'Tracking Data'!R$3:R1132,"&lt;="&amp;C134),"")</f>
        <v/>
      </c>
      <c r="Q134" t="str">
        <f ca="1">IF(D134&lt;&gt;"",COUNTIFS('Tracking Data'!D$3:D$1000,"SPM"&amp;"*",'Tracking Data'!R$3:R$1000,""),"")</f>
        <v/>
      </c>
      <c r="R134" t="str">
        <f ca="1">IF(D134&lt;&gt;"",COUNTIFS('Tracking Data'!D$3:D1132,"SPM"&amp;"*",'Tracking Data'!K$3:K1132,""),"")</f>
        <v/>
      </c>
    </row>
    <row r="135" spans="1:18" x14ac:dyDescent="0.25">
      <c r="A135" s="4">
        <f t="shared" si="10"/>
        <v>43730</v>
      </c>
      <c r="B135" s="4">
        <v>43730</v>
      </c>
      <c r="C135" s="4">
        <v>43736</v>
      </c>
      <c r="D135" t="str">
        <f ca="1">IF(TODAY()&gt;=$A135,COUNTIFS('Tracking Data'!K$3:K1132,"&lt;="&amp;$C135,'Tracking Data'!L$3:L1132,"="&amp;""),"")</f>
        <v/>
      </c>
      <c r="E135" t="str">
        <f ca="1">IF(TODAY()&gt;=$A135,COUNTIFS('Tracking Data'!L$3:L1132,"&lt;="&amp;$C135,'Tracking Data'!M$3:M1132,"="&amp;""),"")</f>
        <v/>
      </c>
      <c r="F135" t="str">
        <f ca="1">IF(TODAY()&gt;=$A135,COUNTIFS('Tracking Data'!M$3:M1132,"&lt;="&amp;$C135,'Tracking Data'!N$3:N1132,"="&amp;""),"")</f>
        <v/>
      </c>
      <c r="G135" t="str">
        <f t="shared" ca="1" si="11"/>
        <v/>
      </c>
      <c r="H135" t="str">
        <f ca="1">IF(TODAY()&gt;=$A135,COUNTIFS('Tracking Data'!N$3:N1132,"&lt;="&amp;$C135,'Tracking Data'!O$3:O1132,"="&amp;""),"")</f>
        <v/>
      </c>
      <c r="I135" t="str">
        <f ca="1">IF(TODAY()&gt;=$A135,COUNTIFS('Tracking Data'!O$3:O1132,"&lt;="&amp;$C135,'Tracking Data'!P$3:P1132,"="&amp;""),"")</f>
        <v/>
      </c>
      <c r="J135" t="str">
        <f t="shared" ca="1" si="12"/>
        <v/>
      </c>
      <c r="K135" t="str">
        <f ca="1">IF(TODAY()&gt;=$A135,COUNTIFS('Tracking Data'!P$3:P1132,"&lt;="&amp;$C135,'Tracking Data'!Q$3:Q1132,"="&amp;""),"")</f>
        <v/>
      </c>
      <c r="L135" t="str">
        <f ca="1">IF(TODAY()&gt;=$A135,COUNTIFS('Tracking Data'!Q$3:Q1132,"&lt;="&amp;$C135,'Tracking Data'!R$3:R1132,"="&amp;""),"")</f>
        <v/>
      </c>
      <c r="M135" t="str">
        <f t="shared" ca="1" si="13"/>
        <v/>
      </c>
      <c r="N135" t="str">
        <f ca="1">IF(M135&lt;&gt;"",COUNTIFS('Tracking Data'!R$3:R1133,"&gt;="&amp;'Weekly Summary'!$B135,'Tracking Data'!R$3:R1133,"&lt;="&amp;'Weekly Summary'!$C135),"")</f>
        <v/>
      </c>
      <c r="O135" t="str">
        <f t="shared" ca="1" si="14"/>
        <v/>
      </c>
      <c r="P135" t="str">
        <f>IFERROR(AVERAGEIFS('Tracking Data'!S$3:S$1000,'Tracking Data'!R$3:R1133,"&gt;="&amp;B135,'Tracking Data'!R$3:R1133,"&lt;="&amp;C135),"")</f>
        <v/>
      </c>
      <c r="Q135" t="str">
        <f ca="1">IF(D135&lt;&gt;"",COUNTIFS('Tracking Data'!D$3:D$1000,"SPM"&amp;"*",'Tracking Data'!R$3:R$1000,""),"")</f>
        <v/>
      </c>
      <c r="R135" t="str">
        <f ca="1">IF(D135&lt;&gt;"",COUNTIFS('Tracking Data'!D$3:D1133,"SPM"&amp;"*",'Tracking Data'!K$3:K1133,""),"")</f>
        <v/>
      </c>
    </row>
    <row r="136" spans="1:18" x14ac:dyDescent="0.25">
      <c r="A136" s="4">
        <f t="shared" si="10"/>
        <v>43737</v>
      </c>
      <c r="B136" s="4">
        <v>43737</v>
      </c>
      <c r="C136" s="4">
        <v>43743</v>
      </c>
      <c r="D136" t="str">
        <f ca="1">IF(TODAY()&gt;=$A136,COUNTIFS('Tracking Data'!K$3:K1133,"&lt;="&amp;$C136,'Tracking Data'!L$3:L1133,"="&amp;""),"")</f>
        <v/>
      </c>
      <c r="E136" t="str">
        <f ca="1">IF(TODAY()&gt;=$A136,COUNTIFS('Tracking Data'!L$3:L1133,"&lt;="&amp;$C136,'Tracking Data'!M$3:M1133,"="&amp;""),"")</f>
        <v/>
      </c>
      <c r="F136" t="str">
        <f ca="1">IF(TODAY()&gt;=$A136,COUNTIFS('Tracking Data'!M$3:M1133,"&lt;="&amp;$C136,'Tracking Data'!N$3:N1133,"="&amp;""),"")</f>
        <v/>
      </c>
      <c r="G136" t="str">
        <f t="shared" ca="1" si="11"/>
        <v/>
      </c>
      <c r="H136" t="str">
        <f ca="1">IF(TODAY()&gt;=$A136,COUNTIFS('Tracking Data'!N$3:N1133,"&lt;="&amp;$C136,'Tracking Data'!O$3:O1133,"="&amp;""),"")</f>
        <v/>
      </c>
      <c r="I136" t="str">
        <f ca="1">IF(TODAY()&gt;=$A136,COUNTIFS('Tracking Data'!O$3:O1133,"&lt;="&amp;$C136,'Tracking Data'!P$3:P1133,"="&amp;""),"")</f>
        <v/>
      </c>
      <c r="J136" t="str">
        <f t="shared" ca="1" si="12"/>
        <v/>
      </c>
      <c r="K136" t="str">
        <f ca="1">IF(TODAY()&gt;=$A136,COUNTIFS('Tracking Data'!P$3:P1133,"&lt;="&amp;$C136,'Tracking Data'!Q$3:Q1133,"="&amp;""),"")</f>
        <v/>
      </c>
      <c r="L136" t="str">
        <f ca="1">IF(TODAY()&gt;=$A136,COUNTIFS('Tracking Data'!Q$3:Q1133,"&lt;="&amp;$C136,'Tracking Data'!R$3:R1133,"="&amp;""),"")</f>
        <v/>
      </c>
      <c r="M136" t="str">
        <f t="shared" ca="1" si="13"/>
        <v/>
      </c>
      <c r="N136" t="str">
        <f ca="1">IF(M136&lt;&gt;"",COUNTIFS('Tracking Data'!R$3:R1134,"&gt;="&amp;'Weekly Summary'!$B136,'Tracking Data'!R$3:R1134,"&lt;="&amp;'Weekly Summary'!$C136),"")</f>
        <v/>
      </c>
      <c r="O136" t="str">
        <f t="shared" ca="1" si="14"/>
        <v/>
      </c>
      <c r="P136" t="str">
        <f>IFERROR(AVERAGEIFS('Tracking Data'!S$3:S$1000,'Tracking Data'!R$3:R1134,"&gt;="&amp;B136,'Tracking Data'!R$3:R1134,"&lt;="&amp;C136),"")</f>
        <v/>
      </c>
      <c r="Q136" t="str">
        <f ca="1">IF(D136&lt;&gt;"",COUNTIFS('Tracking Data'!D$3:D$1000,"SPM"&amp;"*",'Tracking Data'!R$3:R$1000,""),"")</f>
        <v/>
      </c>
      <c r="R136" t="str">
        <f ca="1">IF(D136&lt;&gt;"",COUNTIFS('Tracking Data'!D$3:D1134,"SPM"&amp;"*",'Tracking Data'!K$3:K1134,""),"")</f>
        <v/>
      </c>
    </row>
    <row r="137" spans="1:18" x14ac:dyDescent="0.25">
      <c r="A137" s="4">
        <f t="shared" si="10"/>
        <v>43744</v>
      </c>
      <c r="B137" s="4">
        <v>43744</v>
      </c>
      <c r="C137" s="4">
        <v>43750</v>
      </c>
      <c r="D137" t="str">
        <f ca="1">IF(TODAY()&gt;=$A137,COUNTIFS('Tracking Data'!K$3:K1134,"&lt;="&amp;$C137,'Tracking Data'!L$3:L1134,"="&amp;""),"")</f>
        <v/>
      </c>
      <c r="E137" t="str">
        <f ca="1">IF(TODAY()&gt;=$A137,COUNTIFS('Tracking Data'!L$3:L1134,"&lt;="&amp;$C137,'Tracking Data'!M$3:M1134,"="&amp;""),"")</f>
        <v/>
      </c>
      <c r="F137" t="str">
        <f ca="1">IF(TODAY()&gt;=$A137,COUNTIFS('Tracking Data'!M$3:M1134,"&lt;="&amp;$C137,'Tracking Data'!N$3:N1134,"="&amp;""),"")</f>
        <v/>
      </c>
      <c r="G137" t="str">
        <f t="shared" ca="1" si="11"/>
        <v/>
      </c>
      <c r="H137" t="str">
        <f ca="1">IF(TODAY()&gt;=$A137,COUNTIFS('Tracking Data'!N$3:N1134,"&lt;="&amp;$C137,'Tracking Data'!O$3:O1134,"="&amp;""),"")</f>
        <v/>
      </c>
      <c r="I137" t="str">
        <f ca="1">IF(TODAY()&gt;=$A137,COUNTIFS('Tracking Data'!O$3:O1134,"&lt;="&amp;$C137,'Tracking Data'!P$3:P1134,"="&amp;""),"")</f>
        <v/>
      </c>
      <c r="J137" t="str">
        <f t="shared" ca="1" si="12"/>
        <v/>
      </c>
      <c r="K137" t="str">
        <f ca="1">IF(TODAY()&gt;=$A137,COUNTIFS('Tracking Data'!P$3:P1134,"&lt;="&amp;$C137,'Tracking Data'!Q$3:Q1134,"="&amp;""),"")</f>
        <v/>
      </c>
      <c r="L137" t="str">
        <f ca="1">IF(TODAY()&gt;=$A137,COUNTIFS('Tracking Data'!Q$3:Q1134,"&lt;="&amp;$C137,'Tracking Data'!R$3:R1134,"="&amp;""),"")</f>
        <v/>
      </c>
      <c r="M137" t="str">
        <f t="shared" ca="1" si="13"/>
        <v/>
      </c>
      <c r="N137" t="str">
        <f ca="1">IF(M137&lt;&gt;"",COUNTIFS('Tracking Data'!R$3:R1135,"&gt;="&amp;'Weekly Summary'!$B137,'Tracking Data'!R$3:R1135,"&lt;="&amp;'Weekly Summary'!$C137),"")</f>
        <v/>
      </c>
      <c r="O137" t="str">
        <f t="shared" ca="1" si="14"/>
        <v/>
      </c>
      <c r="P137" t="str">
        <f>IFERROR(AVERAGEIFS('Tracking Data'!S$3:S$1000,'Tracking Data'!R$3:R1135,"&gt;="&amp;B137,'Tracking Data'!R$3:R1135,"&lt;="&amp;C137),"")</f>
        <v/>
      </c>
      <c r="Q137" t="str">
        <f ca="1">IF(D137&lt;&gt;"",COUNTIFS('Tracking Data'!D$3:D$1000,"SPM"&amp;"*",'Tracking Data'!R$3:R$1000,""),"")</f>
        <v/>
      </c>
      <c r="R137" t="str">
        <f ca="1">IF(D137&lt;&gt;"",COUNTIFS('Tracking Data'!D$3:D1135,"SPM"&amp;"*",'Tracking Data'!K$3:K1135,""),"")</f>
        <v/>
      </c>
    </row>
    <row r="138" spans="1:18" x14ac:dyDescent="0.25">
      <c r="A138" s="4">
        <f t="shared" si="10"/>
        <v>43751</v>
      </c>
      <c r="B138" s="4">
        <v>43751</v>
      </c>
      <c r="C138" s="4">
        <v>43757</v>
      </c>
      <c r="D138" t="str">
        <f ca="1">IF(TODAY()&gt;=$A138,COUNTIFS('Tracking Data'!K$3:K1135,"&lt;="&amp;$C138,'Tracking Data'!L$3:L1135,"="&amp;""),"")</f>
        <v/>
      </c>
      <c r="E138" t="str">
        <f ca="1">IF(TODAY()&gt;=$A138,COUNTIFS('Tracking Data'!L$3:L1135,"&lt;="&amp;$C138,'Tracking Data'!M$3:M1135,"="&amp;""),"")</f>
        <v/>
      </c>
      <c r="F138" t="str">
        <f ca="1">IF(TODAY()&gt;=$A138,COUNTIFS('Tracking Data'!M$3:M1135,"&lt;="&amp;$C138,'Tracking Data'!N$3:N1135,"="&amp;""),"")</f>
        <v/>
      </c>
      <c r="G138" t="str">
        <f t="shared" ca="1" si="11"/>
        <v/>
      </c>
      <c r="H138" t="str">
        <f ca="1">IF(TODAY()&gt;=$A138,COUNTIFS('Tracking Data'!N$3:N1135,"&lt;="&amp;$C138,'Tracking Data'!O$3:O1135,"="&amp;""),"")</f>
        <v/>
      </c>
      <c r="I138" t="str">
        <f ca="1">IF(TODAY()&gt;=$A138,COUNTIFS('Tracking Data'!O$3:O1135,"&lt;="&amp;$C138,'Tracking Data'!P$3:P1135,"="&amp;""),"")</f>
        <v/>
      </c>
      <c r="J138" t="str">
        <f t="shared" ca="1" si="12"/>
        <v/>
      </c>
      <c r="K138" t="str">
        <f ca="1">IF(TODAY()&gt;=$A138,COUNTIFS('Tracking Data'!P$3:P1135,"&lt;="&amp;$C138,'Tracking Data'!Q$3:Q1135,"="&amp;""),"")</f>
        <v/>
      </c>
      <c r="L138" t="str">
        <f ca="1">IF(TODAY()&gt;=$A138,COUNTIFS('Tracking Data'!Q$3:Q1135,"&lt;="&amp;$C138,'Tracking Data'!R$3:R1135,"="&amp;""),"")</f>
        <v/>
      </c>
      <c r="M138" t="str">
        <f t="shared" ca="1" si="13"/>
        <v/>
      </c>
      <c r="N138" t="str">
        <f ca="1">IF(M138&lt;&gt;"",COUNTIFS('Tracking Data'!R$3:R1136,"&gt;="&amp;'Weekly Summary'!$B138,'Tracking Data'!R$3:R1136,"&lt;="&amp;'Weekly Summary'!$C138),"")</f>
        <v/>
      </c>
      <c r="O138" t="str">
        <f t="shared" ca="1" si="14"/>
        <v/>
      </c>
      <c r="P138" t="str">
        <f>IFERROR(AVERAGEIFS('Tracking Data'!S$3:S$1000,'Tracking Data'!R$3:R1136,"&gt;="&amp;B138,'Tracking Data'!R$3:R1136,"&lt;="&amp;C138),"")</f>
        <v/>
      </c>
      <c r="Q138" t="str">
        <f ca="1">IF(D138&lt;&gt;"",COUNTIFS('Tracking Data'!D$3:D$1000,"SPM"&amp;"*",'Tracking Data'!R$3:R$1000,""),"")</f>
        <v/>
      </c>
      <c r="R138" t="str">
        <f ca="1">IF(D138&lt;&gt;"",COUNTIFS('Tracking Data'!D$3:D1136,"SPM"&amp;"*",'Tracking Data'!K$3:K1136,""),"")</f>
        <v/>
      </c>
    </row>
    <row r="139" spans="1:18" x14ac:dyDescent="0.25">
      <c r="A139" s="4">
        <f t="shared" si="10"/>
        <v>43758</v>
      </c>
      <c r="B139" s="4">
        <v>43758</v>
      </c>
      <c r="C139" s="4">
        <v>43764</v>
      </c>
      <c r="D139" t="str">
        <f ca="1">IF(TODAY()&gt;=$A139,COUNTIFS('Tracking Data'!K$3:K1136,"&lt;="&amp;$C139,'Tracking Data'!L$3:L1136,"="&amp;""),"")</f>
        <v/>
      </c>
      <c r="E139" t="str">
        <f ca="1">IF(TODAY()&gt;=$A139,COUNTIFS('Tracking Data'!L$3:L1136,"&lt;="&amp;$C139,'Tracking Data'!M$3:M1136,"="&amp;""),"")</f>
        <v/>
      </c>
      <c r="F139" t="str">
        <f ca="1">IF(TODAY()&gt;=$A139,COUNTIFS('Tracking Data'!M$3:M1136,"&lt;="&amp;$C139,'Tracking Data'!N$3:N1136,"="&amp;""),"")</f>
        <v/>
      </c>
      <c r="G139" t="str">
        <f t="shared" ca="1" si="11"/>
        <v/>
      </c>
      <c r="H139" t="str">
        <f ca="1">IF(TODAY()&gt;=$A139,COUNTIFS('Tracking Data'!N$3:N1136,"&lt;="&amp;$C139,'Tracking Data'!O$3:O1136,"="&amp;""),"")</f>
        <v/>
      </c>
      <c r="I139" t="str">
        <f ca="1">IF(TODAY()&gt;=$A139,COUNTIFS('Tracking Data'!O$3:O1136,"&lt;="&amp;$C139,'Tracking Data'!P$3:P1136,"="&amp;""),"")</f>
        <v/>
      </c>
      <c r="J139" t="str">
        <f t="shared" ca="1" si="12"/>
        <v/>
      </c>
      <c r="K139" t="str">
        <f ca="1">IF(TODAY()&gt;=$A139,COUNTIFS('Tracking Data'!P$3:P1136,"&lt;="&amp;$C139,'Tracking Data'!Q$3:Q1136,"="&amp;""),"")</f>
        <v/>
      </c>
      <c r="L139" t="str">
        <f ca="1">IF(TODAY()&gt;=$A139,COUNTIFS('Tracking Data'!Q$3:Q1136,"&lt;="&amp;$C139,'Tracking Data'!R$3:R1136,"="&amp;""),"")</f>
        <v/>
      </c>
      <c r="M139" t="str">
        <f t="shared" ca="1" si="13"/>
        <v/>
      </c>
      <c r="N139" t="str">
        <f ca="1">IF(M139&lt;&gt;"",COUNTIFS('Tracking Data'!R$3:R1137,"&gt;="&amp;'Weekly Summary'!$B139,'Tracking Data'!R$3:R1137,"&lt;="&amp;'Weekly Summary'!$C139),"")</f>
        <v/>
      </c>
      <c r="O139" t="str">
        <f t="shared" ca="1" si="14"/>
        <v/>
      </c>
      <c r="P139" t="str">
        <f>IFERROR(AVERAGEIFS('Tracking Data'!S$3:S$1000,'Tracking Data'!R$3:R1137,"&gt;="&amp;B139,'Tracking Data'!R$3:R1137,"&lt;="&amp;C139),"")</f>
        <v/>
      </c>
      <c r="Q139" t="str">
        <f ca="1">IF(D139&lt;&gt;"",COUNTIFS('Tracking Data'!D$3:D$1000,"SPM"&amp;"*",'Tracking Data'!R$3:R$1000,""),"")</f>
        <v/>
      </c>
      <c r="R139" t="str">
        <f ca="1">IF(D139&lt;&gt;"",COUNTIFS('Tracking Data'!D$3:D1137,"SPM"&amp;"*",'Tracking Data'!K$3:K1137,""),"")</f>
        <v/>
      </c>
    </row>
    <row r="140" spans="1:18" x14ac:dyDescent="0.25">
      <c r="A140" s="4">
        <f t="shared" si="10"/>
        <v>43765</v>
      </c>
      <c r="B140" s="4">
        <v>43765</v>
      </c>
      <c r="C140" s="4">
        <v>43771</v>
      </c>
      <c r="D140" t="str">
        <f ca="1">IF(TODAY()&gt;=$A140,COUNTIFS('Tracking Data'!K$3:K1137,"&lt;="&amp;$C140,'Tracking Data'!L$3:L1137,"="&amp;""),"")</f>
        <v/>
      </c>
      <c r="E140" t="str">
        <f ca="1">IF(TODAY()&gt;=$A140,COUNTIFS('Tracking Data'!L$3:L1137,"&lt;="&amp;$C140,'Tracking Data'!M$3:M1137,"="&amp;""),"")</f>
        <v/>
      </c>
      <c r="F140" t="str">
        <f ca="1">IF(TODAY()&gt;=$A140,COUNTIFS('Tracking Data'!M$3:M1137,"&lt;="&amp;$C140,'Tracking Data'!N$3:N1137,"="&amp;""),"")</f>
        <v/>
      </c>
      <c r="G140" t="str">
        <f t="shared" ca="1" si="11"/>
        <v/>
      </c>
      <c r="H140" t="str">
        <f ca="1">IF(TODAY()&gt;=$A140,COUNTIFS('Tracking Data'!N$3:N1137,"&lt;="&amp;$C140,'Tracking Data'!O$3:O1137,"="&amp;""),"")</f>
        <v/>
      </c>
      <c r="I140" t="str">
        <f ca="1">IF(TODAY()&gt;=$A140,COUNTIFS('Tracking Data'!O$3:O1137,"&lt;="&amp;$C140,'Tracking Data'!P$3:P1137,"="&amp;""),"")</f>
        <v/>
      </c>
      <c r="J140" t="str">
        <f t="shared" ca="1" si="12"/>
        <v/>
      </c>
      <c r="K140" t="str">
        <f ca="1">IF(TODAY()&gt;=$A140,COUNTIFS('Tracking Data'!P$3:P1137,"&lt;="&amp;$C140,'Tracking Data'!Q$3:Q1137,"="&amp;""),"")</f>
        <v/>
      </c>
      <c r="L140" t="str">
        <f ca="1">IF(TODAY()&gt;=$A140,COUNTIFS('Tracking Data'!Q$3:Q1137,"&lt;="&amp;$C140,'Tracking Data'!R$3:R1137,"="&amp;""),"")</f>
        <v/>
      </c>
      <c r="M140" t="str">
        <f t="shared" ca="1" si="13"/>
        <v/>
      </c>
      <c r="N140" t="str">
        <f ca="1">IF(M140&lt;&gt;"",COUNTIFS('Tracking Data'!R$3:R1138,"&gt;="&amp;'Weekly Summary'!$B140,'Tracking Data'!R$3:R1138,"&lt;="&amp;'Weekly Summary'!$C140),"")</f>
        <v/>
      </c>
      <c r="O140" t="str">
        <f t="shared" ca="1" si="14"/>
        <v/>
      </c>
      <c r="P140" t="str">
        <f>IFERROR(AVERAGEIFS('Tracking Data'!S$3:S$1000,'Tracking Data'!R$3:R1138,"&gt;="&amp;B140,'Tracking Data'!R$3:R1138,"&lt;="&amp;C140),"")</f>
        <v/>
      </c>
      <c r="Q140" t="str">
        <f ca="1">IF(D140&lt;&gt;"",COUNTIFS('Tracking Data'!D$3:D$1000,"SPM"&amp;"*",'Tracking Data'!R$3:R$1000,""),"")</f>
        <v/>
      </c>
      <c r="R140" t="str">
        <f ca="1">IF(D140&lt;&gt;"",COUNTIFS('Tracking Data'!D$3:D1138,"SPM"&amp;"*",'Tracking Data'!K$3:K1138,""),"")</f>
        <v/>
      </c>
    </row>
    <row r="141" spans="1:18" x14ac:dyDescent="0.25">
      <c r="A141" s="4">
        <f t="shared" si="10"/>
        <v>43772</v>
      </c>
      <c r="B141" s="4">
        <v>43772</v>
      </c>
      <c r="C141" s="4">
        <v>43778</v>
      </c>
      <c r="D141" t="str">
        <f ca="1">IF(TODAY()&gt;=$A141,COUNTIFS('Tracking Data'!K$3:K1138,"&lt;="&amp;$C141,'Tracking Data'!L$3:L1138,"="&amp;""),"")</f>
        <v/>
      </c>
      <c r="E141" t="str">
        <f ca="1">IF(TODAY()&gt;=$A141,COUNTIFS('Tracking Data'!L$3:L1138,"&lt;="&amp;$C141,'Tracking Data'!M$3:M1138,"="&amp;""),"")</f>
        <v/>
      </c>
      <c r="F141" t="str">
        <f ca="1">IF(TODAY()&gt;=$A141,COUNTIFS('Tracking Data'!M$3:M1138,"&lt;="&amp;$C141,'Tracking Data'!N$3:N1138,"="&amp;""),"")</f>
        <v/>
      </c>
      <c r="G141" t="str">
        <f t="shared" ca="1" si="11"/>
        <v/>
      </c>
      <c r="H141" t="str">
        <f ca="1">IF(TODAY()&gt;=$A141,COUNTIFS('Tracking Data'!N$3:N1138,"&lt;="&amp;$C141,'Tracking Data'!O$3:O1138,"="&amp;""),"")</f>
        <v/>
      </c>
      <c r="I141" t="str">
        <f ca="1">IF(TODAY()&gt;=$A141,COUNTIFS('Tracking Data'!O$3:O1138,"&lt;="&amp;$C141,'Tracking Data'!P$3:P1138,"="&amp;""),"")</f>
        <v/>
      </c>
      <c r="J141" t="str">
        <f t="shared" ca="1" si="12"/>
        <v/>
      </c>
      <c r="K141" t="str">
        <f ca="1">IF(TODAY()&gt;=$A141,COUNTIFS('Tracking Data'!P$3:P1138,"&lt;="&amp;$C141,'Tracking Data'!Q$3:Q1138,"="&amp;""),"")</f>
        <v/>
      </c>
      <c r="L141" t="str">
        <f ca="1">IF(TODAY()&gt;=$A141,COUNTIFS('Tracking Data'!Q$3:Q1138,"&lt;="&amp;$C141,'Tracking Data'!R$3:R1138,"="&amp;""),"")</f>
        <v/>
      </c>
      <c r="M141" t="str">
        <f t="shared" ca="1" si="13"/>
        <v/>
      </c>
      <c r="N141" t="str">
        <f ca="1">IF(M141&lt;&gt;"",COUNTIFS('Tracking Data'!R$3:R1139,"&gt;="&amp;'Weekly Summary'!$B141,'Tracking Data'!R$3:R1139,"&lt;="&amp;'Weekly Summary'!$C141),"")</f>
        <v/>
      </c>
      <c r="O141" t="str">
        <f t="shared" ca="1" si="14"/>
        <v/>
      </c>
      <c r="P141" t="str">
        <f>IFERROR(AVERAGEIFS('Tracking Data'!S$3:S$1000,'Tracking Data'!R$3:R1139,"&gt;="&amp;B141,'Tracking Data'!R$3:R1139,"&lt;="&amp;C141),"")</f>
        <v/>
      </c>
      <c r="Q141" t="str">
        <f ca="1">IF(D141&lt;&gt;"",COUNTIFS('Tracking Data'!D$3:D$1000,"SPM"&amp;"*",'Tracking Data'!R$3:R$1000,""),"")</f>
        <v/>
      </c>
      <c r="R141" t="str">
        <f ca="1">IF(D141&lt;&gt;"",COUNTIFS('Tracking Data'!D$3:D1139,"SPM"&amp;"*",'Tracking Data'!K$3:K1139,""),"")</f>
        <v/>
      </c>
    </row>
    <row r="142" spans="1:18" x14ac:dyDescent="0.25">
      <c r="A142" s="4">
        <f t="shared" si="10"/>
        <v>43779</v>
      </c>
      <c r="B142" s="4">
        <v>43779</v>
      </c>
      <c r="C142" s="4">
        <v>43785</v>
      </c>
      <c r="D142" t="str">
        <f ca="1">IF(TODAY()&gt;=$A142,COUNTIFS('Tracking Data'!K$3:K1139,"&lt;="&amp;$C142,'Tracking Data'!L$3:L1139,"="&amp;""),"")</f>
        <v/>
      </c>
      <c r="E142" t="str">
        <f ca="1">IF(TODAY()&gt;=$A142,COUNTIFS('Tracking Data'!L$3:L1139,"&lt;="&amp;$C142,'Tracking Data'!M$3:M1139,"="&amp;""),"")</f>
        <v/>
      </c>
      <c r="F142" t="str">
        <f ca="1">IF(TODAY()&gt;=$A142,COUNTIFS('Tracking Data'!M$3:M1139,"&lt;="&amp;$C142,'Tracking Data'!N$3:N1139,"="&amp;""),"")</f>
        <v/>
      </c>
      <c r="G142" t="str">
        <f t="shared" ca="1" si="11"/>
        <v/>
      </c>
      <c r="H142" t="str">
        <f ca="1">IF(TODAY()&gt;=$A142,COUNTIFS('Tracking Data'!N$3:N1139,"&lt;="&amp;$C142,'Tracking Data'!O$3:O1139,"="&amp;""),"")</f>
        <v/>
      </c>
      <c r="I142" t="str">
        <f ca="1">IF(TODAY()&gt;=$A142,COUNTIFS('Tracking Data'!O$3:O1139,"&lt;="&amp;$C142,'Tracking Data'!P$3:P1139,"="&amp;""),"")</f>
        <v/>
      </c>
      <c r="J142" t="str">
        <f t="shared" ca="1" si="12"/>
        <v/>
      </c>
      <c r="K142" t="str">
        <f ca="1">IF(TODAY()&gt;=$A142,COUNTIFS('Tracking Data'!P$3:P1139,"&lt;="&amp;$C142,'Tracking Data'!Q$3:Q1139,"="&amp;""),"")</f>
        <v/>
      </c>
      <c r="L142" t="str">
        <f ca="1">IF(TODAY()&gt;=$A142,COUNTIFS('Tracking Data'!Q$3:Q1139,"&lt;="&amp;$C142,'Tracking Data'!R$3:R1139,"="&amp;""),"")</f>
        <v/>
      </c>
      <c r="M142" t="str">
        <f t="shared" ca="1" si="13"/>
        <v/>
      </c>
      <c r="N142" t="str">
        <f ca="1">IF(M142&lt;&gt;"",COUNTIFS('Tracking Data'!R$3:R1140,"&gt;="&amp;'Weekly Summary'!$B142,'Tracking Data'!R$3:R1140,"&lt;="&amp;'Weekly Summary'!$C142),"")</f>
        <v/>
      </c>
      <c r="O142" t="str">
        <f t="shared" ca="1" si="14"/>
        <v/>
      </c>
      <c r="P142" t="str">
        <f>IFERROR(AVERAGEIFS('Tracking Data'!S$3:S$1000,'Tracking Data'!R$3:R1140,"&gt;="&amp;B142,'Tracking Data'!R$3:R1140,"&lt;="&amp;C142),"")</f>
        <v/>
      </c>
      <c r="Q142" t="str">
        <f ca="1">IF(D142&lt;&gt;"",COUNTIFS('Tracking Data'!D$3:D$1000,"SPM"&amp;"*",'Tracking Data'!R$3:R$1000,""),"")</f>
        <v/>
      </c>
      <c r="R142" t="str">
        <f ca="1">IF(D142&lt;&gt;"",COUNTIFS('Tracking Data'!D$3:D1140,"SPM"&amp;"*",'Tracking Data'!K$3:K1140,""),"")</f>
        <v/>
      </c>
    </row>
    <row r="143" spans="1:18" x14ac:dyDescent="0.25">
      <c r="A143" s="4">
        <f t="shared" si="10"/>
        <v>43786</v>
      </c>
      <c r="B143" s="4">
        <v>43786</v>
      </c>
      <c r="C143" s="4">
        <v>43792</v>
      </c>
      <c r="D143" t="str">
        <f ca="1">IF(TODAY()&gt;=$A143,COUNTIFS('Tracking Data'!K$3:K1140,"&lt;="&amp;$C143,'Tracking Data'!L$3:L1140,"="&amp;""),"")</f>
        <v/>
      </c>
      <c r="E143" t="str">
        <f ca="1">IF(TODAY()&gt;=$A143,COUNTIFS('Tracking Data'!L$3:L1140,"&lt;="&amp;$C143,'Tracking Data'!M$3:M1140,"="&amp;""),"")</f>
        <v/>
      </c>
      <c r="F143" t="str">
        <f ca="1">IF(TODAY()&gt;=$A143,COUNTIFS('Tracking Data'!M$3:M1140,"&lt;="&amp;$C143,'Tracking Data'!N$3:N1140,"="&amp;""),"")</f>
        <v/>
      </c>
      <c r="G143" t="str">
        <f t="shared" ca="1" si="11"/>
        <v/>
      </c>
      <c r="H143" t="str">
        <f ca="1">IF(TODAY()&gt;=$A143,COUNTIFS('Tracking Data'!N$3:N1140,"&lt;="&amp;$C143,'Tracking Data'!O$3:O1140,"="&amp;""),"")</f>
        <v/>
      </c>
      <c r="I143" t="str">
        <f ca="1">IF(TODAY()&gt;=$A143,COUNTIFS('Tracking Data'!O$3:O1140,"&lt;="&amp;$C143,'Tracking Data'!P$3:P1140,"="&amp;""),"")</f>
        <v/>
      </c>
      <c r="J143" t="str">
        <f t="shared" ca="1" si="12"/>
        <v/>
      </c>
      <c r="K143" t="str">
        <f ca="1">IF(TODAY()&gt;=$A143,COUNTIFS('Tracking Data'!P$3:P1140,"&lt;="&amp;$C143,'Tracking Data'!Q$3:Q1140,"="&amp;""),"")</f>
        <v/>
      </c>
      <c r="L143" t="str">
        <f ca="1">IF(TODAY()&gt;=$A143,COUNTIFS('Tracking Data'!Q$3:Q1140,"&lt;="&amp;$C143,'Tracking Data'!R$3:R1140,"="&amp;""),"")</f>
        <v/>
      </c>
      <c r="M143" t="str">
        <f t="shared" ca="1" si="13"/>
        <v/>
      </c>
      <c r="N143" t="str">
        <f ca="1">IF(M143&lt;&gt;"",COUNTIFS('Tracking Data'!R$3:R1141,"&gt;="&amp;'Weekly Summary'!$B143,'Tracking Data'!R$3:R1141,"&lt;="&amp;'Weekly Summary'!$C143),"")</f>
        <v/>
      </c>
      <c r="O143" t="str">
        <f t="shared" ca="1" si="14"/>
        <v/>
      </c>
      <c r="P143" t="str">
        <f>IFERROR(AVERAGEIFS('Tracking Data'!S$3:S$1000,'Tracking Data'!R$3:R1141,"&gt;="&amp;B143,'Tracking Data'!R$3:R1141,"&lt;="&amp;C143),"")</f>
        <v/>
      </c>
      <c r="Q143" t="str">
        <f ca="1">IF(D143&lt;&gt;"",COUNTIFS('Tracking Data'!D$3:D$1000,"SPM"&amp;"*",'Tracking Data'!R$3:R$1000,""),"")</f>
        <v/>
      </c>
      <c r="R143" t="str">
        <f ca="1">IF(D143&lt;&gt;"",COUNTIFS('Tracking Data'!D$3:D1141,"SPM"&amp;"*",'Tracking Data'!K$3:K1141,""),"")</f>
        <v/>
      </c>
    </row>
    <row r="144" spans="1:18" x14ac:dyDescent="0.25">
      <c r="A144" s="4">
        <f t="shared" si="10"/>
        <v>43793</v>
      </c>
      <c r="B144" s="4">
        <v>43793</v>
      </c>
      <c r="C144" s="4">
        <v>43799</v>
      </c>
      <c r="D144" t="str">
        <f ca="1">IF(TODAY()&gt;=$A144,COUNTIFS('Tracking Data'!K$3:K1141,"&lt;="&amp;$C144,'Tracking Data'!L$3:L1141,"="&amp;""),"")</f>
        <v/>
      </c>
      <c r="E144" t="str">
        <f ca="1">IF(TODAY()&gt;=$A144,COUNTIFS('Tracking Data'!L$3:L1141,"&lt;="&amp;$C144,'Tracking Data'!M$3:M1141,"="&amp;""),"")</f>
        <v/>
      </c>
      <c r="F144" t="str">
        <f ca="1">IF(TODAY()&gt;=$A144,COUNTIFS('Tracking Data'!M$3:M1141,"&lt;="&amp;$C144,'Tracking Data'!N$3:N1141,"="&amp;""),"")</f>
        <v/>
      </c>
      <c r="G144" t="str">
        <f t="shared" ca="1" si="11"/>
        <v/>
      </c>
      <c r="H144" t="str">
        <f ca="1">IF(TODAY()&gt;=$A144,COUNTIFS('Tracking Data'!N$3:N1141,"&lt;="&amp;$C144,'Tracking Data'!O$3:O1141,"="&amp;""),"")</f>
        <v/>
      </c>
      <c r="I144" t="str">
        <f ca="1">IF(TODAY()&gt;=$A144,COUNTIFS('Tracking Data'!O$3:O1141,"&lt;="&amp;$C144,'Tracking Data'!P$3:P1141,"="&amp;""),"")</f>
        <v/>
      </c>
      <c r="J144" t="str">
        <f t="shared" ca="1" si="12"/>
        <v/>
      </c>
      <c r="K144" t="str">
        <f ca="1">IF(TODAY()&gt;=$A144,COUNTIFS('Tracking Data'!P$3:P1141,"&lt;="&amp;$C144,'Tracking Data'!Q$3:Q1141,"="&amp;""),"")</f>
        <v/>
      </c>
      <c r="L144" t="str">
        <f ca="1">IF(TODAY()&gt;=$A144,COUNTIFS('Tracking Data'!Q$3:Q1141,"&lt;="&amp;$C144,'Tracking Data'!R$3:R1141,"="&amp;""),"")</f>
        <v/>
      </c>
      <c r="M144" t="str">
        <f t="shared" ca="1" si="13"/>
        <v/>
      </c>
      <c r="N144" t="str">
        <f ca="1">IF(M144&lt;&gt;"",COUNTIFS('Tracking Data'!R$3:R1142,"&gt;="&amp;'Weekly Summary'!$B144,'Tracking Data'!R$3:R1142,"&lt;="&amp;'Weekly Summary'!$C144),"")</f>
        <v/>
      </c>
      <c r="O144" t="str">
        <f t="shared" ca="1" si="14"/>
        <v/>
      </c>
      <c r="P144" t="str">
        <f>IFERROR(AVERAGEIFS('Tracking Data'!S$3:S$1000,'Tracking Data'!R$3:R1142,"&gt;="&amp;B144,'Tracking Data'!R$3:R1142,"&lt;="&amp;C144),"")</f>
        <v/>
      </c>
      <c r="Q144" t="str">
        <f ca="1">IF(D144&lt;&gt;"",COUNTIFS('Tracking Data'!D$3:D$1000,"SPM"&amp;"*",'Tracking Data'!R$3:R$1000,""),"")</f>
        <v/>
      </c>
      <c r="R144" t="str">
        <f ca="1">IF(D144&lt;&gt;"",COUNTIFS('Tracking Data'!D$3:D1142,"SPM"&amp;"*",'Tracking Data'!K$3:K1142,""),"")</f>
        <v/>
      </c>
    </row>
    <row r="145" spans="1:18" x14ac:dyDescent="0.25">
      <c r="A145" s="4">
        <f t="shared" si="10"/>
        <v>43800</v>
      </c>
      <c r="B145" s="4">
        <v>43800</v>
      </c>
      <c r="C145" s="4">
        <v>43806</v>
      </c>
      <c r="D145" t="str">
        <f ca="1">IF(TODAY()&gt;=$A145,COUNTIFS('Tracking Data'!K$3:K1142,"&lt;="&amp;$C145,'Tracking Data'!L$3:L1142,"="&amp;""),"")</f>
        <v/>
      </c>
      <c r="E145" t="str">
        <f ca="1">IF(TODAY()&gt;=$A145,COUNTIFS('Tracking Data'!L$3:L1142,"&lt;="&amp;$C145,'Tracking Data'!M$3:M1142,"="&amp;""),"")</f>
        <v/>
      </c>
      <c r="F145" t="str">
        <f ca="1">IF(TODAY()&gt;=$A145,COUNTIFS('Tracking Data'!M$3:M1142,"&lt;="&amp;$C145,'Tracking Data'!N$3:N1142,"="&amp;""),"")</f>
        <v/>
      </c>
      <c r="G145" t="str">
        <f t="shared" ca="1" si="11"/>
        <v/>
      </c>
      <c r="H145" t="str">
        <f ca="1">IF(TODAY()&gt;=$A145,COUNTIFS('Tracking Data'!N$3:N1142,"&lt;="&amp;$C145,'Tracking Data'!O$3:O1142,"="&amp;""),"")</f>
        <v/>
      </c>
      <c r="I145" t="str">
        <f ca="1">IF(TODAY()&gt;=$A145,COUNTIFS('Tracking Data'!O$3:O1142,"&lt;="&amp;$C145,'Tracking Data'!P$3:P1142,"="&amp;""),"")</f>
        <v/>
      </c>
      <c r="J145" t="str">
        <f t="shared" ca="1" si="12"/>
        <v/>
      </c>
      <c r="K145" t="str">
        <f ca="1">IF(TODAY()&gt;=$A145,COUNTIFS('Tracking Data'!P$3:P1142,"&lt;="&amp;$C145,'Tracking Data'!Q$3:Q1142,"="&amp;""),"")</f>
        <v/>
      </c>
      <c r="L145" t="str">
        <f ca="1">IF(TODAY()&gt;=$A145,COUNTIFS('Tracking Data'!Q$3:Q1142,"&lt;="&amp;$C145,'Tracking Data'!R$3:R1142,"="&amp;""),"")</f>
        <v/>
      </c>
      <c r="M145" t="str">
        <f t="shared" ca="1" si="13"/>
        <v/>
      </c>
      <c r="N145" t="str">
        <f ca="1">IF(M145&lt;&gt;"",COUNTIFS('Tracking Data'!R$3:R1143,"&gt;="&amp;'Weekly Summary'!$B145,'Tracking Data'!R$3:R1143,"&lt;="&amp;'Weekly Summary'!$C145),"")</f>
        <v/>
      </c>
      <c r="O145" t="str">
        <f t="shared" ca="1" si="14"/>
        <v/>
      </c>
      <c r="P145" t="str">
        <f>IFERROR(AVERAGEIFS('Tracking Data'!S$3:S$1000,'Tracking Data'!R$3:R1143,"&gt;="&amp;B145,'Tracking Data'!R$3:R1143,"&lt;="&amp;C145),"")</f>
        <v/>
      </c>
      <c r="Q145" t="str">
        <f ca="1">IF(D145&lt;&gt;"",COUNTIFS('Tracking Data'!D$3:D$1000,"SPM"&amp;"*",'Tracking Data'!R$3:R$1000,""),"")</f>
        <v/>
      </c>
      <c r="R145" t="str">
        <f ca="1">IF(D145&lt;&gt;"",COUNTIFS('Tracking Data'!D$3:D1143,"SPM"&amp;"*",'Tracking Data'!K$3:K1143,""),"")</f>
        <v/>
      </c>
    </row>
    <row r="146" spans="1:18" x14ac:dyDescent="0.25">
      <c r="A146" s="4">
        <f t="shared" si="10"/>
        <v>43807</v>
      </c>
      <c r="B146" s="4">
        <v>43807</v>
      </c>
      <c r="C146" s="4">
        <v>43813</v>
      </c>
      <c r="D146" t="str">
        <f ca="1">IF(TODAY()&gt;=$A146,COUNTIFS('Tracking Data'!K$3:K1143,"&lt;="&amp;$C146,'Tracking Data'!L$3:L1143,"="&amp;""),"")</f>
        <v/>
      </c>
      <c r="E146" t="str">
        <f ca="1">IF(TODAY()&gt;=$A146,COUNTIFS('Tracking Data'!L$3:L1143,"&lt;="&amp;$C146,'Tracking Data'!M$3:M1143,"="&amp;""),"")</f>
        <v/>
      </c>
      <c r="F146" t="str">
        <f ca="1">IF(TODAY()&gt;=$A146,COUNTIFS('Tracking Data'!M$3:M1143,"&lt;="&amp;$C146,'Tracking Data'!N$3:N1143,"="&amp;""),"")</f>
        <v/>
      </c>
      <c r="G146" t="str">
        <f t="shared" ca="1" si="11"/>
        <v/>
      </c>
      <c r="H146" t="str">
        <f ca="1">IF(TODAY()&gt;=$A146,COUNTIFS('Tracking Data'!N$3:N1143,"&lt;="&amp;$C146,'Tracking Data'!O$3:O1143,"="&amp;""),"")</f>
        <v/>
      </c>
      <c r="I146" t="str">
        <f ca="1">IF(TODAY()&gt;=$A146,COUNTIFS('Tracking Data'!O$3:O1143,"&lt;="&amp;$C146,'Tracking Data'!P$3:P1143,"="&amp;""),"")</f>
        <v/>
      </c>
      <c r="J146" t="str">
        <f t="shared" ca="1" si="12"/>
        <v/>
      </c>
      <c r="K146" t="str">
        <f ca="1">IF(TODAY()&gt;=$A146,COUNTIFS('Tracking Data'!P$3:P1143,"&lt;="&amp;$C146,'Tracking Data'!Q$3:Q1143,"="&amp;""),"")</f>
        <v/>
      </c>
      <c r="L146" t="str">
        <f ca="1">IF(TODAY()&gt;=$A146,COUNTIFS('Tracking Data'!Q$3:Q1143,"&lt;="&amp;$C146,'Tracking Data'!R$3:R1143,"="&amp;""),"")</f>
        <v/>
      </c>
      <c r="M146" t="str">
        <f t="shared" ca="1" si="13"/>
        <v/>
      </c>
      <c r="N146" t="str">
        <f ca="1">IF(M146&lt;&gt;"",COUNTIFS('Tracking Data'!R$3:R1144,"&gt;="&amp;'Weekly Summary'!$B146,'Tracking Data'!R$3:R1144,"&lt;="&amp;'Weekly Summary'!$C146),"")</f>
        <v/>
      </c>
      <c r="O146" t="str">
        <f t="shared" ca="1" si="14"/>
        <v/>
      </c>
      <c r="P146" t="str">
        <f>IFERROR(AVERAGEIFS('Tracking Data'!S$3:S$1000,'Tracking Data'!R$3:R1144,"&gt;="&amp;B146,'Tracking Data'!R$3:R1144,"&lt;="&amp;C146),"")</f>
        <v/>
      </c>
      <c r="Q146" t="str">
        <f ca="1">IF(D146&lt;&gt;"",COUNTIFS('Tracking Data'!D$3:D$1000,"SPM"&amp;"*",'Tracking Data'!R$3:R$1000,""),"")</f>
        <v/>
      </c>
      <c r="R146" t="str">
        <f ca="1">IF(D146&lt;&gt;"",COUNTIFS('Tracking Data'!D$3:D1144,"SPM"&amp;"*",'Tracking Data'!K$3:K1144,""),"")</f>
        <v/>
      </c>
    </row>
    <row r="147" spans="1:18" x14ac:dyDescent="0.25">
      <c r="A147" s="4">
        <f t="shared" si="10"/>
        <v>43814</v>
      </c>
      <c r="B147" s="4">
        <v>43814</v>
      </c>
      <c r="C147" s="4">
        <v>43820</v>
      </c>
      <c r="D147" t="str">
        <f ca="1">IF(TODAY()&gt;=$A147,COUNTIFS('Tracking Data'!K$3:K1144,"&lt;="&amp;$C147,'Tracking Data'!L$3:L1144,"="&amp;""),"")</f>
        <v/>
      </c>
      <c r="E147" t="str">
        <f ca="1">IF(TODAY()&gt;=$A147,COUNTIFS('Tracking Data'!L$3:L1144,"&lt;="&amp;$C147,'Tracking Data'!M$3:M1144,"="&amp;""),"")</f>
        <v/>
      </c>
      <c r="F147" t="str">
        <f ca="1">IF(TODAY()&gt;=$A147,COUNTIFS('Tracking Data'!M$3:M1144,"&lt;="&amp;$C147,'Tracking Data'!N$3:N1144,"="&amp;""),"")</f>
        <v/>
      </c>
      <c r="G147" t="str">
        <f t="shared" ca="1" si="11"/>
        <v/>
      </c>
      <c r="H147" t="str">
        <f ca="1">IF(TODAY()&gt;=$A147,COUNTIFS('Tracking Data'!N$3:N1144,"&lt;="&amp;$C147,'Tracking Data'!O$3:O1144,"="&amp;""),"")</f>
        <v/>
      </c>
      <c r="I147" t="str">
        <f ca="1">IF(TODAY()&gt;=$A147,COUNTIFS('Tracking Data'!O$3:O1144,"&lt;="&amp;$C147,'Tracking Data'!P$3:P1144,"="&amp;""),"")</f>
        <v/>
      </c>
      <c r="J147" t="str">
        <f t="shared" ca="1" si="12"/>
        <v/>
      </c>
      <c r="K147" t="str">
        <f ca="1">IF(TODAY()&gt;=$A147,COUNTIFS('Tracking Data'!P$3:P1144,"&lt;="&amp;$C147,'Tracking Data'!Q$3:Q1144,"="&amp;""),"")</f>
        <v/>
      </c>
      <c r="L147" t="str">
        <f ca="1">IF(TODAY()&gt;=$A147,COUNTIFS('Tracking Data'!Q$3:Q1144,"&lt;="&amp;$C147,'Tracking Data'!R$3:R1144,"="&amp;""),"")</f>
        <v/>
      </c>
      <c r="M147" t="str">
        <f t="shared" ca="1" si="13"/>
        <v/>
      </c>
      <c r="N147" t="str">
        <f ca="1">IF(M147&lt;&gt;"",COUNTIFS('Tracking Data'!R$3:R1145,"&gt;="&amp;'Weekly Summary'!$B147,'Tracking Data'!R$3:R1145,"&lt;="&amp;'Weekly Summary'!$C147),"")</f>
        <v/>
      </c>
      <c r="O147" t="str">
        <f t="shared" ca="1" si="14"/>
        <v/>
      </c>
      <c r="P147" t="str">
        <f>IFERROR(AVERAGEIFS('Tracking Data'!S$3:S$1000,'Tracking Data'!R$3:R1145,"&gt;="&amp;B147,'Tracking Data'!R$3:R1145,"&lt;="&amp;C147),"")</f>
        <v/>
      </c>
      <c r="Q147" t="str">
        <f ca="1">IF(D147&lt;&gt;"",COUNTIFS('Tracking Data'!D$3:D$1000,"SPM"&amp;"*",'Tracking Data'!R$3:R$1000,""),"")</f>
        <v/>
      </c>
      <c r="R147" t="str">
        <f ca="1">IF(D147&lt;&gt;"",COUNTIFS('Tracking Data'!D$3:D1145,"SPM"&amp;"*",'Tracking Data'!K$3:K1145,""),"")</f>
        <v/>
      </c>
    </row>
    <row r="148" spans="1:18" x14ac:dyDescent="0.25">
      <c r="A148" s="4">
        <f t="shared" ref="A148:A211" si="15">B148</f>
        <v>43821</v>
      </c>
      <c r="B148" s="4">
        <v>43821</v>
      </c>
      <c r="C148" s="4">
        <v>43827</v>
      </c>
      <c r="D148" t="str">
        <f ca="1">IF(TODAY()&gt;=$A148,COUNTIFS('Tracking Data'!K$3:K1145,"&lt;="&amp;$C148,'Tracking Data'!L$3:L1145,"="&amp;""),"")</f>
        <v/>
      </c>
      <c r="E148" t="str">
        <f ca="1">IF(TODAY()&gt;=$A148,COUNTIFS('Tracking Data'!L$3:L1145,"&lt;="&amp;$C148,'Tracking Data'!M$3:M1145,"="&amp;""),"")</f>
        <v/>
      </c>
      <c r="F148" t="str">
        <f ca="1">IF(TODAY()&gt;=$A148,COUNTIFS('Tracking Data'!M$3:M1145,"&lt;="&amp;$C148,'Tracking Data'!N$3:N1145,"="&amp;""),"")</f>
        <v/>
      </c>
      <c r="G148" t="str">
        <f t="shared" ca="1" si="11"/>
        <v/>
      </c>
      <c r="H148" t="str">
        <f ca="1">IF(TODAY()&gt;=$A148,COUNTIFS('Tracking Data'!N$3:N1145,"&lt;="&amp;$C148,'Tracking Data'!O$3:O1145,"="&amp;""),"")</f>
        <v/>
      </c>
      <c r="I148" t="str">
        <f ca="1">IF(TODAY()&gt;=$A148,COUNTIFS('Tracking Data'!O$3:O1145,"&lt;="&amp;$C148,'Tracking Data'!P$3:P1145,"="&amp;""),"")</f>
        <v/>
      </c>
      <c r="J148" t="str">
        <f t="shared" ca="1" si="12"/>
        <v/>
      </c>
      <c r="K148" t="str">
        <f ca="1">IF(TODAY()&gt;=$A148,COUNTIFS('Tracking Data'!P$3:P1145,"&lt;="&amp;$C148,'Tracking Data'!Q$3:Q1145,"="&amp;""),"")</f>
        <v/>
      </c>
      <c r="L148" t="str">
        <f ca="1">IF(TODAY()&gt;=$A148,COUNTIFS('Tracking Data'!Q$3:Q1145,"&lt;="&amp;$C148,'Tracking Data'!R$3:R1145,"="&amp;""),"")</f>
        <v/>
      </c>
      <c r="M148" t="str">
        <f t="shared" ca="1" si="13"/>
        <v/>
      </c>
      <c r="N148" t="str">
        <f ca="1">IF(M148&lt;&gt;"",COUNTIFS('Tracking Data'!R$3:R1146,"&gt;="&amp;'Weekly Summary'!$B148,'Tracking Data'!R$3:R1146,"&lt;="&amp;'Weekly Summary'!$C148),"")</f>
        <v/>
      </c>
      <c r="O148" t="str">
        <f t="shared" ca="1" si="14"/>
        <v/>
      </c>
      <c r="P148" t="str">
        <f>IFERROR(AVERAGEIFS('Tracking Data'!S$3:S$1000,'Tracking Data'!R$3:R1146,"&gt;="&amp;B148,'Tracking Data'!R$3:R1146,"&lt;="&amp;C148),"")</f>
        <v/>
      </c>
      <c r="Q148" t="str">
        <f ca="1">IF(D148&lt;&gt;"",COUNTIFS('Tracking Data'!D$3:D$1000,"SPM"&amp;"*",'Tracking Data'!R$3:R$1000,""),"")</f>
        <v/>
      </c>
      <c r="R148" t="str">
        <f ca="1">IF(D148&lt;&gt;"",COUNTIFS('Tracking Data'!D$3:D1146,"SPM"&amp;"*",'Tracking Data'!K$3:K1146,""),"")</f>
        <v/>
      </c>
    </row>
    <row r="149" spans="1:18" x14ac:dyDescent="0.25">
      <c r="A149" s="4">
        <f t="shared" si="15"/>
        <v>43828</v>
      </c>
      <c r="B149" s="4">
        <v>43828</v>
      </c>
      <c r="C149" s="4">
        <v>43834</v>
      </c>
      <c r="D149" t="str">
        <f ca="1">IF(TODAY()&gt;=$A149,COUNTIFS('Tracking Data'!K$3:K1146,"&lt;="&amp;$C149,'Tracking Data'!L$3:L1146,"="&amp;""),"")</f>
        <v/>
      </c>
      <c r="E149" t="str">
        <f ca="1">IF(TODAY()&gt;=$A149,COUNTIFS('Tracking Data'!L$3:L1146,"&lt;="&amp;$C149,'Tracking Data'!M$3:M1146,"="&amp;""),"")</f>
        <v/>
      </c>
      <c r="F149" t="str">
        <f ca="1">IF(TODAY()&gt;=$A149,COUNTIFS('Tracking Data'!M$3:M1146,"&lt;="&amp;$C149,'Tracking Data'!N$3:N1146,"="&amp;""),"")</f>
        <v/>
      </c>
      <c r="G149" t="str">
        <f t="shared" ca="1" si="11"/>
        <v/>
      </c>
      <c r="H149" t="str">
        <f ca="1">IF(TODAY()&gt;=$A149,COUNTIFS('Tracking Data'!N$3:N1146,"&lt;="&amp;$C149,'Tracking Data'!O$3:O1146,"="&amp;""),"")</f>
        <v/>
      </c>
      <c r="I149" t="str">
        <f ca="1">IF(TODAY()&gt;=$A149,COUNTIFS('Tracking Data'!O$3:O1146,"&lt;="&amp;$C149,'Tracking Data'!P$3:P1146,"="&amp;""),"")</f>
        <v/>
      </c>
      <c r="J149" t="str">
        <f t="shared" ca="1" si="12"/>
        <v/>
      </c>
      <c r="K149" t="str">
        <f ca="1">IF(TODAY()&gt;=$A149,COUNTIFS('Tracking Data'!P$3:P1146,"&lt;="&amp;$C149,'Tracking Data'!Q$3:Q1146,"="&amp;""),"")</f>
        <v/>
      </c>
      <c r="L149" t="str">
        <f ca="1">IF(TODAY()&gt;=$A149,COUNTIFS('Tracking Data'!Q$3:Q1146,"&lt;="&amp;$C149,'Tracking Data'!R$3:R1146,"="&amp;""),"")</f>
        <v/>
      </c>
      <c r="M149" t="str">
        <f t="shared" ca="1" si="13"/>
        <v/>
      </c>
      <c r="N149" t="str">
        <f ca="1">IF(M149&lt;&gt;"",COUNTIFS('Tracking Data'!R$3:R1147,"&gt;="&amp;'Weekly Summary'!$B149,'Tracking Data'!R$3:R1147,"&lt;="&amp;'Weekly Summary'!$C149),"")</f>
        <v/>
      </c>
      <c r="O149" t="str">
        <f t="shared" ca="1" si="14"/>
        <v/>
      </c>
      <c r="P149" t="str">
        <f>IFERROR(AVERAGEIFS('Tracking Data'!S$3:S$1000,'Tracking Data'!R$3:R1147,"&gt;="&amp;B149,'Tracking Data'!R$3:R1147,"&lt;="&amp;C149),"")</f>
        <v/>
      </c>
      <c r="Q149" t="str">
        <f ca="1">IF(D149&lt;&gt;"",COUNTIFS('Tracking Data'!D$3:D$1000,"SPM"&amp;"*",'Tracking Data'!R$3:R$1000,""),"")</f>
        <v/>
      </c>
      <c r="R149" t="str">
        <f ca="1">IF(D149&lt;&gt;"",COUNTIFS('Tracking Data'!D$3:D1147,"SPM"&amp;"*",'Tracking Data'!K$3:K1147,""),"")</f>
        <v/>
      </c>
    </row>
    <row r="150" spans="1:18" x14ac:dyDescent="0.25">
      <c r="A150" s="4">
        <f t="shared" si="15"/>
        <v>43835</v>
      </c>
      <c r="B150" s="4">
        <v>43835</v>
      </c>
      <c r="C150" s="4">
        <v>43841</v>
      </c>
      <c r="D150" t="str">
        <f ca="1">IF(TODAY()&gt;=$A150,COUNTIFS('Tracking Data'!K$3:K1147,"&lt;="&amp;$C150,'Tracking Data'!L$3:L1147,"="&amp;""),"")</f>
        <v/>
      </c>
      <c r="E150" t="str">
        <f ca="1">IF(TODAY()&gt;=$A150,COUNTIFS('Tracking Data'!L$3:L1147,"&lt;="&amp;$C150,'Tracking Data'!M$3:M1147,"="&amp;""),"")</f>
        <v/>
      </c>
      <c r="F150" t="str">
        <f ca="1">IF(TODAY()&gt;=$A150,COUNTIFS('Tracking Data'!M$3:M1147,"&lt;="&amp;$C150,'Tracking Data'!N$3:N1147,"="&amp;""),"")</f>
        <v/>
      </c>
      <c r="G150" t="str">
        <f t="shared" ca="1" si="11"/>
        <v/>
      </c>
      <c r="H150" t="str">
        <f ca="1">IF(TODAY()&gt;=$A150,COUNTIFS('Tracking Data'!N$3:N1147,"&lt;="&amp;$C150,'Tracking Data'!O$3:O1147,"="&amp;""),"")</f>
        <v/>
      </c>
      <c r="I150" t="str">
        <f ca="1">IF(TODAY()&gt;=$A150,COUNTIFS('Tracking Data'!O$3:O1147,"&lt;="&amp;$C150,'Tracking Data'!P$3:P1147,"="&amp;""),"")</f>
        <v/>
      </c>
      <c r="J150" t="str">
        <f t="shared" ca="1" si="12"/>
        <v/>
      </c>
      <c r="K150" t="str">
        <f ca="1">IF(TODAY()&gt;=$A150,COUNTIFS('Tracking Data'!P$3:P1147,"&lt;="&amp;$C150,'Tracking Data'!Q$3:Q1147,"="&amp;""),"")</f>
        <v/>
      </c>
      <c r="L150" t="str">
        <f ca="1">IF(TODAY()&gt;=$A150,COUNTIFS('Tracking Data'!Q$3:Q1147,"&lt;="&amp;$C150,'Tracking Data'!R$3:R1147,"="&amp;""),"")</f>
        <v/>
      </c>
      <c r="M150" t="str">
        <f t="shared" ca="1" si="13"/>
        <v/>
      </c>
      <c r="N150" t="str">
        <f ca="1">IF(M150&lt;&gt;"",COUNTIFS('Tracking Data'!R$3:R1148,"&gt;="&amp;'Weekly Summary'!$B150,'Tracking Data'!R$3:R1148,"&lt;="&amp;'Weekly Summary'!$C150),"")</f>
        <v/>
      </c>
      <c r="O150" t="str">
        <f t="shared" ca="1" si="14"/>
        <v/>
      </c>
      <c r="P150" t="str">
        <f>IFERROR(AVERAGEIFS('Tracking Data'!S$3:S$1000,'Tracking Data'!R$3:R1148,"&gt;="&amp;B150,'Tracking Data'!R$3:R1148,"&lt;="&amp;C150),"")</f>
        <v/>
      </c>
      <c r="Q150" t="str">
        <f ca="1">IF(D150&lt;&gt;"",COUNTIFS('Tracking Data'!D$3:D$1000,"SPM"&amp;"*",'Tracking Data'!R$3:R$1000,""),"")</f>
        <v/>
      </c>
      <c r="R150" t="str">
        <f ca="1">IF(D150&lt;&gt;"",COUNTIFS('Tracking Data'!D$3:D1148,"SPM"&amp;"*",'Tracking Data'!K$3:K1148,""),"")</f>
        <v/>
      </c>
    </row>
    <row r="151" spans="1:18" x14ac:dyDescent="0.25">
      <c r="A151" s="4">
        <f t="shared" si="15"/>
        <v>43842</v>
      </c>
      <c r="B151" s="4">
        <v>43842</v>
      </c>
      <c r="C151" s="4">
        <v>43848</v>
      </c>
      <c r="D151" t="str">
        <f ca="1">IF(TODAY()&gt;=$A151,COUNTIFS('Tracking Data'!K$3:K1148,"&lt;="&amp;$C151,'Tracking Data'!L$3:L1148,"="&amp;""),"")</f>
        <v/>
      </c>
      <c r="E151" t="str">
        <f ca="1">IF(TODAY()&gt;=$A151,COUNTIFS('Tracking Data'!L$3:L1148,"&lt;="&amp;$C151,'Tracking Data'!M$3:M1148,"="&amp;""),"")</f>
        <v/>
      </c>
      <c r="F151" t="str">
        <f ca="1">IF(TODAY()&gt;=$A151,COUNTIFS('Tracking Data'!M$3:M1148,"&lt;="&amp;$C151,'Tracking Data'!N$3:N1148,"="&amp;""),"")</f>
        <v/>
      </c>
      <c r="G151" t="str">
        <f t="shared" ca="1" si="11"/>
        <v/>
      </c>
      <c r="H151" t="str">
        <f ca="1">IF(TODAY()&gt;=$A151,COUNTIFS('Tracking Data'!N$3:N1148,"&lt;="&amp;$C151,'Tracking Data'!O$3:O1148,"="&amp;""),"")</f>
        <v/>
      </c>
      <c r="I151" t="str">
        <f ca="1">IF(TODAY()&gt;=$A151,COUNTIFS('Tracking Data'!O$3:O1148,"&lt;="&amp;$C151,'Tracking Data'!P$3:P1148,"="&amp;""),"")</f>
        <v/>
      </c>
      <c r="J151" t="str">
        <f t="shared" ca="1" si="12"/>
        <v/>
      </c>
      <c r="K151" t="str">
        <f ca="1">IF(TODAY()&gt;=$A151,COUNTIFS('Tracking Data'!P$3:P1148,"&lt;="&amp;$C151,'Tracking Data'!Q$3:Q1148,"="&amp;""),"")</f>
        <v/>
      </c>
      <c r="L151" t="str">
        <f ca="1">IF(TODAY()&gt;=$A151,COUNTIFS('Tracking Data'!Q$3:Q1148,"&lt;="&amp;$C151,'Tracking Data'!R$3:R1148,"="&amp;""),"")</f>
        <v/>
      </c>
      <c r="M151" t="str">
        <f t="shared" ca="1" si="13"/>
        <v/>
      </c>
      <c r="N151" t="str">
        <f ca="1">IF(M151&lt;&gt;"",COUNTIFS('Tracking Data'!R$3:R1149,"&gt;="&amp;'Weekly Summary'!$B151,'Tracking Data'!R$3:R1149,"&lt;="&amp;'Weekly Summary'!$C151),"")</f>
        <v/>
      </c>
      <c r="O151" t="str">
        <f t="shared" ca="1" si="14"/>
        <v/>
      </c>
      <c r="P151" t="str">
        <f>IFERROR(AVERAGEIFS('Tracking Data'!S$3:S$1000,'Tracking Data'!R$3:R1149,"&gt;="&amp;B151,'Tracking Data'!R$3:R1149,"&lt;="&amp;C151),"")</f>
        <v/>
      </c>
      <c r="Q151" t="str">
        <f ca="1">IF(D151&lt;&gt;"",COUNTIFS('Tracking Data'!D$3:D$1000,"SPM"&amp;"*",'Tracking Data'!R$3:R$1000,""),"")</f>
        <v/>
      </c>
      <c r="R151" t="str">
        <f ca="1">IF(D151&lt;&gt;"",COUNTIFS('Tracking Data'!D$3:D1149,"SPM"&amp;"*",'Tracking Data'!K$3:K1149,""),"")</f>
        <v/>
      </c>
    </row>
    <row r="152" spans="1:18" x14ac:dyDescent="0.25">
      <c r="A152" s="4">
        <f t="shared" si="15"/>
        <v>43849</v>
      </c>
      <c r="B152" s="4">
        <v>43849</v>
      </c>
      <c r="C152" s="4">
        <v>43855</v>
      </c>
      <c r="D152" t="str">
        <f ca="1">IF(TODAY()&gt;=$A152,COUNTIFS('Tracking Data'!K$3:K1149,"&lt;="&amp;$C152,'Tracking Data'!L$3:L1149,"="&amp;""),"")</f>
        <v/>
      </c>
      <c r="E152" t="str">
        <f ca="1">IF(TODAY()&gt;=$A152,COUNTIFS('Tracking Data'!L$3:L1149,"&lt;="&amp;$C152,'Tracking Data'!M$3:M1149,"="&amp;""),"")</f>
        <v/>
      </c>
      <c r="F152" t="str">
        <f ca="1">IF(TODAY()&gt;=$A152,COUNTIFS('Tracking Data'!M$3:M1149,"&lt;="&amp;$C152,'Tracking Data'!N$3:N1149,"="&amp;""),"")</f>
        <v/>
      </c>
      <c r="G152" t="str">
        <f t="shared" ca="1" si="11"/>
        <v/>
      </c>
      <c r="H152" t="str">
        <f ca="1">IF(TODAY()&gt;=$A152,COUNTIFS('Tracking Data'!N$3:N1149,"&lt;="&amp;$C152,'Tracking Data'!O$3:O1149,"="&amp;""),"")</f>
        <v/>
      </c>
      <c r="I152" t="str">
        <f ca="1">IF(TODAY()&gt;=$A152,COUNTIFS('Tracking Data'!O$3:O1149,"&lt;="&amp;$C152,'Tracking Data'!P$3:P1149,"="&amp;""),"")</f>
        <v/>
      </c>
      <c r="J152" t="str">
        <f t="shared" ca="1" si="12"/>
        <v/>
      </c>
      <c r="K152" t="str">
        <f ca="1">IF(TODAY()&gt;=$A152,COUNTIFS('Tracking Data'!P$3:P1149,"&lt;="&amp;$C152,'Tracking Data'!Q$3:Q1149,"="&amp;""),"")</f>
        <v/>
      </c>
      <c r="L152" t="str">
        <f ca="1">IF(TODAY()&gt;=$A152,COUNTIFS('Tracking Data'!Q$3:Q1149,"&lt;="&amp;$C152,'Tracking Data'!R$3:R1149,"="&amp;""),"")</f>
        <v/>
      </c>
      <c r="M152" t="str">
        <f t="shared" ca="1" si="13"/>
        <v/>
      </c>
      <c r="N152" t="str">
        <f ca="1">IF(M152&lt;&gt;"",COUNTIFS('Tracking Data'!R$3:R1150,"&gt;="&amp;'Weekly Summary'!$B152,'Tracking Data'!R$3:R1150,"&lt;="&amp;'Weekly Summary'!$C152),"")</f>
        <v/>
      </c>
      <c r="O152" t="str">
        <f t="shared" ca="1" si="14"/>
        <v/>
      </c>
      <c r="P152" t="str">
        <f>IFERROR(AVERAGEIFS('Tracking Data'!S$3:S$1000,'Tracking Data'!R$3:R1150,"&gt;="&amp;B152,'Tracking Data'!R$3:R1150,"&lt;="&amp;C152),"")</f>
        <v/>
      </c>
      <c r="Q152" t="str">
        <f ca="1">IF(D152&lt;&gt;"",COUNTIFS('Tracking Data'!D$3:D$1000,"SPM"&amp;"*",'Tracking Data'!R$3:R$1000,""),"")</f>
        <v/>
      </c>
      <c r="R152" t="str">
        <f ca="1">IF(D152&lt;&gt;"",COUNTIFS('Tracking Data'!D$3:D1150,"SPM"&amp;"*",'Tracking Data'!K$3:K1150,""),"")</f>
        <v/>
      </c>
    </row>
    <row r="153" spans="1:18" x14ac:dyDescent="0.25">
      <c r="A153" s="4">
        <f t="shared" si="15"/>
        <v>43856</v>
      </c>
      <c r="B153" s="4">
        <v>43856</v>
      </c>
      <c r="C153" s="4">
        <v>43862</v>
      </c>
      <c r="D153" t="str">
        <f ca="1">IF(TODAY()&gt;=$A153,COUNTIFS('Tracking Data'!K$3:K1150,"&lt;="&amp;$C153,'Tracking Data'!L$3:L1150,"="&amp;""),"")</f>
        <v/>
      </c>
      <c r="E153" t="str">
        <f ca="1">IF(TODAY()&gt;=$A153,COUNTIFS('Tracking Data'!L$3:L1150,"&lt;="&amp;$C153,'Tracking Data'!M$3:M1150,"="&amp;""),"")</f>
        <v/>
      </c>
      <c r="F153" t="str">
        <f ca="1">IF(TODAY()&gt;=$A153,COUNTIFS('Tracking Data'!M$3:M1150,"&lt;="&amp;$C153,'Tracking Data'!N$3:N1150,"="&amp;""),"")</f>
        <v/>
      </c>
      <c r="G153" t="str">
        <f t="shared" ca="1" si="11"/>
        <v/>
      </c>
      <c r="H153" t="str">
        <f ca="1">IF(TODAY()&gt;=$A153,COUNTIFS('Tracking Data'!N$3:N1150,"&lt;="&amp;$C153,'Tracking Data'!O$3:O1150,"="&amp;""),"")</f>
        <v/>
      </c>
      <c r="I153" t="str">
        <f ca="1">IF(TODAY()&gt;=$A153,COUNTIFS('Tracking Data'!O$3:O1150,"&lt;="&amp;$C153,'Tracking Data'!P$3:P1150,"="&amp;""),"")</f>
        <v/>
      </c>
      <c r="J153" t="str">
        <f t="shared" ca="1" si="12"/>
        <v/>
      </c>
      <c r="K153" t="str">
        <f ca="1">IF(TODAY()&gt;=$A153,COUNTIFS('Tracking Data'!P$3:P1150,"&lt;="&amp;$C153,'Tracking Data'!Q$3:Q1150,"="&amp;""),"")</f>
        <v/>
      </c>
      <c r="L153" t="str">
        <f ca="1">IF(TODAY()&gt;=$A153,COUNTIFS('Tracking Data'!Q$3:Q1150,"&lt;="&amp;$C153,'Tracking Data'!R$3:R1150,"="&amp;""),"")</f>
        <v/>
      </c>
      <c r="M153" t="str">
        <f t="shared" ca="1" si="13"/>
        <v/>
      </c>
      <c r="N153" t="str">
        <f ca="1">IF(M153&lt;&gt;"",COUNTIFS('Tracking Data'!R$3:R1151,"&gt;="&amp;'Weekly Summary'!$B153,'Tracking Data'!R$3:R1151,"&lt;="&amp;'Weekly Summary'!$C153),"")</f>
        <v/>
      </c>
      <c r="O153" t="str">
        <f t="shared" ca="1" si="14"/>
        <v/>
      </c>
      <c r="P153" t="str">
        <f>IFERROR(AVERAGEIFS('Tracking Data'!S$3:S$1000,'Tracking Data'!R$3:R1151,"&gt;="&amp;B153,'Tracking Data'!R$3:R1151,"&lt;="&amp;C153),"")</f>
        <v/>
      </c>
      <c r="Q153" t="str">
        <f ca="1">IF(D153&lt;&gt;"",COUNTIFS('Tracking Data'!D$3:D$1000,"SPM"&amp;"*",'Tracking Data'!R$3:R$1000,""),"")</f>
        <v/>
      </c>
      <c r="R153" t="str">
        <f ca="1">IF(D153&lt;&gt;"",COUNTIFS('Tracking Data'!D$3:D1151,"SPM"&amp;"*",'Tracking Data'!K$3:K1151,""),"")</f>
        <v/>
      </c>
    </row>
    <row r="154" spans="1:18" x14ac:dyDescent="0.25">
      <c r="A154" s="4">
        <f t="shared" si="15"/>
        <v>43863</v>
      </c>
      <c r="B154" s="4">
        <v>43863</v>
      </c>
      <c r="C154" s="4">
        <v>43869</v>
      </c>
      <c r="D154" t="str">
        <f ca="1">IF(TODAY()&gt;=$A154,COUNTIFS('Tracking Data'!K$3:K1151,"&lt;="&amp;$C154,'Tracking Data'!L$3:L1151,"="&amp;""),"")</f>
        <v/>
      </c>
      <c r="E154" t="str">
        <f ca="1">IF(TODAY()&gt;=$A154,COUNTIFS('Tracking Data'!L$3:L1151,"&lt;="&amp;$C154,'Tracking Data'!M$3:M1151,"="&amp;""),"")</f>
        <v/>
      </c>
      <c r="F154" t="str">
        <f ca="1">IF(TODAY()&gt;=$A154,COUNTIFS('Tracking Data'!M$3:M1151,"&lt;="&amp;$C154,'Tracking Data'!N$3:N1151,"="&amp;""),"")</f>
        <v/>
      </c>
      <c r="G154" t="str">
        <f t="shared" ca="1" si="11"/>
        <v/>
      </c>
      <c r="H154" t="str">
        <f ca="1">IF(TODAY()&gt;=$A154,COUNTIFS('Tracking Data'!N$3:N1151,"&lt;="&amp;$C154,'Tracking Data'!O$3:O1151,"="&amp;""),"")</f>
        <v/>
      </c>
      <c r="I154" t="str">
        <f ca="1">IF(TODAY()&gt;=$A154,COUNTIFS('Tracking Data'!O$3:O1151,"&lt;="&amp;$C154,'Tracking Data'!P$3:P1151,"="&amp;""),"")</f>
        <v/>
      </c>
      <c r="J154" t="str">
        <f t="shared" ca="1" si="12"/>
        <v/>
      </c>
      <c r="K154" t="str">
        <f ca="1">IF(TODAY()&gt;=$A154,COUNTIFS('Tracking Data'!P$3:P1151,"&lt;="&amp;$C154,'Tracking Data'!Q$3:Q1151,"="&amp;""),"")</f>
        <v/>
      </c>
      <c r="L154" t="str">
        <f ca="1">IF(TODAY()&gt;=$A154,COUNTIFS('Tracking Data'!Q$3:Q1151,"&lt;="&amp;$C154,'Tracking Data'!R$3:R1151,"="&amp;""),"")</f>
        <v/>
      </c>
      <c r="M154" t="str">
        <f t="shared" ca="1" si="13"/>
        <v/>
      </c>
      <c r="N154" t="str">
        <f ca="1">IF(M154&lt;&gt;"",COUNTIFS('Tracking Data'!R$3:R1152,"&gt;="&amp;'Weekly Summary'!$B154,'Tracking Data'!R$3:R1152,"&lt;="&amp;'Weekly Summary'!$C154),"")</f>
        <v/>
      </c>
      <c r="O154" t="str">
        <f t="shared" ca="1" si="14"/>
        <v/>
      </c>
      <c r="P154" t="str">
        <f>IFERROR(AVERAGEIFS('Tracking Data'!S$3:S$1000,'Tracking Data'!R$3:R1152,"&gt;="&amp;B154,'Tracking Data'!R$3:R1152,"&lt;="&amp;C154),"")</f>
        <v/>
      </c>
      <c r="Q154" t="str">
        <f ca="1">IF(D154&lt;&gt;"",COUNTIFS('Tracking Data'!D$3:D$1000,"SPM"&amp;"*",'Tracking Data'!R$3:R$1000,""),"")</f>
        <v/>
      </c>
      <c r="R154" t="str">
        <f ca="1">IF(D154&lt;&gt;"",COUNTIFS('Tracking Data'!D$3:D1152,"SPM"&amp;"*",'Tracking Data'!K$3:K1152,""),"")</f>
        <v/>
      </c>
    </row>
    <row r="155" spans="1:18" x14ac:dyDescent="0.25">
      <c r="A155" s="4">
        <f t="shared" si="15"/>
        <v>43870</v>
      </c>
      <c r="B155" s="4">
        <v>43870</v>
      </c>
      <c r="C155" s="4">
        <v>43876</v>
      </c>
      <c r="D155" t="str">
        <f ca="1">IF(TODAY()&gt;=$A155,COUNTIFS('Tracking Data'!K$3:K1152,"&lt;="&amp;$C155,'Tracking Data'!L$3:L1152,"="&amp;""),"")</f>
        <v/>
      </c>
      <c r="E155" t="str">
        <f ca="1">IF(TODAY()&gt;=$A155,COUNTIFS('Tracking Data'!L$3:L1152,"&lt;="&amp;$C155,'Tracking Data'!M$3:M1152,"="&amp;""),"")</f>
        <v/>
      </c>
      <c r="F155" t="str">
        <f ca="1">IF(TODAY()&gt;=$A155,COUNTIFS('Tracking Data'!M$3:M1152,"&lt;="&amp;$C155,'Tracking Data'!N$3:N1152,"="&amp;""),"")</f>
        <v/>
      </c>
      <c r="G155" t="str">
        <f t="shared" ca="1" si="11"/>
        <v/>
      </c>
      <c r="H155" t="str">
        <f ca="1">IF(TODAY()&gt;=$A155,COUNTIFS('Tracking Data'!N$3:N1152,"&lt;="&amp;$C155,'Tracking Data'!O$3:O1152,"="&amp;""),"")</f>
        <v/>
      </c>
      <c r="I155" t="str">
        <f ca="1">IF(TODAY()&gt;=$A155,COUNTIFS('Tracking Data'!O$3:O1152,"&lt;="&amp;$C155,'Tracking Data'!P$3:P1152,"="&amp;""),"")</f>
        <v/>
      </c>
      <c r="J155" t="str">
        <f t="shared" ca="1" si="12"/>
        <v/>
      </c>
      <c r="K155" t="str">
        <f ca="1">IF(TODAY()&gt;=$A155,COUNTIFS('Tracking Data'!P$3:P1152,"&lt;="&amp;$C155,'Tracking Data'!Q$3:Q1152,"="&amp;""),"")</f>
        <v/>
      </c>
      <c r="L155" t="str">
        <f ca="1">IF(TODAY()&gt;=$A155,COUNTIFS('Tracking Data'!Q$3:Q1152,"&lt;="&amp;$C155,'Tracking Data'!R$3:R1152,"="&amp;""),"")</f>
        <v/>
      </c>
      <c r="M155" t="str">
        <f t="shared" ca="1" si="13"/>
        <v/>
      </c>
      <c r="N155" t="str">
        <f ca="1">IF(M155&lt;&gt;"",COUNTIFS('Tracking Data'!R$3:R1153,"&gt;="&amp;'Weekly Summary'!$B155,'Tracking Data'!R$3:R1153,"&lt;="&amp;'Weekly Summary'!$C155),"")</f>
        <v/>
      </c>
      <c r="O155" t="str">
        <f t="shared" ca="1" si="14"/>
        <v/>
      </c>
      <c r="P155" t="str">
        <f>IFERROR(AVERAGEIFS('Tracking Data'!S$3:S$1000,'Tracking Data'!R$3:R1153,"&gt;="&amp;B155,'Tracking Data'!R$3:R1153,"&lt;="&amp;C155),"")</f>
        <v/>
      </c>
      <c r="Q155" t="str">
        <f ca="1">IF(D155&lt;&gt;"",COUNTIFS('Tracking Data'!D$3:D$1000,"SPM"&amp;"*",'Tracking Data'!R$3:R$1000,""),"")</f>
        <v/>
      </c>
      <c r="R155" t="str">
        <f ca="1">IF(D155&lt;&gt;"",COUNTIFS('Tracking Data'!D$3:D1153,"SPM"&amp;"*",'Tracking Data'!K$3:K1153,""),"")</f>
        <v/>
      </c>
    </row>
    <row r="156" spans="1:18" x14ac:dyDescent="0.25">
      <c r="A156" s="4">
        <f t="shared" si="15"/>
        <v>43877</v>
      </c>
      <c r="B156" s="4">
        <v>43877</v>
      </c>
      <c r="C156" s="4">
        <v>43883</v>
      </c>
      <c r="D156" t="str">
        <f ca="1">IF(TODAY()&gt;=$A156,COUNTIFS('Tracking Data'!K$3:K1153,"&lt;="&amp;$C156,'Tracking Data'!L$3:L1153,"="&amp;""),"")</f>
        <v/>
      </c>
      <c r="E156" t="str">
        <f ca="1">IF(TODAY()&gt;=$A156,COUNTIFS('Tracking Data'!L$3:L1153,"&lt;="&amp;$C156,'Tracking Data'!M$3:M1153,"="&amp;""),"")</f>
        <v/>
      </c>
      <c r="F156" t="str">
        <f ca="1">IF(TODAY()&gt;=$A156,COUNTIFS('Tracking Data'!M$3:M1153,"&lt;="&amp;$C156,'Tracking Data'!N$3:N1153,"="&amp;""),"")</f>
        <v/>
      </c>
      <c r="G156" t="str">
        <f t="shared" ca="1" si="11"/>
        <v/>
      </c>
      <c r="H156" t="str">
        <f ca="1">IF(TODAY()&gt;=$A156,COUNTIFS('Tracking Data'!N$3:N1153,"&lt;="&amp;$C156,'Tracking Data'!O$3:O1153,"="&amp;""),"")</f>
        <v/>
      </c>
      <c r="I156" t="str">
        <f ca="1">IF(TODAY()&gt;=$A156,COUNTIFS('Tracking Data'!O$3:O1153,"&lt;="&amp;$C156,'Tracking Data'!P$3:P1153,"="&amp;""),"")</f>
        <v/>
      </c>
      <c r="J156" t="str">
        <f t="shared" ca="1" si="12"/>
        <v/>
      </c>
      <c r="K156" t="str">
        <f ca="1">IF(TODAY()&gt;=$A156,COUNTIFS('Tracking Data'!P$3:P1153,"&lt;="&amp;$C156,'Tracking Data'!Q$3:Q1153,"="&amp;""),"")</f>
        <v/>
      </c>
      <c r="L156" t="str">
        <f ca="1">IF(TODAY()&gt;=$A156,COUNTIFS('Tracking Data'!Q$3:Q1153,"&lt;="&amp;$C156,'Tracking Data'!R$3:R1153,"="&amp;""),"")</f>
        <v/>
      </c>
      <c r="M156" t="str">
        <f t="shared" ca="1" si="13"/>
        <v/>
      </c>
      <c r="N156" t="str">
        <f ca="1">IF(M156&lt;&gt;"",COUNTIFS('Tracking Data'!R$3:R1154,"&gt;="&amp;'Weekly Summary'!$B156,'Tracking Data'!R$3:R1154,"&lt;="&amp;'Weekly Summary'!$C156),"")</f>
        <v/>
      </c>
      <c r="O156" t="str">
        <f t="shared" ca="1" si="14"/>
        <v/>
      </c>
      <c r="P156" t="str">
        <f>IFERROR(AVERAGEIFS('Tracking Data'!S$3:S$1000,'Tracking Data'!R$3:R1154,"&gt;="&amp;B156,'Tracking Data'!R$3:R1154,"&lt;="&amp;C156),"")</f>
        <v/>
      </c>
      <c r="Q156" t="str">
        <f ca="1">IF(D156&lt;&gt;"",COUNTIFS('Tracking Data'!D$3:D$1000,"SPM"&amp;"*",'Tracking Data'!R$3:R$1000,""),"")</f>
        <v/>
      </c>
      <c r="R156" t="str">
        <f ca="1">IF(D156&lt;&gt;"",COUNTIFS('Tracking Data'!D$3:D1154,"SPM"&amp;"*",'Tracking Data'!K$3:K1154,""),"")</f>
        <v/>
      </c>
    </row>
    <row r="157" spans="1:18" x14ac:dyDescent="0.25">
      <c r="A157" s="4">
        <f t="shared" si="15"/>
        <v>43884</v>
      </c>
      <c r="B157" s="4">
        <v>43884</v>
      </c>
      <c r="C157" s="4">
        <v>43890</v>
      </c>
      <c r="D157" t="str">
        <f ca="1">IF(TODAY()&gt;=$A157,COUNTIFS('Tracking Data'!K$3:K1154,"&lt;="&amp;$C157,'Tracking Data'!L$3:L1154,"="&amp;""),"")</f>
        <v/>
      </c>
      <c r="E157" t="str">
        <f ca="1">IF(TODAY()&gt;=$A157,COUNTIFS('Tracking Data'!L$3:L1154,"&lt;="&amp;$C157,'Tracking Data'!M$3:M1154,"="&amp;""),"")</f>
        <v/>
      </c>
      <c r="F157" t="str">
        <f ca="1">IF(TODAY()&gt;=$A157,COUNTIFS('Tracking Data'!M$3:M1154,"&lt;="&amp;$C157,'Tracking Data'!N$3:N1154,"="&amp;""),"")</f>
        <v/>
      </c>
      <c r="G157" t="str">
        <f t="shared" ca="1" si="11"/>
        <v/>
      </c>
      <c r="H157" t="str">
        <f ca="1">IF(TODAY()&gt;=$A157,COUNTIFS('Tracking Data'!N$3:N1154,"&lt;="&amp;$C157,'Tracking Data'!O$3:O1154,"="&amp;""),"")</f>
        <v/>
      </c>
      <c r="I157" t="str">
        <f ca="1">IF(TODAY()&gt;=$A157,COUNTIFS('Tracking Data'!O$3:O1154,"&lt;="&amp;$C157,'Tracking Data'!P$3:P1154,"="&amp;""),"")</f>
        <v/>
      </c>
      <c r="J157" t="str">
        <f t="shared" ca="1" si="12"/>
        <v/>
      </c>
      <c r="K157" t="str">
        <f ca="1">IF(TODAY()&gt;=$A157,COUNTIFS('Tracking Data'!P$3:P1154,"&lt;="&amp;$C157,'Tracking Data'!Q$3:Q1154,"="&amp;""),"")</f>
        <v/>
      </c>
      <c r="L157" t="str">
        <f ca="1">IF(TODAY()&gt;=$A157,COUNTIFS('Tracking Data'!Q$3:Q1154,"&lt;="&amp;$C157,'Tracking Data'!R$3:R1154,"="&amp;""),"")</f>
        <v/>
      </c>
      <c r="M157" t="str">
        <f t="shared" ca="1" si="13"/>
        <v/>
      </c>
      <c r="N157" t="str">
        <f ca="1">IF(M157&lt;&gt;"",COUNTIFS('Tracking Data'!R$3:R1155,"&gt;="&amp;'Weekly Summary'!$B157,'Tracking Data'!R$3:R1155,"&lt;="&amp;'Weekly Summary'!$C157),"")</f>
        <v/>
      </c>
      <c r="O157" t="str">
        <f t="shared" ca="1" si="14"/>
        <v/>
      </c>
      <c r="P157" t="str">
        <f>IFERROR(AVERAGEIFS('Tracking Data'!S$3:S$1000,'Tracking Data'!R$3:R1155,"&gt;="&amp;B157,'Tracking Data'!R$3:R1155,"&lt;="&amp;C157),"")</f>
        <v/>
      </c>
      <c r="Q157" t="str">
        <f ca="1">IF(D157&lt;&gt;"",COUNTIFS('Tracking Data'!D$3:D$1000,"SPM"&amp;"*",'Tracking Data'!R$3:R$1000,""),"")</f>
        <v/>
      </c>
      <c r="R157" t="str">
        <f ca="1">IF(D157&lt;&gt;"",COUNTIFS('Tracking Data'!D$3:D1155,"SPM"&amp;"*",'Tracking Data'!K$3:K1155,""),"")</f>
        <v/>
      </c>
    </row>
    <row r="158" spans="1:18" x14ac:dyDescent="0.25">
      <c r="A158" s="4">
        <f t="shared" si="15"/>
        <v>43891</v>
      </c>
      <c r="B158" s="4">
        <v>43891</v>
      </c>
      <c r="C158" s="4">
        <v>43897</v>
      </c>
      <c r="D158" t="str">
        <f ca="1">IF(TODAY()&gt;=$A158,COUNTIFS('Tracking Data'!K$3:K1155,"&lt;="&amp;$C158,'Tracking Data'!L$3:L1155,"="&amp;""),"")</f>
        <v/>
      </c>
      <c r="E158" t="str">
        <f ca="1">IF(TODAY()&gt;=$A158,COUNTIFS('Tracking Data'!L$3:L1155,"&lt;="&amp;$C158,'Tracking Data'!M$3:M1155,"="&amp;""),"")</f>
        <v/>
      </c>
      <c r="F158" t="str">
        <f ca="1">IF(TODAY()&gt;=$A158,COUNTIFS('Tracking Data'!M$3:M1155,"&lt;="&amp;$C158,'Tracking Data'!N$3:N1155,"="&amp;""),"")</f>
        <v/>
      </c>
      <c r="G158" t="str">
        <f t="shared" ca="1" si="11"/>
        <v/>
      </c>
      <c r="H158" t="str">
        <f ca="1">IF(TODAY()&gt;=$A158,COUNTIFS('Tracking Data'!N$3:N1155,"&lt;="&amp;$C158,'Tracking Data'!O$3:O1155,"="&amp;""),"")</f>
        <v/>
      </c>
      <c r="I158" t="str">
        <f ca="1">IF(TODAY()&gt;=$A158,COUNTIFS('Tracking Data'!O$3:O1155,"&lt;="&amp;$C158,'Tracking Data'!P$3:P1155,"="&amp;""),"")</f>
        <v/>
      </c>
      <c r="J158" t="str">
        <f t="shared" ca="1" si="12"/>
        <v/>
      </c>
      <c r="K158" t="str">
        <f ca="1">IF(TODAY()&gt;=$A158,COUNTIFS('Tracking Data'!P$3:P1155,"&lt;="&amp;$C158,'Tracking Data'!Q$3:Q1155,"="&amp;""),"")</f>
        <v/>
      </c>
      <c r="L158" t="str">
        <f ca="1">IF(TODAY()&gt;=$A158,COUNTIFS('Tracking Data'!Q$3:Q1155,"&lt;="&amp;$C158,'Tracking Data'!R$3:R1155,"="&amp;""),"")</f>
        <v/>
      </c>
      <c r="M158" t="str">
        <f t="shared" ca="1" si="13"/>
        <v/>
      </c>
      <c r="N158" t="str">
        <f ca="1">IF(M158&lt;&gt;"",COUNTIFS('Tracking Data'!R$3:R1156,"&gt;="&amp;'Weekly Summary'!$B158,'Tracking Data'!R$3:R1156,"&lt;="&amp;'Weekly Summary'!$C158),"")</f>
        <v/>
      </c>
      <c r="O158" t="str">
        <f t="shared" ca="1" si="14"/>
        <v/>
      </c>
      <c r="P158" t="str">
        <f>IFERROR(AVERAGEIFS('Tracking Data'!S$3:S$1000,'Tracking Data'!R$3:R1156,"&gt;="&amp;B158,'Tracking Data'!R$3:R1156,"&lt;="&amp;C158),"")</f>
        <v/>
      </c>
      <c r="Q158" t="str">
        <f ca="1">IF(D158&lt;&gt;"",COUNTIFS('Tracking Data'!D$3:D$1000,"SPM"&amp;"*",'Tracking Data'!R$3:R$1000,""),"")</f>
        <v/>
      </c>
      <c r="R158" t="str">
        <f ca="1">IF(D158&lt;&gt;"",COUNTIFS('Tracking Data'!D$3:D1156,"SPM"&amp;"*",'Tracking Data'!K$3:K1156,""),"")</f>
        <v/>
      </c>
    </row>
    <row r="159" spans="1:18" x14ac:dyDescent="0.25">
      <c r="A159" s="4">
        <f t="shared" si="15"/>
        <v>43898</v>
      </c>
      <c r="B159" s="4">
        <v>43898</v>
      </c>
      <c r="C159" s="4">
        <v>43904</v>
      </c>
      <c r="D159" t="str">
        <f ca="1">IF(TODAY()&gt;=$A159,COUNTIFS('Tracking Data'!K$3:K1156,"&lt;="&amp;$C159,'Tracking Data'!L$3:L1156,"="&amp;""),"")</f>
        <v/>
      </c>
      <c r="E159" t="str">
        <f ca="1">IF(TODAY()&gt;=$A159,COUNTIFS('Tracking Data'!L$3:L1156,"&lt;="&amp;$C159,'Tracking Data'!M$3:M1156,"="&amp;""),"")</f>
        <v/>
      </c>
      <c r="F159" t="str">
        <f ca="1">IF(TODAY()&gt;=$A159,COUNTIFS('Tracking Data'!M$3:M1156,"&lt;="&amp;$C159,'Tracking Data'!N$3:N1156,"="&amp;""),"")</f>
        <v/>
      </c>
      <c r="G159" t="str">
        <f t="shared" ca="1" si="11"/>
        <v/>
      </c>
      <c r="H159" t="str">
        <f ca="1">IF(TODAY()&gt;=$A159,COUNTIFS('Tracking Data'!N$3:N1156,"&lt;="&amp;$C159,'Tracking Data'!O$3:O1156,"="&amp;""),"")</f>
        <v/>
      </c>
      <c r="I159" t="str">
        <f ca="1">IF(TODAY()&gt;=$A159,COUNTIFS('Tracking Data'!O$3:O1156,"&lt;="&amp;$C159,'Tracking Data'!P$3:P1156,"="&amp;""),"")</f>
        <v/>
      </c>
      <c r="J159" t="str">
        <f t="shared" ca="1" si="12"/>
        <v/>
      </c>
      <c r="K159" t="str">
        <f ca="1">IF(TODAY()&gt;=$A159,COUNTIFS('Tracking Data'!P$3:P1156,"&lt;="&amp;$C159,'Tracking Data'!Q$3:Q1156,"="&amp;""),"")</f>
        <v/>
      </c>
      <c r="L159" t="str">
        <f ca="1">IF(TODAY()&gt;=$A159,COUNTIFS('Tracking Data'!Q$3:Q1156,"&lt;="&amp;$C159,'Tracking Data'!R$3:R1156,"="&amp;""),"")</f>
        <v/>
      </c>
      <c r="M159" t="str">
        <f t="shared" ca="1" si="13"/>
        <v/>
      </c>
      <c r="N159" t="str">
        <f ca="1">IF(M159&lt;&gt;"",COUNTIFS('Tracking Data'!R$3:R1157,"&gt;="&amp;'Weekly Summary'!$B159,'Tracking Data'!R$3:R1157,"&lt;="&amp;'Weekly Summary'!$C159),"")</f>
        <v/>
      </c>
      <c r="O159" t="str">
        <f t="shared" ca="1" si="14"/>
        <v/>
      </c>
      <c r="P159" t="str">
        <f>IFERROR(AVERAGEIFS('Tracking Data'!S$3:S$1000,'Tracking Data'!R$3:R1157,"&gt;="&amp;B159,'Tracking Data'!R$3:R1157,"&lt;="&amp;C159),"")</f>
        <v/>
      </c>
      <c r="Q159" t="str">
        <f ca="1">IF(D159&lt;&gt;"",COUNTIFS('Tracking Data'!D$3:D$1000,"SPM"&amp;"*",'Tracking Data'!R$3:R$1000,""),"")</f>
        <v/>
      </c>
      <c r="R159" t="str">
        <f ca="1">IF(D159&lt;&gt;"",COUNTIFS('Tracking Data'!D$3:D1157,"SPM"&amp;"*",'Tracking Data'!K$3:K1157,""),"")</f>
        <v/>
      </c>
    </row>
    <row r="160" spans="1:18" x14ac:dyDescent="0.25">
      <c r="A160" s="4">
        <f t="shared" si="15"/>
        <v>43905</v>
      </c>
      <c r="B160" s="4">
        <v>43905</v>
      </c>
      <c r="C160" s="4">
        <v>43911</v>
      </c>
      <c r="D160" t="str">
        <f ca="1">IF(TODAY()&gt;=$A160,COUNTIFS('Tracking Data'!K$3:K1157,"&lt;="&amp;$C160,'Tracking Data'!L$3:L1157,"="&amp;""),"")</f>
        <v/>
      </c>
      <c r="E160" t="str">
        <f ca="1">IF(TODAY()&gt;=$A160,COUNTIFS('Tracking Data'!L$3:L1157,"&lt;="&amp;$C160,'Tracking Data'!M$3:M1157,"="&amp;""),"")</f>
        <v/>
      </c>
      <c r="F160" t="str">
        <f ca="1">IF(TODAY()&gt;=$A160,COUNTIFS('Tracking Data'!M$3:M1157,"&lt;="&amp;$C160,'Tracking Data'!N$3:N1157,"="&amp;""),"")</f>
        <v/>
      </c>
      <c r="G160" t="str">
        <f t="shared" ca="1" si="11"/>
        <v/>
      </c>
      <c r="H160" t="str">
        <f ca="1">IF(TODAY()&gt;=$A160,COUNTIFS('Tracking Data'!N$3:N1157,"&lt;="&amp;$C160,'Tracking Data'!O$3:O1157,"="&amp;""),"")</f>
        <v/>
      </c>
      <c r="I160" t="str">
        <f ca="1">IF(TODAY()&gt;=$A160,COUNTIFS('Tracking Data'!O$3:O1157,"&lt;="&amp;$C160,'Tracking Data'!P$3:P1157,"="&amp;""),"")</f>
        <v/>
      </c>
      <c r="J160" t="str">
        <f t="shared" ca="1" si="12"/>
        <v/>
      </c>
      <c r="K160" t="str">
        <f ca="1">IF(TODAY()&gt;=$A160,COUNTIFS('Tracking Data'!P$3:P1157,"&lt;="&amp;$C160,'Tracking Data'!Q$3:Q1157,"="&amp;""),"")</f>
        <v/>
      </c>
      <c r="L160" t="str">
        <f ca="1">IF(TODAY()&gt;=$A160,COUNTIFS('Tracking Data'!Q$3:Q1157,"&lt;="&amp;$C160,'Tracking Data'!R$3:R1157,"="&amp;""),"")</f>
        <v/>
      </c>
      <c r="M160" t="str">
        <f t="shared" ca="1" si="13"/>
        <v/>
      </c>
      <c r="N160" t="str">
        <f ca="1">IF(M160&lt;&gt;"",COUNTIFS('Tracking Data'!R$3:R1158,"&gt;="&amp;'Weekly Summary'!$B160,'Tracking Data'!R$3:R1158,"&lt;="&amp;'Weekly Summary'!$C160),"")</f>
        <v/>
      </c>
      <c r="O160" t="str">
        <f t="shared" ca="1" si="14"/>
        <v/>
      </c>
      <c r="P160" t="str">
        <f>IFERROR(AVERAGEIFS('Tracking Data'!S$3:S$1000,'Tracking Data'!R$3:R1158,"&gt;="&amp;B160,'Tracking Data'!R$3:R1158,"&lt;="&amp;C160),"")</f>
        <v/>
      </c>
      <c r="Q160" t="str">
        <f ca="1">IF(D160&lt;&gt;"",COUNTIFS('Tracking Data'!D$3:D$1000,"SPM"&amp;"*",'Tracking Data'!R$3:R$1000,""),"")</f>
        <v/>
      </c>
      <c r="R160" t="str">
        <f ca="1">IF(D160&lt;&gt;"",COUNTIFS('Tracking Data'!D$3:D1158,"SPM"&amp;"*",'Tracking Data'!K$3:K1158,""),"")</f>
        <v/>
      </c>
    </row>
    <row r="161" spans="1:18" x14ac:dyDescent="0.25">
      <c r="A161" s="4">
        <f t="shared" si="15"/>
        <v>43912</v>
      </c>
      <c r="B161" s="4">
        <v>43912</v>
      </c>
      <c r="C161" s="4">
        <v>43918</v>
      </c>
      <c r="D161" t="str">
        <f ca="1">IF(TODAY()&gt;=$A161,COUNTIFS('Tracking Data'!K$3:K1158,"&lt;="&amp;$C161,'Tracking Data'!L$3:L1158,"="&amp;""),"")</f>
        <v/>
      </c>
      <c r="E161" t="str">
        <f ca="1">IF(TODAY()&gt;=$A161,COUNTIFS('Tracking Data'!L$3:L1158,"&lt;="&amp;$C161,'Tracking Data'!M$3:M1158,"="&amp;""),"")</f>
        <v/>
      </c>
      <c r="F161" t="str">
        <f ca="1">IF(TODAY()&gt;=$A161,COUNTIFS('Tracking Data'!M$3:M1158,"&lt;="&amp;$C161,'Tracking Data'!N$3:N1158,"="&amp;""),"")</f>
        <v/>
      </c>
      <c r="G161" t="str">
        <f t="shared" ca="1" si="11"/>
        <v/>
      </c>
      <c r="H161" t="str">
        <f ca="1">IF(TODAY()&gt;=$A161,COUNTIFS('Tracking Data'!N$3:N1158,"&lt;="&amp;$C161,'Tracking Data'!O$3:O1158,"="&amp;""),"")</f>
        <v/>
      </c>
      <c r="I161" t="str">
        <f ca="1">IF(TODAY()&gt;=$A161,COUNTIFS('Tracking Data'!O$3:O1158,"&lt;="&amp;$C161,'Tracking Data'!P$3:P1158,"="&amp;""),"")</f>
        <v/>
      </c>
      <c r="J161" t="str">
        <f t="shared" ca="1" si="12"/>
        <v/>
      </c>
      <c r="K161" t="str">
        <f ca="1">IF(TODAY()&gt;=$A161,COUNTIFS('Tracking Data'!P$3:P1158,"&lt;="&amp;$C161,'Tracking Data'!Q$3:Q1158,"="&amp;""),"")</f>
        <v/>
      </c>
      <c r="L161" t="str">
        <f ca="1">IF(TODAY()&gt;=$A161,COUNTIFS('Tracking Data'!Q$3:Q1158,"&lt;="&amp;$C161,'Tracking Data'!R$3:R1158,"="&amp;""),"")</f>
        <v/>
      </c>
      <c r="M161" t="str">
        <f t="shared" ca="1" si="13"/>
        <v/>
      </c>
      <c r="N161" t="str">
        <f ca="1">IF(M161&lt;&gt;"",COUNTIFS('Tracking Data'!R$3:R1159,"&gt;="&amp;'Weekly Summary'!$B161,'Tracking Data'!R$3:R1159,"&lt;="&amp;'Weekly Summary'!$C161),"")</f>
        <v/>
      </c>
      <c r="O161" t="str">
        <f t="shared" ca="1" si="14"/>
        <v/>
      </c>
      <c r="P161" t="str">
        <f>IFERROR(AVERAGEIFS('Tracking Data'!S$3:S$1000,'Tracking Data'!R$3:R1159,"&gt;="&amp;B161,'Tracking Data'!R$3:R1159,"&lt;="&amp;C161),"")</f>
        <v/>
      </c>
      <c r="Q161" t="str">
        <f ca="1">IF(D161&lt;&gt;"",COUNTIFS('Tracking Data'!D$3:D$1000,"SPM"&amp;"*",'Tracking Data'!R$3:R$1000,""),"")</f>
        <v/>
      </c>
      <c r="R161" t="str">
        <f ca="1">IF(D161&lt;&gt;"",COUNTIFS('Tracking Data'!D$3:D1159,"SPM"&amp;"*",'Tracking Data'!K$3:K1159,""),"")</f>
        <v/>
      </c>
    </row>
    <row r="162" spans="1:18" x14ac:dyDescent="0.25">
      <c r="A162" s="4">
        <f t="shared" si="15"/>
        <v>43919</v>
      </c>
      <c r="B162" s="4">
        <v>43919</v>
      </c>
      <c r="C162" s="4">
        <v>43925</v>
      </c>
      <c r="D162" t="str">
        <f ca="1">IF(TODAY()&gt;=$A162,COUNTIFS('Tracking Data'!K$3:K1159,"&lt;="&amp;$C162,'Tracking Data'!L$3:L1159,"="&amp;""),"")</f>
        <v/>
      </c>
      <c r="E162" t="str">
        <f ca="1">IF(TODAY()&gt;=$A162,COUNTIFS('Tracking Data'!L$3:L1159,"&lt;="&amp;$C162,'Tracking Data'!M$3:M1159,"="&amp;""),"")</f>
        <v/>
      </c>
      <c r="F162" t="str">
        <f ca="1">IF(TODAY()&gt;=$A162,COUNTIFS('Tracking Data'!M$3:M1159,"&lt;="&amp;$C162,'Tracking Data'!N$3:N1159,"="&amp;""),"")</f>
        <v/>
      </c>
      <c r="G162" t="str">
        <f t="shared" ca="1" si="11"/>
        <v/>
      </c>
      <c r="H162" t="str">
        <f ca="1">IF(TODAY()&gt;=$A162,COUNTIFS('Tracking Data'!N$3:N1159,"&lt;="&amp;$C162,'Tracking Data'!O$3:O1159,"="&amp;""),"")</f>
        <v/>
      </c>
      <c r="I162" t="str">
        <f ca="1">IF(TODAY()&gt;=$A162,COUNTIFS('Tracking Data'!O$3:O1159,"&lt;="&amp;$C162,'Tracking Data'!P$3:P1159,"="&amp;""),"")</f>
        <v/>
      </c>
      <c r="J162" t="str">
        <f t="shared" ca="1" si="12"/>
        <v/>
      </c>
      <c r="K162" t="str">
        <f ca="1">IF(TODAY()&gt;=$A162,COUNTIFS('Tracking Data'!P$3:P1159,"&lt;="&amp;$C162,'Tracking Data'!Q$3:Q1159,"="&amp;""),"")</f>
        <v/>
      </c>
      <c r="L162" t="str">
        <f ca="1">IF(TODAY()&gt;=$A162,COUNTIFS('Tracking Data'!Q$3:Q1159,"&lt;="&amp;$C162,'Tracking Data'!R$3:R1159,"="&amp;""),"")</f>
        <v/>
      </c>
      <c r="M162" t="str">
        <f t="shared" ca="1" si="13"/>
        <v/>
      </c>
      <c r="N162" t="str">
        <f ca="1">IF(M162&lt;&gt;"",COUNTIFS('Tracking Data'!R$3:R1160,"&gt;="&amp;'Weekly Summary'!$B162,'Tracking Data'!R$3:R1160,"&lt;="&amp;'Weekly Summary'!$C162),"")</f>
        <v/>
      </c>
      <c r="O162" t="str">
        <f t="shared" ca="1" si="14"/>
        <v/>
      </c>
      <c r="P162" t="str">
        <f>IFERROR(AVERAGEIFS('Tracking Data'!S$3:S$1000,'Tracking Data'!R$3:R1160,"&gt;="&amp;B162,'Tracking Data'!R$3:R1160,"&lt;="&amp;C162),"")</f>
        <v/>
      </c>
      <c r="Q162" t="str">
        <f ca="1">IF(D162&lt;&gt;"",COUNTIFS('Tracking Data'!D$3:D$1000,"SPM"&amp;"*",'Tracking Data'!R$3:R$1000,""),"")</f>
        <v/>
      </c>
      <c r="R162" t="str">
        <f ca="1">IF(D162&lt;&gt;"",COUNTIFS('Tracking Data'!D$3:D1160,"SPM"&amp;"*",'Tracking Data'!K$3:K1160,""),"")</f>
        <v/>
      </c>
    </row>
    <row r="163" spans="1:18" x14ac:dyDescent="0.25">
      <c r="A163" s="4">
        <f t="shared" si="15"/>
        <v>43926</v>
      </c>
      <c r="B163" s="4">
        <v>43926</v>
      </c>
      <c r="C163" s="4">
        <v>43932</v>
      </c>
      <c r="D163" t="str">
        <f ca="1">IF(TODAY()&gt;=$A163,COUNTIFS('Tracking Data'!K$3:K1160,"&lt;="&amp;$C163,'Tracking Data'!L$3:L1160,"="&amp;""),"")</f>
        <v/>
      </c>
      <c r="E163" t="str">
        <f ca="1">IF(TODAY()&gt;=$A163,COUNTIFS('Tracking Data'!L$3:L1160,"&lt;="&amp;$C163,'Tracking Data'!M$3:M1160,"="&amp;""),"")</f>
        <v/>
      </c>
      <c r="F163" t="str">
        <f ca="1">IF(TODAY()&gt;=$A163,COUNTIFS('Tracking Data'!M$3:M1160,"&lt;="&amp;$C163,'Tracking Data'!N$3:N1160,"="&amp;""),"")</f>
        <v/>
      </c>
      <c r="G163" t="str">
        <f t="shared" ca="1" si="11"/>
        <v/>
      </c>
      <c r="H163" t="str">
        <f ca="1">IF(TODAY()&gt;=$A163,COUNTIFS('Tracking Data'!N$3:N1160,"&lt;="&amp;$C163,'Tracking Data'!O$3:O1160,"="&amp;""),"")</f>
        <v/>
      </c>
      <c r="I163" t="str">
        <f ca="1">IF(TODAY()&gt;=$A163,COUNTIFS('Tracking Data'!O$3:O1160,"&lt;="&amp;$C163,'Tracking Data'!P$3:P1160,"="&amp;""),"")</f>
        <v/>
      </c>
      <c r="J163" t="str">
        <f t="shared" ca="1" si="12"/>
        <v/>
      </c>
      <c r="K163" t="str">
        <f ca="1">IF(TODAY()&gt;=$A163,COUNTIFS('Tracking Data'!P$3:P1160,"&lt;="&amp;$C163,'Tracking Data'!Q$3:Q1160,"="&amp;""),"")</f>
        <v/>
      </c>
      <c r="L163" t="str">
        <f ca="1">IF(TODAY()&gt;=$A163,COUNTIFS('Tracking Data'!Q$3:Q1160,"&lt;="&amp;$C163,'Tracking Data'!R$3:R1160,"="&amp;""),"")</f>
        <v/>
      </c>
      <c r="M163" t="str">
        <f t="shared" ca="1" si="13"/>
        <v/>
      </c>
      <c r="N163" t="str">
        <f ca="1">IF(M163&lt;&gt;"",COUNTIFS('Tracking Data'!R$3:R1161,"&gt;="&amp;'Weekly Summary'!$B163,'Tracking Data'!R$3:R1161,"&lt;="&amp;'Weekly Summary'!$C163),"")</f>
        <v/>
      </c>
      <c r="O163" t="str">
        <f t="shared" ca="1" si="14"/>
        <v/>
      </c>
      <c r="P163" t="str">
        <f>IFERROR(AVERAGEIFS('Tracking Data'!S$3:S$1000,'Tracking Data'!R$3:R1161,"&gt;="&amp;B163,'Tracking Data'!R$3:R1161,"&lt;="&amp;C163),"")</f>
        <v/>
      </c>
      <c r="Q163" t="str">
        <f ca="1">IF(D163&lt;&gt;"",COUNTIFS('Tracking Data'!D$3:D$1000,"SPM"&amp;"*",'Tracking Data'!R$3:R$1000,""),"")</f>
        <v/>
      </c>
      <c r="R163" t="str">
        <f ca="1">IF(D163&lt;&gt;"",COUNTIFS('Tracking Data'!D$3:D1161,"SPM"&amp;"*",'Tracking Data'!K$3:K1161,""),"")</f>
        <v/>
      </c>
    </row>
    <row r="164" spans="1:18" x14ac:dyDescent="0.25">
      <c r="A164" s="4">
        <f t="shared" si="15"/>
        <v>43933</v>
      </c>
      <c r="B164" s="4">
        <v>43933</v>
      </c>
      <c r="C164" s="4">
        <v>43939</v>
      </c>
      <c r="D164" t="str">
        <f ca="1">IF(TODAY()&gt;=$A164,COUNTIFS('Tracking Data'!K$3:K1161,"&lt;="&amp;$C164,'Tracking Data'!L$3:L1161,"="&amp;""),"")</f>
        <v/>
      </c>
      <c r="E164" t="str">
        <f ca="1">IF(TODAY()&gt;=$A164,COUNTIFS('Tracking Data'!L$3:L1161,"&lt;="&amp;$C164,'Tracking Data'!M$3:M1161,"="&amp;""),"")</f>
        <v/>
      </c>
      <c r="F164" t="str">
        <f ca="1">IF(TODAY()&gt;=$A164,COUNTIFS('Tracking Data'!M$3:M1161,"&lt;="&amp;$C164,'Tracking Data'!N$3:N1161,"="&amp;""),"")</f>
        <v/>
      </c>
      <c r="G164" t="str">
        <f t="shared" ca="1" si="11"/>
        <v/>
      </c>
      <c r="H164" t="str">
        <f ca="1">IF(TODAY()&gt;=$A164,COUNTIFS('Tracking Data'!N$3:N1161,"&lt;="&amp;$C164,'Tracking Data'!O$3:O1161,"="&amp;""),"")</f>
        <v/>
      </c>
      <c r="I164" t="str">
        <f ca="1">IF(TODAY()&gt;=$A164,COUNTIFS('Tracking Data'!O$3:O1161,"&lt;="&amp;$C164,'Tracking Data'!P$3:P1161,"="&amp;""),"")</f>
        <v/>
      </c>
      <c r="J164" t="str">
        <f t="shared" ca="1" si="12"/>
        <v/>
      </c>
      <c r="K164" t="str">
        <f ca="1">IF(TODAY()&gt;=$A164,COUNTIFS('Tracking Data'!P$3:P1161,"&lt;="&amp;$C164,'Tracking Data'!Q$3:Q1161,"="&amp;""),"")</f>
        <v/>
      </c>
      <c r="L164" t="str">
        <f ca="1">IF(TODAY()&gt;=$A164,COUNTIFS('Tracking Data'!Q$3:Q1161,"&lt;="&amp;$C164,'Tracking Data'!R$3:R1161,"="&amp;""),"")</f>
        <v/>
      </c>
      <c r="M164" t="str">
        <f t="shared" ca="1" si="13"/>
        <v/>
      </c>
      <c r="N164" t="str">
        <f ca="1">IF(M164&lt;&gt;"",COUNTIFS('Tracking Data'!R$3:R1162,"&gt;="&amp;'Weekly Summary'!$B164,'Tracking Data'!R$3:R1162,"&lt;="&amp;'Weekly Summary'!$C164),"")</f>
        <v/>
      </c>
      <c r="O164" t="str">
        <f t="shared" ca="1" si="14"/>
        <v/>
      </c>
      <c r="P164" t="str">
        <f>IFERROR(AVERAGEIFS('Tracking Data'!S$3:S$1000,'Tracking Data'!R$3:R1162,"&gt;="&amp;B164,'Tracking Data'!R$3:R1162,"&lt;="&amp;C164),"")</f>
        <v/>
      </c>
      <c r="Q164" t="str">
        <f ca="1">IF(D164&lt;&gt;"",COUNTIFS('Tracking Data'!D$3:D$1000,"SPM"&amp;"*",'Tracking Data'!R$3:R$1000,""),"")</f>
        <v/>
      </c>
      <c r="R164" t="str">
        <f ca="1">IF(D164&lt;&gt;"",COUNTIFS('Tracking Data'!D$3:D1162,"SPM"&amp;"*",'Tracking Data'!K$3:K1162,""),"")</f>
        <v/>
      </c>
    </row>
    <row r="165" spans="1:18" x14ac:dyDescent="0.25">
      <c r="A165" s="4">
        <f t="shared" si="15"/>
        <v>43940</v>
      </c>
      <c r="B165" s="4">
        <v>43940</v>
      </c>
      <c r="C165" s="4">
        <v>43946</v>
      </c>
      <c r="D165" t="str">
        <f ca="1">IF(TODAY()&gt;=$A165,COUNTIFS('Tracking Data'!K$3:K1162,"&lt;="&amp;$C165,'Tracking Data'!L$3:L1162,"="&amp;""),"")</f>
        <v/>
      </c>
      <c r="E165" t="str">
        <f ca="1">IF(TODAY()&gt;=$A165,COUNTIFS('Tracking Data'!L$3:L1162,"&lt;="&amp;$C165,'Tracking Data'!M$3:M1162,"="&amp;""),"")</f>
        <v/>
      </c>
      <c r="F165" t="str">
        <f ca="1">IF(TODAY()&gt;=$A165,COUNTIFS('Tracking Data'!M$3:M1162,"&lt;="&amp;$C165,'Tracking Data'!N$3:N1162,"="&amp;""),"")</f>
        <v/>
      </c>
      <c r="G165" t="str">
        <f t="shared" ca="1" si="11"/>
        <v/>
      </c>
      <c r="H165" t="str">
        <f ca="1">IF(TODAY()&gt;=$A165,COUNTIFS('Tracking Data'!N$3:N1162,"&lt;="&amp;$C165,'Tracking Data'!O$3:O1162,"="&amp;""),"")</f>
        <v/>
      </c>
      <c r="I165" t="str">
        <f ca="1">IF(TODAY()&gt;=$A165,COUNTIFS('Tracking Data'!O$3:O1162,"&lt;="&amp;$C165,'Tracking Data'!P$3:P1162,"="&amp;""),"")</f>
        <v/>
      </c>
      <c r="J165" t="str">
        <f t="shared" ca="1" si="12"/>
        <v/>
      </c>
      <c r="K165" t="str">
        <f ca="1">IF(TODAY()&gt;=$A165,COUNTIFS('Tracking Data'!P$3:P1162,"&lt;="&amp;$C165,'Tracking Data'!Q$3:Q1162,"="&amp;""),"")</f>
        <v/>
      </c>
      <c r="L165" t="str">
        <f ca="1">IF(TODAY()&gt;=$A165,COUNTIFS('Tracking Data'!Q$3:Q1162,"&lt;="&amp;$C165,'Tracking Data'!R$3:R1162,"="&amp;""),"")</f>
        <v/>
      </c>
      <c r="M165" t="str">
        <f t="shared" ca="1" si="13"/>
        <v/>
      </c>
      <c r="N165" t="str">
        <f ca="1">IF(M165&lt;&gt;"",COUNTIFS('Tracking Data'!R$3:R1163,"&gt;="&amp;'Weekly Summary'!$B165,'Tracking Data'!R$3:R1163,"&lt;="&amp;'Weekly Summary'!$C165),"")</f>
        <v/>
      </c>
      <c r="O165" t="str">
        <f t="shared" ca="1" si="14"/>
        <v/>
      </c>
      <c r="P165" t="str">
        <f>IFERROR(AVERAGEIFS('Tracking Data'!S$3:S$1000,'Tracking Data'!R$3:R1163,"&gt;="&amp;B165,'Tracking Data'!R$3:R1163,"&lt;="&amp;C165),"")</f>
        <v/>
      </c>
      <c r="Q165" t="str">
        <f ca="1">IF(D165&lt;&gt;"",COUNTIFS('Tracking Data'!D$3:D$1000,"SPM"&amp;"*",'Tracking Data'!R$3:R$1000,""),"")</f>
        <v/>
      </c>
      <c r="R165" t="str">
        <f ca="1">IF(D165&lt;&gt;"",COUNTIFS('Tracking Data'!D$3:D1163,"SPM"&amp;"*",'Tracking Data'!K$3:K1163,""),"")</f>
        <v/>
      </c>
    </row>
    <row r="166" spans="1:18" x14ac:dyDescent="0.25">
      <c r="A166" s="4">
        <f t="shared" si="15"/>
        <v>43947</v>
      </c>
      <c r="B166" s="4">
        <v>43947</v>
      </c>
      <c r="C166" s="4">
        <v>43953</v>
      </c>
      <c r="D166" t="str">
        <f ca="1">IF(TODAY()&gt;=$A166,COUNTIFS('Tracking Data'!K$3:K1163,"&lt;="&amp;$C166,'Tracking Data'!L$3:L1163,"="&amp;""),"")</f>
        <v/>
      </c>
      <c r="E166" t="str">
        <f ca="1">IF(TODAY()&gt;=$A166,COUNTIFS('Tracking Data'!L$3:L1163,"&lt;="&amp;$C166,'Tracking Data'!M$3:M1163,"="&amp;""),"")</f>
        <v/>
      </c>
      <c r="F166" t="str">
        <f ca="1">IF(TODAY()&gt;=$A166,COUNTIFS('Tracking Data'!M$3:M1163,"&lt;="&amp;$C166,'Tracking Data'!N$3:N1163,"="&amp;""),"")</f>
        <v/>
      </c>
      <c r="G166" t="str">
        <f t="shared" ca="1" si="11"/>
        <v/>
      </c>
      <c r="H166" t="str">
        <f ca="1">IF(TODAY()&gt;=$A166,COUNTIFS('Tracking Data'!N$3:N1163,"&lt;="&amp;$C166,'Tracking Data'!O$3:O1163,"="&amp;""),"")</f>
        <v/>
      </c>
      <c r="I166" t="str">
        <f ca="1">IF(TODAY()&gt;=$A166,COUNTIFS('Tracking Data'!O$3:O1163,"&lt;="&amp;$C166,'Tracking Data'!P$3:P1163,"="&amp;""),"")</f>
        <v/>
      </c>
      <c r="J166" t="str">
        <f t="shared" ca="1" si="12"/>
        <v/>
      </c>
      <c r="K166" t="str">
        <f ca="1">IF(TODAY()&gt;=$A166,COUNTIFS('Tracking Data'!P$3:P1163,"&lt;="&amp;$C166,'Tracking Data'!Q$3:Q1163,"="&amp;""),"")</f>
        <v/>
      </c>
      <c r="L166" t="str">
        <f ca="1">IF(TODAY()&gt;=$A166,COUNTIFS('Tracking Data'!Q$3:Q1163,"&lt;="&amp;$C166,'Tracking Data'!R$3:R1163,"="&amp;""),"")</f>
        <v/>
      </c>
      <c r="M166" t="str">
        <f t="shared" ca="1" si="13"/>
        <v/>
      </c>
      <c r="N166" t="str">
        <f ca="1">IF(M166&lt;&gt;"",COUNTIFS('Tracking Data'!R$3:R1164,"&gt;="&amp;'Weekly Summary'!$B166,'Tracking Data'!R$3:R1164,"&lt;="&amp;'Weekly Summary'!$C166),"")</f>
        <v/>
      </c>
      <c r="O166" t="str">
        <f t="shared" ca="1" si="14"/>
        <v/>
      </c>
      <c r="P166" t="str">
        <f>IFERROR(AVERAGEIFS('Tracking Data'!S$3:S$1000,'Tracking Data'!R$3:R1164,"&gt;="&amp;B166,'Tracking Data'!R$3:R1164,"&lt;="&amp;C166),"")</f>
        <v/>
      </c>
      <c r="Q166" t="str">
        <f ca="1">IF(D166&lt;&gt;"",COUNTIFS('Tracking Data'!D$3:D$1000,"SPM"&amp;"*",'Tracking Data'!R$3:R$1000,""),"")</f>
        <v/>
      </c>
      <c r="R166" t="str">
        <f ca="1">IF(D166&lt;&gt;"",COUNTIFS('Tracking Data'!D$3:D1164,"SPM"&amp;"*",'Tracking Data'!K$3:K1164,""),"")</f>
        <v/>
      </c>
    </row>
    <row r="167" spans="1:18" x14ac:dyDescent="0.25">
      <c r="A167" s="4">
        <f t="shared" si="15"/>
        <v>43954</v>
      </c>
      <c r="B167" s="4">
        <v>43954</v>
      </c>
      <c r="C167" s="4">
        <v>43960</v>
      </c>
      <c r="D167" t="str">
        <f ca="1">IF(TODAY()&gt;=$A167,COUNTIFS('Tracking Data'!K$3:K1164,"&lt;="&amp;$C167,'Tracking Data'!L$3:L1164,"="&amp;""),"")</f>
        <v/>
      </c>
      <c r="E167" t="str">
        <f ca="1">IF(TODAY()&gt;=$A167,COUNTIFS('Tracking Data'!L$3:L1164,"&lt;="&amp;$C167,'Tracking Data'!M$3:M1164,"="&amp;""),"")</f>
        <v/>
      </c>
      <c r="F167" t="str">
        <f ca="1">IF(TODAY()&gt;=$A167,COUNTIFS('Tracking Data'!M$3:M1164,"&lt;="&amp;$C167,'Tracking Data'!N$3:N1164,"="&amp;""),"")</f>
        <v/>
      </c>
      <c r="G167" t="str">
        <f t="shared" ca="1" si="11"/>
        <v/>
      </c>
      <c r="H167" t="str">
        <f ca="1">IF(TODAY()&gt;=$A167,COUNTIFS('Tracking Data'!N$3:N1164,"&lt;="&amp;$C167,'Tracking Data'!O$3:O1164,"="&amp;""),"")</f>
        <v/>
      </c>
      <c r="I167" t="str">
        <f ca="1">IF(TODAY()&gt;=$A167,COUNTIFS('Tracking Data'!O$3:O1164,"&lt;="&amp;$C167,'Tracking Data'!P$3:P1164,"="&amp;""),"")</f>
        <v/>
      </c>
      <c r="J167" t="str">
        <f t="shared" ca="1" si="12"/>
        <v/>
      </c>
      <c r="K167" t="str">
        <f ca="1">IF(TODAY()&gt;=$A167,COUNTIFS('Tracking Data'!P$3:P1164,"&lt;="&amp;$C167,'Tracking Data'!Q$3:Q1164,"="&amp;""),"")</f>
        <v/>
      </c>
      <c r="L167" t="str">
        <f ca="1">IF(TODAY()&gt;=$A167,COUNTIFS('Tracking Data'!Q$3:Q1164,"&lt;="&amp;$C167,'Tracking Data'!R$3:R1164,"="&amp;""),"")</f>
        <v/>
      </c>
      <c r="M167" t="str">
        <f t="shared" ca="1" si="13"/>
        <v/>
      </c>
      <c r="N167" t="str">
        <f ca="1">IF(M167&lt;&gt;"",COUNTIFS('Tracking Data'!R$3:R1165,"&gt;="&amp;'Weekly Summary'!$B167,'Tracking Data'!R$3:R1165,"&lt;="&amp;'Weekly Summary'!$C167),"")</f>
        <v/>
      </c>
      <c r="O167" t="str">
        <f t="shared" ca="1" si="14"/>
        <v/>
      </c>
      <c r="P167" t="str">
        <f>IFERROR(AVERAGEIFS('Tracking Data'!S$3:S$1000,'Tracking Data'!R$3:R1165,"&gt;="&amp;B167,'Tracking Data'!R$3:R1165,"&lt;="&amp;C167),"")</f>
        <v/>
      </c>
      <c r="Q167" t="str">
        <f ca="1">IF(D167&lt;&gt;"",COUNTIFS('Tracking Data'!D$3:D$1000,"SPM"&amp;"*",'Tracking Data'!R$3:R$1000,""),"")</f>
        <v/>
      </c>
      <c r="R167" t="str">
        <f ca="1">IF(D167&lt;&gt;"",COUNTIFS('Tracking Data'!D$3:D1165,"SPM"&amp;"*",'Tracking Data'!K$3:K1165,""),"")</f>
        <v/>
      </c>
    </row>
    <row r="168" spans="1:18" x14ac:dyDescent="0.25">
      <c r="A168" s="4">
        <f t="shared" si="15"/>
        <v>43961</v>
      </c>
      <c r="B168" s="4">
        <v>43961</v>
      </c>
      <c r="C168" s="4">
        <v>43967</v>
      </c>
      <c r="D168" t="str">
        <f ca="1">IF(TODAY()&gt;=$A168,COUNTIFS('Tracking Data'!K$3:K1165,"&lt;="&amp;$C168,'Tracking Data'!L$3:L1165,"="&amp;""),"")</f>
        <v/>
      </c>
      <c r="E168" t="str">
        <f ca="1">IF(TODAY()&gt;=$A168,COUNTIFS('Tracking Data'!L$3:L1165,"&lt;="&amp;$C168,'Tracking Data'!M$3:M1165,"="&amp;""),"")</f>
        <v/>
      </c>
      <c r="F168" t="str">
        <f ca="1">IF(TODAY()&gt;=$A168,COUNTIFS('Tracking Data'!M$3:M1165,"&lt;="&amp;$C168,'Tracking Data'!N$3:N1165,"="&amp;""),"")</f>
        <v/>
      </c>
      <c r="G168" t="str">
        <f t="shared" ca="1" si="11"/>
        <v/>
      </c>
      <c r="H168" t="str">
        <f ca="1">IF(TODAY()&gt;=$A168,COUNTIFS('Tracking Data'!N$3:N1165,"&lt;="&amp;$C168,'Tracking Data'!O$3:O1165,"="&amp;""),"")</f>
        <v/>
      </c>
      <c r="I168" t="str">
        <f ca="1">IF(TODAY()&gt;=$A168,COUNTIFS('Tracking Data'!O$3:O1165,"&lt;="&amp;$C168,'Tracking Data'!P$3:P1165,"="&amp;""),"")</f>
        <v/>
      </c>
      <c r="J168" t="str">
        <f t="shared" ca="1" si="12"/>
        <v/>
      </c>
      <c r="K168" t="str">
        <f ca="1">IF(TODAY()&gt;=$A168,COUNTIFS('Tracking Data'!P$3:P1165,"&lt;="&amp;$C168,'Tracking Data'!Q$3:Q1165,"="&amp;""),"")</f>
        <v/>
      </c>
      <c r="L168" t="str">
        <f ca="1">IF(TODAY()&gt;=$A168,COUNTIFS('Tracking Data'!Q$3:Q1165,"&lt;="&amp;$C168,'Tracking Data'!R$3:R1165,"="&amp;""),"")</f>
        <v/>
      </c>
      <c r="M168" t="str">
        <f t="shared" ca="1" si="13"/>
        <v/>
      </c>
      <c r="N168" t="str">
        <f ca="1">IF(M168&lt;&gt;"",COUNTIFS('Tracking Data'!R$3:R1166,"&gt;="&amp;'Weekly Summary'!$B168,'Tracking Data'!R$3:R1166,"&lt;="&amp;'Weekly Summary'!$C168),"")</f>
        <v/>
      </c>
      <c r="O168" t="str">
        <f t="shared" ca="1" si="14"/>
        <v/>
      </c>
      <c r="P168" t="str">
        <f>IFERROR(AVERAGEIFS('Tracking Data'!S$3:S$1000,'Tracking Data'!R$3:R1166,"&gt;="&amp;B168,'Tracking Data'!R$3:R1166,"&lt;="&amp;C168),"")</f>
        <v/>
      </c>
      <c r="Q168" t="str">
        <f ca="1">IF(D168&lt;&gt;"",COUNTIFS('Tracking Data'!D$3:D$1000,"SPM"&amp;"*",'Tracking Data'!R$3:R$1000,""),"")</f>
        <v/>
      </c>
      <c r="R168" t="str">
        <f ca="1">IF(D168&lt;&gt;"",COUNTIFS('Tracking Data'!D$3:D1166,"SPM"&amp;"*",'Tracking Data'!K$3:K1166,""),"")</f>
        <v/>
      </c>
    </row>
    <row r="169" spans="1:18" x14ac:dyDescent="0.25">
      <c r="A169" s="4">
        <f t="shared" si="15"/>
        <v>43968</v>
      </c>
      <c r="B169" s="4">
        <v>43968</v>
      </c>
      <c r="C169" s="4">
        <v>43974</v>
      </c>
      <c r="D169" t="str">
        <f ca="1">IF(TODAY()&gt;=$A169,COUNTIFS('Tracking Data'!K$3:K1166,"&lt;="&amp;$C169,'Tracking Data'!L$3:L1166,"="&amp;""),"")</f>
        <v/>
      </c>
      <c r="E169" t="str">
        <f ca="1">IF(TODAY()&gt;=$A169,COUNTIFS('Tracking Data'!L$3:L1166,"&lt;="&amp;$C169,'Tracking Data'!M$3:M1166,"="&amp;""),"")</f>
        <v/>
      </c>
      <c r="F169" t="str">
        <f ca="1">IF(TODAY()&gt;=$A169,COUNTIFS('Tracking Data'!M$3:M1166,"&lt;="&amp;$C169,'Tracking Data'!N$3:N1166,"="&amp;""),"")</f>
        <v/>
      </c>
      <c r="G169" t="str">
        <f t="shared" ca="1" si="11"/>
        <v/>
      </c>
      <c r="H169" t="str">
        <f ca="1">IF(TODAY()&gt;=$A169,COUNTIFS('Tracking Data'!N$3:N1166,"&lt;="&amp;$C169,'Tracking Data'!O$3:O1166,"="&amp;""),"")</f>
        <v/>
      </c>
      <c r="I169" t="str">
        <f ca="1">IF(TODAY()&gt;=$A169,COUNTIFS('Tracking Data'!O$3:O1166,"&lt;="&amp;$C169,'Tracking Data'!P$3:P1166,"="&amp;""),"")</f>
        <v/>
      </c>
      <c r="J169" t="str">
        <f t="shared" ca="1" si="12"/>
        <v/>
      </c>
      <c r="K169" t="str">
        <f ca="1">IF(TODAY()&gt;=$A169,COUNTIFS('Tracking Data'!P$3:P1166,"&lt;="&amp;$C169,'Tracking Data'!Q$3:Q1166,"="&amp;""),"")</f>
        <v/>
      </c>
      <c r="L169" t="str">
        <f ca="1">IF(TODAY()&gt;=$A169,COUNTIFS('Tracking Data'!Q$3:Q1166,"&lt;="&amp;$C169,'Tracking Data'!R$3:R1166,"="&amp;""),"")</f>
        <v/>
      </c>
      <c r="M169" t="str">
        <f t="shared" ca="1" si="13"/>
        <v/>
      </c>
      <c r="N169" t="str">
        <f ca="1">IF(M169&lt;&gt;"",COUNTIFS('Tracking Data'!R$3:R1167,"&gt;="&amp;'Weekly Summary'!$B169,'Tracking Data'!R$3:R1167,"&lt;="&amp;'Weekly Summary'!$C169),"")</f>
        <v/>
      </c>
      <c r="O169" t="str">
        <f t="shared" ca="1" si="14"/>
        <v/>
      </c>
      <c r="P169" t="str">
        <f>IFERROR(AVERAGEIFS('Tracking Data'!S$3:S$1000,'Tracking Data'!R$3:R1167,"&gt;="&amp;B169,'Tracking Data'!R$3:R1167,"&lt;="&amp;C169),"")</f>
        <v/>
      </c>
      <c r="Q169" t="str">
        <f ca="1">IF(D169&lt;&gt;"",COUNTIFS('Tracking Data'!D$3:D$1000,"SPM"&amp;"*",'Tracking Data'!R$3:R$1000,""),"")</f>
        <v/>
      </c>
      <c r="R169" t="str">
        <f ca="1">IF(D169&lt;&gt;"",COUNTIFS('Tracking Data'!D$3:D1167,"SPM"&amp;"*",'Tracking Data'!K$3:K1167,""),"")</f>
        <v/>
      </c>
    </row>
    <row r="170" spans="1:18" x14ac:dyDescent="0.25">
      <c r="A170" s="4">
        <f t="shared" si="15"/>
        <v>43975</v>
      </c>
      <c r="B170" s="4">
        <v>43975</v>
      </c>
      <c r="C170" s="4">
        <v>43981</v>
      </c>
      <c r="D170" t="str">
        <f ca="1">IF(TODAY()&gt;=$A170,COUNTIFS('Tracking Data'!K$3:K1167,"&lt;="&amp;$C170,'Tracking Data'!L$3:L1167,"="&amp;""),"")</f>
        <v/>
      </c>
      <c r="E170" t="str">
        <f ca="1">IF(TODAY()&gt;=$A170,COUNTIFS('Tracking Data'!L$3:L1167,"&lt;="&amp;$C170,'Tracking Data'!M$3:M1167,"="&amp;""),"")</f>
        <v/>
      </c>
      <c r="F170" t="str">
        <f ca="1">IF(TODAY()&gt;=$A170,COUNTIFS('Tracking Data'!M$3:M1167,"&lt;="&amp;$C170,'Tracking Data'!N$3:N1167,"="&amp;""),"")</f>
        <v/>
      </c>
      <c r="G170" t="str">
        <f t="shared" ca="1" si="11"/>
        <v/>
      </c>
      <c r="H170" t="str">
        <f ca="1">IF(TODAY()&gt;=$A170,COUNTIFS('Tracking Data'!N$3:N1167,"&lt;="&amp;$C170,'Tracking Data'!O$3:O1167,"="&amp;""),"")</f>
        <v/>
      </c>
      <c r="I170" t="str">
        <f ca="1">IF(TODAY()&gt;=$A170,COUNTIFS('Tracking Data'!O$3:O1167,"&lt;="&amp;$C170,'Tracking Data'!P$3:P1167,"="&amp;""),"")</f>
        <v/>
      </c>
      <c r="J170" t="str">
        <f t="shared" ca="1" si="12"/>
        <v/>
      </c>
      <c r="K170" t="str">
        <f ca="1">IF(TODAY()&gt;=$A170,COUNTIFS('Tracking Data'!P$3:P1167,"&lt;="&amp;$C170,'Tracking Data'!Q$3:Q1167,"="&amp;""),"")</f>
        <v/>
      </c>
      <c r="L170" t="str">
        <f ca="1">IF(TODAY()&gt;=$A170,COUNTIFS('Tracking Data'!Q$3:Q1167,"&lt;="&amp;$C170,'Tracking Data'!R$3:R1167,"="&amp;""),"")</f>
        <v/>
      </c>
      <c r="M170" t="str">
        <f t="shared" ca="1" si="13"/>
        <v/>
      </c>
      <c r="N170" t="str">
        <f ca="1">IF(M170&lt;&gt;"",COUNTIFS('Tracking Data'!R$3:R1168,"&gt;="&amp;'Weekly Summary'!$B170,'Tracking Data'!R$3:R1168,"&lt;="&amp;'Weekly Summary'!$C170),"")</f>
        <v/>
      </c>
      <c r="O170" t="str">
        <f t="shared" ca="1" si="14"/>
        <v/>
      </c>
      <c r="P170" t="str">
        <f>IFERROR(AVERAGEIFS('Tracking Data'!S$3:S$1000,'Tracking Data'!R$3:R1168,"&gt;="&amp;B170,'Tracking Data'!R$3:R1168,"&lt;="&amp;C170),"")</f>
        <v/>
      </c>
      <c r="Q170" t="str">
        <f ca="1">IF(D170&lt;&gt;"",COUNTIFS('Tracking Data'!D$3:D$1000,"SPM"&amp;"*",'Tracking Data'!R$3:R$1000,""),"")</f>
        <v/>
      </c>
      <c r="R170" t="str">
        <f ca="1">IF(D170&lt;&gt;"",COUNTIFS('Tracking Data'!D$3:D1168,"SPM"&amp;"*",'Tracking Data'!K$3:K1168,""),"")</f>
        <v/>
      </c>
    </row>
    <row r="171" spans="1:18" x14ac:dyDescent="0.25">
      <c r="A171" s="4">
        <f t="shared" si="15"/>
        <v>43982</v>
      </c>
      <c r="B171" s="4">
        <v>43982</v>
      </c>
      <c r="C171" s="4">
        <v>43988</v>
      </c>
      <c r="D171" t="str">
        <f ca="1">IF(TODAY()&gt;=$A171,COUNTIFS('Tracking Data'!K$3:K1168,"&lt;="&amp;$C171,'Tracking Data'!L$3:L1168,"="&amp;""),"")</f>
        <v/>
      </c>
      <c r="E171" t="str">
        <f ca="1">IF(TODAY()&gt;=$A171,COUNTIFS('Tracking Data'!L$3:L1168,"&lt;="&amp;$C171,'Tracking Data'!M$3:M1168,"="&amp;""),"")</f>
        <v/>
      </c>
      <c r="F171" t="str">
        <f ca="1">IF(TODAY()&gt;=$A171,COUNTIFS('Tracking Data'!M$3:M1168,"&lt;="&amp;$C171,'Tracking Data'!N$3:N1168,"="&amp;""),"")</f>
        <v/>
      </c>
      <c r="G171" t="str">
        <f t="shared" ca="1" si="11"/>
        <v/>
      </c>
      <c r="H171" t="str">
        <f ca="1">IF(TODAY()&gt;=$A171,COUNTIFS('Tracking Data'!N$3:N1168,"&lt;="&amp;$C171,'Tracking Data'!O$3:O1168,"="&amp;""),"")</f>
        <v/>
      </c>
      <c r="I171" t="str">
        <f ca="1">IF(TODAY()&gt;=$A171,COUNTIFS('Tracking Data'!O$3:O1168,"&lt;="&amp;$C171,'Tracking Data'!P$3:P1168,"="&amp;""),"")</f>
        <v/>
      </c>
      <c r="J171" t="str">
        <f t="shared" ca="1" si="12"/>
        <v/>
      </c>
      <c r="K171" t="str">
        <f ca="1">IF(TODAY()&gt;=$A171,COUNTIFS('Tracking Data'!P$3:P1168,"&lt;="&amp;$C171,'Tracking Data'!Q$3:Q1168,"="&amp;""),"")</f>
        <v/>
      </c>
      <c r="L171" t="str">
        <f ca="1">IF(TODAY()&gt;=$A171,COUNTIFS('Tracking Data'!Q$3:Q1168,"&lt;="&amp;$C171,'Tracking Data'!R$3:R1168,"="&amp;""),"")</f>
        <v/>
      </c>
      <c r="M171" t="str">
        <f t="shared" ca="1" si="13"/>
        <v/>
      </c>
      <c r="N171" t="str">
        <f ca="1">IF(M171&lt;&gt;"",COUNTIFS('Tracking Data'!R$3:R1169,"&gt;="&amp;'Weekly Summary'!$B171,'Tracking Data'!R$3:R1169,"&lt;="&amp;'Weekly Summary'!$C171),"")</f>
        <v/>
      </c>
      <c r="O171" t="str">
        <f t="shared" ca="1" si="14"/>
        <v/>
      </c>
      <c r="P171" t="str">
        <f>IFERROR(AVERAGEIFS('Tracking Data'!S$3:S$1000,'Tracking Data'!R$3:R1169,"&gt;="&amp;B171,'Tracking Data'!R$3:R1169,"&lt;="&amp;C171),"")</f>
        <v/>
      </c>
      <c r="Q171" t="str">
        <f ca="1">IF(D171&lt;&gt;"",COUNTIFS('Tracking Data'!D$3:D$1000,"SPM"&amp;"*",'Tracking Data'!R$3:R$1000,""),"")</f>
        <v/>
      </c>
      <c r="R171" t="str">
        <f ca="1">IF(D171&lt;&gt;"",COUNTIFS('Tracking Data'!D$3:D1169,"SPM"&amp;"*",'Tracking Data'!K$3:K1169,""),"")</f>
        <v/>
      </c>
    </row>
    <row r="172" spans="1:18" x14ac:dyDescent="0.25">
      <c r="A172" s="4">
        <f t="shared" si="15"/>
        <v>43989</v>
      </c>
      <c r="B172" s="4">
        <v>43989</v>
      </c>
      <c r="C172" s="4">
        <v>43995</v>
      </c>
      <c r="D172" t="str">
        <f ca="1">IF(TODAY()&gt;=$A172,COUNTIFS('Tracking Data'!K$3:K1169,"&lt;="&amp;$C172,'Tracking Data'!L$3:L1169,"="&amp;""),"")</f>
        <v/>
      </c>
      <c r="E172" t="str">
        <f ca="1">IF(TODAY()&gt;=$A172,COUNTIFS('Tracking Data'!L$3:L1169,"&lt;="&amp;$C172,'Tracking Data'!M$3:M1169,"="&amp;""),"")</f>
        <v/>
      </c>
      <c r="F172" t="str">
        <f ca="1">IF(TODAY()&gt;=$A172,COUNTIFS('Tracking Data'!M$3:M1169,"&lt;="&amp;$C172,'Tracking Data'!N$3:N1169,"="&amp;""),"")</f>
        <v/>
      </c>
      <c r="G172" t="str">
        <f t="shared" ca="1" si="11"/>
        <v/>
      </c>
      <c r="H172" t="str">
        <f ca="1">IF(TODAY()&gt;=$A172,COUNTIFS('Tracking Data'!N$3:N1169,"&lt;="&amp;$C172,'Tracking Data'!O$3:O1169,"="&amp;""),"")</f>
        <v/>
      </c>
      <c r="I172" t="str">
        <f ca="1">IF(TODAY()&gt;=$A172,COUNTIFS('Tracking Data'!O$3:O1169,"&lt;="&amp;$C172,'Tracking Data'!P$3:P1169,"="&amp;""),"")</f>
        <v/>
      </c>
      <c r="J172" t="str">
        <f t="shared" ca="1" si="12"/>
        <v/>
      </c>
      <c r="K172" t="str">
        <f ca="1">IF(TODAY()&gt;=$A172,COUNTIFS('Tracking Data'!P$3:P1169,"&lt;="&amp;$C172,'Tracking Data'!Q$3:Q1169,"="&amp;""),"")</f>
        <v/>
      </c>
      <c r="L172" t="str">
        <f ca="1">IF(TODAY()&gt;=$A172,COUNTIFS('Tracking Data'!Q$3:Q1169,"&lt;="&amp;$C172,'Tracking Data'!R$3:R1169,"="&amp;""),"")</f>
        <v/>
      </c>
      <c r="M172" t="str">
        <f t="shared" ca="1" si="13"/>
        <v/>
      </c>
      <c r="N172" t="str">
        <f ca="1">IF(M172&lt;&gt;"",COUNTIFS('Tracking Data'!R$3:R1170,"&gt;="&amp;'Weekly Summary'!$B172,'Tracking Data'!R$3:R1170,"&lt;="&amp;'Weekly Summary'!$C172),"")</f>
        <v/>
      </c>
      <c r="O172" t="str">
        <f t="shared" ca="1" si="14"/>
        <v/>
      </c>
      <c r="P172" t="str">
        <f>IFERROR(AVERAGEIFS('Tracking Data'!S$3:S$1000,'Tracking Data'!R$3:R1170,"&gt;="&amp;B172,'Tracking Data'!R$3:R1170,"&lt;="&amp;C172),"")</f>
        <v/>
      </c>
      <c r="Q172" t="str">
        <f ca="1">IF(D172&lt;&gt;"",COUNTIFS('Tracking Data'!D$3:D$1000,"SPM"&amp;"*",'Tracking Data'!R$3:R$1000,""),"")</f>
        <v/>
      </c>
      <c r="R172" t="str">
        <f ca="1">IF(D172&lt;&gt;"",COUNTIFS('Tracking Data'!D$3:D1170,"SPM"&amp;"*",'Tracking Data'!K$3:K1170,""),"")</f>
        <v/>
      </c>
    </row>
    <row r="173" spans="1:18" x14ac:dyDescent="0.25">
      <c r="A173" s="4">
        <f t="shared" si="15"/>
        <v>43996</v>
      </c>
      <c r="B173" s="4">
        <v>43996</v>
      </c>
      <c r="C173" s="4">
        <v>44002</v>
      </c>
      <c r="D173" t="str">
        <f ca="1">IF(TODAY()&gt;=$A173,COUNTIFS('Tracking Data'!K$3:K1170,"&lt;="&amp;$C173,'Tracking Data'!L$3:L1170,"="&amp;""),"")</f>
        <v/>
      </c>
      <c r="E173" t="str">
        <f ca="1">IF(TODAY()&gt;=$A173,COUNTIFS('Tracking Data'!L$3:L1170,"&lt;="&amp;$C173,'Tracking Data'!M$3:M1170,"="&amp;""),"")</f>
        <v/>
      </c>
      <c r="F173" t="str">
        <f ca="1">IF(TODAY()&gt;=$A173,COUNTIFS('Tracking Data'!M$3:M1170,"&lt;="&amp;$C173,'Tracking Data'!N$3:N1170,"="&amp;""),"")</f>
        <v/>
      </c>
      <c r="G173" t="str">
        <f t="shared" ca="1" si="11"/>
        <v/>
      </c>
      <c r="H173" t="str">
        <f ca="1">IF(TODAY()&gt;=$A173,COUNTIFS('Tracking Data'!N$3:N1170,"&lt;="&amp;$C173,'Tracking Data'!O$3:O1170,"="&amp;""),"")</f>
        <v/>
      </c>
      <c r="I173" t="str">
        <f ca="1">IF(TODAY()&gt;=$A173,COUNTIFS('Tracking Data'!O$3:O1170,"&lt;="&amp;$C173,'Tracking Data'!P$3:P1170,"="&amp;""),"")</f>
        <v/>
      </c>
      <c r="J173" t="str">
        <f t="shared" ca="1" si="12"/>
        <v/>
      </c>
      <c r="K173" t="str">
        <f ca="1">IF(TODAY()&gt;=$A173,COUNTIFS('Tracking Data'!P$3:P1170,"&lt;="&amp;$C173,'Tracking Data'!Q$3:Q1170,"="&amp;""),"")</f>
        <v/>
      </c>
      <c r="L173" t="str">
        <f ca="1">IF(TODAY()&gt;=$A173,COUNTIFS('Tracking Data'!Q$3:Q1170,"&lt;="&amp;$C173,'Tracking Data'!R$3:R1170,"="&amp;""),"")</f>
        <v/>
      </c>
      <c r="M173" t="str">
        <f t="shared" ca="1" si="13"/>
        <v/>
      </c>
      <c r="N173" t="str">
        <f ca="1">IF(M173&lt;&gt;"",COUNTIFS('Tracking Data'!R$3:R1171,"&gt;="&amp;'Weekly Summary'!$B173,'Tracking Data'!R$3:R1171,"&lt;="&amp;'Weekly Summary'!$C173),"")</f>
        <v/>
      </c>
      <c r="O173" t="str">
        <f t="shared" ca="1" si="14"/>
        <v/>
      </c>
      <c r="P173" t="str">
        <f>IFERROR(AVERAGEIFS('Tracking Data'!S$3:S$1000,'Tracking Data'!R$3:R1171,"&gt;="&amp;B173,'Tracking Data'!R$3:R1171,"&lt;="&amp;C173),"")</f>
        <v/>
      </c>
      <c r="Q173" t="str">
        <f ca="1">IF(D173&lt;&gt;"",COUNTIFS('Tracking Data'!D$3:D$1000,"SPM"&amp;"*",'Tracking Data'!R$3:R$1000,""),"")</f>
        <v/>
      </c>
      <c r="R173" t="str">
        <f ca="1">IF(D173&lt;&gt;"",COUNTIFS('Tracking Data'!D$3:D1171,"SPM"&amp;"*",'Tracking Data'!K$3:K1171,""),"")</f>
        <v/>
      </c>
    </row>
    <row r="174" spans="1:18" x14ac:dyDescent="0.25">
      <c r="A174" s="4">
        <f t="shared" si="15"/>
        <v>44003</v>
      </c>
      <c r="B174" s="4">
        <v>44003</v>
      </c>
      <c r="C174" s="4">
        <v>44009</v>
      </c>
      <c r="D174" t="str">
        <f ca="1">IF(TODAY()&gt;=$A174,COUNTIFS('Tracking Data'!K$3:K1171,"&lt;="&amp;$C174,'Tracking Data'!L$3:L1171,"="&amp;""),"")</f>
        <v/>
      </c>
      <c r="E174" t="str">
        <f ca="1">IF(TODAY()&gt;=$A174,COUNTIFS('Tracking Data'!L$3:L1171,"&lt;="&amp;$C174,'Tracking Data'!M$3:M1171,"="&amp;""),"")</f>
        <v/>
      </c>
      <c r="F174" t="str">
        <f ca="1">IF(TODAY()&gt;=$A174,COUNTIFS('Tracking Data'!M$3:M1171,"&lt;="&amp;$C174,'Tracking Data'!N$3:N1171,"="&amp;""),"")</f>
        <v/>
      </c>
      <c r="G174" t="str">
        <f t="shared" ca="1" si="11"/>
        <v/>
      </c>
      <c r="H174" t="str">
        <f ca="1">IF(TODAY()&gt;=$A174,COUNTIFS('Tracking Data'!N$3:N1171,"&lt;="&amp;$C174,'Tracking Data'!O$3:O1171,"="&amp;""),"")</f>
        <v/>
      </c>
      <c r="I174" t="str">
        <f ca="1">IF(TODAY()&gt;=$A174,COUNTIFS('Tracking Data'!O$3:O1171,"&lt;="&amp;$C174,'Tracking Data'!P$3:P1171,"="&amp;""),"")</f>
        <v/>
      </c>
      <c r="J174" t="str">
        <f t="shared" ca="1" si="12"/>
        <v/>
      </c>
      <c r="K174" t="str">
        <f ca="1">IF(TODAY()&gt;=$A174,COUNTIFS('Tracking Data'!P$3:P1171,"&lt;="&amp;$C174,'Tracking Data'!Q$3:Q1171,"="&amp;""),"")</f>
        <v/>
      </c>
      <c r="L174" t="str">
        <f ca="1">IF(TODAY()&gt;=$A174,COUNTIFS('Tracking Data'!Q$3:Q1171,"&lt;="&amp;$C174,'Tracking Data'!R$3:R1171,"="&amp;""),"")</f>
        <v/>
      </c>
      <c r="M174" t="str">
        <f t="shared" ca="1" si="13"/>
        <v/>
      </c>
      <c r="N174" t="str">
        <f ca="1">IF(M174&lt;&gt;"",COUNTIFS('Tracking Data'!R$3:R1172,"&gt;="&amp;'Weekly Summary'!$B174,'Tracking Data'!R$3:R1172,"&lt;="&amp;'Weekly Summary'!$C174),"")</f>
        <v/>
      </c>
      <c r="O174" t="str">
        <f t="shared" ca="1" si="14"/>
        <v/>
      </c>
      <c r="P174" t="str">
        <f>IFERROR(AVERAGEIFS('Tracking Data'!S$3:S$1000,'Tracking Data'!R$3:R1172,"&gt;="&amp;B174,'Tracking Data'!R$3:R1172,"&lt;="&amp;C174),"")</f>
        <v/>
      </c>
      <c r="Q174" t="str">
        <f ca="1">IF(D174&lt;&gt;"",COUNTIFS('Tracking Data'!D$3:D$1000,"SPM"&amp;"*",'Tracking Data'!R$3:R$1000,""),"")</f>
        <v/>
      </c>
      <c r="R174" t="str">
        <f ca="1">IF(D174&lt;&gt;"",COUNTIFS('Tracking Data'!D$3:D1172,"SPM"&amp;"*",'Tracking Data'!K$3:K1172,""),"")</f>
        <v/>
      </c>
    </row>
    <row r="175" spans="1:18" x14ac:dyDescent="0.25">
      <c r="A175" s="4">
        <f t="shared" si="15"/>
        <v>44010</v>
      </c>
      <c r="B175" s="4">
        <v>44010</v>
      </c>
      <c r="C175" s="4">
        <v>44016</v>
      </c>
      <c r="D175" t="str">
        <f ca="1">IF(TODAY()&gt;=$A175,COUNTIFS('Tracking Data'!K$3:K1172,"&lt;="&amp;$C175,'Tracking Data'!L$3:L1172,"="&amp;""),"")</f>
        <v/>
      </c>
      <c r="E175" t="str">
        <f ca="1">IF(TODAY()&gt;=$A175,COUNTIFS('Tracking Data'!L$3:L1172,"&lt;="&amp;$C175,'Tracking Data'!M$3:M1172,"="&amp;""),"")</f>
        <v/>
      </c>
      <c r="F175" t="str">
        <f ca="1">IF(TODAY()&gt;=$A175,COUNTIFS('Tracking Data'!M$3:M1172,"&lt;="&amp;$C175,'Tracking Data'!N$3:N1172,"="&amp;""),"")</f>
        <v/>
      </c>
      <c r="G175" t="str">
        <f t="shared" ca="1" si="11"/>
        <v/>
      </c>
      <c r="H175" t="str">
        <f ca="1">IF(TODAY()&gt;=$A175,COUNTIFS('Tracking Data'!N$3:N1172,"&lt;="&amp;$C175,'Tracking Data'!O$3:O1172,"="&amp;""),"")</f>
        <v/>
      </c>
      <c r="I175" t="str">
        <f ca="1">IF(TODAY()&gt;=$A175,COUNTIFS('Tracking Data'!O$3:O1172,"&lt;="&amp;$C175,'Tracking Data'!P$3:P1172,"="&amp;""),"")</f>
        <v/>
      </c>
      <c r="J175" t="str">
        <f t="shared" ca="1" si="12"/>
        <v/>
      </c>
      <c r="K175" t="str">
        <f ca="1">IF(TODAY()&gt;=$A175,COUNTIFS('Tracking Data'!P$3:P1172,"&lt;="&amp;$C175,'Tracking Data'!Q$3:Q1172,"="&amp;""),"")</f>
        <v/>
      </c>
      <c r="L175" t="str">
        <f ca="1">IF(TODAY()&gt;=$A175,COUNTIFS('Tracking Data'!Q$3:Q1172,"&lt;="&amp;$C175,'Tracking Data'!R$3:R1172,"="&amp;""),"")</f>
        <v/>
      </c>
      <c r="M175" t="str">
        <f t="shared" ca="1" si="13"/>
        <v/>
      </c>
      <c r="N175" t="str">
        <f ca="1">IF(M175&lt;&gt;"",COUNTIFS('Tracking Data'!R$3:R1173,"&gt;="&amp;'Weekly Summary'!$B175,'Tracking Data'!R$3:R1173,"&lt;="&amp;'Weekly Summary'!$C175),"")</f>
        <v/>
      </c>
      <c r="O175" t="str">
        <f t="shared" ca="1" si="14"/>
        <v/>
      </c>
      <c r="P175" t="str">
        <f>IFERROR(AVERAGEIFS('Tracking Data'!S$3:S$1000,'Tracking Data'!R$3:R1173,"&gt;="&amp;B175,'Tracking Data'!R$3:R1173,"&lt;="&amp;C175),"")</f>
        <v/>
      </c>
      <c r="Q175" t="str">
        <f ca="1">IF(D175&lt;&gt;"",COUNTIFS('Tracking Data'!D$3:D$1000,"SPM"&amp;"*",'Tracking Data'!R$3:R$1000,""),"")</f>
        <v/>
      </c>
      <c r="R175" t="str">
        <f ca="1">IF(D175&lt;&gt;"",COUNTIFS('Tracking Data'!D$3:D1173,"SPM"&amp;"*",'Tracking Data'!K$3:K1173,""),"")</f>
        <v/>
      </c>
    </row>
    <row r="176" spans="1:18" x14ac:dyDescent="0.25">
      <c r="A176" s="4">
        <f t="shared" si="15"/>
        <v>44017</v>
      </c>
      <c r="B176" s="4">
        <v>44017</v>
      </c>
      <c r="C176" s="4">
        <v>44023</v>
      </c>
      <c r="D176" t="str">
        <f ca="1">IF(TODAY()&gt;=$A176,COUNTIFS('Tracking Data'!K$3:K1173,"&lt;="&amp;$C176,'Tracking Data'!L$3:L1173,"="&amp;""),"")</f>
        <v/>
      </c>
      <c r="E176" t="str">
        <f ca="1">IF(TODAY()&gt;=$A176,COUNTIFS('Tracking Data'!L$3:L1173,"&lt;="&amp;$C176,'Tracking Data'!M$3:M1173,"="&amp;""),"")</f>
        <v/>
      </c>
      <c r="F176" t="str">
        <f ca="1">IF(TODAY()&gt;=$A176,COUNTIFS('Tracking Data'!M$3:M1173,"&lt;="&amp;$C176,'Tracking Data'!N$3:N1173,"="&amp;""),"")</f>
        <v/>
      </c>
      <c r="G176" t="str">
        <f t="shared" ca="1" si="11"/>
        <v/>
      </c>
      <c r="H176" t="str">
        <f ca="1">IF(TODAY()&gt;=$A176,COUNTIFS('Tracking Data'!N$3:N1173,"&lt;="&amp;$C176,'Tracking Data'!O$3:O1173,"="&amp;""),"")</f>
        <v/>
      </c>
      <c r="I176" t="str">
        <f ca="1">IF(TODAY()&gt;=$A176,COUNTIFS('Tracking Data'!O$3:O1173,"&lt;="&amp;$C176,'Tracking Data'!P$3:P1173,"="&amp;""),"")</f>
        <v/>
      </c>
      <c r="J176" t="str">
        <f t="shared" ca="1" si="12"/>
        <v/>
      </c>
      <c r="K176" t="str">
        <f ca="1">IF(TODAY()&gt;=$A176,COUNTIFS('Tracking Data'!P$3:P1173,"&lt;="&amp;$C176,'Tracking Data'!Q$3:Q1173,"="&amp;""),"")</f>
        <v/>
      </c>
      <c r="L176" t="str">
        <f ca="1">IF(TODAY()&gt;=$A176,COUNTIFS('Tracking Data'!Q$3:Q1173,"&lt;="&amp;$C176,'Tracking Data'!R$3:R1173,"="&amp;""),"")</f>
        <v/>
      </c>
      <c r="M176" t="str">
        <f t="shared" ca="1" si="13"/>
        <v/>
      </c>
      <c r="N176" t="str">
        <f ca="1">IF(M176&lt;&gt;"",COUNTIFS('Tracking Data'!R$3:R1174,"&gt;="&amp;'Weekly Summary'!$B176,'Tracking Data'!R$3:R1174,"&lt;="&amp;'Weekly Summary'!$C176),"")</f>
        <v/>
      </c>
      <c r="O176" t="str">
        <f t="shared" ca="1" si="14"/>
        <v/>
      </c>
      <c r="P176" t="str">
        <f>IFERROR(AVERAGEIFS('Tracking Data'!S$3:S$1000,'Tracking Data'!R$3:R1174,"&gt;="&amp;B176,'Tracking Data'!R$3:R1174,"&lt;="&amp;C176),"")</f>
        <v/>
      </c>
      <c r="Q176" t="str">
        <f ca="1">IF(D176&lt;&gt;"",COUNTIFS('Tracking Data'!D$3:D$1000,"SPM"&amp;"*",'Tracking Data'!R$3:R$1000,""),"")</f>
        <v/>
      </c>
      <c r="R176" t="str">
        <f ca="1">IF(D176&lt;&gt;"",COUNTIFS('Tracking Data'!D$3:D1174,"SPM"&amp;"*",'Tracking Data'!K$3:K1174,""),"")</f>
        <v/>
      </c>
    </row>
    <row r="177" spans="1:18" x14ac:dyDescent="0.25">
      <c r="A177" s="4">
        <f t="shared" si="15"/>
        <v>44024</v>
      </c>
      <c r="B177" s="4">
        <v>44024</v>
      </c>
      <c r="C177" s="4">
        <v>44030</v>
      </c>
      <c r="D177" t="str">
        <f ca="1">IF(TODAY()&gt;=$A177,COUNTIFS('Tracking Data'!K$3:K1174,"&lt;="&amp;$C177,'Tracking Data'!L$3:L1174,"="&amp;""),"")</f>
        <v/>
      </c>
      <c r="E177" t="str">
        <f ca="1">IF(TODAY()&gt;=$A177,COUNTIFS('Tracking Data'!L$3:L1174,"&lt;="&amp;$C177,'Tracking Data'!M$3:M1174,"="&amp;""),"")</f>
        <v/>
      </c>
      <c r="F177" t="str">
        <f ca="1">IF(TODAY()&gt;=$A177,COUNTIFS('Tracking Data'!M$3:M1174,"&lt;="&amp;$C177,'Tracking Data'!N$3:N1174,"="&amp;""),"")</f>
        <v/>
      </c>
      <c r="G177" t="str">
        <f t="shared" ca="1" si="11"/>
        <v/>
      </c>
      <c r="H177" t="str">
        <f ca="1">IF(TODAY()&gt;=$A177,COUNTIFS('Tracking Data'!N$3:N1174,"&lt;="&amp;$C177,'Tracking Data'!O$3:O1174,"="&amp;""),"")</f>
        <v/>
      </c>
      <c r="I177" t="str">
        <f ca="1">IF(TODAY()&gt;=$A177,COUNTIFS('Tracking Data'!O$3:O1174,"&lt;="&amp;$C177,'Tracking Data'!P$3:P1174,"="&amp;""),"")</f>
        <v/>
      </c>
      <c r="J177" t="str">
        <f t="shared" ca="1" si="12"/>
        <v/>
      </c>
      <c r="K177" t="str">
        <f ca="1">IF(TODAY()&gt;=$A177,COUNTIFS('Tracking Data'!P$3:P1174,"&lt;="&amp;$C177,'Tracking Data'!Q$3:Q1174,"="&amp;""),"")</f>
        <v/>
      </c>
      <c r="L177" t="str">
        <f ca="1">IF(TODAY()&gt;=$A177,COUNTIFS('Tracking Data'!Q$3:Q1174,"&lt;="&amp;$C177,'Tracking Data'!R$3:R1174,"="&amp;""),"")</f>
        <v/>
      </c>
      <c r="M177" t="str">
        <f t="shared" ca="1" si="13"/>
        <v/>
      </c>
      <c r="N177" t="str">
        <f ca="1">IF(M177&lt;&gt;"",COUNTIFS('Tracking Data'!R$3:R1175,"&gt;="&amp;'Weekly Summary'!$B177,'Tracking Data'!R$3:R1175,"&lt;="&amp;'Weekly Summary'!$C177),"")</f>
        <v/>
      </c>
      <c r="O177" t="str">
        <f t="shared" ca="1" si="14"/>
        <v/>
      </c>
      <c r="P177" t="str">
        <f>IFERROR(AVERAGEIFS('Tracking Data'!S$3:S$1000,'Tracking Data'!R$3:R1175,"&gt;="&amp;B177,'Tracking Data'!R$3:R1175,"&lt;="&amp;C177),"")</f>
        <v/>
      </c>
      <c r="Q177" t="str">
        <f ca="1">IF(D177&lt;&gt;"",COUNTIFS('Tracking Data'!D$3:D$1000,"SPM"&amp;"*",'Tracking Data'!R$3:R$1000,""),"")</f>
        <v/>
      </c>
      <c r="R177" t="str">
        <f ca="1">IF(D177&lt;&gt;"",COUNTIFS('Tracking Data'!D$3:D1175,"SPM"&amp;"*",'Tracking Data'!K$3:K1175,""),"")</f>
        <v/>
      </c>
    </row>
    <row r="178" spans="1:18" x14ac:dyDescent="0.25">
      <c r="A178" s="4">
        <f t="shared" si="15"/>
        <v>44031</v>
      </c>
      <c r="B178" s="4">
        <v>44031</v>
      </c>
      <c r="C178" s="4">
        <v>44037</v>
      </c>
      <c r="D178" t="str">
        <f ca="1">IF(TODAY()&gt;=$A178,COUNTIFS('Tracking Data'!K$3:K1175,"&lt;="&amp;$C178,'Tracking Data'!L$3:L1175,"="&amp;""),"")</f>
        <v/>
      </c>
      <c r="E178" t="str">
        <f ca="1">IF(TODAY()&gt;=$A178,COUNTIFS('Tracking Data'!L$3:L1175,"&lt;="&amp;$C178,'Tracking Data'!M$3:M1175,"="&amp;""),"")</f>
        <v/>
      </c>
      <c r="F178" t="str">
        <f ca="1">IF(TODAY()&gt;=$A178,COUNTIFS('Tracking Data'!M$3:M1175,"&lt;="&amp;$C178,'Tracking Data'!N$3:N1175,"="&amp;""),"")</f>
        <v/>
      </c>
      <c r="G178" t="str">
        <f t="shared" ca="1" si="11"/>
        <v/>
      </c>
      <c r="H178" t="str">
        <f ca="1">IF(TODAY()&gt;=$A178,COUNTIFS('Tracking Data'!N$3:N1175,"&lt;="&amp;$C178,'Tracking Data'!O$3:O1175,"="&amp;""),"")</f>
        <v/>
      </c>
      <c r="I178" t="str">
        <f ca="1">IF(TODAY()&gt;=$A178,COUNTIFS('Tracking Data'!O$3:O1175,"&lt;="&amp;$C178,'Tracking Data'!P$3:P1175,"="&amp;""),"")</f>
        <v/>
      </c>
      <c r="J178" t="str">
        <f t="shared" ca="1" si="12"/>
        <v/>
      </c>
      <c r="K178" t="str">
        <f ca="1">IF(TODAY()&gt;=$A178,COUNTIFS('Tracking Data'!P$3:P1175,"&lt;="&amp;$C178,'Tracking Data'!Q$3:Q1175,"="&amp;""),"")</f>
        <v/>
      </c>
      <c r="L178" t="str">
        <f ca="1">IF(TODAY()&gt;=$A178,COUNTIFS('Tracking Data'!Q$3:Q1175,"&lt;="&amp;$C178,'Tracking Data'!R$3:R1175,"="&amp;""),"")</f>
        <v/>
      </c>
      <c r="M178" t="str">
        <f t="shared" ca="1" si="13"/>
        <v/>
      </c>
      <c r="N178" t="str">
        <f ca="1">IF(M178&lt;&gt;"",COUNTIFS('Tracking Data'!R$3:R1176,"&gt;="&amp;'Weekly Summary'!$B178,'Tracking Data'!R$3:R1176,"&lt;="&amp;'Weekly Summary'!$C178),"")</f>
        <v/>
      </c>
      <c r="O178" t="str">
        <f t="shared" ca="1" si="14"/>
        <v/>
      </c>
      <c r="P178" t="str">
        <f>IFERROR(AVERAGEIFS('Tracking Data'!S$3:S$1000,'Tracking Data'!R$3:R1176,"&gt;="&amp;B178,'Tracking Data'!R$3:R1176,"&lt;="&amp;C178),"")</f>
        <v/>
      </c>
      <c r="Q178" t="str">
        <f ca="1">IF(D178&lt;&gt;"",COUNTIFS('Tracking Data'!D$3:D$1000,"SPM"&amp;"*",'Tracking Data'!R$3:R$1000,""),"")</f>
        <v/>
      </c>
      <c r="R178" t="str">
        <f ca="1">IF(D178&lt;&gt;"",COUNTIFS('Tracking Data'!D$3:D1176,"SPM"&amp;"*",'Tracking Data'!K$3:K1176,""),"")</f>
        <v/>
      </c>
    </row>
    <row r="179" spans="1:18" x14ac:dyDescent="0.25">
      <c r="A179" s="4">
        <f t="shared" si="15"/>
        <v>44038</v>
      </c>
      <c r="B179" s="4">
        <v>44038</v>
      </c>
      <c r="C179" s="4">
        <v>44044</v>
      </c>
      <c r="D179" t="str">
        <f ca="1">IF(TODAY()&gt;=$A179,COUNTIFS('Tracking Data'!K$3:K1176,"&lt;="&amp;$C179,'Tracking Data'!L$3:L1176,"="&amp;""),"")</f>
        <v/>
      </c>
      <c r="E179" t="str">
        <f ca="1">IF(TODAY()&gt;=$A179,COUNTIFS('Tracking Data'!L$3:L1176,"&lt;="&amp;$C179,'Tracking Data'!M$3:M1176,"="&amp;""),"")</f>
        <v/>
      </c>
      <c r="F179" t="str">
        <f ca="1">IF(TODAY()&gt;=$A179,COUNTIFS('Tracking Data'!M$3:M1176,"&lt;="&amp;$C179,'Tracking Data'!N$3:N1176,"="&amp;""),"")</f>
        <v/>
      </c>
      <c r="G179" t="str">
        <f t="shared" ca="1" si="11"/>
        <v/>
      </c>
      <c r="H179" t="str">
        <f ca="1">IF(TODAY()&gt;=$A179,COUNTIFS('Tracking Data'!N$3:N1176,"&lt;="&amp;$C179,'Tracking Data'!O$3:O1176,"="&amp;""),"")</f>
        <v/>
      </c>
      <c r="I179" t="str">
        <f ca="1">IF(TODAY()&gt;=$A179,COUNTIFS('Tracking Data'!O$3:O1176,"&lt;="&amp;$C179,'Tracking Data'!P$3:P1176,"="&amp;""),"")</f>
        <v/>
      </c>
      <c r="J179" t="str">
        <f t="shared" ca="1" si="12"/>
        <v/>
      </c>
      <c r="K179" t="str">
        <f ca="1">IF(TODAY()&gt;=$A179,COUNTIFS('Tracking Data'!P$3:P1176,"&lt;="&amp;$C179,'Tracking Data'!Q$3:Q1176,"="&amp;""),"")</f>
        <v/>
      </c>
      <c r="L179" t="str">
        <f ca="1">IF(TODAY()&gt;=$A179,COUNTIFS('Tracking Data'!Q$3:Q1176,"&lt;="&amp;$C179,'Tracking Data'!R$3:R1176,"="&amp;""),"")</f>
        <v/>
      </c>
      <c r="M179" t="str">
        <f t="shared" ca="1" si="13"/>
        <v/>
      </c>
      <c r="N179" t="str">
        <f ca="1">IF(M179&lt;&gt;"",COUNTIFS('Tracking Data'!R$3:R1177,"&gt;="&amp;'Weekly Summary'!$B179,'Tracking Data'!R$3:R1177,"&lt;="&amp;'Weekly Summary'!$C179),"")</f>
        <v/>
      </c>
      <c r="O179" t="str">
        <f t="shared" ca="1" si="14"/>
        <v/>
      </c>
      <c r="P179" t="str">
        <f>IFERROR(AVERAGEIFS('Tracking Data'!S$3:S$1000,'Tracking Data'!R$3:R1177,"&gt;="&amp;B179,'Tracking Data'!R$3:R1177,"&lt;="&amp;C179),"")</f>
        <v/>
      </c>
      <c r="Q179" t="str">
        <f ca="1">IF(D179&lt;&gt;"",COUNTIFS('Tracking Data'!D$3:D$1000,"SPM"&amp;"*",'Tracking Data'!R$3:R$1000,""),"")</f>
        <v/>
      </c>
      <c r="R179" t="str">
        <f ca="1">IF(D179&lt;&gt;"",COUNTIFS('Tracking Data'!D$3:D1177,"SPM"&amp;"*",'Tracking Data'!K$3:K1177,""),"")</f>
        <v/>
      </c>
    </row>
    <row r="180" spans="1:18" x14ac:dyDescent="0.25">
      <c r="A180" s="4">
        <f t="shared" si="15"/>
        <v>44045</v>
      </c>
      <c r="B180" s="4">
        <v>44045</v>
      </c>
      <c r="C180" s="4">
        <v>44051</v>
      </c>
      <c r="D180" t="str">
        <f ca="1">IF(TODAY()&gt;=$A180,COUNTIFS('Tracking Data'!K$3:K1177,"&lt;="&amp;$C180,'Tracking Data'!L$3:L1177,"="&amp;""),"")</f>
        <v/>
      </c>
      <c r="E180" t="str">
        <f ca="1">IF(TODAY()&gt;=$A180,COUNTIFS('Tracking Data'!L$3:L1177,"&lt;="&amp;$C180,'Tracking Data'!M$3:M1177,"="&amp;""),"")</f>
        <v/>
      </c>
      <c r="F180" t="str">
        <f ca="1">IF(TODAY()&gt;=$A180,COUNTIFS('Tracking Data'!M$3:M1177,"&lt;="&amp;$C180,'Tracking Data'!N$3:N1177,"="&amp;""),"")</f>
        <v/>
      </c>
      <c r="G180" t="str">
        <f t="shared" ca="1" si="11"/>
        <v/>
      </c>
      <c r="H180" t="str">
        <f ca="1">IF(TODAY()&gt;=$A180,COUNTIFS('Tracking Data'!N$3:N1177,"&lt;="&amp;$C180,'Tracking Data'!O$3:O1177,"="&amp;""),"")</f>
        <v/>
      </c>
      <c r="I180" t="str">
        <f ca="1">IF(TODAY()&gt;=$A180,COUNTIFS('Tracking Data'!O$3:O1177,"&lt;="&amp;$C180,'Tracking Data'!P$3:P1177,"="&amp;""),"")</f>
        <v/>
      </c>
      <c r="J180" t="str">
        <f t="shared" ca="1" si="12"/>
        <v/>
      </c>
      <c r="K180" t="str">
        <f ca="1">IF(TODAY()&gt;=$A180,COUNTIFS('Tracking Data'!P$3:P1177,"&lt;="&amp;$C180,'Tracking Data'!Q$3:Q1177,"="&amp;""),"")</f>
        <v/>
      </c>
      <c r="L180" t="str">
        <f ca="1">IF(TODAY()&gt;=$A180,COUNTIFS('Tracking Data'!Q$3:Q1177,"&lt;="&amp;$C180,'Tracking Data'!R$3:R1177,"="&amp;""),"")</f>
        <v/>
      </c>
      <c r="M180" t="str">
        <f t="shared" ca="1" si="13"/>
        <v/>
      </c>
      <c r="N180" t="str">
        <f ca="1">IF(M180&lt;&gt;"",COUNTIFS('Tracking Data'!R$3:R1178,"&gt;="&amp;'Weekly Summary'!$B180,'Tracking Data'!R$3:R1178,"&lt;="&amp;'Weekly Summary'!$C180),"")</f>
        <v/>
      </c>
      <c r="O180" t="str">
        <f t="shared" ca="1" si="14"/>
        <v/>
      </c>
      <c r="P180" t="str">
        <f>IFERROR(AVERAGEIFS('Tracking Data'!S$3:S$1000,'Tracking Data'!R$3:R1178,"&gt;="&amp;B180,'Tracking Data'!R$3:R1178,"&lt;="&amp;C180),"")</f>
        <v/>
      </c>
      <c r="Q180" t="str">
        <f ca="1">IF(D180&lt;&gt;"",COUNTIFS('Tracking Data'!D$3:D$1000,"SPM"&amp;"*",'Tracking Data'!R$3:R$1000,""),"")</f>
        <v/>
      </c>
      <c r="R180" t="str">
        <f ca="1">IF(D180&lt;&gt;"",COUNTIFS('Tracking Data'!D$3:D1178,"SPM"&amp;"*",'Tracking Data'!K$3:K1178,""),"")</f>
        <v/>
      </c>
    </row>
    <row r="181" spans="1:18" x14ac:dyDescent="0.25">
      <c r="A181" s="4">
        <f t="shared" si="15"/>
        <v>44052</v>
      </c>
      <c r="B181" s="4">
        <v>44052</v>
      </c>
      <c r="C181" s="4">
        <v>44058</v>
      </c>
      <c r="D181" t="str">
        <f ca="1">IF(TODAY()&gt;=$A181,COUNTIFS('Tracking Data'!K$3:K1178,"&lt;="&amp;$C181,'Tracking Data'!L$3:L1178,"="&amp;""),"")</f>
        <v/>
      </c>
      <c r="E181" t="str">
        <f ca="1">IF(TODAY()&gt;=$A181,COUNTIFS('Tracking Data'!L$3:L1178,"&lt;="&amp;$C181,'Tracking Data'!M$3:M1178,"="&amp;""),"")</f>
        <v/>
      </c>
      <c r="F181" t="str">
        <f ca="1">IF(TODAY()&gt;=$A181,COUNTIFS('Tracking Data'!M$3:M1178,"&lt;="&amp;$C181,'Tracking Data'!N$3:N1178,"="&amp;""),"")</f>
        <v/>
      </c>
      <c r="G181" t="str">
        <f t="shared" ca="1" si="11"/>
        <v/>
      </c>
      <c r="H181" t="str">
        <f ca="1">IF(TODAY()&gt;=$A181,COUNTIFS('Tracking Data'!N$3:N1178,"&lt;="&amp;$C181,'Tracking Data'!O$3:O1178,"="&amp;""),"")</f>
        <v/>
      </c>
      <c r="I181" t="str">
        <f ca="1">IF(TODAY()&gt;=$A181,COUNTIFS('Tracking Data'!O$3:O1178,"&lt;="&amp;$C181,'Tracking Data'!P$3:P1178,"="&amp;""),"")</f>
        <v/>
      </c>
      <c r="J181" t="str">
        <f t="shared" ca="1" si="12"/>
        <v/>
      </c>
      <c r="K181" t="str">
        <f ca="1">IF(TODAY()&gt;=$A181,COUNTIFS('Tracking Data'!P$3:P1178,"&lt;="&amp;$C181,'Tracking Data'!Q$3:Q1178,"="&amp;""),"")</f>
        <v/>
      </c>
      <c r="L181" t="str">
        <f ca="1">IF(TODAY()&gt;=$A181,COUNTIFS('Tracking Data'!Q$3:Q1178,"&lt;="&amp;$C181,'Tracking Data'!R$3:R1178,"="&amp;""),"")</f>
        <v/>
      </c>
      <c r="M181" t="str">
        <f t="shared" ca="1" si="13"/>
        <v/>
      </c>
      <c r="N181" t="str">
        <f ca="1">IF(M181&lt;&gt;"",COUNTIFS('Tracking Data'!R$3:R1179,"&gt;="&amp;'Weekly Summary'!$B181,'Tracking Data'!R$3:R1179,"&lt;="&amp;'Weekly Summary'!$C181),"")</f>
        <v/>
      </c>
      <c r="O181" t="str">
        <f t="shared" ca="1" si="14"/>
        <v/>
      </c>
      <c r="P181" t="str">
        <f>IFERROR(AVERAGEIFS('Tracking Data'!S$3:S$1000,'Tracking Data'!R$3:R1179,"&gt;="&amp;B181,'Tracking Data'!R$3:R1179,"&lt;="&amp;C181),"")</f>
        <v/>
      </c>
      <c r="Q181" t="str">
        <f ca="1">IF(D181&lt;&gt;"",COUNTIFS('Tracking Data'!D$3:D$1000,"SPM"&amp;"*",'Tracking Data'!R$3:R$1000,""),"")</f>
        <v/>
      </c>
      <c r="R181" t="str">
        <f ca="1">IF(D181&lt;&gt;"",COUNTIFS('Tracking Data'!D$3:D1179,"SPM"&amp;"*",'Tracking Data'!K$3:K1179,""),"")</f>
        <v/>
      </c>
    </row>
    <row r="182" spans="1:18" x14ac:dyDescent="0.25">
      <c r="A182" s="4">
        <f t="shared" si="15"/>
        <v>44059</v>
      </c>
      <c r="B182" s="4">
        <v>44059</v>
      </c>
      <c r="C182" s="4">
        <v>44065</v>
      </c>
      <c r="D182" t="str">
        <f ca="1">IF(TODAY()&gt;=$A182,COUNTIFS('Tracking Data'!K$3:K1179,"&lt;="&amp;$C182,'Tracking Data'!L$3:L1179,"="&amp;""),"")</f>
        <v/>
      </c>
      <c r="E182" t="str">
        <f ca="1">IF(TODAY()&gt;=$A182,COUNTIFS('Tracking Data'!L$3:L1179,"&lt;="&amp;$C182,'Tracking Data'!M$3:M1179,"="&amp;""),"")</f>
        <v/>
      </c>
      <c r="F182" t="str">
        <f ca="1">IF(TODAY()&gt;=$A182,COUNTIFS('Tracking Data'!M$3:M1179,"&lt;="&amp;$C182,'Tracking Data'!N$3:N1179,"="&amp;""),"")</f>
        <v/>
      </c>
      <c r="G182" t="str">
        <f t="shared" ca="1" si="11"/>
        <v/>
      </c>
      <c r="H182" t="str">
        <f ca="1">IF(TODAY()&gt;=$A182,COUNTIFS('Tracking Data'!N$3:N1179,"&lt;="&amp;$C182,'Tracking Data'!O$3:O1179,"="&amp;""),"")</f>
        <v/>
      </c>
      <c r="I182" t="str">
        <f ca="1">IF(TODAY()&gt;=$A182,COUNTIFS('Tracking Data'!O$3:O1179,"&lt;="&amp;$C182,'Tracking Data'!P$3:P1179,"="&amp;""),"")</f>
        <v/>
      </c>
      <c r="J182" t="str">
        <f t="shared" ca="1" si="12"/>
        <v/>
      </c>
      <c r="K182" t="str">
        <f ca="1">IF(TODAY()&gt;=$A182,COUNTIFS('Tracking Data'!P$3:P1179,"&lt;="&amp;$C182,'Tracking Data'!Q$3:Q1179,"="&amp;""),"")</f>
        <v/>
      </c>
      <c r="L182" t="str">
        <f ca="1">IF(TODAY()&gt;=$A182,COUNTIFS('Tracking Data'!Q$3:Q1179,"&lt;="&amp;$C182,'Tracking Data'!R$3:R1179,"="&amp;""),"")</f>
        <v/>
      </c>
      <c r="M182" t="str">
        <f t="shared" ca="1" si="13"/>
        <v/>
      </c>
      <c r="N182" t="str">
        <f ca="1">IF(M182&lt;&gt;"",COUNTIFS('Tracking Data'!R$3:R1180,"&gt;="&amp;'Weekly Summary'!$B182,'Tracking Data'!R$3:R1180,"&lt;="&amp;'Weekly Summary'!$C182),"")</f>
        <v/>
      </c>
      <c r="O182" t="str">
        <f t="shared" ca="1" si="14"/>
        <v/>
      </c>
      <c r="P182" t="str">
        <f>IFERROR(AVERAGEIFS('Tracking Data'!S$3:S$1000,'Tracking Data'!R$3:R1180,"&gt;="&amp;B182,'Tracking Data'!R$3:R1180,"&lt;="&amp;C182),"")</f>
        <v/>
      </c>
      <c r="Q182" t="str">
        <f ca="1">IF(D182&lt;&gt;"",COUNTIFS('Tracking Data'!D$3:D$1000,"SPM"&amp;"*",'Tracking Data'!R$3:R$1000,""),"")</f>
        <v/>
      </c>
      <c r="R182" t="str">
        <f ca="1">IF(D182&lt;&gt;"",COUNTIFS('Tracking Data'!D$3:D1180,"SPM"&amp;"*",'Tracking Data'!K$3:K1180,""),"")</f>
        <v/>
      </c>
    </row>
    <row r="183" spans="1:18" x14ac:dyDescent="0.25">
      <c r="A183" s="4">
        <f t="shared" si="15"/>
        <v>44066</v>
      </c>
      <c r="B183" s="4">
        <v>44066</v>
      </c>
      <c r="C183" s="4">
        <v>44072</v>
      </c>
      <c r="D183" t="str">
        <f ca="1">IF(TODAY()&gt;=$A183,COUNTIFS('Tracking Data'!K$3:K1180,"&lt;="&amp;$C183,'Tracking Data'!L$3:L1180,"="&amp;""),"")</f>
        <v/>
      </c>
      <c r="E183" t="str">
        <f ca="1">IF(TODAY()&gt;=$A183,COUNTIFS('Tracking Data'!L$3:L1180,"&lt;="&amp;$C183,'Tracking Data'!M$3:M1180,"="&amp;""),"")</f>
        <v/>
      </c>
      <c r="F183" t="str">
        <f ca="1">IF(TODAY()&gt;=$A183,COUNTIFS('Tracking Data'!M$3:M1180,"&lt;="&amp;$C183,'Tracking Data'!N$3:N1180,"="&amp;""),"")</f>
        <v/>
      </c>
      <c r="G183" t="str">
        <f t="shared" ca="1" si="11"/>
        <v/>
      </c>
      <c r="H183" t="str">
        <f ca="1">IF(TODAY()&gt;=$A183,COUNTIFS('Tracking Data'!N$3:N1180,"&lt;="&amp;$C183,'Tracking Data'!O$3:O1180,"="&amp;""),"")</f>
        <v/>
      </c>
      <c r="I183" t="str">
        <f ca="1">IF(TODAY()&gt;=$A183,COUNTIFS('Tracking Data'!O$3:O1180,"&lt;="&amp;$C183,'Tracking Data'!P$3:P1180,"="&amp;""),"")</f>
        <v/>
      </c>
      <c r="J183" t="str">
        <f t="shared" ca="1" si="12"/>
        <v/>
      </c>
      <c r="K183" t="str">
        <f ca="1">IF(TODAY()&gt;=$A183,COUNTIFS('Tracking Data'!P$3:P1180,"&lt;="&amp;$C183,'Tracking Data'!Q$3:Q1180,"="&amp;""),"")</f>
        <v/>
      </c>
      <c r="L183" t="str">
        <f ca="1">IF(TODAY()&gt;=$A183,COUNTIFS('Tracking Data'!Q$3:Q1180,"&lt;="&amp;$C183,'Tracking Data'!R$3:R1180,"="&amp;""),"")</f>
        <v/>
      </c>
      <c r="M183" t="str">
        <f t="shared" ca="1" si="13"/>
        <v/>
      </c>
      <c r="N183" t="str">
        <f ca="1">IF(M183&lt;&gt;"",COUNTIFS('Tracking Data'!R$3:R1181,"&gt;="&amp;'Weekly Summary'!$B183,'Tracking Data'!R$3:R1181,"&lt;="&amp;'Weekly Summary'!$C183),"")</f>
        <v/>
      </c>
      <c r="O183" t="str">
        <f t="shared" ca="1" si="14"/>
        <v/>
      </c>
      <c r="P183" t="str">
        <f>IFERROR(AVERAGEIFS('Tracking Data'!S$3:S$1000,'Tracking Data'!R$3:R1181,"&gt;="&amp;B183,'Tracking Data'!R$3:R1181,"&lt;="&amp;C183),"")</f>
        <v/>
      </c>
      <c r="Q183" t="str">
        <f ca="1">IF(D183&lt;&gt;"",COUNTIFS('Tracking Data'!D$3:D$1000,"SPM"&amp;"*",'Tracking Data'!R$3:R$1000,""),"")</f>
        <v/>
      </c>
      <c r="R183" t="str">
        <f ca="1">IF(D183&lt;&gt;"",COUNTIFS('Tracking Data'!D$3:D1181,"SPM"&amp;"*",'Tracking Data'!K$3:K1181,""),"")</f>
        <v/>
      </c>
    </row>
    <row r="184" spans="1:18" x14ac:dyDescent="0.25">
      <c r="A184" s="4">
        <f t="shared" si="15"/>
        <v>44073</v>
      </c>
      <c r="B184" s="4">
        <v>44073</v>
      </c>
      <c r="C184" s="4">
        <v>44079</v>
      </c>
      <c r="D184" t="str">
        <f ca="1">IF(TODAY()&gt;=$A184,COUNTIFS('Tracking Data'!K$3:K1181,"&lt;="&amp;$C184,'Tracking Data'!L$3:L1181,"="&amp;""),"")</f>
        <v/>
      </c>
      <c r="E184" t="str">
        <f ca="1">IF(TODAY()&gt;=$A184,COUNTIFS('Tracking Data'!L$3:L1181,"&lt;="&amp;$C184,'Tracking Data'!M$3:M1181,"="&amp;""),"")</f>
        <v/>
      </c>
      <c r="F184" t="str">
        <f ca="1">IF(TODAY()&gt;=$A184,COUNTIFS('Tracking Data'!M$3:M1181,"&lt;="&amp;$C184,'Tracking Data'!N$3:N1181,"="&amp;""),"")</f>
        <v/>
      </c>
      <c r="G184" t="str">
        <f t="shared" ca="1" si="11"/>
        <v/>
      </c>
      <c r="H184" t="str">
        <f ca="1">IF(TODAY()&gt;=$A184,COUNTIFS('Tracking Data'!N$3:N1181,"&lt;="&amp;$C184,'Tracking Data'!O$3:O1181,"="&amp;""),"")</f>
        <v/>
      </c>
      <c r="I184" t="str">
        <f ca="1">IF(TODAY()&gt;=$A184,COUNTIFS('Tracking Data'!O$3:O1181,"&lt;="&amp;$C184,'Tracking Data'!P$3:P1181,"="&amp;""),"")</f>
        <v/>
      </c>
      <c r="J184" t="str">
        <f t="shared" ca="1" si="12"/>
        <v/>
      </c>
      <c r="K184" t="str">
        <f ca="1">IF(TODAY()&gt;=$A184,COUNTIFS('Tracking Data'!P$3:P1181,"&lt;="&amp;$C184,'Tracking Data'!Q$3:Q1181,"="&amp;""),"")</f>
        <v/>
      </c>
      <c r="L184" t="str">
        <f ca="1">IF(TODAY()&gt;=$A184,COUNTIFS('Tracking Data'!Q$3:Q1181,"&lt;="&amp;$C184,'Tracking Data'!R$3:R1181,"="&amp;""),"")</f>
        <v/>
      </c>
      <c r="M184" t="str">
        <f t="shared" ca="1" si="13"/>
        <v/>
      </c>
      <c r="N184" t="str">
        <f ca="1">IF(M184&lt;&gt;"",COUNTIFS('Tracking Data'!R$3:R1182,"&gt;="&amp;'Weekly Summary'!$B184,'Tracking Data'!R$3:R1182,"&lt;="&amp;'Weekly Summary'!$C184),"")</f>
        <v/>
      </c>
      <c r="O184" t="str">
        <f t="shared" ca="1" si="14"/>
        <v/>
      </c>
      <c r="P184" t="str">
        <f>IFERROR(AVERAGEIFS('Tracking Data'!S$3:S$1000,'Tracking Data'!R$3:R1182,"&gt;="&amp;B184,'Tracking Data'!R$3:R1182,"&lt;="&amp;C184),"")</f>
        <v/>
      </c>
      <c r="Q184" t="str">
        <f ca="1">IF(D184&lt;&gt;"",COUNTIFS('Tracking Data'!D$3:D$1000,"SPM"&amp;"*",'Tracking Data'!R$3:R$1000,""),"")</f>
        <v/>
      </c>
      <c r="R184" t="str">
        <f ca="1">IF(D184&lt;&gt;"",COUNTIFS('Tracking Data'!D$3:D1182,"SPM"&amp;"*",'Tracking Data'!K$3:K1182,""),"")</f>
        <v/>
      </c>
    </row>
    <row r="185" spans="1:18" x14ac:dyDescent="0.25">
      <c r="A185" s="4">
        <f t="shared" si="15"/>
        <v>44080</v>
      </c>
      <c r="B185" s="4">
        <v>44080</v>
      </c>
      <c r="C185" s="4">
        <v>44086</v>
      </c>
      <c r="D185" t="str">
        <f ca="1">IF(TODAY()&gt;=$A185,COUNTIFS('Tracking Data'!K$3:K1182,"&lt;="&amp;$C185,'Tracking Data'!L$3:L1182,"="&amp;""),"")</f>
        <v/>
      </c>
      <c r="E185" t="str">
        <f ca="1">IF(TODAY()&gt;=$A185,COUNTIFS('Tracking Data'!L$3:L1182,"&lt;="&amp;$C185,'Tracking Data'!M$3:M1182,"="&amp;""),"")</f>
        <v/>
      </c>
      <c r="F185" t="str">
        <f ca="1">IF(TODAY()&gt;=$A185,COUNTIFS('Tracking Data'!M$3:M1182,"&lt;="&amp;$C185,'Tracking Data'!N$3:N1182,"="&amp;""),"")</f>
        <v/>
      </c>
      <c r="G185" t="str">
        <f t="shared" ca="1" si="11"/>
        <v/>
      </c>
      <c r="H185" t="str">
        <f ca="1">IF(TODAY()&gt;=$A185,COUNTIFS('Tracking Data'!N$3:N1182,"&lt;="&amp;$C185,'Tracking Data'!O$3:O1182,"="&amp;""),"")</f>
        <v/>
      </c>
      <c r="I185" t="str">
        <f ca="1">IF(TODAY()&gt;=$A185,COUNTIFS('Tracking Data'!O$3:O1182,"&lt;="&amp;$C185,'Tracking Data'!P$3:P1182,"="&amp;""),"")</f>
        <v/>
      </c>
      <c r="J185" t="str">
        <f t="shared" ca="1" si="12"/>
        <v/>
      </c>
      <c r="K185" t="str">
        <f ca="1">IF(TODAY()&gt;=$A185,COUNTIFS('Tracking Data'!P$3:P1182,"&lt;="&amp;$C185,'Tracking Data'!Q$3:Q1182,"="&amp;""),"")</f>
        <v/>
      </c>
      <c r="L185" t="str">
        <f ca="1">IF(TODAY()&gt;=$A185,COUNTIFS('Tracking Data'!Q$3:Q1182,"&lt;="&amp;$C185,'Tracking Data'!R$3:R1182,"="&amp;""),"")</f>
        <v/>
      </c>
      <c r="M185" t="str">
        <f t="shared" ca="1" si="13"/>
        <v/>
      </c>
      <c r="N185" t="str">
        <f ca="1">IF(M185&lt;&gt;"",COUNTIFS('Tracking Data'!R$3:R1183,"&gt;="&amp;'Weekly Summary'!$B185,'Tracking Data'!R$3:R1183,"&lt;="&amp;'Weekly Summary'!$C185),"")</f>
        <v/>
      </c>
      <c r="O185" t="str">
        <f t="shared" ca="1" si="14"/>
        <v/>
      </c>
      <c r="P185" t="str">
        <f>IFERROR(AVERAGEIFS('Tracking Data'!S$3:S$1000,'Tracking Data'!R$3:R1183,"&gt;="&amp;B185,'Tracking Data'!R$3:R1183,"&lt;="&amp;C185),"")</f>
        <v/>
      </c>
      <c r="Q185" t="str">
        <f ca="1">IF(D185&lt;&gt;"",COUNTIFS('Tracking Data'!D$3:D$1000,"SPM"&amp;"*",'Tracking Data'!R$3:R$1000,""),"")</f>
        <v/>
      </c>
      <c r="R185" t="str">
        <f ca="1">IF(D185&lt;&gt;"",COUNTIFS('Tracking Data'!D$3:D1183,"SPM"&amp;"*",'Tracking Data'!K$3:K1183,""),"")</f>
        <v/>
      </c>
    </row>
    <row r="186" spans="1:18" x14ac:dyDescent="0.25">
      <c r="A186" s="4">
        <f t="shared" si="15"/>
        <v>44087</v>
      </c>
      <c r="B186" s="4">
        <v>44087</v>
      </c>
      <c r="C186" s="4">
        <v>44093</v>
      </c>
      <c r="D186" t="str">
        <f ca="1">IF(TODAY()&gt;=$A186,COUNTIFS('Tracking Data'!K$3:K1183,"&lt;="&amp;$C186,'Tracking Data'!L$3:L1183,"="&amp;""),"")</f>
        <v/>
      </c>
      <c r="E186" t="str">
        <f ca="1">IF(TODAY()&gt;=$A186,COUNTIFS('Tracking Data'!L$3:L1183,"&lt;="&amp;$C186,'Tracking Data'!M$3:M1183,"="&amp;""),"")</f>
        <v/>
      </c>
      <c r="F186" t="str">
        <f ca="1">IF(TODAY()&gt;=$A186,COUNTIFS('Tracking Data'!M$3:M1183,"&lt;="&amp;$C186,'Tracking Data'!N$3:N1183,"="&amp;""),"")</f>
        <v/>
      </c>
      <c r="G186" t="str">
        <f t="shared" ca="1" si="11"/>
        <v/>
      </c>
      <c r="H186" t="str">
        <f ca="1">IF(TODAY()&gt;=$A186,COUNTIFS('Tracking Data'!N$3:N1183,"&lt;="&amp;$C186,'Tracking Data'!O$3:O1183,"="&amp;""),"")</f>
        <v/>
      </c>
      <c r="I186" t="str">
        <f ca="1">IF(TODAY()&gt;=$A186,COUNTIFS('Tracking Data'!O$3:O1183,"&lt;="&amp;$C186,'Tracking Data'!P$3:P1183,"="&amp;""),"")</f>
        <v/>
      </c>
      <c r="J186" t="str">
        <f t="shared" ca="1" si="12"/>
        <v/>
      </c>
      <c r="K186" t="str">
        <f ca="1">IF(TODAY()&gt;=$A186,COUNTIFS('Tracking Data'!P$3:P1183,"&lt;="&amp;$C186,'Tracking Data'!Q$3:Q1183,"="&amp;""),"")</f>
        <v/>
      </c>
      <c r="L186" t="str">
        <f ca="1">IF(TODAY()&gt;=$A186,COUNTIFS('Tracking Data'!Q$3:Q1183,"&lt;="&amp;$C186,'Tracking Data'!R$3:R1183,"="&amp;""),"")</f>
        <v/>
      </c>
      <c r="M186" t="str">
        <f t="shared" ca="1" si="13"/>
        <v/>
      </c>
      <c r="N186" t="str">
        <f ca="1">IF(M186&lt;&gt;"",COUNTIFS('Tracking Data'!R$3:R1184,"&gt;="&amp;'Weekly Summary'!$B186,'Tracking Data'!R$3:R1184,"&lt;="&amp;'Weekly Summary'!$C186),"")</f>
        <v/>
      </c>
      <c r="O186" t="str">
        <f t="shared" ca="1" si="14"/>
        <v/>
      </c>
      <c r="P186" t="str">
        <f>IFERROR(AVERAGEIFS('Tracking Data'!S$3:S$1000,'Tracking Data'!R$3:R1184,"&gt;="&amp;B186,'Tracking Data'!R$3:R1184,"&lt;="&amp;C186),"")</f>
        <v/>
      </c>
      <c r="Q186" t="str">
        <f ca="1">IF(D186&lt;&gt;"",COUNTIFS('Tracking Data'!D$3:D$1000,"SPM"&amp;"*",'Tracking Data'!R$3:R$1000,""),"")</f>
        <v/>
      </c>
      <c r="R186" t="str">
        <f ca="1">IF(D186&lt;&gt;"",COUNTIFS('Tracking Data'!D$3:D1184,"SPM"&amp;"*",'Tracking Data'!K$3:K1184,""),"")</f>
        <v/>
      </c>
    </row>
    <row r="187" spans="1:18" x14ac:dyDescent="0.25">
      <c r="A187" s="4">
        <f t="shared" si="15"/>
        <v>44094</v>
      </c>
      <c r="B187" s="4">
        <v>44094</v>
      </c>
      <c r="C187" s="4">
        <v>44100</v>
      </c>
      <c r="D187" t="str">
        <f ca="1">IF(TODAY()&gt;=$A187,COUNTIFS('Tracking Data'!K$3:K1184,"&lt;="&amp;$C187,'Tracking Data'!L$3:L1184,"="&amp;""),"")</f>
        <v/>
      </c>
      <c r="E187" t="str">
        <f ca="1">IF(TODAY()&gt;=$A187,COUNTIFS('Tracking Data'!L$3:L1184,"&lt;="&amp;$C187,'Tracking Data'!M$3:M1184,"="&amp;""),"")</f>
        <v/>
      </c>
      <c r="F187" t="str">
        <f ca="1">IF(TODAY()&gt;=$A187,COUNTIFS('Tracking Data'!M$3:M1184,"&lt;="&amp;$C187,'Tracking Data'!N$3:N1184,"="&amp;""),"")</f>
        <v/>
      </c>
      <c r="G187" t="str">
        <f t="shared" ca="1" si="11"/>
        <v/>
      </c>
      <c r="H187" t="str">
        <f ca="1">IF(TODAY()&gt;=$A187,COUNTIFS('Tracking Data'!N$3:N1184,"&lt;="&amp;$C187,'Tracking Data'!O$3:O1184,"="&amp;""),"")</f>
        <v/>
      </c>
      <c r="I187" t="str">
        <f ca="1">IF(TODAY()&gt;=$A187,COUNTIFS('Tracking Data'!O$3:O1184,"&lt;="&amp;$C187,'Tracking Data'!P$3:P1184,"="&amp;""),"")</f>
        <v/>
      </c>
      <c r="J187" t="str">
        <f t="shared" ca="1" si="12"/>
        <v/>
      </c>
      <c r="K187" t="str">
        <f ca="1">IF(TODAY()&gt;=$A187,COUNTIFS('Tracking Data'!P$3:P1184,"&lt;="&amp;$C187,'Tracking Data'!Q$3:Q1184,"="&amp;""),"")</f>
        <v/>
      </c>
      <c r="L187" t="str">
        <f ca="1">IF(TODAY()&gt;=$A187,COUNTIFS('Tracking Data'!Q$3:Q1184,"&lt;="&amp;$C187,'Tracking Data'!R$3:R1184,"="&amp;""),"")</f>
        <v/>
      </c>
      <c r="M187" t="str">
        <f t="shared" ca="1" si="13"/>
        <v/>
      </c>
      <c r="N187" t="str">
        <f ca="1">IF(M187&lt;&gt;"",COUNTIFS('Tracking Data'!R$3:R1185,"&gt;="&amp;'Weekly Summary'!$B187,'Tracking Data'!R$3:R1185,"&lt;="&amp;'Weekly Summary'!$C187),"")</f>
        <v/>
      </c>
      <c r="O187" t="str">
        <f t="shared" ca="1" si="14"/>
        <v/>
      </c>
      <c r="P187" t="str">
        <f>IFERROR(AVERAGEIFS('Tracking Data'!S$3:S$1000,'Tracking Data'!R$3:R1185,"&gt;="&amp;B187,'Tracking Data'!R$3:R1185,"&lt;="&amp;C187),"")</f>
        <v/>
      </c>
      <c r="Q187" t="str">
        <f ca="1">IF(D187&lt;&gt;"",COUNTIFS('Tracking Data'!D$3:D$1000,"SPM"&amp;"*",'Tracking Data'!R$3:R$1000,""),"")</f>
        <v/>
      </c>
      <c r="R187" t="str">
        <f ca="1">IF(D187&lt;&gt;"",COUNTIFS('Tracking Data'!D$3:D1185,"SPM"&amp;"*",'Tracking Data'!K$3:K1185,""),"")</f>
        <v/>
      </c>
    </row>
    <row r="188" spans="1:18" x14ac:dyDescent="0.25">
      <c r="A188" s="4">
        <f t="shared" si="15"/>
        <v>44101</v>
      </c>
      <c r="B188" s="4">
        <v>44101</v>
      </c>
      <c r="C188" s="4">
        <v>44107</v>
      </c>
      <c r="D188" t="str">
        <f ca="1">IF(TODAY()&gt;=$A188,COUNTIFS('Tracking Data'!K$3:K1185,"&lt;="&amp;$C188,'Tracking Data'!L$3:L1185,"="&amp;""),"")</f>
        <v/>
      </c>
      <c r="E188" t="str">
        <f ca="1">IF(TODAY()&gt;=$A188,COUNTIFS('Tracking Data'!L$3:L1185,"&lt;="&amp;$C188,'Tracking Data'!M$3:M1185,"="&amp;""),"")</f>
        <v/>
      </c>
      <c r="F188" t="str">
        <f ca="1">IF(TODAY()&gt;=$A188,COUNTIFS('Tracking Data'!M$3:M1185,"&lt;="&amp;$C188,'Tracking Data'!N$3:N1185,"="&amp;""),"")</f>
        <v/>
      </c>
      <c r="G188" t="str">
        <f t="shared" ca="1" si="11"/>
        <v/>
      </c>
      <c r="H188" t="str">
        <f ca="1">IF(TODAY()&gt;=$A188,COUNTIFS('Tracking Data'!N$3:N1185,"&lt;="&amp;$C188,'Tracking Data'!O$3:O1185,"="&amp;""),"")</f>
        <v/>
      </c>
      <c r="I188" t="str">
        <f ca="1">IF(TODAY()&gt;=$A188,COUNTIFS('Tracking Data'!O$3:O1185,"&lt;="&amp;$C188,'Tracking Data'!P$3:P1185,"="&amp;""),"")</f>
        <v/>
      </c>
      <c r="J188" t="str">
        <f t="shared" ca="1" si="12"/>
        <v/>
      </c>
      <c r="K188" t="str">
        <f ca="1">IF(TODAY()&gt;=$A188,COUNTIFS('Tracking Data'!P$3:P1185,"&lt;="&amp;$C188,'Tracking Data'!Q$3:Q1185,"="&amp;""),"")</f>
        <v/>
      </c>
      <c r="L188" t="str">
        <f ca="1">IF(TODAY()&gt;=$A188,COUNTIFS('Tracking Data'!Q$3:Q1185,"&lt;="&amp;$C188,'Tracking Data'!R$3:R1185,"="&amp;""),"")</f>
        <v/>
      </c>
      <c r="M188" t="str">
        <f t="shared" ca="1" si="13"/>
        <v/>
      </c>
      <c r="N188" t="str">
        <f ca="1">IF(M188&lt;&gt;"",COUNTIFS('Tracking Data'!R$3:R1186,"&gt;="&amp;'Weekly Summary'!$B188,'Tracking Data'!R$3:R1186,"&lt;="&amp;'Weekly Summary'!$C188),"")</f>
        <v/>
      </c>
      <c r="O188" t="str">
        <f t="shared" ca="1" si="14"/>
        <v/>
      </c>
      <c r="P188" t="str">
        <f>IFERROR(AVERAGEIFS('Tracking Data'!S$3:S$1000,'Tracking Data'!R$3:R1186,"&gt;="&amp;B188,'Tracking Data'!R$3:R1186,"&lt;="&amp;C188),"")</f>
        <v/>
      </c>
      <c r="Q188" t="str">
        <f ca="1">IF(D188&lt;&gt;"",COUNTIFS('Tracking Data'!D$3:D$1000,"SPM"&amp;"*",'Tracking Data'!R$3:R$1000,""),"")</f>
        <v/>
      </c>
      <c r="R188" t="str">
        <f ca="1">IF(D188&lt;&gt;"",COUNTIFS('Tracking Data'!D$3:D1186,"SPM"&amp;"*",'Tracking Data'!K$3:K1186,""),"")</f>
        <v/>
      </c>
    </row>
    <row r="189" spans="1:18" x14ac:dyDescent="0.25">
      <c r="A189" s="4">
        <f t="shared" si="15"/>
        <v>44108</v>
      </c>
      <c r="B189" s="4">
        <v>44108</v>
      </c>
      <c r="C189" s="4">
        <v>44114</v>
      </c>
      <c r="D189" t="str">
        <f ca="1">IF(TODAY()&gt;=$A189,COUNTIFS('Tracking Data'!K$3:K1186,"&lt;="&amp;$C189,'Tracking Data'!L$3:L1186,"="&amp;""),"")</f>
        <v/>
      </c>
      <c r="E189" t="str">
        <f ca="1">IF(TODAY()&gt;=$A189,COUNTIFS('Tracking Data'!L$3:L1186,"&lt;="&amp;$C189,'Tracking Data'!M$3:M1186,"="&amp;""),"")</f>
        <v/>
      </c>
      <c r="F189" t="str">
        <f ca="1">IF(TODAY()&gt;=$A189,COUNTIFS('Tracking Data'!M$3:M1186,"&lt;="&amp;$C189,'Tracking Data'!N$3:N1186,"="&amp;""),"")</f>
        <v/>
      </c>
      <c r="G189" t="str">
        <f t="shared" ca="1" si="11"/>
        <v/>
      </c>
      <c r="H189" t="str">
        <f ca="1">IF(TODAY()&gt;=$A189,COUNTIFS('Tracking Data'!N$3:N1186,"&lt;="&amp;$C189,'Tracking Data'!O$3:O1186,"="&amp;""),"")</f>
        <v/>
      </c>
      <c r="I189" t="str">
        <f ca="1">IF(TODAY()&gt;=$A189,COUNTIFS('Tracking Data'!O$3:O1186,"&lt;="&amp;$C189,'Tracking Data'!P$3:P1186,"="&amp;""),"")</f>
        <v/>
      </c>
      <c r="J189" t="str">
        <f t="shared" ca="1" si="12"/>
        <v/>
      </c>
      <c r="K189" t="str">
        <f ca="1">IF(TODAY()&gt;=$A189,COUNTIFS('Tracking Data'!P$3:P1186,"&lt;="&amp;$C189,'Tracking Data'!Q$3:Q1186,"="&amp;""),"")</f>
        <v/>
      </c>
      <c r="L189" t="str">
        <f ca="1">IF(TODAY()&gt;=$A189,COUNTIFS('Tracking Data'!Q$3:Q1186,"&lt;="&amp;$C189,'Tracking Data'!R$3:R1186,"="&amp;""),"")</f>
        <v/>
      </c>
      <c r="M189" t="str">
        <f t="shared" ca="1" si="13"/>
        <v/>
      </c>
      <c r="N189" t="str">
        <f ca="1">IF(M189&lt;&gt;"",COUNTIFS('Tracking Data'!R$3:R1187,"&gt;="&amp;'Weekly Summary'!$B189,'Tracking Data'!R$3:R1187,"&lt;="&amp;'Weekly Summary'!$C189),"")</f>
        <v/>
      </c>
      <c r="O189" t="str">
        <f t="shared" ca="1" si="14"/>
        <v/>
      </c>
      <c r="P189" t="str">
        <f>IFERROR(AVERAGEIFS('Tracking Data'!S$3:S$1000,'Tracking Data'!R$3:R1187,"&gt;="&amp;B189,'Tracking Data'!R$3:R1187,"&lt;="&amp;C189),"")</f>
        <v/>
      </c>
      <c r="Q189" t="str">
        <f ca="1">IF(D189&lt;&gt;"",COUNTIFS('Tracking Data'!D$3:D$1000,"SPM"&amp;"*",'Tracking Data'!R$3:R$1000,""),"")</f>
        <v/>
      </c>
      <c r="R189" t="str">
        <f ca="1">IF(D189&lt;&gt;"",COUNTIFS('Tracking Data'!D$3:D1187,"SPM"&amp;"*",'Tracking Data'!K$3:K1187,""),"")</f>
        <v/>
      </c>
    </row>
    <row r="190" spans="1:18" x14ac:dyDescent="0.25">
      <c r="A190" s="4">
        <f t="shared" si="15"/>
        <v>44115</v>
      </c>
      <c r="B190" s="4">
        <v>44115</v>
      </c>
      <c r="C190" s="4">
        <v>44121</v>
      </c>
      <c r="D190" t="str">
        <f ca="1">IF(TODAY()&gt;=$A190,COUNTIFS('Tracking Data'!K$3:K1187,"&lt;="&amp;$C190,'Tracking Data'!L$3:L1187,"="&amp;""),"")</f>
        <v/>
      </c>
      <c r="E190" t="str">
        <f ca="1">IF(TODAY()&gt;=$A190,COUNTIFS('Tracking Data'!L$3:L1187,"&lt;="&amp;$C190,'Tracking Data'!M$3:M1187,"="&amp;""),"")</f>
        <v/>
      </c>
      <c r="F190" t="str">
        <f ca="1">IF(TODAY()&gt;=$A190,COUNTIFS('Tracking Data'!M$3:M1187,"&lt;="&amp;$C190,'Tracking Data'!N$3:N1187,"="&amp;""),"")</f>
        <v/>
      </c>
      <c r="G190" t="str">
        <f t="shared" ca="1" si="11"/>
        <v/>
      </c>
      <c r="H190" t="str">
        <f ca="1">IF(TODAY()&gt;=$A190,COUNTIFS('Tracking Data'!N$3:N1187,"&lt;="&amp;$C190,'Tracking Data'!O$3:O1187,"="&amp;""),"")</f>
        <v/>
      </c>
      <c r="I190" t="str">
        <f ca="1">IF(TODAY()&gt;=$A190,COUNTIFS('Tracking Data'!O$3:O1187,"&lt;="&amp;$C190,'Tracking Data'!P$3:P1187,"="&amp;""),"")</f>
        <v/>
      </c>
      <c r="J190" t="str">
        <f t="shared" ca="1" si="12"/>
        <v/>
      </c>
      <c r="K190" t="str">
        <f ca="1">IF(TODAY()&gt;=$A190,COUNTIFS('Tracking Data'!P$3:P1187,"&lt;="&amp;$C190,'Tracking Data'!Q$3:Q1187,"="&amp;""),"")</f>
        <v/>
      </c>
      <c r="L190" t="str">
        <f ca="1">IF(TODAY()&gt;=$A190,COUNTIFS('Tracking Data'!Q$3:Q1187,"&lt;="&amp;$C190,'Tracking Data'!R$3:R1187,"="&amp;""),"")</f>
        <v/>
      </c>
      <c r="M190" t="str">
        <f t="shared" ca="1" si="13"/>
        <v/>
      </c>
      <c r="N190" t="str">
        <f ca="1">IF(M190&lt;&gt;"",COUNTIFS('Tracking Data'!R$3:R1188,"&gt;="&amp;'Weekly Summary'!$B190,'Tracking Data'!R$3:R1188,"&lt;="&amp;'Weekly Summary'!$C190),"")</f>
        <v/>
      </c>
      <c r="O190" t="str">
        <f t="shared" ca="1" si="14"/>
        <v/>
      </c>
      <c r="P190" t="str">
        <f>IFERROR(AVERAGEIFS('Tracking Data'!S$3:S$1000,'Tracking Data'!R$3:R1188,"&gt;="&amp;B190,'Tracking Data'!R$3:R1188,"&lt;="&amp;C190),"")</f>
        <v/>
      </c>
      <c r="Q190" t="str">
        <f ca="1">IF(D190&lt;&gt;"",COUNTIFS('Tracking Data'!D$3:D$1000,"SPM"&amp;"*",'Tracking Data'!R$3:R$1000,""),"")</f>
        <v/>
      </c>
      <c r="R190" t="str">
        <f ca="1">IF(D190&lt;&gt;"",COUNTIFS('Tracking Data'!D$3:D1188,"SPM"&amp;"*",'Tracking Data'!K$3:K1188,""),"")</f>
        <v/>
      </c>
    </row>
    <row r="191" spans="1:18" x14ac:dyDescent="0.25">
      <c r="A191" s="4">
        <f t="shared" si="15"/>
        <v>44122</v>
      </c>
      <c r="B191" s="4">
        <v>44122</v>
      </c>
      <c r="C191" s="4">
        <v>44128</v>
      </c>
      <c r="D191" t="str">
        <f ca="1">IF(TODAY()&gt;=$A191,COUNTIFS('Tracking Data'!K$3:K1188,"&lt;="&amp;$C191,'Tracking Data'!L$3:L1188,"="&amp;""),"")</f>
        <v/>
      </c>
      <c r="E191" t="str">
        <f ca="1">IF(TODAY()&gt;=$A191,COUNTIFS('Tracking Data'!L$3:L1188,"&lt;="&amp;$C191,'Tracking Data'!M$3:M1188,"="&amp;""),"")</f>
        <v/>
      </c>
      <c r="F191" t="str">
        <f ca="1">IF(TODAY()&gt;=$A191,COUNTIFS('Tracking Data'!M$3:M1188,"&lt;="&amp;$C191,'Tracking Data'!N$3:N1188,"="&amp;""),"")</f>
        <v/>
      </c>
      <c r="G191" t="str">
        <f t="shared" ca="1" si="11"/>
        <v/>
      </c>
      <c r="H191" t="str">
        <f ca="1">IF(TODAY()&gt;=$A191,COUNTIFS('Tracking Data'!N$3:N1188,"&lt;="&amp;$C191,'Tracking Data'!O$3:O1188,"="&amp;""),"")</f>
        <v/>
      </c>
      <c r="I191" t="str">
        <f ca="1">IF(TODAY()&gt;=$A191,COUNTIFS('Tracking Data'!O$3:O1188,"&lt;="&amp;$C191,'Tracking Data'!P$3:P1188,"="&amp;""),"")</f>
        <v/>
      </c>
      <c r="J191" t="str">
        <f t="shared" ca="1" si="12"/>
        <v/>
      </c>
      <c r="K191" t="str">
        <f ca="1">IF(TODAY()&gt;=$A191,COUNTIFS('Tracking Data'!P$3:P1188,"&lt;="&amp;$C191,'Tracking Data'!Q$3:Q1188,"="&amp;""),"")</f>
        <v/>
      </c>
      <c r="L191" t="str">
        <f ca="1">IF(TODAY()&gt;=$A191,COUNTIFS('Tracking Data'!Q$3:Q1188,"&lt;="&amp;$C191,'Tracking Data'!R$3:R1188,"="&amp;""),"")</f>
        <v/>
      </c>
      <c r="M191" t="str">
        <f t="shared" ca="1" si="13"/>
        <v/>
      </c>
      <c r="N191" t="str">
        <f ca="1">IF(M191&lt;&gt;"",COUNTIFS('Tracking Data'!R$3:R1189,"&gt;="&amp;'Weekly Summary'!$B191,'Tracking Data'!R$3:R1189,"&lt;="&amp;'Weekly Summary'!$C191),"")</f>
        <v/>
      </c>
      <c r="O191" t="str">
        <f t="shared" ca="1" si="14"/>
        <v/>
      </c>
      <c r="P191" t="str">
        <f>IFERROR(AVERAGEIFS('Tracking Data'!S$3:S$1000,'Tracking Data'!R$3:R1189,"&gt;="&amp;B191,'Tracking Data'!R$3:R1189,"&lt;="&amp;C191),"")</f>
        <v/>
      </c>
      <c r="Q191" t="str">
        <f ca="1">IF(D191&lt;&gt;"",COUNTIFS('Tracking Data'!D$3:D$1000,"SPM"&amp;"*",'Tracking Data'!R$3:R$1000,""),"")</f>
        <v/>
      </c>
      <c r="R191" t="str">
        <f ca="1">IF(D191&lt;&gt;"",COUNTIFS('Tracking Data'!D$3:D1189,"SPM"&amp;"*",'Tracking Data'!K$3:K1189,""),"")</f>
        <v/>
      </c>
    </row>
    <row r="192" spans="1:18" x14ac:dyDescent="0.25">
      <c r="A192" s="4">
        <f t="shared" si="15"/>
        <v>44129</v>
      </c>
      <c r="B192" s="4">
        <v>44129</v>
      </c>
      <c r="C192" s="4">
        <v>44135</v>
      </c>
      <c r="D192" t="str">
        <f ca="1">IF(TODAY()&gt;=$A192,COUNTIFS('Tracking Data'!K$3:K1189,"&lt;="&amp;$C192,'Tracking Data'!L$3:L1189,"="&amp;""),"")</f>
        <v/>
      </c>
      <c r="E192" t="str">
        <f ca="1">IF(TODAY()&gt;=$A192,COUNTIFS('Tracking Data'!L$3:L1189,"&lt;="&amp;$C192,'Tracking Data'!M$3:M1189,"="&amp;""),"")</f>
        <v/>
      </c>
      <c r="F192" t="str">
        <f ca="1">IF(TODAY()&gt;=$A192,COUNTIFS('Tracking Data'!M$3:M1189,"&lt;="&amp;$C192,'Tracking Data'!N$3:N1189,"="&amp;""),"")</f>
        <v/>
      </c>
      <c r="G192" t="str">
        <f t="shared" ca="1" si="11"/>
        <v/>
      </c>
      <c r="H192" t="str">
        <f ca="1">IF(TODAY()&gt;=$A192,COUNTIFS('Tracking Data'!N$3:N1189,"&lt;="&amp;$C192,'Tracking Data'!O$3:O1189,"="&amp;""),"")</f>
        <v/>
      </c>
      <c r="I192" t="str">
        <f ca="1">IF(TODAY()&gt;=$A192,COUNTIFS('Tracking Data'!O$3:O1189,"&lt;="&amp;$C192,'Tracking Data'!P$3:P1189,"="&amp;""),"")</f>
        <v/>
      </c>
      <c r="J192" t="str">
        <f t="shared" ca="1" si="12"/>
        <v/>
      </c>
      <c r="K192" t="str">
        <f ca="1">IF(TODAY()&gt;=$A192,COUNTIFS('Tracking Data'!P$3:P1189,"&lt;="&amp;$C192,'Tracking Data'!Q$3:Q1189,"="&amp;""),"")</f>
        <v/>
      </c>
      <c r="L192" t="str">
        <f ca="1">IF(TODAY()&gt;=$A192,COUNTIFS('Tracking Data'!Q$3:Q1189,"&lt;="&amp;$C192,'Tracking Data'!R$3:R1189,"="&amp;""),"")</f>
        <v/>
      </c>
      <c r="M192" t="str">
        <f t="shared" ca="1" si="13"/>
        <v/>
      </c>
      <c r="N192" t="str">
        <f ca="1">IF(M192&lt;&gt;"",COUNTIFS('Tracking Data'!R$3:R1190,"&gt;="&amp;'Weekly Summary'!$B192,'Tracking Data'!R$3:R1190,"&lt;="&amp;'Weekly Summary'!$C192),"")</f>
        <v/>
      </c>
      <c r="O192" t="str">
        <f t="shared" ca="1" si="14"/>
        <v/>
      </c>
      <c r="P192" t="str">
        <f>IFERROR(AVERAGEIFS('Tracking Data'!S$3:S$1000,'Tracking Data'!R$3:R1190,"&gt;="&amp;B192,'Tracking Data'!R$3:R1190,"&lt;="&amp;C192),"")</f>
        <v/>
      </c>
      <c r="Q192" t="str">
        <f ca="1">IF(D192&lt;&gt;"",COUNTIFS('Tracking Data'!D$3:D$1000,"SPM"&amp;"*",'Tracking Data'!R$3:R$1000,""),"")</f>
        <v/>
      </c>
      <c r="R192" t="str">
        <f ca="1">IF(D192&lt;&gt;"",COUNTIFS('Tracking Data'!D$3:D1190,"SPM"&amp;"*",'Tracking Data'!K$3:K1190,""),"")</f>
        <v/>
      </c>
    </row>
    <row r="193" spans="1:18" x14ac:dyDescent="0.25">
      <c r="A193" s="4">
        <f t="shared" si="15"/>
        <v>44136</v>
      </c>
      <c r="B193" s="4">
        <v>44136</v>
      </c>
      <c r="C193" s="4">
        <v>44142</v>
      </c>
      <c r="D193" t="str">
        <f ca="1">IF(TODAY()&gt;=$A193,COUNTIFS('Tracking Data'!K$3:K1190,"&lt;="&amp;$C193,'Tracking Data'!L$3:L1190,"="&amp;""),"")</f>
        <v/>
      </c>
      <c r="E193" t="str">
        <f ca="1">IF(TODAY()&gt;=$A193,COUNTIFS('Tracking Data'!L$3:L1190,"&lt;="&amp;$C193,'Tracking Data'!M$3:M1190,"="&amp;""),"")</f>
        <v/>
      </c>
      <c r="F193" t="str">
        <f ca="1">IF(TODAY()&gt;=$A193,COUNTIFS('Tracking Data'!M$3:M1190,"&lt;="&amp;$C193,'Tracking Data'!N$3:N1190,"="&amp;""),"")</f>
        <v/>
      </c>
      <c r="G193" t="str">
        <f t="shared" ca="1" si="11"/>
        <v/>
      </c>
      <c r="H193" t="str">
        <f ca="1">IF(TODAY()&gt;=$A193,COUNTIFS('Tracking Data'!N$3:N1190,"&lt;="&amp;$C193,'Tracking Data'!O$3:O1190,"="&amp;""),"")</f>
        <v/>
      </c>
      <c r="I193" t="str">
        <f ca="1">IF(TODAY()&gt;=$A193,COUNTIFS('Tracking Data'!O$3:O1190,"&lt;="&amp;$C193,'Tracking Data'!P$3:P1190,"="&amp;""),"")</f>
        <v/>
      </c>
      <c r="J193" t="str">
        <f t="shared" ca="1" si="12"/>
        <v/>
      </c>
      <c r="K193" t="str">
        <f ca="1">IF(TODAY()&gt;=$A193,COUNTIFS('Tracking Data'!P$3:P1190,"&lt;="&amp;$C193,'Tracking Data'!Q$3:Q1190,"="&amp;""),"")</f>
        <v/>
      </c>
      <c r="L193" t="str">
        <f ca="1">IF(TODAY()&gt;=$A193,COUNTIFS('Tracking Data'!Q$3:Q1190,"&lt;="&amp;$C193,'Tracking Data'!R$3:R1190,"="&amp;""),"")</f>
        <v/>
      </c>
      <c r="M193" t="str">
        <f t="shared" ca="1" si="13"/>
        <v/>
      </c>
      <c r="N193" t="str">
        <f ca="1">IF(M193&lt;&gt;"",COUNTIFS('Tracking Data'!R$3:R1191,"&gt;="&amp;'Weekly Summary'!$B193,'Tracking Data'!R$3:R1191,"&lt;="&amp;'Weekly Summary'!$C193),"")</f>
        <v/>
      </c>
      <c r="O193" t="str">
        <f t="shared" ca="1" si="14"/>
        <v/>
      </c>
      <c r="P193" t="str">
        <f>IFERROR(AVERAGEIFS('Tracking Data'!S$3:S$1000,'Tracking Data'!R$3:R1191,"&gt;="&amp;B193,'Tracking Data'!R$3:R1191,"&lt;="&amp;C193),"")</f>
        <v/>
      </c>
      <c r="Q193" t="str">
        <f ca="1">IF(D193&lt;&gt;"",COUNTIFS('Tracking Data'!D$3:D$1000,"SPM"&amp;"*",'Tracking Data'!R$3:R$1000,""),"")</f>
        <v/>
      </c>
      <c r="R193" t="str">
        <f ca="1">IF(D193&lt;&gt;"",COUNTIFS('Tracking Data'!D$3:D1191,"SPM"&amp;"*",'Tracking Data'!K$3:K1191,""),"")</f>
        <v/>
      </c>
    </row>
    <row r="194" spans="1:18" x14ac:dyDescent="0.25">
      <c r="A194" s="4">
        <f t="shared" si="15"/>
        <v>44143</v>
      </c>
      <c r="B194" s="4">
        <v>44143</v>
      </c>
      <c r="C194" s="4">
        <v>44149</v>
      </c>
      <c r="D194" t="str">
        <f ca="1">IF(TODAY()&gt;=$A194,COUNTIFS('Tracking Data'!K$3:K1191,"&lt;="&amp;$C194,'Tracking Data'!L$3:L1191,"="&amp;""),"")</f>
        <v/>
      </c>
      <c r="E194" t="str">
        <f ca="1">IF(TODAY()&gt;=$A194,COUNTIFS('Tracking Data'!L$3:L1191,"&lt;="&amp;$C194,'Tracking Data'!M$3:M1191,"="&amp;""),"")</f>
        <v/>
      </c>
      <c r="F194" t="str">
        <f ca="1">IF(TODAY()&gt;=$A194,COUNTIFS('Tracking Data'!M$3:M1191,"&lt;="&amp;$C194,'Tracking Data'!N$3:N1191,"="&amp;""),"")</f>
        <v/>
      </c>
      <c r="G194" t="str">
        <f t="shared" ca="1" si="11"/>
        <v/>
      </c>
      <c r="H194" t="str">
        <f ca="1">IF(TODAY()&gt;=$A194,COUNTIFS('Tracking Data'!N$3:N1191,"&lt;="&amp;$C194,'Tracking Data'!O$3:O1191,"="&amp;""),"")</f>
        <v/>
      </c>
      <c r="I194" t="str">
        <f ca="1">IF(TODAY()&gt;=$A194,COUNTIFS('Tracking Data'!O$3:O1191,"&lt;="&amp;$C194,'Tracking Data'!P$3:P1191,"="&amp;""),"")</f>
        <v/>
      </c>
      <c r="J194" t="str">
        <f t="shared" ca="1" si="12"/>
        <v/>
      </c>
      <c r="K194" t="str">
        <f ca="1">IF(TODAY()&gt;=$A194,COUNTIFS('Tracking Data'!P$3:P1191,"&lt;="&amp;$C194,'Tracking Data'!Q$3:Q1191,"="&amp;""),"")</f>
        <v/>
      </c>
      <c r="L194" t="str">
        <f ca="1">IF(TODAY()&gt;=$A194,COUNTIFS('Tracking Data'!Q$3:Q1191,"&lt;="&amp;$C194,'Tracking Data'!R$3:R1191,"="&amp;""),"")</f>
        <v/>
      </c>
      <c r="M194" t="str">
        <f t="shared" ca="1" si="13"/>
        <v/>
      </c>
      <c r="N194" t="str">
        <f ca="1">IF(M194&lt;&gt;"",COUNTIFS('Tracking Data'!R$3:R1192,"&gt;="&amp;'Weekly Summary'!$B194,'Tracking Data'!R$3:R1192,"&lt;="&amp;'Weekly Summary'!$C194),"")</f>
        <v/>
      </c>
      <c r="O194" t="str">
        <f t="shared" ca="1" si="14"/>
        <v/>
      </c>
      <c r="P194" t="str">
        <f>IFERROR(AVERAGEIFS('Tracking Data'!S$3:S$1000,'Tracking Data'!R$3:R1192,"&gt;="&amp;B194,'Tracking Data'!R$3:R1192,"&lt;="&amp;C194),"")</f>
        <v/>
      </c>
      <c r="Q194" t="str">
        <f ca="1">IF(D194&lt;&gt;"",COUNTIFS('Tracking Data'!D$3:D$1000,"SPM"&amp;"*",'Tracking Data'!R$3:R$1000,""),"")</f>
        <v/>
      </c>
      <c r="R194" t="str">
        <f ca="1">IF(D194&lt;&gt;"",COUNTIFS('Tracking Data'!D$3:D1192,"SPM"&amp;"*",'Tracking Data'!K$3:K1192,""),"")</f>
        <v/>
      </c>
    </row>
    <row r="195" spans="1:18" x14ac:dyDescent="0.25">
      <c r="A195" s="4">
        <f t="shared" si="15"/>
        <v>44150</v>
      </c>
      <c r="B195" s="4">
        <v>44150</v>
      </c>
      <c r="C195" s="4">
        <v>44156</v>
      </c>
      <c r="D195" t="str">
        <f ca="1">IF(TODAY()&gt;=$A195,COUNTIFS('Tracking Data'!K$3:K1192,"&lt;="&amp;$C195,'Tracking Data'!L$3:L1192,"="&amp;""),"")</f>
        <v/>
      </c>
      <c r="E195" t="str">
        <f ca="1">IF(TODAY()&gt;=$A195,COUNTIFS('Tracking Data'!L$3:L1192,"&lt;="&amp;$C195,'Tracking Data'!M$3:M1192,"="&amp;""),"")</f>
        <v/>
      </c>
      <c r="F195" t="str">
        <f ca="1">IF(TODAY()&gt;=$A195,COUNTIFS('Tracking Data'!M$3:M1192,"&lt;="&amp;$C195,'Tracking Data'!N$3:N1192,"="&amp;""),"")</f>
        <v/>
      </c>
      <c r="G195" t="str">
        <f t="shared" ca="1" si="11"/>
        <v/>
      </c>
      <c r="H195" t="str">
        <f ca="1">IF(TODAY()&gt;=$A195,COUNTIFS('Tracking Data'!N$3:N1192,"&lt;="&amp;$C195,'Tracking Data'!O$3:O1192,"="&amp;""),"")</f>
        <v/>
      </c>
      <c r="I195" t="str">
        <f ca="1">IF(TODAY()&gt;=$A195,COUNTIFS('Tracking Data'!O$3:O1192,"&lt;="&amp;$C195,'Tracking Data'!P$3:P1192,"="&amp;""),"")</f>
        <v/>
      </c>
      <c r="J195" t="str">
        <f t="shared" ca="1" si="12"/>
        <v/>
      </c>
      <c r="K195" t="str">
        <f ca="1">IF(TODAY()&gt;=$A195,COUNTIFS('Tracking Data'!P$3:P1192,"&lt;="&amp;$C195,'Tracking Data'!Q$3:Q1192,"="&amp;""),"")</f>
        <v/>
      </c>
      <c r="L195" t="str">
        <f ca="1">IF(TODAY()&gt;=$A195,COUNTIFS('Tracking Data'!Q$3:Q1192,"&lt;="&amp;$C195,'Tracking Data'!R$3:R1192,"="&amp;""),"")</f>
        <v/>
      </c>
      <c r="M195" t="str">
        <f t="shared" ca="1" si="13"/>
        <v/>
      </c>
      <c r="N195" t="str">
        <f ca="1">IF(M195&lt;&gt;"",COUNTIFS('Tracking Data'!R$3:R1193,"&gt;="&amp;'Weekly Summary'!$B195,'Tracking Data'!R$3:R1193,"&lt;="&amp;'Weekly Summary'!$C195),"")</f>
        <v/>
      </c>
      <c r="O195" t="str">
        <f t="shared" ca="1" si="14"/>
        <v/>
      </c>
      <c r="P195" t="str">
        <f>IFERROR(AVERAGEIFS('Tracking Data'!S$3:S$1000,'Tracking Data'!R$3:R1193,"&gt;="&amp;B195,'Tracking Data'!R$3:R1193,"&lt;="&amp;C195),"")</f>
        <v/>
      </c>
      <c r="Q195" t="str">
        <f ca="1">IF(D195&lt;&gt;"",COUNTIFS('Tracking Data'!D$3:D$1000,"SPM"&amp;"*",'Tracking Data'!R$3:R$1000,""),"")</f>
        <v/>
      </c>
      <c r="R195" t="str">
        <f ca="1">IF(D195&lt;&gt;"",COUNTIFS('Tracking Data'!D$3:D1193,"SPM"&amp;"*",'Tracking Data'!K$3:K1193,""),"")</f>
        <v/>
      </c>
    </row>
    <row r="196" spans="1:18" x14ac:dyDescent="0.25">
      <c r="A196" s="4">
        <f t="shared" si="15"/>
        <v>44157</v>
      </c>
      <c r="B196" s="4">
        <v>44157</v>
      </c>
      <c r="C196" s="4">
        <v>44163</v>
      </c>
      <c r="D196" t="str">
        <f ca="1">IF(TODAY()&gt;=$A196,COUNTIFS('Tracking Data'!K$3:K1193,"&lt;="&amp;$C196,'Tracking Data'!L$3:L1193,"="&amp;""),"")</f>
        <v/>
      </c>
      <c r="E196" t="str">
        <f ca="1">IF(TODAY()&gt;=$A196,COUNTIFS('Tracking Data'!L$3:L1193,"&lt;="&amp;$C196,'Tracking Data'!M$3:M1193,"="&amp;""),"")</f>
        <v/>
      </c>
      <c r="F196" t="str">
        <f ca="1">IF(TODAY()&gt;=$A196,COUNTIFS('Tracking Data'!M$3:M1193,"&lt;="&amp;$C196,'Tracking Data'!N$3:N1193,"="&amp;""),"")</f>
        <v/>
      </c>
      <c r="G196" t="str">
        <f t="shared" ref="G196:G259" ca="1" si="16">IF(F196&lt;&gt;"",IF(OR(E196,F196),1,0),"")</f>
        <v/>
      </c>
      <c r="H196" t="str">
        <f ca="1">IF(TODAY()&gt;=$A196,COUNTIFS('Tracking Data'!N$3:N1193,"&lt;="&amp;$C196,'Tracking Data'!O$3:O1193,"="&amp;""),"")</f>
        <v/>
      </c>
      <c r="I196" t="str">
        <f ca="1">IF(TODAY()&gt;=$A196,COUNTIFS('Tracking Data'!O$3:O1193,"&lt;="&amp;$C196,'Tracking Data'!P$3:P1193,"="&amp;""),"")</f>
        <v/>
      </c>
      <c r="J196" t="str">
        <f t="shared" ref="J196:J259" ca="1" si="17">IF(I196&lt;&gt;"",IF(OR(H196,I196),1,0),"")</f>
        <v/>
      </c>
      <c r="K196" t="str">
        <f ca="1">IF(TODAY()&gt;=$A196,COUNTIFS('Tracking Data'!P$3:P1193,"&lt;="&amp;$C196,'Tracking Data'!Q$3:Q1193,"="&amp;""),"")</f>
        <v/>
      </c>
      <c r="L196" t="str">
        <f ca="1">IF(TODAY()&gt;=$A196,COUNTIFS('Tracking Data'!Q$3:Q1193,"&lt;="&amp;$C196,'Tracking Data'!R$3:R1193,"="&amp;""),"")</f>
        <v/>
      </c>
      <c r="M196" t="str">
        <f t="shared" ref="M196:M259" ca="1" si="18">IF(L196&lt;&gt;"",IF(OR(K196,L196),1,0),"")</f>
        <v/>
      </c>
      <c r="N196" t="str">
        <f ca="1">IF(M196&lt;&gt;"",COUNTIFS('Tracking Data'!R$3:R1194,"&gt;="&amp;'Weekly Summary'!$B196,'Tracking Data'!R$3:R1194,"&lt;="&amp;'Weekly Summary'!$C196),"")</f>
        <v/>
      </c>
      <c r="O196" t="str">
        <f t="shared" ref="O196:O259" ca="1" si="19">IF(N196&lt;&gt;"",O195+N196,"")</f>
        <v/>
      </c>
      <c r="P196" t="str">
        <f>IFERROR(AVERAGEIFS('Tracking Data'!S$3:S$1000,'Tracking Data'!R$3:R1194,"&gt;="&amp;B196,'Tracking Data'!R$3:R1194,"&lt;="&amp;C196),"")</f>
        <v/>
      </c>
      <c r="Q196" t="str">
        <f ca="1">IF(D196&lt;&gt;"",COUNTIFS('Tracking Data'!D$3:D$1000,"SPM"&amp;"*",'Tracking Data'!R$3:R$1000,""),"")</f>
        <v/>
      </c>
      <c r="R196" t="str">
        <f ca="1">IF(D196&lt;&gt;"",COUNTIFS('Tracking Data'!D$3:D1194,"SPM"&amp;"*",'Tracking Data'!K$3:K1194,""),"")</f>
        <v/>
      </c>
    </row>
    <row r="197" spans="1:18" x14ac:dyDescent="0.25">
      <c r="A197" s="4">
        <f t="shared" si="15"/>
        <v>44164</v>
      </c>
      <c r="B197" s="4">
        <v>44164</v>
      </c>
      <c r="C197" s="4">
        <v>44170</v>
      </c>
      <c r="D197" t="str">
        <f ca="1">IF(TODAY()&gt;=$A197,COUNTIFS('Tracking Data'!K$3:K1194,"&lt;="&amp;$C197,'Tracking Data'!L$3:L1194,"="&amp;""),"")</f>
        <v/>
      </c>
      <c r="E197" t="str">
        <f ca="1">IF(TODAY()&gt;=$A197,COUNTIFS('Tracking Data'!L$3:L1194,"&lt;="&amp;$C197,'Tracking Data'!M$3:M1194,"="&amp;""),"")</f>
        <v/>
      </c>
      <c r="F197" t="str">
        <f ca="1">IF(TODAY()&gt;=$A197,COUNTIFS('Tracking Data'!M$3:M1194,"&lt;="&amp;$C197,'Tracking Data'!N$3:N1194,"="&amp;""),"")</f>
        <v/>
      </c>
      <c r="G197" t="str">
        <f t="shared" ca="1" si="16"/>
        <v/>
      </c>
      <c r="H197" t="str">
        <f ca="1">IF(TODAY()&gt;=$A197,COUNTIFS('Tracking Data'!N$3:N1194,"&lt;="&amp;$C197,'Tracking Data'!O$3:O1194,"="&amp;""),"")</f>
        <v/>
      </c>
      <c r="I197" t="str">
        <f ca="1">IF(TODAY()&gt;=$A197,COUNTIFS('Tracking Data'!O$3:O1194,"&lt;="&amp;$C197,'Tracking Data'!P$3:P1194,"="&amp;""),"")</f>
        <v/>
      </c>
      <c r="J197" t="str">
        <f t="shared" ca="1" si="17"/>
        <v/>
      </c>
      <c r="K197" t="str">
        <f ca="1">IF(TODAY()&gt;=$A197,COUNTIFS('Tracking Data'!P$3:P1194,"&lt;="&amp;$C197,'Tracking Data'!Q$3:Q1194,"="&amp;""),"")</f>
        <v/>
      </c>
      <c r="L197" t="str">
        <f ca="1">IF(TODAY()&gt;=$A197,COUNTIFS('Tracking Data'!Q$3:Q1194,"&lt;="&amp;$C197,'Tracking Data'!R$3:R1194,"="&amp;""),"")</f>
        <v/>
      </c>
      <c r="M197" t="str">
        <f t="shared" ca="1" si="18"/>
        <v/>
      </c>
      <c r="N197" t="str">
        <f ca="1">IF(M197&lt;&gt;"",COUNTIFS('Tracking Data'!R$3:R1195,"&gt;="&amp;'Weekly Summary'!$B197,'Tracking Data'!R$3:R1195,"&lt;="&amp;'Weekly Summary'!$C197),"")</f>
        <v/>
      </c>
      <c r="O197" t="str">
        <f t="shared" ca="1" si="19"/>
        <v/>
      </c>
      <c r="P197" t="str">
        <f>IFERROR(AVERAGEIFS('Tracking Data'!S$3:S$1000,'Tracking Data'!R$3:R1195,"&gt;="&amp;B197,'Tracking Data'!R$3:R1195,"&lt;="&amp;C197),"")</f>
        <v/>
      </c>
      <c r="Q197" t="str">
        <f ca="1">IF(D197&lt;&gt;"",COUNTIFS('Tracking Data'!D$3:D$1000,"SPM"&amp;"*",'Tracking Data'!R$3:R$1000,""),"")</f>
        <v/>
      </c>
      <c r="R197" t="str">
        <f ca="1">IF(D197&lt;&gt;"",COUNTIFS('Tracking Data'!D$3:D1195,"SPM"&amp;"*",'Tracking Data'!K$3:K1195,""),"")</f>
        <v/>
      </c>
    </row>
    <row r="198" spans="1:18" x14ac:dyDescent="0.25">
      <c r="A198" s="4">
        <f t="shared" si="15"/>
        <v>44171</v>
      </c>
      <c r="B198" s="4">
        <v>44171</v>
      </c>
      <c r="C198" s="4">
        <v>44177</v>
      </c>
      <c r="D198" t="str">
        <f ca="1">IF(TODAY()&gt;=$A198,COUNTIFS('Tracking Data'!K$3:K1195,"&lt;="&amp;$C198,'Tracking Data'!L$3:L1195,"="&amp;""),"")</f>
        <v/>
      </c>
      <c r="E198" t="str">
        <f ca="1">IF(TODAY()&gt;=$A198,COUNTIFS('Tracking Data'!L$3:L1195,"&lt;="&amp;$C198,'Tracking Data'!M$3:M1195,"="&amp;""),"")</f>
        <v/>
      </c>
      <c r="F198" t="str">
        <f ca="1">IF(TODAY()&gt;=$A198,COUNTIFS('Tracking Data'!M$3:M1195,"&lt;="&amp;$C198,'Tracking Data'!N$3:N1195,"="&amp;""),"")</f>
        <v/>
      </c>
      <c r="G198" t="str">
        <f t="shared" ca="1" si="16"/>
        <v/>
      </c>
      <c r="H198" t="str">
        <f ca="1">IF(TODAY()&gt;=$A198,COUNTIFS('Tracking Data'!N$3:N1195,"&lt;="&amp;$C198,'Tracking Data'!O$3:O1195,"="&amp;""),"")</f>
        <v/>
      </c>
      <c r="I198" t="str">
        <f ca="1">IF(TODAY()&gt;=$A198,COUNTIFS('Tracking Data'!O$3:O1195,"&lt;="&amp;$C198,'Tracking Data'!P$3:P1195,"="&amp;""),"")</f>
        <v/>
      </c>
      <c r="J198" t="str">
        <f t="shared" ca="1" si="17"/>
        <v/>
      </c>
      <c r="K198" t="str">
        <f ca="1">IF(TODAY()&gt;=$A198,COUNTIFS('Tracking Data'!P$3:P1195,"&lt;="&amp;$C198,'Tracking Data'!Q$3:Q1195,"="&amp;""),"")</f>
        <v/>
      </c>
      <c r="L198" t="str">
        <f ca="1">IF(TODAY()&gt;=$A198,COUNTIFS('Tracking Data'!Q$3:Q1195,"&lt;="&amp;$C198,'Tracking Data'!R$3:R1195,"="&amp;""),"")</f>
        <v/>
      </c>
      <c r="M198" t="str">
        <f t="shared" ca="1" si="18"/>
        <v/>
      </c>
      <c r="N198" t="str">
        <f ca="1">IF(M198&lt;&gt;"",COUNTIFS('Tracking Data'!R$3:R1196,"&gt;="&amp;'Weekly Summary'!$B198,'Tracking Data'!R$3:R1196,"&lt;="&amp;'Weekly Summary'!$C198),"")</f>
        <v/>
      </c>
      <c r="O198" t="str">
        <f t="shared" ca="1" si="19"/>
        <v/>
      </c>
      <c r="P198" t="str">
        <f>IFERROR(AVERAGEIFS('Tracking Data'!S$3:S$1000,'Tracking Data'!R$3:R1196,"&gt;="&amp;B198,'Tracking Data'!R$3:R1196,"&lt;="&amp;C198),"")</f>
        <v/>
      </c>
      <c r="Q198" t="str">
        <f ca="1">IF(D198&lt;&gt;"",COUNTIFS('Tracking Data'!D$3:D$1000,"SPM"&amp;"*",'Tracking Data'!R$3:R$1000,""),"")</f>
        <v/>
      </c>
      <c r="R198" t="str">
        <f ca="1">IF(D198&lt;&gt;"",COUNTIFS('Tracking Data'!D$3:D1196,"SPM"&amp;"*",'Tracking Data'!K$3:K1196,""),"")</f>
        <v/>
      </c>
    </row>
    <row r="199" spans="1:18" x14ac:dyDescent="0.25">
      <c r="A199" s="4">
        <f t="shared" si="15"/>
        <v>44178</v>
      </c>
      <c r="B199" s="4">
        <v>44178</v>
      </c>
      <c r="C199" s="4">
        <v>44184</v>
      </c>
      <c r="D199" t="str">
        <f ca="1">IF(TODAY()&gt;=$A199,COUNTIFS('Tracking Data'!K$3:K1196,"&lt;="&amp;$C199,'Tracking Data'!L$3:L1196,"="&amp;""),"")</f>
        <v/>
      </c>
      <c r="E199" t="str">
        <f ca="1">IF(TODAY()&gt;=$A199,COUNTIFS('Tracking Data'!L$3:L1196,"&lt;="&amp;$C199,'Tracking Data'!M$3:M1196,"="&amp;""),"")</f>
        <v/>
      </c>
      <c r="F199" t="str">
        <f ca="1">IF(TODAY()&gt;=$A199,COUNTIFS('Tracking Data'!M$3:M1196,"&lt;="&amp;$C199,'Tracking Data'!N$3:N1196,"="&amp;""),"")</f>
        <v/>
      </c>
      <c r="G199" t="str">
        <f t="shared" ca="1" si="16"/>
        <v/>
      </c>
      <c r="H199" t="str">
        <f ca="1">IF(TODAY()&gt;=$A199,COUNTIFS('Tracking Data'!N$3:N1196,"&lt;="&amp;$C199,'Tracking Data'!O$3:O1196,"="&amp;""),"")</f>
        <v/>
      </c>
      <c r="I199" t="str">
        <f ca="1">IF(TODAY()&gt;=$A199,COUNTIFS('Tracking Data'!O$3:O1196,"&lt;="&amp;$C199,'Tracking Data'!P$3:P1196,"="&amp;""),"")</f>
        <v/>
      </c>
      <c r="J199" t="str">
        <f t="shared" ca="1" si="17"/>
        <v/>
      </c>
      <c r="K199" t="str">
        <f ca="1">IF(TODAY()&gt;=$A199,COUNTIFS('Tracking Data'!P$3:P1196,"&lt;="&amp;$C199,'Tracking Data'!Q$3:Q1196,"="&amp;""),"")</f>
        <v/>
      </c>
      <c r="L199" t="str">
        <f ca="1">IF(TODAY()&gt;=$A199,COUNTIFS('Tracking Data'!Q$3:Q1196,"&lt;="&amp;$C199,'Tracking Data'!R$3:R1196,"="&amp;""),"")</f>
        <v/>
      </c>
      <c r="M199" t="str">
        <f t="shared" ca="1" si="18"/>
        <v/>
      </c>
      <c r="N199" t="str">
        <f ca="1">IF(M199&lt;&gt;"",COUNTIFS('Tracking Data'!R$3:R1197,"&gt;="&amp;'Weekly Summary'!$B199,'Tracking Data'!R$3:R1197,"&lt;="&amp;'Weekly Summary'!$C199),"")</f>
        <v/>
      </c>
      <c r="O199" t="str">
        <f t="shared" ca="1" si="19"/>
        <v/>
      </c>
      <c r="P199" t="str">
        <f>IFERROR(AVERAGEIFS('Tracking Data'!S$3:S$1000,'Tracking Data'!R$3:R1197,"&gt;="&amp;B199,'Tracking Data'!R$3:R1197,"&lt;="&amp;C199),"")</f>
        <v/>
      </c>
      <c r="Q199" t="str">
        <f ca="1">IF(D199&lt;&gt;"",COUNTIFS('Tracking Data'!D$3:D$1000,"SPM"&amp;"*",'Tracking Data'!R$3:R$1000,""),"")</f>
        <v/>
      </c>
      <c r="R199" t="str">
        <f ca="1">IF(D199&lt;&gt;"",COUNTIFS('Tracking Data'!D$3:D1197,"SPM"&amp;"*",'Tracking Data'!K$3:K1197,""),"")</f>
        <v/>
      </c>
    </row>
    <row r="200" spans="1:18" x14ac:dyDescent="0.25">
      <c r="A200" s="4">
        <f t="shared" si="15"/>
        <v>44185</v>
      </c>
      <c r="B200" s="4">
        <v>44185</v>
      </c>
      <c r="C200" s="4">
        <v>44191</v>
      </c>
      <c r="D200" t="str">
        <f ca="1">IF(TODAY()&gt;=$A200,COUNTIFS('Tracking Data'!K$3:K1197,"&lt;="&amp;$C200,'Tracking Data'!L$3:L1197,"="&amp;""),"")</f>
        <v/>
      </c>
      <c r="E200" t="str">
        <f ca="1">IF(TODAY()&gt;=$A200,COUNTIFS('Tracking Data'!L$3:L1197,"&lt;="&amp;$C200,'Tracking Data'!M$3:M1197,"="&amp;""),"")</f>
        <v/>
      </c>
      <c r="F200" t="str">
        <f ca="1">IF(TODAY()&gt;=$A200,COUNTIFS('Tracking Data'!M$3:M1197,"&lt;="&amp;$C200,'Tracking Data'!N$3:N1197,"="&amp;""),"")</f>
        <v/>
      </c>
      <c r="G200" t="str">
        <f t="shared" ca="1" si="16"/>
        <v/>
      </c>
      <c r="H200" t="str">
        <f ca="1">IF(TODAY()&gt;=$A200,COUNTIFS('Tracking Data'!N$3:N1197,"&lt;="&amp;$C200,'Tracking Data'!O$3:O1197,"="&amp;""),"")</f>
        <v/>
      </c>
      <c r="I200" t="str">
        <f ca="1">IF(TODAY()&gt;=$A200,COUNTIFS('Tracking Data'!O$3:O1197,"&lt;="&amp;$C200,'Tracking Data'!P$3:P1197,"="&amp;""),"")</f>
        <v/>
      </c>
      <c r="J200" t="str">
        <f t="shared" ca="1" si="17"/>
        <v/>
      </c>
      <c r="K200" t="str">
        <f ca="1">IF(TODAY()&gt;=$A200,COUNTIFS('Tracking Data'!P$3:P1197,"&lt;="&amp;$C200,'Tracking Data'!Q$3:Q1197,"="&amp;""),"")</f>
        <v/>
      </c>
      <c r="L200" t="str">
        <f ca="1">IF(TODAY()&gt;=$A200,COUNTIFS('Tracking Data'!Q$3:Q1197,"&lt;="&amp;$C200,'Tracking Data'!R$3:R1197,"="&amp;""),"")</f>
        <v/>
      </c>
      <c r="M200" t="str">
        <f t="shared" ca="1" si="18"/>
        <v/>
      </c>
      <c r="N200" t="str">
        <f ca="1">IF(M200&lt;&gt;"",COUNTIFS('Tracking Data'!R$3:R1198,"&gt;="&amp;'Weekly Summary'!$B200,'Tracking Data'!R$3:R1198,"&lt;="&amp;'Weekly Summary'!$C200),"")</f>
        <v/>
      </c>
      <c r="O200" t="str">
        <f t="shared" ca="1" si="19"/>
        <v/>
      </c>
      <c r="P200" t="str">
        <f>IFERROR(AVERAGEIFS('Tracking Data'!S$3:S$1000,'Tracking Data'!R$3:R1198,"&gt;="&amp;B200,'Tracking Data'!R$3:R1198,"&lt;="&amp;C200),"")</f>
        <v/>
      </c>
      <c r="Q200" t="str">
        <f ca="1">IF(D200&lt;&gt;"",COUNTIFS('Tracking Data'!D$3:D$1000,"SPM"&amp;"*",'Tracking Data'!R$3:R$1000,""),"")</f>
        <v/>
      </c>
      <c r="R200" t="str">
        <f ca="1">IF(D200&lt;&gt;"",COUNTIFS('Tracking Data'!D$3:D1198,"SPM"&amp;"*",'Tracking Data'!K$3:K1198,""),"")</f>
        <v/>
      </c>
    </row>
    <row r="201" spans="1:18" x14ac:dyDescent="0.25">
      <c r="A201" s="4">
        <f t="shared" si="15"/>
        <v>44192</v>
      </c>
      <c r="B201" s="4">
        <v>44192</v>
      </c>
      <c r="C201" s="4">
        <v>44198</v>
      </c>
      <c r="D201" t="str">
        <f ca="1">IF(TODAY()&gt;=$A201,COUNTIFS('Tracking Data'!K$3:K1198,"&lt;="&amp;$C201,'Tracking Data'!L$3:L1198,"="&amp;""),"")</f>
        <v/>
      </c>
      <c r="E201" t="str">
        <f ca="1">IF(TODAY()&gt;=$A201,COUNTIFS('Tracking Data'!L$3:L1198,"&lt;="&amp;$C201,'Tracking Data'!M$3:M1198,"="&amp;""),"")</f>
        <v/>
      </c>
      <c r="F201" t="str">
        <f ca="1">IF(TODAY()&gt;=$A201,COUNTIFS('Tracking Data'!M$3:M1198,"&lt;="&amp;$C201,'Tracking Data'!N$3:N1198,"="&amp;""),"")</f>
        <v/>
      </c>
      <c r="G201" t="str">
        <f t="shared" ca="1" si="16"/>
        <v/>
      </c>
      <c r="H201" t="str">
        <f ca="1">IF(TODAY()&gt;=$A201,COUNTIFS('Tracking Data'!N$3:N1198,"&lt;="&amp;$C201,'Tracking Data'!O$3:O1198,"="&amp;""),"")</f>
        <v/>
      </c>
      <c r="I201" t="str">
        <f ca="1">IF(TODAY()&gt;=$A201,COUNTIFS('Tracking Data'!O$3:O1198,"&lt;="&amp;$C201,'Tracking Data'!P$3:P1198,"="&amp;""),"")</f>
        <v/>
      </c>
      <c r="J201" t="str">
        <f t="shared" ca="1" si="17"/>
        <v/>
      </c>
      <c r="K201" t="str">
        <f ca="1">IF(TODAY()&gt;=$A201,COUNTIFS('Tracking Data'!P$3:P1198,"&lt;="&amp;$C201,'Tracking Data'!Q$3:Q1198,"="&amp;""),"")</f>
        <v/>
      </c>
      <c r="L201" t="str">
        <f ca="1">IF(TODAY()&gt;=$A201,COUNTIFS('Tracking Data'!Q$3:Q1198,"&lt;="&amp;$C201,'Tracking Data'!R$3:R1198,"="&amp;""),"")</f>
        <v/>
      </c>
      <c r="M201" t="str">
        <f t="shared" ca="1" si="18"/>
        <v/>
      </c>
      <c r="N201" t="str">
        <f ca="1">IF(M201&lt;&gt;"",COUNTIFS('Tracking Data'!R$3:R1199,"&gt;="&amp;'Weekly Summary'!$B201,'Tracking Data'!R$3:R1199,"&lt;="&amp;'Weekly Summary'!$C201),"")</f>
        <v/>
      </c>
      <c r="O201" t="str">
        <f t="shared" ca="1" si="19"/>
        <v/>
      </c>
      <c r="P201" t="str">
        <f>IFERROR(AVERAGEIFS('Tracking Data'!S$3:S$1000,'Tracking Data'!R$3:R1199,"&gt;="&amp;B201,'Tracking Data'!R$3:R1199,"&lt;="&amp;C201),"")</f>
        <v/>
      </c>
      <c r="Q201" t="str">
        <f ca="1">IF(D201&lt;&gt;"",COUNTIFS('Tracking Data'!D$3:D$1000,"SPM"&amp;"*",'Tracking Data'!R$3:R$1000,""),"")</f>
        <v/>
      </c>
      <c r="R201" t="str">
        <f ca="1">IF(D201&lt;&gt;"",COUNTIFS('Tracking Data'!D$3:D1199,"SPM"&amp;"*",'Tracking Data'!K$3:K1199,""),"")</f>
        <v/>
      </c>
    </row>
    <row r="202" spans="1:18" x14ac:dyDescent="0.25">
      <c r="A202" s="4">
        <f t="shared" si="15"/>
        <v>44199</v>
      </c>
      <c r="B202" s="4">
        <v>44199</v>
      </c>
      <c r="C202" s="4">
        <v>44205</v>
      </c>
      <c r="D202" t="str">
        <f ca="1">IF(TODAY()&gt;=$A202,COUNTIFS('Tracking Data'!K$3:K1199,"&lt;="&amp;$C202,'Tracking Data'!L$3:L1199,"="&amp;""),"")</f>
        <v/>
      </c>
      <c r="E202" t="str">
        <f ca="1">IF(TODAY()&gt;=$A202,COUNTIFS('Tracking Data'!L$3:L1199,"&lt;="&amp;$C202,'Tracking Data'!M$3:M1199,"="&amp;""),"")</f>
        <v/>
      </c>
      <c r="F202" t="str">
        <f ca="1">IF(TODAY()&gt;=$A202,COUNTIFS('Tracking Data'!M$3:M1199,"&lt;="&amp;$C202,'Tracking Data'!N$3:N1199,"="&amp;""),"")</f>
        <v/>
      </c>
      <c r="G202" t="str">
        <f t="shared" ca="1" si="16"/>
        <v/>
      </c>
      <c r="H202" t="str">
        <f ca="1">IF(TODAY()&gt;=$A202,COUNTIFS('Tracking Data'!N$3:N1199,"&lt;="&amp;$C202,'Tracking Data'!O$3:O1199,"="&amp;""),"")</f>
        <v/>
      </c>
      <c r="I202" t="str">
        <f ca="1">IF(TODAY()&gt;=$A202,COUNTIFS('Tracking Data'!O$3:O1199,"&lt;="&amp;$C202,'Tracking Data'!P$3:P1199,"="&amp;""),"")</f>
        <v/>
      </c>
      <c r="J202" t="str">
        <f t="shared" ca="1" si="17"/>
        <v/>
      </c>
      <c r="K202" t="str">
        <f ca="1">IF(TODAY()&gt;=$A202,COUNTIFS('Tracking Data'!P$3:P1199,"&lt;="&amp;$C202,'Tracking Data'!Q$3:Q1199,"="&amp;""),"")</f>
        <v/>
      </c>
      <c r="L202" t="str">
        <f ca="1">IF(TODAY()&gt;=$A202,COUNTIFS('Tracking Data'!Q$3:Q1199,"&lt;="&amp;$C202,'Tracking Data'!R$3:R1199,"="&amp;""),"")</f>
        <v/>
      </c>
      <c r="M202" t="str">
        <f t="shared" ca="1" si="18"/>
        <v/>
      </c>
      <c r="N202" t="str">
        <f ca="1">IF(M202&lt;&gt;"",COUNTIFS('Tracking Data'!R$3:R1200,"&gt;="&amp;'Weekly Summary'!$B202,'Tracking Data'!R$3:R1200,"&lt;="&amp;'Weekly Summary'!$C202),"")</f>
        <v/>
      </c>
      <c r="O202" t="str">
        <f t="shared" ca="1" si="19"/>
        <v/>
      </c>
      <c r="P202" t="str">
        <f>IFERROR(AVERAGEIFS('Tracking Data'!S$3:S$1000,'Tracking Data'!R$3:R1200,"&gt;="&amp;B202,'Tracking Data'!R$3:R1200,"&lt;="&amp;C202),"")</f>
        <v/>
      </c>
      <c r="Q202" t="str">
        <f ca="1">IF(D202&lt;&gt;"",COUNTIFS('Tracking Data'!D$3:D$1000,"SPM"&amp;"*",'Tracking Data'!R$3:R$1000,""),"")</f>
        <v/>
      </c>
      <c r="R202" t="str">
        <f ca="1">IF(D202&lt;&gt;"",COUNTIFS('Tracking Data'!D$3:D1200,"SPM"&amp;"*",'Tracking Data'!K$3:K1200,""),"")</f>
        <v/>
      </c>
    </row>
    <row r="203" spans="1:18" x14ac:dyDescent="0.25">
      <c r="A203" s="4">
        <f t="shared" si="15"/>
        <v>44206</v>
      </c>
      <c r="B203" s="4">
        <v>44206</v>
      </c>
      <c r="C203" s="4">
        <v>44212</v>
      </c>
      <c r="D203" t="str">
        <f ca="1">IF(TODAY()&gt;=$A203,COUNTIFS('Tracking Data'!K$3:K1200,"&lt;="&amp;$C203,'Tracking Data'!L$3:L1200,"="&amp;""),"")</f>
        <v/>
      </c>
      <c r="E203" t="str">
        <f ca="1">IF(TODAY()&gt;=$A203,COUNTIFS('Tracking Data'!L$3:L1200,"&lt;="&amp;$C203,'Tracking Data'!M$3:M1200,"="&amp;""),"")</f>
        <v/>
      </c>
      <c r="F203" t="str">
        <f ca="1">IF(TODAY()&gt;=$A203,COUNTIFS('Tracking Data'!M$3:M1200,"&lt;="&amp;$C203,'Tracking Data'!N$3:N1200,"="&amp;""),"")</f>
        <v/>
      </c>
      <c r="G203" t="str">
        <f t="shared" ca="1" si="16"/>
        <v/>
      </c>
      <c r="H203" t="str">
        <f ca="1">IF(TODAY()&gt;=$A203,COUNTIFS('Tracking Data'!N$3:N1200,"&lt;="&amp;$C203,'Tracking Data'!O$3:O1200,"="&amp;""),"")</f>
        <v/>
      </c>
      <c r="I203" t="str">
        <f ca="1">IF(TODAY()&gt;=$A203,COUNTIFS('Tracking Data'!O$3:O1200,"&lt;="&amp;$C203,'Tracking Data'!P$3:P1200,"="&amp;""),"")</f>
        <v/>
      </c>
      <c r="J203" t="str">
        <f t="shared" ca="1" si="17"/>
        <v/>
      </c>
      <c r="K203" t="str">
        <f ca="1">IF(TODAY()&gt;=$A203,COUNTIFS('Tracking Data'!P$3:P1200,"&lt;="&amp;$C203,'Tracking Data'!Q$3:Q1200,"="&amp;""),"")</f>
        <v/>
      </c>
      <c r="L203" t="str">
        <f ca="1">IF(TODAY()&gt;=$A203,COUNTIFS('Tracking Data'!Q$3:Q1200,"&lt;="&amp;$C203,'Tracking Data'!R$3:R1200,"="&amp;""),"")</f>
        <v/>
      </c>
      <c r="M203" t="str">
        <f t="shared" ca="1" si="18"/>
        <v/>
      </c>
      <c r="N203" t="str">
        <f ca="1">IF(M203&lt;&gt;"",COUNTIFS('Tracking Data'!R$3:R1201,"&gt;="&amp;'Weekly Summary'!$B203,'Tracking Data'!R$3:R1201,"&lt;="&amp;'Weekly Summary'!$C203),"")</f>
        <v/>
      </c>
      <c r="O203" t="str">
        <f t="shared" ca="1" si="19"/>
        <v/>
      </c>
      <c r="P203" t="str">
        <f>IFERROR(AVERAGEIFS('Tracking Data'!S$3:S$1000,'Tracking Data'!R$3:R1201,"&gt;="&amp;B203,'Tracking Data'!R$3:R1201,"&lt;="&amp;C203),"")</f>
        <v/>
      </c>
      <c r="Q203" t="str">
        <f ca="1">IF(D203&lt;&gt;"",COUNTIFS('Tracking Data'!D$3:D$1000,"SPM"&amp;"*",'Tracking Data'!R$3:R$1000,""),"")</f>
        <v/>
      </c>
      <c r="R203" t="str">
        <f ca="1">IF(D203&lt;&gt;"",COUNTIFS('Tracking Data'!D$3:D1201,"SPM"&amp;"*",'Tracking Data'!K$3:K1201,""),"")</f>
        <v/>
      </c>
    </row>
    <row r="204" spans="1:18" x14ac:dyDescent="0.25">
      <c r="A204" s="4">
        <f t="shared" si="15"/>
        <v>44213</v>
      </c>
      <c r="B204" s="4">
        <v>44213</v>
      </c>
      <c r="C204" s="4">
        <v>44219</v>
      </c>
      <c r="D204" t="str">
        <f ca="1">IF(TODAY()&gt;=$A204,COUNTIFS('Tracking Data'!K$3:K1201,"&lt;="&amp;$C204,'Tracking Data'!L$3:L1201,"="&amp;""),"")</f>
        <v/>
      </c>
      <c r="E204" t="str">
        <f ca="1">IF(TODAY()&gt;=$A204,COUNTIFS('Tracking Data'!L$3:L1201,"&lt;="&amp;$C204,'Tracking Data'!M$3:M1201,"="&amp;""),"")</f>
        <v/>
      </c>
      <c r="F204" t="str">
        <f ca="1">IF(TODAY()&gt;=$A204,COUNTIFS('Tracking Data'!M$3:M1201,"&lt;="&amp;$C204,'Tracking Data'!N$3:N1201,"="&amp;""),"")</f>
        <v/>
      </c>
      <c r="G204" t="str">
        <f t="shared" ca="1" si="16"/>
        <v/>
      </c>
      <c r="H204" t="str">
        <f ca="1">IF(TODAY()&gt;=$A204,COUNTIFS('Tracking Data'!N$3:N1201,"&lt;="&amp;$C204,'Tracking Data'!O$3:O1201,"="&amp;""),"")</f>
        <v/>
      </c>
      <c r="I204" t="str">
        <f ca="1">IF(TODAY()&gt;=$A204,COUNTIFS('Tracking Data'!O$3:O1201,"&lt;="&amp;$C204,'Tracking Data'!P$3:P1201,"="&amp;""),"")</f>
        <v/>
      </c>
      <c r="J204" t="str">
        <f t="shared" ca="1" si="17"/>
        <v/>
      </c>
      <c r="K204" t="str">
        <f ca="1">IF(TODAY()&gt;=$A204,COUNTIFS('Tracking Data'!P$3:P1201,"&lt;="&amp;$C204,'Tracking Data'!Q$3:Q1201,"="&amp;""),"")</f>
        <v/>
      </c>
      <c r="L204" t="str">
        <f ca="1">IF(TODAY()&gt;=$A204,COUNTIFS('Tracking Data'!Q$3:Q1201,"&lt;="&amp;$C204,'Tracking Data'!R$3:R1201,"="&amp;""),"")</f>
        <v/>
      </c>
      <c r="M204" t="str">
        <f t="shared" ca="1" si="18"/>
        <v/>
      </c>
      <c r="N204" t="str">
        <f ca="1">IF(M204&lt;&gt;"",COUNTIFS('Tracking Data'!R$3:R1202,"&gt;="&amp;'Weekly Summary'!$B204,'Tracking Data'!R$3:R1202,"&lt;="&amp;'Weekly Summary'!$C204),"")</f>
        <v/>
      </c>
      <c r="O204" t="str">
        <f t="shared" ca="1" si="19"/>
        <v/>
      </c>
      <c r="P204" t="str">
        <f>IFERROR(AVERAGEIFS('Tracking Data'!S$3:S$1000,'Tracking Data'!R$3:R1202,"&gt;="&amp;B204,'Tracking Data'!R$3:R1202,"&lt;="&amp;C204),"")</f>
        <v/>
      </c>
      <c r="Q204" t="str">
        <f ca="1">IF(D204&lt;&gt;"",COUNTIFS('Tracking Data'!D$3:D$1000,"SPM"&amp;"*",'Tracking Data'!R$3:R$1000,""),"")</f>
        <v/>
      </c>
      <c r="R204" t="str">
        <f ca="1">IF(D204&lt;&gt;"",COUNTIFS('Tracking Data'!D$3:D1202,"SPM"&amp;"*",'Tracking Data'!K$3:K1202,""),"")</f>
        <v/>
      </c>
    </row>
    <row r="205" spans="1:18" x14ac:dyDescent="0.25">
      <c r="A205" s="4">
        <f t="shared" si="15"/>
        <v>44220</v>
      </c>
      <c r="B205" s="4">
        <v>44220</v>
      </c>
      <c r="C205" s="4">
        <v>44226</v>
      </c>
      <c r="D205" t="str">
        <f ca="1">IF(TODAY()&gt;=$A205,COUNTIFS('Tracking Data'!K$3:K1202,"&lt;="&amp;$C205,'Tracking Data'!L$3:L1202,"="&amp;""),"")</f>
        <v/>
      </c>
      <c r="E205" t="str">
        <f ca="1">IF(TODAY()&gt;=$A205,COUNTIFS('Tracking Data'!L$3:L1202,"&lt;="&amp;$C205,'Tracking Data'!M$3:M1202,"="&amp;""),"")</f>
        <v/>
      </c>
      <c r="F205" t="str">
        <f ca="1">IF(TODAY()&gt;=$A205,COUNTIFS('Tracking Data'!M$3:M1202,"&lt;="&amp;$C205,'Tracking Data'!N$3:N1202,"="&amp;""),"")</f>
        <v/>
      </c>
      <c r="G205" t="str">
        <f t="shared" ca="1" si="16"/>
        <v/>
      </c>
      <c r="H205" t="str">
        <f ca="1">IF(TODAY()&gt;=$A205,COUNTIFS('Tracking Data'!N$3:N1202,"&lt;="&amp;$C205,'Tracking Data'!O$3:O1202,"="&amp;""),"")</f>
        <v/>
      </c>
      <c r="I205" t="str">
        <f ca="1">IF(TODAY()&gt;=$A205,COUNTIFS('Tracking Data'!O$3:O1202,"&lt;="&amp;$C205,'Tracking Data'!P$3:P1202,"="&amp;""),"")</f>
        <v/>
      </c>
      <c r="J205" t="str">
        <f t="shared" ca="1" si="17"/>
        <v/>
      </c>
      <c r="K205" t="str">
        <f ca="1">IF(TODAY()&gt;=$A205,COUNTIFS('Tracking Data'!P$3:P1202,"&lt;="&amp;$C205,'Tracking Data'!Q$3:Q1202,"="&amp;""),"")</f>
        <v/>
      </c>
      <c r="L205" t="str">
        <f ca="1">IF(TODAY()&gt;=$A205,COUNTIFS('Tracking Data'!Q$3:Q1202,"&lt;="&amp;$C205,'Tracking Data'!R$3:R1202,"="&amp;""),"")</f>
        <v/>
      </c>
      <c r="M205" t="str">
        <f t="shared" ca="1" si="18"/>
        <v/>
      </c>
      <c r="N205" t="str">
        <f ca="1">IF(M205&lt;&gt;"",COUNTIFS('Tracking Data'!R$3:R1203,"&gt;="&amp;'Weekly Summary'!$B205,'Tracking Data'!R$3:R1203,"&lt;="&amp;'Weekly Summary'!$C205),"")</f>
        <v/>
      </c>
      <c r="O205" t="str">
        <f t="shared" ca="1" si="19"/>
        <v/>
      </c>
      <c r="P205" t="str">
        <f>IFERROR(AVERAGEIFS('Tracking Data'!S$3:S$1000,'Tracking Data'!R$3:R1203,"&gt;="&amp;B205,'Tracking Data'!R$3:R1203,"&lt;="&amp;C205),"")</f>
        <v/>
      </c>
      <c r="Q205" t="str">
        <f ca="1">IF(D205&lt;&gt;"",COUNTIFS('Tracking Data'!D$3:D$1000,"SPM"&amp;"*",'Tracking Data'!R$3:R$1000,""),"")</f>
        <v/>
      </c>
      <c r="R205" t="str">
        <f ca="1">IF(D205&lt;&gt;"",COUNTIFS('Tracking Data'!D$3:D1203,"SPM"&amp;"*",'Tracking Data'!K$3:K1203,""),"")</f>
        <v/>
      </c>
    </row>
    <row r="206" spans="1:18" x14ac:dyDescent="0.25">
      <c r="A206" s="4">
        <f t="shared" si="15"/>
        <v>44227</v>
      </c>
      <c r="B206" s="4">
        <v>44227</v>
      </c>
      <c r="C206" s="4">
        <v>44233</v>
      </c>
      <c r="D206" t="str">
        <f ca="1">IF(TODAY()&gt;=$A206,COUNTIFS('Tracking Data'!K$3:K1203,"&lt;="&amp;$C206,'Tracking Data'!L$3:L1203,"="&amp;""),"")</f>
        <v/>
      </c>
      <c r="E206" t="str">
        <f ca="1">IF(TODAY()&gt;=$A206,COUNTIFS('Tracking Data'!L$3:L1203,"&lt;="&amp;$C206,'Tracking Data'!M$3:M1203,"="&amp;""),"")</f>
        <v/>
      </c>
      <c r="F206" t="str">
        <f ca="1">IF(TODAY()&gt;=$A206,COUNTIFS('Tracking Data'!M$3:M1203,"&lt;="&amp;$C206,'Tracking Data'!N$3:N1203,"="&amp;""),"")</f>
        <v/>
      </c>
      <c r="G206" t="str">
        <f t="shared" ca="1" si="16"/>
        <v/>
      </c>
      <c r="H206" t="str">
        <f ca="1">IF(TODAY()&gt;=$A206,COUNTIFS('Tracking Data'!N$3:N1203,"&lt;="&amp;$C206,'Tracking Data'!O$3:O1203,"="&amp;""),"")</f>
        <v/>
      </c>
      <c r="I206" t="str">
        <f ca="1">IF(TODAY()&gt;=$A206,COUNTIFS('Tracking Data'!O$3:O1203,"&lt;="&amp;$C206,'Tracking Data'!P$3:P1203,"="&amp;""),"")</f>
        <v/>
      </c>
      <c r="J206" t="str">
        <f t="shared" ca="1" si="17"/>
        <v/>
      </c>
      <c r="K206" t="str">
        <f ca="1">IF(TODAY()&gt;=$A206,COUNTIFS('Tracking Data'!P$3:P1203,"&lt;="&amp;$C206,'Tracking Data'!Q$3:Q1203,"="&amp;""),"")</f>
        <v/>
      </c>
      <c r="L206" t="str">
        <f ca="1">IF(TODAY()&gt;=$A206,COUNTIFS('Tracking Data'!Q$3:Q1203,"&lt;="&amp;$C206,'Tracking Data'!R$3:R1203,"="&amp;""),"")</f>
        <v/>
      </c>
      <c r="M206" t="str">
        <f t="shared" ca="1" si="18"/>
        <v/>
      </c>
      <c r="N206" t="str">
        <f ca="1">IF(M206&lt;&gt;"",COUNTIFS('Tracking Data'!R$3:R1204,"&gt;="&amp;'Weekly Summary'!$B206,'Tracking Data'!R$3:R1204,"&lt;="&amp;'Weekly Summary'!$C206),"")</f>
        <v/>
      </c>
      <c r="O206" t="str">
        <f t="shared" ca="1" si="19"/>
        <v/>
      </c>
      <c r="P206" t="str">
        <f>IFERROR(AVERAGEIFS('Tracking Data'!S$3:S$1000,'Tracking Data'!R$3:R1204,"&gt;="&amp;B206,'Tracking Data'!R$3:R1204,"&lt;="&amp;C206),"")</f>
        <v/>
      </c>
      <c r="Q206" t="str">
        <f ca="1">IF(D206&lt;&gt;"",COUNTIFS('Tracking Data'!D$3:D$1000,"SPM"&amp;"*",'Tracking Data'!R$3:R$1000,""),"")</f>
        <v/>
      </c>
      <c r="R206" t="str">
        <f ca="1">IF(D206&lt;&gt;"",COUNTIFS('Tracking Data'!D$3:D1204,"SPM"&amp;"*",'Tracking Data'!K$3:K1204,""),"")</f>
        <v/>
      </c>
    </row>
    <row r="207" spans="1:18" x14ac:dyDescent="0.25">
      <c r="A207" s="4">
        <f t="shared" si="15"/>
        <v>44234</v>
      </c>
      <c r="B207" s="4">
        <v>44234</v>
      </c>
      <c r="C207" s="4">
        <v>44240</v>
      </c>
      <c r="D207" t="str">
        <f ca="1">IF(TODAY()&gt;=$A207,COUNTIFS('Tracking Data'!K$3:K1204,"&lt;="&amp;$C207,'Tracking Data'!L$3:L1204,"="&amp;""),"")</f>
        <v/>
      </c>
      <c r="E207" t="str">
        <f ca="1">IF(TODAY()&gt;=$A207,COUNTIFS('Tracking Data'!L$3:L1204,"&lt;="&amp;$C207,'Tracking Data'!M$3:M1204,"="&amp;""),"")</f>
        <v/>
      </c>
      <c r="F207" t="str">
        <f ca="1">IF(TODAY()&gt;=$A207,COUNTIFS('Tracking Data'!M$3:M1204,"&lt;="&amp;$C207,'Tracking Data'!N$3:N1204,"="&amp;""),"")</f>
        <v/>
      </c>
      <c r="G207" t="str">
        <f t="shared" ca="1" si="16"/>
        <v/>
      </c>
      <c r="H207" t="str">
        <f ca="1">IF(TODAY()&gt;=$A207,COUNTIFS('Tracking Data'!N$3:N1204,"&lt;="&amp;$C207,'Tracking Data'!O$3:O1204,"="&amp;""),"")</f>
        <v/>
      </c>
      <c r="I207" t="str">
        <f ca="1">IF(TODAY()&gt;=$A207,COUNTIFS('Tracking Data'!O$3:O1204,"&lt;="&amp;$C207,'Tracking Data'!P$3:P1204,"="&amp;""),"")</f>
        <v/>
      </c>
      <c r="J207" t="str">
        <f t="shared" ca="1" si="17"/>
        <v/>
      </c>
      <c r="K207" t="str">
        <f ca="1">IF(TODAY()&gt;=$A207,COUNTIFS('Tracking Data'!P$3:P1204,"&lt;="&amp;$C207,'Tracking Data'!Q$3:Q1204,"="&amp;""),"")</f>
        <v/>
      </c>
      <c r="L207" t="str">
        <f ca="1">IF(TODAY()&gt;=$A207,COUNTIFS('Tracking Data'!Q$3:Q1204,"&lt;="&amp;$C207,'Tracking Data'!R$3:R1204,"="&amp;""),"")</f>
        <v/>
      </c>
      <c r="M207" t="str">
        <f t="shared" ca="1" si="18"/>
        <v/>
      </c>
      <c r="N207" t="str">
        <f ca="1">IF(M207&lt;&gt;"",COUNTIFS('Tracking Data'!R$3:R1205,"&gt;="&amp;'Weekly Summary'!$B207,'Tracking Data'!R$3:R1205,"&lt;="&amp;'Weekly Summary'!$C207),"")</f>
        <v/>
      </c>
      <c r="O207" t="str">
        <f t="shared" ca="1" si="19"/>
        <v/>
      </c>
      <c r="P207" t="str">
        <f>IFERROR(AVERAGEIFS('Tracking Data'!S$3:S$1000,'Tracking Data'!R$3:R1205,"&gt;="&amp;B207,'Tracking Data'!R$3:R1205,"&lt;="&amp;C207),"")</f>
        <v/>
      </c>
      <c r="Q207" t="str">
        <f ca="1">IF(D207&lt;&gt;"",COUNTIFS('Tracking Data'!D$3:D$1000,"SPM"&amp;"*",'Tracking Data'!R$3:R$1000,""),"")</f>
        <v/>
      </c>
      <c r="R207" t="str">
        <f ca="1">IF(D207&lt;&gt;"",COUNTIFS('Tracking Data'!D$3:D1205,"SPM"&amp;"*",'Tracking Data'!K$3:K1205,""),"")</f>
        <v/>
      </c>
    </row>
    <row r="208" spans="1:18" x14ac:dyDescent="0.25">
      <c r="A208" s="4">
        <f t="shared" si="15"/>
        <v>44241</v>
      </c>
      <c r="B208" s="4">
        <v>44241</v>
      </c>
      <c r="C208" s="4">
        <v>44247</v>
      </c>
      <c r="D208" t="str">
        <f ca="1">IF(TODAY()&gt;=$A208,COUNTIFS('Tracking Data'!K$3:K1205,"&lt;="&amp;$C208,'Tracking Data'!L$3:L1205,"="&amp;""),"")</f>
        <v/>
      </c>
      <c r="E208" t="str">
        <f ca="1">IF(TODAY()&gt;=$A208,COUNTIFS('Tracking Data'!L$3:L1205,"&lt;="&amp;$C208,'Tracking Data'!M$3:M1205,"="&amp;""),"")</f>
        <v/>
      </c>
      <c r="F208" t="str">
        <f ca="1">IF(TODAY()&gt;=$A208,COUNTIFS('Tracking Data'!M$3:M1205,"&lt;="&amp;$C208,'Tracking Data'!N$3:N1205,"="&amp;""),"")</f>
        <v/>
      </c>
      <c r="G208" t="str">
        <f t="shared" ca="1" si="16"/>
        <v/>
      </c>
      <c r="H208" t="str">
        <f ca="1">IF(TODAY()&gt;=$A208,COUNTIFS('Tracking Data'!N$3:N1205,"&lt;="&amp;$C208,'Tracking Data'!O$3:O1205,"="&amp;""),"")</f>
        <v/>
      </c>
      <c r="I208" t="str">
        <f ca="1">IF(TODAY()&gt;=$A208,COUNTIFS('Tracking Data'!O$3:O1205,"&lt;="&amp;$C208,'Tracking Data'!P$3:P1205,"="&amp;""),"")</f>
        <v/>
      </c>
      <c r="J208" t="str">
        <f t="shared" ca="1" si="17"/>
        <v/>
      </c>
      <c r="K208" t="str">
        <f ca="1">IF(TODAY()&gt;=$A208,COUNTIFS('Tracking Data'!P$3:P1205,"&lt;="&amp;$C208,'Tracking Data'!Q$3:Q1205,"="&amp;""),"")</f>
        <v/>
      </c>
      <c r="L208" t="str">
        <f ca="1">IF(TODAY()&gt;=$A208,COUNTIFS('Tracking Data'!Q$3:Q1205,"&lt;="&amp;$C208,'Tracking Data'!R$3:R1205,"="&amp;""),"")</f>
        <v/>
      </c>
      <c r="M208" t="str">
        <f t="shared" ca="1" si="18"/>
        <v/>
      </c>
      <c r="N208" t="str">
        <f ca="1">IF(M208&lt;&gt;"",COUNTIFS('Tracking Data'!R$3:R1206,"&gt;="&amp;'Weekly Summary'!$B208,'Tracking Data'!R$3:R1206,"&lt;="&amp;'Weekly Summary'!$C208),"")</f>
        <v/>
      </c>
      <c r="O208" t="str">
        <f t="shared" ca="1" si="19"/>
        <v/>
      </c>
      <c r="P208" t="str">
        <f>IFERROR(AVERAGEIFS('Tracking Data'!S$3:S$1000,'Tracking Data'!R$3:R1206,"&gt;="&amp;B208,'Tracking Data'!R$3:R1206,"&lt;="&amp;C208),"")</f>
        <v/>
      </c>
      <c r="Q208" t="str">
        <f ca="1">IF(D208&lt;&gt;"",COUNTIFS('Tracking Data'!D$3:D$1000,"SPM"&amp;"*",'Tracking Data'!R$3:R$1000,""),"")</f>
        <v/>
      </c>
      <c r="R208" t="str">
        <f ca="1">IF(D208&lt;&gt;"",COUNTIFS('Tracking Data'!D$3:D1206,"SPM"&amp;"*",'Tracking Data'!K$3:K1206,""),"")</f>
        <v/>
      </c>
    </row>
    <row r="209" spans="1:18" x14ac:dyDescent="0.25">
      <c r="A209" s="4">
        <f t="shared" si="15"/>
        <v>44248</v>
      </c>
      <c r="B209" s="4">
        <v>44248</v>
      </c>
      <c r="C209" s="4">
        <v>44254</v>
      </c>
      <c r="D209" t="str">
        <f ca="1">IF(TODAY()&gt;=$A209,COUNTIFS('Tracking Data'!K$3:K1206,"&lt;="&amp;$C209,'Tracking Data'!L$3:L1206,"="&amp;""),"")</f>
        <v/>
      </c>
      <c r="E209" t="str">
        <f ca="1">IF(TODAY()&gt;=$A209,COUNTIFS('Tracking Data'!L$3:L1206,"&lt;="&amp;$C209,'Tracking Data'!M$3:M1206,"="&amp;""),"")</f>
        <v/>
      </c>
      <c r="F209" t="str">
        <f ca="1">IF(TODAY()&gt;=$A209,COUNTIFS('Tracking Data'!M$3:M1206,"&lt;="&amp;$C209,'Tracking Data'!N$3:N1206,"="&amp;""),"")</f>
        <v/>
      </c>
      <c r="G209" t="str">
        <f t="shared" ca="1" si="16"/>
        <v/>
      </c>
      <c r="H209" t="str">
        <f ca="1">IF(TODAY()&gt;=$A209,COUNTIFS('Tracking Data'!N$3:N1206,"&lt;="&amp;$C209,'Tracking Data'!O$3:O1206,"="&amp;""),"")</f>
        <v/>
      </c>
      <c r="I209" t="str">
        <f ca="1">IF(TODAY()&gt;=$A209,COUNTIFS('Tracking Data'!O$3:O1206,"&lt;="&amp;$C209,'Tracking Data'!P$3:P1206,"="&amp;""),"")</f>
        <v/>
      </c>
      <c r="J209" t="str">
        <f t="shared" ca="1" si="17"/>
        <v/>
      </c>
      <c r="K209" t="str">
        <f ca="1">IF(TODAY()&gt;=$A209,COUNTIFS('Tracking Data'!P$3:P1206,"&lt;="&amp;$C209,'Tracking Data'!Q$3:Q1206,"="&amp;""),"")</f>
        <v/>
      </c>
      <c r="L209" t="str">
        <f ca="1">IF(TODAY()&gt;=$A209,COUNTIFS('Tracking Data'!Q$3:Q1206,"&lt;="&amp;$C209,'Tracking Data'!R$3:R1206,"="&amp;""),"")</f>
        <v/>
      </c>
      <c r="M209" t="str">
        <f t="shared" ca="1" si="18"/>
        <v/>
      </c>
      <c r="N209" t="str">
        <f ca="1">IF(M209&lt;&gt;"",COUNTIFS('Tracking Data'!R$3:R1207,"&gt;="&amp;'Weekly Summary'!$B209,'Tracking Data'!R$3:R1207,"&lt;="&amp;'Weekly Summary'!$C209),"")</f>
        <v/>
      </c>
      <c r="O209" t="str">
        <f t="shared" ca="1" si="19"/>
        <v/>
      </c>
      <c r="P209" t="str">
        <f>IFERROR(AVERAGEIFS('Tracking Data'!S$3:S$1000,'Tracking Data'!R$3:R1207,"&gt;="&amp;B209,'Tracking Data'!R$3:R1207,"&lt;="&amp;C209),"")</f>
        <v/>
      </c>
      <c r="Q209" t="str">
        <f ca="1">IF(D209&lt;&gt;"",COUNTIFS('Tracking Data'!D$3:D$1000,"SPM"&amp;"*",'Tracking Data'!R$3:R$1000,""),"")</f>
        <v/>
      </c>
      <c r="R209" t="str">
        <f ca="1">IF(D209&lt;&gt;"",COUNTIFS('Tracking Data'!D$3:D1207,"SPM"&amp;"*",'Tracking Data'!K$3:K1207,""),"")</f>
        <v/>
      </c>
    </row>
    <row r="210" spans="1:18" x14ac:dyDescent="0.25">
      <c r="A210" s="4">
        <f t="shared" si="15"/>
        <v>44255</v>
      </c>
      <c r="B210" s="4">
        <v>44255</v>
      </c>
      <c r="C210" s="4">
        <v>44261</v>
      </c>
      <c r="D210" t="str">
        <f ca="1">IF(TODAY()&gt;=$A210,COUNTIFS('Tracking Data'!K$3:K1207,"&lt;="&amp;$C210,'Tracking Data'!L$3:L1207,"="&amp;""),"")</f>
        <v/>
      </c>
      <c r="E210" t="str">
        <f ca="1">IF(TODAY()&gt;=$A210,COUNTIFS('Tracking Data'!L$3:L1207,"&lt;="&amp;$C210,'Tracking Data'!M$3:M1207,"="&amp;""),"")</f>
        <v/>
      </c>
      <c r="F210" t="str">
        <f ca="1">IF(TODAY()&gt;=$A210,COUNTIFS('Tracking Data'!M$3:M1207,"&lt;="&amp;$C210,'Tracking Data'!N$3:N1207,"="&amp;""),"")</f>
        <v/>
      </c>
      <c r="G210" t="str">
        <f t="shared" ca="1" si="16"/>
        <v/>
      </c>
      <c r="H210" t="str">
        <f ca="1">IF(TODAY()&gt;=$A210,COUNTIFS('Tracking Data'!N$3:N1207,"&lt;="&amp;$C210,'Tracking Data'!O$3:O1207,"="&amp;""),"")</f>
        <v/>
      </c>
      <c r="I210" t="str">
        <f ca="1">IF(TODAY()&gt;=$A210,COUNTIFS('Tracking Data'!O$3:O1207,"&lt;="&amp;$C210,'Tracking Data'!P$3:P1207,"="&amp;""),"")</f>
        <v/>
      </c>
      <c r="J210" t="str">
        <f t="shared" ca="1" si="17"/>
        <v/>
      </c>
      <c r="K210" t="str">
        <f ca="1">IF(TODAY()&gt;=$A210,COUNTIFS('Tracking Data'!P$3:P1207,"&lt;="&amp;$C210,'Tracking Data'!Q$3:Q1207,"="&amp;""),"")</f>
        <v/>
      </c>
      <c r="L210" t="str">
        <f ca="1">IF(TODAY()&gt;=$A210,COUNTIFS('Tracking Data'!Q$3:Q1207,"&lt;="&amp;$C210,'Tracking Data'!R$3:R1207,"="&amp;""),"")</f>
        <v/>
      </c>
      <c r="M210" t="str">
        <f t="shared" ca="1" si="18"/>
        <v/>
      </c>
      <c r="N210" t="str">
        <f ca="1">IF(M210&lt;&gt;"",COUNTIFS('Tracking Data'!R$3:R1208,"&gt;="&amp;'Weekly Summary'!$B210,'Tracking Data'!R$3:R1208,"&lt;="&amp;'Weekly Summary'!$C210),"")</f>
        <v/>
      </c>
      <c r="O210" t="str">
        <f t="shared" ca="1" si="19"/>
        <v/>
      </c>
      <c r="P210" t="str">
        <f>IFERROR(AVERAGEIFS('Tracking Data'!S$3:S$1000,'Tracking Data'!R$3:R1208,"&gt;="&amp;B210,'Tracking Data'!R$3:R1208,"&lt;="&amp;C210),"")</f>
        <v/>
      </c>
      <c r="Q210" t="str">
        <f ca="1">IF(D210&lt;&gt;"",COUNTIFS('Tracking Data'!D$3:D$1000,"SPM"&amp;"*",'Tracking Data'!R$3:R$1000,""),"")</f>
        <v/>
      </c>
      <c r="R210" t="str">
        <f ca="1">IF(D210&lt;&gt;"",COUNTIFS('Tracking Data'!D$3:D1208,"SPM"&amp;"*",'Tracking Data'!K$3:K1208,""),"")</f>
        <v/>
      </c>
    </row>
    <row r="211" spans="1:18" x14ac:dyDescent="0.25">
      <c r="A211" s="4">
        <f t="shared" si="15"/>
        <v>44262</v>
      </c>
      <c r="B211" s="4">
        <v>44262</v>
      </c>
      <c r="C211" s="4">
        <v>44268</v>
      </c>
      <c r="D211" t="str">
        <f ca="1">IF(TODAY()&gt;=$A211,COUNTIFS('Tracking Data'!K$3:K1208,"&lt;="&amp;$C211,'Tracking Data'!L$3:L1208,"="&amp;""),"")</f>
        <v/>
      </c>
      <c r="E211" t="str">
        <f ca="1">IF(TODAY()&gt;=$A211,COUNTIFS('Tracking Data'!L$3:L1208,"&lt;="&amp;$C211,'Tracking Data'!M$3:M1208,"="&amp;""),"")</f>
        <v/>
      </c>
      <c r="F211" t="str">
        <f ca="1">IF(TODAY()&gt;=$A211,COUNTIFS('Tracking Data'!M$3:M1208,"&lt;="&amp;$C211,'Tracking Data'!N$3:N1208,"="&amp;""),"")</f>
        <v/>
      </c>
      <c r="G211" t="str">
        <f t="shared" ca="1" si="16"/>
        <v/>
      </c>
      <c r="H211" t="str">
        <f ca="1">IF(TODAY()&gt;=$A211,COUNTIFS('Tracking Data'!N$3:N1208,"&lt;="&amp;$C211,'Tracking Data'!O$3:O1208,"="&amp;""),"")</f>
        <v/>
      </c>
      <c r="I211" t="str">
        <f ca="1">IF(TODAY()&gt;=$A211,COUNTIFS('Tracking Data'!O$3:O1208,"&lt;="&amp;$C211,'Tracking Data'!P$3:P1208,"="&amp;""),"")</f>
        <v/>
      </c>
      <c r="J211" t="str">
        <f t="shared" ca="1" si="17"/>
        <v/>
      </c>
      <c r="K211" t="str">
        <f ca="1">IF(TODAY()&gt;=$A211,COUNTIFS('Tracking Data'!P$3:P1208,"&lt;="&amp;$C211,'Tracking Data'!Q$3:Q1208,"="&amp;""),"")</f>
        <v/>
      </c>
      <c r="L211" t="str">
        <f ca="1">IF(TODAY()&gt;=$A211,COUNTIFS('Tracking Data'!Q$3:Q1208,"&lt;="&amp;$C211,'Tracking Data'!R$3:R1208,"="&amp;""),"")</f>
        <v/>
      </c>
      <c r="M211" t="str">
        <f t="shared" ca="1" si="18"/>
        <v/>
      </c>
      <c r="N211" t="str">
        <f ca="1">IF(M211&lt;&gt;"",COUNTIFS('Tracking Data'!R$3:R1209,"&gt;="&amp;'Weekly Summary'!$B211,'Tracking Data'!R$3:R1209,"&lt;="&amp;'Weekly Summary'!$C211),"")</f>
        <v/>
      </c>
      <c r="O211" t="str">
        <f t="shared" ca="1" si="19"/>
        <v/>
      </c>
      <c r="P211" t="str">
        <f>IFERROR(AVERAGEIFS('Tracking Data'!S$3:S$1000,'Tracking Data'!R$3:R1209,"&gt;="&amp;B211,'Tracking Data'!R$3:R1209,"&lt;="&amp;C211),"")</f>
        <v/>
      </c>
      <c r="Q211" t="str">
        <f ca="1">IF(D211&lt;&gt;"",COUNTIFS('Tracking Data'!D$3:D$1000,"SPM"&amp;"*",'Tracking Data'!R$3:R$1000,""),"")</f>
        <v/>
      </c>
      <c r="R211" t="str">
        <f ca="1">IF(D211&lt;&gt;"",COUNTIFS('Tracking Data'!D$3:D1209,"SPM"&amp;"*",'Tracking Data'!K$3:K1209,""),"")</f>
        <v/>
      </c>
    </row>
    <row r="212" spans="1:18" x14ac:dyDescent="0.25">
      <c r="A212" s="4">
        <f t="shared" ref="A212:A268" si="20">B212</f>
        <v>44269</v>
      </c>
      <c r="B212" s="4">
        <v>44269</v>
      </c>
      <c r="C212" s="4">
        <v>44275</v>
      </c>
      <c r="D212" t="str">
        <f ca="1">IF(TODAY()&gt;=$A212,COUNTIFS('Tracking Data'!K$3:K1209,"&lt;="&amp;$C212,'Tracking Data'!L$3:L1209,"="&amp;""),"")</f>
        <v/>
      </c>
      <c r="E212" t="str">
        <f ca="1">IF(TODAY()&gt;=$A212,COUNTIFS('Tracking Data'!L$3:L1209,"&lt;="&amp;$C212,'Tracking Data'!M$3:M1209,"="&amp;""),"")</f>
        <v/>
      </c>
      <c r="F212" t="str">
        <f ca="1">IF(TODAY()&gt;=$A212,COUNTIFS('Tracking Data'!M$3:M1209,"&lt;="&amp;$C212,'Tracking Data'!N$3:N1209,"="&amp;""),"")</f>
        <v/>
      </c>
      <c r="G212" t="str">
        <f t="shared" ca="1" si="16"/>
        <v/>
      </c>
      <c r="H212" t="str">
        <f ca="1">IF(TODAY()&gt;=$A212,COUNTIFS('Tracking Data'!N$3:N1209,"&lt;="&amp;$C212,'Tracking Data'!O$3:O1209,"="&amp;""),"")</f>
        <v/>
      </c>
      <c r="I212" t="str">
        <f ca="1">IF(TODAY()&gt;=$A212,COUNTIFS('Tracking Data'!O$3:O1209,"&lt;="&amp;$C212,'Tracking Data'!P$3:P1209,"="&amp;""),"")</f>
        <v/>
      </c>
      <c r="J212" t="str">
        <f t="shared" ca="1" si="17"/>
        <v/>
      </c>
      <c r="K212" t="str">
        <f ca="1">IF(TODAY()&gt;=$A212,COUNTIFS('Tracking Data'!P$3:P1209,"&lt;="&amp;$C212,'Tracking Data'!Q$3:Q1209,"="&amp;""),"")</f>
        <v/>
      </c>
      <c r="L212" t="str">
        <f ca="1">IF(TODAY()&gt;=$A212,COUNTIFS('Tracking Data'!Q$3:Q1209,"&lt;="&amp;$C212,'Tracking Data'!R$3:R1209,"="&amp;""),"")</f>
        <v/>
      </c>
      <c r="M212" t="str">
        <f t="shared" ca="1" si="18"/>
        <v/>
      </c>
      <c r="N212" t="str">
        <f ca="1">IF(M212&lt;&gt;"",COUNTIFS('Tracking Data'!R$3:R1210,"&gt;="&amp;'Weekly Summary'!$B212,'Tracking Data'!R$3:R1210,"&lt;="&amp;'Weekly Summary'!$C212),"")</f>
        <v/>
      </c>
      <c r="O212" t="str">
        <f t="shared" ca="1" si="19"/>
        <v/>
      </c>
      <c r="P212" t="str">
        <f>IFERROR(AVERAGEIFS('Tracking Data'!S$3:S$1000,'Tracking Data'!R$3:R1210,"&gt;="&amp;B212,'Tracking Data'!R$3:R1210,"&lt;="&amp;C212),"")</f>
        <v/>
      </c>
      <c r="Q212" t="str">
        <f ca="1">IF(D212&lt;&gt;"",COUNTIFS('Tracking Data'!D$3:D$1000,"SPM"&amp;"*",'Tracking Data'!R$3:R$1000,""),"")</f>
        <v/>
      </c>
      <c r="R212" t="str">
        <f ca="1">IF(D212&lt;&gt;"",COUNTIFS('Tracking Data'!D$3:D1210,"SPM"&amp;"*",'Tracking Data'!K$3:K1210,""),"")</f>
        <v/>
      </c>
    </row>
    <row r="213" spans="1:18" x14ac:dyDescent="0.25">
      <c r="A213" s="4">
        <f t="shared" si="20"/>
        <v>44276</v>
      </c>
      <c r="B213" s="4">
        <v>44276</v>
      </c>
      <c r="C213" s="4">
        <v>44282</v>
      </c>
      <c r="D213" t="str">
        <f ca="1">IF(TODAY()&gt;=$A213,COUNTIFS('Tracking Data'!K$3:K1210,"&lt;="&amp;$C213,'Tracking Data'!L$3:L1210,"="&amp;""),"")</f>
        <v/>
      </c>
      <c r="E213" t="str">
        <f ca="1">IF(TODAY()&gt;=$A213,COUNTIFS('Tracking Data'!L$3:L1210,"&lt;="&amp;$C213,'Tracking Data'!M$3:M1210,"="&amp;""),"")</f>
        <v/>
      </c>
      <c r="F213" t="str">
        <f ca="1">IF(TODAY()&gt;=$A213,COUNTIFS('Tracking Data'!M$3:M1210,"&lt;="&amp;$C213,'Tracking Data'!N$3:N1210,"="&amp;""),"")</f>
        <v/>
      </c>
      <c r="G213" t="str">
        <f t="shared" ca="1" si="16"/>
        <v/>
      </c>
      <c r="H213" t="str">
        <f ca="1">IF(TODAY()&gt;=$A213,COUNTIFS('Tracking Data'!N$3:N1210,"&lt;="&amp;$C213,'Tracking Data'!O$3:O1210,"="&amp;""),"")</f>
        <v/>
      </c>
      <c r="I213" t="str">
        <f ca="1">IF(TODAY()&gt;=$A213,COUNTIFS('Tracking Data'!O$3:O1210,"&lt;="&amp;$C213,'Tracking Data'!P$3:P1210,"="&amp;""),"")</f>
        <v/>
      </c>
      <c r="J213" t="str">
        <f t="shared" ca="1" si="17"/>
        <v/>
      </c>
      <c r="K213" t="str">
        <f ca="1">IF(TODAY()&gt;=$A213,COUNTIFS('Tracking Data'!P$3:P1210,"&lt;="&amp;$C213,'Tracking Data'!Q$3:Q1210,"="&amp;""),"")</f>
        <v/>
      </c>
      <c r="L213" t="str">
        <f ca="1">IF(TODAY()&gt;=$A213,COUNTIFS('Tracking Data'!Q$3:Q1210,"&lt;="&amp;$C213,'Tracking Data'!R$3:R1210,"="&amp;""),"")</f>
        <v/>
      </c>
      <c r="M213" t="str">
        <f t="shared" ca="1" si="18"/>
        <v/>
      </c>
      <c r="N213" t="str">
        <f ca="1">IF(M213&lt;&gt;"",COUNTIFS('Tracking Data'!R$3:R1211,"&gt;="&amp;'Weekly Summary'!$B213,'Tracking Data'!R$3:R1211,"&lt;="&amp;'Weekly Summary'!$C213),"")</f>
        <v/>
      </c>
      <c r="O213" t="str">
        <f t="shared" ca="1" si="19"/>
        <v/>
      </c>
      <c r="P213" t="str">
        <f>IFERROR(AVERAGEIFS('Tracking Data'!S$3:S$1000,'Tracking Data'!R$3:R1211,"&gt;="&amp;B213,'Tracking Data'!R$3:R1211,"&lt;="&amp;C213),"")</f>
        <v/>
      </c>
      <c r="Q213" t="str">
        <f ca="1">IF(D213&lt;&gt;"",COUNTIFS('Tracking Data'!D$3:D$1000,"SPM"&amp;"*",'Tracking Data'!R$3:R$1000,""),"")</f>
        <v/>
      </c>
      <c r="R213" t="str">
        <f ca="1">IF(D213&lt;&gt;"",COUNTIFS('Tracking Data'!D$3:D1211,"SPM"&amp;"*",'Tracking Data'!K$3:K1211,""),"")</f>
        <v/>
      </c>
    </row>
    <row r="214" spans="1:18" x14ac:dyDescent="0.25">
      <c r="A214" s="4">
        <f t="shared" si="20"/>
        <v>44283</v>
      </c>
      <c r="B214" s="4">
        <v>44283</v>
      </c>
      <c r="C214" s="4">
        <v>44289</v>
      </c>
      <c r="D214" t="str">
        <f ca="1">IF(TODAY()&gt;=$A214,COUNTIFS('Tracking Data'!K$3:K1211,"&lt;="&amp;$C214,'Tracking Data'!L$3:L1211,"="&amp;""),"")</f>
        <v/>
      </c>
      <c r="E214" t="str">
        <f ca="1">IF(TODAY()&gt;=$A214,COUNTIFS('Tracking Data'!L$3:L1211,"&lt;="&amp;$C214,'Tracking Data'!M$3:M1211,"="&amp;""),"")</f>
        <v/>
      </c>
      <c r="F214" t="str">
        <f ca="1">IF(TODAY()&gt;=$A214,COUNTIFS('Tracking Data'!M$3:M1211,"&lt;="&amp;$C214,'Tracking Data'!N$3:N1211,"="&amp;""),"")</f>
        <v/>
      </c>
      <c r="G214" t="str">
        <f t="shared" ca="1" si="16"/>
        <v/>
      </c>
      <c r="H214" t="str">
        <f ca="1">IF(TODAY()&gt;=$A214,COUNTIFS('Tracking Data'!N$3:N1211,"&lt;="&amp;$C214,'Tracking Data'!O$3:O1211,"="&amp;""),"")</f>
        <v/>
      </c>
      <c r="I214" t="str">
        <f ca="1">IF(TODAY()&gt;=$A214,COUNTIFS('Tracking Data'!O$3:O1211,"&lt;="&amp;$C214,'Tracking Data'!P$3:P1211,"="&amp;""),"")</f>
        <v/>
      </c>
      <c r="J214" t="str">
        <f t="shared" ca="1" si="17"/>
        <v/>
      </c>
      <c r="K214" t="str">
        <f ca="1">IF(TODAY()&gt;=$A214,COUNTIFS('Tracking Data'!P$3:P1211,"&lt;="&amp;$C214,'Tracking Data'!Q$3:Q1211,"="&amp;""),"")</f>
        <v/>
      </c>
      <c r="L214" t="str">
        <f ca="1">IF(TODAY()&gt;=$A214,COUNTIFS('Tracking Data'!Q$3:Q1211,"&lt;="&amp;$C214,'Tracking Data'!R$3:R1211,"="&amp;""),"")</f>
        <v/>
      </c>
      <c r="M214" t="str">
        <f t="shared" ca="1" si="18"/>
        <v/>
      </c>
      <c r="N214" t="str">
        <f ca="1">IF(M214&lt;&gt;"",COUNTIFS('Tracking Data'!R$3:R1212,"&gt;="&amp;'Weekly Summary'!$B214,'Tracking Data'!R$3:R1212,"&lt;="&amp;'Weekly Summary'!$C214),"")</f>
        <v/>
      </c>
      <c r="O214" t="str">
        <f t="shared" ca="1" si="19"/>
        <v/>
      </c>
      <c r="P214" t="str">
        <f>IFERROR(AVERAGEIFS('Tracking Data'!S$3:S$1000,'Tracking Data'!R$3:R1212,"&gt;="&amp;B214,'Tracking Data'!R$3:R1212,"&lt;="&amp;C214),"")</f>
        <v/>
      </c>
      <c r="Q214" t="str">
        <f ca="1">IF(D214&lt;&gt;"",COUNTIFS('Tracking Data'!D$3:D$1000,"SPM"&amp;"*",'Tracking Data'!R$3:R$1000,""),"")</f>
        <v/>
      </c>
      <c r="R214" t="str">
        <f ca="1">IF(D214&lt;&gt;"",COUNTIFS('Tracking Data'!D$3:D1212,"SPM"&amp;"*",'Tracking Data'!K$3:K1212,""),"")</f>
        <v/>
      </c>
    </row>
    <row r="215" spans="1:18" x14ac:dyDescent="0.25">
      <c r="A215" s="4">
        <f t="shared" si="20"/>
        <v>44290</v>
      </c>
      <c r="B215" s="4">
        <v>44290</v>
      </c>
      <c r="C215" s="4">
        <v>44296</v>
      </c>
      <c r="D215" t="str">
        <f ca="1">IF(TODAY()&gt;=$A215,COUNTIFS('Tracking Data'!K$3:K1212,"&lt;="&amp;$C215,'Tracking Data'!L$3:L1212,"="&amp;""),"")</f>
        <v/>
      </c>
      <c r="E215" t="str">
        <f ca="1">IF(TODAY()&gt;=$A215,COUNTIFS('Tracking Data'!L$3:L1212,"&lt;="&amp;$C215,'Tracking Data'!M$3:M1212,"="&amp;""),"")</f>
        <v/>
      </c>
      <c r="F215" t="str">
        <f ca="1">IF(TODAY()&gt;=$A215,COUNTIFS('Tracking Data'!M$3:M1212,"&lt;="&amp;$C215,'Tracking Data'!N$3:N1212,"="&amp;""),"")</f>
        <v/>
      </c>
      <c r="G215" t="str">
        <f t="shared" ca="1" si="16"/>
        <v/>
      </c>
      <c r="H215" t="str">
        <f ca="1">IF(TODAY()&gt;=$A215,COUNTIFS('Tracking Data'!N$3:N1212,"&lt;="&amp;$C215,'Tracking Data'!O$3:O1212,"="&amp;""),"")</f>
        <v/>
      </c>
      <c r="I215" t="str">
        <f ca="1">IF(TODAY()&gt;=$A215,COUNTIFS('Tracking Data'!O$3:O1212,"&lt;="&amp;$C215,'Tracking Data'!P$3:P1212,"="&amp;""),"")</f>
        <v/>
      </c>
      <c r="J215" t="str">
        <f t="shared" ca="1" si="17"/>
        <v/>
      </c>
      <c r="K215" t="str">
        <f ca="1">IF(TODAY()&gt;=$A215,COUNTIFS('Tracking Data'!P$3:P1212,"&lt;="&amp;$C215,'Tracking Data'!Q$3:Q1212,"="&amp;""),"")</f>
        <v/>
      </c>
      <c r="L215" t="str">
        <f ca="1">IF(TODAY()&gt;=$A215,COUNTIFS('Tracking Data'!Q$3:Q1212,"&lt;="&amp;$C215,'Tracking Data'!R$3:R1212,"="&amp;""),"")</f>
        <v/>
      </c>
      <c r="M215" t="str">
        <f t="shared" ca="1" si="18"/>
        <v/>
      </c>
      <c r="N215" t="str">
        <f ca="1">IF(M215&lt;&gt;"",COUNTIFS('Tracking Data'!R$3:R1213,"&gt;="&amp;'Weekly Summary'!$B215,'Tracking Data'!R$3:R1213,"&lt;="&amp;'Weekly Summary'!$C215),"")</f>
        <v/>
      </c>
      <c r="O215" t="str">
        <f t="shared" ca="1" si="19"/>
        <v/>
      </c>
      <c r="P215" t="str">
        <f>IFERROR(AVERAGEIFS('Tracking Data'!S$3:S$1000,'Tracking Data'!R$3:R1213,"&gt;="&amp;B215,'Tracking Data'!R$3:R1213,"&lt;="&amp;C215),"")</f>
        <v/>
      </c>
      <c r="Q215" t="str">
        <f ca="1">IF(D215&lt;&gt;"",COUNTIFS('Tracking Data'!D$3:D$1000,"SPM"&amp;"*",'Tracking Data'!R$3:R$1000,""),"")</f>
        <v/>
      </c>
      <c r="R215" t="str">
        <f ca="1">IF(D215&lt;&gt;"",COUNTIFS('Tracking Data'!D$3:D1213,"SPM"&amp;"*",'Tracking Data'!K$3:K1213,""),"")</f>
        <v/>
      </c>
    </row>
    <row r="216" spans="1:18" x14ac:dyDescent="0.25">
      <c r="A216" s="4">
        <f t="shared" si="20"/>
        <v>44297</v>
      </c>
      <c r="B216" s="4">
        <v>44297</v>
      </c>
      <c r="C216" s="4">
        <v>44303</v>
      </c>
      <c r="D216" t="str">
        <f ca="1">IF(TODAY()&gt;=$A216,COUNTIFS('Tracking Data'!K$3:K1213,"&lt;="&amp;$C216,'Tracking Data'!L$3:L1213,"="&amp;""),"")</f>
        <v/>
      </c>
      <c r="E216" t="str">
        <f ca="1">IF(TODAY()&gt;=$A216,COUNTIFS('Tracking Data'!L$3:L1213,"&lt;="&amp;$C216,'Tracking Data'!M$3:M1213,"="&amp;""),"")</f>
        <v/>
      </c>
      <c r="F216" t="str">
        <f ca="1">IF(TODAY()&gt;=$A216,COUNTIFS('Tracking Data'!M$3:M1213,"&lt;="&amp;$C216,'Tracking Data'!N$3:N1213,"="&amp;""),"")</f>
        <v/>
      </c>
      <c r="G216" t="str">
        <f t="shared" ca="1" si="16"/>
        <v/>
      </c>
      <c r="H216" t="str">
        <f ca="1">IF(TODAY()&gt;=$A216,COUNTIFS('Tracking Data'!N$3:N1213,"&lt;="&amp;$C216,'Tracking Data'!O$3:O1213,"="&amp;""),"")</f>
        <v/>
      </c>
      <c r="I216" t="str">
        <f ca="1">IF(TODAY()&gt;=$A216,COUNTIFS('Tracking Data'!O$3:O1213,"&lt;="&amp;$C216,'Tracking Data'!P$3:P1213,"="&amp;""),"")</f>
        <v/>
      </c>
      <c r="J216" t="str">
        <f t="shared" ca="1" si="17"/>
        <v/>
      </c>
      <c r="K216" t="str">
        <f ca="1">IF(TODAY()&gt;=$A216,COUNTIFS('Tracking Data'!P$3:P1213,"&lt;="&amp;$C216,'Tracking Data'!Q$3:Q1213,"="&amp;""),"")</f>
        <v/>
      </c>
      <c r="L216" t="str">
        <f ca="1">IF(TODAY()&gt;=$A216,COUNTIFS('Tracking Data'!Q$3:Q1213,"&lt;="&amp;$C216,'Tracking Data'!R$3:R1213,"="&amp;""),"")</f>
        <v/>
      </c>
      <c r="M216" t="str">
        <f t="shared" ca="1" si="18"/>
        <v/>
      </c>
      <c r="N216" t="str">
        <f ca="1">IF(M216&lt;&gt;"",COUNTIFS('Tracking Data'!R$3:R1214,"&gt;="&amp;'Weekly Summary'!$B216,'Tracking Data'!R$3:R1214,"&lt;="&amp;'Weekly Summary'!$C216),"")</f>
        <v/>
      </c>
      <c r="O216" t="str">
        <f t="shared" ca="1" si="19"/>
        <v/>
      </c>
      <c r="P216" t="str">
        <f>IFERROR(AVERAGEIFS('Tracking Data'!S$3:S$1000,'Tracking Data'!R$3:R1214,"&gt;="&amp;B216,'Tracking Data'!R$3:R1214,"&lt;="&amp;C216),"")</f>
        <v/>
      </c>
      <c r="Q216" t="str">
        <f ca="1">IF(D216&lt;&gt;"",COUNTIFS('Tracking Data'!D$3:D$1000,"SPM"&amp;"*",'Tracking Data'!R$3:R$1000,""),"")</f>
        <v/>
      </c>
      <c r="R216" t="str">
        <f ca="1">IF(D216&lt;&gt;"",COUNTIFS('Tracking Data'!D$3:D1214,"SPM"&amp;"*",'Tracking Data'!K$3:K1214,""),"")</f>
        <v/>
      </c>
    </row>
    <row r="217" spans="1:18" x14ac:dyDescent="0.25">
      <c r="A217" s="4">
        <f t="shared" si="20"/>
        <v>44304</v>
      </c>
      <c r="B217" s="4">
        <v>44304</v>
      </c>
      <c r="C217" s="4">
        <v>44310</v>
      </c>
      <c r="D217" t="str">
        <f ca="1">IF(TODAY()&gt;=$A217,COUNTIFS('Tracking Data'!K$3:K1214,"&lt;="&amp;$C217,'Tracking Data'!L$3:L1214,"="&amp;""),"")</f>
        <v/>
      </c>
      <c r="E217" t="str">
        <f ca="1">IF(TODAY()&gt;=$A217,COUNTIFS('Tracking Data'!L$3:L1214,"&lt;="&amp;$C217,'Tracking Data'!M$3:M1214,"="&amp;""),"")</f>
        <v/>
      </c>
      <c r="F217" t="str">
        <f ca="1">IF(TODAY()&gt;=$A217,COUNTIFS('Tracking Data'!M$3:M1214,"&lt;="&amp;$C217,'Tracking Data'!N$3:N1214,"="&amp;""),"")</f>
        <v/>
      </c>
      <c r="G217" t="str">
        <f t="shared" ca="1" si="16"/>
        <v/>
      </c>
      <c r="H217" t="str">
        <f ca="1">IF(TODAY()&gt;=$A217,COUNTIFS('Tracking Data'!N$3:N1214,"&lt;="&amp;$C217,'Tracking Data'!O$3:O1214,"="&amp;""),"")</f>
        <v/>
      </c>
      <c r="I217" t="str">
        <f ca="1">IF(TODAY()&gt;=$A217,COUNTIFS('Tracking Data'!O$3:O1214,"&lt;="&amp;$C217,'Tracking Data'!P$3:P1214,"="&amp;""),"")</f>
        <v/>
      </c>
      <c r="J217" t="str">
        <f t="shared" ca="1" si="17"/>
        <v/>
      </c>
      <c r="K217" t="str">
        <f ca="1">IF(TODAY()&gt;=$A217,COUNTIFS('Tracking Data'!P$3:P1214,"&lt;="&amp;$C217,'Tracking Data'!Q$3:Q1214,"="&amp;""),"")</f>
        <v/>
      </c>
      <c r="L217" t="str">
        <f ca="1">IF(TODAY()&gt;=$A217,COUNTIFS('Tracking Data'!Q$3:Q1214,"&lt;="&amp;$C217,'Tracking Data'!R$3:R1214,"="&amp;""),"")</f>
        <v/>
      </c>
      <c r="M217" t="str">
        <f t="shared" ca="1" si="18"/>
        <v/>
      </c>
      <c r="N217" t="str">
        <f ca="1">IF(M217&lt;&gt;"",COUNTIFS('Tracking Data'!R$3:R1215,"&gt;="&amp;'Weekly Summary'!$B217,'Tracking Data'!R$3:R1215,"&lt;="&amp;'Weekly Summary'!$C217),"")</f>
        <v/>
      </c>
      <c r="O217" t="str">
        <f t="shared" ca="1" si="19"/>
        <v/>
      </c>
      <c r="P217" t="str">
        <f>IFERROR(AVERAGEIFS('Tracking Data'!S$3:S$1000,'Tracking Data'!R$3:R1215,"&gt;="&amp;B217,'Tracking Data'!R$3:R1215,"&lt;="&amp;C217),"")</f>
        <v/>
      </c>
      <c r="Q217" t="str">
        <f ca="1">IF(D217&lt;&gt;"",COUNTIFS('Tracking Data'!D$3:D$1000,"SPM"&amp;"*",'Tracking Data'!R$3:R$1000,""),"")</f>
        <v/>
      </c>
      <c r="R217" t="str">
        <f ca="1">IF(D217&lt;&gt;"",COUNTIFS('Tracking Data'!D$3:D1215,"SPM"&amp;"*",'Tracking Data'!K$3:K1215,""),"")</f>
        <v/>
      </c>
    </row>
    <row r="218" spans="1:18" x14ac:dyDescent="0.25">
      <c r="A218" s="4">
        <f t="shared" si="20"/>
        <v>44311</v>
      </c>
      <c r="B218" s="4">
        <v>44311</v>
      </c>
      <c r="C218" s="4">
        <v>44317</v>
      </c>
      <c r="D218" t="str">
        <f ca="1">IF(TODAY()&gt;=$A218,COUNTIFS('Tracking Data'!K$3:K1215,"&lt;="&amp;$C218,'Tracking Data'!L$3:L1215,"="&amp;""),"")</f>
        <v/>
      </c>
      <c r="E218" t="str">
        <f ca="1">IF(TODAY()&gt;=$A218,COUNTIFS('Tracking Data'!L$3:L1215,"&lt;="&amp;$C218,'Tracking Data'!M$3:M1215,"="&amp;""),"")</f>
        <v/>
      </c>
      <c r="F218" t="str">
        <f ca="1">IF(TODAY()&gt;=$A218,COUNTIFS('Tracking Data'!M$3:M1215,"&lt;="&amp;$C218,'Tracking Data'!N$3:N1215,"="&amp;""),"")</f>
        <v/>
      </c>
      <c r="G218" t="str">
        <f t="shared" ca="1" si="16"/>
        <v/>
      </c>
      <c r="H218" t="str">
        <f ca="1">IF(TODAY()&gt;=$A218,COUNTIFS('Tracking Data'!N$3:N1215,"&lt;="&amp;$C218,'Tracking Data'!O$3:O1215,"="&amp;""),"")</f>
        <v/>
      </c>
      <c r="I218" t="str">
        <f ca="1">IF(TODAY()&gt;=$A218,COUNTIFS('Tracking Data'!O$3:O1215,"&lt;="&amp;$C218,'Tracking Data'!P$3:P1215,"="&amp;""),"")</f>
        <v/>
      </c>
      <c r="J218" t="str">
        <f t="shared" ca="1" si="17"/>
        <v/>
      </c>
      <c r="K218" t="str">
        <f ca="1">IF(TODAY()&gt;=$A218,COUNTIFS('Tracking Data'!P$3:P1215,"&lt;="&amp;$C218,'Tracking Data'!Q$3:Q1215,"="&amp;""),"")</f>
        <v/>
      </c>
      <c r="L218" t="str">
        <f ca="1">IF(TODAY()&gt;=$A218,COUNTIFS('Tracking Data'!Q$3:Q1215,"&lt;="&amp;$C218,'Tracking Data'!R$3:R1215,"="&amp;""),"")</f>
        <v/>
      </c>
      <c r="M218" t="str">
        <f t="shared" ca="1" si="18"/>
        <v/>
      </c>
      <c r="N218" t="str">
        <f ca="1">IF(M218&lt;&gt;"",COUNTIFS('Tracking Data'!R$3:R1216,"&gt;="&amp;'Weekly Summary'!$B218,'Tracking Data'!R$3:R1216,"&lt;="&amp;'Weekly Summary'!$C218),"")</f>
        <v/>
      </c>
      <c r="O218" t="str">
        <f t="shared" ca="1" si="19"/>
        <v/>
      </c>
      <c r="P218" t="str">
        <f>IFERROR(AVERAGEIFS('Tracking Data'!S$3:S$1000,'Tracking Data'!R$3:R1216,"&gt;="&amp;B218,'Tracking Data'!R$3:R1216,"&lt;="&amp;C218),"")</f>
        <v/>
      </c>
      <c r="Q218" t="str">
        <f ca="1">IF(D218&lt;&gt;"",COUNTIFS('Tracking Data'!D$3:D$1000,"SPM"&amp;"*",'Tracking Data'!R$3:R$1000,""),"")</f>
        <v/>
      </c>
      <c r="R218" t="str">
        <f ca="1">IF(D218&lt;&gt;"",COUNTIFS('Tracking Data'!D$3:D1216,"SPM"&amp;"*",'Tracking Data'!K$3:K1216,""),"")</f>
        <v/>
      </c>
    </row>
    <row r="219" spans="1:18" x14ac:dyDescent="0.25">
      <c r="A219" s="4">
        <f t="shared" si="20"/>
        <v>44318</v>
      </c>
      <c r="B219" s="4">
        <v>44318</v>
      </c>
      <c r="C219" s="4">
        <v>44324</v>
      </c>
      <c r="D219" t="str">
        <f ca="1">IF(TODAY()&gt;=$A219,COUNTIFS('Tracking Data'!K$3:K1216,"&lt;="&amp;$C219,'Tracking Data'!L$3:L1216,"="&amp;""),"")</f>
        <v/>
      </c>
      <c r="E219" t="str">
        <f ca="1">IF(TODAY()&gt;=$A219,COUNTIFS('Tracking Data'!L$3:L1216,"&lt;="&amp;$C219,'Tracking Data'!M$3:M1216,"="&amp;""),"")</f>
        <v/>
      </c>
      <c r="F219" t="str">
        <f ca="1">IF(TODAY()&gt;=$A219,COUNTIFS('Tracking Data'!M$3:M1216,"&lt;="&amp;$C219,'Tracking Data'!N$3:N1216,"="&amp;""),"")</f>
        <v/>
      </c>
      <c r="G219" t="str">
        <f t="shared" ca="1" si="16"/>
        <v/>
      </c>
      <c r="H219" t="str">
        <f ca="1">IF(TODAY()&gt;=$A219,COUNTIFS('Tracking Data'!N$3:N1216,"&lt;="&amp;$C219,'Tracking Data'!O$3:O1216,"="&amp;""),"")</f>
        <v/>
      </c>
      <c r="I219" t="str">
        <f ca="1">IF(TODAY()&gt;=$A219,COUNTIFS('Tracking Data'!O$3:O1216,"&lt;="&amp;$C219,'Tracking Data'!P$3:P1216,"="&amp;""),"")</f>
        <v/>
      </c>
      <c r="J219" t="str">
        <f t="shared" ca="1" si="17"/>
        <v/>
      </c>
      <c r="K219" t="str">
        <f ca="1">IF(TODAY()&gt;=$A219,COUNTIFS('Tracking Data'!P$3:P1216,"&lt;="&amp;$C219,'Tracking Data'!Q$3:Q1216,"="&amp;""),"")</f>
        <v/>
      </c>
      <c r="L219" t="str">
        <f ca="1">IF(TODAY()&gt;=$A219,COUNTIFS('Tracking Data'!Q$3:Q1216,"&lt;="&amp;$C219,'Tracking Data'!R$3:R1216,"="&amp;""),"")</f>
        <v/>
      </c>
      <c r="M219" t="str">
        <f t="shared" ca="1" si="18"/>
        <v/>
      </c>
      <c r="N219" t="str">
        <f ca="1">IF(M219&lt;&gt;"",COUNTIFS('Tracking Data'!R$3:R1217,"&gt;="&amp;'Weekly Summary'!$B219,'Tracking Data'!R$3:R1217,"&lt;="&amp;'Weekly Summary'!$C219),"")</f>
        <v/>
      </c>
      <c r="O219" t="str">
        <f t="shared" ca="1" si="19"/>
        <v/>
      </c>
      <c r="P219" t="str">
        <f>IFERROR(AVERAGEIFS('Tracking Data'!S$3:S$1000,'Tracking Data'!R$3:R1217,"&gt;="&amp;B219,'Tracking Data'!R$3:R1217,"&lt;="&amp;C219),"")</f>
        <v/>
      </c>
      <c r="Q219" t="str">
        <f ca="1">IF(D219&lt;&gt;"",COUNTIFS('Tracking Data'!D$3:D$1000,"SPM"&amp;"*",'Tracking Data'!R$3:R$1000,""),"")</f>
        <v/>
      </c>
      <c r="R219" t="str">
        <f ca="1">IF(D219&lt;&gt;"",COUNTIFS('Tracking Data'!D$3:D1217,"SPM"&amp;"*",'Tracking Data'!K$3:K1217,""),"")</f>
        <v/>
      </c>
    </row>
    <row r="220" spans="1:18" x14ac:dyDescent="0.25">
      <c r="A220" s="4">
        <f t="shared" si="20"/>
        <v>44325</v>
      </c>
      <c r="B220" s="4">
        <v>44325</v>
      </c>
      <c r="C220" s="4">
        <v>44331</v>
      </c>
      <c r="D220" t="str">
        <f ca="1">IF(TODAY()&gt;=$A220,COUNTIFS('Tracking Data'!K$3:K1217,"&lt;="&amp;$C220,'Tracking Data'!L$3:L1217,"="&amp;""),"")</f>
        <v/>
      </c>
      <c r="E220" t="str">
        <f ca="1">IF(TODAY()&gt;=$A220,COUNTIFS('Tracking Data'!L$3:L1217,"&lt;="&amp;$C220,'Tracking Data'!M$3:M1217,"="&amp;""),"")</f>
        <v/>
      </c>
      <c r="F220" t="str">
        <f ca="1">IF(TODAY()&gt;=$A220,COUNTIFS('Tracking Data'!M$3:M1217,"&lt;="&amp;$C220,'Tracking Data'!N$3:N1217,"="&amp;""),"")</f>
        <v/>
      </c>
      <c r="G220" t="str">
        <f t="shared" ca="1" si="16"/>
        <v/>
      </c>
      <c r="H220" t="str">
        <f ca="1">IF(TODAY()&gt;=$A220,COUNTIFS('Tracking Data'!N$3:N1217,"&lt;="&amp;$C220,'Tracking Data'!O$3:O1217,"="&amp;""),"")</f>
        <v/>
      </c>
      <c r="I220" t="str">
        <f ca="1">IF(TODAY()&gt;=$A220,COUNTIFS('Tracking Data'!O$3:O1217,"&lt;="&amp;$C220,'Tracking Data'!P$3:P1217,"="&amp;""),"")</f>
        <v/>
      </c>
      <c r="J220" t="str">
        <f t="shared" ca="1" si="17"/>
        <v/>
      </c>
      <c r="K220" t="str">
        <f ca="1">IF(TODAY()&gt;=$A220,COUNTIFS('Tracking Data'!P$3:P1217,"&lt;="&amp;$C220,'Tracking Data'!Q$3:Q1217,"="&amp;""),"")</f>
        <v/>
      </c>
      <c r="L220" t="str">
        <f ca="1">IF(TODAY()&gt;=$A220,COUNTIFS('Tracking Data'!Q$3:Q1217,"&lt;="&amp;$C220,'Tracking Data'!R$3:R1217,"="&amp;""),"")</f>
        <v/>
      </c>
      <c r="M220" t="str">
        <f t="shared" ca="1" si="18"/>
        <v/>
      </c>
      <c r="N220" t="str">
        <f ca="1">IF(M220&lt;&gt;"",COUNTIFS('Tracking Data'!R$3:R1218,"&gt;="&amp;'Weekly Summary'!$B220,'Tracking Data'!R$3:R1218,"&lt;="&amp;'Weekly Summary'!$C220),"")</f>
        <v/>
      </c>
      <c r="O220" t="str">
        <f t="shared" ca="1" si="19"/>
        <v/>
      </c>
      <c r="P220" t="str">
        <f>IFERROR(AVERAGEIFS('Tracking Data'!S$3:S$1000,'Tracking Data'!R$3:R1218,"&gt;="&amp;B220,'Tracking Data'!R$3:R1218,"&lt;="&amp;C220),"")</f>
        <v/>
      </c>
      <c r="Q220" t="str">
        <f ca="1">IF(D220&lt;&gt;"",COUNTIFS('Tracking Data'!D$3:D$1000,"SPM"&amp;"*",'Tracking Data'!R$3:R$1000,""),"")</f>
        <v/>
      </c>
      <c r="R220" t="str">
        <f ca="1">IF(D220&lt;&gt;"",COUNTIFS('Tracking Data'!D$3:D1218,"SPM"&amp;"*",'Tracking Data'!K$3:K1218,""),"")</f>
        <v/>
      </c>
    </row>
    <row r="221" spans="1:18" x14ac:dyDescent="0.25">
      <c r="A221" s="4">
        <f t="shared" si="20"/>
        <v>44332</v>
      </c>
      <c r="B221" s="4">
        <v>44332</v>
      </c>
      <c r="C221" s="4">
        <v>44338</v>
      </c>
      <c r="D221" t="str">
        <f ca="1">IF(TODAY()&gt;=$A221,COUNTIFS('Tracking Data'!K$3:K1218,"&lt;="&amp;$C221,'Tracking Data'!L$3:L1218,"="&amp;""),"")</f>
        <v/>
      </c>
      <c r="E221" t="str">
        <f ca="1">IF(TODAY()&gt;=$A221,COUNTIFS('Tracking Data'!L$3:L1218,"&lt;="&amp;$C221,'Tracking Data'!M$3:M1218,"="&amp;""),"")</f>
        <v/>
      </c>
      <c r="F221" t="str">
        <f ca="1">IF(TODAY()&gt;=$A221,COUNTIFS('Tracking Data'!M$3:M1218,"&lt;="&amp;$C221,'Tracking Data'!N$3:N1218,"="&amp;""),"")</f>
        <v/>
      </c>
      <c r="G221" t="str">
        <f t="shared" ca="1" si="16"/>
        <v/>
      </c>
      <c r="H221" t="str">
        <f ca="1">IF(TODAY()&gt;=$A221,COUNTIFS('Tracking Data'!N$3:N1218,"&lt;="&amp;$C221,'Tracking Data'!O$3:O1218,"="&amp;""),"")</f>
        <v/>
      </c>
      <c r="I221" t="str">
        <f ca="1">IF(TODAY()&gt;=$A221,COUNTIFS('Tracking Data'!O$3:O1218,"&lt;="&amp;$C221,'Tracking Data'!P$3:P1218,"="&amp;""),"")</f>
        <v/>
      </c>
      <c r="J221" t="str">
        <f t="shared" ca="1" si="17"/>
        <v/>
      </c>
      <c r="K221" t="str">
        <f ca="1">IF(TODAY()&gt;=$A221,COUNTIFS('Tracking Data'!P$3:P1218,"&lt;="&amp;$C221,'Tracking Data'!Q$3:Q1218,"="&amp;""),"")</f>
        <v/>
      </c>
      <c r="L221" t="str">
        <f ca="1">IF(TODAY()&gt;=$A221,COUNTIFS('Tracking Data'!Q$3:Q1218,"&lt;="&amp;$C221,'Tracking Data'!R$3:R1218,"="&amp;""),"")</f>
        <v/>
      </c>
      <c r="M221" t="str">
        <f t="shared" ca="1" si="18"/>
        <v/>
      </c>
      <c r="N221" t="str">
        <f ca="1">IF(M221&lt;&gt;"",COUNTIFS('Tracking Data'!R$3:R1219,"&gt;="&amp;'Weekly Summary'!$B221,'Tracking Data'!R$3:R1219,"&lt;="&amp;'Weekly Summary'!$C221),"")</f>
        <v/>
      </c>
      <c r="O221" t="str">
        <f t="shared" ca="1" si="19"/>
        <v/>
      </c>
      <c r="P221" t="str">
        <f>IFERROR(AVERAGEIFS('Tracking Data'!S$3:S$1000,'Tracking Data'!R$3:R1219,"&gt;="&amp;B221,'Tracking Data'!R$3:R1219,"&lt;="&amp;C221),"")</f>
        <v/>
      </c>
      <c r="Q221" t="str">
        <f ca="1">IF(D221&lt;&gt;"",COUNTIFS('Tracking Data'!D$3:D$1000,"SPM"&amp;"*",'Tracking Data'!R$3:R$1000,""),"")</f>
        <v/>
      </c>
      <c r="R221" t="str">
        <f ca="1">IF(D221&lt;&gt;"",COUNTIFS('Tracking Data'!D$3:D1219,"SPM"&amp;"*",'Tracking Data'!K$3:K1219,""),"")</f>
        <v/>
      </c>
    </row>
    <row r="222" spans="1:18" x14ac:dyDescent="0.25">
      <c r="A222" s="4">
        <f t="shared" si="20"/>
        <v>44339</v>
      </c>
      <c r="B222" s="4">
        <v>44339</v>
      </c>
      <c r="C222" s="4">
        <v>44345</v>
      </c>
      <c r="D222" t="str">
        <f ca="1">IF(TODAY()&gt;=$A222,COUNTIFS('Tracking Data'!K$3:K1219,"&lt;="&amp;$C222,'Tracking Data'!L$3:L1219,"="&amp;""),"")</f>
        <v/>
      </c>
      <c r="E222" t="str">
        <f ca="1">IF(TODAY()&gt;=$A222,COUNTIFS('Tracking Data'!L$3:L1219,"&lt;="&amp;$C222,'Tracking Data'!M$3:M1219,"="&amp;""),"")</f>
        <v/>
      </c>
      <c r="F222" t="str">
        <f ca="1">IF(TODAY()&gt;=$A222,COUNTIFS('Tracking Data'!M$3:M1219,"&lt;="&amp;$C222,'Tracking Data'!N$3:N1219,"="&amp;""),"")</f>
        <v/>
      </c>
      <c r="G222" t="str">
        <f t="shared" ca="1" si="16"/>
        <v/>
      </c>
      <c r="H222" t="str">
        <f ca="1">IF(TODAY()&gt;=$A222,COUNTIFS('Tracking Data'!N$3:N1219,"&lt;="&amp;$C222,'Tracking Data'!O$3:O1219,"="&amp;""),"")</f>
        <v/>
      </c>
      <c r="I222" t="str">
        <f ca="1">IF(TODAY()&gt;=$A222,COUNTIFS('Tracking Data'!O$3:O1219,"&lt;="&amp;$C222,'Tracking Data'!P$3:P1219,"="&amp;""),"")</f>
        <v/>
      </c>
      <c r="J222" t="str">
        <f t="shared" ca="1" si="17"/>
        <v/>
      </c>
      <c r="K222" t="str">
        <f ca="1">IF(TODAY()&gt;=$A222,COUNTIFS('Tracking Data'!P$3:P1219,"&lt;="&amp;$C222,'Tracking Data'!Q$3:Q1219,"="&amp;""),"")</f>
        <v/>
      </c>
      <c r="L222" t="str">
        <f ca="1">IF(TODAY()&gt;=$A222,COUNTIFS('Tracking Data'!Q$3:Q1219,"&lt;="&amp;$C222,'Tracking Data'!R$3:R1219,"="&amp;""),"")</f>
        <v/>
      </c>
      <c r="M222" t="str">
        <f t="shared" ca="1" si="18"/>
        <v/>
      </c>
      <c r="N222" t="str">
        <f ca="1">IF(M222&lt;&gt;"",COUNTIFS('Tracking Data'!R$3:R1220,"&gt;="&amp;'Weekly Summary'!$B222,'Tracking Data'!R$3:R1220,"&lt;="&amp;'Weekly Summary'!$C222),"")</f>
        <v/>
      </c>
      <c r="O222" t="str">
        <f t="shared" ca="1" si="19"/>
        <v/>
      </c>
      <c r="P222" t="str">
        <f>IFERROR(AVERAGEIFS('Tracking Data'!S$3:S$1000,'Tracking Data'!R$3:R1220,"&gt;="&amp;B222,'Tracking Data'!R$3:R1220,"&lt;="&amp;C222),"")</f>
        <v/>
      </c>
      <c r="Q222" t="str">
        <f ca="1">IF(D222&lt;&gt;"",COUNTIFS('Tracking Data'!D$3:D$1000,"SPM"&amp;"*",'Tracking Data'!R$3:R$1000,""),"")</f>
        <v/>
      </c>
      <c r="R222" t="str">
        <f ca="1">IF(D222&lt;&gt;"",COUNTIFS('Tracking Data'!D$3:D1220,"SPM"&amp;"*",'Tracking Data'!K$3:K1220,""),"")</f>
        <v/>
      </c>
    </row>
    <row r="223" spans="1:18" x14ac:dyDescent="0.25">
      <c r="A223" s="4">
        <f t="shared" si="20"/>
        <v>44346</v>
      </c>
      <c r="B223" s="4">
        <v>44346</v>
      </c>
      <c r="C223" s="4">
        <v>44352</v>
      </c>
      <c r="D223" t="str">
        <f ca="1">IF(TODAY()&gt;=$A223,COUNTIFS('Tracking Data'!K$3:K1220,"&lt;="&amp;$C223,'Tracking Data'!L$3:L1220,"="&amp;""),"")</f>
        <v/>
      </c>
      <c r="E223" t="str">
        <f ca="1">IF(TODAY()&gt;=$A223,COUNTIFS('Tracking Data'!L$3:L1220,"&lt;="&amp;$C223,'Tracking Data'!M$3:M1220,"="&amp;""),"")</f>
        <v/>
      </c>
      <c r="F223" t="str">
        <f ca="1">IF(TODAY()&gt;=$A223,COUNTIFS('Tracking Data'!M$3:M1220,"&lt;="&amp;$C223,'Tracking Data'!N$3:N1220,"="&amp;""),"")</f>
        <v/>
      </c>
      <c r="G223" t="str">
        <f t="shared" ca="1" si="16"/>
        <v/>
      </c>
      <c r="H223" t="str">
        <f ca="1">IF(TODAY()&gt;=$A223,COUNTIFS('Tracking Data'!N$3:N1220,"&lt;="&amp;$C223,'Tracking Data'!O$3:O1220,"="&amp;""),"")</f>
        <v/>
      </c>
      <c r="I223" t="str">
        <f ca="1">IF(TODAY()&gt;=$A223,COUNTIFS('Tracking Data'!O$3:O1220,"&lt;="&amp;$C223,'Tracking Data'!P$3:P1220,"="&amp;""),"")</f>
        <v/>
      </c>
      <c r="J223" t="str">
        <f t="shared" ca="1" si="17"/>
        <v/>
      </c>
      <c r="K223" t="str">
        <f ca="1">IF(TODAY()&gt;=$A223,COUNTIFS('Tracking Data'!P$3:P1220,"&lt;="&amp;$C223,'Tracking Data'!Q$3:Q1220,"="&amp;""),"")</f>
        <v/>
      </c>
      <c r="L223" t="str">
        <f ca="1">IF(TODAY()&gt;=$A223,COUNTIFS('Tracking Data'!Q$3:Q1220,"&lt;="&amp;$C223,'Tracking Data'!R$3:R1220,"="&amp;""),"")</f>
        <v/>
      </c>
      <c r="M223" t="str">
        <f t="shared" ca="1" si="18"/>
        <v/>
      </c>
      <c r="N223" t="str">
        <f ca="1">IF(M223&lt;&gt;"",COUNTIFS('Tracking Data'!R$3:R1221,"&gt;="&amp;'Weekly Summary'!$B223,'Tracking Data'!R$3:R1221,"&lt;="&amp;'Weekly Summary'!$C223),"")</f>
        <v/>
      </c>
      <c r="O223" t="str">
        <f t="shared" ca="1" si="19"/>
        <v/>
      </c>
      <c r="P223" t="str">
        <f>IFERROR(AVERAGEIFS('Tracking Data'!S$3:S$1000,'Tracking Data'!R$3:R1221,"&gt;="&amp;B223,'Tracking Data'!R$3:R1221,"&lt;="&amp;C223),"")</f>
        <v/>
      </c>
      <c r="Q223" t="str">
        <f ca="1">IF(D223&lt;&gt;"",COUNTIFS('Tracking Data'!D$3:D$1000,"SPM"&amp;"*",'Tracking Data'!R$3:R$1000,""),"")</f>
        <v/>
      </c>
      <c r="R223" t="str">
        <f ca="1">IF(D223&lt;&gt;"",COUNTIFS('Tracking Data'!D$3:D1221,"SPM"&amp;"*",'Tracking Data'!K$3:K1221,""),"")</f>
        <v/>
      </c>
    </row>
    <row r="224" spans="1:18" x14ac:dyDescent="0.25">
      <c r="A224" s="4">
        <f t="shared" si="20"/>
        <v>44353</v>
      </c>
      <c r="B224" s="4">
        <v>44353</v>
      </c>
      <c r="C224" s="4">
        <v>44359</v>
      </c>
      <c r="D224" t="str">
        <f ca="1">IF(TODAY()&gt;=$A224,COUNTIFS('Tracking Data'!K$3:K1221,"&lt;="&amp;$C224,'Tracking Data'!L$3:L1221,"="&amp;""),"")</f>
        <v/>
      </c>
      <c r="E224" t="str">
        <f ca="1">IF(TODAY()&gt;=$A224,COUNTIFS('Tracking Data'!L$3:L1221,"&lt;="&amp;$C224,'Tracking Data'!M$3:M1221,"="&amp;""),"")</f>
        <v/>
      </c>
      <c r="F224" t="str">
        <f ca="1">IF(TODAY()&gt;=$A224,COUNTIFS('Tracking Data'!M$3:M1221,"&lt;="&amp;$C224,'Tracking Data'!N$3:N1221,"="&amp;""),"")</f>
        <v/>
      </c>
      <c r="G224" t="str">
        <f t="shared" ca="1" si="16"/>
        <v/>
      </c>
      <c r="H224" t="str">
        <f ca="1">IF(TODAY()&gt;=$A224,COUNTIFS('Tracking Data'!N$3:N1221,"&lt;="&amp;$C224,'Tracking Data'!O$3:O1221,"="&amp;""),"")</f>
        <v/>
      </c>
      <c r="I224" t="str">
        <f ca="1">IF(TODAY()&gt;=$A224,COUNTIFS('Tracking Data'!O$3:O1221,"&lt;="&amp;$C224,'Tracking Data'!P$3:P1221,"="&amp;""),"")</f>
        <v/>
      </c>
      <c r="J224" t="str">
        <f t="shared" ca="1" si="17"/>
        <v/>
      </c>
      <c r="K224" t="str">
        <f ca="1">IF(TODAY()&gt;=$A224,COUNTIFS('Tracking Data'!P$3:P1221,"&lt;="&amp;$C224,'Tracking Data'!Q$3:Q1221,"="&amp;""),"")</f>
        <v/>
      </c>
      <c r="L224" t="str">
        <f ca="1">IF(TODAY()&gt;=$A224,COUNTIFS('Tracking Data'!Q$3:Q1221,"&lt;="&amp;$C224,'Tracking Data'!R$3:R1221,"="&amp;""),"")</f>
        <v/>
      </c>
      <c r="M224" t="str">
        <f t="shared" ca="1" si="18"/>
        <v/>
      </c>
      <c r="N224" t="str">
        <f ca="1">IF(M224&lt;&gt;"",COUNTIFS('Tracking Data'!R$3:R1222,"&gt;="&amp;'Weekly Summary'!$B224,'Tracking Data'!R$3:R1222,"&lt;="&amp;'Weekly Summary'!$C224),"")</f>
        <v/>
      </c>
      <c r="O224" t="str">
        <f t="shared" ca="1" si="19"/>
        <v/>
      </c>
      <c r="P224" t="str">
        <f>IFERROR(AVERAGEIFS('Tracking Data'!S$3:S$1000,'Tracking Data'!R$3:R1222,"&gt;="&amp;B224,'Tracking Data'!R$3:R1222,"&lt;="&amp;C224),"")</f>
        <v/>
      </c>
      <c r="Q224" t="str">
        <f ca="1">IF(D224&lt;&gt;"",COUNTIFS('Tracking Data'!D$3:D$1000,"SPM"&amp;"*",'Tracking Data'!R$3:R$1000,""),"")</f>
        <v/>
      </c>
      <c r="R224" t="str">
        <f ca="1">IF(D224&lt;&gt;"",COUNTIFS('Tracking Data'!D$3:D1222,"SPM"&amp;"*",'Tracking Data'!K$3:K1222,""),"")</f>
        <v/>
      </c>
    </row>
    <row r="225" spans="1:18" x14ac:dyDescent="0.25">
      <c r="A225" s="4">
        <f t="shared" si="20"/>
        <v>44360</v>
      </c>
      <c r="B225" s="4">
        <v>44360</v>
      </c>
      <c r="C225" s="4">
        <v>44366</v>
      </c>
      <c r="D225" t="str">
        <f ca="1">IF(TODAY()&gt;=$A225,COUNTIFS('Tracking Data'!K$3:K1222,"&lt;="&amp;$C225,'Tracking Data'!L$3:L1222,"="&amp;""),"")</f>
        <v/>
      </c>
      <c r="E225" t="str">
        <f ca="1">IF(TODAY()&gt;=$A225,COUNTIFS('Tracking Data'!L$3:L1222,"&lt;="&amp;$C225,'Tracking Data'!M$3:M1222,"="&amp;""),"")</f>
        <v/>
      </c>
      <c r="F225" t="str">
        <f ca="1">IF(TODAY()&gt;=$A225,COUNTIFS('Tracking Data'!M$3:M1222,"&lt;="&amp;$C225,'Tracking Data'!N$3:N1222,"="&amp;""),"")</f>
        <v/>
      </c>
      <c r="G225" t="str">
        <f t="shared" ca="1" si="16"/>
        <v/>
      </c>
      <c r="H225" t="str">
        <f ca="1">IF(TODAY()&gt;=$A225,COUNTIFS('Tracking Data'!N$3:N1222,"&lt;="&amp;$C225,'Tracking Data'!O$3:O1222,"="&amp;""),"")</f>
        <v/>
      </c>
      <c r="I225" t="str">
        <f ca="1">IF(TODAY()&gt;=$A225,COUNTIFS('Tracking Data'!O$3:O1222,"&lt;="&amp;$C225,'Tracking Data'!P$3:P1222,"="&amp;""),"")</f>
        <v/>
      </c>
      <c r="J225" t="str">
        <f t="shared" ca="1" si="17"/>
        <v/>
      </c>
      <c r="K225" t="str">
        <f ca="1">IF(TODAY()&gt;=$A225,COUNTIFS('Tracking Data'!P$3:P1222,"&lt;="&amp;$C225,'Tracking Data'!Q$3:Q1222,"="&amp;""),"")</f>
        <v/>
      </c>
      <c r="L225" t="str">
        <f ca="1">IF(TODAY()&gt;=$A225,COUNTIFS('Tracking Data'!Q$3:Q1222,"&lt;="&amp;$C225,'Tracking Data'!R$3:R1222,"="&amp;""),"")</f>
        <v/>
      </c>
      <c r="M225" t="str">
        <f t="shared" ca="1" si="18"/>
        <v/>
      </c>
      <c r="N225" t="str">
        <f ca="1">IF(M225&lt;&gt;"",COUNTIFS('Tracking Data'!R$3:R1223,"&gt;="&amp;'Weekly Summary'!$B225,'Tracking Data'!R$3:R1223,"&lt;="&amp;'Weekly Summary'!$C225),"")</f>
        <v/>
      </c>
      <c r="O225" t="str">
        <f t="shared" ca="1" si="19"/>
        <v/>
      </c>
      <c r="P225" t="str">
        <f>IFERROR(AVERAGEIFS('Tracking Data'!S$3:S$1000,'Tracking Data'!R$3:R1223,"&gt;="&amp;B225,'Tracking Data'!R$3:R1223,"&lt;="&amp;C225),"")</f>
        <v/>
      </c>
      <c r="Q225" t="str">
        <f ca="1">IF(D225&lt;&gt;"",COUNTIFS('Tracking Data'!D$3:D$1000,"SPM"&amp;"*",'Tracking Data'!R$3:R$1000,""),"")</f>
        <v/>
      </c>
      <c r="R225" t="str">
        <f ca="1">IF(D225&lt;&gt;"",COUNTIFS('Tracking Data'!D$3:D1223,"SPM"&amp;"*",'Tracking Data'!K$3:K1223,""),"")</f>
        <v/>
      </c>
    </row>
    <row r="226" spans="1:18" x14ac:dyDescent="0.25">
      <c r="A226" s="4">
        <f t="shared" si="20"/>
        <v>44367</v>
      </c>
      <c r="B226" s="4">
        <v>44367</v>
      </c>
      <c r="C226" s="4">
        <v>44373</v>
      </c>
      <c r="D226" t="str">
        <f ca="1">IF(TODAY()&gt;=$A226,COUNTIFS('Tracking Data'!K$3:K1223,"&lt;="&amp;$C226,'Tracking Data'!L$3:L1223,"="&amp;""),"")</f>
        <v/>
      </c>
      <c r="E226" t="str">
        <f ca="1">IF(TODAY()&gt;=$A226,COUNTIFS('Tracking Data'!L$3:L1223,"&lt;="&amp;$C226,'Tracking Data'!M$3:M1223,"="&amp;""),"")</f>
        <v/>
      </c>
      <c r="F226" t="str">
        <f ca="1">IF(TODAY()&gt;=$A226,COUNTIFS('Tracking Data'!M$3:M1223,"&lt;="&amp;$C226,'Tracking Data'!N$3:N1223,"="&amp;""),"")</f>
        <v/>
      </c>
      <c r="G226" t="str">
        <f t="shared" ca="1" si="16"/>
        <v/>
      </c>
      <c r="H226" t="str">
        <f ca="1">IF(TODAY()&gt;=$A226,COUNTIFS('Tracking Data'!N$3:N1223,"&lt;="&amp;$C226,'Tracking Data'!O$3:O1223,"="&amp;""),"")</f>
        <v/>
      </c>
      <c r="I226" t="str">
        <f ca="1">IF(TODAY()&gt;=$A226,COUNTIFS('Tracking Data'!O$3:O1223,"&lt;="&amp;$C226,'Tracking Data'!P$3:P1223,"="&amp;""),"")</f>
        <v/>
      </c>
      <c r="J226" t="str">
        <f t="shared" ca="1" si="17"/>
        <v/>
      </c>
      <c r="K226" t="str">
        <f ca="1">IF(TODAY()&gt;=$A226,COUNTIFS('Tracking Data'!P$3:P1223,"&lt;="&amp;$C226,'Tracking Data'!Q$3:Q1223,"="&amp;""),"")</f>
        <v/>
      </c>
      <c r="L226" t="str">
        <f ca="1">IF(TODAY()&gt;=$A226,COUNTIFS('Tracking Data'!Q$3:Q1223,"&lt;="&amp;$C226,'Tracking Data'!R$3:R1223,"="&amp;""),"")</f>
        <v/>
      </c>
      <c r="M226" t="str">
        <f t="shared" ca="1" si="18"/>
        <v/>
      </c>
      <c r="N226" t="str">
        <f ca="1">IF(M226&lt;&gt;"",COUNTIFS('Tracking Data'!R$3:R1224,"&gt;="&amp;'Weekly Summary'!$B226,'Tracking Data'!R$3:R1224,"&lt;="&amp;'Weekly Summary'!$C226),"")</f>
        <v/>
      </c>
      <c r="O226" t="str">
        <f t="shared" ca="1" si="19"/>
        <v/>
      </c>
      <c r="P226" t="str">
        <f>IFERROR(AVERAGEIFS('Tracking Data'!S$3:S$1000,'Tracking Data'!R$3:R1224,"&gt;="&amp;B226,'Tracking Data'!R$3:R1224,"&lt;="&amp;C226),"")</f>
        <v/>
      </c>
      <c r="Q226" t="str">
        <f ca="1">IF(D226&lt;&gt;"",COUNTIFS('Tracking Data'!D$3:D$1000,"SPM"&amp;"*",'Tracking Data'!R$3:R$1000,""),"")</f>
        <v/>
      </c>
      <c r="R226" t="str">
        <f ca="1">IF(D226&lt;&gt;"",COUNTIFS('Tracking Data'!D$3:D1224,"SPM"&amp;"*",'Tracking Data'!K$3:K1224,""),"")</f>
        <v/>
      </c>
    </row>
    <row r="227" spans="1:18" x14ac:dyDescent="0.25">
      <c r="A227" s="4">
        <f t="shared" si="20"/>
        <v>44374</v>
      </c>
      <c r="B227" s="4">
        <v>44374</v>
      </c>
      <c r="C227" s="4">
        <v>44380</v>
      </c>
      <c r="D227" t="str">
        <f ca="1">IF(TODAY()&gt;=$A227,COUNTIFS('Tracking Data'!K$3:K1224,"&lt;="&amp;$C227,'Tracking Data'!L$3:L1224,"="&amp;""),"")</f>
        <v/>
      </c>
      <c r="E227" t="str">
        <f ca="1">IF(TODAY()&gt;=$A227,COUNTIFS('Tracking Data'!L$3:L1224,"&lt;="&amp;$C227,'Tracking Data'!M$3:M1224,"="&amp;""),"")</f>
        <v/>
      </c>
      <c r="F227" t="str">
        <f ca="1">IF(TODAY()&gt;=$A227,COUNTIFS('Tracking Data'!M$3:M1224,"&lt;="&amp;$C227,'Tracking Data'!N$3:N1224,"="&amp;""),"")</f>
        <v/>
      </c>
      <c r="G227" t="str">
        <f t="shared" ca="1" si="16"/>
        <v/>
      </c>
      <c r="H227" t="str">
        <f ca="1">IF(TODAY()&gt;=$A227,COUNTIFS('Tracking Data'!N$3:N1224,"&lt;="&amp;$C227,'Tracking Data'!O$3:O1224,"="&amp;""),"")</f>
        <v/>
      </c>
      <c r="I227" t="str">
        <f ca="1">IF(TODAY()&gt;=$A227,COUNTIFS('Tracking Data'!O$3:O1224,"&lt;="&amp;$C227,'Tracking Data'!P$3:P1224,"="&amp;""),"")</f>
        <v/>
      </c>
      <c r="J227" t="str">
        <f t="shared" ca="1" si="17"/>
        <v/>
      </c>
      <c r="K227" t="str">
        <f ca="1">IF(TODAY()&gt;=$A227,COUNTIFS('Tracking Data'!P$3:P1224,"&lt;="&amp;$C227,'Tracking Data'!Q$3:Q1224,"="&amp;""),"")</f>
        <v/>
      </c>
      <c r="L227" t="str">
        <f ca="1">IF(TODAY()&gt;=$A227,COUNTIFS('Tracking Data'!Q$3:Q1224,"&lt;="&amp;$C227,'Tracking Data'!R$3:R1224,"="&amp;""),"")</f>
        <v/>
      </c>
      <c r="M227" t="str">
        <f t="shared" ca="1" si="18"/>
        <v/>
      </c>
      <c r="N227" t="str">
        <f ca="1">IF(M227&lt;&gt;"",COUNTIFS('Tracking Data'!R$3:R1225,"&gt;="&amp;'Weekly Summary'!$B227,'Tracking Data'!R$3:R1225,"&lt;="&amp;'Weekly Summary'!$C227),"")</f>
        <v/>
      </c>
      <c r="O227" t="str">
        <f t="shared" ca="1" si="19"/>
        <v/>
      </c>
      <c r="P227" t="str">
        <f>IFERROR(AVERAGEIFS('Tracking Data'!S$3:S$1000,'Tracking Data'!R$3:R1225,"&gt;="&amp;B227,'Tracking Data'!R$3:R1225,"&lt;="&amp;C227),"")</f>
        <v/>
      </c>
      <c r="Q227" t="str">
        <f ca="1">IF(D227&lt;&gt;"",COUNTIFS('Tracking Data'!D$3:D$1000,"SPM"&amp;"*",'Tracking Data'!R$3:R$1000,""),"")</f>
        <v/>
      </c>
      <c r="R227" t="str">
        <f ca="1">IF(D227&lt;&gt;"",COUNTIFS('Tracking Data'!D$3:D1225,"SPM"&amp;"*",'Tracking Data'!K$3:K1225,""),"")</f>
        <v/>
      </c>
    </row>
    <row r="228" spans="1:18" x14ac:dyDescent="0.25">
      <c r="A228" s="4">
        <f t="shared" si="20"/>
        <v>44381</v>
      </c>
      <c r="B228" s="4">
        <v>44381</v>
      </c>
      <c r="C228" s="4">
        <v>44387</v>
      </c>
      <c r="D228" t="str">
        <f ca="1">IF(TODAY()&gt;=$A228,COUNTIFS('Tracking Data'!K$3:K1225,"&lt;="&amp;$C228,'Tracking Data'!L$3:L1225,"="&amp;""),"")</f>
        <v/>
      </c>
      <c r="E228" t="str">
        <f ca="1">IF(TODAY()&gt;=$A228,COUNTIFS('Tracking Data'!L$3:L1225,"&lt;="&amp;$C228,'Tracking Data'!M$3:M1225,"="&amp;""),"")</f>
        <v/>
      </c>
      <c r="F228" t="str">
        <f ca="1">IF(TODAY()&gt;=$A228,COUNTIFS('Tracking Data'!M$3:M1225,"&lt;="&amp;$C228,'Tracking Data'!N$3:N1225,"="&amp;""),"")</f>
        <v/>
      </c>
      <c r="G228" t="str">
        <f t="shared" ca="1" si="16"/>
        <v/>
      </c>
      <c r="H228" t="str">
        <f ca="1">IF(TODAY()&gt;=$A228,COUNTIFS('Tracking Data'!N$3:N1225,"&lt;="&amp;$C228,'Tracking Data'!O$3:O1225,"="&amp;""),"")</f>
        <v/>
      </c>
      <c r="I228" t="str">
        <f ca="1">IF(TODAY()&gt;=$A228,COUNTIFS('Tracking Data'!O$3:O1225,"&lt;="&amp;$C228,'Tracking Data'!P$3:P1225,"="&amp;""),"")</f>
        <v/>
      </c>
      <c r="J228" t="str">
        <f t="shared" ca="1" si="17"/>
        <v/>
      </c>
      <c r="K228" t="str">
        <f ca="1">IF(TODAY()&gt;=$A228,COUNTIFS('Tracking Data'!P$3:P1225,"&lt;="&amp;$C228,'Tracking Data'!Q$3:Q1225,"="&amp;""),"")</f>
        <v/>
      </c>
      <c r="L228" t="str">
        <f ca="1">IF(TODAY()&gt;=$A228,COUNTIFS('Tracking Data'!Q$3:Q1225,"&lt;="&amp;$C228,'Tracking Data'!R$3:R1225,"="&amp;""),"")</f>
        <v/>
      </c>
      <c r="M228" t="str">
        <f t="shared" ca="1" si="18"/>
        <v/>
      </c>
      <c r="N228" t="str">
        <f ca="1">IF(M228&lt;&gt;"",COUNTIFS('Tracking Data'!R$3:R1226,"&gt;="&amp;'Weekly Summary'!$B228,'Tracking Data'!R$3:R1226,"&lt;="&amp;'Weekly Summary'!$C228),"")</f>
        <v/>
      </c>
      <c r="O228" t="str">
        <f t="shared" ca="1" si="19"/>
        <v/>
      </c>
      <c r="P228" t="str">
        <f>IFERROR(AVERAGEIFS('Tracking Data'!S$3:S$1000,'Tracking Data'!R$3:R1226,"&gt;="&amp;B228,'Tracking Data'!R$3:R1226,"&lt;="&amp;C228),"")</f>
        <v/>
      </c>
      <c r="Q228" t="str">
        <f ca="1">IF(D228&lt;&gt;"",COUNTIFS('Tracking Data'!D$3:D$1000,"SPM"&amp;"*",'Tracking Data'!R$3:R$1000,""),"")</f>
        <v/>
      </c>
      <c r="R228" t="str">
        <f ca="1">IF(D228&lt;&gt;"",COUNTIFS('Tracking Data'!D$3:D1226,"SPM"&amp;"*",'Tracking Data'!K$3:K1226,""),"")</f>
        <v/>
      </c>
    </row>
    <row r="229" spans="1:18" x14ac:dyDescent="0.25">
      <c r="A229" s="4">
        <f t="shared" si="20"/>
        <v>44388</v>
      </c>
      <c r="B229" s="4">
        <v>44388</v>
      </c>
      <c r="C229" s="4">
        <v>44394</v>
      </c>
      <c r="D229" t="str">
        <f ca="1">IF(TODAY()&gt;=$A229,COUNTIFS('Tracking Data'!K$3:K1226,"&lt;="&amp;$C229,'Tracking Data'!L$3:L1226,"="&amp;""),"")</f>
        <v/>
      </c>
      <c r="E229" t="str">
        <f ca="1">IF(TODAY()&gt;=$A229,COUNTIFS('Tracking Data'!L$3:L1226,"&lt;="&amp;$C229,'Tracking Data'!M$3:M1226,"="&amp;""),"")</f>
        <v/>
      </c>
      <c r="F229" t="str">
        <f ca="1">IF(TODAY()&gt;=$A229,COUNTIFS('Tracking Data'!M$3:M1226,"&lt;="&amp;$C229,'Tracking Data'!N$3:N1226,"="&amp;""),"")</f>
        <v/>
      </c>
      <c r="G229" t="str">
        <f t="shared" ca="1" si="16"/>
        <v/>
      </c>
      <c r="H229" t="str">
        <f ca="1">IF(TODAY()&gt;=$A229,COUNTIFS('Tracking Data'!N$3:N1226,"&lt;="&amp;$C229,'Tracking Data'!O$3:O1226,"="&amp;""),"")</f>
        <v/>
      </c>
      <c r="I229" t="str">
        <f ca="1">IF(TODAY()&gt;=$A229,COUNTIFS('Tracking Data'!O$3:O1226,"&lt;="&amp;$C229,'Tracking Data'!P$3:P1226,"="&amp;""),"")</f>
        <v/>
      </c>
      <c r="J229" t="str">
        <f t="shared" ca="1" si="17"/>
        <v/>
      </c>
      <c r="K229" t="str">
        <f ca="1">IF(TODAY()&gt;=$A229,COUNTIFS('Tracking Data'!P$3:P1226,"&lt;="&amp;$C229,'Tracking Data'!Q$3:Q1226,"="&amp;""),"")</f>
        <v/>
      </c>
      <c r="L229" t="str">
        <f ca="1">IF(TODAY()&gt;=$A229,COUNTIFS('Tracking Data'!Q$3:Q1226,"&lt;="&amp;$C229,'Tracking Data'!R$3:R1226,"="&amp;""),"")</f>
        <v/>
      </c>
      <c r="M229" t="str">
        <f t="shared" ca="1" si="18"/>
        <v/>
      </c>
      <c r="N229" t="str">
        <f ca="1">IF(M229&lt;&gt;"",COUNTIFS('Tracking Data'!R$3:R1227,"&gt;="&amp;'Weekly Summary'!$B229,'Tracking Data'!R$3:R1227,"&lt;="&amp;'Weekly Summary'!$C229),"")</f>
        <v/>
      </c>
      <c r="O229" t="str">
        <f t="shared" ca="1" si="19"/>
        <v/>
      </c>
      <c r="P229" t="str">
        <f>IFERROR(AVERAGEIFS('Tracking Data'!S$3:S$1000,'Tracking Data'!R$3:R1227,"&gt;="&amp;B229,'Tracking Data'!R$3:R1227,"&lt;="&amp;C229),"")</f>
        <v/>
      </c>
      <c r="Q229" t="str">
        <f ca="1">IF(D229&lt;&gt;"",COUNTIFS('Tracking Data'!D$3:D$1000,"SPM"&amp;"*",'Tracking Data'!R$3:R$1000,""),"")</f>
        <v/>
      </c>
      <c r="R229" t="str">
        <f ca="1">IF(D229&lt;&gt;"",COUNTIFS('Tracking Data'!D$3:D1227,"SPM"&amp;"*",'Tracking Data'!K$3:K1227,""),"")</f>
        <v/>
      </c>
    </row>
    <row r="230" spans="1:18" x14ac:dyDescent="0.25">
      <c r="A230" s="4">
        <f t="shared" si="20"/>
        <v>44395</v>
      </c>
      <c r="B230" s="4">
        <v>44395</v>
      </c>
      <c r="C230" s="4">
        <v>44401</v>
      </c>
      <c r="D230" t="str">
        <f ca="1">IF(TODAY()&gt;=$A230,COUNTIFS('Tracking Data'!K$3:K1227,"&lt;="&amp;$C230,'Tracking Data'!L$3:L1227,"="&amp;""),"")</f>
        <v/>
      </c>
      <c r="E230" t="str">
        <f ca="1">IF(TODAY()&gt;=$A230,COUNTIFS('Tracking Data'!L$3:L1227,"&lt;="&amp;$C230,'Tracking Data'!M$3:M1227,"="&amp;""),"")</f>
        <v/>
      </c>
      <c r="F230" t="str">
        <f ca="1">IF(TODAY()&gt;=$A230,COUNTIFS('Tracking Data'!M$3:M1227,"&lt;="&amp;$C230,'Tracking Data'!N$3:N1227,"="&amp;""),"")</f>
        <v/>
      </c>
      <c r="G230" t="str">
        <f t="shared" ca="1" si="16"/>
        <v/>
      </c>
      <c r="H230" t="str">
        <f ca="1">IF(TODAY()&gt;=$A230,COUNTIFS('Tracking Data'!N$3:N1227,"&lt;="&amp;$C230,'Tracking Data'!O$3:O1227,"="&amp;""),"")</f>
        <v/>
      </c>
      <c r="I230" t="str">
        <f ca="1">IF(TODAY()&gt;=$A230,COUNTIFS('Tracking Data'!O$3:O1227,"&lt;="&amp;$C230,'Tracking Data'!P$3:P1227,"="&amp;""),"")</f>
        <v/>
      </c>
      <c r="J230" t="str">
        <f t="shared" ca="1" si="17"/>
        <v/>
      </c>
      <c r="K230" t="str">
        <f ca="1">IF(TODAY()&gt;=$A230,COUNTIFS('Tracking Data'!P$3:P1227,"&lt;="&amp;$C230,'Tracking Data'!Q$3:Q1227,"="&amp;""),"")</f>
        <v/>
      </c>
      <c r="L230" t="str">
        <f ca="1">IF(TODAY()&gt;=$A230,COUNTIFS('Tracking Data'!Q$3:Q1227,"&lt;="&amp;$C230,'Tracking Data'!R$3:R1227,"="&amp;""),"")</f>
        <v/>
      </c>
      <c r="M230" t="str">
        <f t="shared" ca="1" si="18"/>
        <v/>
      </c>
      <c r="N230" t="str">
        <f ca="1">IF(M230&lt;&gt;"",COUNTIFS('Tracking Data'!R$3:R1228,"&gt;="&amp;'Weekly Summary'!$B230,'Tracking Data'!R$3:R1228,"&lt;="&amp;'Weekly Summary'!$C230),"")</f>
        <v/>
      </c>
      <c r="O230" t="str">
        <f t="shared" ca="1" si="19"/>
        <v/>
      </c>
      <c r="P230" t="str">
        <f>IFERROR(AVERAGEIFS('Tracking Data'!S$3:S$1000,'Tracking Data'!R$3:R1228,"&gt;="&amp;B230,'Tracking Data'!R$3:R1228,"&lt;="&amp;C230),"")</f>
        <v/>
      </c>
      <c r="Q230" t="str">
        <f ca="1">IF(D230&lt;&gt;"",COUNTIFS('Tracking Data'!D$3:D$1000,"SPM"&amp;"*",'Tracking Data'!R$3:R$1000,""),"")</f>
        <v/>
      </c>
      <c r="R230" t="str">
        <f ca="1">IF(D230&lt;&gt;"",COUNTIFS('Tracking Data'!D$3:D1228,"SPM"&amp;"*",'Tracking Data'!K$3:K1228,""),"")</f>
        <v/>
      </c>
    </row>
    <row r="231" spans="1:18" x14ac:dyDescent="0.25">
      <c r="A231" s="4">
        <f t="shared" si="20"/>
        <v>44402</v>
      </c>
      <c r="B231" s="4">
        <v>44402</v>
      </c>
      <c r="C231" s="4">
        <v>44408</v>
      </c>
      <c r="D231" t="str">
        <f ca="1">IF(TODAY()&gt;=$A231,COUNTIFS('Tracking Data'!K$3:K1228,"&lt;="&amp;$C231,'Tracking Data'!L$3:L1228,"="&amp;""),"")</f>
        <v/>
      </c>
      <c r="E231" t="str">
        <f ca="1">IF(TODAY()&gt;=$A231,COUNTIFS('Tracking Data'!L$3:L1228,"&lt;="&amp;$C231,'Tracking Data'!M$3:M1228,"="&amp;""),"")</f>
        <v/>
      </c>
      <c r="F231" t="str">
        <f ca="1">IF(TODAY()&gt;=$A231,COUNTIFS('Tracking Data'!M$3:M1228,"&lt;="&amp;$C231,'Tracking Data'!N$3:N1228,"="&amp;""),"")</f>
        <v/>
      </c>
      <c r="G231" t="str">
        <f t="shared" ca="1" si="16"/>
        <v/>
      </c>
      <c r="H231" t="str">
        <f ca="1">IF(TODAY()&gt;=$A231,COUNTIFS('Tracking Data'!N$3:N1228,"&lt;="&amp;$C231,'Tracking Data'!O$3:O1228,"="&amp;""),"")</f>
        <v/>
      </c>
      <c r="I231" t="str">
        <f ca="1">IF(TODAY()&gt;=$A231,COUNTIFS('Tracking Data'!O$3:O1228,"&lt;="&amp;$C231,'Tracking Data'!P$3:P1228,"="&amp;""),"")</f>
        <v/>
      </c>
      <c r="J231" t="str">
        <f t="shared" ca="1" si="17"/>
        <v/>
      </c>
      <c r="K231" t="str">
        <f ca="1">IF(TODAY()&gt;=$A231,COUNTIFS('Tracking Data'!P$3:P1228,"&lt;="&amp;$C231,'Tracking Data'!Q$3:Q1228,"="&amp;""),"")</f>
        <v/>
      </c>
      <c r="L231" t="str">
        <f ca="1">IF(TODAY()&gt;=$A231,COUNTIFS('Tracking Data'!Q$3:Q1228,"&lt;="&amp;$C231,'Tracking Data'!R$3:R1228,"="&amp;""),"")</f>
        <v/>
      </c>
      <c r="M231" t="str">
        <f t="shared" ca="1" si="18"/>
        <v/>
      </c>
      <c r="N231" t="str">
        <f ca="1">IF(M231&lt;&gt;"",COUNTIFS('Tracking Data'!R$3:R1229,"&gt;="&amp;'Weekly Summary'!$B231,'Tracking Data'!R$3:R1229,"&lt;="&amp;'Weekly Summary'!$C231),"")</f>
        <v/>
      </c>
      <c r="O231" t="str">
        <f t="shared" ca="1" si="19"/>
        <v/>
      </c>
      <c r="P231" t="str">
        <f>IFERROR(AVERAGEIFS('Tracking Data'!S$3:S$1000,'Tracking Data'!R$3:R1229,"&gt;="&amp;B231,'Tracking Data'!R$3:R1229,"&lt;="&amp;C231),"")</f>
        <v/>
      </c>
      <c r="Q231" t="str">
        <f ca="1">IF(D231&lt;&gt;"",COUNTIFS('Tracking Data'!D$3:D$1000,"SPM"&amp;"*",'Tracking Data'!R$3:R$1000,""),"")</f>
        <v/>
      </c>
      <c r="R231" t="str">
        <f ca="1">IF(D231&lt;&gt;"",COUNTIFS('Tracking Data'!D$3:D1229,"SPM"&amp;"*",'Tracking Data'!K$3:K1229,""),"")</f>
        <v/>
      </c>
    </row>
    <row r="232" spans="1:18" x14ac:dyDescent="0.25">
      <c r="A232" s="4">
        <f t="shared" si="20"/>
        <v>44409</v>
      </c>
      <c r="B232" s="4">
        <v>44409</v>
      </c>
      <c r="C232" s="4">
        <v>44415</v>
      </c>
      <c r="D232" t="str">
        <f ca="1">IF(TODAY()&gt;=$A232,COUNTIFS('Tracking Data'!K$3:K1229,"&lt;="&amp;$C232,'Tracking Data'!L$3:L1229,"="&amp;""),"")</f>
        <v/>
      </c>
      <c r="E232" t="str">
        <f ca="1">IF(TODAY()&gt;=$A232,COUNTIFS('Tracking Data'!L$3:L1229,"&lt;="&amp;$C232,'Tracking Data'!M$3:M1229,"="&amp;""),"")</f>
        <v/>
      </c>
      <c r="F232" t="str">
        <f ca="1">IF(TODAY()&gt;=$A232,COUNTIFS('Tracking Data'!M$3:M1229,"&lt;="&amp;$C232,'Tracking Data'!N$3:N1229,"="&amp;""),"")</f>
        <v/>
      </c>
      <c r="G232" t="str">
        <f t="shared" ca="1" si="16"/>
        <v/>
      </c>
      <c r="H232" t="str">
        <f ca="1">IF(TODAY()&gt;=$A232,COUNTIFS('Tracking Data'!N$3:N1229,"&lt;="&amp;$C232,'Tracking Data'!O$3:O1229,"="&amp;""),"")</f>
        <v/>
      </c>
      <c r="I232" t="str">
        <f ca="1">IF(TODAY()&gt;=$A232,COUNTIFS('Tracking Data'!O$3:O1229,"&lt;="&amp;$C232,'Tracking Data'!P$3:P1229,"="&amp;""),"")</f>
        <v/>
      </c>
      <c r="J232" t="str">
        <f t="shared" ca="1" si="17"/>
        <v/>
      </c>
      <c r="K232" t="str">
        <f ca="1">IF(TODAY()&gt;=$A232,COUNTIFS('Tracking Data'!P$3:P1229,"&lt;="&amp;$C232,'Tracking Data'!Q$3:Q1229,"="&amp;""),"")</f>
        <v/>
      </c>
      <c r="L232" t="str">
        <f ca="1">IF(TODAY()&gt;=$A232,COUNTIFS('Tracking Data'!Q$3:Q1229,"&lt;="&amp;$C232,'Tracking Data'!R$3:R1229,"="&amp;""),"")</f>
        <v/>
      </c>
      <c r="M232" t="str">
        <f t="shared" ca="1" si="18"/>
        <v/>
      </c>
      <c r="N232" t="str">
        <f ca="1">IF(M232&lt;&gt;"",COUNTIFS('Tracking Data'!R$3:R1230,"&gt;="&amp;'Weekly Summary'!$B232,'Tracking Data'!R$3:R1230,"&lt;="&amp;'Weekly Summary'!$C232),"")</f>
        <v/>
      </c>
      <c r="O232" t="str">
        <f t="shared" ca="1" si="19"/>
        <v/>
      </c>
      <c r="P232" t="str">
        <f>IFERROR(AVERAGEIFS('Tracking Data'!S$3:S$1000,'Tracking Data'!R$3:R1230,"&gt;="&amp;B232,'Tracking Data'!R$3:R1230,"&lt;="&amp;C232),"")</f>
        <v/>
      </c>
      <c r="Q232" t="str">
        <f ca="1">IF(D232&lt;&gt;"",COUNTIFS('Tracking Data'!D$3:D$1000,"SPM"&amp;"*",'Tracking Data'!R$3:R$1000,""),"")</f>
        <v/>
      </c>
      <c r="R232" t="str">
        <f ca="1">IF(D232&lt;&gt;"",COUNTIFS('Tracking Data'!D$3:D1230,"SPM"&amp;"*",'Tracking Data'!K$3:K1230,""),"")</f>
        <v/>
      </c>
    </row>
    <row r="233" spans="1:18" x14ac:dyDescent="0.25">
      <c r="A233" s="4">
        <f t="shared" si="20"/>
        <v>44416</v>
      </c>
      <c r="B233" s="4">
        <v>44416</v>
      </c>
      <c r="C233" s="4">
        <v>44422</v>
      </c>
      <c r="D233" t="str">
        <f ca="1">IF(TODAY()&gt;=$A233,COUNTIFS('Tracking Data'!K$3:K1230,"&lt;="&amp;$C233,'Tracking Data'!L$3:L1230,"="&amp;""),"")</f>
        <v/>
      </c>
      <c r="E233" t="str">
        <f ca="1">IF(TODAY()&gt;=$A233,COUNTIFS('Tracking Data'!L$3:L1230,"&lt;="&amp;$C233,'Tracking Data'!M$3:M1230,"="&amp;""),"")</f>
        <v/>
      </c>
      <c r="F233" t="str">
        <f ca="1">IF(TODAY()&gt;=$A233,COUNTIFS('Tracking Data'!M$3:M1230,"&lt;="&amp;$C233,'Tracking Data'!N$3:N1230,"="&amp;""),"")</f>
        <v/>
      </c>
      <c r="G233" t="str">
        <f t="shared" ca="1" si="16"/>
        <v/>
      </c>
      <c r="H233" t="str">
        <f ca="1">IF(TODAY()&gt;=$A233,COUNTIFS('Tracking Data'!N$3:N1230,"&lt;="&amp;$C233,'Tracking Data'!O$3:O1230,"="&amp;""),"")</f>
        <v/>
      </c>
      <c r="I233" t="str">
        <f ca="1">IF(TODAY()&gt;=$A233,COUNTIFS('Tracking Data'!O$3:O1230,"&lt;="&amp;$C233,'Tracking Data'!P$3:P1230,"="&amp;""),"")</f>
        <v/>
      </c>
      <c r="J233" t="str">
        <f t="shared" ca="1" si="17"/>
        <v/>
      </c>
      <c r="K233" t="str">
        <f ca="1">IF(TODAY()&gt;=$A233,COUNTIFS('Tracking Data'!P$3:P1230,"&lt;="&amp;$C233,'Tracking Data'!Q$3:Q1230,"="&amp;""),"")</f>
        <v/>
      </c>
      <c r="L233" t="str">
        <f ca="1">IF(TODAY()&gt;=$A233,COUNTIFS('Tracking Data'!Q$3:Q1230,"&lt;="&amp;$C233,'Tracking Data'!R$3:R1230,"="&amp;""),"")</f>
        <v/>
      </c>
      <c r="M233" t="str">
        <f t="shared" ca="1" si="18"/>
        <v/>
      </c>
      <c r="N233" t="str">
        <f ca="1">IF(M233&lt;&gt;"",COUNTIFS('Tracking Data'!R$3:R1231,"&gt;="&amp;'Weekly Summary'!$B233,'Tracking Data'!R$3:R1231,"&lt;="&amp;'Weekly Summary'!$C233),"")</f>
        <v/>
      </c>
      <c r="O233" t="str">
        <f t="shared" ca="1" si="19"/>
        <v/>
      </c>
      <c r="P233" t="str">
        <f>IFERROR(AVERAGEIFS('Tracking Data'!S$3:S$1000,'Tracking Data'!R$3:R1231,"&gt;="&amp;B233,'Tracking Data'!R$3:R1231,"&lt;="&amp;C233),"")</f>
        <v/>
      </c>
      <c r="Q233" t="str">
        <f ca="1">IF(D233&lt;&gt;"",COUNTIFS('Tracking Data'!D$3:D$1000,"SPM"&amp;"*",'Tracking Data'!R$3:R$1000,""),"")</f>
        <v/>
      </c>
      <c r="R233" t="str">
        <f ca="1">IF(D233&lt;&gt;"",COUNTIFS('Tracking Data'!D$3:D1231,"SPM"&amp;"*",'Tracking Data'!K$3:K1231,""),"")</f>
        <v/>
      </c>
    </row>
    <row r="234" spans="1:18" x14ac:dyDescent="0.25">
      <c r="A234" s="4">
        <f t="shared" si="20"/>
        <v>44423</v>
      </c>
      <c r="B234" s="4">
        <v>44423</v>
      </c>
      <c r="C234" s="4">
        <v>44429</v>
      </c>
      <c r="D234" t="str">
        <f ca="1">IF(TODAY()&gt;=$A234,COUNTIFS('Tracking Data'!K$3:K1231,"&lt;="&amp;$C234,'Tracking Data'!L$3:L1231,"="&amp;""),"")</f>
        <v/>
      </c>
      <c r="E234" t="str">
        <f ca="1">IF(TODAY()&gt;=$A234,COUNTIFS('Tracking Data'!L$3:L1231,"&lt;="&amp;$C234,'Tracking Data'!M$3:M1231,"="&amp;""),"")</f>
        <v/>
      </c>
      <c r="F234" t="str">
        <f ca="1">IF(TODAY()&gt;=$A234,COUNTIFS('Tracking Data'!M$3:M1231,"&lt;="&amp;$C234,'Tracking Data'!N$3:N1231,"="&amp;""),"")</f>
        <v/>
      </c>
      <c r="G234" t="str">
        <f t="shared" ca="1" si="16"/>
        <v/>
      </c>
      <c r="H234" t="str">
        <f ca="1">IF(TODAY()&gt;=$A234,COUNTIFS('Tracking Data'!N$3:N1231,"&lt;="&amp;$C234,'Tracking Data'!O$3:O1231,"="&amp;""),"")</f>
        <v/>
      </c>
      <c r="I234" t="str">
        <f ca="1">IF(TODAY()&gt;=$A234,COUNTIFS('Tracking Data'!O$3:O1231,"&lt;="&amp;$C234,'Tracking Data'!P$3:P1231,"="&amp;""),"")</f>
        <v/>
      </c>
      <c r="J234" t="str">
        <f t="shared" ca="1" si="17"/>
        <v/>
      </c>
      <c r="K234" t="str">
        <f ca="1">IF(TODAY()&gt;=$A234,COUNTIFS('Tracking Data'!P$3:P1231,"&lt;="&amp;$C234,'Tracking Data'!Q$3:Q1231,"="&amp;""),"")</f>
        <v/>
      </c>
      <c r="L234" t="str">
        <f ca="1">IF(TODAY()&gt;=$A234,COUNTIFS('Tracking Data'!Q$3:Q1231,"&lt;="&amp;$C234,'Tracking Data'!R$3:R1231,"="&amp;""),"")</f>
        <v/>
      </c>
      <c r="M234" t="str">
        <f t="shared" ca="1" si="18"/>
        <v/>
      </c>
      <c r="N234" t="str">
        <f ca="1">IF(M234&lt;&gt;"",COUNTIFS('Tracking Data'!R$3:R1232,"&gt;="&amp;'Weekly Summary'!$B234,'Tracking Data'!R$3:R1232,"&lt;="&amp;'Weekly Summary'!$C234),"")</f>
        <v/>
      </c>
      <c r="O234" t="str">
        <f t="shared" ca="1" si="19"/>
        <v/>
      </c>
      <c r="P234" t="str">
        <f>IFERROR(AVERAGEIFS('Tracking Data'!S$3:S$1000,'Tracking Data'!R$3:R1232,"&gt;="&amp;B234,'Tracking Data'!R$3:R1232,"&lt;="&amp;C234),"")</f>
        <v/>
      </c>
      <c r="Q234" t="str">
        <f ca="1">IF(D234&lt;&gt;"",COUNTIFS('Tracking Data'!D$3:D$1000,"SPM"&amp;"*",'Tracking Data'!R$3:R$1000,""),"")</f>
        <v/>
      </c>
      <c r="R234" t="str">
        <f ca="1">IF(D234&lt;&gt;"",COUNTIFS('Tracking Data'!D$3:D1232,"SPM"&amp;"*",'Tracking Data'!K$3:K1232,""),"")</f>
        <v/>
      </c>
    </row>
    <row r="235" spans="1:18" x14ac:dyDescent="0.25">
      <c r="A235" s="4">
        <f t="shared" si="20"/>
        <v>44430</v>
      </c>
      <c r="B235" s="4">
        <v>44430</v>
      </c>
      <c r="C235" s="4">
        <v>44436</v>
      </c>
      <c r="D235" t="str">
        <f ca="1">IF(TODAY()&gt;=$A235,COUNTIFS('Tracking Data'!K$3:K1232,"&lt;="&amp;$C235,'Tracking Data'!L$3:L1232,"="&amp;""),"")</f>
        <v/>
      </c>
      <c r="E235" t="str">
        <f ca="1">IF(TODAY()&gt;=$A235,COUNTIFS('Tracking Data'!L$3:L1232,"&lt;="&amp;$C235,'Tracking Data'!M$3:M1232,"="&amp;""),"")</f>
        <v/>
      </c>
      <c r="F235" t="str">
        <f ca="1">IF(TODAY()&gt;=$A235,COUNTIFS('Tracking Data'!M$3:M1232,"&lt;="&amp;$C235,'Tracking Data'!N$3:N1232,"="&amp;""),"")</f>
        <v/>
      </c>
      <c r="G235" t="str">
        <f t="shared" ca="1" si="16"/>
        <v/>
      </c>
      <c r="H235" t="str">
        <f ca="1">IF(TODAY()&gt;=$A235,COUNTIFS('Tracking Data'!N$3:N1232,"&lt;="&amp;$C235,'Tracking Data'!O$3:O1232,"="&amp;""),"")</f>
        <v/>
      </c>
      <c r="I235" t="str">
        <f ca="1">IF(TODAY()&gt;=$A235,COUNTIFS('Tracking Data'!O$3:O1232,"&lt;="&amp;$C235,'Tracking Data'!P$3:P1232,"="&amp;""),"")</f>
        <v/>
      </c>
      <c r="J235" t="str">
        <f t="shared" ca="1" si="17"/>
        <v/>
      </c>
      <c r="K235" t="str">
        <f ca="1">IF(TODAY()&gt;=$A235,COUNTIFS('Tracking Data'!P$3:P1232,"&lt;="&amp;$C235,'Tracking Data'!Q$3:Q1232,"="&amp;""),"")</f>
        <v/>
      </c>
      <c r="L235" t="str">
        <f ca="1">IF(TODAY()&gt;=$A235,COUNTIFS('Tracking Data'!Q$3:Q1232,"&lt;="&amp;$C235,'Tracking Data'!R$3:R1232,"="&amp;""),"")</f>
        <v/>
      </c>
      <c r="M235" t="str">
        <f t="shared" ca="1" si="18"/>
        <v/>
      </c>
      <c r="N235" t="str">
        <f ca="1">IF(M235&lt;&gt;"",COUNTIFS('Tracking Data'!R$3:R1233,"&gt;="&amp;'Weekly Summary'!$B235,'Tracking Data'!R$3:R1233,"&lt;="&amp;'Weekly Summary'!$C235),"")</f>
        <v/>
      </c>
      <c r="O235" t="str">
        <f t="shared" ca="1" si="19"/>
        <v/>
      </c>
      <c r="P235" t="str">
        <f>IFERROR(AVERAGEIFS('Tracking Data'!S$3:S$1000,'Tracking Data'!R$3:R1233,"&gt;="&amp;B235,'Tracking Data'!R$3:R1233,"&lt;="&amp;C235),"")</f>
        <v/>
      </c>
      <c r="Q235" t="str">
        <f ca="1">IF(D235&lt;&gt;"",COUNTIFS('Tracking Data'!D$3:D$1000,"SPM"&amp;"*",'Tracking Data'!R$3:R$1000,""),"")</f>
        <v/>
      </c>
      <c r="R235" t="str">
        <f ca="1">IF(D235&lt;&gt;"",COUNTIFS('Tracking Data'!D$3:D1233,"SPM"&amp;"*",'Tracking Data'!K$3:K1233,""),"")</f>
        <v/>
      </c>
    </row>
    <row r="236" spans="1:18" x14ac:dyDescent="0.25">
      <c r="A236" s="4">
        <f t="shared" si="20"/>
        <v>44437</v>
      </c>
      <c r="B236" s="4">
        <v>44437</v>
      </c>
      <c r="C236" s="4">
        <v>44443</v>
      </c>
      <c r="D236" t="str">
        <f ca="1">IF(TODAY()&gt;=$A236,COUNTIFS('Tracking Data'!K$3:K1233,"&lt;="&amp;$C236,'Tracking Data'!L$3:L1233,"="&amp;""),"")</f>
        <v/>
      </c>
      <c r="E236" t="str">
        <f ca="1">IF(TODAY()&gt;=$A236,COUNTIFS('Tracking Data'!L$3:L1233,"&lt;="&amp;$C236,'Tracking Data'!M$3:M1233,"="&amp;""),"")</f>
        <v/>
      </c>
      <c r="F236" t="str">
        <f ca="1">IF(TODAY()&gt;=$A236,COUNTIFS('Tracking Data'!M$3:M1233,"&lt;="&amp;$C236,'Tracking Data'!N$3:N1233,"="&amp;""),"")</f>
        <v/>
      </c>
      <c r="G236" t="str">
        <f t="shared" ca="1" si="16"/>
        <v/>
      </c>
      <c r="H236" t="str">
        <f ca="1">IF(TODAY()&gt;=$A236,COUNTIFS('Tracking Data'!N$3:N1233,"&lt;="&amp;$C236,'Tracking Data'!O$3:O1233,"="&amp;""),"")</f>
        <v/>
      </c>
      <c r="I236" t="str">
        <f ca="1">IF(TODAY()&gt;=$A236,COUNTIFS('Tracking Data'!O$3:O1233,"&lt;="&amp;$C236,'Tracking Data'!P$3:P1233,"="&amp;""),"")</f>
        <v/>
      </c>
      <c r="J236" t="str">
        <f t="shared" ca="1" si="17"/>
        <v/>
      </c>
      <c r="K236" t="str">
        <f ca="1">IF(TODAY()&gt;=$A236,COUNTIFS('Tracking Data'!P$3:P1233,"&lt;="&amp;$C236,'Tracking Data'!Q$3:Q1233,"="&amp;""),"")</f>
        <v/>
      </c>
      <c r="L236" t="str">
        <f ca="1">IF(TODAY()&gt;=$A236,COUNTIFS('Tracking Data'!Q$3:Q1233,"&lt;="&amp;$C236,'Tracking Data'!R$3:R1233,"="&amp;""),"")</f>
        <v/>
      </c>
      <c r="M236" t="str">
        <f t="shared" ca="1" si="18"/>
        <v/>
      </c>
      <c r="N236" t="str">
        <f ca="1">IF(M236&lt;&gt;"",COUNTIFS('Tracking Data'!R$3:R1234,"&gt;="&amp;'Weekly Summary'!$B236,'Tracking Data'!R$3:R1234,"&lt;="&amp;'Weekly Summary'!$C236),"")</f>
        <v/>
      </c>
      <c r="O236" t="str">
        <f t="shared" ca="1" si="19"/>
        <v/>
      </c>
      <c r="P236" t="str">
        <f>IFERROR(AVERAGEIFS('Tracking Data'!S$3:S$1000,'Tracking Data'!R$3:R1234,"&gt;="&amp;B236,'Tracking Data'!R$3:R1234,"&lt;="&amp;C236),"")</f>
        <v/>
      </c>
      <c r="Q236" t="str">
        <f ca="1">IF(D236&lt;&gt;"",COUNTIFS('Tracking Data'!D$3:D$1000,"SPM"&amp;"*",'Tracking Data'!R$3:R$1000,""),"")</f>
        <v/>
      </c>
      <c r="R236" t="str">
        <f ca="1">IF(D236&lt;&gt;"",COUNTIFS('Tracking Data'!D$3:D1234,"SPM"&amp;"*",'Tracking Data'!K$3:K1234,""),"")</f>
        <v/>
      </c>
    </row>
    <row r="237" spans="1:18" x14ac:dyDescent="0.25">
      <c r="A237" s="4">
        <f t="shared" si="20"/>
        <v>44444</v>
      </c>
      <c r="B237" s="4">
        <v>44444</v>
      </c>
      <c r="C237" s="4">
        <v>44450</v>
      </c>
      <c r="D237" t="str">
        <f ca="1">IF(TODAY()&gt;=$A237,COUNTIFS('Tracking Data'!K$3:K1234,"&lt;="&amp;$C237,'Tracking Data'!L$3:L1234,"="&amp;""),"")</f>
        <v/>
      </c>
      <c r="E237" t="str">
        <f ca="1">IF(TODAY()&gt;=$A237,COUNTIFS('Tracking Data'!L$3:L1234,"&lt;="&amp;$C237,'Tracking Data'!M$3:M1234,"="&amp;""),"")</f>
        <v/>
      </c>
      <c r="F237" t="str">
        <f ca="1">IF(TODAY()&gt;=$A237,COUNTIFS('Tracking Data'!M$3:M1234,"&lt;="&amp;$C237,'Tracking Data'!N$3:N1234,"="&amp;""),"")</f>
        <v/>
      </c>
      <c r="G237" t="str">
        <f t="shared" ca="1" si="16"/>
        <v/>
      </c>
      <c r="H237" t="str">
        <f ca="1">IF(TODAY()&gt;=$A237,COUNTIFS('Tracking Data'!N$3:N1234,"&lt;="&amp;$C237,'Tracking Data'!O$3:O1234,"="&amp;""),"")</f>
        <v/>
      </c>
      <c r="I237" t="str">
        <f ca="1">IF(TODAY()&gt;=$A237,COUNTIFS('Tracking Data'!O$3:O1234,"&lt;="&amp;$C237,'Tracking Data'!P$3:P1234,"="&amp;""),"")</f>
        <v/>
      </c>
      <c r="J237" t="str">
        <f t="shared" ca="1" si="17"/>
        <v/>
      </c>
      <c r="K237" t="str">
        <f ca="1">IF(TODAY()&gt;=$A237,COUNTIFS('Tracking Data'!P$3:P1234,"&lt;="&amp;$C237,'Tracking Data'!Q$3:Q1234,"="&amp;""),"")</f>
        <v/>
      </c>
      <c r="L237" t="str">
        <f ca="1">IF(TODAY()&gt;=$A237,COUNTIFS('Tracking Data'!Q$3:Q1234,"&lt;="&amp;$C237,'Tracking Data'!R$3:R1234,"="&amp;""),"")</f>
        <v/>
      </c>
      <c r="M237" t="str">
        <f t="shared" ca="1" si="18"/>
        <v/>
      </c>
      <c r="N237" t="str">
        <f ca="1">IF(M237&lt;&gt;"",COUNTIFS('Tracking Data'!R$3:R1235,"&gt;="&amp;'Weekly Summary'!$B237,'Tracking Data'!R$3:R1235,"&lt;="&amp;'Weekly Summary'!$C237),"")</f>
        <v/>
      </c>
      <c r="O237" t="str">
        <f t="shared" ca="1" si="19"/>
        <v/>
      </c>
      <c r="P237" t="str">
        <f>IFERROR(AVERAGEIFS('Tracking Data'!S$3:S$1000,'Tracking Data'!R$3:R1235,"&gt;="&amp;B237,'Tracking Data'!R$3:R1235,"&lt;="&amp;C237),"")</f>
        <v/>
      </c>
      <c r="Q237" t="str">
        <f ca="1">IF(D237&lt;&gt;"",COUNTIFS('Tracking Data'!D$3:D$1000,"SPM"&amp;"*",'Tracking Data'!R$3:R$1000,""),"")</f>
        <v/>
      </c>
      <c r="R237" t="str">
        <f ca="1">IF(D237&lt;&gt;"",COUNTIFS('Tracking Data'!D$3:D1235,"SPM"&amp;"*",'Tracking Data'!K$3:K1235,""),"")</f>
        <v/>
      </c>
    </row>
    <row r="238" spans="1:18" x14ac:dyDescent="0.25">
      <c r="A238" s="4">
        <f t="shared" si="20"/>
        <v>44451</v>
      </c>
      <c r="B238" s="4">
        <v>44451</v>
      </c>
      <c r="C238" s="4">
        <v>44457</v>
      </c>
      <c r="D238" t="str">
        <f ca="1">IF(TODAY()&gt;=$A238,COUNTIFS('Tracking Data'!K$3:K1235,"&lt;="&amp;$C238,'Tracking Data'!L$3:L1235,"="&amp;""),"")</f>
        <v/>
      </c>
      <c r="E238" t="str">
        <f ca="1">IF(TODAY()&gt;=$A238,COUNTIFS('Tracking Data'!L$3:L1235,"&lt;="&amp;$C238,'Tracking Data'!M$3:M1235,"="&amp;""),"")</f>
        <v/>
      </c>
      <c r="F238" t="str">
        <f ca="1">IF(TODAY()&gt;=$A238,COUNTIFS('Tracking Data'!M$3:M1235,"&lt;="&amp;$C238,'Tracking Data'!N$3:N1235,"="&amp;""),"")</f>
        <v/>
      </c>
      <c r="G238" t="str">
        <f t="shared" ca="1" si="16"/>
        <v/>
      </c>
      <c r="H238" t="str">
        <f ca="1">IF(TODAY()&gt;=$A238,COUNTIFS('Tracking Data'!N$3:N1235,"&lt;="&amp;$C238,'Tracking Data'!O$3:O1235,"="&amp;""),"")</f>
        <v/>
      </c>
      <c r="I238" t="str">
        <f ca="1">IF(TODAY()&gt;=$A238,COUNTIFS('Tracking Data'!O$3:O1235,"&lt;="&amp;$C238,'Tracking Data'!P$3:P1235,"="&amp;""),"")</f>
        <v/>
      </c>
      <c r="J238" t="str">
        <f t="shared" ca="1" si="17"/>
        <v/>
      </c>
      <c r="K238" t="str">
        <f ca="1">IF(TODAY()&gt;=$A238,COUNTIFS('Tracking Data'!P$3:P1235,"&lt;="&amp;$C238,'Tracking Data'!Q$3:Q1235,"="&amp;""),"")</f>
        <v/>
      </c>
      <c r="L238" t="str">
        <f ca="1">IF(TODAY()&gt;=$A238,COUNTIFS('Tracking Data'!Q$3:Q1235,"&lt;="&amp;$C238,'Tracking Data'!R$3:R1235,"="&amp;""),"")</f>
        <v/>
      </c>
      <c r="M238" t="str">
        <f t="shared" ca="1" si="18"/>
        <v/>
      </c>
      <c r="N238" t="str">
        <f ca="1">IF(M238&lt;&gt;"",COUNTIFS('Tracking Data'!R$3:R1236,"&gt;="&amp;'Weekly Summary'!$B238,'Tracking Data'!R$3:R1236,"&lt;="&amp;'Weekly Summary'!$C238),"")</f>
        <v/>
      </c>
      <c r="O238" t="str">
        <f t="shared" ca="1" si="19"/>
        <v/>
      </c>
      <c r="P238" t="str">
        <f>IFERROR(AVERAGEIFS('Tracking Data'!S$3:S$1000,'Tracking Data'!R$3:R1236,"&gt;="&amp;B238,'Tracking Data'!R$3:R1236,"&lt;="&amp;C238),"")</f>
        <v/>
      </c>
      <c r="Q238" t="str">
        <f ca="1">IF(D238&lt;&gt;"",COUNTIFS('Tracking Data'!D$3:D$1000,"SPM"&amp;"*",'Tracking Data'!R$3:R$1000,""),"")</f>
        <v/>
      </c>
      <c r="R238" t="str">
        <f ca="1">IF(D238&lt;&gt;"",COUNTIFS('Tracking Data'!D$3:D1236,"SPM"&amp;"*",'Tracking Data'!K$3:K1236,""),"")</f>
        <v/>
      </c>
    </row>
    <row r="239" spans="1:18" x14ac:dyDescent="0.25">
      <c r="A239" s="4">
        <f t="shared" si="20"/>
        <v>44458</v>
      </c>
      <c r="B239" s="4">
        <v>44458</v>
      </c>
      <c r="C239" s="4">
        <v>44464</v>
      </c>
      <c r="D239" t="str">
        <f ca="1">IF(TODAY()&gt;=$A239,COUNTIFS('Tracking Data'!K$3:K1236,"&lt;="&amp;$C239,'Tracking Data'!L$3:L1236,"="&amp;""),"")</f>
        <v/>
      </c>
      <c r="E239" t="str">
        <f ca="1">IF(TODAY()&gt;=$A239,COUNTIFS('Tracking Data'!L$3:L1236,"&lt;="&amp;$C239,'Tracking Data'!M$3:M1236,"="&amp;""),"")</f>
        <v/>
      </c>
      <c r="F239" t="str">
        <f ca="1">IF(TODAY()&gt;=$A239,COUNTIFS('Tracking Data'!M$3:M1236,"&lt;="&amp;$C239,'Tracking Data'!N$3:N1236,"="&amp;""),"")</f>
        <v/>
      </c>
      <c r="G239" t="str">
        <f t="shared" ca="1" si="16"/>
        <v/>
      </c>
      <c r="H239" t="str">
        <f ca="1">IF(TODAY()&gt;=$A239,COUNTIFS('Tracking Data'!N$3:N1236,"&lt;="&amp;$C239,'Tracking Data'!O$3:O1236,"="&amp;""),"")</f>
        <v/>
      </c>
      <c r="I239" t="str">
        <f ca="1">IF(TODAY()&gt;=$A239,COUNTIFS('Tracking Data'!O$3:O1236,"&lt;="&amp;$C239,'Tracking Data'!P$3:P1236,"="&amp;""),"")</f>
        <v/>
      </c>
      <c r="J239" t="str">
        <f t="shared" ca="1" si="17"/>
        <v/>
      </c>
      <c r="K239" t="str">
        <f ca="1">IF(TODAY()&gt;=$A239,COUNTIFS('Tracking Data'!P$3:P1236,"&lt;="&amp;$C239,'Tracking Data'!Q$3:Q1236,"="&amp;""),"")</f>
        <v/>
      </c>
      <c r="L239" t="str">
        <f ca="1">IF(TODAY()&gt;=$A239,COUNTIFS('Tracking Data'!Q$3:Q1236,"&lt;="&amp;$C239,'Tracking Data'!R$3:R1236,"="&amp;""),"")</f>
        <v/>
      </c>
      <c r="M239" t="str">
        <f t="shared" ca="1" si="18"/>
        <v/>
      </c>
      <c r="N239" t="str">
        <f ca="1">IF(M239&lt;&gt;"",COUNTIFS('Tracking Data'!R$3:R1237,"&gt;="&amp;'Weekly Summary'!$B239,'Tracking Data'!R$3:R1237,"&lt;="&amp;'Weekly Summary'!$C239),"")</f>
        <v/>
      </c>
      <c r="O239" t="str">
        <f t="shared" ca="1" si="19"/>
        <v/>
      </c>
      <c r="P239" t="str">
        <f>IFERROR(AVERAGEIFS('Tracking Data'!S$3:S$1000,'Tracking Data'!R$3:R1237,"&gt;="&amp;B239,'Tracking Data'!R$3:R1237,"&lt;="&amp;C239),"")</f>
        <v/>
      </c>
      <c r="Q239" t="str">
        <f ca="1">IF(D239&lt;&gt;"",COUNTIFS('Tracking Data'!D$3:D$1000,"SPM"&amp;"*",'Tracking Data'!R$3:R$1000,""),"")</f>
        <v/>
      </c>
      <c r="R239" t="str">
        <f ca="1">IF(D239&lt;&gt;"",COUNTIFS('Tracking Data'!D$3:D1237,"SPM"&amp;"*",'Tracking Data'!K$3:K1237,""),"")</f>
        <v/>
      </c>
    </row>
    <row r="240" spans="1:18" x14ac:dyDescent="0.25">
      <c r="A240" s="4">
        <f t="shared" si="20"/>
        <v>44465</v>
      </c>
      <c r="B240" s="4">
        <v>44465</v>
      </c>
      <c r="C240" s="4">
        <v>44471</v>
      </c>
      <c r="D240" t="str">
        <f ca="1">IF(TODAY()&gt;=$A240,COUNTIFS('Tracking Data'!K$3:K1237,"&lt;="&amp;$C240,'Tracking Data'!L$3:L1237,"="&amp;""),"")</f>
        <v/>
      </c>
      <c r="E240" t="str">
        <f ca="1">IF(TODAY()&gt;=$A240,COUNTIFS('Tracking Data'!L$3:L1237,"&lt;="&amp;$C240,'Tracking Data'!M$3:M1237,"="&amp;""),"")</f>
        <v/>
      </c>
      <c r="F240" t="str">
        <f ca="1">IF(TODAY()&gt;=$A240,COUNTIFS('Tracking Data'!M$3:M1237,"&lt;="&amp;$C240,'Tracking Data'!N$3:N1237,"="&amp;""),"")</f>
        <v/>
      </c>
      <c r="G240" t="str">
        <f t="shared" ca="1" si="16"/>
        <v/>
      </c>
      <c r="H240" t="str">
        <f ca="1">IF(TODAY()&gt;=$A240,COUNTIFS('Tracking Data'!N$3:N1237,"&lt;="&amp;$C240,'Tracking Data'!O$3:O1237,"="&amp;""),"")</f>
        <v/>
      </c>
      <c r="I240" t="str">
        <f ca="1">IF(TODAY()&gt;=$A240,COUNTIFS('Tracking Data'!O$3:O1237,"&lt;="&amp;$C240,'Tracking Data'!P$3:P1237,"="&amp;""),"")</f>
        <v/>
      </c>
      <c r="J240" t="str">
        <f t="shared" ca="1" si="17"/>
        <v/>
      </c>
      <c r="K240" t="str">
        <f ca="1">IF(TODAY()&gt;=$A240,COUNTIFS('Tracking Data'!P$3:P1237,"&lt;="&amp;$C240,'Tracking Data'!Q$3:Q1237,"="&amp;""),"")</f>
        <v/>
      </c>
      <c r="L240" t="str">
        <f ca="1">IF(TODAY()&gt;=$A240,COUNTIFS('Tracking Data'!Q$3:Q1237,"&lt;="&amp;$C240,'Tracking Data'!R$3:R1237,"="&amp;""),"")</f>
        <v/>
      </c>
      <c r="M240" t="str">
        <f t="shared" ca="1" si="18"/>
        <v/>
      </c>
      <c r="N240" t="str">
        <f ca="1">IF(M240&lt;&gt;"",COUNTIFS('Tracking Data'!R$3:R1238,"&gt;="&amp;'Weekly Summary'!$B240,'Tracking Data'!R$3:R1238,"&lt;="&amp;'Weekly Summary'!$C240),"")</f>
        <v/>
      </c>
      <c r="O240" t="str">
        <f t="shared" ca="1" si="19"/>
        <v/>
      </c>
      <c r="P240" t="str">
        <f>IFERROR(AVERAGEIFS('Tracking Data'!S$3:S$1000,'Tracking Data'!R$3:R1238,"&gt;="&amp;B240,'Tracking Data'!R$3:R1238,"&lt;="&amp;C240),"")</f>
        <v/>
      </c>
      <c r="Q240" t="str">
        <f ca="1">IF(D240&lt;&gt;"",COUNTIFS('Tracking Data'!D$3:D$1000,"SPM"&amp;"*",'Tracking Data'!R$3:R$1000,""),"")</f>
        <v/>
      </c>
      <c r="R240" t="str">
        <f ca="1">IF(D240&lt;&gt;"",COUNTIFS('Tracking Data'!D$3:D1238,"SPM"&amp;"*",'Tracking Data'!K$3:K1238,""),"")</f>
        <v/>
      </c>
    </row>
    <row r="241" spans="1:18" x14ac:dyDescent="0.25">
      <c r="A241" s="4">
        <f t="shared" si="20"/>
        <v>44472</v>
      </c>
      <c r="B241" s="4">
        <v>44472</v>
      </c>
      <c r="C241" s="4">
        <v>44478</v>
      </c>
      <c r="D241" t="str">
        <f ca="1">IF(TODAY()&gt;=$A241,COUNTIFS('Tracking Data'!K$3:K1238,"&lt;="&amp;$C241,'Tracking Data'!L$3:L1238,"="&amp;""),"")</f>
        <v/>
      </c>
      <c r="E241" t="str">
        <f ca="1">IF(TODAY()&gt;=$A241,COUNTIFS('Tracking Data'!L$3:L1238,"&lt;="&amp;$C241,'Tracking Data'!M$3:M1238,"="&amp;""),"")</f>
        <v/>
      </c>
      <c r="F241" t="str">
        <f ca="1">IF(TODAY()&gt;=$A241,COUNTIFS('Tracking Data'!M$3:M1238,"&lt;="&amp;$C241,'Tracking Data'!N$3:N1238,"="&amp;""),"")</f>
        <v/>
      </c>
      <c r="G241" t="str">
        <f t="shared" ca="1" si="16"/>
        <v/>
      </c>
      <c r="H241" t="str">
        <f ca="1">IF(TODAY()&gt;=$A241,COUNTIFS('Tracking Data'!N$3:N1238,"&lt;="&amp;$C241,'Tracking Data'!O$3:O1238,"="&amp;""),"")</f>
        <v/>
      </c>
      <c r="I241" t="str">
        <f ca="1">IF(TODAY()&gt;=$A241,COUNTIFS('Tracking Data'!O$3:O1238,"&lt;="&amp;$C241,'Tracking Data'!P$3:P1238,"="&amp;""),"")</f>
        <v/>
      </c>
      <c r="J241" t="str">
        <f t="shared" ca="1" si="17"/>
        <v/>
      </c>
      <c r="K241" t="str">
        <f ca="1">IF(TODAY()&gt;=$A241,COUNTIFS('Tracking Data'!P$3:P1238,"&lt;="&amp;$C241,'Tracking Data'!Q$3:Q1238,"="&amp;""),"")</f>
        <v/>
      </c>
      <c r="L241" t="str">
        <f ca="1">IF(TODAY()&gt;=$A241,COUNTIFS('Tracking Data'!Q$3:Q1238,"&lt;="&amp;$C241,'Tracking Data'!R$3:R1238,"="&amp;""),"")</f>
        <v/>
      </c>
      <c r="M241" t="str">
        <f t="shared" ca="1" si="18"/>
        <v/>
      </c>
      <c r="N241" t="str">
        <f ca="1">IF(M241&lt;&gt;"",COUNTIFS('Tracking Data'!R$3:R1239,"&gt;="&amp;'Weekly Summary'!$B241,'Tracking Data'!R$3:R1239,"&lt;="&amp;'Weekly Summary'!$C241),"")</f>
        <v/>
      </c>
      <c r="O241" t="str">
        <f t="shared" ca="1" si="19"/>
        <v/>
      </c>
      <c r="P241" t="str">
        <f>IFERROR(AVERAGEIFS('Tracking Data'!S$3:S$1000,'Tracking Data'!R$3:R1239,"&gt;="&amp;B241,'Tracking Data'!R$3:R1239,"&lt;="&amp;C241),"")</f>
        <v/>
      </c>
      <c r="Q241" t="str">
        <f ca="1">IF(D241&lt;&gt;"",COUNTIFS('Tracking Data'!D$3:D$1000,"SPM"&amp;"*",'Tracking Data'!R$3:R$1000,""),"")</f>
        <v/>
      </c>
      <c r="R241" t="str">
        <f ca="1">IF(D241&lt;&gt;"",COUNTIFS('Tracking Data'!D$3:D1239,"SPM"&amp;"*",'Tracking Data'!K$3:K1239,""),"")</f>
        <v/>
      </c>
    </row>
    <row r="242" spans="1:18" x14ac:dyDescent="0.25">
      <c r="A242" s="4">
        <f t="shared" si="20"/>
        <v>44479</v>
      </c>
      <c r="B242" s="4">
        <v>44479</v>
      </c>
      <c r="C242" s="4">
        <v>44485</v>
      </c>
      <c r="D242" t="str">
        <f ca="1">IF(TODAY()&gt;=$A242,COUNTIFS('Tracking Data'!K$3:K1239,"&lt;="&amp;$C242,'Tracking Data'!L$3:L1239,"="&amp;""),"")</f>
        <v/>
      </c>
      <c r="E242" t="str">
        <f ca="1">IF(TODAY()&gt;=$A242,COUNTIFS('Tracking Data'!L$3:L1239,"&lt;="&amp;$C242,'Tracking Data'!M$3:M1239,"="&amp;""),"")</f>
        <v/>
      </c>
      <c r="F242" t="str">
        <f ca="1">IF(TODAY()&gt;=$A242,COUNTIFS('Tracking Data'!M$3:M1239,"&lt;="&amp;$C242,'Tracking Data'!N$3:N1239,"="&amp;""),"")</f>
        <v/>
      </c>
      <c r="G242" t="str">
        <f t="shared" ca="1" si="16"/>
        <v/>
      </c>
      <c r="H242" t="str">
        <f ca="1">IF(TODAY()&gt;=$A242,COUNTIFS('Tracking Data'!N$3:N1239,"&lt;="&amp;$C242,'Tracking Data'!O$3:O1239,"="&amp;""),"")</f>
        <v/>
      </c>
      <c r="I242" t="str">
        <f ca="1">IF(TODAY()&gt;=$A242,COUNTIFS('Tracking Data'!O$3:O1239,"&lt;="&amp;$C242,'Tracking Data'!P$3:P1239,"="&amp;""),"")</f>
        <v/>
      </c>
      <c r="J242" t="str">
        <f t="shared" ca="1" si="17"/>
        <v/>
      </c>
      <c r="K242" t="str">
        <f ca="1">IF(TODAY()&gt;=$A242,COUNTIFS('Tracking Data'!P$3:P1239,"&lt;="&amp;$C242,'Tracking Data'!Q$3:Q1239,"="&amp;""),"")</f>
        <v/>
      </c>
      <c r="L242" t="str">
        <f ca="1">IF(TODAY()&gt;=$A242,COUNTIFS('Tracking Data'!Q$3:Q1239,"&lt;="&amp;$C242,'Tracking Data'!R$3:R1239,"="&amp;""),"")</f>
        <v/>
      </c>
      <c r="M242" t="str">
        <f t="shared" ca="1" si="18"/>
        <v/>
      </c>
      <c r="N242" t="str">
        <f ca="1">IF(M242&lt;&gt;"",COUNTIFS('Tracking Data'!R$3:R1240,"&gt;="&amp;'Weekly Summary'!$B242,'Tracking Data'!R$3:R1240,"&lt;="&amp;'Weekly Summary'!$C242),"")</f>
        <v/>
      </c>
      <c r="O242" t="str">
        <f t="shared" ca="1" si="19"/>
        <v/>
      </c>
      <c r="P242" t="str">
        <f>IFERROR(AVERAGEIFS('Tracking Data'!S$3:S$1000,'Tracking Data'!R$3:R1240,"&gt;="&amp;B242,'Tracking Data'!R$3:R1240,"&lt;="&amp;C242),"")</f>
        <v/>
      </c>
      <c r="Q242" t="str">
        <f ca="1">IF(D242&lt;&gt;"",COUNTIFS('Tracking Data'!D$3:D$1000,"SPM"&amp;"*",'Tracking Data'!R$3:R$1000,""),"")</f>
        <v/>
      </c>
      <c r="R242" t="str">
        <f ca="1">IF(D242&lt;&gt;"",COUNTIFS('Tracking Data'!D$3:D1240,"SPM"&amp;"*",'Tracking Data'!K$3:K1240,""),"")</f>
        <v/>
      </c>
    </row>
    <row r="243" spans="1:18" x14ac:dyDescent="0.25">
      <c r="A243" s="4">
        <f t="shared" si="20"/>
        <v>44486</v>
      </c>
      <c r="B243" s="4">
        <v>44486</v>
      </c>
      <c r="C243" s="4">
        <v>44492</v>
      </c>
      <c r="D243" t="str">
        <f ca="1">IF(TODAY()&gt;=$A243,COUNTIFS('Tracking Data'!K$3:K1240,"&lt;="&amp;$C243,'Tracking Data'!L$3:L1240,"="&amp;""),"")</f>
        <v/>
      </c>
      <c r="E243" t="str">
        <f ca="1">IF(TODAY()&gt;=$A243,COUNTIFS('Tracking Data'!L$3:L1240,"&lt;="&amp;$C243,'Tracking Data'!M$3:M1240,"="&amp;""),"")</f>
        <v/>
      </c>
      <c r="F243" t="str">
        <f ca="1">IF(TODAY()&gt;=$A243,COUNTIFS('Tracking Data'!M$3:M1240,"&lt;="&amp;$C243,'Tracking Data'!N$3:N1240,"="&amp;""),"")</f>
        <v/>
      </c>
      <c r="G243" t="str">
        <f t="shared" ca="1" si="16"/>
        <v/>
      </c>
      <c r="H243" t="str">
        <f ca="1">IF(TODAY()&gt;=$A243,COUNTIFS('Tracking Data'!N$3:N1240,"&lt;="&amp;$C243,'Tracking Data'!O$3:O1240,"="&amp;""),"")</f>
        <v/>
      </c>
      <c r="I243" t="str">
        <f ca="1">IF(TODAY()&gt;=$A243,COUNTIFS('Tracking Data'!O$3:O1240,"&lt;="&amp;$C243,'Tracking Data'!P$3:P1240,"="&amp;""),"")</f>
        <v/>
      </c>
      <c r="J243" t="str">
        <f t="shared" ca="1" si="17"/>
        <v/>
      </c>
      <c r="K243" t="str">
        <f ca="1">IF(TODAY()&gt;=$A243,COUNTIFS('Tracking Data'!P$3:P1240,"&lt;="&amp;$C243,'Tracking Data'!Q$3:Q1240,"="&amp;""),"")</f>
        <v/>
      </c>
      <c r="L243" t="str">
        <f ca="1">IF(TODAY()&gt;=$A243,COUNTIFS('Tracking Data'!Q$3:Q1240,"&lt;="&amp;$C243,'Tracking Data'!R$3:R1240,"="&amp;""),"")</f>
        <v/>
      </c>
      <c r="M243" t="str">
        <f t="shared" ca="1" si="18"/>
        <v/>
      </c>
      <c r="N243" t="str">
        <f ca="1">IF(M243&lt;&gt;"",COUNTIFS('Tracking Data'!R$3:R1241,"&gt;="&amp;'Weekly Summary'!$B243,'Tracking Data'!R$3:R1241,"&lt;="&amp;'Weekly Summary'!$C243),"")</f>
        <v/>
      </c>
      <c r="O243" t="str">
        <f t="shared" ca="1" si="19"/>
        <v/>
      </c>
      <c r="P243" t="str">
        <f>IFERROR(AVERAGEIFS('Tracking Data'!S$3:S$1000,'Tracking Data'!R$3:R1241,"&gt;="&amp;B243,'Tracking Data'!R$3:R1241,"&lt;="&amp;C243),"")</f>
        <v/>
      </c>
      <c r="Q243" t="str">
        <f ca="1">IF(D243&lt;&gt;"",COUNTIFS('Tracking Data'!D$3:D$1000,"SPM"&amp;"*",'Tracking Data'!R$3:R$1000,""),"")</f>
        <v/>
      </c>
      <c r="R243" t="str">
        <f ca="1">IF(D243&lt;&gt;"",COUNTIFS('Tracking Data'!D$3:D1241,"SPM"&amp;"*",'Tracking Data'!K$3:K1241,""),"")</f>
        <v/>
      </c>
    </row>
    <row r="244" spans="1:18" x14ac:dyDescent="0.25">
      <c r="A244" s="4">
        <f t="shared" si="20"/>
        <v>44493</v>
      </c>
      <c r="B244" s="4">
        <v>44493</v>
      </c>
      <c r="C244" s="4">
        <v>44499</v>
      </c>
      <c r="D244" t="str">
        <f ca="1">IF(TODAY()&gt;=$A244,COUNTIFS('Tracking Data'!K$3:K1241,"&lt;="&amp;$C244,'Tracking Data'!L$3:L1241,"="&amp;""),"")</f>
        <v/>
      </c>
      <c r="E244" t="str">
        <f ca="1">IF(TODAY()&gt;=$A244,COUNTIFS('Tracking Data'!L$3:L1241,"&lt;="&amp;$C244,'Tracking Data'!M$3:M1241,"="&amp;""),"")</f>
        <v/>
      </c>
      <c r="F244" t="str">
        <f ca="1">IF(TODAY()&gt;=$A244,COUNTIFS('Tracking Data'!M$3:M1241,"&lt;="&amp;$C244,'Tracking Data'!N$3:N1241,"="&amp;""),"")</f>
        <v/>
      </c>
      <c r="G244" t="str">
        <f t="shared" ca="1" si="16"/>
        <v/>
      </c>
      <c r="H244" t="str">
        <f ca="1">IF(TODAY()&gt;=$A244,COUNTIFS('Tracking Data'!N$3:N1241,"&lt;="&amp;$C244,'Tracking Data'!O$3:O1241,"="&amp;""),"")</f>
        <v/>
      </c>
      <c r="I244" t="str">
        <f ca="1">IF(TODAY()&gt;=$A244,COUNTIFS('Tracking Data'!O$3:O1241,"&lt;="&amp;$C244,'Tracking Data'!P$3:P1241,"="&amp;""),"")</f>
        <v/>
      </c>
      <c r="J244" t="str">
        <f t="shared" ca="1" si="17"/>
        <v/>
      </c>
      <c r="K244" t="str">
        <f ca="1">IF(TODAY()&gt;=$A244,COUNTIFS('Tracking Data'!P$3:P1241,"&lt;="&amp;$C244,'Tracking Data'!Q$3:Q1241,"="&amp;""),"")</f>
        <v/>
      </c>
      <c r="L244" t="str">
        <f ca="1">IF(TODAY()&gt;=$A244,COUNTIFS('Tracking Data'!Q$3:Q1241,"&lt;="&amp;$C244,'Tracking Data'!R$3:R1241,"="&amp;""),"")</f>
        <v/>
      </c>
      <c r="M244" t="str">
        <f t="shared" ca="1" si="18"/>
        <v/>
      </c>
      <c r="N244" t="str">
        <f ca="1">IF(M244&lt;&gt;"",COUNTIFS('Tracking Data'!R$3:R1242,"&gt;="&amp;'Weekly Summary'!$B244,'Tracking Data'!R$3:R1242,"&lt;="&amp;'Weekly Summary'!$C244),"")</f>
        <v/>
      </c>
      <c r="O244" t="str">
        <f t="shared" ca="1" si="19"/>
        <v/>
      </c>
      <c r="P244" t="str">
        <f>IFERROR(AVERAGEIFS('Tracking Data'!S$3:S$1000,'Tracking Data'!R$3:R1242,"&gt;="&amp;B244,'Tracking Data'!R$3:R1242,"&lt;="&amp;C244),"")</f>
        <v/>
      </c>
      <c r="Q244" t="str">
        <f ca="1">IF(D244&lt;&gt;"",COUNTIFS('Tracking Data'!D$3:D$1000,"SPM"&amp;"*",'Tracking Data'!R$3:R$1000,""),"")</f>
        <v/>
      </c>
      <c r="R244" t="str">
        <f ca="1">IF(D244&lt;&gt;"",COUNTIFS('Tracking Data'!D$3:D1242,"SPM"&amp;"*",'Tracking Data'!K$3:K1242,""),"")</f>
        <v/>
      </c>
    </row>
    <row r="245" spans="1:18" x14ac:dyDescent="0.25">
      <c r="A245" s="4">
        <f t="shared" si="20"/>
        <v>44500</v>
      </c>
      <c r="B245" s="4">
        <v>44500</v>
      </c>
      <c r="C245" s="4">
        <v>44506</v>
      </c>
      <c r="D245" t="str">
        <f ca="1">IF(TODAY()&gt;=$A245,COUNTIFS('Tracking Data'!K$3:K1242,"&lt;="&amp;$C245,'Tracking Data'!L$3:L1242,"="&amp;""),"")</f>
        <v/>
      </c>
      <c r="E245" t="str">
        <f ca="1">IF(TODAY()&gt;=$A245,COUNTIFS('Tracking Data'!L$3:L1242,"&lt;="&amp;$C245,'Tracking Data'!M$3:M1242,"="&amp;""),"")</f>
        <v/>
      </c>
      <c r="F245" t="str">
        <f ca="1">IF(TODAY()&gt;=$A245,COUNTIFS('Tracking Data'!M$3:M1242,"&lt;="&amp;$C245,'Tracking Data'!N$3:N1242,"="&amp;""),"")</f>
        <v/>
      </c>
      <c r="G245" t="str">
        <f t="shared" ca="1" si="16"/>
        <v/>
      </c>
      <c r="H245" t="str">
        <f ca="1">IF(TODAY()&gt;=$A245,COUNTIFS('Tracking Data'!N$3:N1242,"&lt;="&amp;$C245,'Tracking Data'!O$3:O1242,"="&amp;""),"")</f>
        <v/>
      </c>
      <c r="I245" t="str">
        <f ca="1">IF(TODAY()&gt;=$A245,COUNTIFS('Tracking Data'!O$3:O1242,"&lt;="&amp;$C245,'Tracking Data'!P$3:P1242,"="&amp;""),"")</f>
        <v/>
      </c>
      <c r="J245" t="str">
        <f t="shared" ca="1" si="17"/>
        <v/>
      </c>
      <c r="K245" t="str">
        <f ca="1">IF(TODAY()&gt;=$A245,COUNTIFS('Tracking Data'!P$3:P1242,"&lt;="&amp;$C245,'Tracking Data'!Q$3:Q1242,"="&amp;""),"")</f>
        <v/>
      </c>
      <c r="L245" t="str">
        <f ca="1">IF(TODAY()&gt;=$A245,COUNTIFS('Tracking Data'!Q$3:Q1242,"&lt;="&amp;$C245,'Tracking Data'!R$3:R1242,"="&amp;""),"")</f>
        <v/>
      </c>
      <c r="M245" t="str">
        <f t="shared" ca="1" si="18"/>
        <v/>
      </c>
      <c r="N245" t="str">
        <f ca="1">IF(M245&lt;&gt;"",COUNTIFS('Tracking Data'!R$3:R1243,"&gt;="&amp;'Weekly Summary'!$B245,'Tracking Data'!R$3:R1243,"&lt;="&amp;'Weekly Summary'!$C245),"")</f>
        <v/>
      </c>
      <c r="O245" t="str">
        <f t="shared" ca="1" si="19"/>
        <v/>
      </c>
      <c r="P245" t="str">
        <f>IFERROR(AVERAGEIFS('Tracking Data'!S$3:S$1000,'Tracking Data'!R$3:R1243,"&gt;="&amp;B245,'Tracking Data'!R$3:R1243,"&lt;="&amp;C245),"")</f>
        <v/>
      </c>
      <c r="Q245" t="str">
        <f ca="1">IF(D245&lt;&gt;"",COUNTIFS('Tracking Data'!D$3:D$1000,"SPM"&amp;"*",'Tracking Data'!R$3:R$1000,""),"")</f>
        <v/>
      </c>
      <c r="R245" t="str">
        <f ca="1">IF(D245&lt;&gt;"",COUNTIFS('Tracking Data'!D$3:D1243,"SPM"&amp;"*",'Tracking Data'!K$3:K1243,""),"")</f>
        <v/>
      </c>
    </row>
    <row r="246" spans="1:18" x14ac:dyDescent="0.25">
      <c r="A246" s="4">
        <f t="shared" si="20"/>
        <v>44507</v>
      </c>
      <c r="B246" s="4">
        <v>44507</v>
      </c>
      <c r="C246" s="4">
        <v>44513</v>
      </c>
      <c r="D246" t="str">
        <f ca="1">IF(TODAY()&gt;=$A246,COUNTIFS('Tracking Data'!K$3:K1243,"&lt;="&amp;$C246,'Tracking Data'!L$3:L1243,"="&amp;""),"")</f>
        <v/>
      </c>
      <c r="E246" t="str">
        <f ca="1">IF(TODAY()&gt;=$A246,COUNTIFS('Tracking Data'!L$3:L1243,"&lt;="&amp;$C246,'Tracking Data'!M$3:M1243,"="&amp;""),"")</f>
        <v/>
      </c>
      <c r="F246" t="str">
        <f ca="1">IF(TODAY()&gt;=$A246,COUNTIFS('Tracking Data'!M$3:M1243,"&lt;="&amp;$C246,'Tracking Data'!N$3:N1243,"="&amp;""),"")</f>
        <v/>
      </c>
      <c r="G246" t="str">
        <f t="shared" ca="1" si="16"/>
        <v/>
      </c>
      <c r="H246" t="str">
        <f ca="1">IF(TODAY()&gt;=$A246,COUNTIFS('Tracking Data'!N$3:N1243,"&lt;="&amp;$C246,'Tracking Data'!O$3:O1243,"="&amp;""),"")</f>
        <v/>
      </c>
      <c r="I246" t="str">
        <f ca="1">IF(TODAY()&gt;=$A246,COUNTIFS('Tracking Data'!O$3:O1243,"&lt;="&amp;$C246,'Tracking Data'!P$3:P1243,"="&amp;""),"")</f>
        <v/>
      </c>
      <c r="J246" t="str">
        <f t="shared" ca="1" si="17"/>
        <v/>
      </c>
      <c r="K246" t="str">
        <f ca="1">IF(TODAY()&gt;=$A246,COUNTIFS('Tracking Data'!P$3:P1243,"&lt;="&amp;$C246,'Tracking Data'!Q$3:Q1243,"="&amp;""),"")</f>
        <v/>
      </c>
      <c r="L246" t="str">
        <f ca="1">IF(TODAY()&gt;=$A246,COUNTIFS('Tracking Data'!Q$3:Q1243,"&lt;="&amp;$C246,'Tracking Data'!R$3:R1243,"="&amp;""),"")</f>
        <v/>
      </c>
      <c r="M246" t="str">
        <f t="shared" ca="1" si="18"/>
        <v/>
      </c>
      <c r="N246" t="str">
        <f ca="1">IF(M246&lt;&gt;"",COUNTIFS('Tracking Data'!R$3:R1244,"&gt;="&amp;'Weekly Summary'!$B246,'Tracking Data'!R$3:R1244,"&lt;="&amp;'Weekly Summary'!$C246),"")</f>
        <v/>
      </c>
      <c r="O246" t="str">
        <f t="shared" ca="1" si="19"/>
        <v/>
      </c>
      <c r="P246" t="str">
        <f>IFERROR(AVERAGEIFS('Tracking Data'!S$3:S$1000,'Tracking Data'!R$3:R1244,"&gt;="&amp;B246,'Tracking Data'!R$3:R1244,"&lt;="&amp;C246),"")</f>
        <v/>
      </c>
      <c r="Q246" t="str">
        <f ca="1">IF(D246&lt;&gt;"",COUNTIFS('Tracking Data'!D$3:D$1000,"SPM"&amp;"*",'Tracking Data'!R$3:R$1000,""),"")</f>
        <v/>
      </c>
      <c r="R246" t="str">
        <f ca="1">IF(D246&lt;&gt;"",COUNTIFS('Tracking Data'!D$3:D1244,"SPM"&amp;"*",'Tracking Data'!K$3:K1244,""),"")</f>
        <v/>
      </c>
    </row>
    <row r="247" spans="1:18" x14ac:dyDescent="0.25">
      <c r="A247" s="4">
        <f t="shared" si="20"/>
        <v>44514</v>
      </c>
      <c r="B247" s="4">
        <v>44514</v>
      </c>
      <c r="C247" s="4">
        <v>44520</v>
      </c>
      <c r="D247" t="str">
        <f ca="1">IF(TODAY()&gt;=$A247,COUNTIFS('Tracking Data'!K$3:K1244,"&lt;="&amp;$C247,'Tracking Data'!L$3:L1244,"="&amp;""),"")</f>
        <v/>
      </c>
      <c r="E247" t="str">
        <f ca="1">IF(TODAY()&gt;=$A247,COUNTIFS('Tracking Data'!L$3:L1244,"&lt;="&amp;$C247,'Tracking Data'!M$3:M1244,"="&amp;""),"")</f>
        <v/>
      </c>
      <c r="F247" t="str">
        <f ca="1">IF(TODAY()&gt;=$A247,COUNTIFS('Tracking Data'!M$3:M1244,"&lt;="&amp;$C247,'Tracking Data'!N$3:N1244,"="&amp;""),"")</f>
        <v/>
      </c>
      <c r="G247" t="str">
        <f t="shared" ca="1" si="16"/>
        <v/>
      </c>
      <c r="H247" t="str">
        <f ca="1">IF(TODAY()&gt;=$A247,COUNTIFS('Tracking Data'!N$3:N1244,"&lt;="&amp;$C247,'Tracking Data'!O$3:O1244,"="&amp;""),"")</f>
        <v/>
      </c>
      <c r="I247" t="str">
        <f ca="1">IF(TODAY()&gt;=$A247,COUNTIFS('Tracking Data'!O$3:O1244,"&lt;="&amp;$C247,'Tracking Data'!P$3:P1244,"="&amp;""),"")</f>
        <v/>
      </c>
      <c r="J247" t="str">
        <f t="shared" ca="1" si="17"/>
        <v/>
      </c>
      <c r="K247" t="str">
        <f ca="1">IF(TODAY()&gt;=$A247,COUNTIFS('Tracking Data'!P$3:P1244,"&lt;="&amp;$C247,'Tracking Data'!Q$3:Q1244,"="&amp;""),"")</f>
        <v/>
      </c>
      <c r="L247" t="str">
        <f ca="1">IF(TODAY()&gt;=$A247,COUNTIFS('Tracking Data'!Q$3:Q1244,"&lt;="&amp;$C247,'Tracking Data'!R$3:R1244,"="&amp;""),"")</f>
        <v/>
      </c>
      <c r="M247" t="str">
        <f t="shared" ca="1" si="18"/>
        <v/>
      </c>
      <c r="N247" t="str">
        <f ca="1">IF(M247&lt;&gt;"",COUNTIFS('Tracking Data'!R$3:R1245,"&gt;="&amp;'Weekly Summary'!$B247,'Tracking Data'!R$3:R1245,"&lt;="&amp;'Weekly Summary'!$C247),"")</f>
        <v/>
      </c>
      <c r="O247" t="str">
        <f t="shared" ca="1" si="19"/>
        <v/>
      </c>
      <c r="P247" t="str">
        <f>IFERROR(AVERAGEIFS('Tracking Data'!S$3:S$1000,'Tracking Data'!R$3:R1245,"&gt;="&amp;B247,'Tracking Data'!R$3:R1245,"&lt;="&amp;C247),"")</f>
        <v/>
      </c>
      <c r="Q247" t="str">
        <f ca="1">IF(D247&lt;&gt;"",COUNTIFS('Tracking Data'!D$3:D$1000,"SPM"&amp;"*",'Tracking Data'!R$3:R$1000,""),"")</f>
        <v/>
      </c>
      <c r="R247" t="str">
        <f ca="1">IF(D247&lt;&gt;"",COUNTIFS('Tracking Data'!D$3:D1245,"SPM"&amp;"*",'Tracking Data'!K$3:K1245,""),"")</f>
        <v/>
      </c>
    </row>
    <row r="248" spans="1:18" x14ac:dyDescent="0.25">
      <c r="A248" s="4">
        <f t="shared" si="20"/>
        <v>44521</v>
      </c>
      <c r="B248" s="4">
        <v>44521</v>
      </c>
      <c r="C248" s="4">
        <v>44527</v>
      </c>
      <c r="D248" t="str">
        <f ca="1">IF(TODAY()&gt;=$A248,COUNTIFS('Tracking Data'!K$3:K1245,"&lt;="&amp;$C248,'Tracking Data'!L$3:L1245,"="&amp;""),"")</f>
        <v/>
      </c>
      <c r="E248" t="str">
        <f ca="1">IF(TODAY()&gt;=$A248,COUNTIFS('Tracking Data'!L$3:L1245,"&lt;="&amp;$C248,'Tracking Data'!M$3:M1245,"="&amp;""),"")</f>
        <v/>
      </c>
      <c r="F248" t="str">
        <f ca="1">IF(TODAY()&gt;=$A248,COUNTIFS('Tracking Data'!M$3:M1245,"&lt;="&amp;$C248,'Tracking Data'!N$3:N1245,"="&amp;""),"")</f>
        <v/>
      </c>
      <c r="G248" t="str">
        <f t="shared" ca="1" si="16"/>
        <v/>
      </c>
      <c r="H248" t="str">
        <f ca="1">IF(TODAY()&gt;=$A248,COUNTIFS('Tracking Data'!N$3:N1245,"&lt;="&amp;$C248,'Tracking Data'!O$3:O1245,"="&amp;""),"")</f>
        <v/>
      </c>
      <c r="I248" t="str">
        <f ca="1">IF(TODAY()&gt;=$A248,COUNTIFS('Tracking Data'!O$3:O1245,"&lt;="&amp;$C248,'Tracking Data'!P$3:P1245,"="&amp;""),"")</f>
        <v/>
      </c>
      <c r="J248" t="str">
        <f t="shared" ca="1" si="17"/>
        <v/>
      </c>
      <c r="K248" t="str">
        <f ca="1">IF(TODAY()&gt;=$A248,COUNTIFS('Tracking Data'!P$3:P1245,"&lt;="&amp;$C248,'Tracking Data'!Q$3:Q1245,"="&amp;""),"")</f>
        <v/>
      </c>
      <c r="L248" t="str">
        <f ca="1">IF(TODAY()&gt;=$A248,COUNTIFS('Tracking Data'!Q$3:Q1245,"&lt;="&amp;$C248,'Tracking Data'!R$3:R1245,"="&amp;""),"")</f>
        <v/>
      </c>
      <c r="M248" t="str">
        <f t="shared" ca="1" si="18"/>
        <v/>
      </c>
      <c r="N248" t="str">
        <f ca="1">IF(M248&lt;&gt;"",COUNTIFS('Tracking Data'!R$3:R1246,"&gt;="&amp;'Weekly Summary'!$B248,'Tracking Data'!R$3:R1246,"&lt;="&amp;'Weekly Summary'!$C248),"")</f>
        <v/>
      </c>
      <c r="O248" t="str">
        <f t="shared" ca="1" si="19"/>
        <v/>
      </c>
      <c r="P248" t="str">
        <f>IFERROR(AVERAGEIFS('Tracking Data'!S$3:S$1000,'Tracking Data'!R$3:R1246,"&gt;="&amp;B248,'Tracking Data'!R$3:R1246,"&lt;="&amp;C248),"")</f>
        <v/>
      </c>
      <c r="Q248" t="str">
        <f ca="1">IF(D248&lt;&gt;"",COUNTIFS('Tracking Data'!D$3:D$1000,"SPM"&amp;"*",'Tracking Data'!R$3:R$1000,""),"")</f>
        <v/>
      </c>
      <c r="R248" t="str">
        <f ca="1">IF(D248&lt;&gt;"",COUNTIFS('Tracking Data'!D$3:D1246,"SPM"&amp;"*",'Tracking Data'!K$3:K1246,""),"")</f>
        <v/>
      </c>
    </row>
    <row r="249" spans="1:18" x14ac:dyDescent="0.25">
      <c r="A249" s="4">
        <f t="shared" si="20"/>
        <v>44528</v>
      </c>
      <c r="B249" s="4">
        <v>44528</v>
      </c>
      <c r="C249" s="4">
        <v>44534</v>
      </c>
      <c r="D249" t="str">
        <f ca="1">IF(TODAY()&gt;=$A249,COUNTIFS('Tracking Data'!K$3:K1246,"&lt;="&amp;$C249,'Tracking Data'!L$3:L1246,"="&amp;""),"")</f>
        <v/>
      </c>
      <c r="E249" t="str">
        <f ca="1">IF(TODAY()&gt;=$A249,COUNTIFS('Tracking Data'!L$3:L1246,"&lt;="&amp;$C249,'Tracking Data'!M$3:M1246,"="&amp;""),"")</f>
        <v/>
      </c>
      <c r="F249" t="str">
        <f ca="1">IF(TODAY()&gt;=$A249,COUNTIFS('Tracking Data'!M$3:M1246,"&lt;="&amp;$C249,'Tracking Data'!N$3:N1246,"="&amp;""),"")</f>
        <v/>
      </c>
      <c r="G249" t="str">
        <f t="shared" ca="1" si="16"/>
        <v/>
      </c>
      <c r="H249" t="str">
        <f ca="1">IF(TODAY()&gt;=$A249,COUNTIFS('Tracking Data'!N$3:N1246,"&lt;="&amp;$C249,'Tracking Data'!O$3:O1246,"="&amp;""),"")</f>
        <v/>
      </c>
      <c r="I249" t="str">
        <f ca="1">IF(TODAY()&gt;=$A249,COUNTIFS('Tracking Data'!O$3:O1246,"&lt;="&amp;$C249,'Tracking Data'!P$3:P1246,"="&amp;""),"")</f>
        <v/>
      </c>
      <c r="J249" t="str">
        <f t="shared" ca="1" si="17"/>
        <v/>
      </c>
      <c r="K249" t="str">
        <f ca="1">IF(TODAY()&gt;=$A249,COUNTIFS('Tracking Data'!P$3:P1246,"&lt;="&amp;$C249,'Tracking Data'!Q$3:Q1246,"="&amp;""),"")</f>
        <v/>
      </c>
      <c r="L249" t="str">
        <f ca="1">IF(TODAY()&gt;=$A249,COUNTIFS('Tracking Data'!Q$3:Q1246,"&lt;="&amp;$C249,'Tracking Data'!R$3:R1246,"="&amp;""),"")</f>
        <v/>
      </c>
      <c r="M249" t="str">
        <f t="shared" ca="1" si="18"/>
        <v/>
      </c>
      <c r="N249" t="str">
        <f ca="1">IF(M249&lt;&gt;"",COUNTIFS('Tracking Data'!R$3:R1247,"&gt;="&amp;'Weekly Summary'!$B249,'Tracking Data'!R$3:R1247,"&lt;="&amp;'Weekly Summary'!$C249),"")</f>
        <v/>
      </c>
      <c r="O249" t="str">
        <f t="shared" ca="1" si="19"/>
        <v/>
      </c>
      <c r="P249" t="str">
        <f>IFERROR(AVERAGEIFS('Tracking Data'!S$3:S$1000,'Tracking Data'!R$3:R1247,"&gt;="&amp;B249,'Tracking Data'!R$3:R1247,"&lt;="&amp;C249),"")</f>
        <v/>
      </c>
      <c r="Q249" t="str">
        <f ca="1">IF(D249&lt;&gt;"",COUNTIFS('Tracking Data'!D$3:D$1000,"SPM"&amp;"*",'Tracking Data'!R$3:R$1000,""),"")</f>
        <v/>
      </c>
      <c r="R249" t="str">
        <f ca="1">IF(D249&lt;&gt;"",COUNTIFS('Tracking Data'!D$3:D1247,"SPM"&amp;"*",'Tracking Data'!K$3:K1247,""),"")</f>
        <v/>
      </c>
    </row>
    <row r="250" spans="1:18" x14ac:dyDescent="0.25">
      <c r="A250" s="4">
        <f t="shared" si="20"/>
        <v>44535</v>
      </c>
      <c r="B250" s="4">
        <v>44535</v>
      </c>
      <c r="C250" s="4">
        <v>44541</v>
      </c>
      <c r="D250" t="str">
        <f ca="1">IF(TODAY()&gt;=$A250,COUNTIFS('Tracking Data'!K$3:K1247,"&lt;="&amp;$C250,'Tracking Data'!L$3:L1247,"="&amp;""),"")</f>
        <v/>
      </c>
      <c r="E250" t="str">
        <f ca="1">IF(TODAY()&gt;=$A250,COUNTIFS('Tracking Data'!L$3:L1247,"&lt;="&amp;$C250,'Tracking Data'!M$3:M1247,"="&amp;""),"")</f>
        <v/>
      </c>
      <c r="F250" t="str">
        <f ca="1">IF(TODAY()&gt;=$A250,COUNTIFS('Tracking Data'!M$3:M1247,"&lt;="&amp;$C250,'Tracking Data'!N$3:N1247,"="&amp;""),"")</f>
        <v/>
      </c>
      <c r="G250" t="str">
        <f t="shared" ca="1" si="16"/>
        <v/>
      </c>
      <c r="H250" t="str">
        <f ca="1">IF(TODAY()&gt;=$A250,COUNTIFS('Tracking Data'!N$3:N1247,"&lt;="&amp;$C250,'Tracking Data'!O$3:O1247,"="&amp;""),"")</f>
        <v/>
      </c>
      <c r="I250" t="str">
        <f ca="1">IF(TODAY()&gt;=$A250,COUNTIFS('Tracking Data'!O$3:O1247,"&lt;="&amp;$C250,'Tracking Data'!P$3:P1247,"="&amp;""),"")</f>
        <v/>
      </c>
      <c r="J250" t="str">
        <f t="shared" ca="1" si="17"/>
        <v/>
      </c>
      <c r="K250" t="str">
        <f ca="1">IF(TODAY()&gt;=$A250,COUNTIFS('Tracking Data'!P$3:P1247,"&lt;="&amp;$C250,'Tracking Data'!Q$3:Q1247,"="&amp;""),"")</f>
        <v/>
      </c>
      <c r="L250" t="str">
        <f ca="1">IF(TODAY()&gt;=$A250,COUNTIFS('Tracking Data'!Q$3:Q1247,"&lt;="&amp;$C250,'Tracking Data'!R$3:R1247,"="&amp;""),"")</f>
        <v/>
      </c>
      <c r="M250" t="str">
        <f t="shared" ca="1" si="18"/>
        <v/>
      </c>
      <c r="N250" t="str">
        <f ca="1">IF(M250&lt;&gt;"",COUNTIFS('Tracking Data'!R$3:R1248,"&gt;="&amp;'Weekly Summary'!$B250,'Tracking Data'!R$3:R1248,"&lt;="&amp;'Weekly Summary'!$C250),"")</f>
        <v/>
      </c>
      <c r="O250" t="str">
        <f t="shared" ca="1" si="19"/>
        <v/>
      </c>
      <c r="P250" t="str">
        <f>IFERROR(AVERAGEIFS('Tracking Data'!S$3:S$1000,'Tracking Data'!R$3:R1248,"&gt;="&amp;B250,'Tracking Data'!R$3:R1248,"&lt;="&amp;C250),"")</f>
        <v/>
      </c>
      <c r="Q250" t="str">
        <f ca="1">IF(D250&lt;&gt;"",COUNTIFS('Tracking Data'!D$3:D$1000,"SPM"&amp;"*",'Tracking Data'!R$3:R$1000,""),"")</f>
        <v/>
      </c>
      <c r="R250" t="str">
        <f ca="1">IF(D250&lt;&gt;"",COUNTIFS('Tracking Data'!D$3:D1248,"SPM"&amp;"*",'Tracking Data'!K$3:K1248,""),"")</f>
        <v/>
      </c>
    </row>
    <row r="251" spans="1:18" x14ac:dyDescent="0.25">
      <c r="A251" s="4">
        <f t="shared" si="20"/>
        <v>44542</v>
      </c>
      <c r="B251" s="4">
        <v>44542</v>
      </c>
      <c r="C251" s="4">
        <v>44548</v>
      </c>
      <c r="D251" t="str">
        <f ca="1">IF(TODAY()&gt;=$A251,COUNTIFS('Tracking Data'!K$3:K1248,"&lt;="&amp;$C251,'Tracking Data'!L$3:L1248,"="&amp;""),"")</f>
        <v/>
      </c>
      <c r="E251" t="str">
        <f ca="1">IF(TODAY()&gt;=$A251,COUNTIFS('Tracking Data'!L$3:L1248,"&lt;="&amp;$C251,'Tracking Data'!M$3:M1248,"="&amp;""),"")</f>
        <v/>
      </c>
      <c r="F251" t="str">
        <f ca="1">IF(TODAY()&gt;=$A251,COUNTIFS('Tracking Data'!M$3:M1248,"&lt;="&amp;$C251,'Tracking Data'!N$3:N1248,"="&amp;""),"")</f>
        <v/>
      </c>
      <c r="G251" t="str">
        <f t="shared" ca="1" si="16"/>
        <v/>
      </c>
      <c r="H251" t="str">
        <f ca="1">IF(TODAY()&gt;=$A251,COUNTIFS('Tracking Data'!N$3:N1248,"&lt;="&amp;$C251,'Tracking Data'!O$3:O1248,"="&amp;""),"")</f>
        <v/>
      </c>
      <c r="I251" t="str">
        <f ca="1">IF(TODAY()&gt;=$A251,COUNTIFS('Tracking Data'!O$3:O1248,"&lt;="&amp;$C251,'Tracking Data'!P$3:P1248,"="&amp;""),"")</f>
        <v/>
      </c>
      <c r="J251" t="str">
        <f t="shared" ca="1" si="17"/>
        <v/>
      </c>
      <c r="K251" t="str">
        <f ca="1">IF(TODAY()&gt;=$A251,COUNTIFS('Tracking Data'!P$3:P1248,"&lt;="&amp;$C251,'Tracking Data'!Q$3:Q1248,"="&amp;""),"")</f>
        <v/>
      </c>
      <c r="L251" t="str">
        <f ca="1">IF(TODAY()&gt;=$A251,COUNTIFS('Tracking Data'!Q$3:Q1248,"&lt;="&amp;$C251,'Tracking Data'!R$3:R1248,"="&amp;""),"")</f>
        <v/>
      </c>
      <c r="M251" t="str">
        <f t="shared" ca="1" si="18"/>
        <v/>
      </c>
      <c r="N251" t="str">
        <f ca="1">IF(M251&lt;&gt;"",COUNTIFS('Tracking Data'!R$3:R1249,"&gt;="&amp;'Weekly Summary'!$B251,'Tracking Data'!R$3:R1249,"&lt;="&amp;'Weekly Summary'!$C251),"")</f>
        <v/>
      </c>
      <c r="O251" t="str">
        <f t="shared" ca="1" si="19"/>
        <v/>
      </c>
      <c r="P251" t="str">
        <f>IFERROR(AVERAGEIFS('Tracking Data'!S$3:S$1000,'Tracking Data'!R$3:R1249,"&gt;="&amp;B251,'Tracking Data'!R$3:R1249,"&lt;="&amp;C251),"")</f>
        <v/>
      </c>
      <c r="Q251" t="str">
        <f ca="1">IF(D251&lt;&gt;"",COUNTIFS('Tracking Data'!D$3:D$1000,"SPM"&amp;"*",'Tracking Data'!R$3:R$1000,""),"")</f>
        <v/>
      </c>
      <c r="R251" t="str">
        <f ca="1">IF(D251&lt;&gt;"",COUNTIFS('Tracking Data'!D$3:D1249,"SPM"&amp;"*",'Tracking Data'!K$3:K1249,""),"")</f>
        <v/>
      </c>
    </row>
    <row r="252" spans="1:18" x14ac:dyDescent="0.25">
      <c r="A252" s="4">
        <f t="shared" si="20"/>
        <v>44549</v>
      </c>
      <c r="B252" s="4">
        <v>44549</v>
      </c>
      <c r="C252" s="4">
        <v>44555</v>
      </c>
      <c r="D252" t="str">
        <f ca="1">IF(TODAY()&gt;=$A252,COUNTIFS('Tracking Data'!K$3:K1249,"&lt;="&amp;$C252,'Tracking Data'!L$3:L1249,"="&amp;""),"")</f>
        <v/>
      </c>
      <c r="E252" t="str">
        <f ca="1">IF(TODAY()&gt;=$A252,COUNTIFS('Tracking Data'!L$3:L1249,"&lt;="&amp;$C252,'Tracking Data'!M$3:M1249,"="&amp;""),"")</f>
        <v/>
      </c>
      <c r="F252" t="str">
        <f ca="1">IF(TODAY()&gt;=$A252,COUNTIFS('Tracking Data'!M$3:M1249,"&lt;="&amp;$C252,'Tracking Data'!N$3:N1249,"="&amp;""),"")</f>
        <v/>
      </c>
      <c r="G252" t="str">
        <f t="shared" ca="1" si="16"/>
        <v/>
      </c>
      <c r="H252" t="str">
        <f ca="1">IF(TODAY()&gt;=$A252,COUNTIFS('Tracking Data'!N$3:N1249,"&lt;="&amp;$C252,'Tracking Data'!O$3:O1249,"="&amp;""),"")</f>
        <v/>
      </c>
      <c r="I252" t="str">
        <f ca="1">IF(TODAY()&gt;=$A252,COUNTIFS('Tracking Data'!O$3:O1249,"&lt;="&amp;$C252,'Tracking Data'!P$3:P1249,"="&amp;""),"")</f>
        <v/>
      </c>
      <c r="J252" t="str">
        <f t="shared" ca="1" si="17"/>
        <v/>
      </c>
      <c r="K252" t="str">
        <f ca="1">IF(TODAY()&gt;=$A252,COUNTIFS('Tracking Data'!P$3:P1249,"&lt;="&amp;$C252,'Tracking Data'!Q$3:Q1249,"="&amp;""),"")</f>
        <v/>
      </c>
      <c r="L252" t="str">
        <f ca="1">IF(TODAY()&gt;=$A252,COUNTIFS('Tracking Data'!Q$3:Q1249,"&lt;="&amp;$C252,'Tracking Data'!R$3:R1249,"="&amp;""),"")</f>
        <v/>
      </c>
      <c r="M252" t="str">
        <f t="shared" ca="1" si="18"/>
        <v/>
      </c>
      <c r="N252" t="str">
        <f ca="1">IF(M252&lt;&gt;"",COUNTIFS('Tracking Data'!R$3:R1250,"&gt;="&amp;'Weekly Summary'!$B252,'Tracking Data'!R$3:R1250,"&lt;="&amp;'Weekly Summary'!$C252),"")</f>
        <v/>
      </c>
      <c r="O252" t="str">
        <f t="shared" ca="1" si="19"/>
        <v/>
      </c>
      <c r="P252" t="str">
        <f>IFERROR(AVERAGEIFS('Tracking Data'!S$3:S$1000,'Tracking Data'!R$3:R1250,"&gt;="&amp;B252,'Tracking Data'!R$3:R1250,"&lt;="&amp;C252),"")</f>
        <v/>
      </c>
      <c r="Q252" t="str">
        <f ca="1">IF(D252&lt;&gt;"",COUNTIFS('Tracking Data'!D$3:D$1000,"SPM"&amp;"*",'Tracking Data'!R$3:R$1000,""),"")</f>
        <v/>
      </c>
      <c r="R252" t="str">
        <f ca="1">IF(D252&lt;&gt;"",COUNTIFS('Tracking Data'!D$3:D1250,"SPM"&amp;"*",'Tracking Data'!K$3:K1250,""),"")</f>
        <v/>
      </c>
    </row>
    <row r="253" spans="1:18" x14ac:dyDescent="0.25">
      <c r="A253" s="4">
        <f t="shared" si="20"/>
        <v>44556</v>
      </c>
      <c r="B253" s="4">
        <v>44556</v>
      </c>
      <c r="C253" s="4">
        <v>44562</v>
      </c>
      <c r="D253" t="str">
        <f ca="1">IF(TODAY()&gt;=$A253,COUNTIFS('Tracking Data'!K$3:K1250,"&lt;="&amp;$C253,'Tracking Data'!L$3:L1250,"="&amp;""),"")</f>
        <v/>
      </c>
      <c r="E253" t="str">
        <f ca="1">IF(TODAY()&gt;=$A253,COUNTIFS('Tracking Data'!L$3:L1250,"&lt;="&amp;$C253,'Tracking Data'!M$3:M1250,"="&amp;""),"")</f>
        <v/>
      </c>
      <c r="F253" t="str">
        <f ca="1">IF(TODAY()&gt;=$A253,COUNTIFS('Tracking Data'!M$3:M1250,"&lt;="&amp;$C253,'Tracking Data'!N$3:N1250,"="&amp;""),"")</f>
        <v/>
      </c>
      <c r="G253" t="str">
        <f t="shared" ca="1" si="16"/>
        <v/>
      </c>
      <c r="H253" t="str">
        <f ca="1">IF(TODAY()&gt;=$A253,COUNTIFS('Tracking Data'!N$3:N1250,"&lt;="&amp;$C253,'Tracking Data'!O$3:O1250,"="&amp;""),"")</f>
        <v/>
      </c>
      <c r="I253" t="str">
        <f ca="1">IF(TODAY()&gt;=$A253,COUNTIFS('Tracking Data'!O$3:O1250,"&lt;="&amp;$C253,'Tracking Data'!P$3:P1250,"="&amp;""),"")</f>
        <v/>
      </c>
      <c r="J253" t="str">
        <f t="shared" ca="1" si="17"/>
        <v/>
      </c>
      <c r="K253" t="str">
        <f ca="1">IF(TODAY()&gt;=$A253,COUNTIFS('Tracking Data'!P$3:P1250,"&lt;="&amp;$C253,'Tracking Data'!Q$3:Q1250,"="&amp;""),"")</f>
        <v/>
      </c>
      <c r="L253" t="str">
        <f ca="1">IF(TODAY()&gt;=$A253,COUNTIFS('Tracking Data'!Q$3:Q1250,"&lt;="&amp;$C253,'Tracking Data'!R$3:R1250,"="&amp;""),"")</f>
        <v/>
      </c>
      <c r="M253" t="str">
        <f t="shared" ca="1" si="18"/>
        <v/>
      </c>
      <c r="N253" t="str">
        <f ca="1">IF(M253&lt;&gt;"",COUNTIFS('Tracking Data'!R$3:R1251,"&gt;="&amp;'Weekly Summary'!$B253,'Tracking Data'!R$3:R1251,"&lt;="&amp;'Weekly Summary'!$C253),"")</f>
        <v/>
      </c>
      <c r="O253" t="str">
        <f t="shared" ca="1" si="19"/>
        <v/>
      </c>
      <c r="P253" t="str">
        <f>IFERROR(AVERAGEIFS('Tracking Data'!S$3:S$1000,'Tracking Data'!R$3:R1251,"&gt;="&amp;B253,'Tracking Data'!R$3:R1251,"&lt;="&amp;C253),"")</f>
        <v/>
      </c>
      <c r="Q253" t="str">
        <f ca="1">IF(D253&lt;&gt;"",COUNTIFS('Tracking Data'!D$3:D$1000,"SPM"&amp;"*",'Tracking Data'!R$3:R$1000,""),"")</f>
        <v/>
      </c>
      <c r="R253" t="str">
        <f ca="1">IF(D253&lt;&gt;"",COUNTIFS('Tracking Data'!D$3:D1251,"SPM"&amp;"*",'Tracking Data'!K$3:K1251,""),"")</f>
        <v/>
      </c>
    </row>
    <row r="254" spans="1:18" x14ac:dyDescent="0.25">
      <c r="A254" s="4">
        <f t="shared" si="20"/>
        <v>44563</v>
      </c>
      <c r="B254" s="4">
        <v>44563</v>
      </c>
      <c r="C254" s="4">
        <v>44569</v>
      </c>
      <c r="D254" t="str">
        <f ca="1">IF(TODAY()&gt;=$A254,COUNTIFS('Tracking Data'!K$3:K1251,"&lt;="&amp;$C254,'Tracking Data'!L$3:L1251,"="&amp;""),"")</f>
        <v/>
      </c>
      <c r="E254" t="str">
        <f ca="1">IF(TODAY()&gt;=$A254,COUNTIFS('Tracking Data'!L$3:L1251,"&lt;="&amp;$C254,'Tracking Data'!M$3:M1251,"="&amp;""),"")</f>
        <v/>
      </c>
      <c r="F254" t="str">
        <f ca="1">IF(TODAY()&gt;=$A254,COUNTIFS('Tracking Data'!M$3:M1251,"&lt;="&amp;$C254,'Tracking Data'!N$3:N1251,"="&amp;""),"")</f>
        <v/>
      </c>
      <c r="G254" t="str">
        <f t="shared" ca="1" si="16"/>
        <v/>
      </c>
      <c r="H254" t="str">
        <f ca="1">IF(TODAY()&gt;=$A254,COUNTIFS('Tracking Data'!N$3:N1251,"&lt;="&amp;$C254,'Tracking Data'!O$3:O1251,"="&amp;""),"")</f>
        <v/>
      </c>
      <c r="I254" t="str">
        <f ca="1">IF(TODAY()&gt;=$A254,COUNTIFS('Tracking Data'!O$3:O1251,"&lt;="&amp;$C254,'Tracking Data'!P$3:P1251,"="&amp;""),"")</f>
        <v/>
      </c>
      <c r="J254" t="str">
        <f t="shared" ca="1" si="17"/>
        <v/>
      </c>
      <c r="K254" t="str">
        <f ca="1">IF(TODAY()&gt;=$A254,COUNTIFS('Tracking Data'!P$3:P1251,"&lt;="&amp;$C254,'Tracking Data'!Q$3:Q1251,"="&amp;""),"")</f>
        <v/>
      </c>
      <c r="L254" t="str">
        <f ca="1">IF(TODAY()&gt;=$A254,COUNTIFS('Tracking Data'!Q$3:Q1251,"&lt;="&amp;$C254,'Tracking Data'!R$3:R1251,"="&amp;""),"")</f>
        <v/>
      </c>
      <c r="M254" t="str">
        <f t="shared" ca="1" si="18"/>
        <v/>
      </c>
      <c r="N254" t="str">
        <f ca="1">IF(M254&lt;&gt;"",COUNTIFS('Tracking Data'!R$3:R1252,"&gt;="&amp;'Weekly Summary'!$B254,'Tracking Data'!R$3:R1252,"&lt;="&amp;'Weekly Summary'!$C254),"")</f>
        <v/>
      </c>
      <c r="O254" t="str">
        <f t="shared" ca="1" si="19"/>
        <v/>
      </c>
      <c r="P254" t="str">
        <f>IFERROR(AVERAGEIFS('Tracking Data'!S$3:S$1000,'Tracking Data'!R$3:R1252,"&gt;="&amp;B254,'Tracking Data'!R$3:R1252,"&lt;="&amp;C254),"")</f>
        <v/>
      </c>
      <c r="Q254" t="str">
        <f ca="1">IF(D254&lt;&gt;"",COUNTIFS('Tracking Data'!D$3:D$1000,"SPM"&amp;"*",'Tracking Data'!R$3:R$1000,""),"")</f>
        <v/>
      </c>
      <c r="R254" t="str">
        <f ca="1">IF(D254&lt;&gt;"",COUNTIFS('Tracking Data'!D$3:D1252,"SPM"&amp;"*",'Tracking Data'!K$3:K1252,""),"")</f>
        <v/>
      </c>
    </row>
    <row r="255" spans="1:18" x14ac:dyDescent="0.25">
      <c r="A255" s="4">
        <f t="shared" si="20"/>
        <v>44570</v>
      </c>
      <c r="B255" s="4">
        <v>44570</v>
      </c>
      <c r="C255" s="4">
        <v>44576</v>
      </c>
      <c r="D255" t="str">
        <f ca="1">IF(TODAY()&gt;=$A255,COUNTIFS('Tracking Data'!K$3:K1252,"&lt;="&amp;$C255,'Tracking Data'!L$3:L1252,"="&amp;""),"")</f>
        <v/>
      </c>
      <c r="E255" t="str">
        <f ca="1">IF(TODAY()&gt;=$A255,COUNTIFS('Tracking Data'!L$3:L1252,"&lt;="&amp;$C255,'Tracking Data'!M$3:M1252,"="&amp;""),"")</f>
        <v/>
      </c>
      <c r="F255" t="str">
        <f ca="1">IF(TODAY()&gt;=$A255,COUNTIFS('Tracking Data'!M$3:M1252,"&lt;="&amp;$C255,'Tracking Data'!N$3:N1252,"="&amp;""),"")</f>
        <v/>
      </c>
      <c r="G255" t="str">
        <f t="shared" ca="1" si="16"/>
        <v/>
      </c>
      <c r="H255" t="str">
        <f ca="1">IF(TODAY()&gt;=$A255,COUNTIFS('Tracking Data'!N$3:N1252,"&lt;="&amp;$C255,'Tracking Data'!O$3:O1252,"="&amp;""),"")</f>
        <v/>
      </c>
      <c r="I255" t="str">
        <f ca="1">IF(TODAY()&gt;=$A255,COUNTIFS('Tracking Data'!O$3:O1252,"&lt;="&amp;$C255,'Tracking Data'!P$3:P1252,"="&amp;""),"")</f>
        <v/>
      </c>
      <c r="J255" t="str">
        <f t="shared" ca="1" si="17"/>
        <v/>
      </c>
      <c r="K255" t="str">
        <f ca="1">IF(TODAY()&gt;=$A255,COUNTIFS('Tracking Data'!P$3:P1252,"&lt;="&amp;$C255,'Tracking Data'!Q$3:Q1252,"="&amp;""),"")</f>
        <v/>
      </c>
      <c r="L255" t="str">
        <f ca="1">IF(TODAY()&gt;=$A255,COUNTIFS('Tracking Data'!Q$3:Q1252,"&lt;="&amp;$C255,'Tracking Data'!R$3:R1252,"="&amp;""),"")</f>
        <v/>
      </c>
      <c r="M255" t="str">
        <f t="shared" ca="1" si="18"/>
        <v/>
      </c>
      <c r="N255" t="str">
        <f ca="1">IF(M255&lt;&gt;"",COUNTIFS('Tracking Data'!R$3:R1253,"&gt;="&amp;'Weekly Summary'!$B255,'Tracking Data'!R$3:R1253,"&lt;="&amp;'Weekly Summary'!$C255),"")</f>
        <v/>
      </c>
      <c r="O255" t="str">
        <f t="shared" ca="1" si="19"/>
        <v/>
      </c>
      <c r="P255" t="str">
        <f>IFERROR(AVERAGEIFS('Tracking Data'!S$3:S$1000,'Tracking Data'!R$3:R1253,"&gt;="&amp;B255,'Tracking Data'!R$3:R1253,"&lt;="&amp;C255),"")</f>
        <v/>
      </c>
      <c r="Q255" t="str">
        <f ca="1">IF(D255&lt;&gt;"",COUNTIFS('Tracking Data'!D$3:D$1000,"SPM"&amp;"*",'Tracking Data'!R$3:R$1000,""),"")</f>
        <v/>
      </c>
      <c r="R255" t="str">
        <f ca="1">IF(D255&lt;&gt;"",COUNTIFS('Tracking Data'!D$3:D1253,"SPM"&amp;"*",'Tracking Data'!K$3:K1253,""),"")</f>
        <v/>
      </c>
    </row>
    <row r="256" spans="1:18" x14ac:dyDescent="0.25">
      <c r="A256" s="4">
        <f t="shared" si="20"/>
        <v>44577</v>
      </c>
      <c r="B256" s="4">
        <v>44577</v>
      </c>
      <c r="C256" s="4">
        <v>44583</v>
      </c>
      <c r="D256" t="str">
        <f ca="1">IF(TODAY()&gt;=$A256,COUNTIFS('Tracking Data'!K$3:K1253,"&lt;="&amp;$C256,'Tracking Data'!L$3:L1253,"="&amp;""),"")</f>
        <v/>
      </c>
      <c r="E256" t="str">
        <f ca="1">IF(TODAY()&gt;=$A256,COUNTIFS('Tracking Data'!L$3:L1253,"&lt;="&amp;$C256,'Tracking Data'!M$3:M1253,"="&amp;""),"")</f>
        <v/>
      </c>
      <c r="F256" t="str">
        <f ca="1">IF(TODAY()&gt;=$A256,COUNTIFS('Tracking Data'!M$3:M1253,"&lt;="&amp;$C256,'Tracking Data'!N$3:N1253,"="&amp;""),"")</f>
        <v/>
      </c>
      <c r="G256" t="str">
        <f t="shared" ca="1" si="16"/>
        <v/>
      </c>
      <c r="H256" t="str">
        <f ca="1">IF(TODAY()&gt;=$A256,COUNTIFS('Tracking Data'!N$3:N1253,"&lt;="&amp;$C256,'Tracking Data'!O$3:O1253,"="&amp;""),"")</f>
        <v/>
      </c>
      <c r="I256" t="str">
        <f ca="1">IF(TODAY()&gt;=$A256,COUNTIFS('Tracking Data'!O$3:O1253,"&lt;="&amp;$C256,'Tracking Data'!P$3:P1253,"="&amp;""),"")</f>
        <v/>
      </c>
      <c r="J256" t="str">
        <f t="shared" ca="1" si="17"/>
        <v/>
      </c>
      <c r="K256" t="str">
        <f ca="1">IF(TODAY()&gt;=$A256,COUNTIFS('Tracking Data'!P$3:P1253,"&lt;="&amp;$C256,'Tracking Data'!Q$3:Q1253,"="&amp;""),"")</f>
        <v/>
      </c>
      <c r="L256" t="str">
        <f ca="1">IF(TODAY()&gt;=$A256,COUNTIFS('Tracking Data'!Q$3:Q1253,"&lt;="&amp;$C256,'Tracking Data'!R$3:R1253,"="&amp;""),"")</f>
        <v/>
      </c>
      <c r="M256" t="str">
        <f t="shared" ca="1" si="18"/>
        <v/>
      </c>
      <c r="N256" t="str">
        <f ca="1">IF(M256&lt;&gt;"",COUNTIFS('Tracking Data'!R$3:R1254,"&gt;="&amp;'Weekly Summary'!$B256,'Tracking Data'!R$3:R1254,"&lt;="&amp;'Weekly Summary'!$C256),"")</f>
        <v/>
      </c>
      <c r="O256" t="str">
        <f t="shared" ca="1" si="19"/>
        <v/>
      </c>
      <c r="P256" t="str">
        <f>IFERROR(AVERAGEIFS('Tracking Data'!S$3:S$1000,'Tracking Data'!R$3:R1254,"&gt;="&amp;B256,'Tracking Data'!R$3:R1254,"&lt;="&amp;C256),"")</f>
        <v/>
      </c>
      <c r="Q256" t="str">
        <f ca="1">IF(D256&lt;&gt;"",COUNTIFS('Tracking Data'!D$3:D$1000,"SPM"&amp;"*",'Tracking Data'!R$3:R$1000,""),"")</f>
        <v/>
      </c>
      <c r="R256" t="str">
        <f ca="1">IF(D256&lt;&gt;"",COUNTIFS('Tracking Data'!D$3:D1254,"SPM"&amp;"*",'Tracking Data'!K$3:K1254,""),"")</f>
        <v/>
      </c>
    </row>
    <row r="257" spans="1:18" x14ac:dyDescent="0.25">
      <c r="A257" s="4">
        <f t="shared" si="20"/>
        <v>44584</v>
      </c>
      <c r="B257" s="4">
        <v>44584</v>
      </c>
      <c r="C257" s="4">
        <v>44590</v>
      </c>
      <c r="D257" t="str">
        <f ca="1">IF(TODAY()&gt;=$A257,COUNTIFS('Tracking Data'!K$3:K1254,"&lt;="&amp;$C257,'Tracking Data'!L$3:L1254,"="&amp;""),"")</f>
        <v/>
      </c>
      <c r="E257" t="str">
        <f ca="1">IF(TODAY()&gt;=$A257,COUNTIFS('Tracking Data'!L$3:L1254,"&lt;="&amp;$C257,'Tracking Data'!M$3:M1254,"="&amp;""),"")</f>
        <v/>
      </c>
      <c r="F257" t="str">
        <f ca="1">IF(TODAY()&gt;=$A257,COUNTIFS('Tracking Data'!M$3:M1254,"&lt;="&amp;$C257,'Tracking Data'!N$3:N1254,"="&amp;""),"")</f>
        <v/>
      </c>
      <c r="G257" t="str">
        <f t="shared" ca="1" si="16"/>
        <v/>
      </c>
      <c r="H257" t="str">
        <f ca="1">IF(TODAY()&gt;=$A257,COUNTIFS('Tracking Data'!N$3:N1254,"&lt;="&amp;$C257,'Tracking Data'!O$3:O1254,"="&amp;""),"")</f>
        <v/>
      </c>
      <c r="I257" t="str">
        <f ca="1">IF(TODAY()&gt;=$A257,COUNTIFS('Tracking Data'!O$3:O1254,"&lt;="&amp;$C257,'Tracking Data'!P$3:P1254,"="&amp;""),"")</f>
        <v/>
      </c>
      <c r="J257" t="str">
        <f t="shared" ca="1" si="17"/>
        <v/>
      </c>
      <c r="K257" t="str">
        <f ca="1">IF(TODAY()&gt;=$A257,COUNTIFS('Tracking Data'!P$3:P1254,"&lt;="&amp;$C257,'Tracking Data'!Q$3:Q1254,"="&amp;""),"")</f>
        <v/>
      </c>
      <c r="L257" t="str">
        <f ca="1">IF(TODAY()&gt;=$A257,COUNTIFS('Tracking Data'!Q$3:Q1254,"&lt;="&amp;$C257,'Tracking Data'!R$3:R1254,"="&amp;""),"")</f>
        <v/>
      </c>
      <c r="M257" t="str">
        <f t="shared" ca="1" si="18"/>
        <v/>
      </c>
      <c r="N257" t="str">
        <f ca="1">IF(M257&lt;&gt;"",COUNTIFS('Tracking Data'!R$3:R1255,"&gt;="&amp;'Weekly Summary'!$B257,'Tracking Data'!R$3:R1255,"&lt;="&amp;'Weekly Summary'!$C257),"")</f>
        <v/>
      </c>
      <c r="O257" t="str">
        <f t="shared" ca="1" si="19"/>
        <v/>
      </c>
      <c r="P257" t="str">
        <f>IFERROR(AVERAGEIFS('Tracking Data'!S$3:S$1000,'Tracking Data'!R$3:R1255,"&gt;="&amp;B257,'Tracking Data'!R$3:R1255,"&lt;="&amp;C257),"")</f>
        <v/>
      </c>
      <c r="Q257" t="str">
        <f ca="1">IF(D257&lt;&gt;"",COUNTIFS('Tracking Data'!D$3:D$1000,"SPM"&amp;"*",'Tracking Data'!R$3:R$1000,""),"")</f>
        <v/>
      </c>
      <c r="R257" t="str">
        <f ca="1">IF(D257&lt;&gt;"",COUNTIFS('Tracking Data'!D$3:D1255,"SPM"&amp;"*",'Tracking Data'!K$3:K1255,""),"")</f>
        <v/>
      </c>
    </row>
    <row r="258" spans="1:18" x14ac:dyDescent="0.25">
      <c r="A258" s="4">
        <f t="shared" si="20"/>
        <v>44591</v>
      </c>
      <c r="B258" s="4">
        <v>44591</v>
      </c>
      <c r="C258" s="4">
        <v>44597</v>
      </c>
      <c r="D258" t="str">
        <f ca="1">IF(TODAY()&gt;=$A258,COUNTIFS('Tracking Data'!K$3:K1255,"&lt;="&amp;$C258,'Tracking Data'!L$3:L1255,"="&amp;""),"")</f>
        <v/>
      </c>
      <c r="E258" t="str">
        <f ca="1">IF(TODAY()&gt;=$A258,COUNTIFS('Tracking Data'!L$3:L1255,"&lt;="&amp;$C258,'Tracking Data'!M$3:M1255,"="&amp;""),"")</f>
        <v/>
      </c>
      <c r="F258" t="str">
        <f ca="1">IF(TODAY()&gt;=$A258,COUNTIFS('Tracking Data'!M$3:M1255,"&lt;="&amp;$C258,'Tracking Data'!N$3:N1255,"="&amp;""),"")</f>
        <v/>
      </c>
      <c r="G258" t="str">
        <f t="shared" ca="1" si="16"/>
        <v/>
      </c>
      <c r="H258" t="str">
        <f ca="1">IF(TODAY()&gt;=$A258,COUNTIFS('Tracking Data'!N$3:N1255,"&lt;="&amp;$C258,'Tracking Data'!O$3:O1255,"="&amp;""),"")</f>
        <v/>
      </c>
      <c r="I258" t="str">
        <f ca="1">IF(TODAY()&gt;=$A258,COUNTIFS('Tracking Data'!O$3:O1255,"&lt;="&amp;$C258,'Tracking Data'!P$3:P1255,"="&amp;""),"")</f>
        <v/>
      </c>
      <c r="J258" t="str">
        <f t="shared" ca="1" si="17"/>
        <v/>
      </c>
      <c r="K258" t="str">
        <f ca="1">IF(TODAY()&gt;=$A258,COUNTIFS('Tracking Data'!P$3:P1255,"&lt;="&amp;$C258,'Tracking Data'!Q$3:Q1255,"="&amp;""),"")</f>
        <v/>
      </c>
      <c r="L258" t="str">
        <f ca="1">IF(TODAY()&gt;=$A258,COUNTIFS('Tracking Data'!Q$3:Q1255,"&lt;="&amp;$C258,'Tracking Data'!R$3:R1255,"="&amp;""),"")</f>
        <v/>
      </c>
      <c r="M258" t="str">
        <f t="shared" ca="1" si="18"/>
        <v/>
      </c>
      <c r="N258" t="str">
        <f ca="1">IF(M258&lt;&gt;"",COUNTIFS('Tracking Data'!R$3:R1256,"&gt;="&amp;'Weekly Summary'!$B258,'Tracking Data'!R$3:R1256,"&lt;="&amp;'Weekly Summary'!$C258),"")</f>
        <v/>
      </c>
      <c r="O258" t="str">
        <f t="shared" ca="1" si="19"/>
        <v/>
      </c>
      <c r="P258" t="str">
        <f>IFERROR(AVERAGEIFS('Tracking Data'!S$3:S$1000,'Tracking Data'!R$3:R1256,"&gt;="&amp;B258,'Tracking Data'!R$3:R1256,"&lt;="&amp;C258),"")</f>
        <v/>
      </c>
      <c r="Q258" t="str">
        <f ca="1">IF(D258&lt;&gt;"",COUNTIFS('Tracking Data'!D$3:D$1000,"SPM"&amp;"*",'Tracking Data'!R$3:R$1000,""),"")</f>
        <v/>
      </c>
      <c r="R258" t="str">
        <f ca="1">IF(D258&lt;&gt;"",COUNTIFS('Tracking Data'!D$3:D1256,"SPM"&amp;"*",'Tracking Data'!K$3:K1256,""),"")</f>
        <v/>
      </c>
    </row>
    <row r="259" spans="1:18" x14ac:dyDescent="0.25">
      <c r="A259" s="4">
        <f t="shared" si="20"/>
        <v>44598</v>
      </c>
      <c r="B259" s="4">
        <v>44598</v>
      </c>
      <c r="C259" s="4">
        <v>44604</v>
      </c>
      <c r="D259" t="str">
        <f ca="1">IF(TODAY()&gt;=$A259,COUNTIFS('Tracking Data'!K$3:K1256,"&lt;="&amp;$C259,'Tracking Data'!L$3:L1256,"="&amp;""),"")</f>
        <v/>
      </c>
      <c r="E259" t="str">
        <f ca="1">IF(TODAY()&gt;=$A259,COUNTIFS('Tracking Data'!L$3:L1256,"&lt;="&amp;$C259,'Tracking Data'!M$3:M1256,"="&amp;""),"")</f>
        <v/>
      </c>
      <c r="F259" t="str">
        <f ca="1">IF(TODAY()&gt;=$A259,COUNTIFS('Tracking Data'!M$3:M1256,"&lt;="&amp;$C259,'Tracking Data'!N$3:N1256,"="&amp;""),"")</f>
        <v/>
      </c>
      <c r="G259" t="str">
        <f t="shared" ca="1" si="16"/>
        <v/>
      </c>
      <c r="H259" t="str">
        <f ca="1">IF(TODAY()&gt;=$A259,COUNTIFS('Tracking Data'!N$3:N1256,"&lt;="&amp;$C259,'Tracking Data'!O$3:O1256,"="&amp;""),"")</f>
        <v/>
      </c>
      <c r="I259" t="str">
        <f ca="1">IF(TODAY()&gt;=$A259,COUNTIFS('Tracking Data'!O$3:O1256,"&lt;="&amp;$C259,'Tracking Data'!P$3:P1256,"="&amp;""),"")</f>
        <v/>
      </c>
      <c r="J259" t="str">
        <f t="shared" ca="1" si="17"/>
        <v/>
      </c>
      <c r="K259" t="str">
        <f ca="1">IF(TODAY()&gt;=$A259,COUNTIFS('Tracking Data'!P$3:P1256,"&lt;="&amp;$C259,'Tracking Data'!Q$3:Q1256,"="&amp;""),"")</f>
        <v/>
      </c>
      <c r="L259" t="str">
        <f ca="1">IF(TODAY()&gt;=$A259,COUNTIFS('Tracking Data'!Q$3:Q1256,"&lt;="&amp;$C259,'Tracking Data'!R$3:R1256,"="&amp;""),"")</f>
        <v/>
      </c>
      <c r="M259" t="str">
        <f t="shared" ca="1" si="18"/>
        <v/>
      </c>
      <c r="N259" t="str">
        <f ca="1">IF(M259&lt;&gt;"",COUNTIFS('Tracking Data'!R$3:R1257,"&gt;="&amp;'Weekly Summary'!$B259,'Tracking Data'!R$3:R1257,"&lt;="&amp;'Weekly Summary'!$C259),"")</f>
        <v/>
      </c>
      <c r="O259" t="str">
        <f t="shared" ca="1" si="19"/>
        <v/>
      </c>
      <c r="P259" t="str">
        <f>IFERROR(AVERAGEIFS('Tracking Data'!S$3:S$1000,'Tracking Data'!R$3:R1257,"&gt;="&amp;B259,'Tracking Data'!R$3:R1257,"&lt;="&amp;C259),"")</f>
        <v/>
      </c>
      <c r="Q259" t="str">
        <f ca="1">IF(D259&lt;&gt;"",COUNTIFS('Tracking Data'!D$3:D$1000,"SPM"&amp;"*",'Tracking Data'!R$3:R$1000,""),"")</f>
        <v/>
      </c>
      <c r="R259" t="str">
        <f ca="1">IF(D259&lt;&gt;"",COUNTIFS('Tracking Data'!D$3:D1257,"SPM"&amp;"*",'Tracking Data'!K$3:K1257,""),"")</f>
        <v/>
      </c>
    </row>
    <row r="260" spans="1:18" x14ac:dyDescent="0.25">
      <c r="A260" s="4">
        <f t="shared" si="20"/>
        <v>44605</v>
      </c>
      <c r="B260" s="4">
        <v>44605</v>
      </c>
      <c r="C260" s="4">
        <v>44611</v>
      </c>
      <c r="D260" t="str">
        <f ca="1">IF(TODAY()&gt;=$A260,COUNTIFS('Tracking Data'!K$3:K1257,"&lt;="&amp;$C260,'Tracking Data'!L$3:L1257,"="&amp;""),"")</f>
        <v/>
      </c>
      <c r="E260" t="str">
        <f ca="1">IF(TODAY()&gt;=$A260,COUNTIFS('Tracking Data'!L$3:L1257,"&lt;="&amp;$C260,'Tracking Data'!M$3:M1257,"="&amp;""),"")</f>
        <v/>
      </c>
      <c r="F260" t="str">
        <f ca="1">IF(TODAY()&gt;=$A260,COUNTIFS('Tracking Data'!M$3:M1257,"&lt;="&amp;$C260,'Tracking Data'!N$3:N1257,"="&amp;""),"")</f>
        <v/>
      </c>
      <c r="G260" t="str">
        <f t="shared" ref="G260:G268" ca="1" si="21">IF(F260&lt;&gt;"",IF(OR(E260,F260),1,0),"")</f>
        <v/>
      </c>
      <c r="H260" t="str">
        <f ca="1">IF(TODAY()&gt;=$A260,COUNTIFS('Tracking Data'!N$3:N1257,"&lt;="&amp;$C260,'Tracking Data'!O$3:O1257,"="&amp;""),"")</f>
        <v/>
      </c>
      <c r="I260" t="str">
        <f ca="1">IF(TODAY()&gt;=$A260,COUNTIFS('Tracking Data'!O$3:O1257,"&lt;="&amp;$C260,'Tracking Data'!P$3:P1257,"="&amp;""),"")</f>
        <v/>
      </c>
      <c r="J260" t="str">
        <f t="shared" ref="J260:J268" ca="1" si="22">IF(I260&lt;&gt;"",IF(OR(H260,I260),1,0),"")</f>
        <v/>
      </c>
      <c r="K260" t="str">
        <f ca="1">IF(TODAY()&gt;=$A260,COUNTIFS('Tracking Data'!P$3:P1257,"&lt;="&amp;$C260,'Tracking Data'!Q$3:Q1257,"="&amp;""),"")</f>
        <v/>
      </c>
      <c r="L260" t="str">
        <f ca="1">IF(TODAY()&gt;=$A260,COUNTIFS('Tracking Data'!Q$3:Q1257,"&lt;="&amp;$C260,'Tracking Data'!R$3:R1257,"="&amp;""),"")</f>
        <v/>
      </c>
      <c r="M260" t="str">
        <f t="shared" ref="M260:M268" ca="1" si="23">IF(L260&lt;&gt;"",IF(OR(K260,L260),1,0),"")</f>
        <v/>
      </c>
      <c r="N260" t="str">
        <f ca="1">IF(M260&lt;&gt;"",COUNTIFS('Tracking Data'!R$3:R1258,"&gt;="&amp;'Weekly Summary'!$B260,'Tracking Data'!R$3:R1258,"&lt;="&amp;'Weekly Summary'!$C260),"")</f>
        <v/>
      </c>
      <c r="O260" t="str">
        <f t="shared" ref="O260:O268" ca="1" si="24">IF(N260&lt;&gt;"",O259+N260,"")</f>
        <v/>
      </c>
      <c r="P260" t="str">
        <f>IFERROR(AVERAGEIFS('Tracking Data'!S$3:S$1000,'Tracking Data'!R$3:R1258,"&gt;="&amp;B260,'Tracking Data'!R$3:R1258,"&lt;="&amp;C260),"")</f>
        <v/>
      </c>
      <c r="Q260" t="str">
        <f ca="1">IF(D260&lt;&gt;"",COUNTIFS('Tracking Data'!D$3:D$1000,"SPM"&amp;"*",'Tracking Data'!R$3:R$1000,""),"")</f>
        <v/>
      </c>
      <c r="R260" t="str">
        <f ca="1">IF(D260&lt;&gt;"",COUNTIFS('Tracking Data'!D$3:D1258,"SPM"&amp;"*",'Tracking Data'!K$3:K1258,""),"")</f>
        <v/>
      </c>
    </row>
    <row r="261" spans="1:18" x14ac:dyDescent="0.25">
      <c r="A261" s="4">
        <f t="shared" si="20"/>
        <v>44612</v>
      </c>
      <c r="B261" s="4">
        <v>44612</v>
      </c>
      <c r="C261" s="4">
        <v>44618</v>
      </c>
      <c r="D261" t="str">
        <f ca="1">IF(TODAY()&gt;=$A261,COUNTIFS('Tracking Data'!K$3:K1258,"&lt;="&amp;$C261,'Tracking Data'!L$3:L1258,"="&amp;""),"")</f>
        <v/>
      </c>
      <c r="E261" t="str">
        <f ca="1">IF(TODAY()&gt;=$A261,COUNTIFS('Tracking Data'!L$3:L1258,"&lt;="&amp;$C261,'Tracking Data'!M$3:M1258,"="&amp;""),"")</f>
        <v/>
      </c>
      <c r="F261" t="str">
        <f ca="1">IF(TODAY()&gt;=$A261,COUNTIFS('Tracking Data'!M$3:M1258,"&lt;="&amp;$C261,'Tracking Data'!N$3:N1258,"="&amp;""),"")</f>
        <v/>
      </c>
      <c r="G261" t="str">
        <f t="shared" ca="1" si="21"/>
        <v/>
      </c>
      <c r="H261" t="str">
        <f ca="1">IF(TODAY()&gt;=$A261,COUNTIFS('Tracking Data'!N$3:N1258,"&lt;="&amp;$C261,'Tracking Data'!O$3:O1258,"="&amp;""),"")</f>
        <v/>
      </c>
      <c r="I261" t="str">
        <f ca="1">IF(TODAY()&gt;=$A261,COUNTIFS('Tracking Data'!O$3:O1258,"&lt;="&amp;$C261,'Tracking Data'!P$3:P1258,"="&amp;""),"")</f>
        <v/>
      </c>
      <c r="J261" t="str">
        <f t="shared" ca="1" si="22"/>
        <v/>
      </c>
      <c r="K261" t="str">
        <f ca="1">IF(TODAY()&gt;=$A261,COUNTIFS('Tracking Data'!P$3:P1258,"&lt;="&amp;$C261,'Tracking Data'!Q$3:Q1258,"="&amp;""),"")</f>
        <v/>
      </c>
      <c r="L261" t="str">
        <f ca="1">IF(TODAY()&gt;=$A261,COUNTIFS('Tracking Data'!Q$3:Q1258,"&lt;="&amp;$C261,'Tracking Data'!R$3:R1258,"="&amp;""),"")</f>
        <v/>
      </c>
      <c r="M261" t="str">
        <f t="shared" ca="1" si="23"/>
        <v/>
      </c>
      <c r="N261" t="str">
        <f ca="1">IF(M261&lt;&gt;"",COUNTIFS('Tracking Data'!R$3:R1259,"&gt;="&amp;'Weekly Summary'!$B261,'Tracking Data'!R$3:R1259,"&lt;="&amp;'Weekly Summary'!$C261),"")</f>
        <v/>
      </c>
      <c r="O261" t="str">
        <f t="shared" ca="1" si="24"/>
        <v/>
      </c>
      <c r="P261" t="str">
        <f>IFERROR(AVERAGEIFS('Tracking Data'!S$3:S$1000,'Tracking Data'!R$3:R1259,"&gt;="&amp;B261,'Tracking Data'!R$3:R1259,"&lt;="&amp;C261),"")</f>
        <v/>
      </c>
      <c r="Q261" t="str">
        <f ca="1">IF(D261&lt;&gt;"",COUNTIFS('Tracking Data'!D$3:D$1000,"SPM"&amp;"*",'Tracking Data'!R$3:R$1000,""),"")</f>
        <v/>
      </c>
      <c r="R261" t="str">
        <f ca="1">IF(D261&lt;&gt;"",COUNTIFS('Tracking Data'!D$3:D1259,"SPM"&amp;"*",'Tracking Data'!K$3:K1259,""),"")</f>
        <v/>
      </c>
    </row>
    <row r="262" spans="1:18" x14ac:dyDescent="0.25">
      <c r="A262" s="4">
        <f t="shared" si="20"/>
        <v>44619</v>
      </c>
      <c r="B262" s="4">
        <v>44619</v>
      </c>
      <c r="C262" s="4">
        <v>44625</v>
      </c>
      <c r="D262" t="str">
        <f ca="1">IF(TODAY()&gt;=$A262,COUNTIFS('Tracking Data'!K$3:K1259,"&lt;="&amp;$C262,'Tracking Data'!L$3:L1259,"="&amp;""),"")</f>
        <v/>
      </c>
      <c r="E262" t="str">
        <f ca="1">IF(TODAY()&gt;=$A262,COUNTIFS('Tracking Data'!L$3:L1259,"&lt;="&amp;$C262,'Tracking Data'!M$3:M1259,"="&amp;""),"")</f>
        <v/>
      </c>
      <c r="F262" t="str">
        <f ca="1">IF(TODAY()&gt;=$A262,COUNTIFS('Tracking Data'!M$3:M1259,"&lt;="&amp;$C262,'Tracking Data'!N$3:N1259,"="&amp;""),"")</f>
        <v/>
      </c>
      <c r="G262" t="str">
        <f t="shared" ca="1" si="21"/>
        <v/>
      </c>
      <c r="H262" t="str">
        <f ca="1">IF(TODAY()&gt;=$A262,COUNTIFS('Tracking Data'!N$3:N1259,"&lt;="&amp;$C262,'Tracking Data'!O$3:O1259,"="&amp;""),"")</f>
        <v/>
      </c>
      <c r="I262" t="str">
        <f ca="1">IF(TODAY()&gt;=$A262,COUNTIFS('Tracking Data'!O$3:O1259,"&lt;="&amp;$C262,'Tracking Data'!P$3:P1259,"="&amp;""),"")</f>
        <v/>
      </c>
      <c r="J262" t="str">
        <f t="shared" ca="1" si="22"/>
        <v/>
      </c>
      <c r="K262" t="str">
        <f ca="1">IF(TODAY()&gt;=$A262,COUNTIFS('Tracking Data'!P$3:P1259,"&lt;="&amp;$C262,'Tracking Data'!Q$3:Q1259,"="&amp;""),"")</f>
        <v/>
      </c>
      <c r="L262" t="str">
        <f ca="1">IF(TODAY()&gt;=$A262,COUNTIFS('Tracking Data'!Q$3:Q1259,"&lt;="&amp;$C262,'Tracking Data'!R$3:R1259,"="&amp;""),"")</f>
        <v/>
      </c>
      <c r="M262" t="str">
        <f t="shared" ca="1" si="23"/>
        <v/>
      </c>
      <c r="N262" t="str">
        <f ca="1">IF(M262&lt;&gt;"",COUNTIFS('Tracking Data'!R$3:R1260,"&gt;="&amp;'Weekly Summary'!$B262,'Tracking Data'!R$3:R1260,"&lt;="&amp;'Weekly Summary'!$C262),"")</f>
        <v/>
      </c>
      <c r="O262" t="str">
        <f t="shared" ca="1" si="24"/>
        <v/>
      </c>
      <c r="P262" t="str">
        <f>IFERROR(AVERAGEIFS('Tracking Data'!S$3:S$1000,'Tracking Data'!R$3:R1260,"&gt;="&amp;B262,'Tracking Data'!R$3:R1260,"&lt;="&amp;C262),"")</f>
        <v/>
      </c>
      <c r="Q262" t="str">
        <f ca="1">IF(D262&lt;&gt;"",COUNTIFS('Tracking Data'!D$3:D$1000,"SPM"&amp;"*",'Tracking Data'!R$3:R$1000,""),"")</f>
        <v/>
      </c>
      <c r="R262" t="str">
        <f ca="1">IF(D262&lt;&gt;"",COUNTIFS('Tracking Data'!D$3:D1260,"SPM"&amp;"*",'Tracking Data'!K$3:K1260,""),"")</f>
        <v/>
      </c>
    </row>
    <row r="263" spans="1:18" x14ac:dyDescent="0.25">
      <c r="A263" s="4">
        <f t="shared" si="20"/>
        <v>44626</v>
      </c>
      <c r="B263" s="4">
        <v>44626</v>
      </c>
      <c r="C263" s="4">
        <v>44632</v>
      </c>
      <c r="D263" t="str">
        <f ca="1">IF(TODAY()&gt;=$A263,COUNTIFS('Tracking Data'!K$3:K1260,"&lt;="&amp;$C263,'Tracking Data'!L$3:L1260,"="&amp;""),"")</f>
        <v/>
      </c>
      <c r="E263" t="str">
        <f ca="1">IF(TODAY()&gt;=$A263,COUNTIFS('Tracking Data'!L$3:L1260,"&lt;="&amp;$C263,'Tracking Data'!M$3:M1260,"="&amp;""),"")</f>
        <v/>
      </c>
      <c r="F263" t="str">
        <f ca="1">IF(TODAY()&gt;=$A263,COUNTIFS('Tracking Data'!M$3:M1260,"&lt;="&amp;$C263,'Tracking Data'!N$3:N1260,"="&amp;""),"")</f>
        <v/>
      </c>
      <c r="G263" t="str">
        <f t="shared" ca="1" si="21"/>
        <v/>
      </c>
      <c r="H263" t="str">
        <f ca="1">IF(TODAY()&gt;=$A263,COUNTIFS('Tracking Data'!N$3:N1260,"&lt;="&amp;$C263,'Tracking Data'!O$3:O1260,"="&amp;""),"")</f>
        <v/>
      </c>
      <c r="I263" t="str">
        <f ca="1">IF(TODAY()&gt;=$A263,COUNTIFS('Tracking Data'!O$3:O1260,"&lt;="&amp;$C263,'Tracking Data'!P$3:P1260,"="&amp;""),"")</f>
        <v/>
      </c>
      <c r="J263" t="str">
        <f t="shared" ca="1" si="22"/>
        <v/>
      </c>
      <c r="K263" t="str">
        <f ca="1">IF(TODAY()&gt;=$A263,COUNTIFS('Tracking Data'!P$3:P1260,"&lt;="&amp;$C263,'Tracking Data'!Q$3:Q1260,"="&amp;""),"")</f>
        <v/>
      </c>
      <c r="L263" t="str">
        <f ca="1">IF(TODAY()&gt;=$A263,COUNTIFS('Tracking Data'!Q$3:Q1260,"&lt;="&amp;$C263,'Tracking Data'!R$3:R1260,"="&amp;""),"")</f>
        <v/>
      </c>
      <c r="M263" t="str">
        <f t="shared" ca="1" si="23"/>
        <v/>
      </c>
      <c r="N263" t="str">
        <f ca="1">IF(M263&lt;&gt;"",COUNTIFS('Tracking Data'!R$3:R1261,"&gt;="&amp;'Weekly Summary'!$B263,'Tracking Data'!R$3:R1261,"&lt;="&amp;'Weekly Summary'!$C263),"")</f>
        <v/>
      </c>
      <c r="O263" t="str">
        <f t="shared" ca="1" si="24"/>
        <v/>
      </c>
      <c r="P263" t="str">
        <f>IFERROR(AVERAGEIFS('Tracking Data'!S$3:S$1000,'Tracking Data'!R$3:R1261,"&gt;="&amp;B263,'Tracking Data'!R$3:R1261,"&lt;="&amp;C263),"")</f>
        <v/>
      </c>
      <c r="Q263" t="str">
        <f ca="1">IF(D263&lt;&gt;"",COUNTIFS('Tracking Data'!D$3:D$1000,"SPM"&amp;"*",'Tracking Data'!R$3:R$1000,""),"")</f>
        <v/>
      </c>
      <c r="R263" t="str">
        <f ca="1">IF(D263&lt;&gt;"",COUNTIFS('Tracking Data'!D$3:D1261,"SPM"&amp;"*",'Tracking Data'!K$3:K1261,""),"")</f>
        <v/>
      </c>
    </row>
    <row r="264" spans="1:18" x14ac:dyDescent="0.25">
      <c r="A264" s="4">
        <f t="shared" si="20"/>
        <v>44633</v>
      </c>
      <c r="B264" s="4">
        <v>44633</v>
      </c>
      <c r="C264" s="4">
        <v>44639</v>
      </c>
      <c r="D264" t="str">
        <f ca="1">IF(TODAY()&gt;=$A264,COUNTIFS('Tracking Data'!K$3:K1261,"&lt;="&amp;$C264,'Tracking Data'!L$3:L1261,"="&amp;""),"")</f>
        <v/>
      </c>
      <c r="E264" t="str">
        <f ca="1">IF(TODAY()&gt;=$A264,COUNTIFS('Tracking Data'!L$3:L1261,"&lt;="&amp;$C264,'Tracking Data'!M$3:M1261,"="&amp;""),"")</f>
        <v/>
      </c>
      <c r="F264" t="str">
        <f ca="1">IF(TODAY()&gt;=$A264,COUNTIFS('Tracking Data'!M$3:M1261,"&lt;="&amp;$C264,'Tracking Data'!N$3:N1261,"="&amp;""),"")</f>
        <v/>
      </c>
      <c r="G264" t="str">
        <f t="shared" ca="1" si="21"/>
        <v/>
      </c>
      <c r="H264" t="str">
        <f ca="1">IF(TODAY()&gt;=$A264,COUNTIFS('Tracking Data'!N$3:N1261,"&lt;="&amp;$C264,'Tracking Data'!O$3:O1261,"="&amp;""),"")</f>
        <v/>
      </c>
      <c r="I264" t="str">
        <f ca="1">IF(TODAY()&gt;=$A264,COUNTIFS('Tracking Data'!O$3:O1261,"&lt;="&amp;$C264,'Tracking Data'!P$3:P1261,"="&amp;""),"")</f>
        <v/>
      </c>
      <c r="J264" t="str">
        <f t="shared" ca="1" si="22"/>
        <v/>
      </c>
      <c r="K264" t="str">
        <f ca="1">IF(TODAY()&gt;=$A264,COUNTIFS('Tracking Data'!P$3:P1261,"&lt;="&amp;$C264,'Tracking Data'!Q$3:Q1261,"="&amp;""),"")</f>
        <v/>
      </c>
      <c r="L264" t="str">
        <f ca="1">IF(TODAY()&gt;=$A264,COUNTIFS('Tracking Data'!Q$3:Q1261,"&lt;="&amp;$C264,'Tracking Data'!R$3:R1261,"="&amp;""),"")</f>
        <v/>
      </c>
      <c r="M264" t="str">
        <f t="shared" ca="1" si="23"/>
        <v/>
      </c>
      <c r="N264" t="str">
        <f ca="1">IF(M264&lt;&gt;"",COUNTIFS('Tracking Data'!R$3:R1262,"&gt;="&amp;'Weekly Summary'!$B264,'Tracking Data'!R$3:R1262,"&lt;="&amp;'Weekly Summary'!$C264),"")</f>
        <v/>
      </c>
      <c r="O264" t="str">
        <f t="shared" ca="1" si="24"/>
        <v/>
      </c>
      <c r="P264" t="str">
        <f>IFERROR(AVERAGEIFS('Tracking Data'!S$3:S$1000,'Tracking Data'!R$3:R1262,"&gt;="&amp;B264,'Tracking Data'!R$3:R1262,"&lt;="&amp;C264),"")</f>
        <v/>
      </c>
      <c r="Q264" t="str">
        <f ca="1">IF(D264&lt;&gt;"",COUNTIFS('Tracking Data'!D$3:D$1000,"SPM"&amp;"*",'Tracking Data'!R$3:R$1000,""),"")</f>
        <v/>
      </c>
      <c r="R264" t="str">
        <f ca="1">IF(D264&lt;&gt;"",COUNTIFS('Tracking Data'!D$3:D1262,"SPM"&amp;"*",'Tracking Data'!K$3:K1262,""),"")</f>
        <v/>
      </c>
    </row>
    <row r="265" spans="1:18" x14ac:dyDescent="0.25">
      <c r="A265" s="4">
        <f t="shared" si="20"/>
        <v>44640</v>
      </c>
      <c r="B265" s="4">
        <v>44640</v>
      </c>
      <c r="C265" s="4">
        <v>44646</v>
      </c>
      <c r="D265" t="str">
        <f ca="1">IF(TODAY()&gt;=$A265,COUNTIFS('Tracking Data'!K$3:K1262,"&lt;="&amp;$C265,'Tracking Data'!L$3:L1262,"="&amp;""),"")</f>
        <v/>
      </c>
      <c r="E265" t="str">
        <f ca="1">IF(TODAY()&gt;=$A265,COUNTIFS('Tracking Data'!L$3:L1262,"&lt;="&amp;$C265,'Tracking Data'!M$3:M1262,"="&amp;""),"")</f>
        <v/>
      </c>
      <c r="F265" t="str">
        <f ca="1">IF(TODAY()&gt;=$A265,COUNTIFS('Tracking Data'!M$3:M1262,"&lt;="&amp;$C265,'Tracking Data'!N$3:N1262,"="&amp;""),"")</f>
        <v/>
      </c>
      <c r="G265" t="str">
        <f t="shared" ca="1" si="21"/>
        <v/>
      </c>
      <c r="H265" t="str">
        <f ca="1">IF(TODAY()&gt;=$A265,COUNTIFS('Tracking Data'!N$3:N1262,"&lt;="&amp;$C265,'Tracking Data'!O$3:O1262,"="&amp;""),"")</f>
        <v/>
      </c>
      <c r="I265" t="str">
        <f ca="1">IF(TODAY()&gt;=$A265,COUNTIFS('Tracking Data'!O$3:O1262,"&lt;="&amp;$C265,'Tracking Data'!P$3:P1262,"="&amp;""),"")</f>
        <v/>
      </c>
      <c r="J265" t="str">
        <f t="shared" ca="1" si="22"/>
        <v/>
      </c>
      <c r="K265" t="str">
        <f ca="1">IF(TODAY()&gt;=$A265,COUNTIFS('Tracking Data'!P$3:P1262,"&lt;="&amp;$C265,'Tracking Data'!Q$3:Q1262,"="&amp;""),"")</f>
        <v/>
      </c>
      <c r="L265" t="str">
        <f ca="1">IF(TODAY()&gt;=$A265,COUNTIFS('Tracking Data'!Q$3:Q1262,"&lt;="&amp;$C265,'Tracking Data'!R$3:R1262,"="&amp;""),"")</f>
        <v/>
      </c>
      <c r="M265" t="str">
        <f t="shared" ca="1" si="23"/>
        <v/>
      </c>
      <c r="N265" t="str">
        <f ca="1">IF(M265&lt;&gt;"",COUNTIFS('Tracking Data'!R$3:R1263,"&gt;="&amp;'Weekly Summary'!$B265,'Tracking Data'!R$3:R1263,"&lt;="&amp;'Weekly Summary'!$C265),"")</f>
        <v/>
      </c>
      <c r="O265" t="str">
        <f t="shared" ca="1" si="24"/>
        <v/>
      </c>
      <c r="P265" t="str">
        <f>IFERROR(AVERAGEIFS('Tracking Data'!S$3:S$1000,'Tracking Data'!R$3:R1263,"&gt;="&amp;B265,'Tracking Data'!R$3:R1263,"&lt;="&amp;C265),"")</f>
        <v/>
      </c>
      <c r="Q265" t="str">
        <f ca="1">IF(D265&lt;&gt;"",COUNTIFS('Tracking Data'!D$3:D$1000,"SPM"&amp;"*",'Tracking Data'!R$3:R$1000,""),"")</f>
        <v/>
      </c>
      <c r="R265" t="str">
        <f ca="1">IF(D265&lt;&gt;"",COUNTIFS('Tracking Data'!D$3:D1263,"SPM"&amp;"*",'Tracking Data'!K$3:K1263,""),"")</f>
        <v/>
      </c>
    </row>
    <row r="266" spans="1:18" x14ac:dyDescent="0.25">
      <c r="A266" s="4">
        <f t="shared" si="20"/>
        <v>44647</v>
      </c>
      <c r="B266" s="4">
        <v>44647</v>
      </c>
      <c r="C266" s="4">
        <v>44653</v>
      </c>
      <c r="D266" t="str">
        <f ca="1">IF(TODAY()&gt;=$A266,COUNTIFS('Tracking Data'!K$3:K1263,"&lt;="&amp;$C266,'Tracking Data'!L$3:L1263,"="&amp;""),"")</f>
        <v/>
      </c>
      <c r="E266" t="str">
        <f ca="1">IF(TODAY()&gt;=$A266,COUNTIFS('Tracking Data'!L$3:L1263,"&lt;="&amp;$C266,'Tracking Data'!M$3:M1263,"="&amp;""),"")</f>
        <v/>
      </c>
      <c r="F266" t="str">
        <f ca="1">IF(TODAY()&gt;=$A266,COUNTIFS('Tracking Data'!M$3:M1263,"&lt;="&amp;$C266,'Tracking Data'!N$3:N1263,"="&amp;""),"")</f>
        <v/>
      </c>
      <c r="G266" t="str">
        <f t="shared" ca="1" si="21"/>
        <v/>
      </c>
      <c r="H266" t="str">
        <f ca="1">IF(TODAY()&gt;=$A266,COUNTIFS('Tracking Data'!N$3:N1263,"&lt;="&amp;$C266,'Tracking Data'!O$3:O1263,"="&amp;""),"")</f>
        <v/>
      </c>
      <c r="I266" t="str">
        <f ca="1">IF(TODAY()&gt;=$A266,COUNTIFS('Tracking Data'!O$3:O1263,"&lt;="&amp;$C266,'Tracking Data'!P$3:P1263,"="&amp;""),"")</f>
        <v/>
      </c>
      <c r="J266" t="str">
        <f t="shared" ca="1" si="22"/>
        <v/>
      </c>
      <c r="K266" t="str">
        <f ca="1">IF(TODAY()&gt;=$A266,COUNTIFS('Tracking Data'!P$3:P1263,"&lt;="&amp;$C266,'Tracking Data'!Q$3:Q1263,"="&amp;""),"")</f>
        <v/>
      </c>
      <c r="L266" t="str">
        <f ca="1">IF(TODAY()&gt;=$A266,COUNTIFS('Tracking Data'!Q$3:Q1263,"&lt;="&amp;$C266,'Tracking Data'!R$3:R1263,"="&amp;""),"")</f>
        <v/>
      </c>
      <c r="M266" t="str">
        <f t="shared" ca="1" si="23"/>
        <v/>
      </c>
      <c r="N266" t="str">
        <f ca="1">IF(M266&lt;&gt;"",COUNTIFS('Tracking Data'!R$3:R1264,"&gt;="&amp;'Weekly Summary'!$B266,'Tracking Data'!R$3:R1264,"&lt;="&amp;'Weekly Summary'!$C266),"")</f>
        <v/>
      </c>
      <c r="O266" t="str">
        <f t="shared" ca="1" si="24"/>
        <v/>
      </c>
      <c r="P266" t="str">
        <f>IFERROR(AVERAGEIFS('Tracking Data'!S$3:S$1000,'Tracking Data'!R$3:R1264,"&gt;="&amp;B266,'Tracking Data'!R$3:R1264,"&lt;="&amp;C266),"")</f>
        <v/>
      </c>
      <c r="Q266" t="str">
        <f ca="1">IF(D266&lt;&gt;"",COUNTIFS('Tracking Data'!D$3:D$1000,"SPM"&amp;"*",'Tracking Data'!R$3:R$1000,""),"")</f>
        <v/>
      </c>
      <c r="R266" t="str">
        <f ca="1">IF(D266&lt;&gt;"",COUNTIFS('Tracking Data'!D$3:D1264,"SPM"&amp;"*",'Tracking Data'!K$3:K1264,""),"")</f>
        <v/>
      </c>
    </row>
    <row r="267" spans="1:18" x14ac:dyDescent="0.25">
      <c r="A267" s="4">
        <f t="shared" si="20"/>
        <v>44654</v>
      </c>
      <c r="B267" s="4">
        <v>44654</v>
      </c>
      <c r="C267" s="4">
        <v>44660</v>
      </c>
      <c r="D267" t="str">
        <f ca="1">IF(TODAY()&gt;=$A267,COUNTIFS('Tracking Data'!K$3:K1264,"&lt;="&amp;$C267,'Tracking Data'!L$3:L1264,"="&amp;""),"")</f>
        <v/>
      </c>
      <c r="E267" t="str">
        <f ca="1">IF(TODAY()&gt;=$A267,COUNTIFS('Tracking Data'!L$3:L1264,"&lt;="&amp;$C267,'Tracking Data'!M$3:M1264,"="&amp;""),"")</f>
        <v/>
      </c>
      <c r="F267" t="str">
        <f ca="1">IF(TODAY()&gt;=$A267,COUNTIFS('Tracking Data'!M$3:M1264,"&lt;="&amp;$C267,'Tracking Data'!N$3:N1264,"="&amp;""),"")</f>
        <v/>
      </c>
      <c r="G267" t="str">
        <f t="shared" ca="1" si="21"/>
        <v/>
      </c>
      <c r="H267" t="str">
        <f ca="1">IF(TODAY()&gt;=$A267,COUNTIFS('Tracking Data'!N$3:N1264,"&lt;="&amp;$C267,'Tracking Data'!O$3:O1264,"="&amp;""),"")</f>
        <v/>
      </c>
      <c r="I267" t="str">
        <f ca="1">IF(TODAY()&gt;=$A267,COUNTIFS('Tracking Data'!O$3:O1264,"&lt;="&amp;$C267,'Tracking Data'!P$3:P1264,"="&amp;""),"")</f>
        <v/>
      </c>
      <c r="J267" t="str">
        <f t="shared" ca="1" si="22"/>
        <v/>
      </c>
      <c r="K267" t="str">
        <f ca="1">IF(TODAY()&gt;=$A267,COUNTIFS('Tracking Data'!P$3:P1264,"&lt;="&amp;$C267,'Tracking Data'!Q$3:Q1264,"="&amp;""),"")</f>
        <v/>
      </c>
      <c r="L267" t="str">
        <f ca="1">IF(TODAY()&gt;=$A267,COUNTIFS('Tracking Data'!Q$3:Q1264,"&lt;="&amp;$C267,'Tracking Data'!R$3:R1264,"="&amp;""),"")</f>
        <v/>
      </c>
      <c r="M267" t="str">
        <f t="shared" ca="1" si="23"/>
        <v/>
      </c>
      <c r="N267" t="str">
        <f ca="1">IF(M267&lt;&gt;"",COUNTIFS('Tracking Data'!R$3:R1265,"&gt;="&amp;'Weekly Summary'!$B267,'Tracking Data'!R$3:R1265,"&lt;="&amp;'Weekly Summary'!$C267),"")</f>
        <v/>
      </c>
      <c r="O267" t="str">
        <f t="shared" ca="1" si="24"/>
        <v/>
      </c>
      <c r="P267" t="str">
        <f>IFERROR(AVERAGEIFS('Tracking Data'!S$3:S$1000,'Tracking Data'!R$3:R1265,"&gt;="&amp;B267,'Tracking Data'!R$3:R1265,"&lt;="&amp;C267),"")</f>
        <v/>
      </c>
      <c r="Q267" t="str">
        <f ca="1">IF(D267&lt;&gt;"",COUNTIFS('Tracking Data'!D$3:D$1000,"SPM"&amp;"*",'Tracking Data'!R$3:R$1000,""),"")</f>
        <v/>
      </c>
      <c r="R267" t="str">
        <f ca="1">IF(D267&lt;&gt;"",COUNTIFS('Tracking Data'!D$3:D1265,"SPM"&amp;"*",'Tracking Data'!K$3:K1265,""),"")</f>
        <v/>
      </c>
    </row>
    <row r="268" spans="1:18" x14ac:dyDescent="0.25">
      <c r="A268" s="4">
        <f t="shared" si="20"/>
        <v>44661</v>
      </c>
      <c r="B268" s="4">
        <v>44661</v>
      </c>
      <c r="C268" s="4">
        <v>44667</v>
      </c>
      <c r="D268" t="str">
        <f ca="1">IF(TODAY()&gt;=$A268,COUNTIFS('Tracking Data'!K$3:K1265,"&lt;="&amp;$C268,'Tracking Data'!L$3:L1265,"="&amp;""),"")</f>
        <v/>
      </c>
      <c r="E268" t="str">
        <f ca="1">IF(TODAY()&gt;=$A268,COUNTIFS('Tracking Data'!L$3:L1265,"&lt;="&amp;$C268,'Tracking Data'!M$3:M1265,"="&amp;""),"")</f>
        <v/>
      </c>
      <c r="F268" t="str">
        <f ca="1">IF(TODAY()&gt;=$A268,COUNTIFS('Tracking Data'!M$3:M1265,"&lt;="&amp;$C268,'Tracking Data'!N$3:N1265,"="&amp;""),"")</f>
        <v/>
      </c>
      <c r="G268" t="str">
        <f t="shared" ca="1" si="21"/>
        <v/>
      </c>
      <c r="H268" t="str">
        <f ca="1">IF(TODAY()&gt;=$A268,COUNTIFS('Tracking Data'!N$3:N1265,"&lt;="&amp;$C268,'Tracking Data'!O$3:O1265,"="&amp;""),"")</f>
        <v/>
      </c>
      <c r="I268" t="str">
        <f ca="1">IF(TODAY()&gt;=$A268,COUNTIFS('Tracking Data'!O$3:O1265,"&lt;="&amp;$C268,'Tracking Data'!P$3:P1265,"="&amp;""),"")</f>
        <v/>
      </c>
      <c r="J268" t="str">
        <f t="shared" ca="1" si="22"/>
        <v/>
      </c>
      <c r="K268" t="str">
        <f ca="1">IF(TODAY()&gt;=$A268,COUNTIFS('Tracking Data'!P$3:P1265,"&lt;="&amp;$C268,'Tracking Data'!Q$3:Q1265,"="&amp;""),"")</f>
        <v/>
      </c>
      <c r="L268" t="str">
        <f ca="1">IF(TODAY()&gt;=$A268,COUNTIFS('Tracking Data'!Q$3:Q1265,"&lt;="&amp;$C268,'Tracking Data'!R$3:R1265,"="&amp;""),"")</f>
        <v/>
      </c>
      <c r="M268" t="str">
        <f t="shared" ca="1" si="23"/>
        <v/>
      </c>
      <c r="N268" t="str">
        <f ca="1">IF(M268&lt;&gt;"",COUNTIFS('Tracking Data'!R$3:R1266,"&gt;="&amp;'Weekly Summary'!$B268,'Tracking Data'!R$3:R1266,"&lt;="&amp;'Weekly Summary'!$C268),"")</f>
        <v/>
      </c>
      <c r="O268" t="str">
        <f t="shared" ca="1" si="24"/>
        <v/>
      </c>
      <c r="P268" t="str">
        <f>IFERROR(AVERAGEIFS('Tracking Data'!S$3:S$1000,'Tracking Data'!R$3:R1266,"&gt;="&amp;B268,'Tracking Data'!R$3:R1266,"&lt;="&amp;C268),"")</f>
        <v/>
      </c>
      <c r="Q268" t="str">
        <f ca="1">IF(D268&lt;&gt;"",COUNTIFS('Tracking Data'!D$3:D$1000,"SPM"&amp;"*",'Tracking Data'!R$3:R$1000,""),"")</f>
        <v/>
      </c>
      <c r="R268" t="str">
        <f ca="1">IF(D268&lt;&gt;"",COUNTIFS('Tracking Data'!D$3:D1266,"SPM"&amp;"*",'Tracking Data'!K$3:K1266,""),"")</f>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O1000"/>
  <sheetViews>
    <sheetView workbookViewId="0">
      <selection activeCell="D3" sqref="D3"/>
    </sheetView>
  </sheetViews>
  <sheetFormatPr defaultRowHeight="15" x14ac:dyDescent="0.25"/>
  <sheetData>
    <row r="1" spans="1:15" x14ac:dyDescent="0.25">
      <c r="A1" s="125" t="s">
        <v>1</v>
      </c>
      <c r="B1" s="125" t="s">
        <v>2</v>
      </c>
      <c r="C1" s="125" t="s">
        <v>3</v>
      </c>
      <c r="D1" s="125" t="s">
        <v>4</v>
      </c>
      <c r="E1" s="1" t="s">
        <v>5</v>
      </c>
      <c r="F1" s="1" t="s">
        <v>6</v>
      </c>
      <c r="G1" s="9">
        <f ca="1">SUM(F3:G1000)</f>
        <v>3</v>
      </c>
      <c r="H1" s="1" t="s">
        <v>7</v>
      </c>
      <c r="I1" s="9">
        <f ca="1">SUM(H3:I1000)</f>
        <v>2</v>
      </c>
      <c r="J1" s="1" t="s">
        <v>8</v>
      </c>
      <c r="K1" s="9">
        <f ca="1">SUM(J3:K1000)</f>
        <v>1</v>
      </c>
      <c r="L1" s="125" t="s">
        <v>9</v>
      </c>
      <c r="M1" s="152" t="s">
        <v>38</v>
      </c>
      <c r="N1" s="152" t="s">
        <v>39</v>
      </c>
    </row>
    <row r="2" spans="1:15" x14ac:dyDescent="0.25">
      <c r="A2" s="125" t="s">
        <v>1</v>
      </c>
      <c r="B2" s="125"/>
      <c r="C2" s="125"/>
      <c r="D2" s="125"/>
      <c r="E2" s="9">
        <f ca="1">SUM(E3:E1000)</f>
        <v>2</v>
      </c>
      <c r="F2" s="2" t="s">
        <v>13</v>
      </c>
      <c r="G2" s="3" t="s">
        <v>14</v>
      </c>
      <c r="H2" s="2" t="s">
        <v>13</v>
      </c>
      <c r="I2" s="3" t="s">
        <v>14</v>
      </c>
      <c r="J2" s="2" t="s">
        <v>13</v>
      </c>
      <c r="K2" s="3" t="s">
        <v>14</v>
      </c>
      <c r="L2" s="125"/>
      <c r="M2" s="152"/>
      <c r="N2" s="152"/>
      <c r="O2" t="s">
        <v>40</v>
      </c>
    </row>
    <row r="3" spans="1:15" ht="14.45" x14ac:dyDescent="0.3">
      <c r="A3" t="str">
        <f>IF('Tracking Data'!D3&lt;&gt;"",'Tracking Data'!D3,"")</f>
        <v>SPM1</v>
      </c>
      <c r="B3" t="str">
        <f>IF('Tracking Data'!E3&lt;&gt;"",'Tracking Data'!E3,"")</f>
        <v>Sample Task 1</v>
      </c>
      <c r="C3" t="str">
        <f>IF('Tracking Data'!G3&lt;&gt;"",'Tracking Data'!G3,"")</f>
        <v>Standard</v>
      </c>
      <c r="D3" t="str">
        <f>IF('Tracking Data'!J3&lt;&gt;"",'Tracking Data'!J3,"")</f>
        <v>2 days</v>
      </c>
      <c r="E3" t="str">
        <f ca="1">IF(AND('Tracking Data'!K3&lt;&gt;"",'Tracking Data'!L3="",'Tracking Data'!$C3&lt;&gt;"Blocked",'Tracking Data'!$C3&lt;&gt;"Aborted"),1,"")</f>
        <v/>
      </c>
      <c r="F3" t="str">
        <f ca="1">IF(AND('Tracking Data'!L3&lt;&gt;"",'Tracking Data'!M3="",'Tracking Data'!$C3&lt;&gt;"Blocked",'Tracking Data'!$C3&lt;&gt;"Aborted"),1,"")</f>
        <v/>
      </c>
      <c r="G3" t="str">
        <f ca="1">IF(AND('Tracking Data'!M3&lt;&gt;"",'Tracking Data'!N3="",'Tracking Data'!$C3&lt;&gt;"Blocked",'Tracking Data'!$C3&lt;&gt;"Aborted"),1,"")</f>
        <v/>
      </c>
      <c r="H3" t="str">
        <f ca="1">IF(AND('Tracking Data'!N3&lt;&gt;"",'Tracking Data'!O3="",'Tracking Data'!$C3&lt;&gt;"Blocked",'Tracking Data'!$C3&lt;&gt;"Aborted"),1,"")</f>
        <v/>
      </c>
      <c r="I3" t="str">
        <f ca="1">IF(AND('Tracking Data'!O3&lt;&gt;"",'Tracking Data'!P3="",'Tracking Data'!$C3&lt;&gt;"Blocked",'Tracking Data'!$C3&lt;&gt;"Aborted"),1,"")</f>
        <v/>
      </c>
      <c r="J3" t="str">
        <f ca="1">IF(AND('Tracking Data'!P3&lt;&gt;"",'Tracking Data'!Q3="",'Tracking Data'!$C3&lt;&gt;"Blocked",'Tracking Data'!$C3&lt;&gt;"Aborted"),1,"")</f>
        <v/>
      </c>
      <c r="K3" t="str">
        <f ca="1">IF(AND('Tracking Data'!Q3&lt;&gt;"",'Tracking Data'!R3="",'Tracking Data'!$C3&lt;&gt;"Blocked",'Tracking Data'!$C3&lt;&gt;"Aborted"),1,"")</f>
        <v/>
      </c>
      <c r="L3" t="str">
        <f>IF('Tracking Data'!R3&lt;&gt;"",1,"")</f>
        <v/>
      </c>
      <c r="M3">
        <f>IF('Tracking Data'!H3="XS",0,IF('Tracking Data'!H3="S",2,IF('Tracking Data'!H3="M",3,IF('Tracking Data'!H3="L",5,IF('Tracking Data'!H3="XL",10)))))</f>
        <v>2</v>
      </c>
      <c r="N3" s="22">
        <f>WORKDAY('Tracking Data'!K3,M3)</f>
        <v>42804</v>
      </c>
      <c r="O3" s="22">
        <f>IF(L3&lt;&gt;1,N3,'Tracking Data'!R3)</f>
        <v>42804</v>
      </c>
    </row>
    <row r="4" spans="1:15" ht="14.45" x14ac:dyDescent="0.3">
      <c r="A4" t="str">
        <f>IF('Tracking Data'!D4&lt;&gt;"",'Tracking Data'!D4,"")</f>
        <v>SPM2</v>
      </c>
      <c r="B4" t="str">
        <f>IF('Tracking Data'!E4&lt;&gt;"",'Tracking Data'!E4,"")</f>
        <v>Sample Task 2</v>
      </c>
      <c r="C4" t="str">
        <f>IF('Tracking Data'!G4&lt;&gt;"",'Tracking Data'!G4,"")</f>
        <v>Standard</v>
      </c>
      <c r="D4" t="str">
        <f>IF('Tracking Data'!J4&lt;&gt;"",'Tracking Data'!J4,"")</f>
        <v>2 days</v>
      </c>
      <c r="E4" t="str">
        <f ca="1">IF(AND('Tracking Data'!K4&lt;&gt;"",'Tracking Data'!L4="",'Tracking Data'!$C4&lt;&gt;"Blocked",'Tracking Data'!$C4&lt;&gt;"Aborted"),1,"")</f>
        <v/>
      </c>
      <c r="F4" t="str">
        <f ca="1">IF(AND('Tracking Data'!L4&lt;&gt;"",'Tracking Data'!M4="",'Tracking Data'!$C4&lt;&gt;"Blocked",'Tracking Data'!$C4&lt;&gt;"Aborted"),1,"")</f>
        <v/>
      </c>
      <c r="G4" t="str">
        <f ca="1">IF(AND('Tracking Data'!M4&lt;&gt;"",'Tracking Data'!N4="",'Tracking Data'!$C4&lt;&gt;"Blocked",'Tracking Data'!$C4&lt;&gt;"Aborted"),1,"")</f>
        <v/>
      </c>
      <c r="H4" t="str">
        <f ca="1">IF(AND('Tracking Data'!N4&lt;&gt;"",'Tracking Data'!O4="",'Tracking Data'!$C4&lt;&gt;"Blocked",'Tracking Data'!$C4&lt;&gt;"Aborted"),1,"")</f>
        <v/>
      </c>
      <c r="I4">
        <f ca="1">IF(AND('Tracking Data'!O4&lt;&gt;"",'Tracking Data'!P4="",'Tracking Data'!$C4&lt;&gt;"Blocked",'Tracking Data'!$C4&lt;&gt;"Aborted"),1,"")</f>
        <v>1</v>
      </c>
      <c r="J4" t="str">
        <f ca="1">IF(AND('Tracking Data'!P4&lt;&gt;"",'Tracking Data'!Q4="",'Tracking Data'!$C4&lt;&gt;"Blocked",'Tracking Data'!$C4&lt;&gt;"Aborted"),1,"")</f>
        <v/>
      </c>
      <c r="K4" t="str">
        <f ca="1">IF(AND('Tracking Data'!Q4&lt;&gt;"",'Tracking Data'!R4="",'Tracking Data'!$C4&lt;&gt;"Blocked",'Tracking Data'!$C4&lt;&gt;"Aborted"),1,"")</f>
        <v/>
      </c>
      <c r="L4" t="str">
        <f>IF('Tracking Data'!R4&lt;&gt;"",1,"")</f>
        <v/>
      </c>
      <c r="M4">
        <f>IF('Tracking Data'!H4="XS",0,IF('Tracking Data'!H4="S",2,IF('Tracking Data'!H4="M",3,IF('Tracking Data'!H4="L",5,IF('Tracking Data'!H4="XL",10)))))</f>
        <v>2</v>
      </c>
      <c r="N4" s="22">
        <f>WORKDAY('Tracking Data'!K4,M4)</f>
        <v>42804</v>
      </c>
      <c r="O4" s="22">
        <f>IF(L4&lt;&gt;1,N4,'Tracking Data'!R4)</f>
        <v>42804</v>
      </c>
    </row>
    <row r="5" spans="1:15" ht="14.45" x14ac:dyDescent="0.3">
      <c r="A5" t="str">
        <f>IF('Tracking Data'!D5&lt;&gt;"",'Tracking Data'!D5,"")</f>
        <v>SPM3</v>
      </c>
      <c r="B5" t="str">
        <f>IF('Tracking Data'!E5&lt;&gt;"",'Tracking Data'!E5,"")</f>
        <v>Sample Task 3</v>
      </c>
      <c r="C5" t="str">
        <f>IF('Tracking Data'!G5&lt;&gt;"",'Tracking Data'!G5,"")</f>
        <v>Standard</v>
      </c>
      <c r="D5" t="str">
        <f>IF('Tracking Data'!J5&lt;&gt;"",'Tracking Data'!J5,"")</f>
        <v>2 days</v>
      </c>
      <c r="E5" t="str">
        <f ca="1">IF(AND('Tracking Data'!K5&lt;&gt;"",'Tracking Data'!L5="",'Tracking Data'!$C5&lt;&gt;"Blocked",'Tracking Data'!$C5&lt;&gt;"Aborted"),1,"")</f>
        <v/>
      </c>
      <c r="F5">
        <f ca="1">IF(AND('Tracking Data'!L5&lt;&gt;"",'Tracking Data'!M5="",'Tracking Data'!$C5&lt;&gt;"Blocked",'Tracking Data'!$C5&lt;&gt;"Aborted"),1,"")</f>
        <v>1</v>
      </c>
      <c r="G5" t="str">
        <f ca="1">IF(AND('Tracking Data'!M5&lt;&gt;"",'Tracking Data'!N5="",'Tracking Data'!$C5&lt;&gt;"Blocked",'Tracking Data'!$C5&lt;&gt;"Aborted"),1,"")</f>
        <v/>
      </c>
      <c r="H5" t="str">
        <f ca="1">IF(AND('Tracking Data'!N5&lt;&gt;"",'Tracking Data'!O5="",'Tracking Data'!$C5&lt;&gt;"Blocked",'Tracking Data'!$C5&lt;&gt;"Aborted"),1,"")</f>
        <v/>
      </c>
      <c r="I5" t="str">
        <f ca="1">IF(AND('Tracking Data'!O5&lt;&gt;"",'Tracking Data'!P5="",'Tracking Data'!$C5&lt;&gt;"Blocked",'Tracking Data'!$C5&lt;&gt;"Aborted"),1,"")</f>
        <v/>
      </c>
      <c r="J5" t="str">
        <f ca="1">IF(AND('Tracking Data'!P5&lt;&gt;"",'Tracking Data'!Q5="",'Tracking Data'!$C5&lt;&gt;"Blocked",'Tracking Data'!$C5&lt;&gt;"Aborted"),1,"")</f>
        <v/>
      </c>
      <c r="K5" t="str">
        <f ca="1">IF(AND('Tracking Data'!Q5&lt;&gt;"",'Tracking Data'!R5="",'Tracking Data'!$C5&lt;&gt;"Blocked",'Tracking Data'!$C5&lt;&gt;"Aborted"),1,"")</f>
        <v/>
      </c>
      <c r="L5" t="str">
        <f>IF('Tracking Data'!R5&lt;&gt;"",1,"")</f>
        <v/>
      </c>
      <c r="M5">
        <f>IF('Tracking Data'!H5="XS",0,IF('Tracking Data'!H5="S",2,IF('Tracking Data'!H5="M",3,IF('Tracking Data'!H5="L",5,IF('Tracking Data'!H5="XL",10)))))</f>
        <v>2</v>
      </c>
      <c r="N5" s="22">
        <f>WORKDAY('Tracking Data'!K5,M5)</f>
        <v>42804</v>
      </c>
      <c r="O5" s="22">
        <f>IF(L5&lt;&gt;1,N5,'Tracking Data'!R5)</f>
        <v>42804</v>
      </c>
    </row>
    <row r="6" spans="1:15" ht="14.45" x14ac:dyDescent="0.3">
      <c r="A6" t="str">
        <f>IF('Tracking Data'!D6&lt;&gt;"",'Tracking Data'!D6,"")</f>
        <v>SPM4</v>
      </c>
      <c r="B6" t="str">
        <f>IF('Tracking Data'!E6&lt;&gt;"",'Tracking Data'!E6,"")</f>
        <v>Sample Task 4</v>
      </c>
      <c r="C6" t="str">
        <f>IF('Tracking Data'!G6&lt;&gt;"",'Tracking Data'!G6,"")</f>
        <v>Standard</v>
      </c>
      <c r="D6" t="str">
        <f>IF('Tracking Data'!J6&lt;&gt;"",'Tracking Data'!J6,"")</f>
        <v>&lt;= 1 week</v>
      </c>
      <c r="E6" t="str">
        <f ca="1">IF(AND('Tracking Data'!K6&lt;&gt;"",'Tracking Data'!L6="",'Tracking Data'!$C6&lt;&gt;"Blocked",'Tracking Data'!$C6&lt;&gt;"Aborted"),1,"")</f>
        <v/>
      </c>
      <c r="F6" t="str">
        <f ca="1">IF(AND('Tracking Data'!L6&lt;&gt;"",'Tracking Data'!M6="",'Tracking Data'!$C6&lt;&gt;"Blocked",'Tracking Data'!$C6&lt;&gt;"Aborted"),1,"")</f>
        <v/>
      </c>
      <c r="G6" t="str">
        <f ca="1">IF(AND('Tracking Data'!M6&lt;&gt;"",'Tracking Data'!N6="",'Tracking Data'!$C6&lt;&gt;"Blocked",'Tracking Data'!$C6&lt;&gt;"Aborted"),1,"")</f>
        <v/>
      </c>
      <c r="H6" t="str">
        <f ca="1">IF(AND('Tracking Data'!N6&lt;&gt;"",'Tracking Data'!O6="",'Tracking Data'!$C6&lt;&gt;"Blocked",'Tracking Data'!$C6&lt;&gt;"Aborted"),1,"")</f>
        <v/>
      </c>
      <c r="I6" t="str">
        <f ca="1">IF(AND('Tracking Data'!O6&lt;&gt;"",'Tracking Data'!P6="",'Tracking Data'!$C6&lt;&gt;"Blocked",'Tracking Data'!$C6&lt;&gt;"Aborted"),1,"")</f>
        <v/>
      </c>
      <c r="J6">
        <f ca="1">IF(AND('Tracking Data'!P6&lt;&gt;"",'Tracking Data'!Q6="",'Tracking Data'!$C6&lt;&gt;"Blocked",'Tracking Data'!$C6&lt;&gt;"Aborted"),1,"")</f>
        <v>1</v>
      </c>
      <c r="K6" t="str">
        <f ca="1">IF(AND('Tracking Data'!Q6&lt;&gt;"",'Tracking Data'!R6="",'Tracking Data'!$C6&lt;&gt;"Blocked",'Tracking Data'!$C6&lt;&gt;"Aborted"),1,"")</f>
        <v/>
      </c>
      <c r="L6" t="str">
        <f>IF('Tracking Data'!R6&lt;&gt;"",1,"")</f>
        <v/>
      </c>
      <c r="M6">
        <f>IF('Tracking Data'!H6="XS",0,IF('Tracking Data'!H6="S",2,IF('Tracking Data'!H6="M",3,IF('Tracking Data'!H6="L",5,IF('Tracking Data'!H6="XL",10)))))</f>
        <v>5</v>
      </c>
      <c r="N6" s="22">
        <f>WORKDAY('Tracking Data'!K6,M6)</f>
        <v>42804</v>
      </c>
      <c r="O6" s="22">
        <f>IF(L6&lt;&gt;1,N6,'Tracking Data'!R6)</f>
        <v>42804</v>
      </c>
    </row>
    <row r="7" spans="1:15" ht="14.45" x14ac:dyDescent="0.3">
      <c r="A7" t="str">
        <f>IF('Tracking Data'!D7&lt;&gt;"",'Tracking Data'!D7,"")</f>
        <v>SPM5</v>
      </c>
      <c r="B7" t="str">
        <f>IF('Tracking Data'!E7&lt;&gt;"",'Tracking Data'!E7,"")</f>
        <v>Sample Task 5</v>
      </c>
      <c r="C7" t="str">
        <f>IF('Tracking Data'!G7&lt;&gt;"",'Tracking Data'!G7,"")</f>
        <v>Standard</v>
      </c>
      <c r="D7" t="str">
        <f>IF('Tracking Data'!J7&lt;&gt;"",'Tracking Data'!J7,"")</f>
        <v>3 days</v>
      </c>
      <c r="E7" t="str">
        <f ca="1">IF(AND('Tracking Data'!K7&lt;&gt;"",'Tracking Data'!L7="",'Tracking Data'!$C7&lt;&gt;"Blocked",'Tracking Data'!$C7&lt;&gt;"Aborted"),1,"")</f>
        <v/>
      </c>
      <c r="F7" t="str">
        <f ca="1">IF(AND('Tracking Data'!L7&lt;&gt;"",'Tracking Data'!M7="",'Tracking Data'!$C7&lt;&gt;"Blocked",'Tracking Data'!$C7&lt;&gt;"Aborted"),1,"")</f>
        <v/>
      </c>
      <c r="G7" t="str">
        <f ca="1">IF(AND('Tracking Data'!M7&lt;&gt;"",'Tracking Data'!N7="",'Tracking Data'!$C7&lt;&gt;"Blocked",'Tracking Data'!$C7&lt;&gt;"Aborted"),1,"")</f>
        <v/>
      </c>
      <c r="H7" t="str">
        <f ca="1">IF(AND('Tracking Data'!N7&lt;&gt;"",'Tracking Data'!O7="",'Tracking Data'!$C7&lt;&gt;"Blocked",'Tracking Data'!$C7&lt;&gt;"Aborted"),1,"")</f>
        <v/>
      </c>
      <c r="I7" t="str">
        <f ca="1">IF(AND('Tracking Data'!O7&lt;&gt;"",'Tracking Data'!P7="",'Tracking Data'!$C7&lt;&gt;"Blocked",'Tracking Data'!$C7&lt;&gt;"Aborted"),1,"")</f>
        <v/>
      </c>
      <c r="J7" t="str">
        <f ca="1">IF(AND('Tracking Data'!P7&lt;&gt;"",'Tracking Data'!Q7="",'Tracking Data'!$C7&lt;&gt;"Blocked",'Tracking Data'!$C7&lt;&gt;"Aborted"),1,"")</f>
        <v/>
      </c>
      <c r="K7" t="str">
        <f ca="1">IF(AND('Tracking Data'!Q7&lt;&gt;"",'Tracking Data'!R7="",'Tracking Data'!$C7&lt;&gt;"Blocked",'Tracking Data'!$C7&lt;&gt;"Aborted"),1,"")</f>
        <v/>
      </c>
      <c r="L7">
        <f>IF('Tracking Data'!R7&lt;&gt;"",1,"")</f>
        <v>1</v>
      </c>
      <c r="M7">
        <f>IF('Tracking Data'!H7="XS",0,IF('Tracking Data'!H7="S",2,IF('Tracking Data'!H7="M",3,IF('Tracking Data'!H7="L",5,IF('Tracking Data'!H7="XL",10)))))</f>
        <v>3</v>
      </c>
      <c r="N7" s="22">
        <f>WORKDAY('Tracking Data'!K7,M7)</f>
        <v>42802</v>
      </c>
      <c r="O7" s="22">
        <f>IF(L7&lt;&gt;1,N7,'Tracking Data'!R7)</f>
        <v>42802</v>
      </c>
    </row>
    <row r="8" spans="1:15" ht="14.45" x14ac:dyDescent="0.3">
      <c r="A8" t="str">
        <f>IF('Tracking Data'!D8&lt;&gt;"",'Tracking Data'!D8,"")</f>
        <v>SPM6</v>
      </c>
      <c r="B8" t="str">
        <f>IF('Tracking Data'!E8&lt;&gt;"",'Tracking Data'!E8,"")</f>
        <v>Sample Task 6</v>
      </c>
      <c r="C8" t="str">
        <f>IF('Tracking Data'!G8&lt;&gt;"",'Tracking Data'!G8,"")</f>
        <v>Standard</v>
      </c>
      <c r="D8" t="str">
        <f>IF('Tracking Data'!J8&lt;&gt;"",'Tracking Data'!J8,"")</f>
        <v>&lt;= 1 day</v>
      </c>
      <c r="E8" t="str">
        <f ca="1">IF(AND('Tracking Data'!K8&lt;&gt;"",'Tracking Data'!L8="",'Tracking Data'!$C8&lt;&gt;"Blocked",'Tracking Data'!$C8&lt;&gt;"Aborted"),1,"")</f>
        <v/>
      </c>
      <c r="F8" t="str">
        <f ca="1">IF(AND('Tracking Data'!L8&lt;&gt;"",'Tracking Data'!M8="",'Tracking Data'!$C8&lt;&gt;"Blocked",'Tracking Data'!$C8&lt;&gt;"Aborted"),1,"")</f>
        <v/>
      </c>
      <c r="G8" t="str">
        <f ca="1">IF(AND('Tracking Data'!M8&lt;&gt;"",'Tracking Data'!N8="",'Tracking Data'!$C8&lt;&gt;"Blocked",'Tracking Data'!$C8&lt;&gt;"Aborted"),1,"")</f>
        <v/>
      </c>
      <c r="H8" t="str">
        <f ca="1">IF(AND('Tracking Data'!N8&lt;&gt;"",'Tracking Data'!O8="",'Tracking Data'!$C8&lt;&gt;"Blocked",'Tracking Data'!$C8&lt;&gt;"Aborted"),1,"")</f>
        <v/>
      </c>
      <c r="I8" t="str">
        <f ca="1">IF(AND('Tracking Data'!O8&lt;&gt;"",'Tracking Data'!P8="",'Tracking Data'!$C8&lt;&gt;"Blocked",'Tracking Data'!$C8&lt;&gt;"Aborted"),1,"")</f>
        <v/>
      </c>
      <c r="J8" t="str">
        <f ca="1">IF(AND('Tracking Data'!P8&lt;&gt;"",'Tracking Data'!Q8="",'Tracking Data'!$C8&lt;&gt;"Blocked",'Tracking Data'!$C8&lt;&gt;"Aborted"),1,"")</f>
        <v/>
      </c>
      <c r="K8" t="str">
        <f ca="1">IF(AND('Tracking Data'!Q8&lt;&gt;"",'Tracking Data'!R8="",'Tracking Data'!$C8&lt;&gt;"Blocked",'Tracking Data'!$C8&lt;&gt;"Aborted"),1,"")</f>
        <v/>
      </c>
      <c r="L8">
        <f>IF('Tracking Data'!R8&lt;&gt;"",1,"")</f>
        <v>1</v>
      </c>
      <c r="M8">
        <f>IF('Tracking Data'!H8="XS",0,IF('Tracking Data'!H8="S",2,IF('Tracking Data'!H8="M",3,IF('Tracking Data'!H8="L",5,IF('Tracking Data'!H8="XL",10)))))</f>
        <v>0</v>
      </c>
      <c r="N8" s="22">
        <f>WORKDAY('Tracking Data'!K8,M8)</f>
        <v>42800</v>
      </c>
      <c r="O8" s="22">
        <f>IF(L8&lt;&gt;1,N8,'Tracking Data'!R8)</f>
        <v>42800</v>
      </c>
    </row>
    <row r="9" spans="1:15" ht="14.45" x14ac:dyDescent="0.3">
      <c r="A9" t="str">
        <f>IF('Tracking Data'!D9&lt;&gt;"",'Tracking Data'!D9,"")</f>
        <v>SPM7</v>
      </c>
      <c r="B9" t="str">
        <f>IF('Tracking Data'!E9&lt;&gt;"",'Tracking Data'!E9,"")</f>
        <v>Sample Task 7</v>
      </c>
      <c r="C9" t="str">
        <f>IF('Tracking Data'!G9&lt;&gt;"",'Tracking Data'!G9,"")</f>
        <v>Standard</v>
      </c>
      <c r="D9" t="str">
        <f>IF('Tracking Data'!J9&lt;&gt;"",'Tracking Data'!J9,"")</f>
        <v>3 days</v>
      </c>
      <c r="E9" t="str">
        <f ca="1">IF(AND('Tracking Data'!K9&lt;&gt;"",'Tracking Data'!L9="",'Tracking Data'!$C9&lt;&gt;"Blocked",'Tracking Data'!$C9&lt;&gt;"Aborted"),1,"")</f>
        <v/>
      </c>
      <c r="F9" t="str">
        <f ca="1">IF(AND('Tracking Data'!L9&lt;&gt;"",'Tracking Data'!M9="",'Tracking Data'!$C9&lt;&gt;"Blocked",'Tracking Data'!$C9&lt;&gt;"Aborted"),1,"")</f>
        <v/>
      </c>
      <c r="G9" t="str">
        <f ca="1">IF(AND('Tracking Data'!M9&lt;&gt;"",'Tracking Data'!N9="",'Tracking Data'!$C9&lt;&gt;"Blocked",'Tracking Data'!$C9&lt;&gt;"Aborted"),1,"")</f>
        <v/>
      </c>
      <c r="H9" t="str">
        <f ca="1">IF(AND('Tracking Data'!N9&lt;&gt;"",'Tracking Data'!O9="",'Tracking Data'!$C9&lt;&gt;"Blocked",'Tracking Data'!$C9&lt;&gt;"Aborted"),1,"")</f>
        <v/>
      </c>
      <c r="I9" t="str">
        <f ca="1">IF(AND('Tracking Data'!O9&lt;&gt;"",'Tracking Data'!P9="",'Tracking Data'!$C9&lt;&gt;"Blocked",'Tracking Data'!$C9&lt;&gt;"Aborted"),1,"")</f>
        <v/>
      </c>
      <c r="J9" t="str">
        <f ca="1">IF(AND('Tracking Data'!P9&lt;&gt;"",'Tracking Data'!Q9="",'Tracking Data'!$C9&lt;&gt;"Blocked",'Tracking Data'!$C9&lt;&gt;"Aborted"),1,"")</f>
        <v/>
      </c>
      <c r="K9" t="str">
        <f ca="1">IF(AND('Tracking Data'!Q9&lt;&gt;"",'Tracking Data'!R9="",'Tracking Data'!$C9&lt;&gt;"Blocked",'Tracking Data'!$C9&lt;&gt;"Aborted"),1,"")</f>
        <v/>
      </c>
      <c r="L9">
        <f>IF('Tracking Data'!R9&lt;&gt;"",1,"")</f>
        <v>1</v>
      </c>
      <c r="M9">
        <f>IF('Tracking Data'!H9="XS",0,IF('Tracking Data'!H9="S",2,IF('Tracking Data'!H9="M",3,IF('Tracking Data'!H9="L",5,IF('Tracking Data'!H9="XL",10)))))</f>
        <v>3</v>
      </c>
      <c r="N9" s="22">
        <f>WORKDAY('Tracking Data'!K9,M9)</f>
        <v>42801</v>
      </c>
      <c r="O9" s="22">
        <f>IF(L9&lt;&gt;1,N9,'Tracking Data'!R9)</f>
        <v>42799</v>
      </c>
    </row>
    <row r="10" spans="1:15" ht="14.45" x14ac:dyDescent="0.3">
      <c r="A10" t="str">
        <f>IF('Tracking Data'!D10&lt;&gt;"",'Tracking Data'!D10,"")</f>
        <v>SPM8</v>
      </c>
      <c r="B10" t="str">
        <f>IF('Tracking Data'!E10&lt;&gt;"",'Tracking Data'!E10,"")</f>
        <v>Sample Task 8</v>
      </c>
      <c r="C10" t="str">
        <f>IF('Tracking Data'!G10&lt;&gt;"",'Tracking Data'!G10,"")</f>
        <v>Standard</v>
      </c>
      <c r="D10" t="str">
        <f>IF('Tracking Data'!J10&lt;&gt;"",'Tracking Data'!J10,"")</f>
        <v>3 days</v>
      </c>
      <c r="E10" t="str">
        <f ca="1">IF(AND('Tracking Data'!K10&lt;&gt;"",'Tracking Data'!L10="",'Tracking Data'!$C10&lt;&gt;"Blocked",'Tracking Data'!$C10&lt;&gt;"Aborted"),1,"")</f>
        <v/>
      </c>
      <c r="F10" t="str">
        <f ca="1">IF(AND('Tracking Data'!L10&lt;&gt;"",'Tracking Data'!M10="",'Tracking Data'!$C10&lt;&gt;"Blocked",'Tracking Data'!$C10&lt;&gt;"Aborted"),1,"")</f>
        <v/>
      </c>
      <c r="G10" t="str">
        <f ca="1">IF(AND('Tracking Data'!M10&lt;&gt;"",'Tracking Data'!N10="",'Tracking Data'!$C10&lt;&gt;"Blocked",'Tracking Data'!$C10&lt;&gt;"Aborted"),1,"")</f>
        <v/>
      </c>
      <c r="H10">
        <f ca="1">IF(AND('Tracking Data'!N10&lt;&gt;"",'Tracking Data'!O10="",'Tracking Data'!$C10&lt;&gt;"Blocked",'Tracking Data'!$C10&lt;&gt;"Aborted"),1,"")</f>
        <v>1</v>
      </c>
      <c r="I10" t="str">
        <f ca="1">IF(AND('Tracking Data'!O10&lt;&gt;"",'Tracking Data'!P10="",'Tracking Data'!$C10&lt;&gt;"Blocked",'Tracking Data'!$C10&lt;&gt;"Aborted"),1,"")</f>
        <v/>
      </c>
      <c r="J10" t="str">
        <f ca="1">IF(AND('Tracking Data'!P10&lt;&gt;"",'Tracking Data'!Q10="",'Tracking Data'!$C10&lt;&gt;"Blocked",'Tracking Data'!$C10&lt;&gt;"Aborted"),1,"")</f>
        <v/>
      </c>
      <c r="K10" t="str">
        <f ca="1">IF(AND('Tracking Data'!Q10&lt;&gt;"",'Tracking Data'!R10="",'Tracking Data'!$C10&lt;&gt;"Blocked",'Tracking Data'!$C10&lt;&gt;"Aborted"),1,"")</f>
        <v/>
      </c>
      <c r="L10" t="str">
        <f>IF('Tracking Data'!R10&lt;&gt;"",1,"")</f>
        <v/>
      </c>
      <c r="M10">
        <f>IF('Tracking Data'!H10="XS",0,IF('Tracking Data'!H10="S",2,IF('Tracking Data'!H10="M",3,IF('Tracking Data'!H10="L",5,IF('Tracking Data'!H10="XL",10)))))</f>
        <v>3</v>
      </c>
      <c r="N10" s="22">
        <f>WORKDAY('Tracking Data'!K10,M10)</f>
        <v>42808</v>
      </c>
      <c r="O10" s="22">
        <f>IF(L10&lt;&gt;1,N10,'Tracking Data'!R10)</f>
        <v>42808</v>
      </c>
    </row>
    <row r="11" spans="1:15" ht="14.45" x14ac:dyDescent="0.3">
      <c r="A11" t="str">
        <f>IF('Tracking Data'!D11&lt;&gt;"",'Tracking Data'!D11,"")</f>
        <v>SPM9</v>
      </c>
      <c r="B11" t="str">
        <f>IF('Tracking Data'!E11&lt;&gt;"",'Tracking Data'!E11,"")</f>
        <v>Sample Task 9</v>
      </c>
      <c r="C11" t="str">
        <f>IF('Tracking Data'!G11&lt;&gt;"",'Tracking Data'!G11,"")</f>
        <v>Standard</v>
      </c>
      <c r="D11" t="str">
        <f>IF('Tracking Data'!J11&lt;&gt;"",'Tracking Data'!J11,"")</f>
        <v>&lt;= 2 weeks</v>
      </c>
      <c r="E11">
        <f ca="1">IF(AND('Tracking Data'!K11&lt;&gt;"",'Tracking Data'!L11="",'Tracking Data'!$C11&lt;&gt;"Blocked",'Tracking Data'!$C11&lt;&gt;"Aborted"),1,"")</f>
        <v>1</v>
      </c>
      <c r="F11" t="str">
        <f ca="1">IF(AND('Tracking Data'!L11&lt;&gt;"",'Tracking Data'!M11="",'Tracking Data'!$C11&lt;&gt;"Blocked",'Tracking Data'!$C11&lt;&gt;"Aborted"),1,"")</f>
        <v/>
      </c>
      <c r="G11" t="str">
        <f ca="1">IF(AND('Tracking Data'!M11&lt;&gt;"",'Tracking Data'!N11="",'Tracking Data'!$C11&lt;&gt;"Blocked",'Tracking Data'!$C11&lt;&gt;"Aborted"),1,"")</f>
        <v/>
      </c>
      <c r="H11" t="str">
        <f ca="1">IF(AND('Tracking Data'!N11&lt;&gt;"",'Tracking Data'!O11="",'Tracking Data'!$C11&lt;&gt;"Blocked",'Tracking Data'!$C11&lt;&gt;"Aborted"),1,"")</f>
        <v/>
      </c>
      <c r="I11" t="str">
        <f ca="1">IF(AND('Tracking Data'!O11&lt;&gt;"",'Tracking Data'!P11="",'Tracking Data'!$C11&lt;&gt;"Blocked",'Tracking Data'!$C11&lt;&gt;"Aborted"),1,"")</f>
        <v/>
      </c>
      <c r="J11" t="str">
        <f ca="1">IF(AND('Tracking Data'!P11&lt;&gt;"",'Tracking Data'!Q11="",'Tracking Data'!$C11&lt;&gt;"Blocked",'Tracking Data'!$C11&lt;&gt;"Aborted"),1,"")</f>
        <v/>
      </c>
      <c r="K11" t="str">
        <f ca="1">IF(AND('Tracking Data'!Q11&lt;&gt;"",'Tracking Data'!R11="",'Tracking Data'!$C11&lt;&gt;"Blocked",'Tracking Data'!$C11&lt;&gt;"Aborted"),1,"")</f>
        <v/>
      </c>
      <c r="L11" t="str">
        <f>IF('Tracking Data'!R11&lt;&gt;"",1,"")</f>
        <v/>
      </c>
      <c r="M11">
        <f>IF('Tracking Data'!H11="XS",0,IF('Tracking Data'!H11="S",2,IF('Tracking Data'!H11="M",3,IF('Tracking Data'!H11="L",5,IF('Tracking Data'!H11="XL",10)))))</f>
        <v>10</v>
      </c>
      <c r="N11" s="22">
        <f>WORKDAY('Tracking Data'!K11,M11)</f>
        <v>42822</v>
      </c>
      <c r="O11" s="22">
        <f>IF(L11&lt;&gt;1,N11,'Tracking Data'!R11)</f>
        <v>42822</v>
      </c>
    </row>
    <row r="12" spans="1:15" ht="14.45" x14ac:dyDescent="0.3">
      <c r="A12" t="str">
        <f>IF('Tracking Data'!D12&lt;&gt;"",'Tracking Data'!D12,"")</f>
        <v>SPM10</v>
      </c>
      <c r="B12" t="str">
        <f>IF('Tracking Data'!E12&lt;&gt;"",'Tracking Data'!E12,"")</f>
        <v>Sample Task 10</v>
      </c>
      <c r="C12" t="str">
        <f>IF('Tracking Data'!G12&lt;&gt;"",'Tracking Data'!G12,"")</f>
        <v>Standard</v>
      </c>
      <c r="D12" t="str">
        <f>IF('Tracking Data'!J12&lt;&gt;"",'Tracking Data'!J12,"")</f>
        <v>&lt;= 1 week</v>
      </c>
      <c r="E12" t="str">
        <f ca="1">IF(AND('Tracking Data'!K12&lt;&gt;"",'Tracking Data'!L12="",'Tracking Data'!$C12&lt;&gt;"Blocked",'Tracking Data'!$C12&lt;&gt;"Aborted"),1,"")</f>
        <v/>
      </c>
      <c r="F12">
        <f ca="1">IF(AND('Tracking Data'!L12&lt;&gt;"",'Tracking Data'!M12="",'Tracking Data'!$C12&lt;&gt;"Blocked",'Tracking Data'!$C12&lt;&gt;"Aborted"),1,"")</f>
        <v>1</v>
      </c>
      <c r="G12" t="str">
        <f ca="1">IF(AND('Tracking Data'!M12&lt;&gt;"",'Tracking Data'!N12="",'Tracking Data'!$C12&lt;&gt;"Blocked",'Tracking Data'!$C12&lt;&gt;"Aborted"),1,"")</f>
        <v/>
      </c>
      <c r="H12" t="str">
        <f ca="1">IF(AND('Tracking Data'!N12&lt;&gt;"",'Tracking Data'!O12="",'Tracking Data'!$C12&lt;&gt;"Blocked",'Tracking Data'!$C12&lt;&gt;"Aborted"),1,"")</f>
        <v/>
      </c>
      <c r="I12" t="str">
        <f ca="1">IF(AND('Tracking Data'!O12&lt;&gt;"",'Tracking Data'!P12="",'Tracking Data'!$C12&lt;&gt;"Blocked",'Tracking Data'!$C12&lt;&gt;"Aborted"),1,"")</f>
        <v/>
      </c>
      <c r="J12" t="str">
        <f ca="1">IF(AND('Tracking Data'!P12&lt;&gt;"",'Tracking Data'!Q12="",'Tracking Data'!$C12&lt;&gt;"Blocked",'Tracking Data'!$C12&lt;&gt;"Aborted"),1,"")</f>
        <v/>
      </c>
      <c r="K12" t="str">
        <f ca="1">IF(AND('Tracking Data'!Q12&lt;&gt;"",'Tracking Data'!R12="",'Tracking Data'!$C12&lt;&gt;"Blocked",'Tracking Data'!$C12&lt;&gt;"Aborted"),1,"")</f>
        <v/>
      </c>
      <c r="L12" t="str">
        <f>IF('Tracking Data'!R12&lt;&gt;"",1,"")</f>
        <v/>
      </c>
      <c r="M12">
        <f>IF('Tracking Data'!H12="XS",0,IF('Tracking Data'!H12="S",2,IF('Tracking Data'!H12="M",3,IF('Tracking Data'!H12="L",5,IF('Tracking Data'!H12="XL",10)))))</f>
        <v>5</v>
      </c>
      <c r="N12" s="22">
        <f>WORKDAY('Tracking Data'!K12,M12)</f>
        <v>42815</v>
      </c>
      <c r="O12" s="22">
        <f>IF(L12&lt;&gt;1,N12,'Tracking Data'!R12)</f>
        <v>42815</v>
      </c>
    </row>
    <row r="13" spans="1:15" ht="14.45" x14ac:dyDescent="0.3">
      <c r="A13" t="str">
        <f>IF('Tracking Data'!D13&lt;&gt;"",'Tracking Data'!D13,"")</f>
        <v>SPM11</v>
      </c>
      <c r="B13" t="str">
        <f>IF('Tracking Data'!E13&lt;&gt;"",'Tracking Data'!E13,"")</f>
        <v>Sample Task 11</v>
      </c>
      <c r="C13" t="str">
        <f>IF('Tracking Data'!G13&lt;&gt;"",'Tracking Data'!G13,"")</f>
        <v>Standard</v>
      </c>
      <c r="D13" t="str">
        <f>IF('Tracking Data'!J13&lt;&gt;"",'Tracking Data'!J13,"")</f>
        <v>3 days</v>
      </c>
      <c r="E13">
        <f ca="1">IF(AND('Tracking Data'!K13&lt;&gt;"",'Tracking Data'!L13="",'Tracking Data'!$C13&lt;&gt;"Blocked",'Tracking Data'!$C13&lt;&gt;"Aborted"),1,"")</f>
        <v>1</v>
      </c>
      <c r="F13" t="str">
        <f ca="1">IF(AND('Tracking Data'!L13&lt;&gt;"",'Tracking Data'!M13="",'Tracking Data'!$C13&lt;&gt;"Blocked",'Tracking Data'!$C13&lt;&gt;"Aborted"),1,"")</f>
        <v/>
      </c>
      <c r="G13" t="str">
        <f ca="1">IF(AND('Tracking Data'!M13&lt;&gt;"",'Tracking Data'!N13="",'Tracking Data'!$C13&lt;&gt;"Blocked",'Tracking Data'!$C13&lt;&gt;"Aborted"),1,"")</f>
        <v/>
      </c>
      <c r="H13" t="str">
        <f ca="1">IF(AND('Tracking Data'!N13&lt;&gt;"",'Tracking Data'!O13="",'Tracking Data'!$C13&lt;&gt;"Blocked",'Tracking Data'!$C13&lt;&gt;"Aborted"),1,"")</f>
        <v/>
      </c>
      <c r="I13" t="str">
        <f ca="1">IF(AND('Tracking Data'!O13&lt;&gt;"",'Tracking Data'!P13="",'Tracking Data'!$C13&lt;&gt;"Blocked",'Tracking Data'!$C13&lt;&gt;"Aborted"),1,"")</f>
        <v/>
      </c>
      <c r="J13" t="str">
        <f ca="1">IF(AND('Tracking Data'!P13&lt;&gt;"",'Tracking Data'!Q13="",'Tracking Data'!$C13&lt;&gt;"Blocked",'Tracking Data'!$C13&lt;&gt;"Aborted"),1,"")</f>
        <v/>
      </c>
      <c r="K13" t="str">
        <f ca="1">IF(AND('Tracking Data'!Q13&lt;&gt;"",'Tracking Data'!R13="",'Tracking Data'!$C13&lt;&gt;"Blocked",'Tracking Data'!$C13&lt;&gt;"Aborted"),1,"")</f>
        <v/>
      </c>
      <c r="L13" t="str">
        <f>IF('Tracking Data'!R13&lt;&gt;"",1,"")</f>
        <v/>
      </c>
      <c r="M13">
        <f>IF('Tracking Data'!H13="XS",0,IF('Tracking Data'!H13="S",2,IF('Tracking Data'!H13="M",3,IF('Tracking Data'!H13="L",5,IF('Tracking Data'!H13="XL",10)))))</f>
        <v>3</v>
      </c>
      <c r="N13" s="22">
        <f>WORKDAY('Tracking Data'!K13,M13)</f>
        <v>42811</v>
      </c>
      <c r="O13" s="22">
        <f>IF(L13&lt;&gt;1,N13,'Tracking Data'!R13)</f>
        <v>42811</v>
      </c>
    </row>
    <row r="14" spans="1:15" ht="14.45" x14ac:dyDescent="0.3">
      <c r="A14" t="str">
        <f>IF('Tracking Data'!D14&lt;&gt;"",'Tracking Data'!D14,"")</f>
        <v>SPM12</v>
      </c>
      <c r="B14" t="str">
        <f>IF('Tracking Data'!E14&lt;&gt;"",'Tracking Data'!E14,"")</f>
        <v>Sample Task 12</v>
      </c>
      <c r="C14" t="str">
        <f>IF('Tracking Data'!G14&lt;&gt;"",'Tracking Data'!G14,"")</f>
        <v>Fixed Date</v>
      </c>
      <c r="D14" t="str">
        <f>IF('Tracking Data'!J14&lt;&gt;"",'Tracking Data'!J14,"")</f>
        <v>&lt;= 1 week</v>
      </c>
      <c r="E14" t="str">
        <f ca="1">IF(AND('Tracking Data'!K14&lt;&gt;"",'Tracking Data'!L14="",'Tracking Data'!$C14&lt;&gt;"Blocked",'Tracking Data'!$C14&lt;&gt;"Aborted"),1,"")</f>
        <v/>
      </c>
      <c r="F14" t="str">
        <f ca="1">IF(AND('Tracking Data'!L14&lt;&gt;"",'Tracking Data'!M14="",'Tracking Data'!$C14&lt;&gt;"Blocked",'Tracking Data'!$C14&lt;&gt;"Aborted"),1,"")</f>
        <v/>
      </c>
      <c r="G14" t="str">
        <f ca="1">IF(AND('Tracking Data'!M14&lt;&gt;"",'Tracking Data'!N14="",'Tracking Data'!$C14&lt;&gt;"Blocked",'Tracking Data'!$C14&lt;&gt;"Aborted"),1,"")</f>
        <v/>
      </c>
      <c r="H14" t="str">
        <f ca="1">IF(AND('Tracking Data'!N14&lt;&gt;"",'Tracking Data'!O14="",'Tracking Data'!$C14&lt;&gt;"Blocked",'Tracking Data'!$C14&lt;&gt;"Aborted"),1,"")</f>
        <v/>
      </c>
      <c r="I14" t="str">
        <f ca="1">IF(AND('Tracking Data'!O14&lt;&gt;"",'Tracking Data'!P14="",'Tracking Data'!$C14&lt;&gt;"Blocked",'Tracking Data'!$C14&lt;&gt;"Aborted"),1,"")</f>
        <v/>
      </c>
      <c r="J14" t="str">
        <f ca="1">IF(AND('Tracking Data'!P14&lt;&gt;"",'Tracking Data'!Q14="",'Tracking Data'!$C14&lt;&gt;"Blocked",'Tracking Data'!$C14&lt;&gt;"Aborted"),1,"")</f>
        <v/>
      </c>
      <c r="K14" t="str">
        <f ca="1">IF(AND('Tracking Data'!Q14&lt;&gt;"",'Tracking Data'!R14="",'Tracking Data'!$C14&lt;&gt;"Blocked",'Tracking Data'!$C14&lt;&gt;"Aborted"),1,"")</f>
        <v/>
      </c>
      <c r="L14" t="str">
        <f>IF('Tracking Data'!R14&lt;&gt;"",1,"")</f>
        <v/>
      </c>
      <c r="M14">
        <f>IF('Tracking Data'!H14="XS",0,IF('Tracking Data'!H14="S",2,IF('Tracking Data'!H14="M",3,IF('Tracking Data'!H14="L",5,IF('Tracking Data'!H14="XL",10)))))</f>
        <v>5</v>
      </c>
      <c r="N14" s="22">
        <f>WORKDAY('Tracking Data'!K14,M14)</f>
        <v>42815</v>
      </c>
      <c r="O14" s="22">
        <f>IF(L14&lt;&gt;1,N14,'Tracking Data'!R14)</f>
        <v>42815</v>
      </c>
    </row>
    <row r="15" spans="1:15" ht="14.45" x14ac:dyDescent="0.3">
      <c r="A15" t="str">
        <f>IF('Tracking Data'!D15&lt;&gt;"",'Tracking Data'!D15,"")</f>
        <v>SPM13</v>
      </c>
      <c r="B15" t="str">
        <f>IF('Tracking Data'!E15&lt;&gt;"",'Tracking Data'!E15,"")</f>
        <v>Sample Task 13</v>
      </c>
      <c r="C15" t="str">
        <f>IF('Tracking Data'!G15&lt;&gt;"",'Tracking Data'!G15,"")</f>
        <v/>
      </c>
      <c r="D15" t="str">
        <f>IF('Tracking Data'!J15&lt;&gt;"",'Tracking Data'!J15,"")</f>
        <v>&lt;= 2 weeks</v>
      </c>
      <c r="E15" t="str">
        <f ca="1">IF(AND('Tracking Data'!K15&lt;&gt;"",'Tracking Data'!L15="",'Tracking Data'!$C15&lt;&gt;"Blocked",'Tracking Data'!$C15&lt;&gt;"Aborted"),1,"")</f>
        <v/>
      </c>
      <c r="F15" t="str">
        <f ca="1">IF(AND('Tracking Data'!L15&lt;&gt;"",'Tracking Data'!M15="",'Tracking Data'!$C15&lt;&gt;"Blocked",'Tracking Data'!$C15&lt;&gt;"Aborted"),1,"")</f>
        <v/>
      </c>
      <c r="G15" t="str">
        <f ca="1">IF(AND('Tracking Data'!M15&lt;&gt;"",'Tracking Data'!N15="",'Tracking Data'!$C15&lt;&gt;"Blocked",'Tracking Data'!$C15&lt;&gt;"Aborted"),1,"")</f>
        <v/>
      </c>
      <c r="H15" t="str">
        <f ca="1">IF(AND('Tracking Data'!N15&lt;&gt;"",'Tracking Data'!O15="",'Tracking Data'!$C15&lt;&gt;"Blocked",'Tracking Data'!$C15&lt;&gt;"Aborted"),1,"")</f>
        <v/>
      </c>
      <c r="I15" t="str">
        <f ca="1">IF(AND('Tracking Data'!O15&lt;&gt;"",'Tracking Data'!P15="",'Tracking Data'!$C15&lt;&gt;"Blocked",'Tracking Data'!$C15&lt;&gt;"Aborted"),1,"")</f>
        <v/>
      </c>
      <c r="J15" t="str">
        <f ca="1">IF(AND('Tracking Data'!P15&lt;&gt;"",'Tracking Data'!Q15="",'Tracking Data'!$C15&lt;&gt;"Blocked",'Tracking Data'!$C15&lt;&gt;"Aborted"),1,"")</f>
        <v/>
      </c>
      <c r="K15" t="str">
        <f ca="1">IF(AND('Tracking Data'!Q15&lt;&gt;"",'Tracking Data'!R15="",'Tracking Data'!$C15&lt;&gt;"Blocked",'Tracking Data'!$C15&lt;&gt;"Aborted"),1,"")</f>
        <v/>
      </c>
      <c r="L15" t="str">
        <f>IF('Tracking Data'!R15&lt;&gt;"",1,"")</f>
        <v/>
      </c>
      <c r="M15">
        <f>IF('Tracking Data'!H15="XS",0,IF('Tracking Data'!H15="S",2,IF('Tracking Data'!H15="M",3,IF('Tracking Data'!H15="L",5,IF('Tracking Data'!H15="XL",10)))))</f>
        <v>10</v>
      </c>
      <c r="N15" s="22">
        <f>WORKDAY('Tracking Data'!K15,M15)</f>
        <v>13</v>
      </c>
      <c r="O15" s="22">
        <f>IF(L15&lt;&gt;1,N15,'Tracking Data'!R15)</f>
        <v>13</v>
      </c>
    </row>
    <row r="16" spans="1:15" ht="14.45" x14ac:dyDescent="0.3">
      <c r="A16" t="str">
        <f>IF('Tracking Data'!D16&lt;&gt;"",'Tracking Data'!D16,"")</f>
        <v>SPM14</v>
      </c>
      <c r="B16" t="str">
        <f>IF('Tracking Data'!E16&lt;&gt;"",'Tracking Data'!E16,"")</f>
        <v>Sample Task 14</v>
      </c>
      <c r="C16" t="str">
        <f>IF('Tracking Data'!G16&lt;&gt;"",'Tracking Data'!G16,"")</f>
        <v/>
      </c>
      <c r="D16" t="str">
        <f>IF('Tracking Data'!J16&lt;&gt;"",'Tracking Data'!J16,"")</f>
        <v>&lt;= 2 weeks</v>
      </c>
      <c r="E16" t="str">
        <f ca="1">IF(AND('Tracking Data'!K16&lt;&gt;"",'Tracking Data'!L16="",'Tracking Data'!$C16&lt;&gt;"Blocked",'Tracking Data'!$C16&lt;&gt;"Aborted"),1,"")</f>
        <v/>
      </c>
      <c r="F16" t="str">
        <f ca="1">IF(AND('Tracking Data'!L16&lt;&gt;"",'Tracking Data'!M16="",'Tracking Data'!$C16&lt;&gt;"Blocked",'Tracking Data'!$C16&lt;&gt;"Aborted"),1,"")</f>
        <v/>
      </c>
      <c r="G16" t="str">
        <f ca="1">IF(AND('Tracking Data'!M16&lt;&gt;"",'Tracking Data'!N16="",'Tracking Data'!$C16&lt;&gt;"Blocked",'Tracking Data'!$C16&lt;&gt;"Aborted"),1,"")</f>
        <v/>
      </c>
      <c r="H16" t="str">
        <f ca="1">IF(AND('Tracking Data'!N16&lt;&gt;"",'Tracking Data'!O16="",'Tracking Data'!$C16&lt;&gt;"Blocked",'Tracking Data'!$C16&lt;&gt;"Aborted"),1,"")</f>
        <v/>
      </c>
      <c r="I16" t="str">
        <f ca="1">IF(AND('Tracking Data'!O16&lt;&gt;"",'Tracking Data'!P16="",'Tracking Data'!$C16&lt;&gt;"Blocked",'Tracking Data'!$C16&lt;&gt;"Aborted"),1,"")</f>
        <v/>
      </c>
      <c r="J16" t="str">
        <f ca="1">IF(AND('Tracking Data'!P16&lt;&gt;"",'Tracking Data'!Q16="",'Tracking Data'!$C16&lt;&gt;"Blocked",'Tracking Data'!$C16&lt;&gt;"Aborted"),1,"")</f>
        <v/>
      </c>
      <c r="K16" t="str">
        <f ca="1">IF(AND('Tracking Data'!Q16&lt;&gt;"",'Tracking Data'!R16="",'Tracking Data'!$C16&lt;&gt;"Blocked",'Tracking Data'!$C16&lt;&gt;"Aborted"),1,"")</f>
        <v/>
      </c>
      <c r="L16" t="str">
        <f>IF('Tracking Data'!R16&lt;&gt;"",1,"")</f>
        <v/>
      </c>
      <c r="M16">
        <f>IF('Tracking Data'!H16="XS",0,IF('Tracking Data'!H16="S",2,IF('Tracking Data'!H16="M",3,IF('Tracking Data'!H16="L",5,IF('Tracking Data'!H16="XL",10)))))</f>
        <v>10</v>
      </c>
      <c r="N16" s="22">
        <f>WORKDAY('Tracking Data'!K16,M16)</f>
        <v>13</v>
      </c>
      <c r="O16" s="22">
        <f>IF(L16&lt;&gt;1,N16,'Tracking Data'!R16)</f>
        <v>13</v>
      </c>
    </row>
    <row r="17" spans="1:15" ht="14.45" x14ac:dyDescent="0.3">
      <c r="A17" t="str">
        <f>IF('Tracking Data'!D17&lt;&gt;"",'Tracking Data'!D17,"")</f>
        <v>SPM15</v>
      </c>
      <c r="B17" t="str">
        <f>IF('Tracking Data'!E17&lt;&gt;"",'Tracking Data'!E17,"")</f>
        <v>Sample Task 15</v>
      </c>
      <c r="C17" t="str">
        <f>IF('Tracking Data'!G17&lt;&gt;"",'Tracking Data'!G17,"")</f>
        <v/>
      </c>
      <c r="D17" t="str">
        <f>IF('Tracking Data'!J17&lt;&gt;"",'Tracking Data'!J17,"")</f>
        <v>&lt;= 1 week</v>
      </c>
      <c r="E17" t="str">
        <f ca="1">IF(AND('Tracking Data'!K17&lt;&gt;"",'Tracking Data'!L17="",'Tracking Data'!$C17&lt;&gt;"Blocked",'Tracking Data'!$C17&lt;&gt;"Aborted"),1,"")</f>
        <v/>
      </c>
      <c r="F17" t="str">
        <f ca="1">IF(AND('Tracking Data'!L17&lt;&gt;"",'Tracking Data'!M17="",'Tracking Data'!$C17&lt;&gt;"Blocked",'Tracking Data'!$C17&lt;&gt;"Aborted"),1,"")</f>
        <v/>
      </c>
      <c r="G17" t="str">
        <f ca="1">IF(AND('Tracking Data'!M17&lt;&gt;"",'Tracking Data'!N17="",'Tracking Data'!$C17&lt;&gt;"Blocked",'Tracking Data'!$C17&lt;&gt;"Aborted"),1,"")</f>
        <v/>
      </c>
      <c r="H17" t="str">
        <f ca="1">IF(AND('Tracking Data'!N17&lt;&gt;"",'Tracking Data'!O17="",'Tracking Data'!$C17&lt;&gt;"Blocked",'Tracking Data'!$C17&lt;&gt;"Aborted"),1,"")</f>
        <v/>
      </c>
      <c r="I17" t="str">
        <f ca="1">IF(AND('Tracking Data'!O17&lt;&gt;"",'Tracking Data'!P17="",'Tracking Data'!$C17&lt;&gt;"Blocked",'Tracking Data'!$C17&lt;&gt;"Aborted"),1,"")</f>
        <v/>
      </c>
      <c r="J17" t="str">
        <f ca="1">IF(AND('Tracking Data'!P17&lt;&gt;"",'Tracking Data'!Q17="",'Tracking Data'!$C17&lt;&gt;"Blocked",'Tracking Data'!$C17&lt;&gt;"Aborted"),1,"")</f>
        <v/>
      </c>
      <c r="K17" t="str">
        <f ca="1">IF(AND('Tracking Data'!Q17&lt;&gt;"",'Tracking Data'!R17="",'Tracking Data'!$C17&lt;&gt;"Blocked",'Tracking Data'!$C17&lt;&gt;"Aborted"),1,"")</f>
        <v/>
      </c>
      <c r="L17" t="str">
        <f>IF('Tracking Data'!R17&lt;&gt;"",1,"")</f>
        <v/>
      </c>
      <c r="M17">
        <f>IF('Tracking Data'!H17="XS",0,IF('Tracking Data'!H17="S",2,IF('Tracking Data'!H17="M",3,IF('Tracking Data'!H17="L",5,IF('Tracking Data'!H17="XL",10)))))</f>
        <v>5</v>
      </c>
      <c r="N17" s="22">
        <f>WORKDAY('Tracking Data'!K17,M17)</f>
        <v>6</v>
      </c>
      <c r="O17" s="22">
        <f>IF(L17&lt;&gt;1,N17,'Tracking Data'!R17)</f>
        <v>6</v>
      </c>
    </row>
    <row r="18" spans="1:15" ht="14.45" x14ac:dyDescent="0.3">
      <c r="A18" t="str">
        <f>IF('Tracking Data'!D18&lt;&gt;"",'Tracking Data'!D18,"")</f>
        <v>SPM16</v>
      </c>
      <c r="B18" t="str">
        <f>IF('Tracking Data'!E18&lt;&gt;"",'Tracking Data'!E18,"")</f>
        <v>Sample Task 16</v>
      </c>
      <c r="C18" t="str">
        <f>IF('Tracking Data'!G18&lt;&gt;"",'Tracking Data'!G18,"")</f>
        <v/>
      </c>
      <c r="D18" t="str">
        <f>IF('Tracking Data'!J18&lt;&gt;"",'Tracking Data'!J18,"")</f>
        <v>&lt;= 1 week</v>
      </c>
      <c r="E18" t="str">
        <f ca="1">IF(AND('Tracking Data'!K18&lt;&gt;"",'Tracking Data'!L18="",'Tracking Data'!$C18&lt;&gt;"Blocked",'Tracking Data'!$C18&lt;&gt;"Aborted"),1,"")</f>
        <v/>
      </c>
      <c r="F18" t="str">
        <f ca="1">IF(AND('Tracking Data'!L18&lt;&gt;"",'Tracking Data'!M18="",'Tracking Data'!$C18&lt;&gt;"Blocked",'Tracking Data'!$C18&lt;&gt;"Aborted"),1,"")</f>
        <v/>
      </c>
      <c r="G18" t="str">
        <f ca="1">IF(AND('Tracking Data'!M18&lt;&gt;"",'Tracking Data'!N18="",'Tracking Data'!$C18&lt;&gt;"Blocked",'Tracking Data'!$C18&lt;&gt;"Aborted"),1,"")</f>
        <v/>
      </c>
      <c r="H18" t="str">
        <f ca="1">IF(AND('Tracking Data'!N18&lt;&gt;"",'Tracking Data'!O18="",'Tracking Data'!$C18&lt;&gt;"Blocked",'Tracking Data'!$C18&lt;&gt;"Aborted"),1,"")</f>
        <v/>
      </c>
      <c r="I18" t="str">
        <f ca="1">IF(AND('Tracking Data'!O18&lt;&gt;"",'Tracking Data'!P18="",'Tracking Data'!$C18&lt;&gt;"Blocked",'Tracking Data'!$C18&lt;&gt;"Aborted"),1,"")</f>
        <v/>
      </c>
      <c r="J18" t="str">
        <f ca="1">IF(AND('Tracking Data'!P18&lt;&gt;"",'Tracking Data'!Q18="",'Tracking Data'!$C18&lt;&gt;"Blocked",'Tracking Data'!$C18&lt;&gt;"Aborted"),1,"")</f>
        <v/>
      </c>
      <c r="K18" t="str">
        <f ca="1">IF(AND('Tracking Data'!Q18&lt;&gt;"",'Tracking Data'!R18="",'Tracking Data'!$C18&lt;&gt;"Blocked",'Tracking Data'!$C18&lt;&gt;"Aborted"),1,"")</f>
        <v/>
      </c>
      <c r="L18" t="str">
        <f>IF('Tracking Data'!R18&lt;&gt;"",1,"")</f>
        <v/>
      </c>
      <c r="M18">
        <f>IF('Tracking Data'!H18="XS",0,IF('Tracking Data'!H18="S",2,IF('Tracking Data'!H18="M",3,IF('Tracking Data'!H18="L",5,IF('Tracking Data'!H18="XL",10)))))</f>
        <v>5</v>
      </c>
      <c r="N18" s="22">
        <f>WORKDAY('Tracking Data'!K18,M18)</f>
        <v>6</v>
      </c>
      <c r="O18" s="22">
        <f>IF(L18&lt;&gt;1,N18,'Tracking Data'!R18)</f>
        <v>6</v>
      </c>
    </row>
    <row r="19" spans="1:15" ht="14.45" x14ac:dyDescent="0.3">
      <c r="A19" t="str">
        <f>IF('Tracking Data'!D19&lt;&gt;"",'Tracking Data'!D19,"")</f>
        <v>SPM17</v>
      </c>
      <c r="B19" t="str">
        <f>IF('Tracking Data'!E19&lt;&gt;"",'Tracking Data'!E19,"")</f>
        <v>Sample Task 17</v>
      </c>
      <c r="C19" t="str">
        <f>IF('Tracking Data'!G19&lt;&gt;"",'Tracking Data'!G19,"")</f>
        <v/>
      </c>
      <c r="D19" t="str">
        <f>IF('Tracking Data'!J19&lt;&gt;"",'Tracking Data'!J19,"")</f>
        <v>&lt;= 2 weeks</v>
      </c>
      <c r="E19" t="str">
        <f ca="1">IF(AND('Tracking Data'!K19&lt;&gt;"",'Tracking Data'!L19="",'Tracking Data'!$C19&lt;&gt;"Blocked",'Tracking Data'!$C19&lt;&gt;"Aborted"),1,"")</f>
        <v/>
      </c>
      <c r="F19" t="str">
        <f ca="1">IF(AND('Tracking Data'!L19&lt;&gt;"",'Tracking Data'!M19="",'Tracking Data'!$C19&lt;&gt;"Blocked",'Tracking Data'!$C19&lt;&gt;"Aborted"),1,"")</f>
        <v/>
      </c>
      <c r="G19" t="str">
        <f ca="1">IF(AND('Tracking Data'!M19&lt;&gt;"",'Tracking Data'!N19="",'Tracking Data'!$C19&lt;&gt;"Blocked",'Tracking Data'!$C19&lt;&gt;"Aborted"),1,"")</f>
        <v/>
      </c>
      <c r="H19" t="str">
        <f ca="1">IF(AND('Tracking Data'!N19&lt;&gt;"",'Tracking Data'!O19="",'Tracking Data'!$C19&lt;&gt;"Blocked",'Tracking Data'!$C19&lt;&gt;"Aborted"),1,"")</f>
        <v/>
      </c>
      <c r="I19" t="str">
        <f ca="1">IF(AND('Tracking Data'!O19&lt;&gt;"",'Tracking Data'!P19="",'Tracking Data'!$C19&lt;&gt;"Blocked",'Tracking Data'!$C19&lt;&gt;"Aborted"),1,"")</f>
        <v/>
      </c>
      <c r="J19" t="str">
        <f ca="1">IF(AND('Tracking Data'!P19&lt;&gt;"",'Tracking Data'!Q19="",'Tracking Data'!$C19&lt;&gt;"Blocked",'Tracking Data'!$C19&lt;&gt;"Aborted"),1,"")</f>
        <v/>
      </c>
      <c r="K19" t="str">
        <f ca="1">IF(AND('Tracking Data'!Q19&lt;&gt;"",'Tracking Data'!R19="",'Tracking Data'!$C19&lt;&gt;"Blocked",'Tracking Data'!$C19&lt;&gt;"Aborted"),1,"")</f>
        <v/>
      </c>
      <c r="L19" t="str">
        <f>IF('Tracking Data'!R19&lt;&gt;"",1,"")</f>
        <v/>
      </c>
      <c r="M19">
        <f>IF('Tracking Data'!H19="XS",0,IF('Tracking Data'!H19="S",2,IF('Tracking Data'!H19="M",3,IF('Tracking Data'!H19="L",5,IF('Tracking Data'!H19="XL",10)))))</f>
        <v>10</v>
      </c>
      <c r="N19" s="22">
        <f>WORKDAY('Tracking Data'!K19,M19)</f>
        <v>13</v>
      </c>
      <c r="O19" s="22">
        <f>IF(L19&lt;&gt;1,N19,'Tracking Data'!R19)</f>
        <v>13</v>
      </c>
    </row>
    <row r="20" spans="1:15" ht="14.45" x14ac:dyDescent="0.3">
      <c r="A20" t="str">
        <f>IF('Tracking Data'!D20&lt;&gt;"",'Tracking Data'!D20,"")</f>
        <v>SPM18</v>
      </c>
      <c r="B20" t="str">
        <f>IF('Tracking Data'!E20&lt;&gt;"",'Tracking Data'!E20,"")</f>
        <v>Sample Task 18</v>
      </c>
      <c r="C20" t="str">
        <f>IF('Tracking Data'!G20&lt;&gt;"",'Tracking Data'!G20,"")</f>
        <v>Standard</v>
      </c>
      <c r="D20" t="str">
        <f>IF('Tracking Data'!J20&lt;&gt;"",'Tracking Data'!J20,"")</f>
        <v>&lt;= 2 weeks</v>
      </c>
      <c r="E20" t="str">
        <f ca="1">IF(AND('Tracking Data'!K20&lt;&gt;"",'Tracking Data'!L20="",'Tracking Data'!$C20&lt;&gt;"Blocked",'Tracking Data'!$C20&lt;&gt;"Aborted"),1,"")</f>
        <v/>
      </c>
      <c r="F20">
        <f ca="1">IF(AND('Tracking Data'!L20&lt;&gt;"",'Tracking Data'!M20="",'Tracking Data'!$C20&lt;&gt;"Blocked",'Tracking Data'!$C20&lt;&gt;"Aborted"),1,"")</f>
        <v>1</v>
      </c>
      <c r="G20" t="str">
        <f ca="1">IF(AND('Tracking Data'!M20&lt;&gt;"",'Tracking Data'!N20="",'Tracking Data'!$C20&lt;&gt;"Blocked",'Tracking Data'!$C20&lt;&gt;"Aborted"),1,"")</f>
        <v/>
      </c>
      <c r="H20" t="str">
        <f ca="1">IF(AND('Tracking Data'!N20&lt;&gt;"",'Tracking Data'!O20="",'Tracking Data'!$C20&lt;&gt;"Blocked",'Tracking Data'!$C20&lt;&gt;"Aborted"),1,"")</f>
        <v/>
      </c>
      <c r="I20" t="str">
        <f ca="1">IF(AND('Tracking Data'!O20&lt;&gt;"",'Tracking Data'!P20="",'Tracking Data'!$C20&lt;&gt;"Blocked",'Tracking Data'!$C20&lt;&gt;"Aborted"),1,"")</f>
        <v/>
      </c>
      <c r="J20" t="str">
        <f ca="1">IF(AND('Tracking Data'!P20&lt;&gt;"",'Tracking Data'!Q20="",'Tracking Data'!$C20&lt;&gt;"Blocked",'Tracking Data'!$C20&lt;&gt;"Aborted"),1,"")</f>
        <v/>
      </c>
      <c r="K20" t="str">
        <f ca="1">IF(AND('Tracking Data'!Q20&lt;&gt;"",'Tracking Data'!R20="",'Tracking Data'!$C20&lt;&gt;"Blocked",'Tracking Data'!$C20&lt;&gt;"Aborted"),1,"")</f>
        <v/>
      </c>
      <c r="L20" t="str">
        <f>IF('Tracking Data'!R20&lt;&gt;"",1,"")</f>
        <v/>
      </c>
      <c r="M20">
        <f>IF('Tracking Data'!H20="XS",0,IF('Tracking Data'!H20="S",2,IF('Tracking Data'!H20="M",3,IF('Tracking Data'!H20="L",5,IF('Tracking Data'!H20="XL",10)))))</f>
        <v>10</v>
      </c>
      <c r="N20" s="22">
        <f>WORKDAY('Tracking Data'!K20,M20)</f>
        <v>42823</v>
      </c>
      <c r="O20" s="22">
        <f>IF(L20&lt;&gt;1,N20,'Tracking Data'!R20)</f>
        <v>42823</v>
      </c>
    </row>
    <row r="21" spans="1:15" ht="14.45" x14ac:dyDescent="0.3">
      <c r="A21" t="str">
        <f>IF('Tracking Data'!D21&lt;&gt;"",'Tracking Data'!D21,"")</f>
        <v>SPM19</v>
      </c>
      <c r="B21" t="str">
        <f>IF('Tracking Data'!E21&lt;&gt;"",'Tracking Data'!E21,"")</f>
        <v>Sample Task 19</v>
      </c>
      <c r="C21" t="str">
        <f>IF('Tracking Data'!G21&lt;&gt;"",'Tracking Data'!G21,"")</f>
        <v/>
      </c>
      <c r="D21" t="str">
        <f>IF('Tracking Data'!J21&lt;&gt;"",'Tracking Data'!J21,"")</f>
        <v>&lt;= 1 week</v>
      </c>
      <c r="E21" t="str">
        <f ca="1">IF(AND('Tracking Data'!K21&lt;&gt;"",'Tracking Data'!L21="",'Tracking Data'!$C21&lt;&gt;"Blocked",'Tracking Data'!$C21&lt;&gt;"Aborted"),1,"")</f>
        <v/>
      </c>
      <c r="F21" t="str">
        <f ca="1">IF(AND('Tracking Data'!L21&lt;&gt;"",'Tracking Data'!M21="",'Tracking Data'!$C21&lt;&gt;"Blocked",'Tracking Data'!$C21&lt;&gt;"Aborted"),1,"")</f>
        <v/>
      </c>
      <c r="G21" t="str">
        <f ca="1">IF(AND('Tracking Data'!M21&lt;&gt;"",'Tracking Data'!N21="",'Tracking Data'!$C21&lt;&gt;"Blocked",'Tracking Data'!$C21&lt;&gt;"Aborted"),1,"")</f>
        <v/>
      </c>
      <c r="H21" t="str">
        <f ca="1">IF(AND('Tracking Data'!N21&lt;&gt;"",'Tracking Data'!O21="",'Tracking Data'!$C21&lt;&gt;"Blocked",'Tracking Data'!$C21&lt;&gt;"Aborted"),1,"")</f>
        <v/>
      </c>
      <c r="I21" t="str">
        <f ca="1">IF(AND('Tracking Data'!O21&lt;&gt;"",'Tracking Data'!P21="",'Tracking Data'!$C21&lt;&gt;"Blocked",'Tracking Data'!$C21&lt;&gt;"Aborted"),1,"")</f>
        <v/>
      </c>
      <c r="J21" t="str">
        <f ca="1">IF(AND('Tracking Data'!P21&lt;&gt;"",'Tracking Data'!Q21="",'Tracking Data'!$C21&lt;&gt;"Blocked",'Tracking Data'!$C21&lt;&gt;"Aborted"),1,"")</f>
        <v/>
      </c>
      <c r="K21" t="str">
        <f ca="1">IF(AND('Tracking Data'!Q21&lt;&gt;"",'Tracking Data'!R21="",'Tracking Data'!$C21&lt;&gt;"Blocked",'Tracking Data'!$C21&lt;&gt;"Aborted"),1,"")</f>
        <v/>
      </c>
      <c r="L21" t="str">
        <f>IF('Tracking Data'!R21&lt;&gt;"",1,"")</f>
        <v/>
      </c>
      <c r="M21">
        <f>IF('Tracking Data'!H21="XS",0,IF('Tracking Data'!H21="S",2,IF('Tracking Data'!H21="M",3,IF('Tracking Data'!H21="L",5,IF('Tracking Data'!H21="XL",10)))))</f>
        <v>5</v>
      </c>
      <c r="N21" s="22">
        <f>WORKDAY('Tracking Data'!K21,M21)</f>
        <v>6</v>
      </c>
      <c r="O21" s="22">
        <f>IF(L21&lt;&gt;1,N21,'Tracking Data'!R21)</f>
        <v>6</v>
      </c>
    </row>
    <row r="22" spans="1:15" ht="14.45" x14ac:dyDescent="0.3">
      <c r="A22" t="str">
        <f>IF('Tracking Data'!D22&lt;&gt;"",'Tracking Data'!D22,"")</f>
        <v>SPM20</v>
      </c>
      <c r="B22" t="str">
        <f>IF('Tracking Data'!E22&lt;&gt;"",'Tracking Data'!E22,"")</f>
        <v>Sample Task 20</v>
      </c>
      <c r="C22" t="str">
        <f>IF('Tracking Data'!G22&lt;&gt;"",'Tracking Data'!G22,"")</f>
        <v>Expedite</v>
      </c>
      <c r="D22" t="str">
        <f>IF('Tracking Data'!J22&lt;&gt;"",'Tracking Data'!J22,"")</f>
        <v>2 days</v>
      </c>
      <c r="E22" t="str">
        <f ca="1">IF(AND('Tracking Data'!K22&lt;&gt;"",'Tracking Data'!L22="",'Tracking Data'!$C22&lt;&gt;"Blocked",'Tracking Data'!$C22&lt;&gt;"Aborted"),1,"")</f>
        <v/>
      </c>
      <c r="F22" t="str">
        <f ca="1">IF(AND('Tracking Data'!L22&lt;&gt;"",'Tracking Data'!M22="",'Tracking Data'!$C22&lt;&gt;"Blocked",'Tracking Data'!$C22&lt;&gt;"Aborted"),1,"")</f>
        <v/>
      </c>
      <c r="G22" t="str">
        <f ca="1">IF(AND('Tracking Data'!M22&lt;&gt;"",'Tracking Data'!N22="",'Tracking Data'!$C22&lt;&gt;"Blocked",'Tracking Data'!$C22&lt;&gt;"Aborted"),1,"")</f>
        <v/>
      </c>
      <c r="H22" t="str">
        <f ca="1">IF(AND('Tracking Data'!N22&lt;&gt;"",'Tracking Data'!O22="",'Tracking Data'!$C22&lt;&gt;"Blocked",'Tracking Data'!$C22&lt;&gt;"Aborted"),1,"")</f>
        <v/>
      </c>
      <c r="I22" t="str">
        <f ca="1">IF(AND('Tracking Data'!O22&lt;&gt;"",'Tracking Data'!P22="",'Tracking Data'!$C22&lt;&gt;"Blocked",'Tracking Data'!$C22&lt;&gt;"Aborted"),1,"")</f>
        <v/>
      </c>
      <c r="J22" t="str">
        <f ca="1">IF(AND('Tracking Data'!P22&lt;&gt;"",'Tracking Data'!Q22="",'Tracking Data'!$C22&lt;&gt;"Blocked",'Tracking Data'!$C22&lt;&gt;"Aborted"),1,"")</f>
        <v/>
      </c>
      <c r="K22" t="str">
        <f ca="1">IF(AND('Tracking Data'!Q22&lt;&gt;"",'Tracking Data'!R22="",'Tracking Data'!$C22&lt;&gt;"Blocked",'Tracking Data'!$C22&lt;&gt;"Aborted"),1,"")</f>
        <v/>
      </c>
      <c r="L22">
        <f>IF('Tracking Data'!R22&lt;&gt;"",1,"")</f>
        <v>1</v>
      </c>
      <c r="M22">
        <f>IF('Tracking Data'!H22="XS",0,IF('Tracking Data'!H22="S",2,IF('Tracking Data'!H22="M",3,IF('Tracking Data'!H22="L",5,IF('Tracking Data'!H22="XL",10)))))</f>
        <v>2</v>
      </c>
      <c r="N22" s="22">
        <f>WORKDAY('Tracking Data'!K22,M22)</f>
        <v>42810</v>
      </c>
      <c r="O22" s="22">
        <f>IF(L22&lt;&gt;1,N22,'Tracking Data'!R22)</f>
        <v>42809</v>
      </c>
    </row>
    <row r="23" spans="1:15" ht="14.45" x14ac:dyDescent="0.3">
      <c r="A23" t="str">
        <f>IF('Tracking Data'!D23&lt;&gt;"",'Tracking Data'!D23,"")</f>
        <v>SPM21</v>
      </c>
      <c r="B23" t="str">
        <f>IF('Tracking Data'!E23&lt;&gt;"",'Tracking Data'!E23,"")</f>
        <v>Sample Task 21</v>
      </c>
      <c r="C23" t="str">
        <f>IF('Tracking Data'!G23&lt;&gt;"",'Tracking Data'!G23,"")</f>
        <v>Expedite</v>
      </c>
      <c r="D23" t="str">
        <f>IF('Tracking Data'!J23&lt;&gt;"",'Tracking Data'!J23,"")</f>
        <v>2 days</v>
      </c>
      <c r="E23" t="str">
        <f ca="1">IF(AND('Tracking Data'!K23&lt;&gt;"",'Tracking Data'!L23="",'Tracking Data'!$C23&lt;&gt;"Blocked",'Tracking Data'!$C23&lt;&gt;"Aborted"),1,"")</f>
        <v/>
      </c>
      <c r="F23" t="str">
        <f ca="1">IF(AND('Tracking Data'!L23&lt;&gt;"",'Tracking Data'!M23="",'Tracking Data'!$C23&lt;&gt;"Blocked",'Tracking Data'!$C23&lt;&gt;"Aborted"),1,"")</f>
        <v/>
      </c>
      <c r="G23" t="str">
        <f ca="1">IF(AND('Tracking Data'!M23&lt;&gt;"",'Tracking Data'!N23="",'Tracking Data'!$C23&lt;&gt;"Blocked",'Tracking Data'!$C23&lt;&gt;"Aborted"),1,"")</f>
        <v/>
      </c>
      <c r="H23" t="str">
        <f ca="1">IF(AND('Tracking Data'!N23&lt;&gt;"",'Tracking Data'!O23="",'Tracking Data'!$C23&lt;&gt;"Blocked",'Tracking Data'!$C23&lt;&gt;"Aborted"),1,"")</f>
        <v/>
      </c>
      <c r="I23" t="str">
        <f ca="1">IF(AND('Tracking Data'!O23&lt;&gt;"",'Tracking Data'!P23="",'Tracking Data'!$C23&lt;&gt;"Blocked",'Tracking Data'!$C23&lt;&gt;"Aborted"),1,"")</f>
        <v/>
      </c>
      <c r="J23" t="str">
        <f ca="1">IF(AND('Tracking Data'!P23&lt;&gt;"",'Tracking Data'!Q23="",'Tracking Data'!$C23&lt;&gt;"Blocked",'Tracking Data'!$C23&lt;&gt;"Aborted"),1,"")</f>
        <v/>
      </c>
      <c r="K23" t="str">
        <f ca="1">IF(AND('Tracking Data'!Q23&lt;&gt;"",'Tracking Data'!R23="",'Tracking Data'!$C23&lt;&gt;"Blocked",'Tracking Data'!$C23&lt;&gt;"Aborted"),1,"")</f>
        <v/>
      </c>
      <c r="L23">
        <f>IF('Tracking Data'!R23&lt;&gt;"",1,"")</f>
        <v>1</v>
      </c>
      <c r="M23">
        <f>IF('Tracking Data'!H23="XS",0,IF('Tracking Data'!H23="S",2,IF('Tracking Data'!H23="M",3,IF('Tracking Data'!H23="L",5,IF('Tracking Data'!H23="XL",10)))))</f>
        <v>2</v>
      </c>
      <c r="N23" s="22">
        <f>WORKDAY('Tracking Data'!K23,M23)</f>
        <v>42810</v>
      </c>
      <c r="O23" s="22">
        <f>IF(L23&lt;&gt;1,N23,'Tracking Data'!R23)</f>
        <v>42809</v>
      </c>
    </row>
    <row r="24" spans="1:15" ht="14.45" x14ac:dyDescent="0.3">
      <c r="A24" t="str">
        <f>IF('Tracking Data'!D24&lt;&gt;"",'Tracking Data'!D24,"")</f>
        <v/>
      </c>
      <c r="B24" t="str">
        <f>IF('Tracking Data'!E24&lt;&gt;"",'Tracking Data'!E24,"")</f>
        <v/>
      </c>
      <c r="C24" t="str">
        <f>IF('Tracking Data'!G24&lt;&gt;"",'Tracking Data'!G24,"")</f>
        <v/>
      </c>
      <c r="D24" t="str">
        <f>IF('Tracking Data'!J24&lt;&gt;"",'Tracking Data'!J24,"")</f>
        <v/>
      </c>
      <c r="E24" t="str">
        <f ca="1">IF(AND('Tracking Data'!K24&lt;&gt;"",'Tracking Data'!L24="",'Tracking Data'!$C24&lt;&gt;"Blocked",'Tracking Data'!$C24&lt;&gt;"Aborted"),1,"")</f>
        <v/>
      </c>
      <c r="F24" t="str">
        <f ca="1">IF(AND('Tracking Data'!L24&lt;&gt;"",'Tracking Data'!M24="",'Tracking Data'!$C24&lt;&gt;"Blocked",'Tracking Data'!$C24&lt;&gt;"Aborted"),1,"")</f>
        <v/>
      </c>
      <c r="G24" t="str">
        <f ca="1">IF(AND('Tracking Data'!M24&lt;&gt;"",'Tracking Data'!N24="",'Tracking Data'!$C24&lt;&gt;"Blocked",'Tracking Data'!$C24&lt;&gt;"Aborted"),1,"")</f>
        <v/>
      </c>
      <c r="H24" t="str">
        <f ca="1">IF(AND('Tracking Data'!N24&lt;&gt;"",'Tracking Data'!O24="",'Tracking Data'!$C24&lt;&gt;"Blocked",'Tracking Data'!$C24&lt;&gt;"Aborted"),1,"")</f>
        <v/>
      </c>
      <c r="I24" t="str">
        <f ca="1">IF(AND('Tracking Data'!O24&lt;&gt;"",'Tracking Data'!P24="",'Tracking Data'!$C24&lt;&gt;"Blocked",'Tracking Data'!$C24&lt;&gt;"Aborted"),1,"")</f>
        <v/>
      </c>
      <c r="J24" t="str">
        <f ca="1">IF(AND('Tracking Data'!P24&lt;&gt;"",'Tracking Data'!Q24="",'Tracking Data'!$C24&lt;&gt;"Blocked",'Tracking Data'!$C24&lt;&gt;"Aborted"),1,"")</f>
        <v/>
      </c>
      <c r="K24" t="str">
        <f ca="1">IF(AND('Tracking Data'!Q24&lt;&gt;"",'Tracking Data'!R24="",'Tracking Data'!$C24&lt;&gt;"Blocked",'Tracking Data'!$C24&lt;&gt;"Aborted"),1,"")</f>
        <v/>
      </c>
      <c r="L24" t="str">
        <f>IF('Tracking Data'!R24&lt;&gt;"",1,"")</f>
        <v/>
      </c>
      <c r="M24" t="b">
        <f>IF('Tracking Data'!H24="XS",0,IF('Tracking Data'!H24="S",2,IF('Tracking Data'!H24="M",3,IF('Tracking Data'!H24="L",5,IF('Tracking Data'!H24="XL",10)))))</f>
        <v>0</v>
      </c>
      <c r="N24" s="22" t="e">
        <f>WORKDAY('Tracking Data'!K24,M24)</f>
        <v>#VALUE!</v>
      </c>
      <c r="O24" s="22" t="e">
        <f>IF(L24&lt;&gt;1,N24,'Tracking Data'!R24)</f>
        <v>#VALUE!</v>
      </c>
    </row>
    <row r="25" spans="1:15" x14ac:dyDescent="0.25">
      <c r="A25" t="str">
        <f>IF('Tracking Data'!D25&lt;&gt;"",'Tracking Data'!D25,"")</f>
        <v/>
      </c>
      <c r="B25" t="str">
        <f>IF('Tracking Data'!E25&lt;&gt;"",'Tracking Data'!E25,"")</f>
        <v/>
      </c>
      <c r="C25" t="str">
        <f>IF('Tracking Data'!G25&lt;&gt;"",'Tracking Data'!G25,"")</f>
        <v/>
      </c>
      <c r="D25" t="str">
        <f>IF('Tracking Data'!J25&lt;&gt;"",'Tracking Data'!J25,"")</f>
        <v/>
      </c>
      <c r="E25" t="str">
        <f ca="1">IF(AND('Tracking Data'!K25&lt;&gt;"",'Tracking Data'!L25="",'Tracking Data'!$C25&lt;&gt;"Blocked",'Tracking Data'!$C25&lt;&gt;"Aborted"),1,"")</f>
        <v/>
      </c>
      <c r="F25" t="str">
        <f ca="1">IF(AND('Tracking Data'!L25&lt;&gt;"",'Tracking Data'!M25="",'Tracking Data'!$C25&lt;&gt;"Blocked",'Tracking Data'!$C25&lt;&gt;"Aborted"),1,"")</f>
        <v/>
      </c>
      <c r="G25" t="str">
        <f ca="1">IF(AND('Tracking Data'!M25&lt;&gt;"",'Tracking Data'!N25="",'Tracking Data'!$C25&lt;&gt;"Blocked",'Tracking Data'!$C25&lt;&gt;"Aborted"),1,"")</f>
        <v/>
      </c>
      <c r="H25" t="str">
        <f ca="1">IF(AND('Tracking Data'!N25&lt;&gt;"",'Tracking Data'!O25="",'Tracking Data'!$C25&lt;&gt;"Blocked",'Tracking Data'!$C25&lt;&gt;"Aborted"),1,"")</f>
        <v/>
      </c>
      <c r="I25" t="str">
        <f ca="1">IF(AND('Tracking Data'!O25&lt;&gt;"",'Tracking Data'!P25="",'Tracking Data'!$C25&lt;&gt;"Blocked",'Tracking Data'!$C25&lt;&gt;"Aborted"),1,"")</f>
        <v/>
      </c>
      <c r="J25" t="str">
        <f ca="1">IF(AND('Tracking Data'!P25&lt;&gt;"",'Tracking Data'!Q25="",'Tracking Data'!$C25&lt;&gt;"Blocked",'Tracking Data'!$C25&lt;&gt;"Aborted"),1,"")</f>
        <v/>
      </c>
      <c r="K25" t="str">
        <f ca="1">IF(AND('Tracking Data'!Q25&lt;&gt;"",'Tracking Data'!R25="",'Tracking Data'!$C25&lt;&gt;"Blocked",'Tracking Data'!$C25&lt;&gt;"Aborted"),1,"")</f>
        <v/>
      </c>
      <c r="L25" t="str">
        <f>IF('Tracking Data'!R25&lt;&gt;"",1,"")</f>
        <v/>
      </c>
      <c r="M25" t="b">
        <f>IF('Tracking Data'!H25="XS",0,IF('Tracking Data'!H25="S",2,IF('Tracking Data'!H25="M",3,IF('Tracking Data'!H25="L",5,IF('Tracking Data'!H25="XL",10)))))</f>
        <v>0</v>
      </c>
      <c r="N25" s="22" t="e">
        <f>WORKDAY('Tracking Data'!K25,M25)</f>
        <v>#VALUE!</v>
      </c>
      <c r="O25" s="22" t="e">
        <f>IF(L25&lt;&gt;1,N25,'Tracking Data'!R25)</f>
        <v>#VALUE!</v>
      </c>
    </row>
    <row r="26" spans="1:15" x14ac:dyDescent="0.25">
      <c r="A26" t="str">
        <f>IF('Tracking Data'!D26&lt;&gt;"",'Tracking Data'!D26,"")</f>
        <v/>
      </c>
      <c r="B26" t="str">
        <f>IF('Tracking Data'!E26&lt;&gt;"",'Tracking Data'!E26,"")</f>
        <v/>
      </c>
      <c r="C26" t="str">
        <f>IF('Tracking Data'!G26&lt;&gt;"",'Tracking Data'!G26,"")</f>
        <v/>
      </c>
      <c r="D26" t="str">
        <f>IF('Tracking Data'!J26&lt;&gt;"",'Tracking Data'!J26,"")</f>
        <v/>
      </c>
      <c r="E26" t="str">
        <f ca="1">IF(AND('Tracking Data'!K26&lt;&gt;"",'Tracking Data'!L26="",'Tracking Data'!$C26&lt;&gt;"Blocked",'Tracking Data'!$C26&lt;&gt;"Aborted"),1,"")</f>
        <v/>
      </c>
      <c r="F26" t="str">
        <f ca="1">IF(AND('Tracking Data'!L26&lt;&gt;"",'Tracking Data'!M26="",'Tracking Data'!$C26&lt;&gt;"Blocked",'Tracking Data'!$C26&lt;&gt;"Aborted"),1,"")</f>
        <v/>
      </c>
      <c r="G26" t="str">
        <f ca="1">IF(AND('Tracking Data'!M26&lt;&gt;"",'Tracking Data'!N26="",'Tracking Data'!$C26&lt;&gt;"Blocked",'Tracking Data'!$C26&lt;&gt;"Aborted"),1,"")</f>
        <v/>
      </c>
      <c r="H26" t="str">
        <f ca="1">IF(AND('Tracking Data'!N26&lt;&gt;"",'Tracking Data'!O26="",'Tracking Data'!$C26&lt;&gt;"Blocked",'Tracking Data'!$C26&lt;&gt;"Aborted"),1,"")</f>
        <v/>
      </c>
      <c r="I26" t="str">
        <f ca="1">IF(AND('Tracking Data'!O26&lt;&gt;"",'Tracking Data'!P26="",'Tracking Data'!$C26&lt;&gt;"Blocked",'Tracking Data'!$C26&lt;&gt;"Aborted"),1,"")</f>
        <v/>
      </c>
      <c r="J26" t="str">
        <f ca="1">IF(AND('Tracking Data'!P26&lt;&gt;"",'Tracking Data'!Q26="",'Tracking Data'!$C26&lt;&gt;"Blocked",'Tracking Data'!$C26&lt;&gt;"Aborted"),1,"")</f>
        <v/>
      </c>
      <c r="K26" t="str">
        <f ca="1">IF(AND('Tracking Data'!Q26&lt;&gt;"",'Tracking Data'!R26="",'Tracking Data'!$C26&lt;&gt;"Blocked",'Tracking Data'!$C26&lt;&gt;"Aborted"),1,"")</f>
        <v/>
      </c>
      <c r="L26" t="str">
        <f>IF('Tracking Data'!R26&lt;&gt;"",1,"")</f>
        <v/>
      </c>
      <c r="M26" t="b">
        <f>IF('Tracking Data'!H26="XS",0,IF('Tracking Data'!H26="S",2,IF('Tracking Data'!H26="M",3,IF('Tracking Data'!H26="L",5,IF('Tracking Data'!H26="XL",10)))))</f>
        <v>0</v>
      </c>
      <c r="N26" s="22" t="e">
        <f>WORKDAY('Tracking Data'!K26,M26)</f>
        <v>#VALUE!</v>
      </c>
      <c r="O26" s="22" t="e">
        <f>IF(L26&lt;&gt;1,N26,'Tracking Data'!R26)</f>
        <v>#VALUE!</v>
      </c>
    </row>
    <row r="27" spans="1:15" x14ac:dyDescent="0.25">
      <c r="A27" t="str">
        <f>IF('Tracking Data'!D27&lt;&gt;"",'Tracking Data'!D27,"")</f>
        <v/>
      </c>
      <c r="B27" t="str">
        <f>IF('Tracking Data'!E27&lt;&gt;"",'Tracking Data'!E27,"")</f>
        <v/>
      </c>
      <c r="C27" t="str">
        <f>IF('Tracking Data'!G27&lt;&gt;"",'Tracking Data'!G27,"")</f>
        <v/>
      </c>
      <c r="D27" t="str">
        <f>IF('Tracking Data'!J27&lt;&gt;"",'Tracking Data'!J27,"")</f>
        <v/>
      </c>
      <c r="E27" t="str">
        <f ca="1">IF(AND('Tracking Data'!K27&lt;&gt;"",'Tracking Data'!L27="",'Tracking Data'!$C27&lt;&gt;"Blocked",'Tracking Data'!$C27&lt;&gt;"Aborted"),1,"")</f>
        <v/>
      </c>
      <c r="F27" t="str">
        <f ca="1">IF(AND('Tracking Data'!L27&lt;&gt;"",'Tracking Data'!M27="",'Tracking Data'!$C27&lt;&gt;"Blocked",'Tracking Data'!$C27&lt;&gt;"Aborted"),1,"")</f>
        <v/>
      </c>
      <c r="G27" t="str">
        <f ca="1">IF(AND('Tracking Data'!M27&lt;&gt;"",'Tracking Data'!N27="",'Tracking Data'!$C27&lt;&gt;"Blocked",'Tracking Data'!$C27&lt;&gt;"Aborted"),1,"")</f>
        <v/>
      </c>
      <c r="H27" t="str">
        <f ca="1">IF(AND('Tracking Data'!N27&lt;&gt;"",'Tracking Data'!O27="",'Tracking Data'!$C27&lt;&gt;"Blocked",'Tracking Data'!$C27&lt;&gt;"Aborted"),1,"")</f>
        <v/>
      </c>
      <c r="I27" t="str">
        <f ca="1">IF(AND('Tracking Data'!O27&lt;&gt;"",'Tracking Data'!P27="",'Tracking Data'!$C27&lt;&gt;"Blocked",'Tracking Data'!$C27&lt;&gt;"Aborted"),1,"")</f>
        <v/>
      </c>
      <c r="J27" t="str">
        <f ca="1">IF(AND('Tracking Data'!P27&lt;&gt;"",'Tracking Data'!Q27="",'Tracking Data'!$C27&lt;&gt;"Blocked",'Tracking Data'!$C27&lt;&gt;"Aborted"),1,"")</f>
        <v/>
      </c>
      <c r="K27" t="str">
        <f ca="1">IF(AND('Tracking Data'!Q27&lt;&gt;"",'Tracking Data'!R27="",'Tracking Data'!$C27&lt;&gt;"Blocked",'Tracking Data'!$C27&lt;&gt;"Aborted"),1,"")</f>
        <v/>
      </c>
      <c r="L27" t="str">
        <f>IF('Tracking Data'!R27&lt;&gt;"",1,"")</f>
        <v/>
      </c>
      <c r="M27" t="b">
        <f>IF('Tracking Data'!H27="XS",0,IF('Tracking Data'!H27="S",2,IF('Tracking Data'!H27="M",3,IF('Tracking Data'!H27="L",5,IF('Tracking Data'!H27="XL",10)))))</f>
        <v>0</v>
      </c>
      <c r="N27" s="22" t="e">
        <f>WORKDAY('Tracking Data'!K27,M27)</f>
        <v>#VALUE!</v>
      </c>
      <c r="O27" s="22" t="e">
        <f>IF(L27&lt;&gt;1,N27,'Tracking Data'!R27)</f>
        <v>#VALUE!</v>
      </c>
    </row>
    <row r="28" spans="1:15" x14ac:dyDescent="0.25">
      <c r="A28" t="str">
        <f>IF('Tracking Data'!D28&lt;&gt;"",'Tracking Data'!D28,"")</f>
        <v/>
      </c>
      <c r="B28" t="str">
        <f>IF('Tracking Data'!E28&lt;&gt;"",'Tracking Data'!E28,"")</f>
        <v/>
      </c>
      <c r="C28" t="str">
        <f>IF('Tracking Data'!G28&lt;&gt;"",'Tracking Data'!G28,"")</f>
        <v/>
      </c>
      <c r="D28" t="str">
        <f>IF('Tracking Data'!J28&lt;&gt;"",'Tracking Data'!J28,"")</f>
        <v/>
      </c>
      <c r="E28" t="str">
        <f ca="1">IF(AND('Tracking Data'!K28&lt;&gt;"",'Tracking Data'!L28="",'Tracking Data'!$C28&lt;&gt;"Blocked",'Tracking Data'!$C28&lt;&gt;"Aborted"),1,"")</f>
        <v/>
      </c>
      <c r="F28" t="str">
        <f ca="1">IF(AND('Tracking Data'!L28&lt;&gt;"",'Tracking Data'!M28="",'Tracking Data'!$C28&lt;&gt;"Blocked",'Tracking Data'!$C28&lt;&gt;"Aborted"),1,"")</f>
        <v/>
      </c>
      <c r="G28" t="str">
        <f ca="1">IF(AND('Tracking Data'!M28&lt;&gt;"",'Tracking Data'!N28="",'Tracking Data'!$C28&lt;&gt;"Blocked",'Tracking Data'!$C28&lt;&gt;"Aborted"),1,"")</f>
        <v/>
      </c>
      <c r="H28" t="str">
        <f ca="1">IF(AND('Tracking Data'!N28&lt;&gt;"",'Tracking Data'!O28="",'Tracking Data'!$C28&lt;&gt;"Blocked",'Tracking Data'!$C28&lt;&gt;"Aborted"),1,"")</f>
        <v/>
      </c>
      <c r="I28" t="str">
        <f ca="1">IF(AND('Tracking Data'!O28&lt;&gt;"",'Tracking Data'!P28="",'Tracking Data'!$C28&lt;&gt;"Blocked",'Tracking Data'!$C28&lt;&gt;"Aborted"),1,"")</f>
        <v/>
      </c>
      <c r="J28" t="str">
        <f ca="1">IF(AND('Tracking Data'!P28&lt;&gt;"",'Tracking Data'!Q28="",'Tracking Data'!$C28&lt;&gt;"Blocked",'Tracking Data'!$C28&lt;&gt;"Aborted"),1,"")</f>
        <v/>
      </c>
      <c r="K28" t="str">
        <f ca="1">IF(AND('Tracking Data'!Q28&lt;&gt;"",'Tracking Data'!R28="",'Tracking Data'!$C28&lt;&gt;"Blocked",'Tracking Data'!$C28&lt;&gt;"Aborted"),1,"")</f>
        <v/>
      </c>
      <c r="L28" t="str">
        <f>IF('Tracking Data'!R28&lt;&gt;"",1,"")</f>
        <v/>
      </c>
      <c r="M28" t="b">
        <f>IF('Tracking Data'!H28="XS",0,IF('Tracking Data'!H28="S",2,IF('Tracking Data'!H28="M",3,IF('Tracking Data'!H28="L",5,IF('Tracking Data'!H28="XL",10)))))</f>
        <v>0</v>
      </c>
      <c r="N28" s="22" t="e">
        <f>WORKDAY('Tracking Data'!K28,M28)</f>
        <v>#VALUE!</v>
      </c>
      <c r="O28" s="22" t="e">
        <f>IF(L28&lt;&gt;1,N28,'Tracking Data'!R28)</f>
        <v>#VALUE!</v>
      </c>
    </row>
    <row r="29" spans="1:15" x14ac:dyDescent="0.25">
      <c r="A29" t="str">
        <f>IF('Tracking Data'!D29&lt;&gt;"",'Tracking Data'!D29,"")</f>
        <v/>
      </c>
      <c r="B29" t="str">
        <f>IF('Tracking Data'!E29&lt;&gt;"",'Tracking Data'!E29,"")</f>
        <v/>
      </c>
      <c r="C29" t="str">
        <f>IF('Tracking Data'!G29&lt;&gt;"",'Tracking Data'!G29,"")</f>
        <v/>
      </c>
      <c r="D29" t="str">
        <f>IF('Tracking Data'!J29&lt;&gt;"",'Tracking Data'!J29,"")</f>
        <v/>
      </c>
      <c r="E29" t="str">
        <f ca="1">IF(AND('Tracking Data'!K29&lt;&gt;"",'Tracking Data'!L29="",'Tracking Data'!$C29&lt;&gt;"Blocked",'Tracking Data'!$C29&lt;&gt;"Aborted"),1,"")</f>
        <v/>
      </c>
      <c r="F29" t="str">
        <f ca="1">IF(AND('Tracking Data'!L29&lt;&gt;"",'Tracking Data'!M29="",'Tracking Data'!$C29&lt;&gt;"Blocked",'Tracking Data'!$C29&lt;&gt;"Aborted"),1,"")</f>
        <v/>
      </c>
      <c r="G29" t="str">
        <f ca="1">IF(AND('Tracking Data'!M29&lt;&gt;"",'Tracking Data'!N29="",'Tracking Data'!$C29&lt;&gt;"Blocked",'Tracking Data'!$C29&lt;&gt;"Aborted"),1,"")</f>
        <v/>
      </c>
      <c r="H29" t="str">
        <f ca="1">IF(AND('Tracking Data'!N29&lt;&gt;"",'Tracking Data'!O29="",'Tracking Data'!$C29&lt;&gt;"Blocked",'Tracking Data'!$C29&lt;&gt;"Aborted"),1,"")</f>
        <v/>
      </c>
      <c r="I29" t="str">
        <f ca="1">IF(AND('Tracking Data'!O29&lt;&gt;"",'Tracking Data'!P29="",'Tracking Data'!$C29&lt;&gt;"Blocked",'Tracking Data'!$C29&lt;&gt;"Aborted"),1,"")</f>
        <v/>
      </c>
      <c r="J29" t="str">
        <f ca="1">IF(AND('Tracking Data'!P29&lt;&gt;"",'Tracking Data'!Q29="",'Tracking Data'!$C29&lt;&gt;"Blocked",'Tracking Data'!$C29&lt;&gt;"Aborted"),1,"")</f>
        <v/>
      </c>
      <c r="K29" t="str">
        <f ca="1">IF(AND('Tracking Data'!Q29&lt;&gt;"",'Tracking Data'!R29="",'Tracking Data'!$C29&lt;&gt;"Blocked",'Tracking Data'!$C29&lt;&gt;"Aborted"),1,"")</f>
        <v/>
      </c>
      <c r="L29" t="str">
        <f>IF('Tracking Data'!R29&lt;&gt;"",1,"")</f>
        <v/>
      </c>
      <c r="M29" t="b">
        <f>IF('Tracking Data'!H29="XS",0,IF('Tracking Data'!H29="S",2,IF('Tracking Data'!H29="M",3,IF('Tracking Data'!H29="L",5,IF('Tracking Data'!H29="XL",10)))))</f>
        <v>0</v>
      </c>
      <c r="N29" s="22" t="e">
        <f>WORKDAY('Tracking Data'!K29,M29)</f>
        <v>#VALUE!</v>
      </c>
      <c r="O29" s="22" t="e">
        <f>IF(L29&lt;&gt;1,N29,'Tracking Data'!R29)</f>
        <v>#VALUE!</v>
      </c>
    </row>
    <row r="30" spans="1:15" x14ac:dyDescent="0.25">
      <c r="A30" t="str">
        <f>IF('Tracking Data'!D30&lt;&gt;"",'Tracking Data'!D30,"")</f>
        <v/>
      </c>
      <c r="B30" t="str">
        <f>IF('Tracking Data'!E30&lt;&gt;"",'Tracking Data'!E30,"")</f>
        <v/>
      </c>
      <c r="C30" t="str">
        <f>IF('Tracking Data'!G30&lt;&gt;"",'Tracking Data'!G30,"")</f>
        <v/>
      </c>
      <c r="D30" t="str">
        <f>IF('Tracking Data'!J30&lt;&gt;"",'Tracking Data'!J30,"")</f>
        <v/>
      </c>
      <c r="E30" t="str">
        <f ca="1">IF(AND('Tracking Data'!K30&lt;&gt;"",'Tracking Data'!L30="",'Tracking Data'!$C30&lt;&gt;"Blocked",'Tracking Data'!$C30&lt;&gt;"Aborted"),1,"")</f>
        <v/>
      </c>
      <c r="F30" t="str">
        <f ca="1">IF(AND('Tracking Data'!L30&lt;&gt;"",'Tracking Data'!M30="",'Tracking Data'!$C30&lt;&gt;"Blocked",'Tracking Data'!$C30&lt;&gt;"Aborted"),1,"")</f>
        <v/>
      </c>
      <c r="G30" t="str">
        <f ca="1">IF(AND('Tracking Data'!M30&lt;&gt;"",'Tracking Data'!N30="",'Tracking Data'!$C30&lt;&gt;"Blocked",'Tracking Data'!$C30&lt;&gt;"Aborted"),1,"")</f>
        <v/>
      </c>
      <c r="H30" t="str">
        <f ca="1">IF(AND('Tracking Data'!N30&lt;&gt;"",'Tracking Data'!O30="",'Tracking Data'!$C30&lt;&gt;"Blocked",'Tracking Data'!$C30&lt;&gt;"Aborted"),1,"")</f>
        <v/>
      </c>
      <c r="I30" t="str">
        <f ca="1">IF(AND('Tracking Data'!O30&lt;&gt;"",'Tracking Data'!P30="",'Tracking Data'!$C30&lt;&gt;"Blocked",'Tracking Data'!$C30&lt;&gt;"Aborted"),1,"")</f>
        <v/>
      </c>
      <c r="J30" t="str">
        <f ca="1">IF(AND('Tracking Data'!P30&lt;&gt;"",'Tracking Data'!Q30="",'Tracking Data'!$C30&lt;&gt;"Blocked",'Tracking Data'!$C30&lt;&gt;"Aborted"),1,"")</f>
        <v/>
      </c>
      <c r="K30" t="str">
        <f ca="1">IF(AND('Tracking Data'!Q30&lt;&gt;"",'Tracking Data'!R30="",'Tracking Data'!$C30&lt;&gt;"Blocked",'Tracking Data'!$C30&lt;&gt;"Aborted"),1,"")</f>
        <v/>
      </c>
      <c r="L30" t="str">
        <f>IF('Tracking Data'!R30&lt;&gt;"",1,"")</f>
        <v/>
      </c>
      <c r="M30" t="b">
        <f>IF('Tracking Data'!H30="XS",0,IF('Tracking Data'!H30="S",2,IF('Tracking Data'!H30="M",3,IF('Tracking Data'!H30="L",5,IF('Tracking Data'!H30="XL",10)))))</f>
        <v>0</v>
      </c>
      <c r="N30" s="22" t="e">
        <f>WORKDAY('Tracking Data'!K30,M30)</f>
        <v>#VALUE!</v>
      </c>
      <c r="O30" s="22" t="e">
        <f>IF(L30&lt;&gt;1,N30,'Tracking Data'!R30)</f>
        <v>#VALUE!</v>
      </c>
    </row>
    <row r="31" spans="1:15" x14ac:dyDescent="0.25">
      <c r="A31" t="str">
        <f>IF('Tracking Data'!D31&lt;&gt;"",'Tracking Data'!D31,"")</f>
        <v/>
      </c>
      <c r="B31" t="str">
        <f>IF('Tracking Data'!E31&lt;&gt;"",'Tracking Data'!E31,"")</f>
        <v/>
      </c>
      <c r="C31" t="str">
        <f>IF('Tracking Data'!G31&lt;&gt;"",'Tracking Data'!G31,"")</f>
        <v/>
      </c>
      <c r="D31" t="str">
        <f>IF('Tracking Data'!J31&lt;&gt;"",'Tracking Data'!J31,"")</f>
        <v/>
      </c>
      <c r="E31" t="str">
        <f ca="1">IF(AND('Tracking Data'!K31&lt;&gt;"",'Tracking Data'!L31="",'Tracking Data'!$C31&lt;&gt;"Blocked",'Tracking Data'!$C31&lt;&gt;"Aborted"),1,"")</f>
        <v/>
      </c>
      <c r="F31" t="str">
        <f ca="1">IF(AND('Tracking Data'!L31&lt;&gt;"",'Tracking Data'!M31="",'Tracking Data'!$C31&lt;&gt;"Blocked",'Tracking Data'!$C31&lt;&gt;"Aborted"),1,"")</f>
        <v/>
      </c>
      <c r="G31" t="str">
        <f ca="1">IF(AND('Tracking Data'!M31&lt;&gt;"",'Tracking Data'!N31="",'Tracking Data'!$C31&lt;&gt;"Blocked",'Tracking Data'!$C31&lt;&gt;"Aborted"),1,"")</f>
        <v/>
      </c>
      <c r="H31" t="str">
        <f ca="1">IF(AND('Tracking Data'!N31&lt;&gt;"",'Tracking Data'!O31="",'Tracking Data'!$C31&lt;&gt;"Blocked",'Tracking Data'!$C31&lt;&gt;"Aborted"),1,"")</f>
        <v/>
      </c>
      <c r="I31" t="str">
        <f ca="1">IF(AND('Tracking Data'!O31&lt;&gt;"",'Tracking Data'!P31="",'Tracking Data'!$C31&lt;&gt;"Blocked",'Tracking Data'!$C31&lt;&gt;"Aborted"),1,"")</f>
        <v/>
      </c>
      <c r="J31" t="str">
        <f ca="1">IF(AND('Tracking Data'!P31&lt;&gt;"",'Tracking Data'!Q31="",'Tracking Data'!$C31&lt;&gt;"Blocked",'Tracking Data'!$C31&lt;&gt;"Aborted"),1,"")</f>
        <v/>
      </c>
      <c r="K31" t="str">
        <f ca="1">IF(AND('Tracking Data'!Q31&lt;&gt;"",'Tracking Data'!R31="",'Tracking Data'!$C31&lt;&gt;"Blocked",'Tracking Data'!$C31&lt;&gt;"Aborted"),1,"")</f>
        <v/>
      </c>
      <c r="L31" t="str">
        <f>IF('Tracking Data'!R31&lt;&gt;"",1,"")</f>
        <v/>
      </c>
      <c r="M31" t="b">
        <f>IF('Tracking Data'!H31="XS",0,IF('Tracking Data'!H31="S",2,IF('Tracking Data'!H31="M",3,IF('Tracking Data'!H31="L",5,IF('Tracking Data'!H31="XL",10)))))</f>
        <v>0</v>
      </c>
      <c r="N31" s="22" t="e">
        <f>WORKDAY('Tracking Data'!K31,M31)</f>
        <v>#VALUE!</v>
      </c>
      <c r="O31" s="22" t="e">
        <f>IF(L31&lt;&gt;1,N31,'Tracking Data'!R31)</f>
        <v>#VALUE!</v>
      </c>
    </row>
    <row r="32" spans="1:15" x14ac:dyDescent="0.25">
      <c r="A32" t="str">
        <f>IF('Tracking Data'!D32&lt;&gt;"",'Tracking Data'!D32,"")</f>
        <v/>
      </c>
      <c r="B32" t="str">
        <f>IF('Tracking Data'!E32&lt;&gt;"",'Tracking Data'!E32,"")</f>
        <v/>
      </c>
      <c r="C32" t="str">
        <f>IF('Tracking Data'!G32&lt;&gt;"",'Tracking Data'!G32,"")</f>
        <v/>
      </c>
      <c r="D32" t="str">
        <f>IF('Tracking Data'!J32&lt;&gt;"",'Tracking Data'!J32,"")</f>
        <v/>
      </c>
      <c r="E32" t="str">
        <f ca="1">IF(AND('Tracking Data'!K32&lt;&gt;"",'Tracking Data'!L32="",'Tracking Data'!$C32&lt;&gt;"Blocked",'Tracking Data'!$C32&lt;&gt;"Aborted"),1,"")</f>
        <v/>
      </c>
      <c r="F32" t="str">
        <f ca="1">IF(AND('Tracking Data'!L32&lt;&gt;"",'Tracking Data'!M32="",'Tracking Data'!$C32&lt;&gt;"Blocked",'Tracking Data'!$C32&lt;&gt;"Aborted"),1,"")</f>
        <v/>
      </c>
      <c r="G32" t="str">
        <f ca="1">IF(AND('Tracking Data'!M32&lt;&gt;"",'Tracking Data'!N32="",'Tracking Data'!$C32&lt;&gt;"Blocked",'Tracking Data'!$C32&lt;&gt;"Aborted"),1,"")</f>
        <v/>
      </c>
      <c r="H32" t="str">
        <f ca="1">IF(AND('Tracking Data'!N32&lt;&gt;"",'Tracking Data'!O32="",'Tracking Data'!$C32&lt;&gt;"Blocked",'Tracking Data'!$C32&lt;&gt;"Aborted"),1,"")</f>
        <v/>
      </c>
      <c r="I32" t="str">
        <f ca="1">IF(AND('Tracking Data'!O32&lt;&gt;"",'Tracking Data'!P32="",'Tracking Data'!$C32&lt;&gt;"Blocked",'Tracking Data'!$C32&lt;&gt;"Aborted"),1,"")</f>
        <v/>
      </c>
      <c r="J32" t="str">
        <f ca="1">IF(AND('Tracking Data'!P32&lt;&gt;"",'Tracking Data'!Q32="",'Tracking Data'!$C32&lt;&gt;"Blocked",'Tracking Data'!$C32&lt;&gt;"Aborted"),1,"")</f>
        <v/>
      </c>
      <c r="K32" t="str">
        <f ca="1">IF(AND('Tracking Data'!Q32&lt;&gt;"",'Tracking Data'!R32="",'Tracking Data'!$C32&lt;&gt;"Blocked",'Tracking Data'!$C32&lt;&gt;"Aborted"),1,"")</f>
        <v/>
      </c>
      <c r="L32" t="str">
        <f>IF('Tracking Data'!R32&lt;&gt;"",1,"")</f>
        <v/>
      </c>
      <c r="M32" t="b">
        <f>IF('Tracking Data'!H32="XS",0,IF('Tracking Data'!H32="S",2,IF('Tracking Data'!H32="M",3,IF('Tracking Data'!H32="L",5,IF('Tracking Data'!H32="XL",10)))))</f>
        <v>0</v>
      </c>
      <c r="N32" s="22" t="e">
        <f>WORKDAY('Tracking Data'!K32,M32)</f>
        <v>#VALUE!</v>
      </c>
      <c r="O32" s="22" t="e">
        <f>IF(L32&lt;&gt;1,N32,'Tracking Data'!R32)</f>
        <v>#VALUE!</v>
      </c>
    </row>
    <row r="33" spans="1:15" x14ac:dyDescent="0.25">
      <c r="A33" t="str">
        <f>IF('Tracking Data'!D33&lt;&gt;"",'Tracking Data'!D33,"")</f>
        <v/>
      </c>
      <c r="B33" t="str">
        <f>IF('Tracking Data'!E33&lt;&gt;"",'Tracking Data'!E33,"")</f>
        <v/>
      </c>
      <c r="C33" t="str">
        <f>IF('Tracking Data'!G33&lt;&gt;"",'Tracking Data'!G33,"")</f>
        <v/>
      </c>
      <c r="D33" t="str">
        <f>IF('Tracking Data'!J33&lt;&gt;"",'Tracking Data'!J33,"")</f>
        <v/>
      </c>
      <c r="E33" t="str">
        <f ca="1">IF(AND('Tracking Data'!K33&lt;&gt;"",'Tracking Data'!L33="",'Tracking Data'!$C33&lt;&gt;"Blocked",'Tracking Data'!$C33&lt;&gt;"Aborted"),1,"")</f>
        <v/>
      </c>
      <c r="F33" t="str">
        <f ca="1">IF(AND('Tracking Data'!L33&lt;&gt;"",'Tracking Data'!M33="",'Tracking Data'!$C33&lt;&gt;"Blocked",'Tracking Data'!$C33&lt;&gt;"Aborted"),1,"")</f>
        <v/>
      </c>
      <c r="G33" t="str">
        <f ca="1">IF(AND('Tracking Data'!M33&lt;&gt;"",'Tracking Data'!N33="",'Tracking Data'!$C33&lt;&gt;"Blocked",'Tracking Data'!$C33&lt;&gt;"Aborted"),1,"")</f>
        <v/>
      </c>
      <c r="H33" t="str">
        <f ca="1">IF(AND('Tracking Data'!N33&lt;&gt;"",'Tracking Data'!O33="",'Tracking Data'!$C33&lt;&gt;"Blocked",'Tracking Data'!$C33&lt;&gt;"Aborted"),1,"")</f>
        <v/>
      </c>
      <c r="I33" t="str">
        <f ca="1">IF(AND('Tracking Data'!O33&lt;&gt;"",'Tracking Data'!P33="",'Tracking Data'!$C33&lt;&gt;"Blocked",'Tracking Data'!$C33&lt;&gt;"Aborted"),1,"")</f>
        <v/>
      </c>
      <c r="J33" t="str">
        <f ca="1">IF(AND('Tracking Data'!P33&lt;&gt;"",'Tracking Data'!Q33="",'Tracking Data'!$C33&lt;&gt;"Blocked",'Tracking Data'!$C33&lt;&gt;"Aborted"),1,"")</f>
        <v/>
      </c>
      <c r="K33" t="str">
        <f ca="1">IF(AND('Tracking Data'!Q33&lt;&gt;"",'Tracking Data'!R33="",'Tracking Data'!$C33&lt;&gt;"Blocked",'Tracking Data'!$C33&lt;&gt;"Aborted"),1,"")</f>
        <v/>
      </c>
      <c r="L33" t="str">
        <f>IF('Tracking Data'!R33&lt;&gt;"",1,"")</f>
        <v/>
      </c>
      <c r="M33" t="b">
        <f>IF('Tracking Data'!H33="XS",0,IF('Tracking Data'!H33="S",2,IF('Tracking Data'!H33="M",3,IF('Tracking Data'!H33="L",5,IF('Tracking Data'!H33="XL",10)))))</f>
        <v>0</v>
      </c>
      <c r="N33" s="22" t="e">
        <f>WORKDAY('Tracking Data'!K33,M33)</f>
        <v>#VALUE!</v>
      </c>
      <c r="O33" s="22" t="e">
        <f>IF(L33&lt;&gt;1,N33,'Tracking Data'!R33)</f>
        <v>#VALUE!</v>
      </c>
    </row>
    <row r="34" spans="1:15" x14ac:dyDescent="0.25">
      <c r="A34" t="str">
        <f>IF('Tracking Data'!D34&lt;&gt;"",'Tracking Data'!D34,"")</f>
        <v/>
      </c>
      <c r="B34" t="str">
        <f>IF('Tracking Data'!E34&lt;&gt;"",'Tracking Data'!E34,"")</f>
        <v/>
      </c>
      <c r="C34" t="str">
        <f>IF('Tracking Data'!G34&lt;&gt;"",'Tracking Data'!G34,"")</f>
        <v/>
      </c>
      <c r="D34" t="str">
        <f>IF('Tracking Data'!J34&lt;&gt;"",'Tracking Data'!J34,"")</f>
        <v/>
      </c>
      <c r="E34" t="str">
        <f ca="1">IF(AND('Tracking Data'!K34&lt;&gt;"",'Tracking Data'!L34="",'Tracking Data'!$C34&lt;&gt;"Blocked",'Tracking Data'!$C34&lt;&gt;"Aborted"),1,"")</f>
        <v/>
      </c>
      <c r="F34" t="str">
        <f ca="1">IF(AND('Tracking Data'!L34&lt;&gt;"",'Tracking Data'!M34="",'Tracking Data'!$C34&lt;&gt;"Blocked",'Tracking Data'!$C34&lt;&gt;"Aborted"),1,"")</f>
        <v/>
      </c>
      <c r="G34" t="str">
        <f ca="1">IF(AND('Tracking Data'!M34&lt;&gt;"",'Tracking Data'!N34="",'Tracking Data'!$C34&lt;&gt;"Blocked",'Tracking Data'!$C34&lt;&gt;"Aborted"),1,"")</f>
        <v/>
      </c>
      <c r="H34" t="str">
        <f ca="1">IF(AND('Tracking Data'!N34&lt;&gt;"",'Tracking Data'!O34="",'Tracking Data'!$C34&lt;&gt;"Blocked",'Tracking Data'!$C34&lt;&gt;"Aborted"),1,"")</f>
        <v/>
      </c>
      <c r="I34" t="str">
        <f ca="1">IF(AND('Tracking Data'!O34&lt;&gt;"",'Tracking Data'!P34="",'Tracking Data'!$C34&lt;&gt;"Blocked",'Tracking Data'!$C34&lt;&gt;"Aborted"),1,"")</f>
        <v/>
      </c>
      <c r="J34" t="str">
        <f ca="1">IF(AND('Tracking Data'!P34&lt;&gt;"",'Tracking Data'!Q34="",'Tracking Data'!$C34&lt;&gt;"Blocked",'Tracking Data'!$C34&lt;&gt;"Aborted"),1,"")</f>
        <v/>
      </c>
      <c r="K34" t="str">
        <f ca="1">IF(AND('Tracking Data'!Q34&lt;&gt;"",'Tracking Data'!R34="",'Tracking Data'!$C34&lt;&gt;"Blocked",'Tracking Data'!$C34&lt;&gt;"Aborted"),1,"")</f>
        <v/>
      </c>
      <c r="L34" t="str">
        <f>IF('Tracking Data'!R34&lt;&gt;"",1,"")</f>
        <v/>
      </c>
      <c r="M34" t="b">
        <f>IF('Tracking Data'!H34="XS",0,IF('Tracking Data'!H34="S",2,IF('Tracking Data'!H34="M",3,IF('Tracking Data'!H34="L",5,IF('Tracking Data'!H34="XL",10)))))</f>
        <v>0</v>
      </c>
      <c r="N34" s="22" t="e">
        <f>WORKDAY('Tracking Data'!K34,M34)</f>
        <v>#VALUE!</v>
      </c>
      <c r="O34" s="22" t="e">
        <f>IF(L34&lt;&gt;1,N34,'Tracking Data'!R34)</f>
        <v>#VALUE!</v>
      </c>
    </row>
    <row r="35" spans="1:15" x14ac:dyDescent="0.25">
      <c r="A35" t="str">
        <f>IF('Tracking Data'!D35&lt;&gt;"",'Tracking Data'!D35,"")</f>
        <v/>
      </c>
      <c r="B35" t="str">
        <f>IF('Tracking Data'!E35&lt;&gt;"",'Tracking Data'!E35,"")</f>
        <v/>
      </c>
      <c r="C35" t="str">
        <f>IF('Tracking Data'!G35&lt;&gt;"",'Tracking Data'!G35,"")</f>
        <v/>
      </c>
      <c r="D35" t="str">
        <f>IF('Tracking Data'!J35&lt;&gt;"",'Tracking Data'!J35,"")</f>
        <v/>
      </c>
      <c r="E35" t="str">
        <f ca="1">IF(AND('Tracking Data'!K35&lt;&gt;"",'Tracking Data'!L35="",'Tracking Data'!$C35&lt;&gt;"Blocked",'Tracking Data'!$C35&lt;&gt;"Aborted"),1,"")</f>
        <v/>
      </c>
      <c r="F35" t="str">
        <f ca="1">IF(AND('Tracking Data'!L35&lt;&gt;"",'Tracking Data'!M35="",'Tracking Data'!$C35&lt;&gt;"Blocked",'Tracking Data'!$C35&lt;&gt;"Aborted"),1,"")</f>
        <v/>
      </c>
      <c r="G35" t="str">
        <f ca="1">IF(AND('Tracking Data'!M35&lt;&gt;"",'Tracking Data'!N35="",'Tracking Data'!$C35&lt;&gt;"Blocked",'Tracking Data'!$C35&lt;&gt;"Aborted"),1,"")</f>
        <v/>
      </c>
      <c r="H35" t="str">
        <f ca="1">IF(AND('Tracking Data'!N35&lt;&gt;"",'Tracking Data'!O35="",'Tracking Data'!$C35&lt;&gt;"Blocked",'Tracking Data'!$C35&lt;&gt;"Aborted"),1,"")</f>
        <v/>
      </c>
      <c r="I35" t="str">
        <f ca="1">IF(AND('Tracking Data'!O35&lt;&gt;"",'Tracking Data'!P35="",'Tracking Data'!$C35&lt;&gt;"Blocked",'Tracking Data'!$C35&lt;&gt;"Aborted"),1,"")</f>
        <v/>
      </c>
      <c r="J35" t="str">
        <f ca="1">IF(AND('Tracking Data'!P35&lt;&gt;"",'Tracking Data'!Q35="",'Tracking Data'!$C35&lt;&gt;"Blocked",'Tracking Data'!$C35&lt;&gt;"Aborted"),1,"")</f>
        <v/>
      </c>
      <c r="K35" t="str">
        <f ca="1">IF(AND('Tracking Data'!Q35&lt;&gt;"",'Tracking Data'!R35="",'Tracking Data'!$C35&lt;&gt;"Blocked",'Tracking Data'!$C35&lt;&gt;"Aborted"),1,"")</f>
        <v/>
      </c>
      <c r="L35" t="str">
        <f>IF('Tracking Data'!R35&lt;&gt;"",1,"")</f>
        <v/>
      </c>
      <c r="M35" t="b">
        <f>IF('Tracking Data'!H35="XS",0,IF('Tracking Data'!H35="S",2,IF('Tracking Data'!H35="M",3,IF('Tracking Data'!H35="L",5,IF('Tracking Data'!H35="XL",10)))))</f>
        <v>0</v>
      </c>
      <c r="N35" s="22" t="e">
        <f>WORKDAY('Tracking Data'!K35,M35)</f>
        <v>#VALUE!</v>
      </c>
      <c r="O35" s="22" t="e">
        <f>IF(L35&lt;&gt;1,N35,'Tracking Data'!R35)</f>
        <v>#VALUE!</v>
      </c>
    </row>
    <row r="36" spans="1:15" x14ac:dyDescent="0.25">
      <c r="A36" t="str">
        <f>IF('Tracking Data'!D36&lt;&gt;"",'Tracking Data'!D36,"")</f>
        <v/>
      </c>
      <c r="B36" t="str">
        <f>IF('Tracking Data'!E36&lt;&gt;"",'Tracking Data'!E36,"")</f>
        <v/>
      </c>
      <c r="C36" t="str">
        <f>IF('Tracking Data'!G36&lt;&gt;"",'Tracking Data'!G36,"")</f>
        <v/>
      </c>
      <c r="D36" t="str">
        <f>IF('Tracking Data'!J36&lt;&gt;"",'Tracking Data'!J36,"")</f>
        <v/>
      </c>
      <c r="E36" t="str">
        <f ca="1">IF(AND('Tracking Data'!K36&lt;&gt;"",'Tracking Data'!L36="",'Tracking Data'!$C36&lt;&gt;"Blocked",'Tracking Data'!$C36&lt;&gt;"Aborted"),1,"")</f>
        <v/>
      </c>
      <c r="F36" t="str">
        <f ca="1">IF(AND('Tracking Data'!L36&lt;&gt;"",'Tracking Data'!M36="",'Tracking Data'!$C36&lt;&gt;"Blocked",'Tracking Data'!$C36&lt;&gt;"Aborted"),1,"")</f>
        <v/>
      </c>
      <c r="G36" t="str">
        <f ca="1">IF(AND('Tracking Data'!M36&lt;&gt;"",'Tracking Data'!N36="",'Tracking Data'!$C36&lt;&gt;"Blocked",'Tracking Data'!$C36&lt;&gt;"Aborted"),1,"")</f>
        <v/>
      </c>
      <c r="H36" t="str">
        <f ca="1">IF(AND('Tracking Data'!N36&lt;&gt;"",'Tracking Data'!O36="",'Tracking Data'!$C36&lt;&gt;"Blocked",'Tracking Data'!$C36&lt;&gt;"Aborted"),1,"")</f>
        <v/>
      </c>
      <c r="I36" t="str">
        <f ca="1">IF(AND('Tracking Data'!O36&lt;&gt;"",'Tracking Data'!P36="",'Tracking Data'!$C36&lt;&gt;"Blocked",'Tracking Data'!$C36&lt;&gt;"Aborted"),1,"")</f>
        <v/>
      </c>
      <c r="J36" t="str">
        <f ca="1">IF(AND('Tracking Data'!P36&lt;&gt;"",'Tracking Data'!Q36="",'Tracking Data'!$C36&lt;&gt;"Blocked",'Tracking Data'!$C36&lt;&gt;"Aborted"),1,"")</f>
        <v/>
      </c>
      <c r="K36" t="str">
        <f ca="1">IF(AND('Tracking Data'!Q36&lt;&gt;"",'Tracking Data'!R36="",'Tracking Data'!$C36&lt;&gt;"Blocked",'Tracking Data'!$C36&lt;&gt;"Aborted"),1,"")</f>
        <v/>
      </c>
      <c r="L36" t="str">
        <f>IF('Tracking Data'!R36&lt;&gt;"",1,"")</f>
        <v/>
      </c>
      <c r="M36" t="b">
        <f>IF('Tracking Data'!H36="XS",0,IF('Tracking Data'!H36="S",2,IF('Tracking Data'!H36="M",3,IF('Tracking Data'!H36="L",5,IF('Tracking Data'!H36="XL",10)))))</f>
        <v>0</v>
      </c>
      <c r="N36" s="22" t="e">
        <f>WORKDAY('Tracking Data'!K36,M36)</f>
        <v>#VALUE!</v>
      </c>
      <c r="O36" s="22" t="e">
        <f>IF(L36&lt;&gt;1,N36,'Tracking Data'!R36)</f>
        <v>#VALUE!</v>
      </c>
    </row>
    <row r="37" spans="1:15" x14ac:dyDescent="0.25">
      <c r="A37" t="str">
        <f>IF('Tracking Data'!D37&lt;&gt;"",'Tracking Data'!D37,"")</f>
        <v/>
      </c>
      <c r="B37" t="str">
        <f>IF('Tracking Data'!E37&lt;&gt;"",'Tracking Data'!E37,"")</f>
        <v/>
      </c>
      <c r="C37" t="str">
        <f>IF('Tracking Data'!G37&lt;&gt;"",'Tracking Data'!G37,"")</f>
        <v/>
      </c>
      <c r="D37" t="str">
        <f>IF('Tracking Data'!J37&lt;&gt;"",'Tracking Data'!J37,"")</f>
        <v/>
      </c>
      <c r="E37" t="str">
        <f ca="1">IF(AND('Tracking Data'!K37&lt;&gt;"",'Tracking Data'!L37="",'Tracking Data'!$C37&lt;&gt;"Blocked",'Tracking Data'!$C37&lt;&gt;"Aborted"),1,"")</f>
        <v/>
      </c>
      <c r="F37" t="str">
        <f ca="1">IF(AND('Tracking Data'!L37&lt;&gt;"",'Tracking Data'!M37="",'Tracking Data'!$C37&lt;&gt;"Blocked",'Tracking Data'!$C37&lt;&gt;"Aborted"),1,"")</f>
        <v/>
      </c>
      <c r="G37" t="str">
        <f ca="1">IF(AND('Tracking Data'!M37&lt;&gt;"",'Tracking Data'!N37="",'Tracking Data'!$C37&lt;&gt;"Blocked",'Tracking Data'!$C37&lt;&gt;"Aborted"),1,"")</f>
        <v/>
      </c>
      <c r="H37" t="str">
        <f ca="1">IF(AND('Tracking Data'!N37&lt;&gt;"",'Tracking Data'!O37="",'Tracking Data'!$C37&lt;&gt;"Blocked",'Tracking Data'!$C37&lt;&gt;"Aborted"),1,"")</f>
        <v/>
      </c>
      <c r="I37" t="str">
        <f ca="1">IF(AND('Tracking Data'!O37&lt;&gt;"",'Tracking Data'!P37="",'Tracking Data'!$C37&lt;&gt;"Blocked",'Tracking Data'!$C37&lt;&gt;"Aborted"),1,"")</f>
        <v/>
      </c>
      <c r="J37" t="str">
        <f ca="1">IF(AND('Tracking Data'!P37&lt;&gt;"",'Tracking Data'!Q37="",'Tracking Data'!$C37&lt;&gt;"Blocked",'Tracking Data'!$C37&lt;&gt;"Aborted"),1,"")</f>
        <v/>
      </c>
      <c r="K37" t="str">
        <f ca="1">IF(AND('Tracking Data'!Q37&lt;&gt;"",'Tracking Data'!R37="",'Tracking Data'!$C37&lt;&gt;"Blocked",'Tracking Data'!$C37&lt;&gt;"Aborted"),1,"")</f>
        <v/>
      </c>
      <c r="L37" t="str">
        <f>IF('Tracking Data'!R37&lt;&gt;"",1,"")</f>
        <v/>
      </c>
      <c r="M37" t="b">
        <f>IF('Tracking Data'!H37="XS",0,IF('Tracking Data'!H37="S",2,IF('Tracking Data'!H37="M",3,IF('Tracking Data'!H37="L",5,IF('Tracking Data'!H37="XL",10)))))</f>
        <v>0</v>
      </c>
      <c r="N37" s="22" t="e">
        <f>WORKDAY('Tracking Data'!K37,M37)</f>
        <v>#VALUE!</v>
      </c>
      <c r="O37" s="22" t="e">
        <f>IF(L37&lt;&gt;1,N37,'Tracking Data'!R37)</f>
        <v>#VALUE!</v>
      </c>
    </row>
    <row r="38" spans="1:15" x14ac:dyDescent="0.25">
      <c r="A38" t="str">
        <f>IF('Tracking Data'!D38&lt;&gt;"",'Tracking Data'!D38,"")</f>
        <v/>
      </c>
      <c r="B38" t="str">
        <f>IF('Tracking Data'!E38&lt;&gt;"",'Tracking Data'!E38,"")</f>
        <v/>
      </c>
      <c r="C38" t="str">
        <f>IF('Tracking Data'!G38&lt;&gt;"",'Tracking Data'!G38,"")</f>
        <v/>
      </c>
      <c r="D38" t="str">
        <f>IF('Tracking Data'!J38&lt;&gt;"",'Tracking Data'!J38,"")</f>
        <v/>
      </c>
      <c r="E38" t="str">
        <f ca="1">IF(AND('Tracking Data'!K38&lt;&gt;"",'Tracking Data'!L38="",'Tracking Data'!$C38&lt;&gt;"Blocked",'Tracking Data'!$C38&lt;&gt;"Aborted"),1,"")</f>
        <v/>
      </c>
      <c r="F38" t="str">
        <f ca="1">IF(AND('Tracking Data'!L38&lt;&gt;"",'Tracking Data'!M38="",'Tracking Data'!$C38&lt;&gt;"Blocked",'Tracking Data'!$C38&lt;&gt;"Aborted"),1,"")</f>
        <v/>
      </c>
      <c r="G38" t="str">
        <f ca="1">IF(AND('Tracking Data'!M38&lt;&gt;"",'Tracking Data'!N38="",'Tracking Data'!$C38&lt;&gt;"Blocked",'Tracking Data'!$C38&lt;&gt;"Aborted"),1,"")</f>
        <v/>
      </c>
      <c r="H38" t="str">
        <f ca="1">IF(AND('Tracking Data'!N38&lt;&gt;"",'Tracking Data'!O38="",'Tracking Data'!$C38&lt;&gt;"Blocked",'Tracking Data'!$C38&lt;&gt;"Aborted"),1,"")</f>
        <v/>
      </c>
      <c r="I38" t="str">
        <f ca="1">IF(AND('Tracking Data'!O38&lt;&gt;"",'Tracking Data'!P38="",'Tracking Data'!$C38&lt;&gt;"Blocked",'Tracking Data'!$C38&lt;&gt;"Aborted"),1,"")</f>
        <v/>
      </c>
      <c r="J38" t="str">
        <f ca="1">IF(AND('Tracking Data'!P38&lt;&gt;"",'Tracking Data'!Q38="",'Tracking Data'!$C38&lt;&gt;"Blocked",'Tracking Data'!$C38&lt;&gt;"Aborted"),1,"")</f>
        <v/>
      </c>
      <c r="K38" t="str">
        <f ca="1">IF(AND('Tracking Data'!Q38&lt;&gt;"",'Tracking Data'!R38="",'Tracking Data'!$C38&lt;&gt;"Blocked",'Tracking Data'!$C38&lt;&gt;"Aborted"),1,"")</f>
        <v/>
      </c>
      <c r="L38" t="str">
        <f>IF('Tracking Data'!R38&lt;&gt;"",1,"")</f>
        <v/>
      </c>
      <c r="M38" t="b">
        <f>IF('Tracking Data'!H38="XS",0,IF('Tracking Data'!H38="S",2,IF('Tracking Data'!H38="M",3,IF('Tracking Data'!H38="L",5,IF('Tracking Data'!H38="XL",10)))))</f>
        <v>0</v>
      </c>
      <c r="N38" s="22" t="e">
        <f>WORKDAY('Tracking Data'!K38,M38)</f>
        <v>#VALUE!</v>
      </c>
      <c r="O38" s="22" t="e">
        <f>IF(L38&lt;&gt;1,N38,'Tracking Data'!R38)</f>
        <v>#VALUE!</v>
      </c>
    </row>
    <row r="39" spans="1:15" x14ac:dyDescent="0.25">
      <c r="A39" t="str">
        <f>IF('Tracking Data'!D39&lt;&gt;"",'Tracking Data'!D39,"")</f>
        <v/>
      </c>
      <c r="B39" t="str">
        <f>IF('Tracking Data'!E39&lt;&gt;"",'Tracking Data'!E39,"")</f>
        <v/>
      </c>
      <c r="C39" t="str">
        <f>IF('Tracking Data'!G39&lt;&gt;"",'Tracking Data'!G39,"")</f>
        <v/>
      </c>
      <c r="D39" t="str">
        <f>IF('Tracking Data'!J39&lt;&gt;"",'Tracking Data'!J39,"")</f>
        <v/>
      </c>
      <c r="E39" t="str">
        <f ca="1">IF(AND('Tracking Data'!K39&lt;&gt;"",'Tracking Data'!L39="",'Tracking Data'!$C39&lt;&gt;"Blocked",'Tracking Data'!$C39&lt;&gt;"Aborted"),1,"")</f>
        <v/>
      </c>
      <c r="F39" t="str">
        <f ca="1">IF(AND('Tracking Data'!L39&lt;&gt;"",'Tracking Data'!M39="",'Tracking Data'!$C39&lt;&gt;"Blocked",'Tracking Data'!$C39&lt;&gt;"Aborted"),1,"")</f>
        <v/>
      </c>
      <c r="G39" t="str">
        <f ca="1">IF(AND('Tracking Data'!M39&lt;&gt;"",'Tracking Data'!N39="",'Tracking Data'!$C39&lt;&gt;"Blocked",'Tracking Data'!$C39&lt;&gt;"Aborted"),1,"")</f>
        <v/>
      </c>
      <c r="H39" t="str">
        <f ca="1">IF(AND('Tracking Data'!N39&lt;&gt;"",'Tracking Data'!O39="",'Tracking Data'!$C39&lt;&gt;"Blocked",'Tracking Data'!$C39&lt;&gt;"Aborted"),1,"")</f>
        <v/>
      </c>
      <c r="I39" t="str">
        <f ca="1">IF(AND('Tracking Data'!O39&lt;&gt;"",'Tracking Data'!P39="",'Tracking Data'!$C39&lt;&gt;"Blocked",'Tracking Data'!$C39&lt;&gt;"Aborted"),1,"")</f>
        <v/>
      </c>
      <c r="J39" t="str">
        <f ca="1">IF(AND('Tracking Data'!P39&lt;&gt;"",'Tracking Data'!Q39="",'Tracking Data'!$C39&lt;&gt;"Blocked",'Tracking Data'!$C39&lt;&gt;"Aborted"),1,"")</f>
        <v/>
      </c>
      <c r="K39" t="str">
        <f ca="1">IF(AND('Tracking Data'!Q39&lt;&gt;"",'Tracking Data'!R39="",'Tracking Data'!$C39&lt;&gt;"Blocked",'Tracking Data'!$C39&lt;&gt;"Aborted"),1,"")</f>
        <v/>
      </c>
      <c r="L39" t="str">
        <f>IF('Tracking Data'!R39&lt;&gt;"",1,"")</f>
        <v/>
      </c>
      <c r="M39" t="b">
        <f>IF('Tracking Data'!H39="XS",0,IF('Tracking Data'!H39="S",2,IF('Tracking Data'!H39="M",3,IF('Tracking Data'!H39="L",5,IF('Tracking Data'!H39="XL",10)))))</f>
        <v>0</v>
      </c>
      <c r="N39" s="22" t="e">
        <f>WORKDAY('Tracking Data'!K39,M39)</f>
        <v>#VALUE!</v>
      </c>
      <c r="O39" s="22" t="e">
        <f>IF(L39&lt;&gt;1,N39,'Tracking Data'!R39)</f>
        <v>#VALUE!</v>
      </c>
    </row>
    <row r="40" spans="1:15" x14ac:dyDescent="0.25">
      <c r="A40" t="str">
        <f>IF('Tracking Data'!D40&lt;&gt;"",'Tracking Data'!D40,"")</f>
        <v/>
      </c>
      <c r="B40" t="str">
        <f>IF('Tracking Data'!E40&lt;&gt;"",'Tracking Data'!E40,"")</f>
        <v/>
      </c>
      <c r="C40" t="str">
        <f>IF('Tracking Data'!G40&lt;&gt;"",'Tracking Data'!G40,"")</f>
        <v/>
      </c>
      <c r="D40" t="str">
        <f>IF('Tracking Data'!J40&lt;&gt;"",'Tracking Data'!J40,"")</f>
        <v/>
      </c>
      <c r="E40" t="str">
        <f ca="1">IF(AND('Tracking Data'!K40&lt;&gt;"",'Tracking Data'!L40="",'Tracking Data'!$C40&lt;&gt;"Blocked",'Tracking Data'!$C40&lt;&gt;"Aborted"),1,"")</f>
        <v/>
      </c>
      <c r="F40" t="str">
        <f ca="1">IF(AND('Tracking Data'!L40&lt;&gt;"",'Tracking Data'!M40="",'Tracking Data'!$C40&lt;&gt;"Blocked",'Tracking Data'!$C40&lt;&gt;"Aborted"),1,"")</f>
        <v/>
      </c>
      <c r="G40" t="str">
        <f ca="1">IF(AND('Tracking Data'!M40&lt;&gt;"",'Tracking Data'!N40="",'Tracking Data'!$C40&lt;&gt;"Blocked",'Tracking Data'!$C40&lt;&gt;"Aborted"),1,"")</f>
        <v/>
      </c>
      <c r="H40" t="str">
        <f ca="1">IF(AND('Tracking Data'!N40&lt;&gt;"",'Tracking Data'!O40="",'Tracking Data'!$C40&lt;&gt;"Blocked",'Tracking Data'!$C40&lt;&gt;"Aborted"),1,"")</f>
        <v/>
      </c>
      <c r="I40" t="str">
        <f ca="1">IF(AND('Tracking Data'!O40&lt;&gt;"",'Tracking Data'!P40="",'Tracking Data'!$C40&lt;&gt;"Blocked",'Tracking Data'!$C40&lt;&gt;"Aborted"),1,"")</f>
        <v/>
      </c>
      <c r="J40" t="str">
        <f ca="1">IF(AND('Tracking Data'!P40&lt;&gt;"",'Tracking Data'!Q40="",'Tracking Data'!$C40&lt;&gt;"Blocked",'Tracking Data'!$C40&lt;&gt;"Aborted"),1,"")</f>
        <v/>
      </c>
      <c r="K40" t="str">
        <f ca="1">IF(AND('Tracking Data'!Q40&lt;&gt;"",'Tracking Data'!R40="",'Tracking Data'!$C40&lt;&gt;"Blocked",'Tracking Data'!$C40&lt;&gt;"Aborted"),1,"")</f>
        <v/>
      </c>
      <c r="L40" t="str">
        <f>IF('Tracking Data'!R40&lt;&gt;"",1,"")</f>
        <v/>
      </c>
      <c r="M40" t="b">
        <f>IF('Tracking Data'!H40="XS",0,IF('Tracking Data'!H40="S",2,IF('Tracking Data'!H40="M",3,IF('Tracking Data'!H40="L",5,IF('Tracking Data'!H40="XL",10)))))</f>
        <v>0</v>
      </c>
      <c r="N40" s="22" t="e">
        <f>WORKDAY('Tracking Data'!K40,M40)</f>
        <v>#VALUE!</v>
      </c>
      <c r="O40" s="22" t="e">
        <f>IF(L40&lt;&gt;1,N40,'Tracking Data'!R40)</f>
        <v>#VALUE!</v>
      </c>
    </row>
    <row r="41" spans="1:15" x14ac:dyDescent="0.25">
      <c r="A41" t="str">
        <f>IF('Tracking Data'!D41&lt;&gt;"",'Tracking Data'!D41,"")</f>
        <v/>
      </c>
      <c r="B41" t="str">
        <f>IF('Tracking Data'!E41&lt;&gt;"",'Tracking Data'!E41,"")</f>
        <v/>
      </c>
      <c r="C41" t="str">
        <f>IF('Tracking Data'!G41&lt;&gt;"",'Tracking Data'!G41,"")</f>
        <v/>
      </c>
      <c r="D41" t="str">
        <f>IF('Tracking Data'!J41&lt;&gt;"",'Tracking Data'!J41,"")</f>
        <v/>
      </c>
      <c r="E41" t="str">
        <f ca="1">IF(AND('Tracking Data'!K41&lt;&gt;"",'Tracking Data'!L41="",'Tracking Data'!$C41&lt;&gt;"Blocked",'Tracking Data'!$C41&lt;&gt;"Aborted"),1,"")</f>
        <v/>
      </c>
      <c r="F41" t="str">
        <f ca="1">IF(AND('Tracking Data'!L41&lt;&gt;"",'Tracking Data'!M41="",'Tracking Data'!$C41&lt;&gt;"Blocked",'Tracking Data'!$C41&lt;&gt;"Aborted"),1,"")</f>
        <v/>
      </c>
      <c r="G41" t="str">
        <f ca="1">IF(AND('Tracking Data'!M41&lt;&gt;"",'Tracking Data'!N41="",'Tracking Data'!$C41&lt;&gt;"Blocked",'Tracking Data'!$C41&lt;&gt;"Aborted"),1,"")</f>
        <v/>
      </c>
      <c r="H41" t="str">
        <f ca="1">IF(AND('Tracking Data'!N41&lt;&gt;"",'Tracking Data'!O41="",'Tracking Data'!$C41&lt;&gt;"Blocked",'Tracking Data'!$C41&lt;&gt;"Aborted"),1,"")</f>
        <v/>
      </c>
      <c r="I41" t="str">
        <f ca="1">IF(AND('Tracking Data'!O41&lt;&gt;"",'Tracking Data'!P41="",'Tracking Data'!$C41&lt;&gt;"Blocked",'Tracking Data'!$C41&lt;&gt;"Aborted"),1,"")</f>
        <v/>
      </c>
      <c r="J41" t="str">
        <f ca="1">IF(AND('Tracking Data'!P41&lt;&gt;"",'Tracking Data'!Q41="",'Tracking Data'!$C41&lt;&gt;"Blocked",'Tracking Data'!$C41&lt;&gt;"Aborted"),1,"")</f>
        <v/>
      </c>
      <c r="K41" t="str">
        <f ca="1">IF(AND('Tracking Data'!Q41&lt;&gt;"",'Tracking Data'!R41="",'Tracking Data'!$C41&lt;&gt;"Blocked",'Tracking Data'!$C41&lt;&gt;"Aborted"),1,"")</f>
        <v/>
      </c>
      <c r="L41" t="str">
        <f>IF('Tracking Data'!R41&lt;&gt;"",1,"")</f>
        <v/>
      </c>
      <c r="M41" t="b">
        <f>IF('Tracking Data'!H41="XS",0,IF('Tracking Data'!H41="S",2,IF('Tracking Data'!H41="M",3,IF('Tracking Data'!H41="L",5,IF('Tracking Data'!H41="XL",10)))))</f>
        <v>0</v>
      </c>
      <c r="N41" s="22" t="e">
        <f>WORKDAY('Tracking Data'!K41,M41)</f>
        <v>#VALUE!</v>
      </c>
      <c r="O41" s="22" t="e">
        <f>IF(L41&lt;&gt;1,N41,'Tracking Data'!R41)</f>
        <v>#VALUE!</v>
      </c>
    </row>
    <row r="42" spans="1:15" x14ac:dyDescent="0.25">
      <c r="A42" t="str">
        <f>IF('Tracking Data'!D42&lt;&gt;"",'Tracking Data'!D42,"")</f>
        <v/>
      </c>
      <c r="B42" t="str">
        <f>IF('Tracking Data'!E42&lt;&gt;"",'Tracking Data'!E42,"")</f>
        <v/>
      </c>
      <c r="C42" t="str">
        <f>IF('Tracking Data'!G42&lt;&gt;"",'Tracking Data'!G42,"")</f>
        <v/>
      </c>
      <c r="D42" t="str">
        <f>IF('Tracking Data'!J42&lt;&gt;"",'Tracking Data'!J42,"")</f>
        <v/>
      </c>
      <c r="E42" t="str">
        <f ca="1">IF(AND('Tracking Data'!K42&lt;&gt;"",'Tracking Data'!L42="",'Tracking Data'!$C42&lt;&gt;"Blocked",'Tracking Data'!$C42&lt;&gt;"Aborted"),1,"")</f>
        <v/>
      </c>
      <c r="F42" t="str">
        <f ca="1">IF(AND('Tracking Data'!L42&lt;&gt;"",'Tracking Data'!M42="",'Tracking Data'!$C42&lt;&gt;"Blocked",'Tracking Data'!$C42&lt;&gt;"Aborted"),1,"")</f>
        <v/>
      </c>
      <c r="G42" t="str">
        <f ca="1">IF(AND('Tracking Data'!M42&lt;&gt;"",'Tracking Data'!N42="",'Tracking Data'!$C42&lt;&gt;"Blocked",'Tracking Data'!$C42&lt;&gt;"Aborted"),1,"")</f>
        <v/>
      </c>
      <c r="H42" t="str">
        <f ca="1">IF(AND('Tracking Data'!N42&lt;&gt;"",'Tracking Data'!O42="",'Tracking Data'!$C42&lt;&gt;"Blocked",'Tracking Data'!$C42&lt;&gt;"Aborted"),1,"")</f>
        <v/>
      </c>
      <c r="I42" t="str">
        <f ca="1">IF(AND('Tracking Data'!O42&lt;&gt;"",'Tracking Data'!P42="",'Tracking Data'!$C42&lt;&gt;"Blocked",'Tracking Data'!$C42&lt;&gt;"Aborted"),1,"")</f>
        <v/>
      </c>
      <c r="J42" t="str">
        <f ca="1">IF(AND('Tracking Data'!P42&lt;&gt;"",'Tracking Data'!Q42="",'Tracking Data'!$C42&lt;&gt;"Blocked",'Tracking Data'!$C42&lt;&gt;"Aborted"),1,"")</f>
        <v/>
      </c>
      <c r="K42" t="str">
        <f ca="1">IF(AND('Tracking Data'!Q42&lt;&gt;"",'Tracking Data'!R42="",'Tracking Data'!$C42&lt;&gt;"Blocked",'Tracking Data'!$C42&lt;&gt;"Aborted"),1,"")</f>
        <v/>
      </c>
      <c r="L42" t="str">
        <f>IF('Tracking Data'!R42&lt;&gt;"",1,"")</f>
        <v/>
      </c>
      <c r="M42" t="b">
        <f>IF('Tracking Data'!H42="XS",0,IF('Tracking Data'!H42="S",2,IF('Tracking Data'!H42="M",3,IF('Tracking Data'!H42="L",5,IF('Tracking Data'!H42="XL",10)))))</f>
        <v>0</v>
      </c>
      <c r="N42" s="22" t="e">
        <f>WORKDAY('Tracking Data'!K42,M42)</f>
        <v>#VALUE!</v>
      </c>
      <c r="O42" s="22" t="e">
        <f>IF(L42&lt;&gt;1,N42,'Tracking Data'!R42)</f>
        <v>#VALUE!</v>
      </c>
    </row>
    <row r="43" spans="1:15" x14ac:dyDescent="0.25">
      <c r="A43" t="str">
        <f>IF('Tracking Data'!D43&lt;&gt;"",'Tracking Data'!D43,"")</f>
        <v/>
      </c>
      <c r="B43" t="str">
        <f>IF('Tracking Data'!E43&lt;&gt;"",'Tracking Data'!E43,"")</f>
        <v/>
      </c>
      <c r="C43" t="str">
        <f>IF('Tracking Data'!G43&lt;&gt;"",'Tracking Data'!G43,"")</f>
        <v/>
      </c>
      <c r="D43" t="str">
        <f>IF('Tracking Data'!J43&lt;&gt;"",'Tracking Data'!J43,"")</f>
        <v/>
      </c>
      <c r="E43" t="str">
        <f ca="1">IF(AND('Tracking Data'!K43&lt;&gt;"",'Tracking Data'!L43="",'Tracking Data'!$C43&lt;&gt;"Blocked",'Tracking Data'!$C43&lt;&gt;"Aborted"),1,"")</f>
        <v/>
      </c>
      <c r="F43" t="str">
        <f ca="1">IF(AND('Tracking Data'!L43&lt;&gt;"",'Tracking Data'!M43="",'Tracking Data'!$C43&lt;&gt;"Blocked",'Tracking Data'!$C43&lt;&gt;"Aborted"),1,"")</f>
        <v/>
      </c>
      <c r="G43" t="str">
        <f ca="1">IF(AND('Tracking Data'!M43&lt;&gt;"",'Tracking Data'!N43="",'Tracking Data'!$C43&lt;&gt;"Blocked",'Tracking Data'!$C43&lt;&gt;"Aborted"),1,"")</f>
        <v/>
      </c>
      <c r="H43" t="str">
        <f ca="1">IF(AND('Tracking Data'!N43&lt;&gt;"",'Tracking Data'!O43="",'Tracking Data'!$C43&lt;&gt;"Blocked",'Tracking Data'!$C43&lt;&gt;"Aborted"),1,"")</f>
        <v/>
      </c>
      <c r="I43" t="str">
        <f ca="1">IF(AND('Tracking Data'!O43&lt;&gt;"",'Tracking Data'!P43="",'Tracking Data'!$C43&lt;&gt;"Blocked",'Tracking Data'!$C43&lt;&gt;"Aborted"),1,"")</f>
        <v/>
      </c>
      <c r="J43" t="str">
        <f ca="1">IF(AND('Tracking Data'!P43&lt;&gt;"",'Tracking Data'!Q43="",'Tracking Data'!$C43&lt;&gt;"Blocked",'Tracking Data'!$C43&lt;&gt;"Aborted"),1,"")</f>
        <v/>
      </c>
      <c r="K43" t="str">
        <f ca="1">IF(AND('Tracking Data'!Q43&lt;&gt;"",'Tracking Data'!R43="",'Tracking Data'!$C43&lt;&gt;"Blocked",'Tracking Data'!$C43&lt;&gt;"Aborted"),1,"")</f>
        <v/>
      </c>
      <c r="L43" t="str">
        <f>IF('Tracking Data'!R43&lt;&gt;"",1,"")</f>
        <v/>
      </c>
      <c r="M43" t="b">
        <f>IF('Tracking Data'!H43="XS",0,IF('Tracking Data'!H43="S",2,IF('Tracking Data'!H43="M",3,IF('Tracking Data'!H43="L",5,IF('Tracking Data'!H43="XL",10)))))</f>
        <v>0</v>
      </c>
      <c r="N43" s="22" t="e">
        <f>WORKDAY('Tracking Data'!K43,M43)</f>
        <v>#VALUE!</v>
      </c>
      <c r="O43" s="22" t="e">
        <f>IF(L43&lt;&gt;1,N43,'Tracking Data'!R43)</f>
        <v>#VALUE!</v>
      </c>
    </row>
    <row r="44" spans="1:15" x14ac:dyDescent="0.25">
      <c r="A44" t="str">
        <f>IF('Tracking Data'!D44&lt;&gt;"",'Tracking Data'!D44,"")</f>
        <v/>
      </c>
      <c r="B44" t="str">
        <f>IF('Tracking Data'!E44&lt;&gt;"",'Tracking Data'!E44,"")</f>
        <v/>
      </c>
      <c r="C44" t="str">
        <f>IF('Tracking Data'!G44&lt;&gt;"",'Tracking Data'!G44,"")</f>
        <v/>
      </c>
      <c r="D44" t="str">
        <f>IF('Tracking Data'!J44&lt;&gt;"",'Tracking Data'!J44,"")</f>
        <v/>
      </c>
      <c r="E44" t="str">
        <f ca="1">IF(AND('Tracking Data'!K44&lt;&gt;"",'Tracking Data'!L44="",'Tracking Data'!$C44&lt;&gt;"Blocked",'Tracking Data'!$C44&lt;&gt;"Aborted"),1,"")</f>
        <v/>
      </c>
      <c r="F44" t="str">
        <f ca="1">IF(AND('Tracking Data'!L44&lt;&gt;"",'Tracking Data'!M44="",'Tracking Data'!$C44&lt;&gt;"Blocked",'Tracking Data'!$C44&lt;&gt;"Aborted"),1,"")</f>
        <v/>
      </c>
      <c r="G44" t="str">
        <f ca="1">IF(AND('Tracking Data'!M44&lt;&gt;"",'Tracking Data'!N44="",'Tracking Data'!$C44&lt;&gt;"Blocked",'Tracking Data'!$C44&lt;&gt;"Aborted"),1,"")</f>
        <v/>
      </c>
      <c r="H44" t="str">
        <f ca="1">IF(AND('Tracking Data'!N44&lt;&gt;"",'Tracking Data'!O44="",'Tracking Data'!$C44&lt;&gt;"Blocked",'Tracking Data'!$C44&lt;&gt;"Aborted"),1,"")</f>
        <v/>
      </c>
      <c r="I44" t="str">
        <f ca="1">IF(AND('Tracking Data'!O44&lt;&gt;"",'Tracking Data'!P44="",'Tracking Data'!$C44&lt;&gt;"Blocked",'Tracking Data'!$C44&lt;&gt;"Aborted"),1,"")</f>
        <v/>
      </c>
      <c r="J44" t="str">
        <f ca="1">IF(AND('Tracking Data'!P44&lt;&gt;"",'Tracking Data'!Q44="",'Tracking Data'!$C44&lt;&gt;"Blocked",'Tracking Data'!$C44&lt;&gt;"Aborted"),1,"")</f>
        <v/>
      </c>
      <c r="K44" t="str">
        <f ca="1">IF(AND('Tracking Data'!Q44&lt;&gt;"",'Tracking Data'!R44="",'Tracking Data'!$C44&lt;&gt;"Blocked",'Tracking Data'!$C44&lt;&gt;"Aborted"),1,"")</f>
        <v/>
      </c>
      <c r="L44" t="str">
        <f>IF('Tracking Data'!R44&lt;&gt;"",1,"")</f>
        <v/>
      </c>
      <c r="M44" t="b">
        <f>IF('Tracking Data'!H44="XS",0,IF('Tracking Data'!H44="S",2,IF('Tracking Data'!H44="M",3,IF('Tracking Data'!H44="L",5,IF('Tracking Data'!H44="XL",10)))))</f>
        <v>0</v>
      </c>
      <c r="N44" s="22" t="e">
        <f>WORKDAY('Tracking Data'!K44,M44)</f>
        <v>#VALUE!</v>
      </c>
      <c r="O44" s="22" t="e">
        <f>IF(L44&lt;&gt;1,N44,'Tracking Data'!R44)</f>
        <v>#VALUE!</v>
      </c>
    </row>
    <row r="45" spans="1:15" x14ac:dyDescent="0.25">
      <c r="A45" t="str">
        <f>IF('Tracking Data'!D45&lt;&gt;"",'Tracking Data'!D45,"")</f>
        <v/>
      </c>
      <c r="B45" t="str">
        <f>IF('Tracking Data'!E45&lt;&gt;"",'Tracking Data'!E45,"")</f>
        <v/>
      </c>
      <c r="C45" t="str">
        <f>IF('Tracking Data'!G45&lt;&gt;"",'Tracking Data'!G45,"")</f>
        <v/>
      </c>
      <c r="D45" t="str">
        <f>IF('Tracking Data'!J45&lt;&gt;"",'Tracking Data'!J45,"")</f>
        <v/>
      </c>
      <c r="E45" t="str">
        <f ca="1">IF(AND('Tracking Data'!K45&lt;&gt;"",'Tracking Data'!L45="",'Tracking Data'!$C45&lt;&gt;"Blocked",'Tracking Data'!$C45&lt;&gt;"Aborted"),1,"")</f>
        <v/>
      </c>
      <c r="F45" t="str">
        <f ca="1">IF(AND('Tracking Data'!L45&lt;&gt;"",'Tracking Data'!M45="",'Tracking Data'!$C45&lt;&gt;"Blocked",'Tracking Data'!$C45&lt;&gt;"Aborted"),1,"")</f>
        <v/>
      </c>
      <c r="G45" t="str">
        <f ca="1">IF(AND('Tracking Data'!M45&lt;&gt;"",'Tracking Data'!N45="",'Tracking Data'!$C45&lt;&gt;"Blocked",'Tracking Data'!$C45&lt;&gt;"Aborted"),1,"")</f>
        <v/>
      </c>
      <c r="H45" t="str">
        <f ca="1">IF(AND('Tracking Data'!N45&lt;&gt;"",'Tracking Data'!O45="",'Tracking Data'!$C45&lt;&gt;"Blocked",'Tracking Data'!$C45&lt;&gt;"Aborted"),1,"")</f>
        <v/>
      </c>
      <c r="I45" t="str">
        <f ca="1">IF(AND('Tracking Data'!O45&lt;&gt;"",'Tracking Data'!P45="",'Tracking Data'!$C45&lt;&gt;"Blocked",'Tracking Data'!$C45&lt;&gt;"Aborted"),1,"")</f>
        <v/>
      </c>
      <c r="J45" t="str">
        <f ca="1">IF(AND('Tracking Data'!P45&lt;&gt;"",'Tracking Data'!Q45="",'Tracking Data'!$C45&lt;&gt;"Blocked",'Tracking Data'!$C45&lt;&gt;"Aborted"),1,"")</f>
        <v/>
      </c>
      <c r="K45" t="str">
        <f ca="1">IF(AND('Tracking Data'!Q45&lt;&gt;"",'Tracking Data'!R45="",'Tracking Data'!$C45&lt;&gt;"Blocked",'Tracking Data'!$C45&lt;&gt;"Aborted"),1,"")</f>
        <v/>
      </c>
      <c r="L45" t="str">
        <f>IF('Tracking Data'!R45&lt;&gt;"",1,"")</f>
        <v/>
      </c>
      <c r="M45" t="b">
        <f>IF('Tracking Data'!H45="XS",0,IF('Tracking Data'!H45="S",2,IF('Tracking Data'!H45="M",3,IF('Tracking Data'!H45="L",5,IF('Tracking Data'!H45="XL",10)))))</f>
        <v>0</v>
      </c>
      <c r="N45" s="22" t="e">
        <f>WORKDAY('Tracking Data'!K45,M45)</f>
        <v>#VALUE!</v>
      </c>
      <c r="O45" s="22" t="e">
        <f>IF(L45&lt;&gt;1,N45,'Tracking Data'!R45)</f>
        <v>#VALUE!</v>
      </c>
    </row>
    <row r="46" spans="1:15" x14ac:dyDescent="0.25">
      <c r="A46" t="str">
        <f>IF('Tracking Data'!D46&lt;&gt;"",'Tracking Data'!D46,"")</f>
        <v/>
      </c>
      <c r="B46" t="str">
        <f>IF('Tracking Data'!E46&lt;&gt;"",'Tracking Data'!E46,"")</f>
        <v/>
      </c>
      <c r="C46" t="str">
        <f>IF('Tracking Data'!G46&lt;&gt;"",'Tracking Data'!G46,"")</f>
        <v/>
      </c>
      <c r="D46" t="str">
        <f>IF('Tracking Data'!J46&lt;&gt;"",'Tracking Data'!J46,"")</f>
        <v/>
      </c>
      <c r="E46" t="str">
        <f ca="1">IF(AND('Tracking Data'!K46&lt;&gt;"",'Tracking Data'!L46="",'Tracking Data'!$C46&lt;&gt;"Blocked",'Tracking Data'!$C46&lt;&gt;"Aborted"),1,"")</f>
        <v/>
      </c>
      <c r="F46" t="str">
        <f ca="1">IF(AND('Tracking Data'!L46&lt;&gt;"",'Tracking Data'!M46="",'Tracking Data'!$C46&lt;&gt;"Blocked",'Tracking Data'!$C46&lt;&gt;"Aborted"),1,"")</f>
        <v/>
      </c>
      <c r="G46" t="str">
        <f ca="1">IF(AND('Tracking Data'!M46&lt;&gt;"",'Tracking Data'!N46="",'Tracking Data'!$C46&lt;&gt;"Blocked",'Tracking Data'!$C46&lt;&gt;"Aborted"),1,"")</f>
        <v/>
      </c>
      <c r="H46" t="str">
        <f ca="1">IF(AND('Tracking Data'!N46&lt;&gt;"",'Tracking Data'!O46="",'Tracking Data'!$C46&lt;&gt;"Blocked",'Tracking Data'!$C46&lt;&gt;"Aborted"),1,"")</f>
        <v/>
      </c>
      <c r="I46" t="str">
        <f ca="1">IF(AND('Tracking Data'!O46&lt;&gt;"",'Tracking Data'!P46="",'Tracking Data'!$C46&lt;&gt;"Blocked",'Tracking Data'!$C46&lt;&gt;"Aborted"),1,"")</f>
        <v/>
      </c>
      <c r="J46" t="str">
        <f ca="1">IF(AND('Tracking Data'!P46&lt;&gt;"",'Tracking Data'!Q46="",'Tracking Data'!$C46&lt;&gt;"Blocked",'Tracking Data'!$C46&lt;&gt;"Aborted"),1,"")</f>
        <v/>
      </c>
      <c r="K46" t="str">
        <f ca="1">IF(AND('Tracking Data'!Q46&lt;&gt;"",'Tracking Data'!R46="",'Tracking Data'!$C46&lt;&gt;"Blocked",'Tracking Data'!$C46&lt;&gt;"Aborted"),1,"")</f>
        <v/>
      </c>
      <c r="L46" t="str">
        <f>IF('Tracking Data'!R46&lt;&gt;"",1,"")</f>
        <v/>
      </c>
      <c r="M46" t="b">
        <f>IF('Tracking Data'!H46="XS",0,IF('Tracking Data'!H46="S",2,IF('Tracking Data'!H46="M",3,IF('Tracking Data'!H46="L",5,IF('Tracking Data'!H46="XL",10)))))</f>
        <v>0</v>
      </c>
      <c r="N46" s="22" t="e">
        <f>WORKDAY('Tracking Data'!K46,M46)</f>
        <v>#VALUE!</v>
      </c>
      <c r="O46" s="22" t="e">
        <f>IF(L46&lt;&gt;1,N46,'Tracking Data'!R46)</f>
        <v>#VALUE!</v>
      </c>
    </row>
    <row r="47" spans="1:15" x14ac:dyDescent="0.25">
      <c r="A47" t="str">
        <f>IF('Tracking Data'!D47&lt;&gt;"",'Tracking Data'!D47,"")</f>
        <v/>
      </c>
      <c r="B47" t="str">
        <f>IF('Tracking Data'!E47&lt;&gt;"",'Tracking Data'!E47,"")</f>
        <v/>
      </c>
      <c r="C47" t="str">
        <f>IF('Tracking Data'!G47&lt;&gt;"",'Tracking Data'!G47,"")</f>
        <v/>
      </c>
      <c r="D47" t="str">
        <f>IF('Tracking Data'!J47&lt;&gt;"",'Tracking Data'!J47,"")</f>
        <v/>
      </c>
      <c r="E47" t="str">
        <f ca="1">IF(AND('Tracking Data'!K47&lt;&gt;"",'Tracking Data'!L47="",'Tracking Data'!$C47&lt;&gt;"Blocked",'Tracking Data'!$C47&lt;&gt;"Aborted"),1,"")</f>
        <v/>
      </c>
      <c r="F47" t="str">
        <f ca="1">IF(AND('Tracking Data'!L47&lt;&gt;"",'Tracking Data'!M47="",'Tracking Data'!$C47&lt;&gt;"Blocked",'Tracking Data'!$C47&lt;&gt;"Aborted"),1,"")</f>
        <v/>
      </c>
      <c r="G47" t="str">
        <f ca="1">IF(AND('Tracking Data'!M47&lt;&gt;"",'Tracking Data'!N47="",'Tracking Data'!$C47&lt;&gt;"Blocked",'Tracking Data'!$C47&lt;&gt;"Aborted"),1,"")</f>
        <v/>
      </c>
      <c r="H47" t="str">
        <f ca="1">IF(AND('Tracking Data'!N47&lt;&gt;"",'Tracking Data'!O47="",'Tracking Data'!$C47&lt;&gt;"Blocked",'Tracking Data'!$C47&lt;&gt;"Aborted"),1,"")</f>
        <v/>
      </c>
      <c r="I47" t="str">
        <f ca="1">IF(AND('Tracking Data'!O47&lt;&gt;"",'Tracking Data'!P47="",'Tracking Data'!$C47&lt;&gt;"Blocked",'Tracking Data'!$C47&lt;&gt;"Aborted"),1,"")</f>
        <v/>
      </c>
      <c r="J47" t="str">
        <f ca="1">IF(AND('Tracking Data'!P47&lt;&gt;"",'Tracking Data'!Q47="",'Tracking Data'!$C47&lt;&gt;"Blocked",'Tracking Data'!$C47&lt;&gt;"Aborted"),1,"")</f>
        <v/>
      </c>
      <c r="K47" t="str">
        <f ca="1">IF(AND('Tracking Data'!Q47&lt;&gt;"",'Tracking Data'!R47="",'Tracking Data'!$C47&lt;&gt;"Blocked",'Tracking Data'!$C47&lt;&gt;"Aborted"),1,"")</f>
        <v/>
      </c>
      <c r="L47" t="str">
        <f>IF('Tracking Data'!R47&lt;&gt;"",1,"")</f>
        <v/>
      </c>
      <c r="M47" t="b">
        <f>IF('Tracking Data'!H47="XS",0,IF('Tracking Data'!H47="S",2,IF('Tracking Data'!H47="M",3,IF('Tracking Data'!H47="L",5,IF('Tracking Data'!H47="XL",10)))))</f>
        <v>0</v>
      </c>
      <c r="N47" s="22" t="e">
        <f>WORKDAY('Tracking Data'!K47,M47)</f>
        <v>#VALUE!</v>
      </c>
      <c r="O47" s="22" t="e">
        <f>IF(L47&lt;&gt;1,N47,'Tracking Data'!R47)</f>
        <v>#VALUE!</v>
      </c>
    </row>
    <row r="48" spans="1:15" x14ac:dyDescent="0.25">
      <c r="A48" t="str">
        <f>IF('Tracking Data'!D48&lt;&gt;"",'Tracking Data'!D48,"")</f>
        <v/>
      </c>
      <c r="B48" t="str">
        <f>IF('Tracking Data'!E48&lt;&gt;"",'Tracking Data'!E48,"")</f>
        <v/>
      </c>
      <c r="C48" t="str">
        <f>IF('Tracking Data'!G48&lt;&gt;"",'Tracking Data'!G48,"")</f>
        <v/>
      </c>
      <c r="D48" t="str">
        <f>IF('Tracking Data'!J48&lt;&gt;"",'Tracking Data'!J48,"")</f>
        <v/>
      </c>
      <c r="E48" t="str">
        <f ca="1">IF(AND('Tracking Data'!K48&lt;&gt;"",'Tracking Data'!L48="",'Tracking Data'!$C48&lt;&gt;"Blocked",'Tracking Data'!$C48&lt;&gt;"Aborted"),1,"")</f>
        <v/>
      </c>
      <c r="F48" t="str">
        <f ca="1">IF(AND('Tracking Data'!L48&lt;&gt;"",'Tracking Data'!M48="",'Tracking Data'!$C48&lt;&gt;"Blocked",'Tracking Data'!$C48&lt;&gt;"Aborted"),1,"")</f>
        <v/>
      </c>
      <c r="G48" t="str">
        <f ca="1">IF(AND('Tracking Data'!M48&lt;&gt;"",'Tracking Data'!N48="",'Tracking Data'!$C48&lt;&gt;"Blocked",'Tracking Data'!$C48&lt;&gt;"Aborted"),1,"")</f>
        <v/>
      </c>
      <c r="H48" t="str">
        <f ca="1">IF(AND('Tracking Data'!N48&lt;&gt;"",'Tracking Data'!O48="",'Tracking Data'!$C48&lt;&gt;"Blocked",'Tracking Data'!$C48&lt;&gt;"Aborted"),1,"")</f>
        <v/>
      </c>
      <c r="I48" t="str">
        <f ca="1">IF(AND('Tracking Data'!O48&lt;&gt;"",'Tracking Data'!P48="",'Tracking Data'!$C48&lt;&gt;"Blocked",'Tracking Data'!$C48&lt;&gt;"Aborted"),1,"")</f>
        <v/>
      </c>
      <c r="J48" t="str">
        <f ca="1">IF(AND('Tracking Data'!P48&lt;&gt;"",'Tracking Data'!Q48="",'Tracking Data'!$C48&lt;&gt;"Blocked",'Tracking Data'!$C48&lt;&gt;"Aborted"),1,"")</f>
        <v/>
      </c>
      <c r="K48" t="str">
        <f ca="1">IF(AND('Tracking Data'!Q48&lt;&gt;"",'Tracking Data'!R48="",'Tracking Data'!$C48&lt;&gt;"Blocked",'Tracking Data'!$C48&lt;&gt;"Aborted"),1,"")</f>
        <v/>
      </c>
      <c r="L48" t="str">
        <f>IF('Tracking Data'!R48&lt;&gt;"",1,"")</f>
        <v/>
      </c>
      <c r="M48" t="b">
        <f>IF('Tracking Data'!H48="XS",0,IF('Tracking Data'!H48="S",2,IF('Tracking Data'!H48="M",3,IF('Tracking Data'!H48="L",5,IF('Tracking Data'!H48="XL",10)))))</f>
        <v>0</v>
      </c>
      <c r="N48" s="22" t="e">
        <f>WORKDAY('Tracking Data'!K48,M48)</f>
        <v>#VALUE!</v>
      </c>
      <c r="O48" s="22" t="e">
        <f>IF(L48&lt;&gt;1,N48,'Tracking Data'!R48)</f>
        <v>#VALUE!</v>
      </c>
    </row>
    <row r="49" spans="1:15" x14ac:dyDescent="0.25">
      <c r="A49" t="str">
        <f>IF('Tracking Data'!D49&lt;&gt;"",'Tracking Data'!D49,"")</f>
        <v/>
      </c>
      <c r="B49" t="str">
        <f>IF('Tracking Data'!E49&lt;&gt;"",'Tracking Data'!E49,"")</f>
        <v/>
      </c>
      <c r="C49" t="str">
        <f>IF('Tracking Data'!G49&lt;&gt;"",'Tracking Data'!G49,"")</f>
        <v/>
      </c>
      <c r="D49" t="str">
        <f>IF('Tracking Data'!J49&lt;&gt;"",'Tracking Data'!J49,"")</f>
        <v/>
      </c>
      <c r="E49" t="str">
        <f ca="1">IF(AND('Tracking Data'!K49&lt;&gt;"",'Tracking Data'!L49="",'Tracking Data'!$C49&lt;&gt;"Blocked",'Tracking Data'!$C49&lt;&gt;"Aborted"),1,"")</f>
        <v/>
      </c>
      <c r="F49" t="str">
        <f ca="1">IF(AND('Tracking Data'!L49&lt;&gt;"",'Tracking Data'!M49="",'Tracking Data'!$C49&lt;&gt;"Blocked",'Tracking Data'!$C49&lt;&gt;"Aborted"),1,"")</f>
        <v/>
      </c>
      <c r="G49" t="str">
        <f ca="1">IF(AND('Tracking Data'!M49&lt;&gt;"",'Tracking Data'!N49="",'Tracking Data'!$C49&lt;&gt;"Blocked",'Tracking Data'!$C49&lt;&gt;"Aborted"),1,"")</f>
        <v/>
      </c>
      <c r="H49" t="str">
        <f ca="1">IF(AND('Tracking Data'!N49&lt;&gt;"",'Tracking Data'!O49="",'Tracking Data'!$C49&lt;&gt;"Blocked",'Tracking Data'!$C49&lt;&gt;"Aborted"),1,"")</f>
        <v/>
      </c>
      <c r="I49" t="str">
        <f ca="1">IF(AND('Tracking Data'!O49&lt;&gt;"",'Tracking Data'!P49="",'Tracking Data'!$C49&lt;&gt;"Blocked",'Tracking Data'!$C49&lt;&gt;"Aborted"),1,"")</f>
        <v/>
      </c>
      <c r="J49" t="str">
        <f ca="1">IF(AND('Tracking Data'!P49&lt;&gt;"",'Tracking Data'!Q49="",'Tracking Data'!$C49&lt;&gt;"Blocked",'Tracking Data'!$C49&lt;&gt;"Aborted"),1,"")</f>
        <v/>
      </c>
      <c r="K49" t="str">
        <f ca="1">IF(AND('Tracking Data'!Q49&lt;&gt;"",'Tracking Data'!R49="",'Tracking Data'!$C49&lt;&gt;"Blocked",'Tracking Data'!$C49&lt;&gt;"Aborted"),1,"")</f>
        <v/>
      </c>
      <c r="L49" t="str">
        <f>IF('Tracking Data'!R49&lt;&gt;"",1,"")</f>
        <v/>
      </c>
      <c r="M49" t="b">
        <f>IF('Tracking Data'!H49="XS",0,IF('Tracking Data'!H49="S",2,IF('Tracking Data'!H49="M",3,IF('Tracking Data'!H49="L",5,IF('Tracking Data'!H49="XL",10)))))</f>
        <v>0</v>
      </c>
      <c r="N49" s="22" t="e">
        <f>WORKDAY('Tracking Data'!K49,M49)</f>
        <v>#VALUE!</v>
      </c>
      <c r="O49" s="22" t="e">
        <f>IF(L49&lt;&gt;1,N49,'Tracking Data'!R49)</f>
        <v>#VALUE!</v>
      </c>
    </row>
    <row r="50" spans="1:15" x14ac:dyDescent="0.25">
      <c r="A50" t="str">
        <f>IF('Tracking Data'!D50&lt;&gt;"",'Tracking Data'!D50,"")</f>
        <v/>
      </c>
      <c r="B50" t="str">
        <f>IF('Tracking Data'!E50&lt;&gt;"",'Tracking Data'!E50,"")</f>
        <v/>
      </c>
      <c r="C50" t="str">
        <f>IF('Tracking Data'!G50&lt;&gt;"",'Tracking Data'!G50,"")</f>
        <v/>
      </c>
      <c r="D50" t="str">
        <f>IF('Tracking Data'!J50&lt;&gt;"",'Tracking Data'!J50,"")</f>
        <v/>
      </c>
      <c r="E50" t="str">
        <f ca="1">IF(AND('Tracking Data'!K50&lt;&gt;"",'Tracking Data'!L50="",'Tracking Data'!$C50&lt;&gt;"Blocked",'Tracking Data'!$C50&lt;&gt;"Aborted"),1,"")</f>
        <v/>
      </c>
      <c r="F50" t="str">
        <f ca="1">IF(AND('Tracking Data'!L50&lt;&gt;"",'Tracking Data'!M50="",'Tracking Data'!$C50&lt;&gt;"Blocked",'Tracking Data'!$C50&lt;&gt;"Aborted"),1,"")</f>
        <v/>
      </c>
      <c r="G50" t="str">
        <f ca="1">IF(AND('Tracking Data'!M50&lt;&gt;"",'Tracking Data'!N50="",'Tracking Data'!$C50&lt;&gt;"Blocked",'Tracking Data'!$C50&lt;&gt;"Aborted"),1,"")</f>
        <v/>
      </c>
      <c r="H50" t="str">
        <f ca="1">IF(AND('Tracking Data'!N50&lt;&gt;"",'Tracking Data'!O50="",'Tracking Data'!$C50&lt;&gt;"Blocked",'Tracking Data'!$C50&lt;&gt;"Aborted"),1,"")</f>
        <v/>
      </c>
      <c r="I50" t="str">
        <f ca="1">IF(AND('Tracking Data'!O50&lt;&gt;"",'Tracking Data'!P50="",'Tracking Data'!$C50&lt;&gt;"Blocked",'Tracking Data'!$C50&lt;&gt;"Aborted"),1,"")</f>
        <v/>
      </c>
      <c r="J50" t="str">
        <f ca="1">IF(AND('Tracking Data'!P50&lt;&gt;"",'Tracking Data'!Q50="",'Tracking Data'!$C50&lt;&gt;"Blocked",'Tracking Data'!$C50&lt;&gt;"Aborted"),1,"")</f>
        <v/>
      </c>
      <c r="K50" t="str">
        <f ca="1">IF(AND('Tracking Data'!Q50&lt;&gt;"",'Tracking Data'!R50="",'Tracking Data'!$C50&lt;&gt;"Blocked",'Tracking Data'!$C50&lt;&gt;"Aborted"),1,"")</f>
        <v/>
      </c>
      <c r="L50" t="str">
        <f>IF('Tracking Data'!R50&lt;&gt;"",1,"")</f>
        <v/>
      </c>
      <c r="M50" t="b">
        <f>IF('Tracking Data'!H50="XS",0,IF('Tracking Data'!H50="S",2,IF('Tracking Data'!H50="M",3,IF('Tracking Data'!H50="L",5,IF('Tracking Data'!H50="XL",10)))))</f>
        <v>0</v>
      </c>
      <c r="N50" s="22" t="e">
        <f>WORKDAY('Tracking Data'!K50,M50)</f>
        <v>#VALUE!</v>
      </c>
      <c r="O50" s="22" t="e">
        <f>IF(L50&lt;&gt;1,N50,'Tracking Data'!R50)</f>
        <v>#VALUE!</v>
      </c>
    </row>
    <row r="51" spans="1:15" x14ac:dyDescent="0.25">
      <c r="A51" t="str">
        <f>IF('Tracking Data'!D51&lt;&gt;"",'Tracking Data'!D51,"")</f>
        <v/>
      </c>
      <c r="B51" t="str">
        <f>IF('Tracking Data'!E51&lt;&gt;"",'Tracking Data'!E51,"")</f>
        <v/>
      </c>
      <c r="C51" t="str">
        <f>IF('Tracking Data'!G51&lt;&gt;"",'Tracking Data'!G51,"")</f>
        <v/>
      </c>
      <c r="D51" t="str">
        <f>IF('Tracking Data'!J51&lt;&gt;"",'Tracking Data'!J51,"")</f>
        <v/>
      </c>
      <c r="E51" t="str">
        <f ca="1">IF(AND('Tracking Data'!K51&lt;&gt;"",'Tracking Data'!L51="",'Tracking Data'!$C51&lt;&gt;"Blocked",'Tracking Data'!$C51&lt;&gt;"Aborted"),1,"")</f>
        <v/>
      </c>
      <c r="F51" t="str">
        <f ca="1">IF(AND('Tracking Data'!L51&lt;&gt;"",'Tracking Data'!M51="",'Tracking Data'!$C51&lt;&gt;"Blocked",'Tracking Data'!$C51&lt;&gt;"Aborted"),1,"")</f>
        <v/>
      </c>
      <c r="G51" t="str">
        <f ca="1">IF(AND('Tracking Data'!M51&lt;&gt;"",'Tracking Data'!N51="",'Tracking Data'!$C51&lt;&gt;"Blocked",'Tracking Data'!$C51&lt;&gt;"Aborted"),1,"")</f>
        <v/>
      </c>
      <c r="H51" t="str">
        <f ca="1">IF(AND('Tracking Data'!N51&lt;&gt;"",'Tracking Data'!O51="",'Tracking Data'!$C51&lt;&gt;"Blocked",'Tracking Data'!$C51&lt;&gt;"Aborted"),1,"")</f>
        <v/>
      </c>
      <c r="I51" t="str">
        <f ca="1">IF(AND('Tracking Data'!O51&lt;&gt;"",'Tracking Data'!P51="",'Tracking Data'!$C51&lt;&gt;"Blocked",'Tracking Data'!$C51&lt;&gt;"Aborted"),1,"")</f>
        <v/>
      </c>
      <c r="J51" t="str">
        <f ca="1">IF(AND('Tracking Data'!P51&lt;&gt;"",'Tracking Data'!Q51="",'Tracking Data'!$C51&lt;&gt;"Blocked",'Tracking Data'!$C51&lt;&gt;"Aborted"),1,"")</f>
        <v/>
      </c>
      <c r="K51" t="str">
        <f ca="1">IF(AND('Tracking Data'!Q51&lt;&gt;"",'Tracking Data'!R51="",'Tracking Data'!$C51&lt;&gt;"Blocked",'Tracking Data'!$C51&lt;&gt;"Aborted"),1,"")</f>
        <v/>
      </c>
      <c r="L51" t="str">
        <f>IF('Tracking Data'!R51&lt;&gt;"",1,"")</f>
        <v/>
      </c>
      <c r="M51" t="b">
        <f>IF('Tracking Data'!H51="XS",0,IF('Tracking Data'!H51="S",2,IF('Tracking Data'!H51="M",3,IF('Tracking Data'!H51="L",5,IF('Tracking Data'!H51="XL",10)))))</f>
        <v>0</v>
      </c>
      <c r="N51" s="22" t="e">
        <f>WORKDAY('Tracking Data'!K51,M51)</f>
        <v>#VALUE!</v>
      </c>
      <c r="O51" s="22" t="e">
        <f>IF(L51&lt;&gt;1,N51,'Tracking Data'!R51)</f>
        <v>#VALUE!</v>
      </c>
    </row>
    <row r="52" spans="1:15" x14ac:dyDescent="0.25">
      <c r="A52" t="str">
        <f>IF('Tracking Data'!D52&lt;&gt;"",'Tracking Data'!D52,"")</f>
        <v/>
      </c>
      <c r="B52" t="str">
        <f>IF('Tracking Data'!E52&lt;&gt;"",'Tracking Data'!E52,"")</f>
        <v/>
      </c>
      <c r="C52" t="str">
        <f>IF('Tracking Data'!G52&lt;&gt;"",'Tracking Data'!G52,"")</f>
        <v/>
      </c>
      <c r="D52" t="str">
        <f>IF('Tracking Data'!J52&lt;&gt;"",'Tracking Data'!J52,"")</f>
        <v/>
      </c>
      <c r="E52" t="str">
        <f ca="1">IF(AND('Tracking Data'!K52&lt;&gt;"",'Tracking Data'!L52="",'Tracking Data'!$C52&lt;&gt;"Blocked",'Tracking Data'!$C52&lt;&gt;"Aborted"),1,"")</f>
        <v/>
      </c>
      <c r="F52" t="str">
        <f ca="1">IF(AND('Tracking Data'!L52&lt;&gt;"",'Tracking Data'!M52="",'Tracking Data'!$C52&lt;&gt;"Blocked",'Tracking Data'!$C52&lt;&gt;"Aborted"),1,"")</f>
        <v/>
      </c>
      <c r="G52" t="str">
        <f ca="1">IF(AND('Tracking Data'!M52&lt;&gt;"",'Tracking Data'!N52="",'Tracking Data'!$C52&lt;&gt;"Blocked",'Tracking Data'!$C52&lt;&gt;"Aborted"),1,"")</f>
        <v/>
      </c>
      <c r="H52" t="str">
        <f ca="1">IF(AND('Tracking Data'!N52&lt;&gt;"",'Tracking Data'!O52="",'Tracking Data'!$C52&lt;&gt;"Blocked",'Tracking Data'!$C52&lt;&gt;"Aborted"),1,"")</f>
        <v/>
      </c>
      <c r="I52" t="str">
        <f ca="1">IF(AND('Tracking Data'!O52&lt;&gt;"",'Tracking Data'!P52="",'Tracking Data'!$C52&lt;&gt;"Blocked",'Tracking Data'!$C52&lt;&gt;"Aborted"),1,"")</f>
        <v/>
      </c>
      <c r="J52" t="str">
        <f ca="1">IF(AND('Tracking Data'!P52&lt;&gt;"",'Tracking Data'!Q52="",'Tracking Data'!$C52&lt;&gt;"Blocked",'Tracking Data'!$C52&lt;&gt;"Aborted"),1,"")</f>
        <v/>
      </c>
      <c r="K52" t="str">
        <f ca="1">IF(AND('Tracking Data'!Q52&lt;&gt;"",'Tracking Data'!R52="",'Tracking Data'!$C52&lt;&gt;"Blocked",'Tracking Data'!$C52&lt;&gt;"Aborted"),1,"")</f>
        <v/>
      </c>
      <c r="L52" t="str">
        <f>IF('Tracking Data'!R52&lt;&gt;"",1,"")</f>
        <v/>
      </c>
      <c r="M52" t="b">
        <f>IF('Tracking Data'!H52="XS",0,IF('Tracking Data'!H52="S",2,IF('Tracking Data'!H52="M",3,IF('Tracking Data'!H52="L",5,IF('Tracking Data'!H52="XL",10)))))</f>
        <v>0</v>
      </c>
      <c r="N52" s="22" t="e">
        <f>WORKDAY('Tracking Data'!K52,M52)</f>
        <v>#VALUE!</v>
      </c>
      <c r="O52" s="22" t="e">
        <f>IF(L52&lt;&gt;1,N52,'Tracking Data'!R52)</f>
        <v>#VALUE!</v>
      </c>
    </row>
    <row r="53" spans="1:15" x14ac:dyDescent="0.25">
      <c r="A53" t="str">
        <f>IF('Tracking Data'!D53&lt;&gt;"",'Tracking Data'!D53,"")</f>
        <v/>
      </c>
      <c r="B53" t="str">
        <f>IF('Tracking Data'!E53&lt;&gt;"",'Tracking Data'!E53,"")</f>
        <v/>
      </c>
      <c r="C53" t="str">
        <f>IF('Tracking Data'!G53&lt;&gt;"",'Tracking Data'!G53,"")</f>
        <v/>
      </c>
      <c r="D53" t="str">
        <f>IF('Tracking Data'!J53&lt;&gt;"",'Tracking Data'!J53,"")</f>
        <v/>
      </c>
      <c r="E53" t="str">
        <f ca="1">IF(AND('Tracking Data'!K53&lt;&gt;"",'Tracking Data'!L53="",'Tracking Data'!$C53&lt;&gt;"Blocked",'Tracking Data'!$C53&lt;&gt;"Aborted"),1,"")</f>
        <v/>
      </c>
      <c r="F53" t="str">
        <f ca="1">IF(AND('Tracking Data'!L53&lt;&gt;"",'Tracking Data'!M53="",'Tracking Data'!$C53&lt;&gt;"Blocked",'Tracking Data'!$C53&lt;&gt;"Aborted"),1,"")</f>
        <v/>
      </c>
      <c r="G53" t="str">
        <f ca="1">IF(AND('Tracking Data'!M53&lt;&gt;"",'Tracking Data'!N53="",'Tracking Data'!$C53&lt;&gt;"Blocked",'Tracking Data'!$C53&lt;&gt;"Aborted"),1,"")</f>
        <v/>
      </c>
      <c r="H53" t="str">
        <f ca="1">IF(AND('Tracking Data'!N53&lt;&gt;"",'Tracking Data'!O53="",'Tracking Data'!$C53&lt;&gt;"Blocked",'Tracking Data'!$C53&lt;&gt;"Aborted"),1,"")</f>
        <v/>
      </c>
      <c r="I53" t="str">
        <f ca="1">IF(AND('Tracking Data'!O53&lt;&gt;"",'Tracking Data'!P53="",'Tracking Data'!$C53&lt;&gt;"Blocked",'Tracking Data'!$C53&lt;&gt;"Aborted"),1,"")</f>
        <v/>
      </c>
      <c r="J53" t="str">
        <f ca="1">IF(AND('Tracking Data'!P53&lt;&gt;"",'Tracking Data'!Q53="",'Tracking Data'!$C53&lt;&gt;"Blocked",'Tracking Data'!$C53&lt;&gt;"Aborted"),1,"")</f>
        <v/>
      </c>
      <c r="K53" t="str">
        <f ca="1">IF(AND('Tracking Data'!Q53&lt;&gt;"",'Tracking Data'!R53="",'Tracking Data'!$C53&lt;&gt;"Blocked",'Tracking Data'!$C53&lt;&gt;"Aborted"),1,"")</f>
        <v/>
      </c>
      <c r="L53" t="str">
        <f>IF('Tracking Data'!R53&lt;&gt;"",1,"")</f>
        <v/>
      </c>
      <c r="M53" t="b">
        <f>IF('Tracking Data'!H53="XS",0,IF('Tracking Data'!H53="S",2,IF('Tracking Data'!H53="M",3,IF('Tracking Data'!H53="L",5,IF('Tracking Data'!H53="XL",10)))))</f>
        <v>0</v>
      </c>
      <c r="N53" s="22" t="e">
        <f>WORKDAY('Tracking Data'!K53,M53)</f>
        <v>#VALUE!</v>
      </c>
      <c r="O53" s="22" t="e">
        <f>IF(L53&lt;&gt;1,N53,'Tracking Data'!R53)</f>
        <v>#VALUE!</v>
      </c>
    </row>
    <row r="54" spans="1:15" x14ac:dyDescent="0.25">
      <c r="A54" t="str">
        <f>IF('Tracking Data'!D54&lt;&gt;"",'Tracking Data'!D54,"")</f>
        <v/>
      </c>
      <c r="B54" t="str">
        <f>IF('Tracking Data'!E54&lt;&gt;"",'Tracking Data'!E54,"")</f>
        <v/>
      </c>
      <c r="C54" t="str">
        <f>IF('Tracking Data'!G54&lt;&gt;"",'Tracking Data'!G54,"")</f>
        <v/>
      </c>
      <c r="D54" t="str">
        <f>IF('Tracking Data'!J54&lt;&gt;"",'Tracking Data'!J54,"")</f>
        <v/>
      </c>
      <c r="E54" t="str">
        <f ca="1">IF(AND('Tracking Data'!K54&lt;&gt;"",'Tracking Data'!L54="",'Tracking Data'!$C54&lt;&gt;"Blocked",'Tracking Data'!$C54&lt;&gt;"Aborted"),1,"")</f>
        <v/>
      </c>
      <c r="F54" t="str">
        <f ca="1">IF(AND('Tracking Data'!L54&lt;&gt;"",'Tracking Data'!M54="",'Tracking Data'!$C54&lt;&gt;"Blocked",'Tracking Data'!$C54&lt;&gt;"Aborted"),1,"")</f>
        <v/>
      </c>
      <c r="G54" t="str">
        <f ca="1">IF(AND('Tracking Data'!M54&lt;&gt;"",'Tracking Data'!N54="",'Tracking Data'!$C54&lt;&gt;"Blocked",'Tracking Data'!$C54&lt;&gt;"Aborted"),1,"")</f>
        <v/>
      </c>
      <c r="H54" t="str">
        <f ca="1">IF(AND('Tracking Data'!N54&lt;&gt;"",'Tracking Data'!O54="",'Tracking Data'!$C54&lt;&gt;"Blocked",'Tracking Data'!$C54&lt;&gt;"Aborted"),1,"")</f>
        <v/>
      </c>
      <c r="I54" t="str">
        <f ca="1">IF(AND('Tracking Data'!O54&lt;&gt;"",'Tracking Data'!P54="",'Tracking Data'!$C54&lt;&gt;"Blocked",'Tracking Data'!$C54&lt;&gt;"Aborted"),1,"")</f>
        <v/>
      </c>
      <c r="J54" t="str">
        <f ca="1">IF(AND('Tracking Data'!P54&lt;&gt;"",'Tracking Data'!Q54="",'Tracking Data'!$C54&lt;&gt;"Blocked",'Tracking Data'!$C54&lt;&gt;"Aborted"),1,"")</f>
        <v/>
      </c>
      <c r="K54" t="str">
        <f ca="1">IF(AND('Tracking Data'!Q54&lt;&gt;"",'Tracking Data'!R54="",'Tracking Data'!$C54&lt;&gt;"Blocked",'Tracking Data'!$C54&lt;&gt;"Aborted"),1,"")</f>
        <v/>
      </c>
      <c r="L54" t="str">
        <f>IF('Tracking Data'!R54&lt;&gt;"",1,"")</f>
        <v/>
      </c>
      <c r="M54" t="b">
        <f>IF('Tracking Data'!H54="XS",0,IF('Tracking Data'!H54="S",2,IF('Tracking Data'!H54="M",3,IF('Tracking Data'!H54="L",5,IF('Tracking Data'!H54="XL",10)))))</f>
        <v>0</v>
      </c>
      <c r="N54" s="22" t="e">
        <f>WORKDAY('Tracking Data'!K54,M54)</f>
        <v>#VALUE!</v>
      </c>
      <c r="O54" s="22" t="e">
        <f>IF(L54&lt;&gt;1,N54,'Tracking Data'!R54)</f>
        <v>#VALUE!</v>
      </c>
    </row>
    <row r="55" spans="1:15" x14ac:dyDescent="0.25">
      <c r="A55" t="str">
        <f>IF('Tracking Data'!D55&lt;&gt;"",'Tracking Data'!D55,"")</f>
        <v/>
      </c>
      <c r="B55" t="str">
        <f>IF('Tracking Data'!E55&lt;&gt;"",'Tracking Data'!E55,"")</f>
        <v/>
      </c>
      <c r="C55" t="str">
        <f>IF('Tracking Data'!G55&lt;&gt;"",'Tracking Data'!G55,"")</f>
        <v/>
      </c>
      <c r="D55" t="str">
        <f>IF('Tracking Data'!J55&lt;&gt;"",'Tracking Data'!J55,"")</f>
        <v/>
      </c>
      <c r="E55" t="str">
        <f ca="1">IF(AND('Tracking Data'!K55&lt;&gt;"",'Tracking Data'!L55="",'Tracking Data'!$C55&lt;&gt;"Blocked",'Tracking Data'!$C55&lt;&gt;"Aborted"),1,"")</f>
        <v/>
      </c>
      <c r="F55" t="str">
        <f ca="1">IF(AND('Tracking Data'!L55&lt;&gt;"",'Tracking Data'!M55="",'Tracking Data'!$C55&lt;&gt;"Blocked",'Tracking Data'!$C55&lt;&gt;"Aborted"),1,"")</f>
        <v/>
      </c>
      <c r="G55" t="str">
        <f ca="1">IF(AND('Tracking Data'!M55&lt;&gt;"",'Tracking Data'!N55="",'Tracking Data'!$C55&lt;&gt;"Blocked",'Tracking Data'!$C55&lt;&gt;"Aborted"),1,"")</f>
        <v/>
      </c>
      <c r="H55" t="str">
        <f ca="1">IF(AND('Tracking Data'!N55&lt;&gt;"",'Tracking Data'!O55="",'Tracking Data'!$C55&lt;&gt;"Blocked",'Tracking Data'!$C55&lt;&gt;"Aborted"),1,"")</f>
        <v/>
      </c>
      <c r="I55" t="str">
        <f ca="1">IF(AND('Tracking Data'!O55&lt;&gt;"",'Tracking Data'!P55="",'Tracking Data'!$C55&lt;&gt;"Blocked",'Tracking Data'!$C55&lt;&gt;"Aborted"),1,"")</f>
        <v/>
      </c>
      <c r="J55" t="str">
        <f ca="1">IF(AND('Tracking Data'!P55&lt;&gt;"",'Tracking Data'!Q55="",'Tracking Data'!$C55&lt;&gt;"Blocked",'Tracking Data'!$C55&lt;&gt;"Aborted"),1,"")</f>
        <v/>
      </c>
      <c r="K55" t="str">
        <f ca="1">IF(AND('Tracking Data'!Q55&lt;&gt;"",'Tracking Data'!R55="",'Tracking Data'!$C55&lt;&gt;"Blocked",'Tracking Data'!$C55&lt;&gt;"Aborted"),1,"")</f>
        <v/>
      </c>
      <c r="L55" t="str">
        <f>IF('Tracking Data'!R55&lt;&gt;"",1,"")</f>
        <v/>
      </c>
      <c r="M55" t="b">
        <f>IF('Tracking Data'!H55="XS",0,IF('Tracking Data'!H55="S",2,IF('Tracking Data'!H55="M",3,IF('Tracking Data'!H55="L",5,IF('Tracking Data'!H55="XL",10)))))</f>
        <v>0</v>
      </c>
      <c r="N55" s="22" t="e">
        <f>WORKDAY('Tracking Data'!K55,M55)</f>
        <v>#VALUE!</v>
      </c>
      <c r="O55" s="22" t="e">
        <f>IF(L55&lt;&gt;1,N55,'Tracking Data'!R55)</f>
        <v>#VALUE!</v>
      </c>
    </row>
    <row r="56" spans="1:15" x14ac:dyDescent="0.25">
      <c r="A56" t="str">
        <f>IF('Tracking Data'!D56&lt;&gt;"",'Tracking Data'!D56,"")</f>
        <v/>
      </c>
      <c r="B56" t="str">
        <f>IF('Tracking Data'!E56&lt;&gt;"",'Tracking Data'!E56,"")</f>
        <v/>
      </c>
      <c r="C56" t="str">
        <f>IF('Tracking Data'!G56&lt;&gt;"",'Tracking Data'!G56,"")</f>
        <v/>
      </c>
      <c r="D56" t="str">
        <f>IF('Tracking Data'!J56&lt;&gt;"",'Tracking Data'!J56,"")</f>
        <v/>
      </c>
      <c r="E56" t="str">
        <f ca="1">IF(AND('Tracking Data'!K56&lt;&gt;"",'Tracking Data'!L56="",'Tracking Data'!$C56&lt;&gt;"Blocked",'Tracking Data'!$C56&lt;&gt;"Aborted"),1,"")</f>
        <v/>
      </c>
      <c r="F56" t="str">
        <f ca="1">IF(AND('Tracking Data'!L56&lt;&gt;"",'Tracking Data'!M56="",'Tracking Data'!$C56&lt;&gt;"Blocked",'Tracking Data'!$C56&lt;&gt;"Aborted"),1,"")</f>
        <v/>
      </c>
      <c r="G56" t="str">
        <f ca="1">IF(AND('Tracking Data'!M56&lt;&gt;"",'Tracking Data'!N56="",'Tracking Data'!$C56&lt;&gt;"Blocked",'Tracking Data'!$C56&lt;&gt;"Aborted"),1,"")</f>
        <v/>
      </c>
      <c r="H56" t="str">
        <f ca="1">IF(AND('Tracking Data'!N56&lt;&gt;"",'Tracking Data'!O56="",'Tracking Data'!$C56&lt;&gt;"Blocked",'Tracking Data'!$C56&lt;&gt;"Aborted"),1,"")</f>
        <v/>
      </c>
      <c r="I56" t="str">
        <f ca="1">IF(AND('Tracking Data'!O56&lt;&gt;"",'Tracking Data'!P56="",'Tracking Data'!$C56&lt;&gt;"Blocked",'Tracking Data'!$C56&lt;&gt;"Aborted"),1,"")</f>
        <v/>
      </c>
      <c r="J56" t="str">
        <f ca="1">IF(AND('Tracking Data'!P56&lt;&gt;"",'Tracking Data'!Q56="",'Tracking Data'!$C56&lt;&gt;"Blocked",'Tracking Data'!$C56&lt;&gt;"Aborted"),1,"")</f>
        <v/>
      </c>
      <c r="K56" t="str">
        <f ca="1">IF(AND('Tracking Data'!Q56&lt;&gt;"",'Tracking Data'!R56="",'Tracking Data'!$C56&lt;&gt;"Blocked",'Tracking Data'!$C56&lt;&gt;"Aborted"),1,"")</f>
        <v/>
      </c>
      <c r="L56" t="str">
        <f>IF('Tracking Data'!R56&lt;&gt;"",1,"")</f>
        <v/>
      </c>
      <c r="M56" t="b">
        <f>IF('Tracking Data'!H56="XS",0,IF('Tracking Data'!H56="S",2,IF('Tracking Data'!H56="M",3,IF('Tracking Data'!H56="L",5,IF('Tracking Data'!H56="XL",10)))))</f>
        <v>0</v>
      </c>
      <c r="N56" s="22" t="e">
        <f>WORKDAY('Tracking Data'!K56,M56)</f>
        <v>#VALUE!</v>
      </c>
      <c r="O56" s="22" t="e">
        <f>IF(L56&lt;&gt;1,N56,'Tracking Data'!R56)</f>
        <v>#VALUE!</v>
      </c>
    </row>
    <row r="57" spans="1:15" x14ac:dyDescent="0.25">
      <c r="A57" t="str">
        <f>IF('Tracking Data'!D57&lt;&gt;"",'Tracking Data'!D57,"")</f>
        <v/>
      </c>
      <c r="B57" t="str">
        <f>IF('Tracking Data'!E57&lt;&gt;"",'Tracking Data'!E57,"")</f>
        <v/>
      </c>
      <c r="C57" t="str">
        <f>IF('Tracking Data'!G57&lt;&gt;"",'Tracking Data'!G57,"")</f>
        <v/>
      </c>
      <c r="D57" t="str">
        <f>IF('Tracking Data'!J57&lt;&gt;"",'Tracking Data'!J57,"")</f>
        <v/>
      </c>
      <c r="E57" t="str">
        <f ca="1">IF(AND('Tracking Data'!K57&lt;&gt;"",'Tracking Data'!L57="",'Tracking Data'!$C57&lt;&gt;"Blocked",'Tracking Data'!$C57&lt;&gt;"Aborted"),1,"")</f>
        <v/>
      </c>
      <c r="F57" t="str">
        <f ca="1">IF(AND('Tracking Data'!L57&lt;&gt;"",'Tracking Data'!M57="",'Tracking Data'!$C57&lt;&gt;"Blocked",'Tracking Data'!$C57&lt;&gt;"Aborted"),1,"")</f>
        <v/>
      </c>
      <c r="G57" t="str">
        <f ca="1">IF(AND('Tracking Data'!M57&lt;&gt;"",'Tracking Data'!N57="",'Tracking Data'!$C57&lt;&gt;"Blocked",'Tracking Data'!$C57&lt;&gt;"Aborted"),1,"")</f>
        <v/>
      </c>
      <c r="H57" t="str">
        <f ca="1">IF(AND('Tracking Data'!N57&lt;&gt;"",'Tracking Data'!O57="",'Tracking Data'!$C57&lt;&gt;"Blocked",'Tracking Data'!$C57&lt;&gt;"Aborted"),1,"")</f>
        <v/>
      </c>
      <c r="I57" t="str">
        <f ca="1">IF(AND('Tracking Data'!O57&lt;&gt;"",'Tracking Data'!P57="",'Tracking Data'!$C57&lt;&gt;"Blocked",'Tracking Data'!$C57&lt;&gt;"Aborted"),1,"")</f>
        <v/>
      </c>
      <c r="J57" t="str">
        <f ca="1">IF(AND('Tracking Data'!P57&lt;&gt;"",'Tracking Data'!Q57="",'Tracking Data'!$C57&lt;&gt;"Blocked",'Tracking Data'!$C57&lt;&gt;"Aborted"),1,"")</f>
        <v/>
      </c>
      <c r="K57" t="str">
        <f ca="1">IF(AND('Tracking Data'!Q57&lt;&gt;"",'Tracking Data'!R57="",'Tracking Data'!$C57&lt;&gt;"Blocked",'Tracking Data'!$C57&lt;&gt;"Aborted"),1,"")</f>
        <v/>
      </c>
      <c r="L57" t="str">
        <f>IF('Tracking Data'!R57&lt;&gt;"",1,"")</f>
        <v/>
      </c>
      <c r="M57" t="b">
        <f>IF('Tracking Data'!H57="XS",0,IF('Tracking Data'!H57="S",2,IF('Tracking Data'!H57="M",3,IF('Tracking Data'!H57="L",5,IF('Tracking Data'!H57="XL",10)))))</f>
        <v>0</v>
      </c>
      <c r="N57" s="22" t="e">
        <f>WORKDAY('Tracking Data'!K57,M57)</f>
        <v>#VALUE!</v>
      </c>
      <c r="O57" s="22" t="e">
        <f>IF(L57&lt;&gt;1,N57,'Tracking Data'!R57)</f>
        <v>#VALUE!</v>
      </c>
    </row>
    <row r="58" spans="1:15" x14ac:dyDescent="0.25">
      <c r="A58" t="str">
        <f>IF('Tracking Data'!D58&lt;&gt;"",'Tracking Data'!D58,"")</f>
        <v/>
      </c>
      <c r="B58" t="str">
        <f>IF('Tracking Data'!E58&lt;&gt;"",'Tracking Data'!E58,"")</f>
        <v/>
      </c>
      <c r="C58" t="str">
        <f>IF('Tracking Data'!G58&lt;&gt;"",'Tracking Data'!G58,"")</f>
        <v/>
      </c>
      <c r="D58" t="str">
        <f>IF('Tracking Data'!J58&lt;&gt;"",'Tracking Data'!J58,"")</f>
        <v/>
      </c>
      <c r="E58" t="str">
        <f ca="1">IF(AND('Tracking Data'!K58&lt;&gt;"",'Tracking Data'!L58="",'Tracking Data'!$C58&lt;&gt;"Blocked",'Tracking Data'!$C58&lt;&gt;"Aborted"),1,"")</f>
        <v/>
      </c>
      <c r="F58" t="str">
        <f ca="1">IF(AND('Tracking Data'!L58&lt;&gt;"",'Tracking Data'!M58="",'Tracking Data'!$C58&lt;&gt;"Blocked",'Tracking Data'!$C58&lt;&gt;"Aborted"),1,"")</f>
        <v/>
      </c>
      <c r="G58" t="str">
        <f ca="1">IF(AND('Tracking Data'!M58&lt;&gt;"",'Tracking Data'!N58="",'Tracking Data'!$C58&lt;&gt;"Blocked",'Tracking Data'!$C58&lt;&gt;"Aborted"),1,"")</f>
        <v/>
      </c>
      <c r="H58" t="str">
        <f ca="1">IF(AND('Tracking Data'!N58&lt;&gt;"",'Tracking Data'!O58="",'Tracking Data'!$C58&lt;&gt;"Blocked",'Tracking Data'!$C58&lt;&gt;"Aborted"),1,"")</f>
        <v/>
      </c>
      <c r="I58" t="str">
        <f ca="1">IF(AND('Tracking Data'!O58&lt;&gt;"",'Tracking Data'!P58="",'Tracking Data'!$C58&lt;&gt;"Blocked",'Tracking Data'!$C58&lt;&gt;"Aborted"),1,"")</f>
        <v/>
      </c>
      <c r="J58" t="str">
        <f ca="1">IF(AND('Tracking Data'!P58&lt;&gt;"",'Tracking Data'!Q58="",'Tracking Data'!$C58&lt;&gt;"Blocked",'Tracking Data'!$C58&lt;&gt;"Aborted"),1,"")</f>
        <v/>
      </c>
      <c r="K58" t="str">
        <f ca="1">IF(AND('Tracking Data'!Q58&lt;&gt;"",'Tracking Data'!R58="",'Tracking Data'!$C58&lt;&gt;"Blocked",'Tracking Data'!$C58&lt;&gt;"Aborted"),1,"")</f>
        <v/>
      </c>
      <c r="L58" t="str">
        <f>IF('Tracking Data'!R58&lt;&gt;"",1,"")</f>
        <v/>
      </c>
      <c r="M58" t="b">
        <f>IF('Tracking Data'!H58="XS",0,IF('Tracking Data'!H58="S",2,IF('Tracking Data'!H58="M",3,IF('Tracking Data'!H58="L",5,IF('Tracking Data'!H58="XL",10)))))</f>
        <v>0</v>
      </c>
      <c r="N58" s="22" t="e">
        <f>WORKDAY('Tracking Data'!K58,M58)</f>
        <v>#VALUE!</v>
      </c>
      <c r="O58" s="22" t="e">
        <f>IF(L58&lt;&gt;1,N58,'Tracking Data'!R58)</f>
        <v>#VALUE!</v>
      </c>
    </row>
    <row r="59" spans="1:15" x14ac:dyDescent="0.25">
      <c r="A59" t="str">
        <f>IF('Tracking Data'!D59&lt;&gt;"",'Tracking Data'!D59,"")</f>
        <v/>
      </c>
      <c r="B59" t="str">
        <f>IF('Tracking Data'!E59&lt;&gt;"",'Tracking Data'!E59,"")</f>
        <v/>
      </c>
      <c r="C59" t="str">
        <f>IF('Tracking Data'!G59&lt;&gt;"",'Tracking Data'!G59,"")</f>
        <v/>
      </c>
      <c r="D59" t="str">
        <f>IF('Tracking Data'!J59&lt;&gt;"",'Tracking Data'!J59,"")</f>
        <v/>
      </c>
      <c r="E59" t="str">
        <f ca="1">IF(AND('Tracking Data'!K59&lt;&gt;"",'Tracking Data'!L59="",'Tracking Data'!$C59&lt;&gt;"Blocked",'Tracking Data'!$C59&lt;&gt;"Aborted"),1,"")</f>
        <v/>
      </c>
      <c r="F59" t="str">
        <f ca="1">IF(AND('Tracking Data'!L59&lt;&gt;"",'Tracking Data'!M59="",'Tracking Data'!$C59&lt;&gt;"Blocked",'Tracking Data'!$C59&lt;&gt;"Aborted"),1,"")</f>
        <v/>
      </c>
      <c r="G59" t="str">
        <f ca="1">IF(AND('Tracking Data'!M59&lt;&gt;"",'Tracking Data'!N59="",'Tracking Data'!$C59&lt;&gt;"Blocked",'Tracking Data'!$C59&lt;&gt;"Aborted"),1,"")</f>
        <v/>
      </c>
      <c r="H59" t="str">
        <f ca="1">IF(AND('Tracking Data'!N59&lt;&gt;"",'Tracking Data'!O59="",'Tracking Data'!$C59&lt;&gt;"Blocked",'Tracking Data'!$C59&lt;&gt;"Aborted"),1,"")</f>
        <v/>
      </c>
      <c r="I59" t="str">
        <f ca="1">IF(AND('Tracking Data'!O59&lt;&gt;"",'Tracking Data'!P59="",'Tracking Data'!$C59&lt;&gt;"Blocked",'Tracking Data'!$C59&lt;&gt;"Aborted"),1,"")</f>
        <v/>
      </c>
      <c r="J59" t="str">
        <f ca="1">IF(AND('Tracking Data'!P59&lt;&gt;"",'Tracking Data'!Q59="",'Tracking Data'!$C59&lt;&gt;"Blocked",'Tracking Data'!$C59&lt;&gt;"Aborted"),1,"")</f>
        <v/>
      </c>
      <c r="K59" t="str">
        <f ca="1">IF(AND('Tracking Data'!Q59&lt;&gt;"",'Tracking Data'!R59="",'Tracking Data'!$C59&lt;&gt;"Blocked",'Tracking Data'!$C59&lt;&gt;"Aborted"),1,"")</f>
        <v/>
      </c>
      <c r="L59" t="str">
        <f>IF('Tracking Data'!R59&lt;&gt;"",1,"")</f>
        <v/>
      </c>
      <c r="M59" t="b">
        <f>IF('Tracking Data'!H59="XS",0,IF('Tracking Data'!H59="S",2,IF('Tracking Data'!H59="M",3,IF('Tracking Data'!H59="L",5,IF('Tracking Data'!H59="XL",10)))))</f>
        <v>0</v>
      </c>
      <c r="N59" s="22" t="e">
        <f>WORKDAY('Tracking Data'!K59,M59)</f>
        <v>#VALUE!</v>
      </c>
      <c r="O59" s="22" t="e">
        <f>IF(L59&lt;&gt;1,N59,'Tracking Data'!R59)</f>
        <v>#VALUE!</v>
      </c>
    </row>
    <row r="60" spans="1:15" x14ac:dyDescent="0.25">
      <c r="A60" t="str">
        <f>IF('Tracking Data'!D60&lt;&gt;"",'Tracking Data'!D60,"")</f>
        <v/>
      </c>
      <c r="B60" t="str">
        <f>IF('Tracking Data'!E60&lt;&gt;"",'Tracking Data'!E60,"")</f>
        <v/>
      </c>
      <c r="C60" t="str">
        <f>IF('Tracking Data'!G60&lt;&gt;"",'Tracking Data'!G60,"")</f>
        <v/>
      </c>
      <c r="D60" t="str">
        <f>IF('Tracking Data'!J60&lt;&gt;"",'Tracking Data'!J60,"")</f>
        <v/>
      </c>
      <c r="E60" t="str">
        <f ca="1">IF(AND('Tracking Data'!K60&lt;&gt;"",'Tracking Data'!L60="",'Tracking Data'!$C60&lt;&gt;"Blocked",'Tracking Data'!$C60&lt;&gt;"Aborted"),1,"")</f>
        <v/>
      </c>
      <c r="F60" t="str">
        <f ca="1">IF(AND('Tracking Data'!L60&lt;&gt;"",'Tracking Data'!M60="",'Tracking Data'!$C60&lt;&gt;"Blocked",'Tracking Data'!$C60&lt;&gt;"Aborted"),1,"")</f>
        <v/>
      </c>
      <c r="G60" t="str">
        <f ca="1">IF(AND('Tracking Data'!M60&lt;&gt;"",'Tracking Data'!N60="",'Tracking Data'!$C60&lt;&gt;"Blocked",'Tracking Data'!$C60&lt;&gt;"Aborted"),1,"")</f>
        <v/>
      </c>
      <c r="H60" t="str">
        <f ca="1">IF(AND('Tracking Data'!N60&lt;&gt;"",'Tracking Data'!O60="",'Tracking Data'!$C60&lt;&gt;"Blocked",'Tracking Data'!$C60&lt;&gt;"Aborted"),1,"")</f>
        <v/>
      </c>
      <c r="I60" t="str">
        <f ca="1">IF(AND('Tracking Data'!O60&lt;&gt;"",'Tracking Data'!P60="",'Tracking Data'!$C60&lt;&gt;"Blocked",'Tracking Data'!$C60&lt;&gt;"Aborted"),1,"")</f>
        <v/>
      </c>
      <c r="J60" t="str">
        <f ca="1">IF(AND('Tracking Data'!P60&lt;&gt;"",'Tracking Data'!Q60="",'Tracking Data'!$C60&lt;&gt;"Blocked",'Tracking Data'!$C60&lt;&gt;"Aborted"),1,"")</f>
        <v/>
      </c>
      <c r="K60" t="str">
        <f ca="1">IF(AND('Tracking Data'!Q60&lt;&gt;"",'Tracking Data'!R60="",'Tracking Data'!$C60&lt;&gt;"Blocked",'Tracking Data'!$C60&lt;&gt;"Aborted"),1,"")</f>
        <v/>
      </c>
      <c r="L60" t="str">
        <f>IF('Tracking Data'!R60&lt;&gt;"",1,"")</f>
        <v/>
      </c>
      <c r="M60" t="b">
        <f>IF('Tracking Data'!H60="XS",0,IF('Tracking Data'!H60="S",2,IF('Tracking Data'!H60="M",3,IF('Tracking Data'!H60="L",5,IF('Tracking Data'!H60="XL",10)))))</f>
        <v>0</v>
      </c>
      <c r="N60" s="22" t="e">
        <f>WORKDAY('Tracking Data'!K60,M60)</f>
        <v>#VALUE!</v>
      </c>
      <c r="O60" s="22" t="e">
        <f>IF(L60&lt;&gt;1,N60,'Tracking Data'!R60)</f>
        <v>#VALUE!</v>
      </c>
    </row>
    <row r="61" spans="1:15" x14ac:dyDescent="0.25">
      <c r="A61" t="str">
        <f>IF('Tracking Data'!D61&lt;&gt;"",'Tracking Data'!D61,"")</f>
        <v/>
      </c>
      <c r="B61" t="str">
        <f>IF('Tracking Data'!E61&lt;&gt;"",'Tracking Data'!E61,"")</f>
        <v/>
      </c>
      <c r="C61" t="str">
        <f>IF('Tracking Data'!G61&lt;&gt;"",'Tracking Data'!G61,"")</f>
        <v/>
      </c>
      <c r="D61" t="str">
        <f>IF('Tracking Data'!J61&lt;&gt;"",'Tracking Data'!J61,"")</f>
        <v/>
      </c>
      <c r="E61" t="str">
        <f ca="1">IF(AND('Tracking Data'!K61&lt;&gt;"",'Tracking Data'!L61="",'Tracking Data'!$C61&lt;&gt;"Blocked",'Tracking Data'!$C61&lt;&gt;"Aborted"),1,"")</f>
        <v/>
      </c>
      <c r="F61" t="str">
        <f ca="1">IF(AND('Tracking Data'!L61&lt;&gt;"",'Tracking Data'!M61="",'Tracking Data'!$C61&lt;&gt;"Blocked",'Tracking Data'!$C61&lt;&gt;"Aborted"),1,"")</f>
        <v/>
      </c>
      <c r="G61" t="str">
        <f ca="1">IF(AND('Tracking Data'!M61&lt;&gt;"",'Tracking Data'!N61="",'Tracking Data'!$C61&lt;&gt;"Blocked",'Tracking Data'!$C61&lt;&gt;"Aborted"),1,"")</f>
        <v/>
      </c>
      <c r="H61" t="str">
        <f ca="1">IF(AND('Tracking Data'!N61&lt;&gt;"",'Tracking Data'!O61="",'Tracking Data'!$C61&lt;&gt;"Blocked",'Tracking Data'!$C61&lt;&gt;"Aborted"),1,"")</f>
        <v/>
      </c>
      <c r="I61" t="str">
        <f ca="1">IF(AND('Tracking Data'!O61&lt;&gt;"",'Tracking Data'!P61="",'Tracking Data'!$C61&lt;&gt;"Blocked",'Tracking Data'!$C61&lt;&gt;"Aborted"),1,"")</f>
        <v/>
      </c>
      <c r="J61" t="str">
        <f ca="1">IF(AND('Tracking Data'!P61&lt;&gt;"",'Tracking Data'!Q61="",'Tracking Data'!$C61&lt;&gt;"Blocked",'Tracking Data'!$C61&lt;&gt;"Aborted"),1,"")</f>
        <v/>
      </c>
      <c r="K61" t="str">
        <f ca="1">IF(AND('Tracking Data'!Q61&lt;&gt;"",'Tracking Data'!R61="",'Tracking Data'!$C61&lt;&gt;"Blocked",'Tracking Data'!$C61&lt;&gt;"Aborted"),1,"")</f>
        <v/>
      </c>
      <c r="L61" t="str">
        <f>IF('Tracking Data'!R61&lt;&gt;"",1,"")</f>
        <v/>
      </c>
      <c r="M61" t="b">
        <f>IF('Tracking Data'!H61="XS",0,IF('Tracking Data'!H61="S",2,IF('Tracking Data'!H61="M",3,IF('Tracking Data'!H61="L",5,IF('Tracking Data'!H61="XL",10)))))</f>
        <v>0</v>
      </c>
      <c r="N61" s="22" t="e">
        <f>WORKDAY('Tracking Data'!K61,M61)</f>
        <v>#VALUE!</v>
      </c>
      <c r="O61" s="22" t="e">
        <f>IF(L61&lt;&gt;1,N61,'Tracking Data'!R61)</f>
        <v>#VALUE!</v>
      </c>
    </row>
    <row r="62" spans="1:15" x14ac:dyDescent="0.25">
      <c r="A62" t="str">
        <f>IF('Tracking Data'!D62&lt;&gt;"",'Tracking Data'!D62,"")</f>
        <v/>
      </c>
      <c r="B62" t="str">
        <f>IF('Tracking Data'!E62&lt;&gt;"",'Tracking Data'!E62,"")</f>
        <v/>
      </c>
      <c r="C62" t="str">
        <f>IF('Tracking Data'!G62&lt;&gt;"",'Tracking Data'!G62,"")</f>
        <v/>
      </c>
      <c r="D62" t="str">
        <f>IF('Tracking Data'!J62&lt;&gt;"",'Tracking Data'!J62,"")</f>
        <v/>
      </c>
      <c r="E62" t="str">
        <f ca="1">IF(AND('Tracking Data'!K62&lt;&gt;"",'Tracking Data'!L62="",'Tracking Data'!$C62&lt;&gt;"Blocked",'Tracking Data'!$C62&lt;&gt;"Aborted"),1,"")</f>
        <v/>
      </c>
      <c r="F62" t="str">
        <f ca="1">IF(AND('Tracking Data'!L62&lt;&gt;"",'Tracking Data'!M62="",'Tracking Data'!$C62&lt;&gt;"Blocked",'Tracking Data'!$C62&lt;&gt;"Aborted"),1,"")</f>
        <v/>
      </c>
      <c r="G62" t="str">
        <f ca="1">IF(AND('Tracking Data'!M62&lt;&gt;"",'Tracking Data'!N62="",'Tracking Data'!$C62&lt;&gt;"Blocked",'Tracking Data'!$C62&lt;&gt;"Aborted"),1,"")</f>
        <v/>
      </c>
      <c r="H62" t="str">
        <f ca="1">IF(AND('Tracking Data'!N62&lt;&gt;"",'Tracking Data'!O62="",'Tracking Data'!$C62&lt;&gt;"Blocked",'Tracking Data'!$C62&lt;&gt;"Aborted"),1,"")</f>
        <v/>
      </c>
      <c r="I62" t="str">
        <f ca="1">IF(AND('Tracking Data'!O62&lt;&gt;"",'Tracking Data'!P62="",'Tracking Data'!$C62&lt;&gt;"Blocked",'Tracking Data'!$C62&lt;&gt;"Aborted"),1,"")</f>
        <v/>
      </c>
      <c r="J62" t="str">
        <f ca="1">IF(AND('Tracking Data'!P62&lt;&gt;"",'Tracking Data'!Q62="",'Tracking Data'!$C62&lt;&gt;"Blocked",'Tracking Data'!$C62&lt;&gt;"Aborted"),1,"")</f>
        <v/>
      </c>
      <c r="K62" t="str">
        <f ca="1">IF(AND('Tracking Data'!Q62&lt;&gt;"",'Tracking Data'!R62="",'Tracking Data'!$C62&lt;&gt;"Blocked",'Tracking Data'!$C62&lt;&gt;"Aborted"),1,"")</f>
        <v/>
      </c>
      <c r="L62" t="str">
        <f>IF('Tracking Data'!R62&lt;&gt;"",1,"")</f>
        <v/>
      </c>
      <c r="M62" t="b">
        <f>IF('Tracking Data'!H62="XS",0,IF('Tracking Data'!H62="S",2,IF('Tracking Data'!H62="M",3,IF('Tracking Data'!H62="L",5,IF('Tracking Data'!H62="XL",10)))))</f>
        <v>0</v>
      </c>
      <c r="N62" s="22" t="e">
        <f>WORKDAY('Tracking Data'!K62,M62)</f>
        <v>#VALUE!</v>
      </c>
      <c r="O62" s="22" t="e">
        <f>IF(L62&lt;&gt;1,N62,'Tracking Data'!R62)</f>
        <v>#VALUE!</v>
      </c>
    </row>
    <row r="63" spans="1:15" x14ac:dyDescent="0.25">
      <c r="A63" t="str">
        <f>IF('Tracking Data'!D63&lt;&gt;"",'Tracking Data'!D63,"")</f>
        <v/>
      </c>
      <c r="B63" t="str">
        <f>IF('Tracking Data'!E63&lt;&gt;"",'Tracking Data'!E63,"")</f>
        <v/>
      </c>
      <c r="C63" t="str">
        <f>IF('Tracking Data'!G63&lt;&gt;"",'Tracking Data'!G63,"")</f>
        <v/>
      </c>
      <c r="D63" t="str">
        <f>IF('Tracking Data'!J63&lt;&gt;"",'Tracking Data'!J63,"")</f>
        <v/>
      </c>
      <c r="E63" t="str">
        <f ca="1">IF(AND('Tracking Data'!K63&lt;&gt;"",'Tracking Data'!L63="",'Tracking Data'!$C63&lt;&gt;"Blocked",'Tracking Data'!$C63&lt;&gt;"Aborted"),1,"")</f>
        <v/>
      </c>
      <c r="F63" t="str">
        <f ca="1">IF(AND('Tracking Data'!L63&lt;&gt;"",'Tracking Data'!M63="",'Tracking Data'!$C63&lt;&gt;"Blocked",'Tracking Data'!$C63&lt;&gt;"Aborted"),1,"")</f>
        <v/>
      </c>
      <c r="G63" t="str">
        <f ca="1">IF(AND('Tracking Data'!M63&lt;&gt;"",'Tracking Data'!N63="",'Tracking Data'!$C63&lt;&gt;"Blocked",'Tracking Data'!$C63&lt;&gt;"Aborted"),1,"")</f>
        <v/>
      </c>
      <c r="H63" t="str">
        <f ca="1">IF(AND('Tracking Data'!N63&lt;&gt;"",'Tracking Data'!O63="",'Tracking Data'!$C63&lt;&gt;"Blocked",'Tracking Data'!$C63&lt;&gt;"Aborted"),1,"")</f>
        <v/>
      </c>
      <c r="I63" t="str">
        <f ca="1">IF(AND('Tracking Data'!O63&lt;&gt;"",'Tracking Data'!P63="",'Tracking Data'!$C63&lt;&gt;"Blocked",'Tracking Data'!$C63&lt;&gt;"Aborted"),1,"")</f>
        <v/>
      </c>
      <c r="J63" t="str">
        <f ca="1">IF(AND('Tracking Data'!P63&lt;&gt;"",'Tracking Data'!Q63="",'Tracking Data'!$C63&lt;&gt;"Blocked",'Tracking Data'!$C63&lt;&gt;"Aborted"),1,"")</f>
        <v/>
      </c>
      <c r="K63" t="str">
        <f ca="1">IF(AND('Tracking Data'!Q63&lt;&gt;"",'Tracking Data'!R63="",'Tracking Data'!$C63&lt;&gt;"Blocked",'Tracking Data'!$C63&lt;&gt;"Aborted"),1,"")</f>
        <v/>
      </c>
      <c r="L63" t="str">
        <f>IF('Tracking Data'!R63&lt;&gt;"",1,"")</f>
        <v/>
      </c>
      <c r="M63" t="b">
        <f>IF('Tracking Data'!H63="XS",0,IF('Tracking Data'!H63="S",2,IF('Tracking Data'!H63="M",3,IF('Tracking Data'!H63="L",5,IF('Tracking Data'!H63="XL",10)))))</f>
        <v>0</v>
      </c>
      <c r="N63" s="22" t="e">
        <f>WORKDAY('Tracking Data'!K63,M63)</f>
        <v>#VALUE!</v>
      </c>
      <c r="O63" s="22" t="e">
        <f>IF(L63&lt;&gt;1,N63,'Tracking Data'!R63)</f>
        <v>#VALUE!</v>
      </c>
    </row>
    <row r="64" spans="1:15" x14ac:dyDescent="0.25">
      <c r="A64" t="str">
        <f>IF('Tracking Data'!D64&lt;&gt;"",'Tracking Data'!D64,"")</f>
        <v/>
      </c>
      <c r="B64" t="str">
        <f>IF('Tracking Data'!E64&lt;&gt;"",'Tracking Data'!E64,"")</f>
        <v/>
      </c>
      <c r="C64" t="str">
        <f>IF('Tracking Data'!G64&lt;&gt;"",'Tracking Data'!G64,"")</f>
        <v/>
      </c>
      <c r="D64" t="str">
        <f>IF('Tracking Data'!J64&lt;&gt;"",'Tracking Data'!J64,"")</f>
        <v/>
      </c>
      <c r="E64" t="str">
        <f ca="1">IF(AND('Tracking Data'!K64&lt;&gt;"",'Tracking Data'!L64="",'Tracking Data'!$C64&lt;&gt;"Blocked",'Tracking Data'!$C64&lt;&gt;"Aborted"),1,"")</f>
        <v/>
      </c>
      <c r="F64" t="str">
        <f ca="1">IF(AND('Tracking Data'!L64&lt;&gt;"",'Tracking Data'!M64="",'Tracking Data'!$C64&lt;&gt;"Blocked",'Tracking Data'!$C64&lt;&gt;"Aborted"),1,"")</f>
        <v/>
      </c>
      <c r="G64" t="str">
        <f ca="1">IF(AND('Tracking Data'!M64&lt;&gt;"",'Tracking Data'!N64="",'Tracking Data'!$C64&lt;&gt;"Blocked",'Tracking Data'!$C64&lt;&gt;"Aborted"),1,"")</f>
        <v/>
      </c>
      <c r="H64" t="str">
        <f ca="1">IF(AND('Tracking Data'!N64&lt;&gt;"",'Tracking Data'!O64="",'Tracking Data'!$C64&lt;&gt;"Blocked",'Tracking Data'!$C64&lt;&gt;"Aborted"),1,"")</f>
        <v/>
      </c>
      <c r="I64" t="str">
        <f ca="1">IF(AND('Tracking Data'!O64&lt;&gt;"",'Tracking Data'!P64="",'Tracking Data'!$C64&lt;&gt;"Blocked",'Tracking Data'!$C64&lt;&gt;"Aborted"),1,"")</f>
        <v/>
      </c>
      <c r="J64" t="str">
        <f ca="1">IF(AND('Tracking Data'!P64&lt;&gt;"",'Tracking Data'!Q64="",'Tracking Data'!$C64&lt;&gt;"Blocked",'Tracking Data'!$C64&lt;&gt;"Aborted"),1,"")</f>
        <v/>
      </c>
      <c r="K64" t="str">
        <f ca="1">IF(AND('Tracking Data'!Q64&lt;&gt;"",'Tracking Data'!R64="",'Tracking Data'!$C64&lt;&gt;"Blocked",'Tracking Data'!$C64&lt;&gt;"Aborted"),1,"")</f>
        <v/>
      </c>
      <c r="L64" t="str">
        <f>IF('Tracking Data'!R64&lt;&gt;"",1,"")</f>
        <v/>
      </c>
      <c r="M64" t="b">
        <f>IF('Tracking Data'!H64="XS",0,IF('Tracking Data'!H64="S",2,IF('Tracking Data'!H64="M",3,IF('Tracking Data'!H64="L",5,IF('Tracking Data'!H64="XL",10)))))</f>
        <v>0</v>
      </c>
      <c r="N64" s="22" t="e">
        <f>WORKDAY('Tracking Data'!K64,M64)</f>
        <v>#VALUE!</v>
      </c>
      <c r="O64" s="22" t="e">
        <f>IF(L64&lt;&gt;1,N64,'Tracking Data'!R64)</f>
        <v>#VALUE!</v>
      </c>
    </row>
    <row r="65" spans="1:15" x14ac:dyDescent="0.25">
      <c r="A65" t="str">
        <f>IF('Tracking Data'!D65&lt;&gt;"",'Tracking Data'!D65,"")</f>
        <v/>
      </c>
      <c r="B65" t="str">
        <f>IF('Tracking Data'!E65&lt;&gt;"",'Tracking Data'!E65,"")</f>
        <v/>
      </c>
      <c r="C65" t="str">
        <f>IF('Tracking Data'!G65&lt;&gt;"",'Tracking Data'!G65,"")</f>
        <v/>
      </c>
      <c r="D65" t="str">
        <f>IF('Tracking Data'!J65&lt;&gt;"",'Tracking Data'!J65,"")</f>
        <v/>
      </c>
      <c r="E65" t="str">
        <f ca="1">IF(AND('Tracking Data'!K65&lt;&gt;"",'Tracking Data'!L65="",'Tracking Data'!$C65&lt;&gt;"Blocked",'Tracking Data'!$C65&lt;&gt;"Aborted"),1,"")</f>
        <v/>
      </c>
      <c r="F65" t="str">
        <f ca="1">IF(AND('Tracking Data'!L65&lt;&gt;"",'Tracking Data'!M65="",'Tracking Data'!$C65&lt;&gt;"Blocked",'Tracking Data'!$C65&lt;&gt;"Aborted"),1,"")</f>
        <v/>
      </c>
      <c r="G65" t="str">
        <f ca="1">IF(AND('Tracking Data'!M65&lt;&gt;"",'Tracking Data'!N65="",'Tracking Data'!$C65&lt;&gt;"Blocked",'Tracking Data'!$C65&lt;&gt;"Aborted"),1,"")</f>
        <v/>
      </c>
      <c r="H65" t="str">
        <f ca="1">IF(AND('Tracking Data'!N65&lt;&gt;"",'Tracking Data'!O65="",'Tracking Data'!$C65&lt;&gt;"Blocked",'Tracking Data'!$C65&lt;&gt;"Aborted"),1,"")</f>
        <v/>
      </c>
      <c r="I65" t="str">
        <f ca="1">IF(AND('Tracking Data'!O65&lt;&gt;"",'Tracking Data'!P65="",'Tracking Data'!$C65&lt;&gt;"Blocked",'Tracking Data'!$C65&lt;&gt;"Aborted"),1,"")</f>
        <v/>
      </c>
      <c r="J65" t="str">
        <f ca="1">IF(AND('Tracking Data'!P65&lt;&gt;"",'Tracking Data'!Q65="",'Tracking Data'!$C65&lt;&gt;"Blocked",'Tracking Data'!$C65&lt;&gt;"Aborted"),1,"")</f>
        <v/>
      </c>
      <c r="K65" t="str">
        <f ca="1">IF(AND('Tracking Data'!Q65&lt;&gt;"",'Tracking Data'!R65="",'Tracking Data'!$C65&lt;&gt;"Blocked",'Tracking Data'!$C65&lt;&gt;"Aborted"),1,"")</f>
        <v/>
      </c>
      <c r="L65" t="str">
        <f>IF('Tracking Data'!R65&lt;&gt;"",1,"")</f>
        <v/>
      </c>
      <c r="M65" t="b">
        <f>IF('Tracking Data'!H65="XS",0,IF('Tracking Data'!H65="S",2,IF('Tracking Data'!H65="M",3,IF('Tracking Data'!H65="L",5,IF('Tracking Data'!H65="XL",10)))))</f>
        <v>0</v>
      </c>
      <c r="N65" s="22" t="e">
        <f>WORKDAY('Tracking Data'!K65,M65)</f>
        <v>#VALUE!</v>
      </c>
      <c r="O65" s="22" t="e">
        <f>IF(L65&lt;&gt;1,N65,'Tracking Data'!R65)</f>
        <v>#VALUE!</v>
      </c>
    </row>
    <row r="66" spans="1:15" x14ac:dyDescent="0.25">
      <c r="A66" t="str">
        <f>IF('Tracking Data'!D66&lt;&gt;"",'Tracking Data'!D66,"")</f>
        <v/>
      </c>
      <c r="B66" t="str">
        <f>IF('Tracking Data'!E66&lt;&gt;"",'Tracking Data'!E66,"")</f>
        <v/>
      </c>
      <c r="C66" t="str">
        <f>IF('Tracking Data'!G66&lt;&gt;"",'Tracking Data'!G66,"")</f>
        <v/>
      </c>
      <c r="D66" t="str">
        <f>IF('Tracking Data'!J66&lt;&gt;"",'Tracking Data'!J66,"")</f>
        <v/>
      </c>
      <c r="E66" t="str">
        <f ca="1">IF(AND('Tracking Data'!K66&lt;&gt;"",'Tracking Data'!L66="",'Tracking Data'!$C66&lt;&gt;"Blocked",'Tracking Data'!$C66&lt;&gt;"Aborted"),1,"")</f>
        <v/>
      </c>
      <c r="F66" t="str">
        <f ca="1">IF(AND('Tracking Data'!L66&lt;&gt;"",'Tracking Data'!M66="",'Tracking Data'!$C66&lt;&gt;"Blocked",'Tracking Data'!$C66&lt;&gt;"Aborted"),1,"")</f>
        <v/>
      </c>
      <c r="G66" t="str">
        <f ca="1">IF(AND('Tracking Data'!M66&lt;&gt;"",'Tracking Data'!N66="",'Tracking Data'!$C66&lt;&gt;"Blocked",'Tracking Data'!$C66&lt;&gt;"Aborted"),1,"")</f>
        <v/>
      </c>
      <c r="H66" t="str">
        <f ca="1">IF(AND('Tracking Data'!N66&lt;&gt;"",'Tracking Data'!O66="",'Tracking Data'!$C66&lt;&gt;"Blocked",'Tracking Data'!$C66&lt;&gt;"Aborted"),1,"")</f>
        <v/>
      </c>
      <c r="I66" t="str">
        <f ca="1">IF(AND('Tracking Data'!O66&lt;&gt;"",'Tracking Data'!P66="",'Tracking Data'!$C66&lt;&gt;"Blocked",'Tracking Data'!$C66&lt;&gt;"Aborted"),1,"")</f>
        <v/>
      </c>
      <c r="J66" t="str">
        <f ca="1">IF(AND('Tracking Data'!P66&lt;&gt;"",'Tracking Data'!Q66="",'Tracking Data'!$C66&lt;&gt;"Blocked",'Tracking Data'!$C66&lt;&gt;"Aborted"),1,"")</f>
        <v/>
      </c>
      <c r="K66" t="str">
        <f ca="1">IF(AND('Tracking Data'!Q66&lt;&gt;"",'Tracking Data'!R66="",'Tracking Data'!$C66&lt;&gt;"Blocked",'Tracking Data'!$C66&lt;&gt;"Aborted"),1,"")</f>
        <v/>
      </c>
      <c r="L66" t="str">
        <f>IF('Tracking Data'!R66&lt;&gt;"",1,"")</f>
        <v/>
      </c>
      <c r="M66" t="b">
        <f>IF('Tracking Data'!H66="XS",0,IF('Tracking Data'!H66="S",2,IF('Tracking Data'!H66="M",3,IF('Tracking Data'!H66="L",5,IF('Tracking Data'!H66="XL",10)))))</f>
        <v>0</v>
      </c>
      <c r="N66" s="22" t="e">
        <f>WORKDAY('Tracking Data'!K66,M66)</f>
        <v>#VALUE!</v>
      </c>
      <c r="O66" s="22" t="e">
        <f>IF(L66&lt;&gt;1,N66,'Tracking Data'!R66)</f>
        <v>#VALUE!</v>
      </c>
    </row>
    <row r="67" spans="1:15" x14ac:dyDescent="0.25">
      <c r="A67" t="str">
        <f>IF('Tracking Data'!D67&lt;&gt;"",'Tracking Data'!D67,"")</f>
        <v/>
      </c>
      <c r="B67" t="str">
        <f>IF('Tracking Data'!E67&lt;&gt;"",'Tracking Data'!E67,"")</f>
        <v/>
      </c>
      <c r="C67" t="str">
        <f>IF('Tracking Data'!G67&lt;&gt;"",'Tracking Data'!G67,"")</f>
        <v/>
      </c>
      <c r="D67" t="str">
        <f>IF('Tracking Data'!J67&lt;&gt;"",'Tracking Data'!J67,"")</f>
        <v/>
      </c>
      <c r="E67" t="str">
        <f ca="1">IF(AND('Tracking Data'!K67&lt;&gt;"",'Tracking Data'!L67="",'Tracking Data'!$C67&lt;&gt;"Blocked",'Tracking Data'!$C67&lt;&gt;"Aborted"),1,"")</f>
        <v/>
      </c>
      <c r="F67" t="str">
        <f ca="1">IF(AND('Tracking Data'!L67&lt;&gt;"",'Tracking Data'!M67="",'Tracking Data'!$C67&lt;&gt;"Blocked",'Tracking Data'!$C67&lt;&gt;"Aborted"),1,"")</f>
        <v/>
      </c>
      <c r="G67" t="str">
        <f ca="1">IF(AND('Tracking Data'!M67&lt;&gt;"",'Tracking Data'!N67="",'Tracking Data'!$C67&lt;&gt;"Blocked",'Tracking Data'!$C67&lt;&gt;"Aborted"),1,"")</f>
        <v/>
      </c>
      <c r="H67" t="str">
        <f ca="1">IF(AND('Tracking Data'!N67&lt;&gt;"",'Tracking Data'!O67="",'Tracking Data'!$C67&lt;&gt;"Blocked",'Tracking Data'!$C67&lt;&gt;"Aborted"),1,"")</f>
        <v/>
      </c>
      <c r="I67" t="str">
        <f ca="1">IF(AND('Tracking Data'!O67&lt;&gt;"",'Tracking Data'!P67="",'Tracking Data'!$C67&lt;&gt;"Blocked",'Tracking Data'!$C67&lt;&gt;"Aborted"),1,"")</f>
        <v/>
      </c>
      <c r="J67" t="str">
        <f ca="1">IF(AND('Tracking Data'!P67&lt;&gt;"",'Tracking Data'!Q67="",'Tracking Data'!$C67&lt;&gt;"Blocked",'Tracking Data'!$C67&lt;&gt;"Aborted"),1,"")</f>
        <v/>
      </c>
      <c r="K67" t="str">
        <f ca="1">IF(AND('Tracking Data'!Q67&lt;&gt;"",'Tracking Data'!R67="",'Tracking Data'!$C67&lt;&gt;"Blocked",'Tracking Data'!$C67&lt;&gt;"Aborted"),1,"")</f>
        <v/>
      </c>
      <c r="L67" t="str">
        <f>IF('Tracking Data'!R67&lt;&gt;"",1,"")</f>
        <v/>
      </c>
      <c r="M67" t="b">
        <f>IF('Tracking Data'!H67="XS",0,IF('Tracking Data'!H67="S",2,IF('Tracking Data'!H67="M",3,IF('Tracking Data'!H67="L",5,IF('Tracking Data'!H67="XL",10)))))</f>
        <v>0</v>
      </c>
      <c r="N67" s="22" t="e">
        <f>WORKDAY('Tracking Data'!K67,M67)</f>
        <v>#VALUE!</v>
      </c>
      <c r="O67" s="22" t="e">
        <f>IF(L67&lt;&gt;1,N67,'Tracking Data'!R67)</f>
        <v>#VALUE!</v>
      </c>
    </row>
    <row r="68" spans="1:15" x14ac:dyDescent="0.25">
      <c r="A68" t="str">
        <f>IF('Tracking Data'!D68&lt;&gt;"",'Tracking Data'!D68,"")</f>
        <v/>
      </c>
      <c r="B68" t="str">
        <f>IF('Tracking Data'!E68&lt;&gt;"",'Tracking Data'!E68,"")</f>
        <v/>
      </c>
      <c r="C68" t="str">
        <f>IF('Tracking Data'!G68&lt;&gt;"",'Tracking Data'!G68,"")</f>
        <v/>
      </c>
      <c r="D68" t="str">
        <f>IF('Tracking Data'!J68&lt;&gt;"",'Tracking Data'!J68,"")</f>
        <v/>
      </c>
      <c r="E68" t="str">
        <f ca="1">IF(AND('Tracking Data'!K68&lt;&gt;"",'Tracking Data'!L68="",'Tracking Data'!$C68&lt;&gt;"Blocked",'Tracking Data'!$C68&lt;&gt;"Aborted"),1,"")</f>
        <v/>
      </c>
      <c r="F68" t="str">
        <f ca="1">IF(AND('Tracking Data'!L68&lt;&gt;"",'Tracking Data'!M68="",'Tracking Data'!$C68&lt;&gt;"Blocked",'Tracking Data'!$C68&lt;&gt;"Aborted"),1,"")</f>
        <v/>
      </c>
      <c r="G68" t="str">
        <f ca="1">IF(AND('Tracking Data'!M68&lt;&gt;"",'Tracking Data'!N68="",'Tracking Data'!$C68&lt;&gt;"Blocked",'Tracking Data'!$C68&lt;&gt;"Aborted"),1,"")</f>
        <v/>
      </c>
      <c r="H68" t="str">
        <f ca="1">IF(AND('Tracking Data'!N68&lt;&gt;"",'Tracking Data'!O68="",'Tracking Data'!$C68&lt;&gt;"Blocked",'Tracking Data'!$C68&lt;&gt;"Aborted"),1,"")</f>
        <v/>
      </c>
      <c r="I68" t="str">
        <f ca="1">IF(AND('Tracking Data'!O68&lt;&gt;"",'Tracking Data'!P68="",'Tracking Data'!$C68&lt;&gt;"Blocked",'Tracking Data'!$C68&lt;&gt;"Aborted"),1,"")</f>
        <v/>
      </c>
      <c r="J68" t="str">
        <f ca="1">IF(AND('Tracking Data'!P68&lt;&gt;"",'Tracking Data'!Q68="",'Tracking Data'!$C68&lt;&gt;"Blocked",'Tracking Data'!$C68&lt;&gt;"Aborted"),1,"")</f>
        <v/>
      </c>
      <c r="K68" t="str">
        <f ca="1">IF(AND('Tracking Data'!Q68&lt;&gt;"",'Tracking Data'!R68="",'Tracking Data'!$C68&lt;&gt;"Blocked",'Tracking Data'!$C68&lt;&gt;"Aborted"),1,"")</f>
        <v/>
      </c>
      <c r="L68" t="str">
        <f>IF('Tracking Data'!R68&lt;&gt;"",1,"")</f>
        <v/>
      </c>
      <c r="M68" t="b">
        <f>IF('Tracking Data'!H68="XS",0,IF('Tracking Data'!H68="S",2,IF('Tracking Data'!H68="M",3,IF('Tracking Data'!H68="L",5,IF('Tracking Data'!H68="XL",10)))))</f>
        <v>0</v>
      </c>
      <c r="N68" s="22" t="e">
        <f>WORKDAY('Tracking Data'!K68,M68)</f>
        <v>#VALUE!</v>
      </c>
      <c r="O68" s="22" t="e">
        <f>IF(L68&lt;&gt;1,N68,'Tracking Data'!R68)</f>
        <v>#VALUE!</v>
      </c>
    </row>
    <row r="69" spans="1:15" x14ac:dyDescent="0.25">
      <c r="A69" t="str">
        <f>IF('Tracking Data'!D69&lt;&gt;"",'Tracking Data'!D69,"")</f>
        <v/>
      </c>
      <c r="B69" t="str">
        <f>IF('Tracking Data'!E69&lt;&gt;"",'Tracking Data'!E69,"")</f>
        <v/>
      </c>
      <c r="C69" t="str">
        <f>IF('Tracking Data'!G69&lt;&gt;"",'Tracking Data'!G69,"")</f>
        <v/>
      </c>
      <c r="D69" t="str">
        <f>IF('Tracking Data'!J69&lt;&gt;"",'Tracking Data'!J69,"")</f>
        <v/>
      </c>
      <c r="E69" t="str">
        <f ca="1">IF(AND('Tracking Data'!K69&lt;&gt;"",'Tracking Data'!L69="",'Tracking Data'!$C69&lt;&gt;"Blocked",'Tracking Data'!$C69&lt;&gt;"Aborted"),1,"")</f>
        <v/>
      </c>
      <c r="F69" t="str">
        <f ca="1">IF(AND('Tracking Data'!L69&lt;&gt;"",'Tracking Data'!M69="",'Tracking Data'!$C69&lt;&gt;"Blocked",'Tracking Data'!$C69&lt;&gt;"Aborted"),1,"")</f>
        <v/>
      </c>
      <c r="G69" t="str">
        <f ca="1">IF(AND('Tracking Data'!M69&lt;&gt;"",'Tracking Data'!N69="",'Tracking Data'!$C69&lt;&gt;"Blocked",'Tracking Data'!$C69&lt;&gt;"Aborted"),1,"")</f>
        <v/>
      </c>
      <c r="H69" t="str">
        <f ca="1">IF(AND('Tracking Data'!N69&lt;&gt;"",'Tracking Data'!O69="",'Tracking Data'!$C69&lt;&gt;"Blocked",'Tracking Data'!$C69&lt;&gt;"Aborted"),1,"")</f>
        <v/>
      </c>
      <c r="I69" t="str">
        <f ca="1">IF(AND('Tracking Data'!O69&lt;&gt;"",'Tracking Data'!P69="",'Tracking Data'!$C69&lt;&gt;"Blocked",'Tracking Data'!$C69&lt;&gt;"Aborted"),1,"")</f>
        <v/>
      </c>
      <c r="J69" t="str">
        <f ca="1">IF(AND('Tracking Data'!P69&lt;&gt;"",'Tracking Data'!Q69="",'Tracking Data'!$C69&lt;&gt;"Blocked",'Tracking Data'!$C69&lt;&gt;"Aborted"),1,"")</f>
        <v/>
      </c>
      <c r="K69" t="str">
        <f ca="1">IF(AND('Tracking Data'!Q69&lt;&gt;"",'Tracking Data'!R69="",'Tracking Data'!$C69&lt;&gt;"Blocked",'Tracking Data'!$C69&lt;&gt;"Aborted"),1,"")</f>
        <v/>
      </c>
      <c r="L69" t="str">
        <f>IF('Tracking Data'!R69&lt;&gt;"",1,"")</f>
        <v/>
      </c>
      <c r="M69" t="b">
        <f>IF('Tracking Data'!H69="XS",0,IF('Tracking Data'!H69="S",2,IF('Tracking Data'!H69="M",3,IF('Tracking Data'!H69="L",5,IF('Tracking Data'!H69="XL",10)))))</f>
        <v>0</v>
      </c>
      <c r="N69" s="22" t="e">
        <f>WORKDAY('Tracking Data'!K69,M69)</f>
        <v>#VALUE!</v>
      </c>
      <c r="O69" s="22" t="e">
        <f>IF(L69&lt;&gt;1,N69,'Tracking Data'!R69)</f>
        <v>#VALUE!</v>
      </c>
    </row>
    <row r="70" spans="1:15" x14ac:dyDescent="0.25">
      <c r="A70" t="str">
        <f>IF('Tracking Data'!D70&lt;&gt;"",'Tracking Data'!D70,"")</f>
        <v/>
      </c>
      <c r="B70" t="str">
        <f>IF('Tracking Data'!E70&lt;&gt;"",'Tracking Data'!E70,"")</f>
        <v/>
      </c>
      <c r="C70" t="str">
        <f>IF('Tracking Data'!G70&lt;&gt;"",'Tracking Data'!G70,"")</f>
        <v/>
      </c>
      <c r="D70" t="str">
        <f>IF('Tracking Data'!J70&lt;&gt;"",'Tracking Data'!J70,"")</f>
        <v/>
      </c>
      <c r="E70" t="str">
        <f ca="1">IF(AND('Tracking Data'!K70&lt;&gt;"",'Tracking Data'!L70="",'Tracking Data'!$C70&lt;&gt;"Blocked",'Tracking Data'!$C70&lt;&gt;"Aborted"),1,"")</f>
        <v/>
      </c>
      <c r="F70" t="str">
        <f ca="1">IF(AND('Tracking Data'!L70&lt;&gt;"",'Tracking Data'!M70="",'Tracking Data'!$C70&lt;&gt;"Blocked",'Tracking Data'!$C70&lt;&gt;"Aborted"),1,"")</f>
        <v/>
      </c>
      <c r="G70" t="str">
        <f ca="1">IF(AND('Tracking Data'!M70&lt;&gt;"",'Tracking Data'!N70="",'Tracking Data'!$C70&lt;&gt;"Blocked",'Tracking Data'!$C70&lt;&gt;"Aborted"),1,"")</f>
        <v/>
      </c>
      <c r="H70" t="str">
        <f ca="1">IF(AND('Tracking Data'!N70&lt;&gt;"",'Tracking Data'!O70="",'Tracking Data'!$C70&lt;&gt;"Blocked",'Tracking Data'!$C70&lt;&gt;"Aborted"),1,"")</f>
        <v/>
      </c>
      <c r="I70" t="str">
        <f ca="1">IF(AND('Tracking Data'!O70&lt;&gt;"",'Tracking Data'!P70="",'Tracking Data'!$C70&lt;&gt;"Blocked",'Tracking Data'!$C70&lt;&gt;"Aborted"),1,"")</f>
        <v/>
      </c>
      <c r="J70" t="str">
        <f ca="1">IF(AND('Tracking Data'!P70&lt;&gt;"",'Tracking Data'!Q70="",'Tracking Data'!$C70&lt;&gt;"Blocked",'Tracking Data'!$C70&lt;&gt;"Aborted"),1,"")</f>
        <v/>
      </c>
      <c r="K70" t="str">
        <f ca="1">IF(AND('Tracking Data'!Q70&lt;&gt;"",'Tracking Data'!R70="",'Tracking Data'!$C70&lt;&gt;"Blocked",'Tracking Data'!$C70&lt;&gt;"Aborted"),1,"")</f>
        <v/>
      </c>
      <c r="L70" t="str">
        <f>IF('Tracking Data'!R70&lt;&gt;"",1,"")</f>
        <v/>
      </c>
      <c r="M70" t="b">
        <f>IF('Tracking Data'!H70="XS",0,IF('Tracking Data'!H70="S",2,IF('Tracking Data'!H70="M",3,IF('Tracking Data'!H70="L",5,IF('Tracking Data'!H70="XL",10)))))</f>
        <v>0</v>
      </c>
      <c r="N70" s="22" t="e">
        <f>WORKDAY('Tracking Data'!K70,M70)</f>
        <v>#VALUE!</v>
      </c>
      <c r="O70" s="22" t="e">
        <f>IF(L70&lt;&gt;1,N70,'Tracking Data'!R70)</f>
        <v>#VALUE!</v>
      </c>
    </row>
    <row r="71" spans="1:15" x14ac:dyDescent="0.25">
      <c r="A71" t="str">
        <f>IF('Tracking Data'!D71&lt;&gt;"",'Tracking Data'!D71,"")</f>
        <v/>
      </c>
      <c r="B71" t="str">
        <f>IF('Tracking Data'!E71&lt;&gt;"",'Tracking Data'!E71,"")</f>
        <v/>
      </c>
      <c r="C71" t="str">
        <f>IF('Tracking Data'!G71&lt;&gt;"",'Tracking Data'!G71,"")</f>
        <v/>
      </c>
      <c r="D71" t="str">
        <f>IF('Tracking Data'!J71&lt;&gt;"",'Tracking Data'!J71,"")</f>
        <v/>
      </c>
      <c r="E71" t="str">
        <f ca="1">IF(AND('Tracking Data'!K71&lt;&gt;"",'Tracking Data'!L71="",'Tracking Data'!$C71&lt;&gt;"Blocked",'Tracking Data'!$C71&lt;&gt;"Aborted"),1,"")</f>
        <v/>
      </c>
      <c r="F71" t="str">
        <f ca="1">IF(AND('Tracking Data'!L71&lt;&gt;"",'Tracking Data'!M71="",'Tracking Data'!$C71&lt;&gt;"Blocked",'Tracking Data'!$C71&lt;&gt;"Aborted"),1,"")</f>
        <v/>
      </c>
      <c r="G71" t="str">
        <f ca="1">IF(AND('Tracking Data'!M71&lt;&gt;"",'Tracking Data'!N71="",'Tracking Data'!$C71&lt;&gt;"Blocked",'Tracking Data'!$C71&lt;&gt;"Aborted"),1,"")</f>
        <v/>
      </c>
      <c r="H71" t="str">
        <f ca="1">IF(AND('Tracking Data'!N71&lt;&gt;"",'Tracking Data'!O71="",'Tracking Data'!$C71&lt;&gt;"Blocked",'Tracking Data'!$C71&lt;&gt;"Aborted"),1,"")</f>
        <v/>
      </c>
      <c r="I71" t="str">
        <f ca="1">IF(AND('Tracking Data'!O71&lt;&gt;"",'Tracking Data'!P71="",'Tracking Data'!$C71&lt;&gt;"Blocked",'Tracking Data'!$C71&lt;&gt;"Aborted"),1,"")</f>
        <v/>
      </c>
      <c r="J71" t="str">
        <f ca="1">IF(AND('Tracking Data'!P71&lt;&gt;"",'Tracking Data'!Q71="",'Tracking Data'!$C71&lt;&gt;"Blocked",'Tracking Data'!$C71&lt;&gt;"Aborted"),1,"")</f>
        <v/>
      </c>
      <c r="K71" t="str">
        <f ca="1">IF(AND('Tracking Data'!Q71&lt;&gt;"",'Tracking Data'!R71="",'Tracking Data'!$C71&lt;&gt;"Blocked",'Tracking Data'!$C71&lt;&gt;"Aborted"),1,"")</f>
        <v/>
      </c>
      <c r="L71" t="str">
        <f>IF('Tracking Data'!R71&lt;&gt;"",1,"")</f>
        <v/>
      </c>
      <c r="M71" t="b">
        <f>IF('Tracking Data'!H71="XS",0,IF('Tracking Data'!H71="S",2,IF('Tracking Data'!H71="M",3,IF('Tracking Data'!H71="L",5,IF('Tracking Data'!H71="XL",10)))))</f>
        <v>0</v>
      </c>
      <c r="N71" s="22" t="e">
        <f>WORKDAY('Tracking Data'!K71,M71)</f>
        <v>#VALUE!</v>
      </c>
      <c r="O71" s="22" t="e">
        <f>IF(L71&lt;&gt;1,N71,'Tracking Data'!R71)</f>
        <v>#VALUE!</v>
      </c>
    </row>
    <row r="72" spans="1:15" x14ac:dyDescent="0.25">
      <c r="A72" t="str">
        <f>IF('Tracking Data'!D72&lt;&gt;"",'Tracking Data'!D72,"")</f>
        <v/>
      </c>
      <c r="B72" t="str">
        <f>IF('Tracking Data'!E72&lt;&gt;"",'Tracking Data'!E72,"")</f>
        <v/>
      </c>
      <c r="C72" t="str">
        <f>IF('Tracking Data'!G72&lt;&gt;"",'Tracking Data'!G72,"")</f>
        <v/>
      </c>
      <c r="D72" t="str">
        <f>IF('Tracking Data'!J72&lt;&gt;"",'Tracking Data'!J72,"")</f>
        <v/>
      </c>
      <c r="E72" t="str">
        <f ca="1">IF(AND('Tracking Data'!K72&lt;&gt;"",'Tracking Data'!L72="",'Tracking Data'!$C72&lt;&gt;"Blocked",'Tracking Data'!$C72&lt;&gt;"Aborted"),1,"")</f>
        <v/>
      </c>
      <c r="F72" t="str">
        <f ca="1">IF(AND('Tracking Data'!L72&lt;&gt;"",'Tracking Data'!M72="",'Tracking Data'!$C72&lt;&gt;"Blocked",'Tracking Data'!$C72&lt;&gt;"Aborted"),1,"")</f>
        <v/>
      </c>
      <c r="G72" t="str">
        <f ca="1">IF(AND('Tracking Data'!M72&lt;&gt;"",'Tracking Data'!N72="",'Tracking Data'!$C72&lt;&gt;"Blocked",'Tracking Data'!$C72&lt;&gt;"Aborted"),1,"")</f>
        <v/>
      </c>
      <c r="H72" t="str">
        <f ca="1">IF(AND('Tracking Data'!N72&lt;&gt;"",'Tracking Data'!O72="",'Tracking Data'!$C72&lt;&gt;"Blocked",'Tracking Data'!$C72&lt;&gt;"Aborted"),1,"")</f>
        <v/>
      </c>
      <c r="I72" t="str">
        <f ca="1">IF(AND('Tracking Data'!O72&lt;&gt;"",'Tracking Data'!P72="",'Tracking Data'!$C72&lt;&gt;"Blocked",'Tracking Data'!$C72&lt;&gt;"Aborted"),1,"")</f>
        <v/>
      </c>
      <c r="J72" t="str">
        <f ca="1">IF(AND('Tracking Data'!P72&lt;&gt;"",'Tracking Data'!Q72="",'Tracking Data'!$C72&lt;&gt;"Blocked",'Tracking Data'!$C72&lt;&gt;"Aborted"),1,"")</f>
        <v/>
      </c>
      <c r="K72" t="str">
        <f ca="1">IF(AND('Tracking Data'!Q72&lt;&gt;"",'Tracking Data'!R72="",'Tracking Data'!$C72&lt;&gt;"Blocked",'Tracking Data'!$C72&lt;&gt;"Aborted"),1,"")</f>
        <v/>
      </c>
      <c r="L72" t="str">
        <f>IF('Tracking Data'!R72&lt;&gt;"",1,"")</f>
        <v/>
      </c>
      <c r="M72" t="b">
        <f>IF('Tracking Data'!H72="XS",0,IF('Tracking Data'!H72="S",2,IF('Tracking Data'!H72="M",3,IF('Tracking Data'!H72="L",5,IF('Tracking Data'!H72="XL",10)))))</f>
        <v>0</v>
      </c>
      <c r="N72" s="22" t="e">
        <f>WORKDAY('Tracking Data'!K72,M72)</f>
        <v>#VALUE!</v>
      </c>
      <c r="O72" s="22" t="e">
        <f>IF(L72&lt;&gt;1,N72,'Tracking Data'!R72)</f>
        <v>#VALUE!</v>
      </c>
    </row>
    <row r="73" spans="1:15" x14ac:dyDescent="0.25">
      <c r="A73" t="str">
        <f>IF('Tracking Data'!D73&lt;&gt;"",'Tracking Data'!D73,"")</f>
        <v/>
      </c>
      <c r="B73" t="str">
        <f>IF('Tracking Data'!E73&lt;&gt;"",'Tracking Data'!E73,"")</f>
        <v/>
      </c>
      <c r="C73" t="str">
        <f>IF('Tracking Data'!G73&lt;&gt;"",'Tracking Data'!G73,"")</f>
        <v/>
      </c>
      <c r="D73" t="str">
        <f>IF('Tracking Data'!J73&lt;&gt;"",'Tracking Data'!J73,"")</f>
        <v/>
      </c>
      <c r="E73" t="str">
        <f ca="1">IF(AND('Tracking Data'!K73&lt;&gt;"",'Tracking Data'!L73="",'Tracking Data'!$C73&lt;&gt;"Blocked",'Tracking Data'!$C73&lt;&gt;"Aborted"),1,"")</f>
        <v/>
      </c>
      <c r="F73" t="str">
        <f ca="1">IF(AND('Tracking Data'!L73&lt;&gt;"",'Tracking Data'!M73="",'Tracking Data'!$C73&lt;&gt;"Blocked",'Tracking Data'!$C73&lt;&gt;"Aborted"),1,"")</f>
        <v/>
      </c>
      <c r="G73" t="str">
        <f ca="1">IF(AND('Tracking Data'!M73&lt;&gt;"",'Tracking Data'!N73="",'Tracking Data'!$C73&lt;&gt;"Blocked",'Tracking Data'!$C73&lt;&gt;"Aborted"),1,"")</f>
        <v/>
      </c>
      <c r="H73" t="str">
        <f ca="1">IF(AND('Tracking Data'!N73&lt;&gt;"",'Tracking Data'!O73="",'Tracking Data'!$C73&lt;&gt;"Blocked",'Tracking Data'!$C73&lt;&gt;"Aborted"),1,"")</f>
        <v/>
      </c>
      <c r="I73" t="str">
        <f ca="1">IF(AND('Tracking Data'!O73&lt;&gt;"",'Tracking Data'!P73="",'Tracking Data'!$C73&lt;&gt;"Blocked",'Tracking Data'!$C73&lt;&gt;"Aborted"),1,"")</f>
        <v/>
      </c>
      <c r="J73" t="str">
        <f ca="1">IF(AND('Tracking Data'!P73&lt;&gt;"",'Tracking Data'!Q73="",'Tracking Data'!$C73&lt;&gt;"Blocked",'Tracking Data'!$C73&lt;&gt;"Aborted"),1,"")</f>
        <v/>
      </c>
      <c r="K73" t="str">
        <f ca="1">IF(AND('Tracking Data'!Q73&lt;&gt;"",'Tracking Data'!R73="",'Tracking Data'!$C73&lt;&gt;"Blocked",'Tracking Data'!$C73&lt;&gt;"Aborted"),1,"")</f>
        <v/>
      </c>
      <c r="L73" t="str">
        <f>IF('Tracking Data'!R73&lt;&gt;"",1,"")</f>
        <v/>
      </c>
      <c r="M73" t="b">
        <f>IF('Tracking Data'!H73="XS",0,IF('Tracking Data'!H73="S",2,IF('Tracking Data'!H73="M",3,IF('Tracking Data'!H73="L",5,IF('Tracking Data'!H73="XL",10)))))</f>
        <v>0</v>
      </c>
      <c r="N73" s="22" t="e">
        <f>WORKDAY('Tracking Data'!K73,M73)</f>
        <v>#VALUE!</v>
      </c>
      <c r="O73" s="22" t="e">
        <f>IF(L73&lt;&gt;1,N73,'Tracking Data'!R73)</f>
        <v>#VALUE!</v>
      </c>
    </row>
    <row r="74" spans="1:15" x14ac:dyDescent="0.25">
      <c r="A74" t="str">
        <f>IF('Tracking Data'!D74&lt;&gt;"",'Tracking Data'!D74,"")</f>
        <v/>
      </c>
      <c r="B74" t="str">
        <f>IF('Tracking Data'!E74&lt;&gt;"",'Tracking Data'!E74,"")</f>
        <v/>
      </c>
      <c r="C74" t="str">
        <f>IF('Tracking Data'!G74&lt;&gt;"",'Tracking Data'!G74,"")</f>
        <v/>
      </c>
      <c r="D74" t="str">
        <f>IF('Tracking Data'!J74&lt;&gt;"",'Tracking Data'!J74,"")</f>
        <v/>
      </c>
      <c r="E74" t="str">
        <f ca="1">IF(AND('Tracking Data'!K74&lt;&gt;"",'Tracking Data'!L74="",'Tracking Data'!$C74&lt;&gt;"Blocked",'Tracking Data'!$C74&lt;&gt;"Aborted"),1,"")</f>
        <v/>
      </c>
      <c r="F74" t="str">
        <f ca="1">IF(AND('Tracking Data'!L74&lt;&gt;"",'Tracking Data'!M74="",'Tracking Data'!$C74&lt;&gt;"Blocked",'Tracking Data'!$C74&lt;&gt;"Aborted"),1,"")</f>
        <v/>
      </c>
      <c r="G74" t="str">
        <f ca="1">IF(AND('Tracking Data'!M74&lt;&gt;"",'Tracking Data'!N74="",'Tracking Data'!$C74&lt;&gt;"Blocked",'Tracking Data'!$C74&lt;&gt;"Aborted"),1,"")</f>
        <v/>
      </c>
      <c r="H74" t="str">
        <f ca="1">IF(AND('Tracking Data'!N74&lt;&gt;"",'Tracking Data'!O74="",'Tracking Data'!$C74&lt;&gt;"Blocked",'Tracking Data'!$C74&lt;&gt;"Aborted"),1,"")</f>
        <v/>
      </c>
      <c r="I74" t="str">
        <f ca="1">IF(AND('Tracking Data'!O74&lt;&gt;"",'Tracking Data'!P74="",'Tracking Data'!$C74&lt;&gt;"Blocked",'Tracking Data'!$C74&lt;&gt;"Aborted"),1,"")</f>
        <v/>
      </c>
      <c r="J74" t="str">
        <f ca="1">IF(AND('Tracking Data'!P74&lt;&gt;"",'Tracking Data'!Q74="",'Tracking Data'!$C74&lt;&gt;"Blocked",'Tracking Data'!$C74&lt;&gt;"Aborted"),1,"")</f>
        <v/>
      </c>
      <c r="K74" t="str">
        <f ca="1">IF(AND('Tracking Data'!Q74&lt;&gt;"",'Tracking Data'!R74="",'Tracking Data'!$C74&lt;&gt;"Blocked",'Tracking Data'!$C74&lt;&gt;"Aborted"),1,"")</f>
        <v/>
      </c>
      <c r="L74" t="str">
        <f>IF('Tracking Data'!R74&lt;&gt;"",1,"")</f>
        <v/>
      </c>
      <c r="M74" t="b">
        <f>IF('Tracking Data'!H74="XS",0,IF('Tracking Data'!H74="S",2,IF('Tracking Data'!H74="M",3,IF('Tracking Data'!H74="L",5,IF('Tracking Data'!H74="XL",10)))))</f>
        <v>0</v>
      </c>
      <c r="N74" s="22" t="e">
        <f>WORKDAY('Tracking Data'!K74,M74)</f>
        <v>#VALUE!</v>
      </c>
      <c r="O74" s="22" t="e">
        <f>IF(L74&lt;&gt;1,N74,'Tracking Data'!R74)</f>
        <v>#VALUE!</v>
      </c>
    </row>
    <row r="75" spans="1:15" x14ac:dyDescent="0.25">
      <c r="A75" t="str">
        <f>IF('Tracking Data'!D75&lt;&gt;"",'Tracking Data'!D75,"")</f>
        <v/>
      </c>
      <c r="B75" t="str">
        <f>IF('Tracking Data'!E75&lt;&gt;"",'Tracking Data'!E75,"")</f>
        <v/>
      </c>
      <c r="C75" t="str">
        <f>IF('Tracking Data'!G75&lt;&gt;"",'Tracking Data'!G75,"")</f>
        <v/>
      </c>
      <c r="D75" t="str">
        <f>IF('Tracking Data'!J75&lt;&gt;"",'Tracking Data'!J75,"")</f>
        <v/>
      </c>
      <c r="E75" t="str">
        <f ca="1">IF(AND('Tracking Data'!K75&lt;&gt;"",'Tracking Data'!L75="",'Tracking Data'!$C75&lt;&gt;"Blocked",'Tracking Data'!$C75&lt;&gt;"Aborted"),1,"")</f>
        <v/>
      </c>
      <c r="F75" t="str">
        <f ca="1">IF(AND('Tracking Data'!L75&lt;&gt;"",'Tracking Data'!M75="",'Tracking Data'!$C75&lt;&gt;"Blocked",'Tracking Data'!$C75&lt;&gt;"Aborted"),1,"")</f>
        <v/>
      </c>
      <c r="G75" t="str">
        <f ca="1">IF(AND('Tracking Data'!M75&lt;&gt;"",'Tracking Data'!N75="",'Tracking Data'!$C75&lt;&gt;"Blocked",'Tracking Data'!$C75&lt;&gt;"Aborted"),1,"")</f>
        <v/>
      </c>
      <c r="H75" t="str">
        <f ca="1">IF(AND('Tracking Data'!N75&lt;&gt;"",'Tracking Data'!O75="",'Tracking Data'!$C75&lt;&gt;"Blocked",'Tracking Data'!$C75&lt;&gt;"Aborted"),1,"")</f>
        <v/>
      </c>
      <c r="I75" t="str">
        <f ca="1">IF(AND('Tracking Data'!O75&lt;&gt;"",'Tracking Data'!P75="",'Tracking Data'!$C75&lt;&gt;"Blocked",'Tracking Data'!$C75&lt;&gt;"Aborted"),1,"")</f>
        <v/>
      </c>
      <c r="J75" t="str">
        <f ca="1">IF(AND('Tracking Data'!P75&lt;&gt;"",'Tracking Data'!Q75="",'Tracking Data'!$C75&lt;&gt;"Blocked",'Tracking Data'!$C75&lt;&gt;"Aborted"),1,"")</f>
        <v/>
      </c>
      <c r="K75" t="str">
        <f ca="1">IF(AND('Tracking Data'!Q75&lt;&gt;"",'Tracking Data'!R75="",'Tracking Data'!$C75&lt;&gt;"Blocked",'Tracking Data'!$C75&lt;&gt;"Aborted"),1,"")</f>
        <v/>
      </c>
      <c r="L75" t="str">
        <f>IF('Tracking Data'!R75&lt;&gt;"",1,"")</f>
        <v/>
      </c>
      <c r="M75" t="b">
        <f>IF('Tracking Data'!H75="XS",0,IF('Tracking Data'!H75="S",2,IF('Tracking Data'!H75="M",3,IF('Tracking Data'!H75="L",5,IF('Tracking Data'!H75="XL",10)))))</f>
        <v>0</v>
      </c>
      <c r="N75" s="22" t="e">
        <f>WORKDAY('Tracking Data'!K75,M75)</f>
        <v>#VALUE!</v>
      </c>
      <c r="O75" s="22" t="e">
        <f>IF(L75&lt;&gt;1,N75,'Tracking Data'!R75)</f>
        <v>#VALUE!</v>
      </c>
    </row>
    <row r="76" spans="1:15" x14ac:dyDescent="0.25">
      <c r="A76" t="str">
        <f>IF('Tracking Data'!D76&lt;&gt;"",'Tracking Data'!D76,"")</f>
        <v/>
      </c>
      <c r="B76" t="str">
        <f>IF('Tracking Data'!E76&lt;&gt;"",'Tracking Data'!E76,"")</f>
        <v/>
      </c>
      <c r="C76" t="str">
        <f>IF('Tracking Data'!G76&lt;&gt;"",'Tracking Data'!G76,"")</f>
        <v/>
      </c>
      <c r="D76" t="str">
        <f>IF('Tracking Data'!J76&lt;&gt;"",'Tracking Data'!J76,"")</f>
        <v/>
      </c>
      <c r="E76" t="str">
        <f ca="1">IF(AND('Tracking Data'!K76&lt;&gt;"",'Tracking Data'!L76="",'Tracking Data'!$C76&lt;&gt;"Blocked",'Tracking Data'!$C76&lt;&gt;"Aborted"),1,"")</f>
        <v/>
      </c>
      <c r="F76" t="str">
        <f ca="1">IF(AND('Tracking Data'!L76&lt;&gt;"",'Tracking Data'!M76="",'Tracking Data'!$C76&lt;&gt;"Blocked",'Tracking Data'!$C76&lt;&gt;"Aborted"),1,"")</f>
        <v/>
      </c>
      <c r="G76" t="str">
        <f ca="1">IF(AND('Tracking Data'!M76&lt;&gt;"",'Tracking Data'!N76="",'Tracking Data'!$C76&lt;&gt;"Blocked",'Tracking Data'!$C76&lt;&gt;"Aborted"),1,"")</f>
        <v/>
      </c>
      <c r="H76" t="str">
        <f ca="1">IF(AND('Tracking Data'!N76&lt;&gt;"",'Tracking Data'!O76="",'Tracking Data'!$C76&lt;&gt;"Blocked",'Tracking Data'!$C76&lt;&gt;"Aborted"),1,"")</f>
        <v/>
      </c>
      <c r="I76" t="str">
        <f ca="1">IF(AND('Tracking Data'!O76&lt;&gt;"",'Tracking Data'!P76="",'Tracking Data'!$C76&lt;&gt;"Blocked",'Tracking Data'!$C76&lt;&gt;"Aborted"),1,"")</f>
        <v/>
      </c>
      <c r="J76" t="str">
        <f ca="1">IF(AND('Tracking Data'!P76&lt;&gt;"",'Tracking Data'!Q76="",'Tracking Data'!$C76&lt;&gt;"Blocked",'Tracking Data'!$C76&lt;&gt;"Aborted"),1,"")</f>
        <v/>
      </c>
      <c r="K76" t="str">
        <f ca="1">IF(AND('Tracking Data'!Q76&lt;&gt;"",'Tracking Data'!R76="",'Tracking Data'!$C76&lt;&gt;"Blocked",'Tracking Data'!$C76&lt;&gt;"Aborted"),1,"")</f>
        <v/>
      </c>
      <c r="L76" t="str">
        <f>IF('Tracking Data'!R76&lt;&gt;"",1,"")</f>
        <v/>
      </c>
      <c r="M76" t="b">
        <f>IF('Tracking Data'!H76="XS",0,IF('Tracking Data'!H76="S",2,IF('Tracking Data'!H76="M",3,IF('Tracking Data'!H76="L",5,IF('Tracking Data'!H76="XL",10)))))</f>
        <v>0</v>
      </c>
      <c r="N76" s="22" t="e">
        <f>WORKDAY('Tracking Data'!K76,M76)</f>
        <v>#VALUE!</v>
      </c>
      <c r="O76" s="22" t="e">
        <f>IF(L76&lt;&gt;1,N76,'Tracking Data'!R76)</f>
        <v>#VALUE!</v>
      </c>
    </row>
    <row r="77" spans="1:15" x14ac:dyDescent="0.25">
      <c r="A77" t="str">
        <f>IF('Tracking Data'!D77&lt;&gt;"",'Tracking Data'!D77,"")</f>
        <v/>
      </c>
      <c r="B77" t="str">
        <f>IF('Tracking Data'!E77&lt;&gt;"",'Tracking Data'!E77,"")</f>
        <v/>
      </c>
      <c r="C77" t="str">
        <f>IF('Tracking Data'!G77&lt;&gt;"",'Tracking Data'!G77,"")</f>
        <v/>
      </c>
      <c r="D77" t="str">
        <f>IF('Tracking Data'!J77&lt;&gt;"",'Tracking Data'!J77,"")</f>
        <v/>
      </c>
      <c r="E77" t="str">
        <f ca="1">IF(AND('Tracking Data'!K77&lt;&gt;"",'Tracking Data'!L77="",'Tracking Data'!$C77&lt;&gt;"Blocked",'Tracking Data'!$C77&lt;&gt;"Aborted"),1,"")</f>
        <v/>
      </c>
      <c r="F77" t="str">
        <f ca="1">IF(AND('Tracking Data'!L77&lt;&gt;"",'Tracking Data'!M77="",'Tracking Data'!$C77&lt;&gt;"Blocked",'Tracking Data'!$C77&lt;&gt;"Aborted"),1,"")</f>
        <v/>
      </c>
      <c r="G77" t="str">
        <f ca="1">IF(AND('Tracking Data'!M77&lt;&gt;"",'Tracking Data'!N77="",'Tracking Data'!$C77&lt;&gt;"Blocked",'Tracking Data'!$C77&lt;&gt;"Aborted"),1,"")</f>
        <v/>
      </c>
      <c r="H77" t="str">
        <f ca="1">IF(AND('Tracking Data'!N77&lt;&gt;"",'Tracking Data'!O77="",'Tracking Data'!$C77&lt;&gt;"Blocked",'Tracking Data'!$C77&lt;&gt;"Aborted"),1,"")</f>
        <v/>
      </c>
      <c r="I77" t="str">
        <f ca="1">IF(AND('Tracking Data'!O77&lt;&gt;"",'Tracking Data'!P77="",'Tracking Data'!$C77&lt;&gt;"Blocked",'Tracking Data'!$C77&lt;&gt;"Aborted"),1,"")</f>
        <v/>
      </c>
      <c r="J77" t="str">
        <f ca="1">IF(AND('Tracking Data'!P77&lt;&gt;"",'Tracking Data'!Q77="",'Tracking Data'!$C77&lt;&gt;"Blocked",'Tracking Data'!$C77&lt;&gt;"Aborted"),1,"")</f>
        <v/>
      </c>
      <c r="K77" t="str">
        <f ca="1">IF(AND('Tracking Data'!Q77&lt;&gt;"",'Tracking Data'!R77="",'Tracking Data'!$C77&lt;&gt;"Blocked",'Tracking Data'!$C77&lt;&gt;"Aborted"),1,"")</f>
        <v/>
      </c>
      <c r="L77" t="str">
        <f>IF('Tracking Data'!R77&lt;&gt;"",1,"")</f>
        <v/>
      </c>
      <c r="M77" t="b">
        <f>IF('Tracking Data'!H77="XS",0,IF('Tracking Data'!H77="S",2,IF('Tracking Data'!H77="M",3,IF('Tracking Data'!H77="L",5,IF('Tracking Data'!H77="XL",10)))))</f>
        <v>0</v>
      </c>
      <c r="N77" s="22" t="e">
        <f>WORKDAY('Tracking Data'!K77,M77)</f>
        <v>#VALUE!</v>
      </c>
      <c r="O77" s="22" t="e">
        <f>IF(L77&lt;&gt;1,N77,'Tracking Data'!R77)</f>
        <v>#VALUE!</v>
      </c>
    </row>
    <row r="78" spans="1:15" x14ac:dyDescent="0.25">
      <c r="A78" t="str">
        <f>IF('Tracking Data'!D78&lt;&gt;"",'Tracking Data'!D78,"")</f>
        <v/>
      </c>
      <c r="B78" t="str">
        <f>IF('Tracking Data'!E78&lt;&gt;"",'Tracking Data'!E78,"")</f>
        <v/>
      </c>
      <c r="C78" t="str">
        <f>IF('Tracking Data'!G78&lt;&gt;"",'Tracking Data'!G78,"")</f>
        <v/>
      </c>
      <c r="D78" t="str">
        <f>IF('Tracking Data'!J78&lt;&gt;"",'Tracking Data'!J78,"")</f>
        <v/>
      </c>
      <c r="E78" t="str">
        <f ca="1">IF(AND('Tracking Data'!K78&lt;&gt;"",'Tracking Data'!L78="",'Tracking Data'!$C78&lt;&gt;"Blocked",'Tracking Data'!$C78&lt;&gt;"Aborted"),1,"")</f>
        <v/>
      </c>
      <c r="F78" t="str">
        <f ca="1">IF(AND('Tracking Data'!L78&lt;&gt;"",'Tracking Data'!M78="",'Tracking Data'!$C78&lt;&gt;"Blocked",'Tracking Data'!$C78&lt;&gt;"Aborted"),1,"")</f>
        <v/>
      </c>
      <c r="G78" t="str">
        <f ca="1">IF(AND('Tracking Data'!M78&lt;&gt;"",'Tracking Data'!N78="",'Tracking Data'!$C78&lt;&gt;"Blocked",'Tracking Data'!$C78&lt;&gt;"Aborted"),1,"")</f>
        <v/>
      </c>
      <c r="H78" t="str">
        <f ca="1">IF(AND('Tracking Data'!N78&lt;&gt;"",'Tracking Data'!O78="",'Tracking Data'!$C78&lt;&gt;"Blocked",'Tracking Data'!$C78&lt;&gt;"Aborted"),1,"")</f>
        <v/>
      </c>
      <c r="I78" t="str">
        <f ca="1">IF(AND('Tracking Data'!O78&lt;&gt;"",'Tracking Data'!P78="",'Tracking Data'!$C78&lt;&gt;"Blocked",'Tracking Data'!$C78&lt;&gt;"Aborted"),1,"")</f>
        <v/>
      </c>
      <c r="J78" t="str">
        <f ca="1">IF(AND('Tracking Data'!P78&lt;&gt;"",'Tracking Data'!Q78="",'Tracking Data'!$C78&lt;&gt;"Blocked",'Tracking Data'!$C78&lt;&gt;"Aborted"),1,"")</f>
        <v/>
      </c>
      <c r="K78" t="str">
        <f ca="1">IF(AND('Tracking Data'!Q78&lt;&gt;"",'Tracking Data'!R78="",'Tracking Data'!$C78&lt;&gt;"Blocked",'Tracking Data'!$C78&lt;&gt;"Aborted"),1,"")</f>
        <v/>
      </c>
      <c r="L78" t="str">
        <f>IF('Tracking Data'!R78&lt;&gt;"",1,"")</f>
        <v/>
      </c>
      <c r="M78" t="b">
        <f>IF('Tracking Data'!H78="XS",0,IF('Tracking Data'!H78="S",2,IF('Tracking Data'!H78="M",3,IF('Tracking Data'!H78="L",5,IF('Tracking Data'!H78="XL",10)))))</f>
        <v>0</v>
      </c>
      <c r="N78" s="22" t="e">
        <f>WORKDAY('Tracking Data'!K78,M78)</f>
        <v>#VALUE!</v>
      </c>
      <c r="O78" s="22" t="e">
        <f>IF(L78&lt;&gt;1,N78,'Tracking Data'!R78)</f>
        <v>#VALUE!</v>
      </c>
    </row>
    <row r="79" spans="1:15" x14ac:dyDescent="0.25">
      <c r="A79" t="str">
        <f>IF('Tracking Data'!D79&lt;&gt;"",'Tracking Data'!D79,"")</f>
        <v/>
      </c>
      <c r="B79" t="str">
        <f>IF('Tracking Data'!E79&lt;&gt;"",'Tracking Data'!E79,"")</f>
        <v/>
      </c>
      <c r="C79" t="str">
        <f>IF('Tracking Data'!G79&lt;&gt;"",'Tracking Data'!G79,"")</f>
        <v/>
      </c>
      <c r="D79" t="str">
        <f>IF('Tracking Data'!J79&lt;&gt;"",'Tracking Data'!J79,"")</f>
        <v/>
      </c>
      <c r="E79" t="str">
        <f ca="1">IF(AND('Tracking Data'!K79&lt;&gt;"",'Tracking Data'!L79="",'Tracking Data'!$C79&lt;&gt;"Blocked",'Tracking Data'!$C79&lt;&gt;"Aborted"),1,"")</f>
        <v/>
      </c>
      <c r="F79" t="str">
        <f ca="1">IF(AND('Tracking Data'!L79&lt;&gt;"",'Tracking Data'!M79="",'Tracking Data'!$C79&lt;&gt;"Blocked",'Tracking Data'!$C79&lt;&gt;"Aborted"),1,"")</f>
        <v/>
      </c>
      <c r="G79" t="str">
        <f ca="1">IF(AND('Tracking Data'!M79&lt;&gt;"",'Tracking Data'!N79="",'Tracking Data'!$C79&lt;&gt;"Blocked",'Tracking Data'!$C79&lt;&gt;"Aborted"),1,"")</f>
        <v/>
      </c>
      <c r="H79" t="str">
        <f ca="1">IF(AND('Tracking Data'!N79&lt;&gt;"",'Tracking Data'!O79="",'Tracking Data'!$C79&lt;&gt;"Blocked",'Tracking Data'!$C79&lt;&gt;"Aborted"),1,"")</f>
        <v/>
      </c>
      <c r="I79" t="str">
        <f ca="1">IF(AND('Tracking Data'!O79&lt;&gt;"",'Tracking Data'!P79="",'Tracking Data'!$C79&lt;&gt;"Blocked",'Tracking Data'!$C79&lt;&gt;"Aborted"),1,"")</f>
        <v/>
      </c>
      <c r="J79" t="str">
        <f ca="1">IF(AND('Tracking Data'!P79&lt;&gt;"",'Tracking Data'!Q79="",'Tracking Data'!$C79&lt;&gt;"Blocked",'Tracking Data'!$C79&lt;&gt;"Aborted"),1,"")</f>
        <v/>
      </c>
      <c r="K79" t="str">
        <f ca="1">IF(AND('Tracking Data'!Q79&lt;&gt;"",'Tracking Data'!R79="",'Tracking Data'!$C79&lt;&gt;"Blocked",'Tracking Data'!$C79&lt;&gt;"Aborted"),1,"")</f>
        <v/>
      </c>
      <c r="L79" t="str">
        <f>IF('Tracking Data'!R79&lt;&gt;"",1,"")</f>
        <v/>
      </c>
      <c r="M79" t="b">
        <f>IF('Tracking Data'!H79="XS",0,IF('Tracking Data'!H79="S",2,IF('Tracking Data'!H79="M",3,IF('Tracking Data'!H79="L",5,IF('Tracking Data'!H79="XL",10)))))</f>
        <v>0</v>
      </c>
      <c r="N79" s="22" t="e">
        <f>WORKDAY('Tracking Data'!K79,M79)</f>
        <v>#VALUE!</v>
      </c>
      <c r="O79" s="22" t="e">
        <f>IF(L79&lt;&gt;1,N79,'Tracking Data'!R79)</f>
        <v>#VALUE!</v>
      </c>
    </row>
    <row r="80" spans="1:15" x14ac:dyDescent="0.25">
      <c r="A80" t="str">
        <f>IF('Tracking Data'!D80&lt;&gt;"",'Tracking Data'!D80,"")</f>
        <v/>
      </c>
      <c r="B80" t="str">
        <f>IF('Tracking Data'!E80&lt;&gt;"",'Tracking Data'!E80,"")</f>
        <v/>
      </c>
      <c r="C80" t="str">
        <f>IF('Tracking Data'!G80&lt;&gt;"",'Tracking Data'!G80,"")</f>
        <v/>
      </c>
      <c r="D80" t="str">
        <f>IF('Tracking Data'!J80&lt;&gt;"",'Tracking Data'!J80,"")</f>
        <v/>
      </c>
      <c r="E80" t="str">
        <f ca="1">IF(AND('Tracking Data'!K80&lt;&gt;"",'Tracking Data'!L80="",'Tracking Data'!$C80&lt;&gt;"Blocked",'Tracking Data'!$C80&lt;&gt;"Aborted"),1,"")</f>
        <v/>
      </c>
      <c r="F80" t="str">
        <f ca="1">IF(AND('Tracking Data'!L80&lt;&gt;"",'Tracking Data'!M80="",'Tracking Data'!$C80&lt;&gt;"Blocked",'Tracking Data'!$C80&lt;&gt;"Aborted"),1,"")</f>
        <v/>
      </c>
      <c r="G80" t="str">
        <f ca="1">IF(AND('Tracking Data'!M80&lt;&gt;"",'Tracking Data'!N80="",'Tracking Data'!$C80&lt;&gt;"Blocked",'Tracking Data'!$C80&lt;&gt;"Aborted"),1,"")</f>
        <v/>
      </c>
      <c r="H80" t="str">
        <f ca="1">IF(AND('Tracking Data'!N80&lt;&gt;"",'Tracking Data'!O80="",'Tracking Data'!$C80&lt;&gt;"Blocked",'Tracking Data'!$C80&lt;&gt;"Aborted"),1,"")</f>
        <v/>
      </c>
      <c r="I80" t="str">
        <f ca="1">IF(AND('Tracking Data'!O80&lt;&gt;"",'Tracking Data'!P80="",'Tracking Data'!$C80&lt;&gt;"Blocked",'Tracking Data'!$C80&lt;&gt;"Aborted"),1,"")</f>
        <v/>
      </c>
      <c r="J80" t="str">
        <f ca="1">IF(AND('Tracking Data'!P80&lt;&gt;"",'Tracking Data'!Q80="",'Tracking Data'!$C80&lt;&gt;"Blocked",'Tracking Data'!$C80&lt;&gt;"Aborted"),1,"")</f>
        <v/>
      </c>
      <c r="K80" t="str">
        <f ca="1">IF(AND('Tracking Data'!Q80&lt;&gt;"",'Tracking Data'!R80="",'Tracking Data'!$C80&lt;&gt;"Blocked",'Tracking Data'!$C80&lt;&gt;"Aborted"),1,"")</f>
        <v/>
      </c>
      <c r="L80" t="str">
        <f>IF('Tracking Data'!R80&lt;&gt;"",1,"")</f>
        <v/>
      </c>
      <c r="M80" t="b">
        <f>IF('Tracking Data'!H80="XS",0,IF('Tracking Data'!H80="S",2,IF('Tracking Data'!H80="M",3,IF('Tracking Data'!H80="L",5,IF('Tracking Data'!H80="XL",10)))))</f>
        <v>0</v>
      </c>
      <c r="N80" s="22" t="e">
        <f>WORKDAY('Tracking Data'!K80,M80)</f>
        <v>#VALUE!</v>
      </c>
      <c r="O80" s="22" t="e">
        <f>IF(L80&lt;&gt;1,N80,'Tracking Data'!R80)</f>
        <v>#VALUE!</v>
      </c>
    </row>
    <row r="81" spans="1:15" x14ac:dyDescent="0.25">
      <c r="A81" t="str">
        <f>IF('Tracking Data'!D81&lt;&gt;"",'Tracking Data'!D81,"")</f>
        <v/>
      </c>
      <c r="B81" t="str">
        <f>IF('Tracking Data'!E81&lt;&gt;"",'Tracking Data'!E81,"")</f>
        <v/>
      </c>
      <c r="C81" t="str">
        <f>IF('Tracking Data'!G81&lt;&gt;"",'Tracking Data'!G81,"")</f>
        <v/>
      </c>
      <c r="D81" t="str">
        <f>IF('Tracking Data'!J81&lt;&gt;"",'Tracking Data'!J81,"")</f>
        <v/>
      </c>
      <c r="E81" t="str">
        <f ca="1">IF(AND('Tracking Data'!K81&lt;&gt;"",'Tracking Data'!L81="",'Tracking Data'!$C81&lt;&gt;"Blocked",'Tracking Data'!$C81&lt;&gt;"Aborted"),1,"")</f>
        <v/>
      </c>
      <c r="F81" t="str">
        <f ca="1">IF(AND('Tracking Data'!L81&lt;&gt;"",'Tracking Data'!M81="",'Tracking Data'!$C81&lt;&gt;"Blocked",'Tracking Data'!$C81&lt;&gt;"Aborted"),1,"")</f>
        <v/>
      </c>
      <c r="G81" t="str">
        <f ca="1">IF(AND('Tracking Data'!M81&lt;&gt;"",'Tracking Data'!N81="",'Tracking Data'!$C81&lt;&gt;"Blocked",'Tracking Data'!$C81&lt;&gt;"Aborted"),1,"")</f>
        <v/>
      </c>
      <c r="H81" t="str">
        <f ca="1">IF(AND('Tracking Data'!N81&lt;&gt;"",'Tracking Data'!O81="",'Tracking Data'!$C81&lt;&gt;"Blocked",'Tracking Data'!$C81&lt;&gt;"Aborted"),1,"")</f>
        <v/>
      </c>
      <c r="I81" t="str">
        <f ca="1">IF(AND('Tracking Data'!O81&lt;&gt;"",'Tracking Data'!P81="",'Tracking Data'!$C81&lt;&gt;"Blocked",'Tracking Data'!$C81&lt;&gt;"Aborted"),1,"")</f>
        <v/>
      </c>
      <c r="J81" t="str">
        <f ca="1">IF(AND('Tracking Data'!P81&lt;&gt;"",'Tracking Data'!Q81="",'Tracking Data'!$C81&lt;&gt;"Blocked",'Tracking Data'!$C81&lt;&gt;"Aborted"),1,"")</f>
        <v/>
      </c>
      <c r="K81" t="str">
        <f ca="1">IF(AND('Tracking Data'!Q81&lt;&gt;"",'Tracking Data'!R81="",'Tracking Data'!$C81&lt;&gt;"Blocked",'Tracking Data'!$C81&lt;&gt;"Aborted"),1,"")</f>
        <v/>
      </c>
      <c r="L81" t="str">
        <f>IF('Tracking Data'!R81&lt;&gt;"",1,"")</f>
        <v/>
      </c>
      <c r="M81" t="b">
        <f>IF('Tracking Data'!H81="XS",0,IF('Tracking Data'!H81="S",2,IF('Tracking Data'!H81="M",3,IF('Tracking Data'!H81="L",5,IF('Tracking Data'!H81="XL",10)))))</f>
        <v>0</v>
      </c>
      <c r="N81" s="22" t="e">
        <f>WORKDAY('Tracking Data'!K81,M81)</f>
        <v>#VALUE!</v>
      </c>
      <c r="O81" s="22" t="e">
        <f>IF(L81&lt;&gt;1,N81,'Tracking Data'!R81)</f>
        <v>#VALUE!</v>
      </c>
    </row>
    <row r="82" spans="1:15" x14ac:dyDescent="0.25">
      <c r="A82" t="str">
        <f>IF('Tracking Data'!D82&lt;&gt;"",'Tracking Data'!D82,"")</f>
        <v/>
      </c>
      <c r="B82" t="str">
        <f>IF('Tracking Data'!E82&lt;&gt;"",'Tracking Data'!E82,"")</f>
        <v/>
      </c>
      <c r="C82" t="str">
        <f>IF('Tracking Data'!G82&lt;&gt;"",'Tracking Data'!G82,"")</f>
        <v/>
      </c>
      <c r="D82" t="str">
        <f>IF('Tracking Data'!J82&lt;&gt;"",'Tracking Data'!J82,"")</f>
        <v/>
      </c>
      <c r="E82" t="str">
        <f ca="1">IF(AND('Tracking Data'!K82&lt;&gt;"",'Tracking Data'!L82="",'Tracking Data'!$C82&lt;&gt;"Blocked",'Tracking Data'!$C82&lt;&gt;"Aborted"),1,"")</f>
        <v/>
      </c>
      <c r="F82" t="str">
        <f ca="1">IF(AND('Tracking Data'!L82&lt;&gt;"",'Tracking Data'!M82="",'Tracking Data'!$C82&lt;&gt;"Blocked",'Tracking Data'!$C82&lt;&gt;"Aborted"),1,"")</f>
        <v/>
      </c>
      <c r="G82" t="str">
        <f ca="1">IF(AND('Tracking Data'!M82&lt;&gt;"",'Tracking Data'!N82="",'Tracking Data'!$C82&lt;&gt;"Blocked",'Tracking Data'!$C82&lt;&gt;"Aborted"),1,"")</f>
        <v/>
      </c>
      <c r="H82" t="str">
        <f ca="1">IF(AND('Tracking Data'!N82&lt;&gt;"",'Tracking Data'!O82="",'Tracking Data'!$C82&lt;&gt;"Blocked",'Tracking Data'!$C82&lt;&gt;"Aborted"),1,"")</f>
        <v/>
      </c>
      <c r="I82" t="str">
        <f ca="1">IF(AND('Tracking Data'!O82&lt;&gt;"",'Tracking Data'!P82="",'Tracking Data'!$C82&lt;&gt;"Blocked",'Tracking Data'!$C82&lt;&gt;"Aborted"),1,"")</f>
        <v/>
      </c>
      <c r="J82" t="str">
        <f ca="1">IF(AND('Tracking Data'!P82&lt;&gt;"",'Tracking Data'!Q82="",'Tracking Data'!$C82&lt;&gt;"Blocked",'Tracking Data'!$C82&lt;&gt;"Aborted"),1,"")</f>
        <v/>
      </c>
      <c r="K82" t="str">
        <f ca="1">IF(AND('Tracking Data'!Q82&lt;&gt;"",'Tracking Data'!R82="",'Tracking Data'!$C82&lt;&gt;"Blocked",'Tracking Data'!$C82&lt;&gt;"Aborted"),1,"")</f>
        <v/>
      </c>
      <c r="L82" t="str">
        <f>IF('Tracking Data'!R82&lt;&gt;"",1,"")</f>
        <v/>
      </c>
      <c r="M82" t="b">
        <f>IF('Tracking Data'!H82="XS",0,IF('Tracking Data'!H82="S",2,IF('Tracking Data'!H82="M",3,IF('Tracking Data'!H82="L",5,IF('Tracking Data'!H82="XL",10)))))</f>
        <v>0</v>
      </c>
      <c r="N82" s="22" t="e">
        <f>WORKDAY('Tracking Data'!K82,M82)</f>
        <v>#VALUE!</v>
      </c>
      <c r="O82" s="22" t="e">
        <f>IF(L82&lt;&gt;1,N82,'Tracking Data'!R82)</f>
        <v>#VALUE!</v>
      </c>
    </row>
    <row r="83" spans="1:15" x14ac:dyDescent="0.25">
      <c r="A83" t="str">
        <f>IF('Tracking Data'!D83&lt;&gt;"",'Tracking Data'!D83,"")</f>
        <v/>
      </c>
      <c r="B83" t="str">
        <f>IF('Tracking Data'!E83&lt;&gt;"",'Tracking Data'!E83,"")</f>
        <v/>
      </c>
      <c r="C83" t="str">
        <f>IF('Tracking Data'!G83&lt;&gt;"",'Tracking Data'!G83,"")</f>
        <v/>
      </c>
      <c r="D83" t="str">
        <f>IF('Tracking Data'!J83&lt;&gt;"",'Tracking Data'!J83,"")</f>
        <v/>
      </c>
      <c r="E83" t="str">
        <f ca="1">IF(AND('Tracking Data'!K83&lt;&gt;"",'Tracking Data'!L83="",'Tracking Data'!$C83&lt;&gt;"Blocked",'Tracking Data'!$C83&lt;&gt;"Aborted"),1,"")</f>
        <v/>
      </c>
      <c r="F83" t="str">
        <f ca="1">IF(AND('Tracking Data'!L83&lt;&gt;"",'Tracking Data'!M83="",'Tracking Data'!$C83&lt;&gt;"Blocked",'Tracking Data'!$C83&lt;&gt;"Aborted"),1,"")</f>
        <v/>
      </c>
      <c r="G83" t="str">
        <f ca="1">IF(AND('Tracking Data'!M83&lt;&gt;"",'Tracking Data'!N83="",'Tracking Data'!$C83&lt;&gt;"Blocked",'Tracking Data'!$C83&lt;&gt;"Aborted"),1,"")</f>
        <v/>
      </c>
      <c r="H83" t="str">
        <f ca="1">IF(AND('Tracking Data'!N83&lt;&gt;"",'Tracking Data'!O83="",'Tracking Data'!$C83&lt;&gt;"Blocked",'Tracking Data'!$C83&lt;&gt;"Aborted"),1,"")</f>
        <v/>
      </c>
      <c r="I83" t="str">
        <f ca="1">IF(AND('Tracking Data'!O83&lt;&gt;"",'Tracking Data'!P83="",'Tracking Data'!$C83&lt;&gt;"Blocked",'Tracking Data'!$C83&lt;&gt;"Aborted"),1,"")</f>
        <v/>
      </c>
      <c r="J83" t="str">
        <f ca="1">IF(AND('Tracking Data'!P83&lt;&gt;"",'Tracking Data'!Q83="",'Tracking Data'!$C83&lt;&gt;"Blocked",'Tracking Data'!$C83&lt;&gt;"Aborted"),1,"")</f>
        <v/>
      </c>
      <c r="K83" t="str">
        <f ca="1">IF(AND('Tracking Data'!Q83&lt;&gt;"",'Tracking Data'!R83="",'Tracking Data'!$C83&lt;&gt;"Blocked",'Tracking Data'!$C83&lt;&gt;"Aborted"),1,"")</f>
        <v/>
      </c>
      <c r="L83" t="str">
        <f>IF('Tracking Data'!R83&lt;&gt;"",1,"")</f>
        <v/>
      </c>
      <c r="M83" t="b">
        <f>IF('Tracking Data'!H83="XS",0,IF('Tracking Data'!H83="S",2,IF('Tracking Data'!H83="M",3,IF('Tracking Data'!H83="L",5,IF('Tracking Data'!H83="XL",10)))))</f>
        <v>0</v>
      </c>
      <c r="N83" s="22" t="e">
        <f>WORKDAY('Tracking Data'!K83,M83)</f>
        <v>#VALUE!</v>
      </c>
      <c r="O83" s="22" t="e">
        <f>IF(L83&lt;&gt;1,N83,'Tracking Data'!R83)</f>
        <v>#VALUE!</v>
      </c>
    </row>
    <row r="84" spans="1:15" x14ac:dyDescent="0.25">
      <c r="A84" t="str">
        <f>IF('Tracking Data'!D84&lt;&gt;"",'Tracking Data'!D84,"")</f>
        <v/>
      </c>
      <c r="B84" t="str">
        <f>IF('Tracking Data'!E84&lt;&gt;"",'Tracking Data'!E84,"")</f>
        <v/>
      </c>
      <c r="C84" t="str">
        <f>IF('Tracking Data'!G84&lt;&gt;"",'Tracking Data'!G84,"")</f>
        <v/>
      </c>
      <c r="D84" t="str">
        <f>IF('Tracking Data'!J84&lt;&gt;"",'Tracking Data'!J84,"")</f>
        <v/>
      </c>
      <c r="E84" t="str">
        <f ca="1">IF(AND('Tracking Data'!K84&lt;&gt;"",'Tracking Data'!L84="",'Tracking Data'!$C84&lt;&gt;"Blocked",'Tracking Data'!$C84&lt;&gt;"Aborted"),1,"")</f>
        <v/>
      </c>
      <c r="F84" t="str">
        <f ca="1">IF(AND('Tracking Data'!L84&lt;&gt;"",'Tracking Data'!M84="",'Tracking Data'!$C84&lt;&gt;"Blocked",'Tracking Data'!$C84&lt;&gt;"Aborted"),1,"")</f>
        <v/>
      </c>
      <c r="G84" t="str">
        <f ca="1">IF(AND('Tracking Data'!M84&lt;&gt;"",'Tracking Data'!N84="",'Tracking Data'!$C84&lt;&gt;"Blocked",'Tracking Data'!$C84&lt;&gt;"Aborted"),1,"")</f>
        <v/>
      </c>
      <c r="H84" t="str">
        <f ca="1">IF(AND('Tracking Data'!N84&lt;&gt;"",'Tracking Data'!O84="",'Tracking Data'!$C84&lt;&gt;"Blocked",'Tracking Data'!$C84&lt;&gt;"Aborted"),1,"")</f>
        <v/>
      </c>
      <c r="I84" t="str">
        <f ca="1">IF(AND('Tracking Data'!O84&lt;&gt;"",'Tracking Data'!P84="",'Tracking Data'!$C84&lt;&gt;"Blocked",'Tracking Data'!$C84&lt;&gt;"Aborted"),1,"")</f>
        <v/>
      </c>
      <c r="J84" t="str">
        <f ca="1">IF(AND('Tracking Data'!P84&lt;&gt;"",'Tracking Data'!Q84="",'Tracking Data'!$C84&lt;&gt;"Blocked",'Tracking Data'!$C84&lt;&gt;"Aborted"),1,"")</f>
        <v/>
      </c>
      <c r="K84" t="str">
        <f ca="1">IF(AND('Tracking Data'!Q84&lt;&gt;"",'Tracking Data'!R84="",'Tracking Data'!$C84&lt;&gt;"Blocked",'Tracking Data'!$C84&lt;&gt;"Aborted"),1,"")</f>
        <v/>
      </c>
      <c r="L84" t="str">
        <f>IF('Tracking Data'!R84&lt;&gt;"",1,"")</f>
        <v/>
      </c>
      <c r="M84" t="b">
        <f>IF('Tracking Data'!H84="XS",0,IF('Tracking Data'!H84="S",2,IF('Tracking Data'!H84="M",3,IF('Tracking Data'!H84="L",5,IF('Tracking Data'!H84="XL",10)))))</f>
        <v>0</v>
      </c>
      <c r="N84" s="22" t="e">
        <f>WORKDAY('Tracking Data'!K84,M84)</f>
        <v>#VALUE!</v>
      </c>
      <c r="O84" s="22" t="e">
        <f>IF(L84&lt;&gt;1,N84,'Tracking Data'!R84)</f>
        <v>#VALUE!</v>
      </c>
    </row>
    <row r="85" spans="1:15" x14ac:dyDescent="0.25">
      <c r="A85" t="str">
        <f>IF('Tracking Data'!D85&lt;&gt;"",'Tracking Data'!D85,"")</f>
        <v/>
      </c>
      <c r="B85" t="str">
        <f>IF('Tracking Data'!E85&lt;&gt;"",'Tracking Data'!E85,"")</f>
        <v/>
      </c>
      <c r="C85" t="str">
        <f>IF('Tracking Data'!G85&lt;&gt;"",'Tracking Data'!G85,"")</f>
        <v/>
      </c>
      <c r="D85" t="str">
        <f>IF('Tracking Data'!J85&lt;&gt;"",'Tracking Data'!J85,"")</f>
        <v/>
      </c>
      <c r="E85" t="str">
        <f ca="1">IF(AND('Tracking Data'!K85&lt;&gt;"",'Tracking Data'!L85="",'Tracking Data'!$C85&lt;&gt;"Blocked",'Tracking Data'!$C85&lt;&gt;"Aborted"),1,"")</f>
        <v/>
      </c>
      <c r="F85" t="str">
        <f ca="1">IF(AND('Tracking Data'!L85&lt;&gt;"",'Tracking Data'!M85="",'Tracking Data'!$C85&lt;&gt;"Blocked",'Tracking Data'!$C85&lt;&gt;"Aborted"),1,"")</f>
        <v/>
      </c>
      <c r="G85" t="str">
        <f ca="1">IF(AND('Tracking Data'!M85&lt;&gt;"",'Tracking Data'!N85="",'Tracking Data'!$C85&lt;&gt;"Blocked",'Tracking Data'!$C85&lt;&gt;"Aborted"),1,"")</f>
        <v/>
      </c>
      <c r="H85" t="str">
        <f ca="1">IF(AND('Tracking Data'!N85&lt;&gt;"",'Tracking Data'!O85="",'Tracking Data'!$C85&lt;&gt;"Blocked",'Tracking Data'!$C85&lt;&gt;"Aborted"),1,"")</f>
        <v/>
      </c>
      <c r="I85" t="str">
        <f ca="1">IF(AND('Tracking Data'!O85&lt;&gt;"",'Tracking Data'!P85="",'Tracking Data'!$C85&lt;&gt;"Blocked",'Tracking Data'!$C85&lt;&gt;"Aborted"),1,"")</f>
        <v/>
      </c>
      <c r="J85" t="str">
        <f ca="1">IF(AND('Tracking Data'!P85&lt;&gt;"",'Tracking Data'!Q85="",'Tracking Data'!$C85&lt;&gt;"Blocked",'Tracking Data'!$C85&lt;&gt;"Aborted"),1,"")</f>
        <v/>
      </c>
      <c r="K85" t="str">
        <f ca="1">IF(AND('Tracking Data'!Q85&lt;&gt;"",'Tracking Data'!R85="",'Tracking Data'!$C85&lt;&gt;"Blocked",'Tracking Data'!$C85&lt;&gt;"Aborted"),1,"")</f>
        <v/>
      </c>
      <c r="L85" t="str">
        <f>IF('Tracking Data'!R85&lt;&gt;"",1,"")</f>
        <v/>
      </c>
      <c r="M85" t="b">
        <f>IF('Tracking Data'!H85="XS",0,IF('Tracking Data'!H85="S",2,IF('Tracking Data'!H85="M",3,IF('Tracking Data'!H85="L",5,IF('Tracking Data'!H85="XL",10)))))</f>
        <v>0</v>
      </c>
      <c r="N85" s="22" t="e">
        <f>WORKDAY('Tracking Data'!K85,M85)</f>
        <v>#VALUE!</v>
      </c>
      <c r="O85" s="22" t="e">
        <f>IF(L85&lt;&gt;1,N85,'Tracking Data'!R85)</f>
        <v>#VALUE!</v>
      </c>
    </row>
    <row r="86" spans="1:15" x14ac:dyDescent="0.25">
      <c r="A86" t="str">
        <f>IF('Tracking Data'!D86&lt;&gt;"",'Tracking Data'!D86,"")</f>
        <v/>
      </c>
      <c r="B86" t="str">
        <f>IF('Tracking Data'!E86&lt;&gt;"",'Tracking Data'!E86,"")</f>
        <v/>
      </c>
      <c r="C86" t="str">
        <f>IF('Tracking Data'!G86&lt;&gt;"",'Tracking Data'!G86,"")</f>
        <v/>
      </c>
      <c r="D86" t="str">
        <f>IF('Tracking Data'!J86&lt;&gt;"",'Tracking Data'!J86,"")</f>
        <v/>
      </c>
      <c r="E86" t="str">
        <f ca="1">IF(AND('Tracking Data'!K86&lt;&gt;"",'Tracking Data'!L86="",'Tracking Data'!$C86&lt;&gt;"Blocked",'Tracking Data'!$C86&lt;&gt;"Aborted"),1,"")</f>
        <v/>
      </c>
      <c r="F86" t="str">
        <f ca="1">IF(AND('Tracking Data'!L86&lt;&gt;"",'Tracking Data'!M86="",'Tracking Data'!$C86&lt;&gt;"Blocked",'Tracking Data'!$C86&lt;&gt;"Aborted"),1,"")</f>
        <v/>
      </c>
      <c r="G86" t="str">
        <f ca="1">IF(AND('Tracking Data'!M86&lt;&gt;"",'Tracking Data'!N86="",'Tracking Data'!$C86&lt;&gt;"Blocked",'Tracking Data'!$C86&lt;&gt;"Aborted"),1,"")</f>
        <v/>
      </c>
      <c r="H86" t="str">
        <f ca="1">IF(AND('Tracking Data'!N86&lt;&gt;"",'Tracking Data'!O86="",'Tracking Data'!$C86&lt;&gt;"Blocked",'Tracking Data'!$C86&lt;&gt;"Aborted"),1,"")</f>
        <v/>
      </c>
      <c r="I86" t="str">
        <f ca="1">IF(AND('Tracking Data'!O86&lt;&gt;"",'Tracking Data'!P86="",'Tracking Data'!$C86&lt;&gt;"Blocked",'Tracking Data'!$C86&lt;&gt;"Aborted"),1,"")</f>
        <v/>
      </c>
      <c r="J86" t="str">
        <f ca="1">IF(AND('Tracking Data'!P86&lt;&gt;"",'Tracking Data'!Q86="",'Tracking Data'!$C86&lt;&gt;"Blocked",'Tracking Data'!$C86&lt;&gt;"Aborted"),1,"")</f>
        <v/>
      </c>
      <c r="K86" t="str">
        <f ca="1">IF(AND('Tracking Data'!Q86&lt;&gt;"",'Tracking Data'!R86="",'Tracking Data'!$C86&lt;&gt;"Blocked",'Tracking Data'!$C86&lt;&gt;"Aborted"),1,"")</f>
        <v/>
      </c>
      <c r="L86" t="str">
        <f>IF('Tracking Data'!R86&lt;&gt;"",1,"")</f>
        <v/>
      </c>
      <c r="M86" t="b">
        <f>IF('Tracking Data'!H86="XS",0,IF('Tracking Data'!H86="S",2,IF('Tracking Data'!H86="M",3,IF('Tracking Data'!H86="L",5,IF('Tracking Data'!H86="XL",10)))))</f>
        <v>0</v>
      </c>
      <c r="N86" s="22" t="e">
        <f>WORKDAY('Tracking Data'!K86,M86)</f>
        <v>#VALUE!</v>
      </c>
      <c r="O86" s="22" t="e">
        <f>IF(L86&lt;&gt;1,N86,'Tracking Data'!R86)</f>
        <v>#VALUE!</v>
      </c>
    </row>
    <row r="87" spans="1:15" x14ac:dyDescent="0.25">
      <c r="A87" t="str">
        <f>IF('Tracking Data'!D87&lt;&gt;"",'Tracking Data'!D87,"")</f>
        <v/>
      </c>
      <c r="B87" t="str">
        <f>IF('Tracking Data'!E87&lt;&gt;"",'Tracking Data'!E87,"")</f>
        <v/>
      </c>
      <c r="C87" t="str">
        <f>IF('Tracking Data'!G87&lt;&gt;"",'Tracking Data'!G87,"")</f>
        <v/>
      </c>
      <c r="D87" t="str">
        <f>IF('Tracking Data'!J87&lt;&gt;"",'Tracking Data'!J87,"")</f>
        <v/>
      </c>
      <c r="E87" t="str">
        <f ca="1">IF(AND('Tracking Data'!K87&lt;&gt;"",'Tracking Data'!L87="",'Tracking Data'!$C87&lt;&gt;"Blocked",'Tracking Data'!$C87&lt;&gt;"Aborted"),1,"")</f>
        <v/>
      </c>
      <c r="F87" t="str">
        <f ca="1">IF(AND('Tracking Data'!L87&lt;&gt;"",'Tracking Data'!M87="",'Tracking Data'!$C87&lt;&gt;"Blocked",'Tracking Data'!$C87&lt;&gt;"Aborted"),1,"")</f>
        <v/>
      </c>
      <c r="G87" t="str">
        <f ca="1">IF(AND('Tracking Data'!M87&lt;&gt;"",'Tracking Data'!N87="",'Tracking Data'!$C87&lt;&gt;"Blocked",'Tracking Data'!$C87&lt;&gt;"Aborted"),1,"")</f>
        <v/>
      </c>
      <c r="H87" t="str">
        <f ca="1">IF(AND('Tracking Data'!N87&lt;&gt;"",'Tracking Data'!O87="",'Tracking Data'!$C87&lt;&gt;"Blocked",'Tracking Data'!$C87&lt;&gt;"Aborted"),1,"")</f>
        <v/>
      </c>
      <c r="I87" t="str">
        <f ca="1">IF(AND('Tracking Data'!O87&lt;&gt;"",'Tracking Data'!P87="",'Tracking Data'!$C87&lt;&gt;"Blocked",'Tracking Data'!$C87&lt;&gt;"Aborted"),1,"")</f>
        <v/>
      </c>
      <c r="J87" t="str">
        <f ca="1">IF(AND('Tracking Data'!P87&lt;&gt;"",'Tracking Data'!Q87="",'Tracking Data'!$C87&lt;&gt;"Blocked",'Tracking Data'!$C87&lt;&gt;"Aborted"),1,"")</f>
        <v/>
      </c>
      <c r="K87" t="str">
        <f ca="1">IF(AND('Tracking Data'!Q87&lt;&gt;"",'Tracking Data'!R87="",'Tracking Data'!$C87&lt;&gt;"Blocked",'Tracking Data'!$C87&lt;&gt;"Aborted"),1,"")</f>
        <v/>
      </c>
      <c r="L87" t="str">
        <f>IF('Tracking Data'!R87&lt;&gt;"",1,"")</f>
        <v/>
      </c>
      <c r="M87" t="b">
        <f>IF('Tracking Data'!H87="XS",0,IF('Tracking Data'!H87="S",2,IF('Tracking Data'!H87="M",3,IF('Tracking Data'!H87="L",5,IF('Tracking Data'!H87="XL",10)))))</f>
        <v>0</v>
      </c>
      <c r="N87" s="22" t="e">
        <f>WORKDAY('Tracking Data'!K87,M87)</f>
        <v>#VALUE!</v>
      </c>
      <c r="O87" s="22" t="e">
        <f>IF(L87&lt;&gt;1,N87,'Tracking Data'!R87)</f>
        <v>#VALUE!</v>
      </c>
    </row>
    <row r="88" spans="1:15" x14ac:dyDescent="0.25">
      <c r="A88" t="str">
        <f>IF('Tracking Data'!D88&lt;&gt;"",'Tracking Data'!D88,"")</f>
        <v/>
      </c>
      <c r="B88" t="str">
        <f>IF('Tracking Data'!E88&lt;&gt;"",'Tracking Data'!E88,"")</f>
        <v/>
      </c>
      <c r="C88" t="str">
        <f>IF('Tracking Data'!G88&lt;&gt;"",'Tracking Data'!G88,"")</f>
        <v/>
      </c>
      <c r="D88" t="str">
        <f>IF('Tracking Data'!J88&lt;&gt;"",'Tracking Data'!J88,"")</f>
        <v/>
      </c>
      <c r="E88" t="str">
        <f ca="1">IF(AND('Tracking Data'!K88&lt;&gt;"",'Tracking Data'!L88="",'Tracking Data'!$C88&lt;&gt;"Blocked",'Tracking Data'!$C88&lt;&gt;"Aborted"),1,"")</f>
        <v/>
      </c>
      <c r="F88" t="str">
        <f ca="1">IF(AND('Tracking Data'!L88&lt;&gt;"",'Tracking Data'!M88="",'Tracking Data'!$C88&lt;&gt;"Blocked",'Tracking Data'!$C88&lt;&gt;"Aborted"),1,"")</f>
        <v/>
      </c>
      <c r="G88" t="str">
        <f ca="1">IF(AND('Tracking Data'!M88&lt;&gt;"",'Tracking Data'!N88="",'Tracking Data'!$C88&lt;&gt;"Blocked",'Tracking Data'!$C88&lt;&gt;"Aborted"),1,"")</f>
        <v/>
      </c>
      <c r="H88" t="str">
        <f ca="1">IF(AND('Tracking Data'!N88&lt;&gt;"",'Tracking Data'!O88="",'Tracking Data'!$C88&lt;&gt;"Blocked",'Tracking Data'!$C88&lt;&gt;"Aborted"),1,"")</f>
        <v/>
      </c>
      <c r="I88" t="str">
        <f ca="1">IF(AND('Tracking Data'!O88&lt;&gt;"",'Tracking Data'!P88="",'Tracking Data'!$C88&lt;&gt;"Blocked",'Tracking Data'!$C88&lt;&gt;"Aborted"),1,"")</f>
        <v/>
      </c>
      <c r="J88" t="str">
        <f ca="1">IF(AND('Tracking Data'!P88&lt;&gt;"",'Tracking Data'!Q88="",'Tracking Data'!$C88&lt;&gt;"Blocked",'Tracking Data'!$C88&lt;&gt;"Aborted"),1,"")</f>
        <v/>
      </c>
      <c r="K88" t="str">
        <f ca="1">IF(AND('Tracking Data'!Q88&lt;&gt;"",'Tracking Data'!R88="",'Tracking Data'!$C88&lt;&gt;"Blocked",'Tracking Data'!$C88&lt;&gt;"Aborted"),1,"")</f>
        <v/>
      </c>
      <c r="L88" t="str">
        <f>IF('Tracking Data'!R88&lt;&gt;"",1,"")</f>
        <v/>
      </c>
      <c r="M88" t="b">
        <f>IF('Tracking Data'!H88="XS",0,IF('Tracking Data'!H88="S",2,IF('Tracking Data'!H88="M",3,IF('Tracking Data'!H88="L",5,IF('Tracking Data'!H88="XL",10)))))</f>
        <v>0</v>
      </c>
      <c r="N88" s="22" t="e">
        <f>WORKDAY('Tracking Data'!K88,M88)</f>
        <v>#VALUE!</v>
      </c>
      <c r="O88" s="22" t="e">
        <f>IF(L88&lt;&gt;1,N88,'Tracking Data'!R88)</f>
        <v>#VALUE!</v>
      </c>
    </row>
    <row r="89" spans="1:15" x14ac:dyDescent="0.25">
      <c r="A89" t="str">
        <f>IF('Tracking Data'!D89&lt;&gt;"",'Tracking Data'!D89,"")</f>
        <v/>
      </c>
      <c r="B89" t="str">
        <f>IF('Tracking Data'!E89&lt;&gt;"",'Tracking Data'!E89,"")</f>
        <v/>
      </c>
      <c r="C89" t="str">
        <f>IF('Tracking Data'!G89&lt;&gt;"",'Tracking Data'!G89,"")</f>
        <v/>
      </c>
      <c r="D89" t="str">
        <f>IF('Tracking Data'!J89&lt;&gt;"",'Tracking Data'!J89,"")</f>
        <v/>
      </c>
      <c r="E89" t="str">
        <f ca="1">IF(AND('Tracking Data'!K89&lt;&gt;"",'Tracking Data'!L89="",'Tracking Data'!$C89&lt;&gt;"Blocked",'Tracking Data'!$C89&lt;&gt;"Aborted"),1,"")</f>
        <v/>
      </c>
      <c r="F89" t="str">
        <f ca="1">IF(AND('Tracking Data'!L89&lt;&gt;"",'Tracking Data'!M89="",'Tracking Data'!$C89&lt;&gt;"Blocked",'Tracking Data'!$C89&lt;&gt;"Aborted"),1,"")</f>
        <v/>
      </c>
      <c r="G89" t="str">
        <f ca="1">IF(AND('Tracking Data'!M89&lt;&gt;"",'Tracking Data'!N89="",'Tracking Data'!$C89&lt;&gt;"Blocked",'Tracking Data'!$C89&lt;&gt;"Aborted"),1,"")</f>
        <v/>
      </c>
      <c r="H89" t="str">
        <f ca="1">IF(AND('Tracking Data'!N89&lt;&gt;"",'Tracking Data'!O89="",'Tracking Data'!$C89&lt;&gt;"Blocked",'Tracking Data'!$C89&lt;&gt;"Aborted"),1,"")</f>
        <v/>
      </c>
      <c r="I89" t="str">
        <f ca="1">IF(AND('Tracking Data'!O89&lt;&gt;"",'Tracking Data'!P89="",'Tracking Data'!$C89&lt;&gt;"Blocked",'Tracking Data'!$C89&lt;&gt;"Aborted"),1,"")</f>
        <v/>
      </c>
      <c r="J89" t="str">
        <f ca="1">IF(AND('Tracking Data'!P89&lt;&gt;"",'Tracking Data'!Q89="",'Tracking Data'!$C89&lt;&gt;"Blocked",'Tracking Data'!$C89&lt;&gt;"Aborted"),1,"")</f>
        <v/>
      </c>
      <c r="K89" t="str">
        <f ca="1">IF(AND('Tracking Data'!Q89&lt;&gt;"",'Tracking Data'!R89="",'Tracking Data'!$C89&lt;&gt;"Blocked",'Tracking Data'!$C89&lt;&gt;"Aborted"),1,"")</f>
        <v/>
      </c>
      <c r="L89" t="str">
        <f>IF('Tracking Data'!R89&lt;&gt;"",1,"")</f>
        <v/>
      </c>
      <c r="M89" t="b">
        <f>IF('Tracking Data'!H89="XS",0,IF('Tracking Data'!H89="S",2,IF('Tracking Data'!H89="M",3,IF('Tracking Data'!H89="L",5,IF('Tracking Data'!H89="XL",10)))))</f>
        <v>0</v>
      </c>
      <c r="N89" s="22" t="e">
        <f>WORKDAY('Tracking Data'!K89,M89)</f>
        <v>#VALUE!</v>
      </c>
      <c r="O89" s="22" t="e">
        <f>IF(L89&lt;&gt;1,N89,'Tracking Data'!R89)</f>
        <v>#VALUE!</v>
      </c>
    </row>
    <row r="90" spans="1:15" x14ac:dyDescent="0.25">
      <c r="A90" t="str">
        <f>IF('Tracking Data'!D90&lt;&gt;"",'Tracking Data'!D90,"")</f>
        <v/>
      </c>
      <c r="B90" t="str">
        <f>IF('Tracking Data'!E90&lt;&gt;"",'Tracking Data'!E90,"")</f>
        <v/>
      </c>
      <c r="C90" t="str">
        <f>IF('Tracking Data'!G90&lt;&gt;"",'Tracking Data'!G90,"")</f>
        <v/>
      </c>
      <c r="D90" t="str">
        <f>IF('Tracking Data'!J90&lt;&gt;"",'Tracking Data'!J90,"")</f>
        <v/>
      </c>
      <c r="E90" t="str">
        <f ca="1">IF(AND('Tracking Data'!K90&lt;&gt;"",'Tracking Data'!L90="",'Tracking Data'!$C90&lt;&gt;"Blocked",'Tracking Data'!$C90&lt;&gt;"Aborted"),1,"")</f>
        <v/>
      </c>
      <c r="F90" t="str">
        <f ca="1">IF(AND('Tracking Data'!L90&lt;&gt;"",'Tracking Data'!M90="",'Tracking Data'!$C90&lt;&gt;"Blocked",'Tracking Data'!$C90&lt;&gt;"Aborted"),1,"")</f>
        <v/>
      </c>
      <c r="G90" t="str">
        <f ca="1">IF(AND('Tracking Data'!M90&lt;&gt;"",'Tracking Data'!N90="",'Tracking Data'!$C90&lt;&gt;"Blocked",'Tracking Data'!$C90&lt;&gt;"Aborted"),1,"")</f>
        <v/>
      </c>
      <c r="H90" t="str">
        <f ca="1">IF(AND('Tracking Data'!N90&lt;&gt;"",'Tracking Data'!O90="",'Tracking Data'!$C90&lt;&gt;"Blocked",'Tracking Data'!$C90&lt;&gt;"Aborted"),1,"")</f>
        <v/>
      </c>
      <c r="I90" t="str">
        <f ca="1">IF(AND('Tracking Data'!O90&lt;&gt;"",'Tracking Data'!P90="",'Tracking Data'!$C90&lt;&gt;"Blocked",'Tracking Data'!$C90&lt;&gt;"Aborted"),1,"")</f>
        <v/>
      </c>
      <c r="J90" t="str">
        <f ca="1">IF(AND('Tracking Data'!P90&lt;&gt;"",'Tracking Data'!Q90="",'Tracking Data'!$C90&lt;&gt;"Blocked",'Tracking Data'!$C90&lt;&gt;"Aborted"),1,"")</f>
        <v/>
      </c>
      <c r="K90" t="str">
        <f ca="1">IF(AND('Tracking Data'!Q90&lt;&gt;"",'Tracking Data'!R90="",'Tracking Data'!$C90&lt;&gt;"Blocked",'Tracking Data'!$C90&lt;&gt;"Aborted"),1,"")</f>
        <v/>
      </c>
      <c r="L90" t="str">
        <f>IF('Tracking Data'!R90&lt;&gt;"",1,"")</f>
        <v/>
      </c>
      <c r="M90" t="b">
        <f>IF('Tracking Data'!H90="XS",0,IF('Tracking Data'!H90="S",2,IF('Tracking Data'!H90="M",3,IF('Tracking Data'!H90="L",5,IF('Tracking Data'!H90="XL",10)))))</f>
        <v>0</v>
      </c>
      <c r="N90" s="22" t="e">
        <f>WORKDAY('Tracking Data'!K90,M90)</f>
        <v>#VALUE!</v>
      </c>
      <c r="O90" s="22" t="e">
        <f>IF(L90&lt;&gt;1,N90,'Tracking Data'!R90)</f>
        <v>#VALUE!</v>
      </c>
    </row>
    <row r="91" spans="1:15" x14ac:dyDescent="0.25">
      <c r="A91" t="str">
        <f>IF('Tracking Data'!D91&lt;&gt;"",'Tracking Data'!D91,"")</f>
        <v/>
      </c>
      <c r="B91" t="str">
        <f>IF('Tracking Data'!E91&lt;&gt;"",'Tracking Data'!E91,"")</f>
        <v/>
      </c>
      <c r="C91" t="str">
        <f>IF('Tracking Data'!G91&lt;&gt;"",'Tracking Data'!G91,"")</f>
        <v/>
      </c>
      <c r="D91" t="str">
        <f>IF('Tracking Data'!J91&lt;&gt;"",'Tracking Data'!J91,"")</f>
        <v/>
      </c>
      <c r="E91" t="str">
        <f ca="1">IF(AND('Tracking Data'!K91&lt;&gt;"",'Tracking Data'!L91="",'Tracking Data'!$C91&lt;&gt;"Blocked",'Tracking Data'!$C91&lt;&gt;"Aborted"),1,"")</f>
        <v/>
      </c>
      <c r="F91" t="str">
        <f ca="1">IF(AND('Tracking Data'!L91&lt;&gt;"",'Tracking Data'!M91="",'Tracking Data'!$C91&lt;&gt;"Blocked",'Tracking Data'!$C91&lt;&gt;"Aborted"),1,"")</f>
        <v/>
      </c>
      <c r="G91" t="str">
        <f ca="1">IF(AND('Tracking Data'!M91&lt;&gt;"",'Tracking Data'!N91="",'Tracking Data'!$C91&lt;&gt;"Blocked",'Tracking Data'!$C91&lt;&gt;"Aborted"),1,"")</f>
        <v/>
      </c>
      <c r="H91" t="str">
        <f ca="1">IF(AND('Tracking Data'!N91&lt;&gt;"",'Tracking Data'!O91="",'Tracking Data'!$C91&lt;&gt;"Blocked",'Tracking Data'!$C91&lt;&gt;"Aborted"),1,"")</f>
        <v/>
      </c>
      <c r="I91" t="str">
        <f ca="1">IF(AND('Tracking Data'!O91&lt;&gt;"",'Tracking Data'!P91="",'Tracking Data'!$C91&lt;&gt;"Blocked",'Tracking Data'!$C91&lt;&gt;"Aborted"),1,"")</f>
        <v/>
      </c>
      <c r="J91" t="str">
        <f ca="1">IF(AND('Tracking Data'!P91&lt;&gt;"",'Tracking Data'!Q91="",'Tracking Data'!$C91&lt;&gt;"Blocked",'Tracking Data'!$C91&lt;&gt;"Aborted"),1,"")</f>
        <v/>
      </c>
      <c r="K91" t="str">
        <f ca="1">IF(AND('Tracking Data'!Q91&lt;&gt;"",'Tracking Data'!R91="",'Tracking Data'!$C91&lt;&gt;"Blocked",'Tracking Data'!$C91&lt;&gt;"Aborted"),1,"")</f>
        <v/>
      </c>
      <c r="L91" t="str">
        <f>IF('Tracking Data'!R91&lt;&gt;"",1,"")</f>
        <v/>
      </c>
      <c r="M91" t="b">
        <f>IF('Tracking Data'!H91="XS",0,IF('Tracking Data'!H91="S",2,IF('Tracking Data'!H91="M",3,IF('Tracking Data'!H91="L",5,IF('Tracking Data'!H91="XL",10)))))</f>
        <v>0</v>
      </c>
      <c r="N91" s="22" t="e">
        <f>WORKDAY('Tracking Data'!K91,M91)</f>
        <v>#VALUE!</v>
      </c>
      <c r="O91" s="22" t="e">
        <f>IF(L91&lt;&gt;1,N91,'Tracking Data'!R91)</f>
        <v>#VALUE!</v>
      </c>
    </row>
    <row r="92" spans="1:15" x14ac:dyDescent="0.25">
      <c r="A92" t="str">
        <f>IF('Tracking Data'!D92&lt;&gt;"",'Tracking Data'!D92,"")</f>
        <v/>
      </c>
      <c r="B92" t="str">
        <f>IF('Tracking Data'!E92&lt;&gt;"",'Tracking Data'!E92,"")</f>
        <v/>
      </c>
      <c r="C92" t="str">
        <f>IF('Tracking Data'!G92&lt;&gt;"",'Tracking Data'!G92,"")</f>
        <v/>
      </c>
      <c r="D92" t="str">
        <f>IF('Tracking Data'!J92&lt;&gt;"",'Tracking Data'!J92,"")</f>
        <v/>
      </c>
      <c r="E92" t="str">
        <f ca="1">IF(AND('Tracking Data'!K92&lt;&gt;"",'Tracking Data'!L92="",'Tracking Data'!$C92&lt;&gt;"Blocked",'Tracking Data'!$C92&lt;&gt;"Aborted"),1,"")</f>
        <v/>
      </c>
      <c r="F92" t="str">
        <f ca="1">IF(AND('Tracking Data'!L92&lt;&gt;"",'Tracking Data'!M92="",'Tracking Data'!$C92&lt;&gt;"Blocked",'Tracking Data'!$C92&lt;&gt;"Aborted"),1,"")</f>
        <v/>
      </c>
      <c r="G92" t="str">
        <f ca="1">IF(AND('Tracking Data'!M92&lt;&gt;"",'Tracking Data'!N92="",'Tracking Data'!$C92&lt;&gt;"Blocked",'Tracking Data'!$C92&lt;&gt;"Aborted"),1,"")</f>
        <v/>
      </c>
      <c r="H92" t="str">
        <f ca="1">IF(AND('Tracking Data'!N92&lt;&gt;"",'Tracking Data'!O92="",'Tracking Data'!$C92&lt;&gt;"Blocked",'Tracking Data'!$C92&lt;&gt;"Aborted"),1,"")</f>
        <v/>
      </c>
      <c r="I92" t="str">
        <f ca="1">IF(AND('Tracking Data'!O92&lt;&gt;"",'Tracking Data'!P92="",'Tracking Data'!$C92&lt;&gt;"Blocked",'Tracking Data'!$C92&lt;&gt;"Aborted"),1,"")</f>
        <v/>
      </c>
      <c r="J92" t="str">
        <f ca="1">IF(AND('Tracking Data'!P92&lt;&gt;"",'Tracking Data'!Q92="",'Tracking Data'!$C92&lt;&gt;"Blocked",'Tracking Data'!$C92&lt;&gt;"Aborted"),1,"")</f>
        <v/>
      </c>
      <c r="K92" t="str">
        <f ca="1">IF(AND('Tracking Data'!Q92&lt;&gt;"",'Tracking Data'!R92="",'Tracking Data'!$C92&lt;&gt;"Blocked",'Tracking Data'!$C92&lt;&gt;"Aborted"),1,"")</f>
        <v/>
      </c>
      <c r="L92" t="str">
        <f>IF('Tracking Data'!R92&lt;&gt;"",1,"")</f>
        <v/>
      </c>
      <c r="M92" t="b">
        <f>IF('Tracking Data'!H92="XS",0,IF('Tracking Data'!H92="S",2,IF('Tracking Data'!H92="M",3,IF('Tracking Data'!H92="L",5,IF('Tracking Data'!H92="XL",10)))))</f>
        <v>0</v>
      </c>
      <c r="N92" s="22" t="e">
        <f>WORKDAY('Tracking Data'!K92,M92)</f>
        <v>#VALUE!</v>
      </c>
      <c r="O92" s="22" t="e">
        <f>IF(L92&lt;&gt;1,N92,'Tracking Data'!R92)</f>
        <v>#VALUE!</v>
      </c>
    </row>
    <row r="93" spans="1:15" x14ac:dyDescent="0.25">
      <c r="A93" t="str">
        <f>IF('Tracking Data'!D93&lt;&gt;"",'Tracking Data'!D93,"")</f>
        <v/>
      </c>
      <c r="B93" t="str">
        <f>IF('Tracking Data'!E93&lt;&gt;"",'Tracking Data'!E93,"")</f>
        <v/>
      </c>
      <c r="C93" t="str">
        <f>IF('Tracking Data'!G93&lt;&gt;"",'Tracking Data'!G93,"")</f>
        <v/>
      </c>
      <c r="D93" t="str">
        <f>IF('Tracking Data'!J93&lt;&gt;"",'Tracking Data'!J93,"")</f>
        <v/>
      </c>
      <c r="E93" t="str">
        <f ca="1">IF(AND('Tracking Data'!K93&lt;&gt;"",'Tracking Data'!L93="",'Tracking Data'!$C93&lt;&gt;"Blocked",'Tracking Data'!$C93&lt;&gt;"Aborted"),1,"")</f>
        <v/>
      </c>
      <c r="F93" t="str">
        <f ca="1">IF(AND('Tracking Data'!L93&lt;&gt;"",'Tracking Data'!M93="",'Tracking Data'!$C93&lt;&gt;"Blocked",'Tracking Data'!$C93&lt;&gt;"Aborted"),1,"")</f>
        <v/>
      </c>
      <c r="G93" t="str">
        <f ca="1">IF(AND('Tracking Data'!M93&lt;&gt;"",'Tracking Data'!N93="",'Tracking Data'!$C93&lt;&gt;"Blocked",'Tracking Data'!$C93&lt;&gt;"Aborted"),1,"")</f>
        <v/>
      </c>
      <c r="H93" t="str">
        <f ca="1">IF(AND('Tracking Data'!N93&lt;&gt;"",'Tracking Data'!O93="",'Tracking Data'!$C93&lt;&gt;"Blocked",'Tracking Data'!$C93&lt;&gt;"Aborted"),1,"")</f>
        <v/>
      </c>
      <c r="I93" t="str">
        <f ca="1">IF(AND('Tracking Data'!O93&lt;&gt;"",'Tracking Data'!P93="",'Tracking Data'!$C93&lt;&gt;"Blocked",'Tracking Data'!$C93&lt;&gt;"Aborted"),1,"")</f>
        <v/>
      </c>
      <c r="J93" t="str">
        <f ca="1">IF(AND('Tracking Data'!P93&lt;&gt;"",'Tracking Data'!Q93="",'Tracking Data'!$C93&lt;&gt;"Blocked",'Tracking Data'!$C93&lt;&gt;"Aborted"),1,"")</f>
        <v/>
      </c>
      <c r="K93" t="str">
        <f ca="1">IF(AND('Tracking Data'!Q93&lt;&gt;"",'Tracking Data'!R93="",'Tracking Data'!$C93&lt;&gt;"Blocked",'Tracking Data'!$C93&lt;&gt;"Aborted"),1,"")</f>
        <v/>
      </c>
      <c r="L93" t="str">
        <f>IF('Tracking Data'!R93&lt;&gt;"",1,"")</f>
        <v/>
      </c>
      <c r="M93" t="b">
        <f>IF('Tracking Data'!H93="XS",0,IF('Tracking Data'!H93="S",2,IF('Tracking Data'!H93="M",3,IF('Tracking Data'!H93="L",5,IF('Tracking Data'!H93="XL",10)))))</f>
        <v>0</v>
      </c>
      <c r="N93" s="22" t="e">
        <f>WORKDAY('Tracking Data'!K93,M93)</f>
        <v>#VALUE!</v>
      </c>
      <c r="O93" s="22" t="e">
        <f>IF(L93&lt;&gt;1,N93,'Tracking Data'!R93)</f>
        <v>#VALUE!</v>
      </c>
    </row>
    <row r="94" spans="1:15" x14ac:dyDescent="0.25">
      <c r="A94" t="str">
        <f>IF('Tracking Data'!D94&lt;&gt;"",'Tracking Data'!D94,"")</f>
        <v/>
      </c>
      <c r="B94" t="str">
        <f>IF('Tracking Data'!E94&lt;&gt;"",'Tracking Data'!E94,"")</f>
        <v/>
      </c>
      <c r="C94" t="str">
        <f>IF('Tracking Data'!G94&lt;&gt;"",'Tracking Data'!G94,"")</f>
        <v/>
      </c>
      <c r="D94" t="str">
        <f>IF('Tracking Data'!J94&lt;&gt;"",'Tracking Data'!J94,"")</f>
        <v/>
      </c>
      <c r="E94" t="str">
        <f ca="1">IF(AND('Tracking Data'!K94&lt;&gt;"",'Tracking Data'!L94="",'Tracking Data'!$C94&lt;&gt;"Blocked",'Tracking Data'!$C94&lt;&gt;"Aborted"),1,"")</f>
        <v/>
      </c>
      <c r="F94" t="str">
        <f ca="1">IF(AND('Tracking Data'!L94&lt;&gt;"",'Tracking Data'!M94="",'Tracking Data'!$C94&lt;&gt;"Blocked",'Tracking Data'!$C94&lt;&gt;"Aborted"),1,"")</f>
        <v/>
      </c>
      <c r="G94" t="str">
        <f ca="1">IF(AND('Tracking Data'!M94&lt;&gt;"",'Tracking Data'!N94="",'Tracking Data'!$C94&lt;&gt;"Blocked",'Tracking Data'!$C94&lt;&gt;"Aborted"),1,"")</f>
        <v/>
      </c>
      <c r="H94" t="str">
        <f ca="1">IF(AND('Tracking Data'!N94&lt;&gt;"",'Tracking Data'!O94="",'Tracking Data'!$C94&lt;&gt;"Blocked",'Tracking Data'!$C94&lt;&gt;"Aborted"),1,"")</f>
        <v/>
      </c>
      <c r="I94" t="str">
        <f ca="1">IF(AND('Tracking Data'!O94&lt;&gt;"",'Tracking Data'!P94="",'Tracking Data'!$C94&lt;&gt;"Blocked",'Tracking Data'!$C94&lt;&gt;"Aborted"),1,"")</f>
        <v/>
      </c>
      <c r="J94" t="str">
        <f ca="1">IF(AND('Tracking Data'!P94&lt;&gt;"",'Tracking Data'!Q94="",'Tracking Data'!$C94&lt;&gt;"Blocked",'Tracking Data'!$C94&lt;&gt;"Aborted"),1,"")</f>
        <v/>
      </c>
      <c r="K94" t="str">
        <f ca="1">IF(AND('Tracking Data'!Q94&lt;&gt;"",'Tracking Data'!R94="",'Tracking Data'!$C94&lt;&gt;"Blocked",'Tracking Data'!$C94&lt;&gt;"Aborted"),1,"")</f>
        <v/>
      </c>
      <c r="L94" t="str">
        <f>IF('Tracking Data'!R94&lt;&gt;"",1,"")</f>
        <v/>
      </c>
      <c r="M94" t="b">
        <f>IF('Tracking Data'!H94="XS",0,IF('Tracking Data'!H94="S",2,IF('Tracking Data'!H94="M",3,IF('Tracking Data'!H94="L",5,IF('Tracking Data'!H94="XL",10)))))</f>
        <v>0</v>
      </c>
      <c r="N94" s="22" t="e">
        <f>WORKDAY('Tracking Data'!K94,M94)</f>
        <v>#VALUE!</v>
      </c>
      <c r="O94" s="22" t="e">
        <f>IF(L94&lt;&gt;1,N94,'Tracking Data'!R94)</f>
        <v>#VALUE!</v>
      </c>
    </row>
    <row r="95" spans="1:15" x14ac:dyDescent="0.25">
      <c r="A95" t="str">
        <f>IF('Tracking Data'!D95&lt;&gt;"",'Tracking Data'!D95,"")</f>
        <v/>
      </c>
      <c r="B95" t="str">
        <f>IF('Tracking Data'!E95&lt;&gt;"",'Tracking Data'!E95,"")</f>
        <v/>
      </c>
      <c r="C95" t="str">
        <f>IF('Tracking Data'!G95&lt;&gt;"",'Tracking Data'!G95,"")</f>
        <v/>
      </c>
      <c r="D95" t="str">
        <f>IF('Tracking Data'!J95&lt;&gt;"",'Tracking Data'!J95,"")</f>
        <v/>
      </c>
      <c r="E95" t="str">
        <f ca="1">IF(AND('Tracking Data'!K95&lt;&gt;"",'Tracking Data'!L95="",'Tracking Data'!$C95&lt;&gt;"Blocked",'Tracking Data'!$C95&lt;&gt;"Aborted"),1,"")</f>
        <v/>
      </c>
      <c r="F95" t="str">
        <f ca="1">IF(AND('Tracking Data'!L95&lt;&gt;"",'Tracking Data'!M95="",'Tracking Data'!$C95&lt;&gt;"Blocked",'Tracking Data'!$C95&lt;&gt;"Aborted"),1,"")</f>
        <v/>
      </c>
      <c r="G95" t="str">
        <f ca="1">IF(AND('Tracking Data'!M95&lt;&gt;"",'Tracking Data'!N95="",'Tracking Data'!$C95&lt;&gt;"Blocked",'Tracking Data'!$C95&lt;&gt;"Aborted"),1,"")</f>
        <v/>
      </c>
      <c r="H95" t="str">
        <f ca="1">IF(AND('Tracking Data'!N95&lt;&gt;"",'Tracking Data'!O95="",'Tracking Data'!$C95&lt;&gt;"Blocked",'Tracking Data'!$C95&lt;&gt;"Aborted"),1,"")</f>
        <v/>
      </c>
      <c r="I95" t="str">
        <f ca="1">IF(AND('Tracking Data'!O95&lt;&gt;"",'Tracking Data'!P95="",'Tracking Data'!$C95&lt;&gt;"Blocked",'Tracking Data'!$C95&lt;&gt;"Aborted"),1,"")</f>
        <v/>
      </c>
      <c r="J95" t="str">
        <f ca="1">IF(AND('Tracking Data'!P95&lt;&gt;"",'Tracking Data'!Q95="",'Tracking Data'!$C95&lt;&gt;"Blocked",'Tracking Data'!$C95&lt;&gt;"Aborted"),1,"")</f>
        <v/>
      </c>
      <c r="K95" t="str">
        <f ca="1">IF(AND('Tracking Data'!Q95&lt;&gt;"",'Tracking Data'!R95="",'Tracking Data'!$C95&lt;&gt;"Blocked",'Tracking Data'!$C95&lt;&gt;"Aborted"),1,"")</f>
        <v/>
      </c>
      <c r="L95" t="str">
        <f>IF('Tracking Data'!R95&lt;&gt;"",1,"")</f>
        <v/>
      </c>
      <c r="M95" t="b">
        <f>IF('Tracking Data'!H95="XS",0,IF('Tracking Data'!H95="S",2,IF('Tracking Data'!H95="M",3,IF('Tracking Data'!H95="L",5,IF('Tracking Data'!H95="XL",10)))))</f>
        <v>0</v>
      </c>
      <c r="N95" s="22" t="e">
        <f>WORKDAY('Tracking Data'!K95,M95)</f>
        <v>#VALUE!</v>
      </c>
      <c r="O95" s="22" t="e">
        <f>IF(L95&lt;&gt;1,N95,'Tracking Data'!R95)</f>
        <v>#VALUE!</v>
      </c>
    </row>
    <row r="96" spans="1:15" x14ac:dyDescent="0.25">
      <c r="A96" t="str">
        <f>IF('Tracking Data'!D96&lt;&gt;"",'Tracking Data'!D96,"")</f>
        <v/>
      </c>
      <c r="B96" t="str">
        <f>IF('Tracking Data'!E96&lt;&gt;"",'Tracking Data'!E96,"")</f>
        <v/>
      </c>
      <c r="C96" t="str">
        <f>IF('Tracking Data'!G96&lt;&gt;"",'Tracking Data'!G96,"")</f>
        <v/>
      </c>
      <c r="D96" t="str">
        <f>IF('Tracking Data'!J96&lt;&gt;"",'Tracking Data'!J96,"")</f>
        <v/>
      </c>
      <c r="E96" t="str">
        <f ca="1">IF(AND('Tracking Data'!K96&lt;&gt;"",'Tracking Data'!L96="",'Tracking Data'!$C96&lt;&gt;"Blocked",'Tracking Data'!$C96&lt;&gt;"Aborted"),1,"")</f>
        <v/>
      </c>
      <c r="F96" t="str">
        <f ca="1">IF(AND('Tracking Data'!L96&lt;&gt;"",'Tracking Data'!M96="",'Tracking Data'!$C96&lt;&gt;"Blocked",'Tracking Data'!$C96&lt;&gt;"Aborted"),1,"")</f>
        <v/>
      </c>
      <c r="G96" t="str">
        <f ca="1">IF(AND('Tracking Data'!M96&lt;&gt;"",'Tracking Data'!N96="",'Tracking Data'!$C96&lt;&gt;"Blocked",'Tracking Data'!$C96&lt;&gt;"Aborted"),1,"")</f>
        <v/>
      </c>
      <c r="H96" t="str">
        <f ca="1">IF(AND('Tracking Data'!N96&lt;&gt;"",'Tracking Data'!O96="",'Tracking Data'!$C96&lt;&gt;"Blocked",'Tracking Data'!$C96&lt;&gt;"Aborted"),1,"")</f>
        <v/>
      </c>
      <c r="I96" t="str">
        <f ca="1">IF(AND('Tracking Data'!O96&lt;&gt;"",'Tracking Data'!P96="",'Tracking Data'!$C96&lt;&gt;"Blocked",'Tracking Data'!$C96&lt;&gt;"Aborted"),1,"")</f>
        <v/>
      </c>
      <c r="J96" t="str">
        <f ca="1">IF(AND('Tracking Data'!P96&lt;&gt;"",'Tracking Data'!Q96="",'Tracking Data'!$C96&lt;&gt;"Blocked",'Tracking Data'!$C96&lt;&gt;"Aborted"),1,"")</f>
        <v/>
      </c>
      <c r="K96" t="str">
        <f ca="1">IF(AND('Tracking Data'!Q96&lt;&gt;"",'Tracking Data'!R96="",'Tracking Data'!$C96&lt;&gt;"Blocked",'Tracking Data'!$C96&lt;&gt;"Aborted"),1,"")</f>
        <v/>
      </c>
      <c r="L96" t="str">
        <f>IF('Tracking Data'!R96&lt;&gt;"",1,"")</f>
        <v/>
      </c>
      <c r="M96" t="b">
        <f>IF('Tracking Data'!H96="XS",0,IF('Tracking Data'!H96="S",2,IF('Tracking Data'!H96="M",3,IF('Tracking Data'!H96="L",5,IF('Tracking Data'!H96="XL",10)))))</f>
        <v>0</v>
      </c>
      <c r="N96" s="22" t="e">
        <f>WORKDAY('Tracking Data'!K96,M96)</f>
        <v>#VALUE!</v>
      </c>
      <c r="O96" s="22" t="e">
        <f>IF(L96&lt;&gt;1,N96,'Tracking Data'!R96)</f>
        <v>#VALUE!</v>
      </c>
    </row>
    <row r="97" spans="5:15" x14ac:dyDescent="0.25">
      <c r="E97" t="str">
        <f ca="1">IF(AND('Tracking Data'!K97&lt;&gt;"",'Tracking Data'!L97="",'Tracking Data'!$C97&lt;&gt;"Blocked",'Tracking Data'!$C97&lt;&gt;"Aborted"),1,"")</f>
        <v/>
      </c>
      <c r="F97" t="str">
        <f ca="1">IF(AND('Tracking Data'!L97&lt;&gt;"",'Tracking Data'!M97="",'Tracking Data'!$C97&lt;&gt;"Blocked",'Tracking Data'!$C97&lt;&gt;"Aborted"),1,"")</f>
        <v/>
      </c>
      <c r="G97" t="str">
        <f ca="1">IF(AND('Tracking Data'!M97&lt;&gt;"",'Tracking Data'!N97="",'Tracking Data'!$C97&lt;&gt;"Blocked",'Tracking Data'!$C97&lt;&gt;"Aborted"),1,"")</f>
        <v/>
      </c>
      <c r="H97" t="str">
        <f ca="1">IF(AND('Tracking Data'!N97&lt;&gt;"",'Tracking Data'!O97="",'Tracking Data'!$C97&lt;&gt;"Blocked",'Tracking Data'!$C97&lt;&gt;"Aborted"),1,"")</f>
        <v/>
      </c>
      <c r="I97" t="str">
        <f ca="1">IF(AND('Tracking Data'!O97&lt;&gt;"",'Tracking Data'!P97="",'Tracking Data'!$C97&lt;&gt;"Blocked",'Tracking Data'!$C97&lt;&gt;"Aborted"),1,"")</f>
        <v/>
      </c>
      <c r="J97" t="str">
        <f ca="1">IF(AND('Tracking Data'!P97&lt;&gt;"",'Tracking Data'!Q97="",'Tracking Data'!$C97&lt;&gt;"Blocked",'Tracking Data'!$C97&lt;&gt;"Aborted"),1,"")</f>
        <v/>
      </c>
      <c r="K97" t="str">
        <f ca="1">IF(AND('Tracking Data'!Q97&lt;&gt;"",'Tracking Data'!R97="",'Tracking Data'!$C97&lt;&gt;"Blocked",'Tracking Data'!$C97&lt;&gt;"Aborted"),1,"")</f>
        <v/>
      </c>
      <c r="L97" t="str">
        <f>IF('Tracking Data'!R97&lt;&gt;"",1,"")</f>
        <v/>
      </c>
      <c r="M97" t="b">
        <f>IF('Tracking Data'!H97="XS",0,IF('Tracking Data'!H97="S",2,IF('Tracking Data'!H97="M",3,IF('Tracking Data'!H97="L",5,IF('Tracking Data'!H97="XL",10)))))</f>
        <v>0</v>
      </c>
      <c r="N97" s="22" t="e">
        <f>WORKDAY('Tracking Data'!K97,M97)</f>
        <v>#VALUE!</v>
      </c>
      <c r="O97" s="22" t="e">
        <f>IF(L97&lt;&gt;1,N97,'Tracking Data'!R97)</f>
        <v>#VALUE!</v>
      </c>
    </row>
    <row r="98" spans="5:15" x14ac:dyDescent="0.25">
      <c r="E98" t="str">
        <f ca="1">IF(AND('Tracking Data'!K98&lt;&gt;"",'Tracking Data'!L98="",'Tracking Data'!$C98&lt;&gt;"Blocked",'Tracking Data'!$C98&lt;&gt;"Aborted"),1,"")</f>
        <v/>
      </c>
      <c r="F98" t="str">
        <f ca="1">IF(AND('Tracking Data'!L98&lt;&gt;"",'Tracking Data'!M98="",'Tracking Data'!$C98&lt;&gt;"Blocked",'Tracking Data'!$C98&lt;&gt;"Aborted"),1,"")</f>
        <v/>
      </c>
      <c r="G98" t="str">
        <f ca="1">IF(AND('Tracking Data'!M98&lt;&gt;"",'Tracking Data'!N98="",'Tracking Data'!$C98&lt;&gt;"Blocked",'Tracking Data'!$C98&lt;&gt;"Aborted"),1,"")</f>
        <v/>
      </c>
      <c r="H98" t="str">
        <f ca="1">IF(AND('Tracking Data'!N98&lt;&gt;"",'Tracking Data'!O98="",'Tracking Data'!$C98&lt;&gt;"Blocked",'Tracking Data'!$C98&lt;&gt;"Aborted"),1,"")</f>
        <v/>
      </c>
      <c r="I98" t="str">
        <f ca="1">IF(AND('Tracking Data'!O98&lt;&gt;"",'Tracking Data'!P98="",'Tracking Data'!$C98&lt;&gt;"Blocked",'Tracking Data'!$C98&lt;&gt;"Aborted"),1,"")</f>
        <v/>
      </c>
      <c r="J98" t="str">
        <f ca="1">IF(AND('Tracking Data'!P98&lt;&gt;"",'Tracking Data'!Q98="",'Tracking Data'!$C98&lt;&gt;"Blocked",'Tracking Data'!$C98&lt;&gt;"Aborted"),1,"")</f>
        <v/>
      </c>
      <c r="K98" t="str">
        <f ca="1">IF(AND('Tracking Data'!Q98&lt;&gt;"",'Tracking Data'!R98="",'Tracking Data'!$C98&lt;&gt;"Blocked",'Tracking Data'!$C98&lt;&gt;"Aborted"),1,"")</f>
        <v/>
      </c>
      <c r="L98" t="str">
        <f>IF('Tracking Data'!R98&lt;&gt;"",1,"")</f>
        <v/>
      </c>
      <c r="M98" t="b">
        <f>IF('Tracking Data'!H98="XS",0,IF('Tracking Data'!H98="S",2,IF('Tracking Data'!H98="M",3,IF('Tracking Data'!H98="L",5,IF('Tracking Data'!H98="XL",10)))))</f>
        <v>0</v>
      </c>
      <c r="N98" s="22" t="e">
        <f>WORKDAY('Tracking Data'!K98,M98)</f>
        <v>#VALUE!</v>
      </c>
      <c r="O98" s="22" t="e">
        <f>IF(L98&lt;&gt;1,N98,'Tracking Data'!R98)</f>
        <v>#VALUE!</v>
      </c>
    </row>
    <row r="99" spans="5:15" x14ac:dyDescent="0.25">
      <c r="E99" t="str">
        <f ca="1">IF(AND('Tracking Data'!K99&lt;&gt;"",'Tracking Data'!L99="",'Tracking Data'!$C99&lt;&gt;"Blocked",'Tracking Data'!$C99&lt;&gt;"Aborted"),1,"")</f>
        <v/>
      </c>
      <c r="F99" t="str">
        <f ca="1">IF(AND('Tracking Data'!L99&lt;&gt;"",'Tracking Data'!M99="",'Tracking Data'!$C99&lt;&gt;"Blocked",'Tracking Data'!$C99&lt;&gt;"Aborted"),1,"")</f>
        <v/>
      </c>
      <c r="G99" t="str">
        <f ca="1">IF(AND('Tracking Data'!M99&lt;&gt;"",'Tracking Data'!N99="",'Tracking Data'!$C99&lt;&gt;"Blocked",'Tracking Data'!$C99&lt;&gt;"Aborted"),1,"")</f>
        <v/>
      </c>
      <c r="H99" t="str">
        <f ca="1">IF(AND('Tracking Data'!N99&lt;&gt;"",'Tracking Data'!O99="",'Tracking Data'!$C99&lt;&gt;"Blocked",'Tracking Data'!$C99&lt;&gt;"Aborted"),1,"")</f>
        <v/>
      </c>
      <c r="I99" t="str">
        <f ca="1">IF(AND('Tracking Data'!O99&lt;&gt;"",'Tracking Data'!P99="",'Tracking Data'!$C99&lt;&gt;"Blocked",'Tracking Data'!$C99&lt;&gt;"Aborted"),1,"")</f>
        <v/>
      </c>
      <c r="J99" t="str">
        <f ca="1">IF(AND('Tracking Data'!P99&lt;&gt;"",'Tracking Data'!Q99="",'Tracking Data'!$C99&lt;&gt;"Blocked",'Tracking Data'!$C99&lt;&gt;"Aborted"),1,"")</f>
        <v/>
      </c>
      <c r="K99" t="str">
        <f ca="1">IF(AND('Tracking Data'!Q99&lt;&gt;"",'Tracking Data'!R99="",'Tracking Data'!$C99&lt;&gt;"Blocked",'Tracking Data'!$C99&lt;&gt;"Aborted"),1,"")</f>
        <v/>
      </c>
      <c r="L99" t="str">
        <f>IF('Tracking Data'!R99&lt;&gt;"",1,"")</f>
        <v/>
      </c>
      <c r="M99" t="b">
        <f>IF('Tracking Data'!H99="XS",0,IF('Tracking Data'!H99="S",2,IF('Tracking Data'!H99="M",3,IF('Tracking Data'!H99="L",5,IF('Tracking Data'!H99="XL",10)))))</f>
        <v>0</v>
      </c>
      <c r="N99" s="22" t="e">
        <f>WORKDAY('Tracking Data'!K99,M99)</f>
        <v>#VALUE!</v>
      </c>
      <c r="O99" s="22" t="e">
        <f>IF(L99&lt;&gt;1,N99,'Tracking Data'!R99)</f>
        <v>#VALUE!</v>
      </c>
    </row>
    <row r="100" spans="5:15" x14ac:dyDescent="0.25">
      <c r="E100" t="str">
        <f ca="1">IF(AND('Tracking Data'!K100&lt;&gt;"",'Tracking Data'!L100="",'Tracking Data'!$C100&lt;&gt;"Blocked",'Tracking Data'!$C100&lt;&gt;"Aborted"),1,"")</f>
        <v/>
      </c>
      <c r="F100" t="str">
        <f ca="1">IF(AND('Tracking Data'!L100&lt;&gt;"",'Tracking Data'!M100="",'Tracking Data'!$C100&lt;&gt;"Blocked",'Tracking Data'!$C100&lt;&gt;"Aborted"),1,"")</f>
        <v/>
      </c>
      <c r="G100" t="str">
        <f ca="1">IF(AND('Tracking Data'!M100&lt;&gt;"",'Tracking Data'!N100="",'Tracking Data'!$C100&lt;&gt;"Blocked",'Tracking Data'!$C100&lt;&gt;"Aborted"),1,"")</f>
        <v/>
      </c>
      <c r="H100" t="str">
        <f ca="1">IF(AND('Tracking Data'!N100&lt;&gt;"",'Tracking Data'!O100="",'Tracking Data'!$C100&lt;&gt;"Blocked",'Tracking Data'!$C100&lt;&gt;"Aborted"),1,"")</f>
        <v/>
      </c>
      <c r="I100" t="str">
        <f ca="1">IF(AND('Tracking Data'!O100&lt;&gt;"",'Tracking Data'!P100="",'Tracking Data'!$C100&lt;&gt;"Blocked",'Tracking Data'!$C100&lt;&gt;"Aborted"),1,"")</f>
        <v/>
      </c>
      <c r="J100" t="str">
        <f ca="1">IF(AND('Tracking Data'!P100&lt;&gt;"",'Tracking Data'!Q100="",'Tracking Data'!$C100&lt;&gt;"Blocked",'Tracking Data'!$C100&lt;&gt;"Aborted"),1,"")</f>
        <v/>
      </c>
      <c r="K100" t="str">
        <f ca="1">IF(AND('Tracking Data'!Q100&lt;&gt;"",'Tracking Data'!R100="",'Tracking Data'!$C100&lt;&gt;"Blocked",'Tracking Data'!$C100&lt;&gt;"Aborted"),1,"")</f>
        <v/>
      </c>
      <c r="L100" t="str">
        <f>IF('Tracking Data'!R100&lt;&gt;"",1,"")</f>
        <v/>
      </c>
      <c r="M100" t="b">
        <f>IF('Tracking Data'!H100="XS",0,IF('Tracking Data'!H100="S",2,IF('Tracking Data'!H100="M",3,IF('Tracking Data'!H100="L",5,IF('Tracking Data'!H100="XL",10)))))</f>
        <v>0</v>
      </c>
      <c r="N100" s="22" t="e">
        <f>WORKDAY('Tracking Data'!K100,M100)</f>
        <v>#VALUE!</v>
      </c>
      <c r="O100" s="22" t="e">
        <f>IF(L100&lt;&gt;1,N100,'Tracking Data'!R100)</f>
        <v>#VALUE!</v>
      </c>
    </row>
    <row r="101" spans="5:15" x14ac:dyDescent="0.25">
      <c r="E101" t="str">
        <f ca="1">IF(AND('Tracking Data'!K101&lt;&gt;"",'Tracking Data'!L101="",'Tracking Data'!$C101&lt;&gt;"Blocked",'Tracking Data'!$C101&lt;&gt;"Aborted"),1,"")</f>
        <v/>
      </c>
      <c r="F101" t="str">
        <f ca="1">IF(AND('Tracking Data'!L101&lt;&gt;"",'Tracking Data'!M101="",'Tracking Data'!$C101&lt;&gt;"Blocked",'Tracking Data'!$C101&lt;&gt;"Aborted"),1,"")</f>
        <v/>
      </c>
      <c r="G101" t="str">
        <f ca="1">IF(AND('Tracking Data'!M101&lt;&gt;"",'Tracking Data'!N101="",'Tracking Data'!$C101&lt;&gt;"Blocked",'Tracking Data'!$C101&lt;&gt;"Aborted"),1,"")</f>
        <v/>
      </c>
      <c r="H101" t="str">
        <f ca="1">IF(AND('Tracking Data'!N101&lt;&gt;"",'Tracking Data'!O101="",'Tracking Data'!$C101&lt;&gt;"Blocked",'Tracking Data'!$C101&lt;&gt;"Aborted"),1,"")</f>
        <v/>
      </c>
      <c r="I101" t="str">
        <f ca="1">IF(AND('Tracking Data'!O101&lt;&gt;"",'Tracking Data'!P101="",'Tracking Data'!$C101&lt;&gt;"Blocked",'Tracking Data'!$C101&lt;&gt;"Aborted"),1,"")</f>
        <v/>
      </c>
      <c r="J101" t="str">
        <f ca="1">IF(AND('Tracking Data'!P101&lt;&gt;"",'Tracking Data'!Q101="",'Tracking Data'!$C101&lt;&gt;"Blocked",'Tracking Data'!$C101&lt;&gt;"Aborted"),1,"")</f>
        <v/>
      </c>
      <c r="K101" t="str">
        <f ca="1">IF(AND('Tracking Data'!Q101&lt;&gt;"",'Tracking Data'!R101="",'Tracking Data'!$C101&lt;&gt;"Blocked",'Tracking Data'!$C101&lt;&gt;"Aborted"),1,"")</f>
        <v/>
      </c>
      <c r="L101" t="str">
        <f>IF('Tracking Data'!R101&lt;&gt;"",1,"")</f>
        <v/>
      </c>
      <c r="M101" t="b">
        <f>IF('Tracking Data'!H101="XS",0,IF('Tracking Data'!H101="S",2,IF('Tracking Data'!H101="M",3,IF('Tracking Data'!H101="L",5,IF('Tracking Data'!H101="XL",10)))))</f>
        <v>0</v>
      </c>
      <c r="N101" s="22" t="e">
        <f>WORKDAY('Tracking Data'!K101,M101)</f>
        <v>#VALUE!</v>
      </c>
      <c r="O101" s="22" t="e">
        <f>IF(L101&lt;&gt;1,N101,'Tracking Data'!R101)</f>
        <v>#VALUE!</v>
      </c>
    </row>
    <row r="102" spans="5:15" x14ac:dyDescent="0.25">
      <c r="E102" t="str">
        <f ca="1">IF(AND('Tracking Data'!K102&lt;&gt;"",'Tracking Data'!L102="",'Tracking Data'!$C102&lt;&gt;"Blocked",'Tracking Data'!$C102&lt;&gt;"Aborted"),1,"")</f>
        <v/>
      </c>
      <c r="F102" t="str">
        <f ca="1">IF(AND('Tracking Data'!L102&lt;&gt;"",'Tracking Data'!M102="",'Tracking Data'!$C102&lt;&gt;"Blocked",'Tracking Data'!$C102&lt;&gt;"Aborted"),1,"")</f>
        <v/>
      </c>
      <c r="G102" t="str">
        <f ca="1">IF(AND('Tracking Data'!M102&lt;&gt;"",'Tracking Data'!N102="",'Tracking Data'!$C102&lt;&gt;"Blocked",'Tracking Data'!$C102&lt;&gt;"Aborted"),1,"")</f>
        <v/>
      </c>
      <c r="H102" t="str">
        <f ca="1">IF(AND('Tracking Data'!N102&lt;&gt;"",'Tracking Data'!O102="",'Tracking Data'!$C102&lt;&gt;"Blocked",'Tracking Data'!$C102&lt;&gt;"Aborted"),1,"")</f>
        <v/>
      </c>
      <c r="I102" t="str">
        <f ca="1">IF(AND('Tracking Data'!O102&lt;&gt;"",'Tracking Data'!P102="",'Tracking Data'!$C102&lt;&gt;"Blocked",'Tracking Data'!$C102&lt;&gt;"Aborted"),1,"")</f>
        <v/>
      </c>
      <c r="J102" t="str">
        <f ca="1">IF(AND('Tracking Data'!P102&lt;&gt;"",'Tracking Data'!Q102="",'Tracking Data'!$C102&lt;&gt;"Blocked",'Tracking Data'!$C102&lt;&gt;"Aborted"),1,"")</f>
        <v/>
      </c>
      <c r="K102" t="str">
        <f ca="1">IF(AND('Tracking Data'!Q102&lt;&gt;"",'Tracking Data'!R102="",'Tracking Data'!$C102&lt;&gt;"Blocked",'Tracking Data'!$C102&lt;&gt;"Aborted"),1,"")</f>
        <v/>
      </c>
      <c r="L102" t="str">
        <f>IF('Tracking Data'!R102&lt;&gt;"",1,"")</f>
        <v/>
      </c>
      <c r="M102" t="b">
        <f>IF('Tracking Data'!H102="XS",0,IF('Tracking Data'!H102="S",2,IF('Tracking Data'!H102="M",3,IF('Tracking Data'!H102="L",5,IF('Tracking Data'!H102="XL",10)))))</f>
        <v>0</v>
      </c>
      <c r="N102" s="22" t="e">
        <f>WORKDAY('Tracking Data'!K102,M102)</f>
        <v>#VALUE!</v>
      </c>
      <c r="O102" s="22" t="e">
        <f>IF(L102&lt;&gt;1,N102,'Tracking Data'!R102)</f>
        <v>#VALUE!</v>
      </c>
    </row>
    <row r="103" spans="5:15" x14ac:dyDescent="0.25">
      <c r="E103" t="str">
        <f ca="1">IF(AND('Tracking Data'!K103&lt;&gt;"",'Tracking Data'!L103="",'Tracking Data'!$C103&lt;&gt;"Blocked",'Tracking Data'!$C103&lt;&gt;"Aborted"),1,"")</f>
        <v/>
      </c>
      <c r="F103" t="str">
        <f ca="1">IF(AND('Tracking Data'!L103&lt;&gt;"",'Tracking Data'!M103="",'Tracking Data'!$C103&lt;&gt;"Blocked",'Tracking Data'!$C103&lt;&gt;"Aborted"),1,"")</f>
        <v/>
      </c>
      <c r="G103" t="str">
        <f ca="1">IF(AND('Tracking Data'!M103&lt;&gt;"",'Tracking Data'!N103="",'Tracking Data'!$C103&lt;&gt;"Blocked",'Tracking Data'!$C103&lt;&gt;"Aborted"),1,"")</f>
        <v/>
      </c>
      <c r="H103" t="str">
        <f ca="1">IF(AND('Tracking Data'!N103&lt;&gt;"",'Tracking Data'!O103="",'Tracking Data'!$C103&lt;&gt;"Blocked",'Tracking Data'!$C103&lt;&gt;"Aborted"),1,"")</f>
        <v/>
      </c>
      <c r="I103" t="str">
        <f ca="1">IF(AND('Tracking Data'!O103&lt;&gt;"",'Tracking Data'!P103="",'Tracking Data'!$C103&lt;&gt;"Blocked",'Tracking Data'!$C103&lt;&gt;"Aborted"),1,"")</f>
        <v/>
      </c>
      <c r="J103" t="str">
        <f ca="1">IF(AND('Tracking Data'!P103&lt;&gt;"",'Tracking Data'!Q103="",'Tracking Data'!$C103&lt;&gt;"Blocked",'Tracking Data'!$C103&lt;&gt;"Aborted"),1,"")</f>
        <v/>
      </c>
      <c r="K103" t="str">
        <f ca="1">IF(AND('Tracking Data'!Q103&lt;&gt;"",'Tracking Data'!R103="",'Tracking Data'!$C103&lt;&gt;"Blocked",'Tracking Data'!$C103&lt;&gt;"Aborted"),1,"")</f>
        <v/>
      </c>
      <c r="L103" t="str">
        <f>IF('Tracking Data'!R103&lt;&gt;"",1,"")</f>
        <v/>
      </c>
      <c r="M103" t="b">
        <f>IF('Tracking Data'!H103="XS",0,IF('Tracking Data'!H103="S",2,IF('Tracking Data'!H103="M",3,IF('Tracking Data'!H103="L",5,IF('Tracking Data'!H103="XL",10)))))</f>
        <v>0</v>
      </c>
      <c r="N103" s="22" t="e">
        <f>WORKDAY('Tracking Data'!K103,M103)</f>
        <v>#VALUE!</v>
      </c>
      <c r="O103" s="22" t="e">
        <f>IF(L103&lt;&gt;1,N103,'Tracking Data'!R103)</f>
        <v>#VALUE!</v>
      </c>
    </row>
    <row r="104" spans="5:15" x14ac:dyDescent="0.25">
      <c r="E104" t="str">
        <f ca="1">IF(AND('Tracking Data'!K104&lt;&gt;"",'Tracking Data'!L104="",'Tracking Data'!$C104&lt;&gt;"Blocked",'Tracking Data'!$C104&lt;&gt;"Aborted"),1,"")</f>
        <v/>
      </c>
      <c r="F104" t="str">
        <f ca="1">IF(AND('Tracking Data'!L104&lt;&gt;"",'Tracking Data'!M104="",'Tracking Data'!$C104&lt;&gt;"Blocked",'Tracking Data'!$C104&lt;&gt;"Aborted"),1,"")</f>
        <v/>
      </c>
      <c r="G104" t="str">
        <f ca="1">IF(AND('Tracking Data'!M104&lt;&gt;"",'Tracking Data'!N104="",'Tracking Data'!$C104&lt;&gt;"Blocked",'Tracking Data'!$C104&lt;&gt;"Aborted"),1,"")</f>
        <v/>
      </c>
      <c r="H104" t="str">
        <f ca="1">IF(AND('Tracking Data'!N104&lt;&gt;"",'Tracking Data'!O104="",'Tracking Data'!$C104&lt;&gt;"Blocked",'Tracking Data'!$C104&lt;&gt;"Aborted"),1,"")</f>
        <v/>
      </c>
      <c r="I104" t="str">
        <f ca="1">IF(AND('Tracking Data'!O104&lt;&gt;"",'Tracking Data'!P104="",'Tracking Data'!$C104&lt;&gt;"Blocked",'Tracking Data'!$C104&lt;&gt;"Aborted"),1,"")</f>
        <v/>
      </c>
      <c r="J104" t="str">
        <f ca="1">IF(AND('Tracking Data'!P104&lt;&gt;"",'Tracking Data'!Q104="",'Tracking Data'!$C104&lt;&gt;"Blocked",'Tracking Data'!$C104&lt;&gt;"Aborted"),1,"")</f>
        <v/>
      </c>
      <c r="K104" t="str">
        <f ca="1">IF(AND('Tracking Data'!Q104&lt;&gt;"",'Tracking Data'!R104="",'Tracking Data'!$C104&lt;&gt;"Blocked",'Tracking Data'!$C104&lt;&gt;"Aborted"),1,"")</f>
        <v/>
      </c>
      <c r="L104" t="str">
        <f>IF('Tracking Data'!R104&lt;&gt;"",1,"")</f>
        <v/>
      </c>
      <c r="M104" t="b">
        <f>IF('Tracking Data'!H104="XS",0,IF('Tracking Data'!H104="S",2,IF('Tracking Data'!H104="M",3,IF('Tracking Data'!H104="L",5,IF('Tracking Data'!H104="XL",10)))))</f>
        <v>0</v>
      </c>
      <c r="N104" s="22" t="e">
        <f>WORKDAY('Tracking Data'!K104,M104)</f>
        <v>#VALUE!</v>
      </c>
      <c r="O104" s="22" t="e">
        <f>IF(L104&lt;&gt;1,N104,'Tracking Data'!R104)</f>
        <v>#VALUE!</v>
      </c>
    </row>
    <row r="105" spans="5:15" x14ac:dyDescent="0.25">
      <c r="E105" t="str">
        <f ca="1">IF(AND('Tracking Data'!K105&lt;&gt;"",'Tracking Data'!L105="",'Tracking Data'!$C105&lt;&gt;"Blocked",'Tracking Data'!$C105&lt;&gt;"Aborted"),1,"")</f>
        <v/>
      </c>
      <c r="F105" t="str">
        <f ca="1">IF(AND('Tracking Data'!L105&lt;&gt;"",'Tracking Data'!M105="",'Tracking Data'!$C105&lt;&gt;"Blocked",'Tracking Data'!$C105&lt;&gt;"Aborted"),1,"")</f>
        <v/>
      </c>
      <c r="G105" t="str">
        <f ca="1">IF(AND('Tracking Data'!M105&lt;&gt;"",'Tracking Data'!N105="",'Tracking Data'!$C105&lt;&gt;"Blocked",'Tracking Data'!$C105&lt;&gt;"Aborted"),1,"")</f>
        <v/>
      </c>
      <c r="H105" t="str">
        <f ca="1">IF(AND('Tracking Data'!N105&lt;&gt;"",'Tracking Data'!O105="",'Tracking Data'!$C105&lt;&gt;"Blocked",'Tracking Data'!$C105&lt;&gt;"Aborted"),1,"")</f>
        <v/>
      </c>
      <c r="I105" t="str">
        <f ca="1">IF(AND('Tracking Data'!O105&lt;&gt;"",'Tracking Data'!P105="",'Tracking Data'!$C105&lt;&gt;"Blocked",'Tracking Data'!$C105&lt;&gt;"Aborted"),1,"")</f>
        <v/>
      </c>
      <c r="J105" t="str">
        <f ca="1">IF(AND('Tracking Data'!P105&lt;&gt;"",'Tracking Data'!Q105="",'Tracking Data'!$C105&lt;&gt;"Blocked",'Tracking Data'!$C105&lt;&gt;"Aborted"),1,"")</f>
        <v/>
      </c>
      <c r="K105" t="str">
        <f ca="1">IF(AND('Tracking Data'!Q105&lt;&gt;"",'Tracking Data'!R105="",'Tracking Data'!$C105&lt;&gt;"Blocked",'Tracking Data'!$C105&lt;&gt;"Aborted"),1,"")</f>
        <v/>
      </c>
      <c r="L105" t="str">
        <f>IF('Tracking Data'!R105&lt;&gt;"",1,"")</f>
        <v/>
      </c>
      <c r="M105" t="b">
        <f>IF('Tracking Data'!H105="XS",0,IF('Tracking Data'!H105="S",2,IF('Tracking Data'!H105="M",3,IF('Tracking Data'!H105="L",5,IF('Tracking Data'!H105="XL",10)))))</f>
        <v>0</v>
      </c>
      <c r="N105" s="22" t="e">
        <f>WORKDAY('Tracking Data'!K105,M105)</f>
        <v>#VALUE!</v>
      </c>
      <c r="O105" s="22" t="e">
        <f>IF(L105&lt;&gt;1,N105,'Tracking Data'!R105)</f>
        <v>#VALUE!</v>
      </c>
    </row>
    <row r="106" spans="5:15" x14ac:dyDescent="0.25">
      <c r="E106" t="str">
        <f ca="1">IF(AND('Tracking Data'!K106&lt;&gt;"",'Tracking Data'!L106="",'Tracking Data'!$C106&lt;&gt;"Blocked",'Tracking Data'!$C106&lt;&gt;"Aborted"),1,"")</f>
        <v/>
      </c>
      <c r="F106" t="str">
        <f ca="1">IF(AND('Tracking Data'!L106&lt;&gt;"",'Tracking Data'!M106="",'Tracking Data'!$C106&lt;&gt;"Blocked",'Tracking Data'!$C106&lt;&gt;"Aborted"),1,"")</f>
        <v/>
      </c>
      <c r="G106" t="str">
        <f ca="1">IF(AND('Tracking Data'!M106&lt;&gt;"",'Tracking Data'!N106="",'Tracking Data'!$C106&lt;&gt;"Blocked",'Tracking Data'!$C106&lt;&gt;"Aborted"),1,"")</f>
        <v/>
      </c>
      <c r="H106" t="str">
        <f ca="1">IF(AND('Tracking Data'!N106&lt;&gt;"",'Tracking Data'!O106="",'Tracking Data'!$C106&lt;&gt;"Blocked",'Tracking Data'!$C106&lt;&gt;"Aborted"),1,"")</f>
        <v/>
      </c>
      <c r="I106" t="str">
        <f ca="1">IF(AND('Tracking Data'!O106&lt;&gt;"",'Tracking Data'!P106="",'Tracking Data'!$C106&lt;&gt;"Blocked",'Tracking Data'!$C106&lt;&gt;"Aborted"),1,"")</f>
        <v/>
      </c>
      <c r="J106" t="str">
        <f ca="1">IF(AND('Tracking Data'!P106&lt;&gt;"",'Tracking Data'!Q106="",'Tracking Data'!$C106&lt;&gt;"Blocked",'Tracking Data'!$C106&lt;&gt;"Aborted"),1,"")</f>
        <v/>
      </c>
      <c r="K106" t="str">
        <f ca="1">IF(AND('Tracking Data'!Q106&lt;&gt;"",'Tracking Data'!R106="",'Tracking Data'!$C106&lt;&gt;"Blocked",'Tracking Data'!$C106&lt;&gt;"Aborted"),1,"")</f>
        <v/>
      </c>
      <c r="L106" t="str">
        <f>IF('Tracking Data'!R106&lt;&gt;"",1,"")</f>
        <v/>
      </c>
      <c r="M106" t="b">
        <f>IF('Tracking Data'!H106="XS",0,IF('Tracking Data'!H106="S",2,IF('Tracking Data'!H106="M",3,IF('Tracking Data'!H106="L",5,IF('Tracking Data'!H106="XL",10)))))</f>
        <v>0</v>
      </c>
      <c r="N106" s="22" t="e">
        <f>WORKDAY('Tracking Data'!K106,M106)</f>
        <v>#VALUE!</v>
      </c>
      <c r="O106" s="22" t="e">
        <f>IF(L106&lt;&gt;1,N106,'Tracking Data'!R106)</f>
        <v>#VALUE!</v>
      </c>
    </row>
    <row r="107" spans="5:15" x14ac:dyDescent="0.25">
      <c r="E107" t="str">
        <f ca="1">IF(AND('Tracking Data'!K107&lt;&gt;"",'Tracking Data'!L107="",'Tracking Data'!$C107&lt;&gt;"Blocked",'Tracking Data'!$C107&lt;&gt;"Aborted"),1,"")</f>
        <v/>
      </c>
      <c r="F107" t="str">
        <f ca="1">IF(AND('Tracking Data'!L107&lt;&gt;"",'Tracking Data'!M107="",'Tracking Data'!$C107&lt;&gt;"Blocked",'Tracking Data'!$C107&lt;&gt;"Aborted"),1,"")</f>
        <v/>
      </c>
      <c r="G107" t="str">
        <f ca="1">IF(AND('Tracking Data'!M107&lt;&gt;"",'Tracking Data'!N107="",'Tracking Data'!$C107&lt;&gt;"Blocked",'Tracking Data'!$C107&lt;&gt;"Aborted"),1,"")</f>
        <v/>
      </c>
      <c r="H107" t="str">
        <f ca="1">IF(AND('Tracking Data'!N107&lt;&gt;"",'Tracking Data'!O107="",'Tracking Data'!$C107&lt;&gt;"Blocked",'Tracking Data'!$C107&lt;&gt;"Aborted"),1,"")</f>
        <v/>
      </c>
      <c r="I107" t="str">
        <f ca="1">IF(AND('Tracking Data'!O107&lt;&gt;"",'Tracking Data'!P107="",'Tracking Data'!$C107&lt;&gt;"Blocked",'Tracking Data'!$C107&lt;&gt;"Aborted"),1,"")</f>
        <v/>
      </c>
      <c r="J107" t="str">
        <f ca="1">IF(AND('Tracking Data'!P107&lt;&gt;"",'Tracking Data'!Q107="",'Tracking Data'!$C107&lt;&gt;"Blocked",'Tracking Data'!$C107&lt;&gt;"Aborted"),1,"")</f>
        <v/>
      </c>
      <c r="K107" t="str">
        <f ca="1">IF(AND('Tracking Data'!Q107&lt;&gt;"",'Tracking Data'!R107="",'Tracking Data'!$C107&lt;&gt;"Blocked",'Tracking Data'!$C107&lt;&gt;"Aborted"),1,"")</f>
        <v/>
      </c>
      <c r="L107" t="str">
        <f>IF('Tracking Data'!R107&lt;&gt;"",1,"")</f>
        <v/>
      </c>
      <c r="M107" t="b">
        <f>IF('Tracking Data'!H107="XS",0,IF('Tracking Data'!H107="S",2,IF('Tracking Data'!H107="M",3,IF('Tracking Data'!H107="L",5,IF('Tracking Data'!H107="XL",10)))))</f>
        <v>0</v>
      </c>
      <c r="N107" s="22" t="e">
        <f>WORKDAY('Tracking Data'!K107,M107)</f>
        <v>#VALUE!</v>
      </c>
      <c r="O107" s="22" t="e">
        <f>IF(L107&lt;&gt;1,N107,'Tracking Data'!R107)</f>
        <v>#VALUE!</v>
      </c>
    </row>
    <row r="108" spans="5:15" x14ac:dyDescent="0.25">
      <c r="E108" t="str">
        <f ca="1">IF(AND('Tracking Data'!K108&lt;&gt;"",'Tracking Data'!L108="",'Tracking Data'!$C108&lt;&gt;"Blocked",'Tracking Data'!$C108&lt;&gt;"Aborted"),1,"")</f>
        <v/>
      </c>
      <c r="F108" t="str">
        <f ca="1">IF(AND('Tracking Data'!L108&lt;&gt;"",'Tracking Data'!M108="",'Tracking Data'!$C108&lt;&gt;"Blocked",'Tracking Data'!$C108&lt;&gt;"Aborted"),1,"")</f>
        <v/>
      </c>
      <c r="G108" t="str">
        <f ca="1">IF(AND('Tracking Data'!M108&lt;&gt;"",'Tracking Data'!N108="",'Tracking Data'!$C108&lt;&gt;"Blocked",'Tracking Data'!$C108&lt;&gt;"Aborted"),1,"")</f>
        <v/>
      </c>
      <c r="H108" t="str">
        <f ca="1">IF(AND('Tracking Data'!N108&lt;&gt;"",'Tracking Data'!O108="",'Tracking Data'!$C108&lt;&gt;"Blocked",'Tracking Data'!$C108&lt;&gt;"Aborted"),1,"")</f>
        <v/>
      </c>
      <c r="I108" t="str">
        <f ca="1">IF(AND('Tracking Data'!O108&lt;&gt;"",'Tracking Data'!P108="",'Tracking Data'!$C108&lt;&gt;"Blocked",'Tracking Data'!$C108&lt;&gt;"Aborted"),1,"")</f>
        <v/>
      </c>
      <c r="J108" t="str">
        <f ca="1">IF(AND('Tracking Data'!P108&lt;&gt;"",'Tracking Data'!Q108="",'Tracking Data'!$C108&lt;&gt;"Blocked",'Tracking Data'!$C108&lt;&gt;"Aborted"),1,"")</f>
        <v/>
      </c>
      <c r="K108" t="str">
        <f ca="1">IF(AND('Tracking Data'!Q108&lt;&gt;"",'Tracking Data'!R108="",'Tracking Data'!$C108&lt;&gt;"Blocked",'Tracking Data'!$C108&lt;&gt;"Aborted"),1,"")</f>
        <v/>
      </c>
      <c r="L108" t="str">
        <f>IF('Tracking Data'!R108&lt;&gt;"",1,"")</f>
        <v/>
      </c>
      <c r="M108" t="b">
        <f>IF('Tracking Data'!H108="XS",0,IF('Tracking Data'!H108="S",2,IF('Tracking Data'!H108="M",3,IF('Tracking Data'!H108="L",5,IF('Tracking Data'!H108="XL",10)))))</f>
        <v>0</v>
      </c>
      <c r="N108" s="22" t="e">
        <f>WORKDAY('Tracking Data'!K108,M108)</f>
        <v>#VALUE!</v>
      </c>
      <c r="O108" s="22" t="e">
        <f>IF(L108&lt;&gt;1,N108,'Tracking Data'!R108)</f>
        <v>#VALUE!</v>
      </c>
    </row>
    <row r="109" spans="5:15" x14ac:dyDescent="0.25">
      <c r="E109" t="str">
        <f ca="1">IF(AND('Tracking Data'!K109&lt;&gt;"",'Tracking Data'!L109="",'Tracking Data'!$C109&lt;&gt;"Blocked",'Tracking Data'!$C109&lt;&gt;"Aborted"),1,"")</f>
        <v/>
      </c>
      <c r="F109" t="str">
        <f ca="1">IF(AND('Tracking Data'!L109&lt;&gt;"",'Tracking Data'!M109="",'Tracking Data'!$C109&lt;&gt;"Blocked",'Tracking Data'!$C109&lt;&gt;"Aborted"),1,"")</f>
        <v/>
      </c>
      <c r="G109" t="str">
        <f ca="1">IF(AND('Tracking Data'!M109&lt;&gt;"",'Tracking Data'!N109="",'Tracking Data'!$C109&lt;&gt;"Blocked",'Tracking Data'!$C109&lt;&gt;"Aborted"),1,"")</f>
        <v/>
      </c>
      <c r="H109" t="str">
        <f ca="1">IF(AND('Tracking Data'!N109&lt;&gt;"",'Tracking Data'!O109="",'Tracking Data'!$C109&lt;&gt;"Blocked",'Tracking Data'!$C109&lt;&gt;"Aborted"),1,"")</f>
        <v/>
      </c>
      <c r="I109" t="str">
        <f ca="1">IF(AND('Tracking Data'!O109&lt;&gt;"",'Tracking Data'!P109="",'Tracking Data'!$C109&lt;&gt;"Blocked",'Tracking Data'!$C109&lt;&gt;"Aborted"),1,"")</f>
        <v/>
      </c>
      <c r="J109" t="str">
        <f ca="1">IF(AND('Tracking Data'!P109&lt;&gt;"",'Tracking Data'!Q109="",'Tracking Data'!$C109&lt;&gt;"Blocked",'Tracking Data'!$C109&lt;&gt;"Aborted"),1,"")</f>
        <v/>
      </c>
      <c r="K109" t="str">
        <f ca="1">IF(AND('Tracking Data'!Q109&lt;&gt;"",'Tracking Data'!R109="",'Tracking Data'!$C109&lt;&gt;"Blocked",'Tracking Data'!$C109&lt;&gt;"Aborted"),1,"")</f>
        <v/>
      </c>
      <c r="L109" t="str">
        <f>IF('Tracking Data'!R109&lt;&gt;"",1,"")</f>
        <v/>
      </c>
      <c r="M109" t="b">
        <f>IF('Tracking Data'!H109="XS",0,IF('Tracking Data'!H109="S",2,IF('Tracking Data'!H109="M",3,IF('Tracking Data'!H109="L",5,IF('Tracking Data'!H109="XL",10)))))</f>
        <v>0</v>
      </c>
      <c r="N109" s="22" t="e">
        <f>WORKDAY('Tracking Data'!K109,M109)</f>
        <v>#VALUE!</v>
      </c>
      <c r="O109" s="22" t="e">
        <f>IF(L109&lt;&gt;1,N109,'Tracking Data'!R109)</f>
        <v>#VALUE!</v>
      </c>
    </row>
    <row r="110" spans="5:15" x14ac:dyDescent="0.25">
      <c r="E110" t="str">
        <f ca="1">IF(AND('Tracking Data'!K110&lt;&gt;"",'Tracking Data'!L110="",'Tracking Data'!$C110&lt;&gt;"Blocked",'Tracking Data'!$C110&lt;&gt;"Aborted"),1,"")</f>
        <v/>
      </c>
      <c r="F110" t="str">
        <f ca="1">IF(AND('Tracking Data'!L110&lt;&gt;"",'Tracking Data'!M110="",'Tracking Data'!$C110&lt;&gt;"Blocked",'Tracking Data'!$C110&lt;&gt;"Aborted"),1,"")</f>
        <v/>
      </c>
      <c r="G110" t="str">
        <f ca="1">IF(AND('Tracking Data'!M110&lt;&gt;"",'Tracking Data'!N110="",'Tracking Data'!$C110&lt;&gt;"Blocked",'Tracking Data'!$C110&lt;&gt;"Aborted"),1,"")</f>
        <v/>
      </c>
      <c r="H110" t="str">
        <f ca="1">IF(AND('Tracking Data'!N110&lt;&gt;"",'Tracking Data'!O110="",'Tracking Data'!$C110&lt;&gt;"Blocked",'Tracking Data'!$C110&lt;&gt;"Aborted"),1,"")</f>
        <v/>
      </c>
      <c r="I110" t="str">
        <f ca="1">IF(AND('Tracking Data'!O110&lt;&gt;"",'Tracking Data'!P110="",'Tracking Data'!$C110&lt;&gt;"Blocked",'Tracking Data'!$C110&lt;&gt;"Aborted"),1,"")</f>
        <v/>
      </c>
      <c r="J110" t="str">
        <f ca="1">IF(AND('Tracking Data'!P110&lt;&gt;"",'Tracking Data'!Q110="",'Tracking Data'!$C110&lt;&gt;"Blocked",'Tracking Data'!$C110&lt;&gt;"Aborted"),1,"")</f>
        <v/>
      </c>
      <c r="K110" t="str">
        <f ca="1">IF(AND('Tracking Data'!Q110&lt;&gt;"",'Tracking Data'!R110="",'Tracking Data'!$C110&lt;&gt;"Blocked",'Tracking Data'!$C110&lt;&gt;"Aborted"),1,"")</f>
        <v/>
      </c>
      <c r="L110" t="str">
        <f>IF('Tracking Data'!R110&lt;&gt;"",1,"")</f>
        <v/>
      </c>
      <c r="M110" t="b">
        <f>IF('Tracking Data'!H110="XS",0,IF('Tracking Data'!H110="S",2,IF('Tracking Data'!H110="M",3,IF('Tracking Data'!H110="L",5,IF('Tracking Data'!H110="XL",10)))))</f>
        <v>0</v>
      </c>
      <c r="N110" s="22" t="e">
        <f>WORKDAY('Tracking Data'!K110,M110)</f>
        <v>#VALUE!</v>
      </c>
      <c r="O110" s="22" t="e">
        <f>IF(L110&lt;&gt;1,N110,'Tracking Data'!R110)</f>
        <v>#VALUE!</v>
      </c>
    </row>
    <row r="111" spans="5:15" x14ac:dyDescent="0.25">
      <c r="E111" t="str">
        <f ca="1">IF(AND('Tracking Data'!K111&lt;&gt;"",'Tracking Data'!L111="",'Tracking Data'!$C111&lt;&gt;"Blocked",'Tracking Data'!$C111&lt;&gt;"Aborted"),1,"")</f>
        <v/>
      </c>
      <c r="F111" t="str">
        <f ca="1">IF(AND('Tracking Data'!L111&lt;&gt;"",'Tracking Data'!M111="",'Tracking Data'!$C111&lt;&gt;"Blocked",'Tracking Data'!$C111&lt;&gt;"Aborted"),1,"")</f>
        <v/>
      </c>
      <c r="G111" t="str">
        <f ca="1">IF(AND('Tracking Data'!M111&lt;&gt;"",'Tracking Data'!N111="",'Tracking Data'!$C111&lt;&gt;"Blocked",'Tracking Data'!$C111&lt;&gt;"Aborted"),1,"")</f>
        <v/>
      </c>
      <c r="H111" t="str">
        <f ca="1">IF(AND('Tracking Data'!N111&lt;&gt;"",'Tracking Data'!O111="",'Tracking Data'!$C111&lt;&gt;"Blocked",'Tracking Data'!$C111&lt;&gt;"Aborted"),1,"")</f>
        <v/>
      </c>
      <c r="I111" t="str">
        <f ca="1">IF(AND('Tracking Data'!O111&lt;&gt;"",'Tracking Data'!P111="",'Tracking Data'!$C111&lt;&gt;"Blocked",'Tracking Data'!$C111&lt;&gt;"Aborted"),1,"")</f>
        <v/>
      </c>
      <c r="J111" t="str">
        <f ca="1">IF(AND('Tracking Data'!P111&lt;&gt;"",'Tracking Data'!Q111="",'Tracking Data'!$C111&lt;&gt;"Blocked",'Tracking Data'!$C111&lt;&gt;"Aborted"),1,"")</f>
        <v/>
      </c>
      <c r="K111" t="str">
        <f ca="1">IF(AND('Tracking Data'!Q111&lt;&gt;"",'Tracking Data'!R111="",'Tracking Data'!$C111&lt;&gt;"Blocked",'Tracking Data'!$C111&lt;&gt;"Aborted"),1,"")</f>
        <v/>
      </c>
      <c r="L111" t="str">
        <f>IF('Tracking Data'!R111&lt;&gt;"",1,"")</f>
        <v/>
      </c>
      <c r="M111" t="b">
        <f>IF('Tracking Data'!H111="XS",0,IF('Tracking Data'!H111="S",2,IF('Tracking Data'!H111="M",3,IF('Tracking Data'!H111="L",5,IF('Tracking Data'!H111="XL",10)))))</f>
        <v>0</v>
      </c>
      <c r="N111" s="22" t="e">
        <f>WORKDAY('Tracking Data'!K111,M111)</f>
        <v>#VALUE!</v>
      </c>
      <c r="O111" s="22" t="e">
        <f>IF(L111&lt;&gt;1,N111,'Tracking Data'!R111)</f>
        <v>#VALUE!</v>
      </c>
    </row>
    <row r="112" spans="5:15" x14ac:dyDescent="0.25">
      <c r="E112" t="str">
        <f ca="1">IF(AND('Tracking Data'!K112&lt;&gt;"",'Tracking Data'!L112="",'Tracking Data'!$C112&lt;&gt;"Blocked",'Tracking Data'!$C112&lt;&gt;"Aborted"),1,"")</f>
        <v/>
      </c>
      <c r="F112" t="str">
        <f ca="1">IF(AND('Tracking Data'!L112&lt;&gt;"",'Tracking Data'!M112="",'Tracking Data'!$C112&lt;&gt;"Blocked",'Tracking Data'!$C112&lt;&gt;"Aborted"),1,"")</f>
        <v/>
      </c>
      <c r="G112" t="str">
        <f ca="1">IF(AND('Tracking Data'!M112&lt;&gt;"",'Tracking Data'!N112="",'Tracking Data'!$C112&lt;&gt;"Blocked",'Tracking Data'!$C112&lt;&gt;"Aborted"),1,"")</f>
        <v/>
      </c>
      <c r="H112" t="str">
        <f ca="1">IF(AND('Tracking Data'!N112&lt;&gt;"",'Tracking Data'!O112="",'Tracking Data'!$C112&lt;&gt;"Blocked",'Tracking Data'!$C112&lt;&gt;"Aborted"),1,"")</f>
        <v/>
      </c>
      <c r="I112" t="str">
        <f ca="1">IF(AND('Tracking Data'!O112&lt;&gt;"",'Tracking Data'!P112="",'Tracking Data'!$C112&lt;&gt;"Blocked",'Tracking Data'!$C112&lt;&gt;"Aborted"),1,"")</f>
        <v/>
      </c>
      <c r="J112" t="str">
        <f ca="1">IF(AND('Tracking Data'!P112&lt;&gt;"",'Tracking Data'!Q112="",'Tracking Data'!$C112&lt;&gt;"Blocked",'Tracking Data'!$C112&lt;&gt;"Aborted"),1,"")</f>
        <v/>
      </c>
      <c r="K112" t="str">
        <f ca="1">IF(AND('Tracking Data'!Q112&lt;&gt;"",'Tracking Data'!R112="",'Tracking Data'!$C112&lt;&gt;"Blocked",'Tracking Data'!$C112&lt;&gt;"Aborted"),1,"")</f>
        <v/>
      </c>
      <c r="L112" t="str">
        <f>IF('Tracking Data'!R112&lt;&gt;"",1,"")</f>
        <v/>
      </c>
      <c r="M112" t="b">
        <f>IF('Tracking Data'!H112="XS",0,IF('Tracking Data'!H112="S",2,IF('Tracking Data'!H112="M",3,IF('Tracking Data'!H112="L",5,IF('Tracking Data'!H112="XL",10)))))</f>
        <v>0</v>
      </c>
      <c r="N112" s="22" t="e">
        <f>WORKDAY('Tracking Data'!K112,M112)</f>
        <v>#VALUE!</v>
      </c>
      <c r="O112" s="22" t="e">
        <f>IF(L112&lt;&gt;1,N112,'Tracking Data'!R112)</f>
        <v>#VALUE!</v>
      </c>
    </row>
    <row r="113" spans="5:15" x14ac:dyDescent="0.25">
      <c r="E113" t="str">
        <f ca="1">IF(AND('Tracking Data'!K113&lt;&gt;"",'Tracking Data'!L113="",'Tracking Data'!$C113&lt;&gt;"Blocked",'Tracking Data'!$C113&lt;&gt;"Aborted"),1,"")</f>
        <v/>
      </c>
      <c r="F113" t="str">
        <f ca="1">IF(AND('Tracking Data'!L113&lt;&gt;"",'Tracking Data'!M113="",'Tracking Data'!$C113&lt;&gt;"Blocked",'Tracking Data'!$C113&lt;&gt;"Aborted"),1,"")</f>
        <v/>
      </c>
      <c r="G113" t="str">
        <f ca="1">IF(AND('Tracking Data'!M113&lt;&gt;"",'Tracking Data'!N113="",'Tracking Data'!$C113&lt;&gt;"Blocked",'Tracking Data'!$C113&lt;&gt;"Aborted"),1,"")</f>
        <v/>
      </c>
      <c r="H113" t="str">
        <f ca="1">IF(AND('Tracking Data'!N113&lt;&gt;"",'Tracking Data'!O113="",'Tracking Data'!$C113&lt;&gt;"Blocked",'Tracking Data'!$C113&lt;&gt;"Aborted"),1,"")</f>
        <v/>
      </c>
      <c r="I113" t="str">
        <f ca="1">IF(AND('Tracking Data'!O113&lt;&gt;"",'Tracking Data'!P113="",'Tracking Data'!$C113&lt;&gt;"Blocked",'Tracking Data'!$C113&lt;&gt;"Aborted"),1,"")</f>
        <v/>
      </c>
      <c r="J113" t="str">
        <f ca="1">IF(AND('Tracking Data'!P113&lt;&gt;"",'Tracking Data'!Q113="",'Tracking Data'!$C113&lt;&gt;"Blocked",'Tracking Data'!$C113&lt;&gt;"Aborted"),1,"")</f>
        <v/>
      </c>
      <c r="K113" t="str">
        <f ca="1">IF(AND('Tracking Data'!Q113&lt;&gt;"",'Tracking Data'!R113="",'Tracking Data'!$C113&lt;&gt;"Blocked",'Tracking Data'!$C113&lt;&gt;"Aborted"),1,"")</f>
        <v/>
      </c>
      <c r="L113" t="str">
        <f>IF('Tracking Data'!R113&lt;&gt;"",1,"")</f>
        <v/>
      </c>
      <c r="M113" t="b">
        <f>IF('Tracking Data'!H113="XS",0,IF('Tracking Data'!H113="S",2,IF('Tracking Data'!H113="M",3,IF('Tracking Data'!H113="L",5,IF('Tracking Data'!H113="XL",10)))))</f>
        <v>0</v>
      </c>
      <c r="N113" s="22" t="e">
        <f>WORKDAY('Tracking Data'!K113,M113)</f>
        <v>#VALUE!</v>
      </c>
      <c r="O113" s="22" t="e">
        <f>IF(L113&lt;&gt;1,N113,'Tracking Data'!R113)</f>
        <v>#VALUE!</v>
      </c>
    </row>
    <row r="114" spans="5:15" x14ac:dyDescent="0.25">
      <c r="E114" t="str">
        <f ca="1">IF(AND('Tracking Data'!K114&lt;&gt;"",'Tracking Data'!L114="",'Tracking Data'!$C114&lt;&gt;"Blocked",'Tracking Data'!$C114&lt;&gt;"Aborted"),1,"")</f>
        <v/>
      </c>
      <c r="F114" t="str">
        <f ca="1">IF(AND('Tracking Data'!L114&lt;&gt;"",'Tracking Data'!M114="",'Tracking Data'!$C114&lt;&gt;"Blocked",'Tracking Data'!$C114&lt;&gt;"Aborted"),1,"")</f>
        <v/>
      </c>
      <c r="G114" t="str">
        <f ca="1">IF(AND('Tracking Data'!M114&lt;&gt;"",'Tracking Data'!N114="",'Tracking Data'!$C114&lt;&gt;"Blocked",'Tracking Data'!$C114&lt;&gt;"Aborted"),1,"")</f>
        <v/>
      </c>
      <c r="H114" t="str">
        <f ca="1">IF(AND('Tracking Data'!N114&lt;&gt;"",'Tracking Data'!O114="",'Tracking Data'!$C114&lt;&gt;"Blocked",'Tracking Data'!$C114&lt;&gt;"Aborted"),1,"")</f>
        <v/>
      </c>
      <c r="I114" t="str">
        <f ca="1">IF(AND('Tracking Data'!O114&lt;&gt;"",'Tracking Data'!P114="",'Tracking Data'!$C114&lt;&gt;"Blocked",'Tracking Data'!$C114&lt;&gt;"Aborted"),1,"")</f>
        <v/>
      </c>
      <c r="J114" t="str">
        <f ca="1">IF(AND('Tracking Data'!P114&lt;&gt;"",'Tracking Data'!Q114="",'Tracking Data'!$C114&lt;&gt;"Blocked",'Tracking Data'!$C114&lt;&gt;"Aborted"),1,"")</f>
        <v/>
      </c>
      <c r="K114" t="str">
        <f ca="1">IF(AND('Tracking Data'!Q114&lt;&gt;"",'Tracking Data'!R114="",'Tracking Data'!$C114&lt;&gt;"Blocked",'Tracking Data'!$C114&lt;&gt;"Aborted"),1,"")</f>
        <v/>
      </c>
      <c r="L114" t="str">
        <f>IF('Tracking Data'!R114&lt;&gt;"",1,"")</f>
        <v/>
      </c>
      <c r="M114" t="b">
        <f>IF('Tracking Data'!H114="XS",0,IF('Tracking Data'!H114="S",2,IF('Tracking Data'!H114="M",3,IF('Tracking Data'!H114="L",5,IF('Tracking Data'!H114="XL",10)))))</f>
        <v>0</v>
      </c>
      <c r="N114" s="22" t="e">
        <f>WORKDAY('Tracking Data'!K114,M114)</f>
        <v>#VALUE!</v>
      </c>
      <c r="O114" s="22" t="e">
        <f>IF(L114&lt;&gt;1,N114,'Tracking Data'!R114)</f>
        <v>#VALUE!</v>
      </c>
    </row>
    <row r="115" spans="5:15" x14ac:dyDescent="0.25">
      <c r="E115" t="str">
        <f ca="1">IF(AND('Tracking Data'!K115&lt;&gt;"",'Tracking Data'!L115="",'Tracking Data'!$C115&lt;&gt;"Blocked",'Tracking Data'!$C115&lt;&gt;"Aborted"),1,"")</f>
        <v/>
      </c>
      <c r="F115" t="str">
        <f ca="1">IF(AND('Tracking Data'!L115&lt;&gt;"",'Tracking Data'!M115="",'Tracking Data'!$C115&lt;&gt;"Blocked",'Tracking Data'!$C115&lt;&gt;"Aborted"),1,"")</f>
        <v/>
      </c>
      <c r="G115" t="str">
        <f ca="1">IF(AND('Tracking Data'!M115&lt;&gt;"",'Tracking Data'!N115="",'Tracking Data'!$C115&lt;&gt;"Blocked",'Tracking Data'!$C115&lt;&gt;"Aborted"),1,"")</f>
        <v/>
      </c>
      <c r="H115" t="str">
        <f ca="1">IF(AND('Tracking Data'!N115&lt;&gt;"",'Tracking Data'!O115="",'Tracking Data'!$C115&lt;&gt;"Blocked",'Tracking Data'!$C115&lt;&gt;"Aborted"),1,"")</f>
        <v/>
      </c>
      <c r="I115" t="str">
        <f ca="1">IF(AND('Tracking Data'!O115&lt;&gt;"",'Tracking Data'!P115="",'Tracking Data'!$C115&lt;&gt;"Blocked",'Tracking Data'!$C115&lt;&gt;"Aborted"),1,"")</f>
        <v/>
      </c>
      <c r="J115" t="str">
        <f ca="1">IF(AND('Tracking Data'!P115&lt;&gt;"",'Tracking Data'!Q115="",'Tracking Data'!$C115&lt;&gt;"Blocked",'Tracking Data'!$C115&lt;&gt;"Aborted"),1,"")</f>
        <v/>
      </c>
      <c r="K115" t="str">
        <f ca="1">IF(AND('Tracking Data'!Q115&lt;&gt;"",'Tracking Data'!R115="",'Tracking Data'!$C115&lt;&gt;"Blocked",'Tracking Data'!$C115&lt;&gt;"Aborted"),1,"")</f>
        <v/>
      </c>
      <c r="L115" t="str">
        <f>IF('Tracking Data'!R115&lt;&gt;"",1,"")</f>
        <v/>
      </c>
      <c r="M115" t="b">
        <f>IF('Tracking Data'!H115="XS",0,IF('Tracking Data'!H115="S",2,IF('Tracking Data'!H115="M",3,IF('Tracking Data'!H115="L",5,IF('Tracking Data'!H115="XL",10)))))</f>
        <v>0</v>
      </c>
      <c r="N115" s="22" t="e">
        <f>WORKDAY('Tracking Data'!K115,M115)</f>
        <v>#VALUE!</v>
      </c>
      <c r="O115" s="22" t="e">
        <f>IF(L115&lt;&gt;1,N115,'Tracking Data'!R115)</f>
        <v>#VALUE!</v>
      </c>
    </row>
    <row r="116" spans="5:15" x14ac:dyDescent="0.25">
      <c r="E116" t="str">
        <f ca="1">IF(AND('Tracking Data'!K116&lt;&gt;"",'Tracking Data'!L116="",'Tracking Data'!$C116&lt;&gt;"Blocked",'Tracking Data'!$C116&lt;&gt;"Aborted"),1,"")</f>
        <v/>
      </c>
      <c r="F116" t="str">
        <f ca="1">IF(AND('Tracking Data'!L116&lt;&gt;"",'Tracking Data'!M116="",'Tracking Data'!$C116&lt;&gt;"Blocked",'Tracking Data'!$C116&lt;&gt;"Aborted"),1,"")</f>
        <v/>
      </c>
      <c r="G116" t="str">
        <f ca="1">IF(AND('Tracking Data'!M116&lt;&gt;"",'Tracking Data'!N116="",'Tracking Data'!$C116&lt;&gt;"Blocked",'Tracking Data'!$C116&lt;&gt;"Aborted"),1,"")</f>
        <v/>
      </c>
      <c r="H116" t="str">
        <f ca="1">IF(AND('Tracking Data'!N116&lt;&gt;"",'Tracking Data'!O116="",'Tracking Data'!$C116&lt;&gt;"Blocked",'Tracking Data'!$C116&lt;&gt;"Aborted"),1,"")</f>
        <v/>
      </c>
      <c r="I116" t="str">
        <f ca="1">IF(AND('Tracking Data'!O116&lt;&gt;"",'Tracking Data'!P116="",'Tracking Data'!$C116&lt;&gt;"Blocked",'Tracking Data'!$C116&lt;&gt;"Aborted"),1,"")</f>
        <v/>
      </c>
      <c r="J116" t="str">
        <f ca="1">IF(AND('Tracking Data'!P116&lt;&gt;"",'Tracking Data'!Q116="",'Tracking Data'!$C116&lt;&gt;"Blocked",'Tracking Data'!$C116&lt;&gt;"Aborted"),1,"")</f>
        <v/>
      </c>
      <c r="K116" t="str">
        <f ca="1">IF(AND('Tracking Data'!Q116&lt;&gt;"",'Tracking Data'!R116="",'Tracking Data'!$C116&lt;&gt;"Blocked",'Tracking Data'!$C116&lt;&gt;"Aborted"),1,"")</f>
        <v/>
      </c>
      <c r="L116" t="str">
        <f>IF('Tracking Data'!R116&lt;&gt;"",1,"")</f>
        <v/>
      </c>
      <c r="M116" t="b">
        <f>IF('Tracking Data'!H116="XS",0,IF('Tracking Data'!H116="S",2,IF('Tracking Data'!H116="M",3,IF('Tracking Data'!H116="L",5,IF('Tracking Data'!H116="XL",10)))))</f>
        <v>0</v>
      </c>
      <c r="N116" s="22" t="e">
        <f>WORKDAY('Tracking Data'!K116,M116)</f>
        <v>#VALUE!</v>
      </c>
      <c r="O116" s="22" t="e">
        <f>IF(L116&lt;&gt;1,N116,'Tracking Data'!R116)</f>
        <v>#VALUE!</v>
      </c>
    </row>
    <row r="117" spans="5:15" x14ac:dyDescent="0.25">
      <c r="E117" t="str">
        <f ca="1">IF(AND('Tracking Data'!K117&lt;&gt;"",'Tracking Data'!L117="",'Tracking Data'!$C117&lt;&gt;"Blocked",'Tracking Data'!$C117&lt;&gt;"Aborted"),1,"")</f>
        <v/>
      </c>
      <c r="F117" t="str">
        <f ca="1">IF(AND('Tracking Data'!L117&lt;&gt;"",'Tracking Data'!M117="",'Tracking Data'!$C117&lt;&gt;"Blocked",'Tracking Data'!$C117&lt;&gt;"Aborted"),1,"")</f>
        <v/>
      </c>
      <c r="G117" t="str">
        <f ca="1">IF(AND('Tracking Data'!M117&lt;&gt;"",'Tracking Data'!N117="",'Tracking Data'!$C117&lt;&gt;"Blocked",'Tracking Data'!$C117&lt;&gt;"Aborted"),1,"")</f>
        <v/>
      </c>
      <c r="H117" t="str">
        <f ca="1">IF(AND('Tracking Data'!N117&lt;&gt;"",'Tracking Data'!O117="",'Tracking Data'!$C117&lt;&gt;"Blocked",'Tracking Data'!$C117&lt;&gt;"Aborted"),1,"")</f>
        <v/>
      </c>
      <c r="I117" t="str">
        <f ca="1">IF(AND('Tracking Data'!O117&lt;&gt;"",'Tracking Data'!P117="",'Tracking Data'!$C117&lt;&gt;"Blocked",'Tracking Data'!$C117&lt;&gt;"Aborted"),1,"")</f>
        <v/>
      </c>
      <c r="J117" t="str">
        <f ca="1">IF(AND('Tracking Data'!P117&lt;&gt;"",'Tracking Data'!Q117="",'Tracking Data'!$C117&lt;&gt;"Blocked",'Tracking Data'!$C117&lt;&gt;"Aborted"),1,"")</f>
        <v/>
      </c>
      <c r="K117" t="str">
        <f ca="1">IF(AND('Tracking Data'!Q117&lt;&gt;"",'Tracking Data'!R117="",'Tracking Data'!$C117&lt;&gt;"Blocked",'Tracking Data'!$C117&lt;&gt;"Aborted"),1,"")</f>
        <v/>
      </c>
      <c r="L117" t="str">
        <f>IF('Tracking Data'!R117&lt;&gt;"",1,"")</f>
        <v/>
      </c>
      <c r="M117" t="b">
        <f>IF('Tracking Data'!H117="XS",0,IF('Tracking Data'!H117="S",2,IF('Tracking Data'!H117="M",3,IF('Tracking Data'!H117="L",5,IF('Tracking Data'!H117="XL",10)))))</f>
        <v>0</v>
      </c>
      <c r="N117" s="22" t="e">
        <f>WORKDAY('Tracking Data'!K117,M117)</f>
        <v>#VALUE!</v>
      </c>
      <c r="O117" s="22" t="e">
        <f>IF(L117&lt;&gt;1,N117,'Tracking Data'!R117)</f>
        <v>#VALUE!</v>
      </c>
    </row>
    <row r="118" spans="5:15" x14ac:dyDescent="0.25">
      <c r="E118" t="str">
        <f ca="1">IF(AND('Tracking Data'!K118&lt;&gt;"",'Tracking Data'!L118="",'Tracking Data'!$C118&lt;&gt;"Blocked",'Tracking Data'!$C118&lt;&gt;"Aborted"),1,"")</f>
        <v/>
      </c>
      <c r="F118" t="str">
        <f ca="1">IF(AND('Tracking Data'!L118&lt;&gt;"",'Tracking Data'!M118="",'Tracking Data'!$C118&lt;&gt;"Blocked",'Tracking Data'!$C118&lt;&gt;"Aborted"),1,"")</f>
        <v/>
      </c>
      <c r="G118" t="str">
        <f ca="1">IF(AND('Tracking Data'!M118&lt;&gt;"",'Tracking Data'!N118="",'Tracking Data'!$C118&lt;&gt;"Blocked",'Tracking Data'!$C118&lt;&gt;"Aborted"),1,"")</f>
        <v/>
      </c>
      <c r="H118" t="str">
        <f ca="1">IF(AND('Tracking Data'!N118&lt;&gt;"",'Tracking Data'!O118="",'Tracking Data'!$C118&lt;&gt;"Blocked",'Tracking Data'!$C118&lt;&gt;"Aborted"),1,"")</f>
        <v/>
      </c>
      <c r="I118" t="str">
        <f ca="1">IF(AND('Tracking Data'!O118&lt;&gt;"",'Tracking Data'!P118="",'Tracking Data'!$C118&lt;&gt;"Blocked",'Tracking Data'!$C118&lt;&gt;"Aborted"),1,"")</f>
        <v/>
      </c>
      <c r="J118" t="str">
        <f ca="1">IF(AND('Tracking Data'!P118&lt;&gt;"",'Tracking Data'!Q118="",'Tracking Data'!$C118&lt;&gt;"Blocked",'Tracking Data'!$C118&lt;&gt;"Aborted"),1,"")</f>
        <v/>
      </c>
      <c r="K118" t="str">
        <f ca="1">IF(AND('Tracking Data'!Q118&lt;&gt;"",'Tracking Data'!R118="",'Tracking Data'!$C118&lt;&gt;"Blocked",'Tracking Data'!$C118&lt;&gt;"Aborted"),1,"")</f>
        <v/>
      </c>
      <c r="L118" t="str">
        <f>IF('Tracking Data'!R118&lt;&gt;"",1,"")</f>
        <v/>
      </c>
      <c r="M118" t="b">
        <f>IF('Tracking Data'!H118="XS",0,IF('Tracking Data'!H118="S",2,IF('Tracking Data'!H118="M",3,IF('Tracking Data'!H118="L",5,IF('Tracking Data'!H118="XL",10)))))</f>
        <v>0</v>
      </c>
      <c r="N118" s="22" t="e">
        <f>WORKDAY('Tracking Data'!K118,M118)</f>
        <v>#VALUE!</v>
      </c>
      <c r="O118" s="22" t="e">
        <f>IF(L118&lt;&gt;1,N118,'Tracking Data'!R118)</f>
        <v>#VALUE!</v>
      </c>
    </row>
    <row r="119" spans="5:15" x14ac:dyDescent="0.25">
      <c r="E119" t="str">
        <f ca="1">IF(AND('Tracking Data'!K119&lt;&gt;"",'Tracking Data'!L119="",'Tracking Data'!$C119&lt;&gt;"Blocked",'Tracking Data'!$C119&lt;&gt;"Aborted"),1,"")</f>
        <v/>
      </c>
      <c r="F119" t="str">
        <f ca="1">IF(AND('Tracking Data'!L119&lt;&gt;"",'Tracking Data'!M119="",'Tracking Data'!$C119&lt;&gt;"Blocked",'Tracking Data'!$C119&lt;&gt;"Aborted"),1,"")</f>
        <v/>
      </c>
      <c r="G119" t="str">
        <f ca="1">IF(AND('Tracking Data'!M119&lt;&gt;"",'Tracking Data'!N119="",'Tracking Data'!$C119&lt;&gt;"Blocked",'Tracking Data'!$C119&lt;&gt;"Aborted"),1,"")</f>
        <v/>
      </c>
      <c r="H119" t="str">
        <f ca="1">IF(AND('Tracking Data'!N119&lt;&gt;"",'Tracking Data'!O119="",'Tracking Data'!$C119&lt;&gt;"Blocked",'Tracking Data'!$C119&lt;&gt;"Aborted"),1,"")</f>
        <v/>
      </c>
      <c r="I119" t="str">
        <f ca="1">IF(AND('Tracking Data'!O119&lt;&gt;"",'Tracking Data'!P119="",'Tracking Data'!$C119&lt;&gt;"Blocked",'Tracking Data'!$C119&lt;&gt;"Aborted"),1,"")</f>
        <v/>
      </c>
      <c r="J119" t="str">
        <f ca="1">IF(AND('Tracking Data'!P119&lt;&gt;"",'Tracking Data'!Q119="",'Tracking Data'!$C119&lt;&gt;"Blocked",'Tracking Data'!$C119&lt;&gt;"Aborted"),1,"")</f>
        <v/>
      </c>
      <c r="K119" t="str">
        <f ca="1">IF(AND('Tracking Data'!Q119&lt;&gt;"",'Tracking Data'!R119="",'Tracking Data'!$C119&lt;&gt;"Blocked",'Tracking Data'!$C119&lt;&gt;"Aborted"),1,"")</f>
        <v/>
      </c>
      <c r="L119" t="str">
        <f>IF('Tracking Data'!R119&lt;&gt;"",1,"")</f>
        <v/>
      </c>
      <c r="M119" t="b">
        <f>IF('Tracking Data'!H119="XS",0,IF('Tracking Data'!H119="S",2,IF('Tracking Data'!H119="M",3,IF('Tracking Data'!H119="L",5,IF('Tracking Data'!H119="XL",10)))))</f>
        <v>0</v>
      </c>
      <c r="N119" s="22" t="e">
        <f>WORKDAY('Tracking Data'!K119,M119)</f>
        <v>#VALUE!</v>
      </c>
      <c r="O119" s="22" t="e">
        <f>IF(L119&lt;&gt;1,N119,'Tracking Data'!R119)</f>
        <v>#VALUE!</v>
      </c>
    </row>
    <row r="120" spans="5:15" x14ac:dyDescent="0.25">
      <c r="E120" t="str">
        <f ca="1">IF(AND('Tracking Data'!K120&lt;&gt;"",'Tracking Data'!L120="",'Tracking Data'!$C120&lt;&gt;"Blocked",'Tracking Data'!$C120&lt;&gt;"Aborted"),1,"")</f>
        <v/>
      </c>
      <c r="F120" t="str">
        <f ca="1">IF(AND('Tracking Data'!L120&lt;&gt;"",'Tracking Data'!M120="",'Tracking Data'!$C120&lt;&gt;"Blocked",'Tracking Data'!$C120&lt;&gt;"Aborted"),1,"")</f>
        <v/>
      </c>
      <c r="G120" t="str">
        <f ca="1">IF(AND('Tracking Data'!M120&lt;&gt;"",'Tracking Data'!N120="",'Tracking Data'!$C120&lt;&gt;"Blocked",'Tracking Data'!$C120&lt;&gt;"Aborted"),1,"")</f>
        <v/>
      </c>
      <c r="H120" t="str">
        <f ca="1">IF(AND('Tracking Data'!N120&lt;&gt;"",'Tracking Data'!O120="",'Tracking Data'!$C120&lt;&gt;"Blocked",'Tracking Data'!$C120&lt;&gt;"Aborted"),1,"")</f>
        <v/>
      </c>
      <c r="I120" t="str">
        <f ca="1">IF(AND('Tracking Data'!O120&lt;&gt;"",'Tracking Data'!P120="",'Tracking Data'!$C120&lt;&gt;"Blocked",'Tracking Data'!$C120&lt;&gt;"Aborted"),1,"")</f>
        <v/>
      </c>
      <c r="J120" t="str">
        <f ca="1">IF(AND('Tracking Data'!P120&lt;&gt;"",'Tracking Data'!Q120="",'Tracking Data'!$C120&lt;&gt;"Blocked",'Tracking Data'!$C120&lt;&gt;"Aborted"),1,"")</f>
        <v/>
      </c>
      <c r="K120" t="str">
        <f ca="1">IF(AND('Tracking Data'!Q120&lt;&gt;"",'Tracking Data'!R120="",'Tracking Data'!$C120&lt;&gt;"Blocked",'Tracking Data'!$C120&lt;&gt;"Aborted"),1,"")</f>
        <v/>
      </c>
      <c r="L120" t="str">
        <f>IF('Tracking Data'!R120&lt;&gt;"",1,"")</f>
        <v/>
      </c>
      <c r="M120" t="b">
        <f>IF('Tracking Data'!H120="XS",0,IF('Tracking Data'!H120="S",2,IF('Tracking Data'!H120="M",3,IF('Tracking Data'!H120="L",5,IF('Tracking Data'!H120="XL",10)))))</f>
        <v>0</v>
      </c>
      <c r="N120" s="22" t="e">
        <f>WORKDAY('Tracking Data'!K120,M120)</f>
        <v>#VALUE!</v>
      </c>
      <c r="O120" s="22" t="e">
        <f>IF(L120&lt;&gt;1,N120,'Tracking Data'!R120)</f>
        <v>#VALUE!</v>
      </c>
    </row>
    <row r="121" spans="5:15" x14ac:dyDescent="0.25">
      <c r="E121" t="str">
        <f ca="1">IF(AND('Tracking Data'!K121&lt;&gt;"",'Tracking Data'!L121="",'Tracking Data'!$C121&lt;&gt;"Blocked",'Tracking Data'!$C121&lt;&gt;"Aborted"),1,"")</f>
        <v/>
      </c>
      <c r="F121" t="str">
        <f ca="1">IF(AND('Tracking Data'!L121&lt;&gt;"",'Tracking Data'!M121="",'Tracking Data'!$C121&lt;&gt;"Blocked",'Tracking Data'!$C121&lt;&gt;"Aborted"),1,"")</f>
        <v/>
      </c>
      <c r="G121" t="str">
        <f ca="1">IF(AND('Tracking Data'!M121&lt;&gt;"",'Tracking Data'!N121="",'Tracking Data'!$C121&lt;&gt;"Blocked",'Tracking Data'!$C121&lt;&gt;"Aborted"),1,"")</f>
        <v/>
      </c>
      <c r="H121" t="str">
        <f ca="1">IF(AND('Tracking Data'!N121&lt;&gt;"",'Tracking Data'!O121="",'Tracking Data'!$C121&lt;&gt;"Blocked",'Tracking Data'!$C121&lt;&gt;"Aborted"),1,"")</f>
        <v/>
      </c>
      <c r="I121" t="str">
        <f ca="1">IF(AND('Tracking Data'!O121&lt;&gt;"",'Tracking Data'!P121="",'Tracking Data'!$C121&lt;&gt;"Blocked",'Tracking Data'!$C121&lt;&gt;"Aborted"),1,"")</f>
        <v/>
      </c>
      <c r="J121" t="str">
        <f ca="1">IF(AND('Tracking Data'!P121&lt;&gt;"",'Tracking Data'!Q121="",'Tracking Data'!$C121&lt;&gt;"Blocked",'Tracking Data'!$C121&lt;&gt;"Aborted"),1,"")</f>
        <v/>
      </c>
      <c r="K121" t="str">
        <f ca="1">IF(AND('Tracking Data'!Q121&lt;&gt;"",'Tracking Data'!R121="",'Tracking Data'!$C121&lt;&gt;"Blocked",'Tracking Data'!$C121&lt;&gt;"Aborted"),1,"")</f>
        <v/>
      </c>
      <c r="L121" t="str">
        <f>IF('Tracking Data'!R121&lt;&gt;"",1,"")</f>
        <v/>
      </c>
      <c r="M121" t="b">
        <f>IF('Tracking Data'!H121="XS",0,IF('Tracking Data'!H121="S",2,IF('Tracking Data'!H121="M",3,IF('Tracking Data'!H121="L",5,IF('Tracking Data'!H121="XL",10)))))</f>
        <v>0</v>
      </c>
      <c r="N121" s="22" t="e">
        <f>WORKDAY('Tracking Data'!K121,M121)</f>
        <v>#VALUE!</v>
      </c>
      <c r="O121" s="22" t="e">
        <f>IF(L121&lt;&gt;1,N121,'Tracking Data'!R121)</f>
        <v>#VALUE!</v>
      </c>
    </row>
    <row r="122" spans="5:15" x14ac:dyDescent="0.25">
      <c r="E122" t="str">
        <f ca="1">IF(AND('Tracking Data'!K122&lt;&gt;"",'Tracking Data'!L122="",'Tracking Data'!$C122&lt;&gt;"Blocked",'Tracking Data'!$C122&lt;&gt;"Aborted"),1,"")</f>
        <v/>
      </c>
      <c r="F122" t="str">
        <f ca="1">IF(AND('Tracking Data'!L122&lt;&gt;"",'Tracking Data'!M122="",'Tracking Data'!$C122&lt;&gt;"Blocked",'Tracking Data'!$C122&lt;&gt;"Aborted"),1,"")</f>
        <v/>
      </c>
      <c r="G122" t="str">
        <f ca="1">IF(AND('Tracking Data'!M122&lt;&gt;"",'Tracking Data'!N122="",'Tracking Data'!$C122&lt;&gt;"Blocked",'Tracking Data'!$C122&lt;&gt;"Aborted"),1,"")</f>
        <v/>
      </c>
      <c r="H122" t="str">
        <f ca="1">IF(AND('Tracking Data'!N122&lt;&gt;"",'Tracking Data'!O122="",'Tracking Data'!$C122&lt;&gt;"Blocked",'Tracking Data'!$C122&lt;&gt;"Aborted"),1,"")</f>
        <v/>
      </c>
      <c r="I122" t="str">
        <f ca="1">IF(AND('Tracking Data'!O122&lt;&gt;"",'Tracking Data'!P122="",'Tracking Data'!$C122&lt;&gt;"Blocked",'Tracking Data'!$C122&lt;&gt;"Aborted"),1,"")</f>
        <v/>
      </c>
      <c r="J122" t="str">
        <f ca="1">IF(AND('Tracking Data'!P122&lt;&gt;"",'Tracking Data'!Q122="",'Tracking Data'!$C122&lt;&gt;"Blocked",'Tracking Data'!$C122&lt;&gt;"Aborted"),1,"")</f>
        <v/>
      </c>
      <c r="K122" t="str">
        <f ca="1">IF(AND('Tracking Data'!Q122&lt;&gt;"",'Tracking Data'!R122="",'Tracking Data'!$C122&lt;&gt;"Blocked",'Tracking Data'!$C122&lt;&gt;"Aborted"),1,"")</f>
        <v/>
      </c>
      <c r="L122" t="str">
        <f>IF('Tracking Data'!R122&lt;&gt;"",1,"")</f>
        <v/>
      </c>
      <c r="M122" t="b">
        <f>IF('Tracking Data'!H122="XS",0,IF('Tracking Data'!H122="S",2,IF('Tracking Data'!H122="M",3,IF('Tracking Data'!H122="L",5,IF('Tracking Data'!H122="XL",10)))))</f>
        <v>0</v>
      </c>
      <c r="N122" s="22" t="e">
        <f>WORKDAY('Tracking Data'!K122,M122)</f>
        <v>#VALUE!</v>
      </c>
      <c r="O122" s="22" t="e">
        <f>IF(L122&lt;&gt;1,N122,'Tracking Data'!R122)</f>
        <v>#VALUE!</v>
      </c>
    </row>
    <row r="123" spans="5:15" x14ac:dyDescent="0.25">
      <c r="E123" t="str">
        <f ca="1">IF(AND('Tracking Data'!K123&lt;&gt;"",'Tracking Data'!L123="",'Tracking Data'!$C123&lt;&gt;"Blocked",'Tracking Data'!$C123&lt;&gt;"Aborted"),1,"")</f>
        <v/>
      </c>
      <c r="F123" t="str">
        <f ca="1">IF(AND('Tracking Data'!L123&lt;&gt;"",'Tracking Data'!M123="",'Tracking Data'!$C123&lt;&gt;"Blocked",'Tracking Data'!$C123&lt;&gt;"Aborted"),1,"")</f>
        <v/>
      </c>
      <c r="G123" t="str">
        <f ca="1">IF(AND('Tracking Data'!M123&lt;&gt;"",'Tracking Data'!N123="",'Tracking Data'!$C123&lt;&gt;"Blocked",'Tracking Data'!$C123&lt;&gt;"Aborted"),1,"")</f>
        <v/>
      </c>
      <c r="H123" t="str">
        <f ca="1">IF(AND('Tracking Data'!N123&lt;&gt;"",'Tracking Data'!O123="",'Tracking Data'!$C123&lt;&gt;"Blocked",'Tracking Data'!$C123&lt;&gt;"Aborted"),1,"")</f>
        <v/>
      </c>
      <c r="I123" t="str">
        <f ca="1">IF(AND('Tracking Data'!O123&lt;&gt;"",'Tracking Data'!P123="",'Tracking Data'!$C123&lt;&gt;"Blocked",'Tracking Data'!$C123&lt;&gt;"Aborted"),1,"")</f>
        <v/>
      </c>
      <c r="J123" t="str">
        <f ca="1">IF(AND('Tracking Data'!P123&lt;&gt;"",'Tracking Data'!Q123="",'Tracking Data'!$C123&lt;&gt;"Blocked",'Tracking Data'!$C123&lt;&gt;"Aborted"),1,"")</f>
        <v/>
      </c>
      <c r="K123" t="str">
        <f ca="1">IF(AND('Tracking Data'!Q123&lt;&gt;"",'Tracking Data'!R123="",'Tracking Data'!$C123&lt;&gt;"Blocked",'Tracking Data'!$C123&lt;&gt;"Aborted"),1,"")</f>
        <v/>
      </c>
      <c r="L123" t="str">
        <f>IF('Tracking Data'!R123&lt;&gt;"",1,"")</f>
        <v/>
      </c>
      <c r="M123" t="b">
        <f>IF('Tracking Data'!H123="XS",0,IF('Tracking Data'!H123="S",2,IF('Tracking Data'!H123="M",3,IF('Tracking Data'!H123="L",5,IF('Tracking Data'!H123="XL",10)))))</f>
        <v>0</v>
      </c>
      <c r="N123" s="22" t="e">
        <f>WORKDAY('Tracking Data'!K123,M123)</f>
        <v>#VALUE!</v>
      </c>
      <c r="O123" s="22" t="e">
        <f>IF(L123&lt;&gt;1,N123,'Tracking Data'!R123)</f>
        <v>#VALUE!</v>
      </c>
    </row>
    <row r="124" spans="5:15" x14ac:dyDescent="0.25">
      <c r="E124" t="str">
        <f ca="1">IF(AND('Tracking Data'!K124&lt;&gt;"",'Tracking Data'!L124="",'Tracking Data'!$C124&lt;&gt;"Blocked",'Tracking Data'!$C124&lt;&gt;"Aborted"),1,"")</f>
        <v/>
      </c>
      <c r="F124" t="str">
        <f ca="1">IF(AND('Tracking Data'!L124&lt;&gt;"",'Tracking Data'!M124="",'Tracking Data'!$C124&lt;&gt;"Blocked",'Tracking Data'!$C124&lt;&gt;"Aborted"),1,"")</f>
        <v/>
      </c>
      <c r="G124" t="str">
        <f ca="1">IF(AND('Tracking Data'!M124&lt;&gt;"",'Tracking Data'!N124="",'Tracking Data'!$C124&lt;&gt;"Blocked",'Tracking Data'!$C124&lt;&gt;"Aborted"),1,"")</f>
        <v/>
      </c>
      <c r="H124" t="str">
        <f ca="1">IF(AND('Tracking Data'!N124&lt;&gt;"",'Tracking Data'!O124="",'Tracking Data'!$C124&lt;&gt;"Blocked",'Tracking Data'!$C124&lt;&gt;"Aborted"),1,"")</f>
        <v/>
      </c>
      <c r="I124" t="str">
        <f ca="1">IF(AND('Tracking Data'!O124&lt;&gt;"",'Tracking Data'!P124="",'Tracking Data'!$C124&lt;&gt;"Blocked",'Tracking Data'!$C124&lt;&gt;"Aborted"),1,"")</f>
        <v/>
      </c>
      <c r="J124" t="str">
        <f ca="1">IF(AND('Tracking Data'!P124&lt;&gt;"",'Tracking Data'!Q124="",'Tracking Data'!$C124&lt;&gt;"Blocked",'Tracking Data'!$C124&lt;&gt;"Aborted"),1,"")</f>
        <v/>
      </c>
      <c r="K124" t="str">
        <f ca="1">IF(AND('Tracking Data'!Q124&lt;&gt;"",'Tracking Data'!R124="",'Tracking Data'!$C124&lt;&gt;"Blocked",'Tracking Data'!$C124&lt;&gt;"Aborted"),1,"")</f>
        <v/>
      </c>
      <c r="L124" t="str">
        <f>IF('Tracking Data'!R124&lt;&gt;"",1,"")</f>
        <v/>
      </c>
      <c r="M124" t="b">
        <f>IF('Tracking Data'!H124="XS",0,IF('Tracking Data'!H124="S",2,IF('Tracking Data'!H124="M",3,IF('Tracking Data'!H124="L",5,IF('Tracking Data'!H124="XL",10)))))</f>
        <v>0</v>
      </c>
      <c r="N124" s="22" t="e">
        <f>WORKDAY('Tracking Data'!K124,M124)</f>
        <v>#VALUE!</v>
      </c>
      <c r="O124" s="22" t="e">
        <f>IF(L124&lt;&gt;1,N124,'Tracking Data'!R124)</f>
        <v>#VALUE!</v>
      </c>
    </row>
    <row r="125" spans="5:15" x14ac:dyDescent="0.25">
      <c r="E125" t="str">
        <f ca="1">IF(AND('Tracking Data'!K125&lt;&gt;"",'Tracking Data'!L125="",'Tracking Data'!$C125&lt;&gt;"Blocked",'Tracking Data'!$C125&lt;&gt;"Aborted"),1,"")</f>
        <v/>
      </c>
      <c r="F125" t="str">
        <f ca="1">IF(AND('Tracking Data'!L125&lt;&gt;"",'Tracking Data'!M125="",'Tracking Data'!$C125&lt;&gt;"Blocked",'Tracking Data'!$C125&lt;&gt;"Aborted"),1,"")</f>
        <v/>
      </c>
      <c r="G125" t="str">
        <f ca="1">IF(AND('Tracking Data'!M125&lt;&gt;"",'Tracking Data'!N125="",'Tracking Data'!$C125&lt;&gt;"Blocked",'Tracking Data'!$C125&lt;&gt;"Aborted"),1,"")</f>
        <v/>
      </c>
      <c r="H125" t="str">
        <f ca="1">IF(AND('Tracking Data'!N125&lt;&gt;"",'Tracking Data'!O125="",'Tracking Data'!$C125&lt;&gt;"Blocked",'Tracking Data'!$C125&lt;&gt;"Aborted"),1,"")</f>
        <v/>
      </c>
      <c r="I125" t="str">
        <f ca="1">IF(AND('Tracking Data'!O125&lt;&gt;"",'Tracking Data'!P125="",'Tracking Data'!$C125&lt;&gt;"Blocked",'Tracking Data'!$C125&lt;&gt;"Aborted"),1,"")</f>
        <v/>
      </c>
      <c r="J125" t="str">
        <f ca="1">IF(AND('Tracking Data'!P125&lt;&gt;"",'Tracking Data'!Q125="",'Tracking Data'!$C125&lt;&gt;"Blocked",'Tracking Data'!$C125&lt;&gt;"Aborted"),1,"")</f>
        <v/>
      </c>
      <c r="K125" t="str">
        <f ca="1">IF(AND('Tracking Data'!Q125&lt;&gt;"",'Tracking Data'!R125="",'Tracking Data'!$C125&lt;&gt;"Blocked",'Tracking Data'!$C125&lt;&gt;"Aborted"),1,"")</f>
        <v/>
      </c>
      <c r="L125" t="str">
        <f>IF('Tracking Data'!R125&lt;&gt;"",1,"")</f>
        <v/>
      </c>
      <c r="M125" t="b">
        <f>IF('Tracking Data'!H125="XS",0,IF('Tracking Data'!H125="S",2,IF('Tracking Data'!H125="M",3,IF('Tracking Data'!H125="L",5,IF('Tracking Data'!H125="XL",10)))))</f>
        <v>0</v>
      </c>
      <c r="N125" s="22" t="e">
        <f>WORKDAY('Tracking Data'!K125,M125)</f>
        <v>#VALUE!</v>
      </c>
      <c r="O125" s="22" t="e">
        <f>IF(L125&lt;&gt;1,N125,'Tracking Data'!R125)</f>
        <v>#VALUE!</v>
      </c>
    </row>
    <row r="126" spans="5:15" x14ac:dyDescent="0.25">
      <c r="E126" t="str">
        <f ca="1">IF(AND('Tracking Data'!K126&lt;&gt;"",'Tracking Data'!L126="",'Tracking Data'!$C126&lt;&gt;"Blocked",'Tracking Data'!$C126&lt;&gt;"Aborted"),1,"")</f>
        <v/>
      </c>
      <c r="F126" t="str">
        <f ca="1">IF(AND('Tracking Data'!L126&lt;&gt;"",'Tracking Data'!M126="",'Tracking Data'!$C126&lt;&gt;"Blocked",'Tracking Data'!$C126&lt;&gt;"Aborted"),1,"")</f>
        <v/>
      </c>
      <c r="G126" t="str">
        <f ca="1">IF(AND('Tracking Data'!M126&lt;&gt;"",'Tracking Data'!N126="",'Tracking Data'!$C126&lt;&gt;"Blocked",'Tracking Data'!$C126&lt;&gt;"Aborted"),1,"")</f>
        <v/>
      </c>
      <c r="H126" t="str">
        <f ca="1">IF(AND('Tracking Data'!N126&lt;&gt;"",'Tracking Data'!O126="",'Tracking Data'!$C126&lt;&gt;"Blocked",'Tracking Data'!$C126&lt;&gt;"Aborted"),1,"")</f>
        <v/>
      </c>
      <c r="I126" t="str">
        <f ca="1">IF(AND('Tracking Data'!O126&lt;&gt;"",'Tracking Data'!P126="",'Tracking Data'!$C126&lt;&gt;"Blocked",'Tracking Data'!$C126&lt;&gt;"Aborted"),1,"")</f>
        <v/>
      </c>
      <c r="J126" t="str">
        <f ca="1">IF(AND('Tracking Data'!P126&lt;&gt;"",'Tracking Data'!Q126="",'Tracking Data'!$C126&lt;&gt;"Blocked",'Tracking Data'!$C126&lt;&gt;"Aborted"),1,"")</f>
        <v/>
      </c>
      <c r="K126" t="str">
        <f ca="1">IF(AND('Tracking Data'!Q126&lt;&gt;"",'Tracking Data'!R126="",'Tracking Data'!$C126&lt;&gt;"Blocked",'Tracking Data'!$C126&lt;&gt;"Aborted"),1,"")</f>
        <v/>
      </c>
      <c r="L126" t="str">
        <f>IF('Tracking Data'!R126&lt;&gt;"",1,"")</f>
        <v/>
      </c>
      <c r="M126" t="b">
        <f>IF('Tracking Data'!H126="XS",0,IF('Tracking Data'!H126="S",2,IF('Tracking Data'!H126="M",3,IF('Tracking Data'!H126="L",5,IF('Tracking Data'!H126="XL",10)))))</f>
        <v>0</v>
      </c>
      <c r="N126" s="22" t="e">
        <f>WORKDAY('Tracking Data'!K126,M126)</f>
        <v>#VALUE!</v>
      </c>
      <c r="O126" s="22" t="e">
        <f>IF(L126&lt;&gt;1,N126,'Tracking Data'!R126)</f>
        <v>#VALUE!</v>
      </c>
    </row>
    <row r="127" spans="5:15" x14ac:dyDescent="0.25">
      <c r="E127" t="str">
        <f ca="1">IF(AND('Tracking Data'!K127&lt;&gt;"",'Tracking Data'!L127="",'Tracking Data'!$C127&lt;&gt;"Blocked",'Tracking Data'!$C127&lt;&gt;"Aborted"),1,"")</f>
        <v/>
      </c>
      <c r="F127" t="str">
        <f ca="1">IF(AND('Tracking Data'!L127&lt;&gt;"",'Tracking Data'!M127="",'Tracking Data'!$C127&lt;&gt;"Blocked",'Tracking Data'!$C127&lt;&gt;"Aborted"),1,"")</f>
        <v/>
      </c>
      <c r="G127" t="str">
        <f ca="1">IF(AND('Tracking Data'!M127&lt;&gt;"",'Tracking Data'!N127="",'Tracking Data'!$C127&lt;&gt;"Blocked",'Tracking Data'!$C127&lt;&gt;"Aborted"),1,"")</f>
        <v/>
      </c>
      <c r="H127" t="str">
        <f ca="1">IF(AND('Tracking Data'!N127&lt;&gt;"",'Tracking Data'!O127="",'Tracking Data'!$C127&lt;&gt;"Blocked",'Tracking Data'!$C127&lt;&gt;"Aborted"),1,"")</f>
        <v/>
      </c>
      <c r="I127" t="str">
        <f ca="1">IF(AND('Tracking Data'!O127&lt;&gt;"",'Tracking Data'!P127="",'Tracking Data'!$C127&lt;&gt;"Blocked",'Tracking Data'!$C127&lt;&gt;"Aborted"),1,"")</f>
        <v/>
      </c>
      <c r="J127" t="str">
        <f ca="1">IF(AND('Tracking Data'!P127&lt;&gt;"",'Tracking Data'!Q127="",'Tracking Data'!$C127&lt;&gt;"Blocked",'Tracking Data'!$C127&lt;&gt;"Aborted"),1,"")</f>
        <v/>
      </c>
      <c r="K127" t="str">
        <f ca="1">IF(AND('Tracking Data'!Q127&lt;&gt;"",'Tracking Data'!R127="",'Tracking Data'!$C127&lt;&gt;"Blocked",'Tracking Data'!$C127&lt;&gt;"Aborted"),1,"")</f>
        <v/>
      </c>
      <c r="L127" t="str">
        <f>IF('Tracking Data'!R127&lt;&gt;"",1,"")</f>
        <v/>
      </c>
      <c r="M127" t="b">
        <f>IF('Tracking Data'!H127="XS",0,IF('Tracking Data'!H127="S",2,IF('Tracking Data'!H127="M",3,IF('Tracking Data'!H127="L",5,IF('Tracking Data'!H127="XL",10)))))</f>
        <v>0</v>
      </c>
      <c r="N127" s="22" t="e">
        <f>WORKDAY('Tracking Data'!K127,M127)</f>
        <v>#VALUE!</v>
      </c>
      <c r="O127" s="22" t="e">
        <f>IF(L127&lt;&gt;1,N127,'Tracking Data'!R127)</f>
        <v>#VALUE!</v>
      </c>
    </row>
    <row r="128" spans="5:15" x14ac:dyDescent="0.25">
      <c r="E128" t="str">
        <f ca="1">IF(AND('Tracking Data'!K128&lt;&gt;"",'Tracking Data'!L128="",'Tracking Data'!$C128&lt;&gt;"Blocked",'Tracking Data'!$C128&lt;&gt;"Aborted"),1,"")</f>
        <v/>
      </c>
      <c r="F128" t="str">
        <f ca="1">IF(AND('Tracking Data'!L128&lt;&gt;"",'Tracking Data'!M128="",'Tracking Data'!$C128&lt;&gt;"Blocked",'Tracking Data'!$C128&lt;&gt;"Aborted"),1,"")</f>
        <v/>
      </c>
      <c r="G128" t="str">
        <f ca="1">IF(AND('Tracking Data'!M128&lt;&gt;"",'Tracking Data'!N128="",'Tracking Data'!$C128&lt;&gt;"Blocked",'Tracking Data'!$C128&lt;&gt;"Aborted"),1,"")</f>
        <v/>
      </c>
      <c r="H128" t="str">
        <f ca="1">IF(AND('Tracking Data'!N128&lt;&gt;"",'Tracking Data'!O128="",'Tracking Data'!$C128&lt;&gt;"Blocked",'Tracking Data'!$C128&lt;&gt;"Aborted"),1,"")</f>
        <v/>
      </c>
      <c r="I128" t="str">
        <f ca="1">IF(AND('Tracking Data'!O128&lt;&gt;"",'Tracking Data'!P128="",'Tracking Data'!$C128&lt;&gt;"Blocked",'Tracking Data'!$C128&lt;&gt;"Aborted"),1,"")</f>
        <v/>
      </c>
      <c r="J128" t="str">
        <f ca="1">IF(AND('Tracking Data'!P128&lt;&gt;"",'Tracking Data'!Q128="",'Tracking Data'!$C128&lt;&gt;"Blocked",'Tracking Data'!$C128&lt;&gt;"Aborted"),1,"")</f>
        <v/>
      </c>
      <c r="K128" t="str">
        <f ca="1">IF(AND('Tracking Data'!Q128&lt;&gt;"",'Tracking Data'!R128="",'Tracking Data'!$C128&lt;&gt;"Blocked",'Tracking Data'!$C128&lt;&gt;"Aborted"),1,"")</f>
        <v/>
      </c>
      <c r="L128" t="str">
        <f>IF('Tracking Data'!R128&lt;&gt;"",1,"")</f>
        <v/>
      </c>
      <c r="M128" t="b">
        <f>IF('Tracking Data'!H128="XS",0,IF('Tracking Data'!H128="S",2,IF('Tracking Data'!H128="M",3,IF('Tracking Data'!H128="L",5,IF('Tracking Data'!H128="XL",10)))))</f>
        <v>0</v>
      </c>
      <c r="N128" s="22" t="e">
        <f>WORKDAY('Tracking Data'!K128,M128)</f>
        <v>#VALUE!</v>
      </c>
      <c r="O128" s="22" t="e">
        <f>IF(L128&lt;&gt;1,N128,'Tracking Data'!R128)</f>
        <v>#VALUE!</v>
      </c>
    </row>
    <row r="129" spans="5:15" x14ac:dyDescent="0.25">
      <c r="E129" t="str">
        <f ca="1">IF(AND('Tracking Data'!K129&lt;&gt;"",'Tracking Data'!L129="",'Tracking Data'!$C129&lt;&gt;"Blocked",'Tracking Data'!$C129&lt;&gt;"Aborted"),1,"")</f>
        <v/>
      </c>
      <c r="F129" t="str">
        <f ca="1">IF(AND('Tracking Data'!L129&lt;&gt;"",'Tracking Data'!M129="",'Tracking Data'!$C129&lt;&gt;"Blocked",'Tracking Data'!$C129&lt;&gt;"Aborted"),1,"")</f>
        <v/>
      </c>
      <c r="G129" t="str">
        <f ca="1">IF(AND('Tracking Data'!M129&lt;&gt;"",'Tracking Data'!N129="",'Tracking Data'!$C129&lt;&gt;"Blocked",'Tracking Data'!$C129&lt;&gt;"Aborted"),1,"")</f>
        <v/>
      </c>
      <c r="H129" t="str">
        <f ca="1">IF(AND('Tracking Data'!N129&lt;&gt;"",'Tracking Data'!O129="",'Tracking Data'!$C129&lt;&gt;"Blocked",'Tracking Data'!$C129&lt;&gt;"Aborted"),1,"")</f>
        <v/>
      </c>
      <c r="I129" t="str">
        <f ca="1">IF(AND('Tracking Data'!O129&lt;&gt;"",'Tracking Data'!P129="",'Tracking Data'!$C129&lt;&gt;"Blocked",'Tracking Data'!$C129&lt;&gt;"Aborted"),1,"")</f>
        <v/>
      </c>
      <c r="J129" t="str">
        <f ca="1">IF(AND('Tracking Data'!P129&lt;&gt;"",'Tracking Data'!Q129="",'Tracking Data'!$C129&lt;&gt;"Blocked",'Tracking Data'!$C129&lt;&gt;"Aborted"),1,"")</f>
        <v/>
      </c>
      <c r="K129" t="str">
        <f ca="1">IF(AND('Tracking Data'!Q129&lt;&gt;"",'Tracking Data'!R129="",'Tracking Data'!$C129&lt;&gt;"Blocked",'Tracking Data'!$C129&lt;&gt;"Aborted"),1,"")</f>
        <v/>
      </c>
      <c r="L129" t="str">
        <f>IF('Tracking Data'!R129&lt;&gt;"",1,"")</f>
        <v/>
      </c>
      <c r="M129" t="b">
        <f>IF('Tracking Data'!H129="XS",0,IF('Tracking Data'!H129="S",2,IF('Tracking Data'!H129="M",3,IF('Tracking Data'!H129="L",5,IF('Tracking Data'!H129="XL",10)))))</f>
        <v>0</v>
      </c>
      <c r="N129" s="22" t="e">
        <f>WORKDAY('Tracking Data'!K129,M129)</f>
        <v>#VALUE!</v>
      </c>
      <c r="O129" s="22" t="e">
        <f>IF(L129&lt;&gt;1,N129,'Tracking Data'!R129)</f>
        <v>#VALUE!</v>
      </c>
    </row>
    <row r="130" spans="5:15" x14ac:dyDescent="0.25">
      <c r="E130" t="str">
        <f ca="1">IF(AND('Tracking Data'!K130&lt;&gt;"",'Tracking Data'!L130="",'Tracking Data'!$C130&lt;&gt;"Blocked",'Tracking Data'!$C130&lt;&gt;"Aborted"),1,"")</f>
        <v/>
      </c>
      <c r="F130" t="str">
        <f ca="1">IF(AND('Tracking Data'!L130&lt;&gt;"",'Tracking Data'!M130="",'Tracking Data'!$C130&lt;&gt;"Blocked",'Tracking Data'!$C130&lt;&gt;"Aborted"),1,"")</f>
        <v/>
      </c>
      <c r="G130" t="str">
        <f ca="1">IF(AND('Tracking Data'!M130&lt;&gt;"",'Tracking Data'!N130="",'Tracking Data'!$C130&lt;&gt;"Blocked",'Tracking Data'!$C130&lt;&gt;"Aborted"),1,"")</f>
        <v/>
      </c>
      <c r="H130" t="str">
        <f ca="1">IF(AND('Tracking Data'!N130&lt;&gt;"",'Tracking Data'!O130="",'Tracking Data'!$C130&lt;&gt;"Blocked",'Tracking Data'!$C130&lt;&gt;"Aborted"),1,"")</f>
        <v/>
      </c>
      <c r="I130" t="str">
        <f ca="1">IF(AND('Tracking Data'!O130&lt;&gt;"",'Tracking Data'!P130="",'Tracking Data'!$C130&lt;&gt;"Blocked",'Tracking Data'!$C130&lt;&gt;"Aborted"),1,"")</f>
        <v/>
      </c>
      <c r="J130" t="str">
        <f ca="1">IF(AND('Tracking Data'!P130&lt;&gt;"",'Tracking Data'!Q130="",'Tracking Data'!$C130&lt;&gt;"Blocked",'Tracking Data'!$C130&lt;&gt;"Aborted"),1,"")</f>
        <v/>
      </c>
      <c r="K130" t="str">
        <f ca="1">IF(AND('Tracking Data'!Q130&lt;&gt;"",'Tracking Data'!R130="",'Tracking Data'!$C130&lt;&gt;"Blocked",'Tracking Data'!$C130&lt;&gt;"Aborted"),1,"")</f>
        <v/>
      </c>
      <c r="L130" t="str">
        <f>IF('Tracking Data'!R130&lt;&gt;"",1,"")</f>
        <v/>
      </c>
      <c r="M130" t="b">
        <f>IF('Tracking Data'!H130="XS",0,IF('Tracking Data'!H130="S",2,IF('Tracking Data'!H130="M",3,IF('Tracking Data'!H130="L",5,IF('Tracking Data'!H130="XL",10)))))</f>
        <v>0</v>
      </c>
      <c r="N130" s="22" t="e">
        <f>WORKDAY('Tracking Data'!K130,M130)</f>
        <v>#VALUE!</v>
      </c>
      <c r="O130" s="22" t="e">
        <f>IF(L130&lt;&gt;1,N130,'Tracking Data'!R130)</f>
        <v>#VALUE!</v>
      </c>
    </row>
    <row r="131" spans="5:15" x14ac:dyDescent="0.25">
      <c r="E131" t="str">
        <f ca="1">IF(AND('Tracking Data'!K131&lt;&gt;"",'Tracking Data'!L131="",'Tracking Data'!$C131&lt;&gt;"Blocked",'Tracking Data'!$C131&lt;&gt;"Aborted"),1,"")</f>
        <v/>
      </c>
      <c r="F131" t="str">
        <f ca="1">IF(AND('Tracking Data'!L131&lt;&gt;"",'Tracking Data'!M131="",'Tracking Data'!$C131&lt;&gt;"Blocked",'Tracking Data'!$C131&lt;&gt;"Aborted"),1,"")</f>
        <v/>
      </c>
      <c r="G131" t="str">
        <f ca="1">IF(AND('Tracking Data'!M131&lt;&gt;"",'Tracking Data'!N131="",'Tracking Data'!$C131&lt;&gt;"Blocked",'Tracking Data'!$C131&lt;&gt;"Aborted"),1,"")</f>
        <v/>
      </c>
      <c r="H131" t="str">
        <f ca="1">IF(AND('Tracking Data'!N131&lt;&gt;"",'Tracking Data'!O131="",'Tracking Data'!$C131&lt;&gt;"Blocked",'Tracking Data'!$C131&lt;&gt;"Aborted"),1,"")</f>
        <v/>
      </c>
      <c r="I131" t="str">
        <f ca="1">IF(AND('Tracking Data'!O131&lt;&gt;"",'Tracking Data'!P131="",'Tracking Data'!$C131&lt;&gt;"Blocked",'Tracking Data'!$C131&lt;&gt;"Aborted"),1,"")</f>
        <v/>
      </c>
      <c r="J131" t="str">
        <f ca="1">IF(AND('Tracking Data'!P131&lt;&gt;"",'Tracking Data'!Q131="",'Tracking Data'!$C131&lt;&gt;"Blocked",'Tracking Data'!$C131&lt;&gt;"Aborted"),1,"")</f>
        <v/>
      </c>
      <c r="K131" t="str">
        <f ca="1">IF(AND('Tracking Data'!Q131&lt;&gt;"",'Tracking Data'!R131="",'Tracking Data'!$C131&lt;&gt;"Blocked",'Tracking Data'!$C131&lt;&gt;"Aborted"),1,"")</f>
        <v/>
      </c>
      <c r="L131" t="str">
        <f>IF('Tracking Data'!R131&lt;&gt;"",1,"")</f>
        <v/>
      </c>
      <c r="M131" t="b">
        <f>IF('Tracking Data'!H131="XS",0,IF('Tracking Data'!H131="S",2,IF('Tracking Data'!H131="M",3,IF('Tracking Data'!H131="L",5,IF('Tracking Data'!H131="XL",10)))))</f>
        <v>0</v>
      </c>
      <c r="N131" s="22" t="e">
        <f>WORKDAY('Tracking Data'!K131,M131)</f>
        <v>#VALUE!</v>
      </c>
      <c r="O131" s="22" t="e">
        <f>IF(L131&lt;&gt;1,N131,'Tracking Data'!R131)</f>
        <v>#VALUE!</v>
      </c>
    </row>
    <row r="132" spans="5:15" x14ac:dyDescent="0.25">
      <c r="E132" t="str">
        <f ca="1">IF(AND('Tracking Data'!K132&lt;&gt;"",'Tracking Data'!L132="",'Tracking Data'!$C132&lt;&gt;"Blocked",'Tracking Data'!$C132&lt;&gt;"Aborted"),1,"")</f>
        <v/>
      </c>
      <c r="F132" t="str">
        <f ca="1">IF(AND('Tracking Data'!L132&lt;&gt;"",'Tracking Data'!M132="",'Tracking Data'!$C132&lt;&gt;"Blocked",'Tracking Data'!$C132&lt;&gt;"Aborted"),1,"")</f>
        <v/>
      </c>
      <c r="G132" t="str">
        <f ca="1">IF(AND('Tracking Data'!M132&lt;&gt;"",'Tracking Data'!N132="",'Tracking Data'!$C132&lt;&gt;"Blocked",'Tracking Data'!$C132&lt;&gt;"Aborted"),1,"")</f>
        <v/>
      </c>
      <c r="H132" t="str">
        <f ca="1">IF(AND('Tracking Data'!N132&lt;&gt;"",'Tracking Data'!O132="",'Tracking Data'!$C132&lt;&gt;"Blocked",'Tracking Data'!$C132&lt;&gt;"Aborted"),1,"")</f>
        <v/>
      </c>
      <c r="I132" t="str">
        <f ca="1">IF(AND('Tracking Data'!O132&lt;&gt;"",'Tracking Data'!P132="",'Tracking Data'!$C132&lt;&gt;"Blocked",'Tracking Data'!$C132&lt;&gt;"Aborted"),1,"")</f>
        <v/>
      </c>
      <c r="J132" t="str">
        <f ca="1">IF(AND('Tracking Data'!P132&lt;&gt;"",'Tracking Data'!Q132="",'Tracking Data'!$C132&lt;&gt;"Blocked",'Tracking Data'!$C132&lt;&gt;"Aborted"),1,"")</f>
        <v/>
      </c>
      <c r="K132" t="str">
        <f ca="1">IF(AND('Tracking Data'!Q132&lt;&gt;"",'Tracking Data'!R132="",'Tracking Data'!$C132&lt;&gt;"Blocked",'Tracking Data'!$C132&lt;&gt;"Aborted"),1,"")</f>
        <v/>
      </c>
      <c r="L132" t="str">
        <f>IF('Tracking Data'!R132&lt;&gt;"",1,"")</f>
        <v/>
      </c>
      <c r="M132" t="b">
        <f>IF('Tracking Data'!H132="XS",0,IF('Tracking Data'!H132="S",2,IF('Tracking Data'!H132="M",3,IF('Tracking Data'!H132="L",5,IF('Tracking Data'!H132="XL",10)))))</f>
        <v>0</v>
      </c>
      <c r="N132" s="22" t="e">
        <f>WORKDAY('Tracking Data'!K132,M132)</f>
        <v>#VALUE!</v>
      </c>
      <c r="O132" s="22" t="e">
        <f>IF(L132&lt;&gt;1,N132,'Tracking Data'!R132)</f>
        <v>#VALUE!</v>
      </c>
    </row>
    <row r="133" spans="5:15" x14ac:dyDescent="0.25">
      <c r="E133" t="str">
        <f ca="1">IF(AND('Tracking Data'!K133&lt;&gt;"",'Tracking Data'!L133="",'Tracking Data'!$C133&lt;&gt;"Blocked",'Tracking Data'!$C133&lt;&gt;"Aborted"),1,"")</f>
        <v/>
      </c>
      <c r="F133" t="str">
        <f ca="1">IF(AND('Tracking Data'!L133&lt;&gt;"",'Tracking Data'!M133="",'Tracking Data'!$C133&lt;&gt;"Blocked",'Tracking Data'!$C133&lt;&gt;"Aborted"),1,"")</f>
        <v/>
      </c>
      <c r="G133" t="str">
        <f ca="1">IF(AND('Tracking Data'!M133&lt;&gt;"",'Tracking Data'!N133="",'Tracking Data'!$C133&lt;&gt;"Blocked",'Tracking Data'!$C133&lt;&gt;"Aborted"),1,"")</f>
        <v/>
      </c>
      <c r="H133" t="str">
        <f ca="1">IF(AND('Tracking Data'!N133&lt;&gt;"",'Tracking Data'!O133="",'Tracking Data'!$C133&lt;&gt;"Blocked",'Tracking Data'!$C133&lt;&gt;"Aborted"),1,"")</f>
        <v/>
      </c>
      <c r="I133" t="str">
        <f ca="1">IF(AND('Tracking Data'!O133&lt;&gt;"",'Tracking Data'!P133="",'Tracking Data'!$C133&lt;&gt;"Blocked",'Tracking Data'!$C133&lt;&gt;"Aborted"),1,"")</f>
        <v/>
      </c>
      <c r="J133" t="str">
        <f ca="1">IF(AND('Tracking Data'!P133&lt;&gt;"",'Tracking Data'!Q133="",'Tracking Data'!$C133&lt;&gt;"Blocked",'Tracking Data'!$C133&lt;&gt;"Aborted"),1,"")</f>
        <v/>
      </c>
      <c r="K133" t="str">
        <f ca="1">IF(AND('Tracking Data'!Q133&lt;&gt;"",'Tracking Data'!R133="",'Tracking Data'!$C133&lt;&gt;"Blocked",'Tracking Data'!$C133&lt;&gt;"Aborted"),1,"")</f>
        <v/>
      </c>
      <c r="L133" t="str">
        <f>IF('Tracking Data'!R133&lt;&gt;"",1,"")</f>
        <v/>
      </c>
      <c r="M133" t="b">
        <f>IF('Tracking Data'!H133="XS",0,IF('Tracking Data'!H133="S",2,IF('Tracking Data'!H133="M",3,IF('Tracking Data'!H133="L",5,IF('Tracking Data'!H133="XL",10)))))</f>
        <v>0</v>
      </c>
      <c r="N133" s="22" t="e">
        <f>WORKDAY('Tracking Data'!K133,M133)</f>
        <v>#VALUE!</v>
      </c>
      <c r="O133" s="22" t="e">
        <f>IF(L133&lt;&gt;1,N133,'Tracking Data'!R133)</f>
        <v>#VALUE!</v>
      </c>
    </row>
    <row r="134" spans="5:15" x14ac:dyDescent="0.25">
      <c r="E134" t="str">
        <f ca="1">IF(AND('Tracking Data'!K134&lt;&gt;"",'Tracking Data'!L134="",'Tracking Data'!$C134&lt;&gt;"Blocked",'Tracking Data'!$C134&lt;&gt;"Aborted"),1,"")</f>
        <v/>
      </c>
      <c r="F134" t="str">
        <f ca="1">IF(AND('Tracking Data'!L134&lt;&gt;"",'Tracking Data'!M134="",'Tracking Data'!$C134&lt;&gt;"Blocked",'Tracking Data'!$C134&lt;&gt;"Aborted"),1,"")</f>
        <v/>
      </c>
      <c r="G134" t="str">
        <f ca="1">IF(AND('Tracking Data'!M134&lt;&gt;"",'Tracking Data'!N134="",'Tracking Data'!$C134&lt;&gt;"Blocked",'Tracking Data'!$C134&lt;&gt;"Aborted"),1,"")</f>
        <v/>
      </c>
      <c r="H134" t="str">
        <f ca="1">IF(AND('Tracking Data'!N134&lt;&gt;"",'Tracking Data'!O134="",'Tracking Data'!$C134&lt;&gt;"Blocked",'Tracking Data'!$C134&lt;&gt;"Aborted"),1,"")</f>
        <v/>
      </c>
      <c r="I134" t="str">
        <f ca="1">IF(AND('Tracking Data'!O134&lt;&gt;"",'Tracking Data'!P134="",'Tracking Data'!$C134&lt;&gt;"Blocked",'Tracking Data'!$C134&lt;&gt;"Aborted"),1,"")</f>
        <v/>
      </c>
      <c r="J134" t="str">
        <f ca="1">IF(AND('Tracking Data'!P134&lt;&gt;"",'Tracking Data'!Q134="",'Tracking Data'!$C134&lt;&gt;"Blocked",'Tracking Data'!$C134&lt;&gt;"Aborted"),1,"")</f>
        <v/>
      </c>
      <c r="K134" t="str">
        <f ca="1">IF(AND('Tracking Data'!Q134&lt;&gt;"",'Tracking Data'!R134="",'Tracking Data'!$C134&lt;&gt;"Blocked",'Tracking Data'!$C134&lt;&gt;"Aborted"),1,"")</f>
        <v/>
      </c>
      <c r="L134" t="str">
        <f>IF('Tracking Data'!R134&lt;&gt;"",1,"")</f>
        <v/>
      </c>
      <c r="M134" t="b">
        <f>IF('Tracking Data'!H134="XS",0,IF('Tracking Data'!H134="S",2,IF('Tracking Data'!H134="M",3,IF('Tracking Data'!H134="L",5,IF('Tracking Data'!H134="XL",10)))))</f>
        <v>0</v>
      </c>
      <c r="N134" s="22" t="e">
        <f>WORKDAY('Tracking Data'!K134,M134)</f>
        <v>#VALUE!</v>
      </c>
      <c r="O134" s="22" t="e">
        <f>IF(L134&lt;&gt;1,N134,'Tracking Data'!R134)</f>
        <v>#VALUE!</v>
      </c>
    </row>
    <row r="135" spans="5:15" x14ac:dyDescent="0.25">
      <c r="E135" t="str">
        <f ca="1">IF(AND('Tracking Data'!K135&lt;&gt;"",'Tracking Data'!L135="",'Tracking Data'!$C135&lt;&gt;"Blocked",'Tracking Data'!$C135&lt;&gt;"Aborted"),1,"")</f>
        <v/>
      </c>
      <c r="F135" t="str">
        <f ca="1">IF(AND('Tracking Data'!L135&lt;&gt;"",'Tracking Data'!M135="",'Tracking Data'!$C135&lt;&gt;"Blocked",'Tracking Data'!$C135&lt;&gt;"Aborted"),1,"")</f>
        <v/>
      </c>
      <c r="G135" t="str">
        <f ca="1">IF(AND('Tracking Data'!M135&lt;&gt;"",'Tracking Data'!N135="",'Tracking Data'!$C135&lt;&gt;"Blocked",'Tracking Data'!$C135&lt;&gt;"Aborted"),1,"")</f>
        <v/>
      </c>
      <c r="H135" t="str">
        <f ca="1">IF(AND('Tracking Data'!N135&lt;&gt;"",'Tracking Data'!O135="",'Tracking Data'!$C135&lt;&gt;"Blocked",'Tracking Data'!$C135&lt;&gt;"Aborted"),1,"")</f>
        <v/>
      </c>
      <c r="I135" t="str">
        <f ca="1">IF(AND('Tracking Data'!O135&lt;&gt;"",'Tracking Data'!P135="",'Tracking Data'!$C135&lt;&gt;"Blocked",'Tracking Data'!$C135&lt;&gt;"Aborted"),1,"")</f>
        <v/>
      </c>
      <c r="J135" t="str">
        <f ca="1">IF(AND('Tracking Data'!P135&lt;&gt;"",'Tracking Data'!Q135="",'Tracking Data'!$C135&lt;&gt;"Blocked",'Tracking Data'!$C135&lt;&gt;"Aborted"),1,"")</f>
        <v/>
      </c>
      <c r="K135" t="str">
        <f ca="1">IF(AND('Tracking Data'!Q135&lt;&gt;"",'Tracking Data'!R135="",'Tracking Data'!$C135&lt;&gt;"Blocked",'Tracking Data'!$C135&lt;&gt;"Aborted"),1,"")</f>
        <v/>
      </c>
      <c r="L135" t="str">
        <f>IF('Tracking Data'!R135&lt;&gt;"",1,"")</f>
        <v/>
      </c>
      <c r="M135" t="b">
        <f>IF('Tracking Data'!H135="XS",0,IF('Tracking Data'!H135="S",2,IF('Tracking Data'!H135="M",3,IF('Tracking Data'!H135="L",5,IF('Tracking Data'!H135="XL",10)))))</f>
        <v>0</v>
      </c>
      <c r="N135" s="22" t="e">
        <f>WORKDAY('Tracking Data'!K135,M135)</f>
        <v>#VALUE!</v>
      </c>
      <c r="O135" s="22" t="e">
        <f>IF(L135&lt;&gt;1,N135,'Tracking Data'!R135)</f>
        <v>#VALUE!</v>
      </c>
    </row>
    <row r="136" spans="5:15" x14ac:dyDescent="0.25">
      <c r="E136" t="str">
        <f ca="1">IF(AND('Tracking Data'!K136&lt;&gt;"",'Tracking Data'!L136="",'Tracking Data'!$C136&lt;&gt;"Blocked",'Tracking Data'!$C136&lt;&gt;"Aborted"),1,"")</f>
        <v/>
      </c>
      <c r="F136" t="str">
        <f ca="1">IF(AND('Tracking Data'!L136&lt;&gt;"",'Tracking Data'!M136="",'Tracking Data'!$C136&lt;&gt;"Blocked",'Tracking Data'!$C136&lt;&gt;"Aborted"),1,"")</f>
        <v/>
      </c>
      <c r="G136" t="str">
        <f ca="1">IF(AND('Tracking Data'!M136&lt;&gt;"",'Tracking Data'!N136="",'Tracking Data'!$C136&lt;&gt;"Blocked",'Tracking Data'!$C136&lt;&gt;"Aborted"),1,"")</f>
        <v/>
      </c>
      <c r="H136" t="str">
        <f ca="1">IF(AND('Tracking Data'!N136&lt;&gt;"",'Tracking Data'!O136="",'Tracking Data'!$C136&lt;&gt;"Blocked",'Tracking Data'!$C136&lt;&gt;"Aborted"),1,"")</f>
        <v/>
      </c>
      <c r="I136" t="str">
        <f ca="1">IF(AND('Tracking Data'!O136&lt;&gt;"",'Tracking Data'!P136="",'Tracking Data'!$C136&lt;&gt;"Blocked",'Tracking Data'!$C136&lt;&gt;"Aborted"),1,"")</f>
        <v/>
      </c>
      <c r="J136" t="str">
        <f ca="1">IF(AND('Tracking Data'!P136&lt;&gt;"",'Tracking Data'!Q136="",'Tracking Data'!$C136&lt;&gt;"Blocked",'Tracking Data'!$C136&lt;&gt;"Aborted"),1,"")</f>
        <v/>
      </c>
      <c r="K136" t="str">
        <f ca="1">IF(AND('Tracking Data'!Q136&lt;&gt;"",'Tracking Data'!R136="",'Tracking Data'!$C136&lt;&gt;"Blocked",'Tracking Data'!$C136&lt;&gt;"Aborted"),1,"")</f>
        <v/>
      </c>
      <c r="L136" t="str">
        <f>IF('Tracking Data'!R136&lt;&gt;"",1,"")</f>
        <v/>
      </c>
      <c r="M136" t="b">
        <f>IF('Tracking Data'!H136="XS",0,IF('Tracking Data'!H136="S",2,IF('Tracking Data'!H136="M",3,IF('Tracking Data'!H136="L",5,IF('Tracking Data'!H136="XL",10)))))</f>
        <v>0</v>
      </c>
      <c r="N136" s="22" t="e">
        <f>WORKDAY('Tracking Data'!K136,M136)</f>
        <v>#VALUE!</v>
      </c>
      <c r="O136" s="22" t="e">
        <f>IF(L136&lt;&gt;1,N136,'Tracking Data'!R136)</f>
        <v>#VALUE!</v>
      </c>
    </row>
    <row r="137" spans="5:15" x14ac:dyDescent="0.25">
      <c r="E137" t="str">
        <f ca="1">IF(AND('Tracking Data'!K137&lt;&gt;"",'Tracking Data'!L137="",'Tracking Data'!$C137&lt;&gt;"Blocked",'Tracking Data'!$C137&lt;&gt;"Aborted"),1,"")</f>
        <v/>
      </c>
      <c r="F137" t="str">
        <f ca="1">IF(AND('Tracking Data'!L137&lt;&gt;"",'Tracking Data'!M137="",'Tracking Data'!$C137&lt;&gt;"Blocked",'Tracking Data'!$C137&lt;&gt;"Aborted"),1,"")</f>
        <v/>
      </c>
      <c r="G137" t="str">
        <f ca="1">IF(AND('Tracking Data'!M137&lt;&gt;"",'Tracking Data'!N137="",'Tracking Data'!$C137&lt;&gt;"Blocked",'Tracking Data'!$C137&lt;&gt;"Aborted"),1,"")</f>
        <v/>
      </c>
      <c r="H137" t="str">
        <f ca="1">IF(AND('Tracking Data'!N137&lt;&gt;"",'Tracking Data'!O137="",'Tracking Data'!$C137&lt;&gt;"Blocked",'Tracking Data'!$C137&lt;&gt;"Aborted"),1,"")</f>
        <v/>
      </c>
      <c r="I137" t="str">
        <f ca="1">IF(AND('Tracking Data'!O137&lt;&gt;"",'Tracking Data'!P137="",'Tracking Data'!$C137&lt;&gt;"Blocked",'Tracking Data'!$C137&lt;&gt;"Aborted"),1,"")</f>
        <v/>
      </c>
      <c r="J137" t="str">
        <f ca="1">IF(AND('Tracking Data'!P137&lt;&gt;"",'Tracking Data'!Q137="",'Tracking Data'!$C137&lt;&gt;"Blocked",'Tracking Data'!$C137&lt;&gt;"Aborted"),1,"")</f>
        <v/>
      </c>
      <c r="K137" t="str">
        <f ca="1">IF(AND('Tracking Data'!Q137&lt;&gt;"",'Tracking Data'!R137="",'Tracking Data'!$C137&lt;&gt;"Blocked",'Tracking Data'!$C137&lt;&gt;"Aborted"),1,"")</f>
        <v/>
      </c>
      <c r="L137" t="str">
        <f>IF('Tracking Data'!R137&lt;&gt;"",1,"")</f>
        <v/>
      </c>
      <c r="M137" t="b">
        <f>IF('Tracking Data'!H137="XS",0,IF('Tracking Data'!H137="S",2,IF('Tracking Data'!H137="M",3,IF('Tracking Data'!H137="L",5,IF('Tracking Data'!H137="XL",10)))))</f>
        <v>0</v>
      </c>
      <c r="N137" s="22" t="e">
        <f>WORKDAY('Tracking Data'!K137,M137)</f>
        <v>#VALUE!</v>
      </c>
      <c r="O137" s="22" t="e">
        <f>IF(L137&lt;&gt;1,N137,'Tracking Data'!R137)</f>
        <v>#VALUE!</v>
      </c>
    </row>
    <row r="138" spans="5:15" x14ac:dyDescent="0.25">
      <c r="E138" t="str">
        <f ca="1">IF(AND('Tracking Data'!K138&lt;&gt;"",'Tracking Data'!L138="",'Tracking Data'!$C138&lt;&gt;"Blocked",'Tracking Data'!$C138&lt;&gt;"Aborted"),1,"")</f>
        <v/>
      </c>
      <c r="F138" t="str">
        <f ca="1">IF(AND('Tracking Data'!L138&lt;&gt;"",'Tracking Data'!M138="",'Tracking Data'!$C138&lt;&gt;"Blocked",'Tracking Data'!$C138&lt;&gt;"Aborted"),1,"")</f>
        <v/>
      </c>
      <c r="G138" t="str">
        <f ca="1">IF(AND('Tracking Data'!M138&lt;&gt;"",'Tracking Data'!N138="",'Tracking Data'!$C138&lt;&gt;"Blocked",'Tracking Data'!$C138&lt;&gt;"Aborted"),1,"")</f>
        <v/>
      </c>
      <c r="H138" t="str">
        <f ca="1">IF(AND('Tracking Data'!N138&lt;&gt;"",'Tracking Data'!O138="",'Tracking Data'!$C138&lt;&gt;"Blocked",'Tracking Data'!$C138&lt;&gt;"Aborted"),1,"")</f>
        <v/>
      </c>
      <c r="I138" t="str">
        <f ca="1">IF(AND('Tracking Data'!O138&lt;&gt;"",'Tracking Data'!P138="",'Tracking Data'!$C138&lt;&gt;"Blocked",'Tracking Data'!$C138&lt;&gt;"Aborted"),1,"")</f>
        <v/>
      </c>
      <c r="J138" t="str">
        <f ca="1">IF(AND('Tracking Data'!P138&lt;&gt;"",'Tracking Data'!Q138="",'Tracking Data'!$C138&lt;&gt;"Blocked",'Tracking Data'!$C138&lt;&gt;"Aborted"),1,"")</f>
        <v/>
      </c>
      <c r="K138" t="str">
        <f ca="1">IF(AND('Tracking Data'!Q138&lt;&gt;"",'Tracking Data'!R138="",'Tracking Data'!$C138&lt;&gt;"Blocked",'Tracking Data'!$C138&lt;&gt;"Aborted"),1,"")</f>
        <v/>
      </c>
      <c r="L138" t="str">
        <f>IF('Tracking Data'!R138&lt;&gt;"",1,"")</f>
        <v/>
      </c>
      <c r="M138" t="b">
        <f>IF('Tracking Data'!H138="XS",0,IF('Tracking Data'!H138="S",2,IF('Tracking Data'!H138="M",3,IF('Tracking Data'!H138="L",5,IF('Tracking Data'!H138="XL",10)))))</f>
        <v>0</v>
      </c>
      <c r="N138" s="22" t="e">
        <f>WORKDAY('Tracking Data'!K138,M138)</f>
        <v>#VALUE!</v>
      </c>
      <c r="O138" s="22" t="e">
        <f>IF(L138&lt;&gt;1,N138,'Tracking Data'!R138)</f>
        <v>#VALUE!</v>
      </c>
    </row>
    <row r="139" spans="5:15" x14ac:dyDescent="0.25">
      <c r="E139" t="str">
        <f ca="1">IF(AND('Tracking Data'!K139&lt;&gt;"",'Tracking Data'!L139="",'Tracking Data'!$C139&lt;&gt;"Blocked",'Tracking Data'!$C139&lt;&gt;"Aborted"),1,"")</f>
        <v/>
      </c>
      <c r="F139" t="str">
        <f ca="1">IF(AND('Tracking Data'!L139&lt;&gt;"",'Tracking Data'!M139="",'Tracking Data'!$C139&lt;&gt;"Blocked",'Tracking Data'!$C139&lt;&gt;"Aborted"),1,"")</f>
        <v/>
      </c>
      <c r="G139" t="str">
        <f ca="1">IF(AND('Tracking Data'!M139&lt;&gt;"",'Tracking Data'!N139="",'Tracking Data'!$C139&lt;&gt;"Blocked",'Tracking Data'!$C139&lt;&gt;"Aborted"),1,"")</f>
        <v/>
      </c>
      <c r="H139" t="str">
        <f ca="1">IF(AND('Tracking Data'!N139&lt;&gt;"",'Tracking Data'!O139="",'Tracking Data'!$C139&lt;&gt;"Blocked",'Tracking Data'!$C139&lt;&gt;"Aborted"),1,"")</f>
        <v/>
      </c>
      <c r="I139" t="str">
        <f ca="1">IF(AND('Tracking Data'!O139&lt;&gt;"",'Tracking Data'!P139="",'Tracking Data'!$C139&lt;&gt;"Blocked",'Tracking Data'!$C139&lt;&gt;"Aborted"),1,"")</f>
        <v/>
      </c>
      <c r="J139" t="str">
        <f ca="1">IF(AND('Tracking Data'!P139&lt;&gt;"",'Tracking Data'!Q139="",'Tracking Data'!$C139&lt;&gt;"Blocked",'Tracking Data'!$C139&lt;&gt;"Aborted"),1,"")</f>
        <v/>
      </c>
      <c r="K139" t="str">
        <f ca="1">IF(AND('Tracking Data'!Q139&lt;&gt;"",'Tracking Data'!R139="",'Tracking Data'!$C139&lt;&gt;"Blocked",'Tracking Data'!$C139&lt;&gt;"Aborted"),1,"")</f>
        <v/>
      </c>
      <c r="L139" t="str">
        <f>IF('Tracking Data'!R139&lt;&gt;"",1,"")</f>
        <v/>
      </c>
      <c r="M139" t="b">
        <f>IF('Tracking Data'!H139="XS",0,IF('Tracking Data'!H139="S",2,IF('Tracking Data'!H139="M",3,IF('Tracking Data'!H139="L",5,IF('Tracking Data'!H139="XL",10)))))</f>
        <v>0</v>
      </c>
      <c r="N139" s="22" t="e">
        <f>WORKDAY('Tracking Data'!K139,M139)</f>
        <v>#VALUE!</v>
      </c>
      <c r="O139" s="22" t="e">
        <f>IF(L139&lt;&gt;1,N139,'Tracking Data'!R139)</f>
        <v>#VALUE!</v>
      </c>
    </row>
    <row r="140" spans="5:15" x14ac:dyDescent="0.25">
      <c r="E140" t="str">
        <f ca="1">IF(AND('Tracking Data'!K140&lt;&gt;"",'Tracking Data'!L140="",'Tracking Data'!$C140&lt;&gt;"Blocked",'Tracking Data'!$C140&lt;&gt;"Aborted"),1,"")</f>
        <v/>
      </c>
      <c r="F140" t="str">
        <f ca="1">IF(AND('Tracking Data'!L140&lt;&gt;"",'Tracking Data'!M140="",'Tracking Data'!$C140&lt;&gt;"Blocked",'Tracking Data'!$C140&lt;&gt;"Aborted"),1,"")</f>
        <v/>
      </c>
      <c r="G140" t="str">
        <f ca="1">IF(AND('Tracking Data'!M140&lt;&gt;"",'Tracking Data'!N140="",'Tracking Data'!$C140&lt;&gt;"Blocked",'Tracking Data'!$C140&lt;&gt;"Aborted"),1,"")</f>
        <v/>
      </c>
      <c r="H140" t="str">
        <f ca="1">IF(AND('Tracking Data'!N140&lt;&gt;"",'Tracking Data'!O140="",'Tracking Data'!$C140&lt;&gt;"Blocked",'Tracking Data'!$C140&lt;&gt;"Aborted"),1,"")</f>
        <v/>
      </c>
      <c r="I140" t="str">
        <f ca="1">IF(AND('Tracking Data'!O140&lt;&gt;"",'Tracking Data'!P140="",'Tracking Data'!$C140&lt;&gt;"Blocked",'Tracking Data'!$C140&lt;&gt;"Aborted"),1,"")</f>
        <v/>
      </c>
      <c r="J140" t="str">
        <f ca="1">IF(AND('Tracking Data'!P140&lt;&gt;"",'Tracking Data'!Q140="",'Tracking Data'!$C140&lt;&gt;"Blocked",'Tracking Data'!$C140&lt;&gt;"Aborted"),1,"")</f>
        <v/>
      </c>
      <c r="K140" t="str">
        <f ca="1">IF(AND('Tracking Data'!Q140&lt;&gt;"",'Tracking Data'!R140="",'Tracking Data'!$C140&lt;&gt;"Blocked",'Tracking Data'!$C140&lt;&gt;"Aborted"),1,"")</f>
        <v/>
      </c>
      <c r="L140" t="str">
        <f>IF('Tracking Data'!R140&lt;&gt;"",1,"")</f>
        <v/>
      </c>
      <c r="M140" t="b">
        <f>IF('Tracking Data'!H140="XS",0,IF('Tracking Data'!H140="S",2,IF('Tracking Data'!H140="M",3,IF('Tracking Data'!H140="L",5,IF('Tracking Data'!H140="XL",10)))))</f>
        <v>0</v>
      </c>
      <c r="N140" s="22" t="e">
        <f>WORKDAY('Tracking Data'!K140,M140)</f>
        <v>#VALUE!</v>
      </c>
      <c r="O140" s="22" t="e">
        <f>IF(L140&lt;&gt;1,N140,'Tracking Data'!R140)</f>
        <v>#VALUE!</v>
      </c>
    </row>
    <row r="141" spans="5:15" x14ac:dyDescent="0.25">
      <c r="E141" t="str">
        <f ca="1">IF(AND('Tracking Data'!K141&lt;&gt;"",'Tracking Data'!L141="",'Tracking Data'!$C141&lt;&gt;"Blocked",'Tracking Data'!$C141&lt;&gt;"Aborted"),1,"")</f>
        <v/>
      </c>
      <c r="F141" t="str">
        <f ca="1">IF(AND('Tracking Data'!L141&lt;&gt;"",'Tracking Data'!M141="",'Tracking Data'!$C141&lt;&gt;"Blocked",'Tracking Data'!$C141&lt;&gt;"Aborted"),1,"")</f>
        <v/>
      </c>
      <c r="G141" t="str">
        <f ca="1">IF(AND('Tracking Data'!M141&lt;&gt;"",'Tracking Data'!N141="",'Tracking Data'!$C141&lt;&gt;"Blocked",'Tracking Data'!$C141&lt;&gt;"Aborted"),1,"")</f>
        <v/>
      </c>
      <c r="H141" t="str">
        <f ca="1">IF(AND('Tracking Data'!N141&lt;&gt;"",'Tracking Data'!O141="",'Tracking Data'!$C141&lt;&gt;"Blocked",'Tracking Data'!$C141&lt;&gt;"Aborted"),1,"")</f>
        <v/>
      </c>
      <c r="I141" t="str">
        <f ca="1">IF(AND('Tracking Data'!O141&lt;&gt;"",'Tracking Data'!P141="",'Tracking Data'!$C141&lt;&gt;"Blocked",'Tracking Data'!$C141&lt;&gt;"Aborted"),1,"")</f>
        <v/>
      </c>
      <c r="J141" t="str">
        <f ca="1">IF(AND('Tracking Data'!P141&lt;&gt;"",'Tracking Data'!Q141="",'Tracking Data'!$C141&lt;&gt;"Blocked",'Tracking Data'!$C141&lt;&gt;"Aborted"),1,"")</f>
        <v/>
      </c>
      <c r="K141" t="str">
        <f ca="1">IF(AND('Tracking Data'!Q141&lt;&gt;"",'Tracking Data'!R141="",'Tracking Data'!$C141&lt;&gt;"Blocked",'Tracking Data'!$C141&lt;&gt;"Aborted"),1,"")</f>
        <v/>
      </c>
      <c r="L141" t="str">
        <f>IF('Tracking Data'!R141&lt;&gt;"",1,"")</f>
        <v/>
      </c>
      <c r="M141" t="b">
        <f>IF('Tracking Data'!H141="XS",0,IF('Tracking Data'!H141="S",2,IF('Tracking Data'!H141="M",3,IF('Tracking Data'!H141="L",5,IF('Tracking Data'!H141="XL",10)))))</f>
        <v>0</v>
      </c>
      <c r="N141" s="22" t="e">
        <f>WORKDAY('Tracking Data'!K141,M141)</f>
        <v>#VALUE!</v>
      </c>
      <c r="O141" s="22" t="e">
        <f>IF(L141&lt;&gt;1,N141,'Tracking Data'!R141)</f>
        <v>#VALUE!</v>
      </c>
    </row>
    <row r="142" spans="5:15" x14ac:dyDescent="0.25">
      <c r="E142" t="str">
        <f ca="1">IF(AND('Tracking Data'!K142&lt;&gt;"",'Tracking Data'!L142="",'Tracking Data'!$C142&lt;&gt;"Blocked",'Tracking Data'!$C142&lt;&gt;"Aborted"),1,"")</f>
        <v/>
      </c>
      <c r="F142" t="str">
        <f ca="1">IF(AND('Tracking Data'!L142&lt;&gt;"",'Tracking Data'!M142="",'Tracking Data'!$C142&lt;&gt;"Blocked",'Tracking Data'!$C142&lt;&gt;"Aborted"),1,"")</f>
        <v/>
      </c>
      <c r="G142" t="str">
        <f ca="1">IF(AND('Tracking Data'!M142&lt;&gt;"",'Tracking Data'!N142="",'Tracking Data'!$C142&lt;&gt;"Blocked",'Tracking Data'!$C142&lt;&gt;"Aborted"),1,"")</f>
        <v/>
      </c>
      <c r="H142" t="str">
        <f ca="1">IF(AND('Tracking Data'!N142&lt;&gt;"",'Tracking Data'!O142="",'Tracking Data'!$C142&lt;&gt;"Blocked",'Tracking Data'!$C142&lt;&gt;"Aborted"),1,"")</f>
        <v/>
      </c>
      <c r="I142" t="str">
        <f ca="1">IF(AND('Tracking Data'!O142&lt;&gt;"",'Tracking Data'!P142="",'Tracking Data'!$C142&lt;&gt;"Blocked",'Tracking Data'!$C142&lt;&gt;"Aborted"),1,"")</f>
        <v/>
      </c>
      <c r="J142" t="str">
        <f ca="1">IF(AND('Tracking Data'!P142&lt;&gt;"",'Tracking Data'!Q142="",'Tracking Data'!$C142&lt;&gt;"Blocked",'Tracking Data'!$C142&lt;&gt;"Aborted"),1,"")</f>
        <v/>
      </c>
      <c r="K142" t="str">
        <f ca="1">IF(AND('Tracking Data'!Q142&lt;&gt;"",'Tracking Data'!R142="",'Tracking Data'!$C142&lt;&gt;"Blocked",'Tracking Data'!$C142&lt;&gt;"Aborted"),1,"")</f>
        <v/>
      </c>
      <c r="L142" t="str">
        <f>IF('Tracking Data'!R142&lt;&gt;"",1,"")</f>
        <v/>
      </c>
      <c r="M142" t="b">
        <f>IF('Tracking Data'!H142="XS",0,IF('Tracking Data'!H142="S",2,IF('Tracking Data'!H142="M",3,IF('Tracking Data'!H142="L",5,IF('Tracking Data'!H142="XL",10)))))</f>
        <v>0</v>
      </c>
      <c r="N142" s="22" t="e">
        <f>WORKDAY('Tracking Data'!K142,M142)</f>
        <v>#VALUE!</v>
      </c>
      <c r="O142" s="22" t="e">
        <f>IF(L142&lt;&gt;1,N142,'Tracking Data'!R142)</f>
        <v>#VALUE!</v>
      </c>
    </row>
    <row r="143" spans="5:15" x14ac:dyDescent="0.25">
      <c r="E143" t="str">
        <f ca="1">IF(AND('Tracking Data'!K143&lt;&gt;"",'Tracking Data'!L143="",'Tracking Data'!$C143&lt;&gt;"Blocked",'Tracking Data'!$C143&lt;&gt;"Aborted"),1,"")</f>
        <v/>
      </c>
      <c r="F143" t="str">
        <f ca="1">IF(AND('Tracking Data'!L143&lt;&gt;"",'Tracking Data'!M143="",'Tracking Data'!$C143&lt;&gt;"Blocked",'Tracking Data'!$C143&lt;&gt;"Aborted"),1,"")</f>
        <v/>
      </c>
      <c r="G143" t="str">
        <f ca="1">IF(AND('Tracking Data'!M143&lt;&gt;"",'Tracking Data'!N143="",'Tracking Data'!$C143&lt;&gt;"Blocked",'Tracking Data'!$C143&lt;&gt;"Aborted"),1,"")</f>
        <v/>
      </c>
      <c r="H143" t="str">
        <f ca="1">IF(AND('Tracking Data'!N143&lt;&gt;"",'Tracking Data'!O143="",'Tracking Data'!$C143&lt;&gt;"Blocked",'Tracking Data'!$C143&lt;&gt;"Aborted"),1,"")</f>
        <v/>
      </c>
      <c r="I143" t="str">
        <f ca="1">IF(AND('Tracking Data'!O143&lt;&gt;"",'Tracking Data'!P143="",'Tracking Data'!$C143&lt;&gt;"Blocked",'Tracking Data'!$C143&lt;&gt;"Aborted"),1,"")</f>
        <v/>
      </c>
      <c r="J143" t="str">
        <f ca="1">IF(AND('Tracking Data'!P143&lt;&gt;"",'Tracking Data'!Q143="",'Tracking Data'!$C143&lt;&gt;"Blocked",'Tracking Data'!$C143&lt;&gt;"Aborted"),1,"")</f>
        <v/>
      </c>
      <c r="K143" t="str">
        <f ca="1">IF(AND('Tracking Data'!Q143&lt;&gt;"",'Tracking Data'!R143="",'Tracking Data'!$C143&lt;&gt;"Blocked",'Tracking Data'!$C143&lt;&gt;"Aborted"),1,"")</f>
        <v/>
      </c>
      <c r="L143" t="str">
        <f>IF('Tracking Data'!R143&lt;&gt;"",1,"")</f>
        <v/>
      </c>
      <c r="M143" t="b">
        <f>IF('Tracking Data'!H143="XS",0,IF('Tracking Data'!H143="S",2,IF('Tracking Data'!H143="M",3,IF('Tracking Data'!H143="L",5,IF('Tracking Data'!H143="XL",10)))))</f>
        <v>0</v>
      </c>
      <c r="N143" s="22" t="e">
        <f>WORKDAY('Tracking Data'!K143,M143)</f>
        <v>#VALUE!</v>
      </c>
      <c r="O143" s="22" t="e">
        <f>IF(L143&lt;&gt;1,N143,'Tracking Data'!R143)</f>
        <v>#VALUE!</v>
      </c>
    </row>
    <row r="144" spans="5:15" x14ac:dyDescent="0.25">
      <c r="E144" t="str">
        <f ca="1">IF(AND('Tracking Data'!K144&lt;&gt;"",'Tracking Data'!L144="",'Tracking Data'!$C144&lt;&gt;"Blocked",'Tracking Data'!$C144&lt;&gt;"Aborted"),1,"")</f>
        <v/>
      </c>
      <c r="F144" t="str">
        <f ca="1">IF(AND('Tracking Data'!L144&lt;&gt;"",'Tracking Data'!M144="",'Tracking Data'!$C144&lt;&gt;"Blocked",'Tracking Data'!$C144&lt;&gt;"Aborted"),1,"")</f>
        <v/>
      </c>
      <c r="G144" t="str">
        <f ca="1">IF(AND('Tracking Data'!M144&lt;&gt;"",'Tracking Data'!N144="",'Tracking Data'!$C144&lt;&gt;"Blocked",'Tracking Data'!$C144&lt;&gt;"Aborted"),1,"")</f>
        <v/>
      </c>
      <c r="H144" t="str">
        <f ca="1">IF(AND('Tracking Data'!N144&lt;&gt;"",'Tracking Data'!O144="",'Tracking Data'!$C144&lt;&gt;"Blocked",'Tracking Data'!$C144&lt;&gt;"Aborted"),1,"")</f>
        <v/>
      </c>
      <c r="I144" t="str">
        <f ca="1">IF(AND('Tracking Data'!O144&lt;&gt;"",'Tracking Data'!P144="",'Tracking Data'!$C144&lt;&gt;"Blocked",'Tracking Data'!$C144&lt;&gt;"Aborted"),1,"")</f>
        <v/>
      </c>
      <c r="J144" t="str">
        <f ca="1">IF(AND('Tracking Data'!P144&lt;&gt;"",'Tracking Data'!Q144="",'Tracking Data'!$C144&lt;&gt;"Blocked",'Tracking Data'!$C144&lt;&gt;"Aborted"),1,"")</f>
        <v/>
      </c>
      <c r="K144" t="str">
        <f ca="1">IF(AND('Tracking Data'!Q144&lt;&gt;"",'Tracking Data'!R144="",'Tracking Data'!$C144&lt;&gt;"Blocked",'Tracking Data'!$C144&lt;&gt;"Aborted"),1,"")</f>
        <v/>
      </c>
      <c r="L144" t="str">
        <f>IF('Tracking Data'!R144&lt;&gt;"",1,"")</f>
        <v/>
      </c>
      <c r="M144" t="b">
        <f>IF('Tracking Data'!H144="XS",0,IF('Tracking Data'!H144="S",2,IF('Tracking Data'!H144="M",3,IF('Tracking Data'!H144="L",5,IF('Tracking Data'!H144="XL",10)))))</f>
        <v>0</v>
      </c>
      <c r="N144" s="22" t="e">
        <f>WORKDAY('Tracking Data'!K144,M144)</f>
        <v>#VALUE!</v>
      </c>
      <c r="O144" s="22" t="e">
        <f>IF(L144&lt;&gt;1,N144,'Tracking Data'!R144)</f>
        <v>#VALUE!</v>
      </c>
    </row>
    <row r="145" spans="5:15" x14ac:dyDescent="0.25">
      <c r="E145" t="str">
        <f ca="1">IF(AND('Tracking Data'!K145&lt;&gt;"",'Tracking Data'!L145="",'Tracking Data'!$C145&lt;&gt;"Blocked",'Tracking Data'!$C145&lt;&gt;"Aborted"),1,"")</f>
        <v/>
      </c>
      <c r="F145" t="str">
        <f ca="1">IF(AND('Tracking Data'!L145&lt;&gt;"",'Tracking Data'!M145="",'Tracking Data'!$C145&lt;&gt;"Blocked",'Tracking Data'!$C145&lt;&gt;"Aborted"),1,"")</f>
        <v/>
      </c>
      <c r="G145" t="str">
        <f ca="1">IF(AND('Tracking Data'!M145&lt;&gt;"",'Tracking Data'!N145="",'Tracking Data'!$C145&lt;&gt;"Blocked",'Tracking Data'!$C145&lt;&gt;"Aborted"),1,"")</f>
        <v/>
      </c>
      <c r="H145" t="str">
        <f ca="1">IF(AND('Tracking Data'!N145&lt;&gt;"",'Tracking Data'!O145="",'Tracking Data'!$C145&lt;&gt;"Blocked",'Tracking Data'!$C145&lt;&gt;"Aborted"),1,"")</f>
        <v/>
      </c>
      <c r="I145" t="str">
        <f ca="1">IF(AND('Tracking Data'!O145&lt;&gt;"",'Tracking Data'!P145="",'Tracking Data'!$C145&lt;&gt;"Blocked",'Tracking Data'!$C145&lt;&gt;"Aborted"),1,"")</f>
        <v/>
      </c>
      <c r="J145" t="str">
        <f ca="1">IF(AND('Tracking Data'!P145&lt;&gt;"",'Tracking Data'!Q145="",'Tracking Data'!$C145&lt;&gt;"Blocked",'Tracking Data'!$C145&lt;&gt;"Aborted"),1,"")</f>
        <v/>
      </c>
      <c r="K145" t="str">
        <f ca="1">IF(AND('Tracking Data'!Q145&lt;&gt;"",'Tracking Data'!R145="",'Tracking Data'!$C145&lt;&gt;"Blocked",'Tracking Data'!$C145&lt;&gt;"Aborted"),1,"")</f>
        <v/>
      </c>
      <c r="L145" t="str">
        <f>IF('Tracking Data'!R145&lt;&gt;"",1,"")</f>
        <v/>
      </c>
      <c r="M145" t="b">
        <f>IF('Tracking Data'!H145="XS",0,IF('Tracking Data'!H145="S",2,IF('Tracking Data'!H145="M",3,IF('Tracking Data'!H145="L",5,IF('Tracking Data'!H145="XL",10)))))</f>
        <v>0</v>
      </c>
      <c r="N145" s="22" t="e">
        <f>WORKDAY('Tracking Data'!K145,M145)</f>
        <v>#VALUE!</v>
      </c>
      <c r="O145" s="22" t="e">
        <f>IF(L145&lt;&gt;1,N145,'Tracking Data'!R145)</f>
        <v>#VALUE!</v>
      </c>
    </row>
    <row r="146" spans="5:15" x14ac:dyDescent="0.25">
      <c r="E146" t="str">
        <f ca="1">IF(AND('Tracking Data'!K146&lt;&gt;"",'Tracking Data'!L146="",'Tracking Data'!$C146&lt;&gt;"Blocked",'Tracking Data'!$C146&lt;&gt;"Aborted"),1,"")</f>
        <v/>
      </c>
      <c r="F146" t="str">
        <f ca="1">IF(AND('Tracking Data'!L146&lt;&gt;"",'Tracking Data'!M146="",'Tracking Data'!$C146&lt;&gt;"Blocked",'Tracking Data'!$C146&lt;&gt;"Aborted"),1,"")</f>
        <v/>
      </c>
      <c r="G146" t="str">
        <f ca="1">IF(AND('Tracking Data'!M146&lt;&gt;"",'Tracking Data'!N146="",'Tracking Data'!$C146&lt;&gt;"Blocked",'Tracking Data'!$C146&lt;&gt;"Aborted"),1,"")</f>
        <v/>
      </c>
      <c r="H146" t="str">
        <f ca="1">IF(AND('Tracking Data'!N146&lt;&gt;"",'Tracking Data'!O146="",'Tracking Data'!$C146&lt;&gt;"Blocked",'Tracking Data'!$C146&lt;&gt;"Aborted"),1,"")</f>
        <v/>
      </c>
      <c r="I146" t="str">
        <f ca="1">IF(AND('Tracking Data'!O146&lt;&gt;"",'Tracking Data'!P146="",'Tracking Data'!$C146&lt;&gt;"Blocked",'Tracking Data'!$C146&lt;&gt;"Aborted"),1,"")</f>
        <v/>
      </c>
      <c r="J146" t="str">
        <f ca="1">IF(AND('Tracking Data'!P146&lt;&gt;"",'Tracking Data'!Q146="",'Tracking Data'!$C146&lt;&gt;"Blocked",'Tracking Data'!$C146&lt;&gt;"Aborted"),1,"")</f>
        <v/>
      </c>
      <c r="K146" t="str">
        <f ca="1">IF(AND('Tracking Data'!Q146&lt;&gt;"",'Tracking Data'!R146="",'Tracking Data'!$C146&lt;&gt;"Blocked",'Tracking Data'!$C146&lt;&gt;"Aborted"),1,"")</f>
        <v/>
      </c>
      <c r="L146" t="str">
        <f>IF('Tracking Data'!R146&lt;&gt;"",1,"")</f>
        <v/>
      </c>
      <c r="M146" t="b">
        <f>IF('Tracking Data'!H146="XS",0,IF('Tracking Data'!H146="S",2,IF('Tracking Data'!H146="M",3,IF('Tracking Data'!H146="L",5,IF('Tracking Data'!H146="XL",10)))))</f>
        <v>0</v>
      </c>
      <c r="N146" s="22" t="e">
        <f>WORKDAY('Tracking Data'!K146,M146)</f>
        <v>#VALUE!</v>
      </c>
      <c r="O146" s="22" t="e">
        <f>IF(L146&lt;&gt;1,N146,'Tracking Data'!R146)</f>
        <v>#VALUE!</v>
      </c>
    </row>
    <row r="147" spans="5:15" x14ac:dyDescent="0.25">
      <c r="E147" t="str">
        <f ca="1">IF(AND('Tracking Data'!K147&lt;&gt;"",'Tracking Data'!L147="",'Tracking Data'!$C147&lt;&gt;"Blocked",'Tracking Data'!$C147&lt;&gt;"Aborted"),1,"")</f>
        <v/>
      </c>
      <c r="F147" t="str">
        <f ca="1">IF(AND('Tracking Data'!L147&lt;&gt;"",'Tracking Data'!M147="",'Tracking Data'!$C147&lt;&gt;"Blocked",'Tracking Data'!$C147&lt;&gt;"Aborted"),1,"")</f>
        <v/>
      </c>
      <c r="G147" t="str">
        <f ca="1">IF(AND('Tracking Data'!M147&lt;&gt;"",'Tracking Data'!N147="",'Tracking Data'!$C147&lt;&gt;"Blocked",'Tracking Data'!$C147&lt;&gt;"Aborted"),1,"")</f>
        <v/>
      </c>
      <c r="H147" t="str">
        <f ca="1">IF(AND('Tracking Data'!N147&lt;&gt;"",'Tracking Data'!O147="",'Tracking Data'!$C147&lt;&gt;"Blocked",'Tracking Data'!$C147&lt;&gt;"Aborted"),1,"")</f>
        <v/>
      </c>
      <c r="I147" t="str">
        <f ca="1">IF(AND('Tracking Data'!O147&lt;&gt;"",'Tracking Data'!P147="",'Tracking Data'!$C147&lt;&gt;"Blocked",'Tracking Data'!$C147&lt;&gt;"Aborted"),1,"")</f>
        <v/>
      </c>
      <c r="J147" t="str">
        <f ca="1">IF(AND('Tracking Data'!P147&lt;&gt;"",'Tracking Data'!Q147="",'Tracking Data'!$C147&lt;&gt;"Blocked",'Tracking Data'!$C147&lt;&gt;"Aborted"),1,"")</f>
        <v/>
      </c>
      <c r="K147" t="str">
        <f ca="1">IF(AND('Tracking Data'!Q147&lt;&gt;"",'Tracking Data'!R147="",'Tracking Data'!$C147&lt;&gt;"Blocked",'Tracking Data'!$C147&lt;&gt;"Aborted"),1,"")</f>
        <v/>
      </c>
      <c r="L147" t="str">
        <f>IF('Tracking Data'!R147&lt;&gt;"",1,"")</f>
        <v/>
      </c>
      <c r="M147" t="b">
        <f>IF('Tracking Data'!H147="XS",0,IF('Tracking Data'!H147="S",2,IF('Tracking Data'!H147="M",3,IF('Tracking Data'!H147="L",5,IF('Tracking Data'!H147="XL",10)))))</f>
        <v>0</v>
      </c>
      <c r="N147" s="22" t="e">
        <f>WORKDAY('Tracking Data'!K147,M147)</f>
        <v>#VALUE!</v>
      </c>
      <c r="O147" s="22" t="e">
        <f>IF(L147&lt;&gt;1,N147,'Tracking Data'!R147)</f>
        <v>#VALUE!</v>
      </c>
    </row>
    <row r="148" spans="5:15" x14ac:dyDescent="0.25">
      <c r="E148" t="str">
        <f ca="1">IF(AND('Tracking Data'!K148&lt;&gt;"",'Tracking Data'!L148="",'Tracking Data'!$C148&lt;&gt;"Blocked",'Tracking Data'!$C148&lt;&gt;"Aborted"),1,"")</f>
        <v/>
      </c>
      <c r="F148" t="str">
        <f ca="1">IF(AND('Tracking Data'!L148&lt;&gt;"",'Tracking Data'!M148="",'Tracking Data'!$C148&lt;&gt;"Blocked",'Tracking Data'!$C148&lt;&gt;"Aborted"),1,"")</f>
        <v/>
      </c>
      <c r="G148" t="str">
        <f ca="1">IF(AND('Tracking Data'!M148&lt;&gt;"",'Tracking Data'!N148="",'Tracking Data'!$C148&lt;&gt;"Blocked",'Tracking Data'!$C148&lt;&gt;"Aborted"),1,"")</f>
        <v/>
      </c>
      <c r="H148" t="str">
        <f ca="1">IF(AND('Tracking Data'!N148&lt;&gt;"",'Tracking Data'!O148="",'Tracking Data'!$C148&lt;&gt;"Blocked",'Tracking Data'!$C148&lt;&gt;"Aborted"),1,"")</f>
        <v/>
      </c>
      <c r="I148" t="str">
        <f ca="1">IF(AND('Tracking Data'!O148&lt;&gt;"",'Tracking Data'!P148="",'Tracking Data'!$C148&lt;&gt;"Blocked",'Tracking Data'!$C148&lt;&gt;"Aborted"),1,"")</f>
        <v/>
      </c>
      <c r="J148" t="str">
        <f ca="1">IF(AND('Tracking Data'!P148&lt;&gt;"",'Tracking Data'!Q148="",'Tracking Data'!$C148&lt;&gt;"Blocked",'Tracking Data'!$C148&lt;&gt;"Aborted"),1,"")</f>
        <v/>
      </c>
      <c r="K148" t="str">
        <f ca="1">IF(AND('Tracking Data'!Q148&lt;&gt;"",'Tracking Data'!R148="",'Tracking Data'!$C148&lt;&gt;"Blocked",'Tracking Data'!$C148&lt;&gt;"Aborted"),1,"")</f>
        <v/>
      </c>
      <c r="L148" t="str">
        <f>IF('Tracking Data'!R148&lt;&gt;"",1,"")</f>
        <v/>
      </c>
      <c r="M148" t="b">
        <f>IF('Tracking Data'!H148="XS",0,IF('Tracking Data'!H148="S",2,IF('Tracking Data'!H148="M",3,IF('Tracking Data'!H148="L",5,IF('Tracking Data'!H148="XL",10)))))</f>
        <v>0</v>
      </c>
      <c r="N148" s="22" t="e">
        <f>WORKDAY('Tracking Data'!K148,M148)</f>
        <v>#VALUE!</v>
      </c>
      <c r="O148" s="22" t="e">
        <f>IF(L148&lt;&gt;1,N148,'Tracking Data'!R148)</f>
        <v>#VALUE!</v>
      </c>
    </row>
    <row r="149" spans="5:15" x14ac:dyDescent="0.25">
      <c r="E149" t="str">
        <f ca="1">IF(AND('Tracking Data'!K149&lt;&gt;"",'Tracking Data'!L149="",'Tracking Data'!$C149&lt;&gt;"Blocked",'Tracking Data'!$C149&lt;&gt;"Aborted"),1,"")</f>
        <v/>
      </c>
      <c r="F149" t="str">
        <f ca="1">IF(AND('Tracking Data'!L149&lt;&gt;"",'Tracking Data'!M149="",'Tracking Data'!$C149&lt;&gt;"Blocked",'Tracking Data'!$C149&lt;&gt;"Aborted"),1,"")</f>
        <v/>
      </c>
      <c r="G149" t="str">
        <f ca="1">IF(AND('Tracking Data'!M149&lt;&gt;"",'Tracking Data'!N149="",'Tracking Data'!$C149&lt;&gt;"Blocked",'Tracking Data'!$C149&lt;&gt;"Aborted"),1,"")</f>
        <v/>
      </c>
      <c r="H149" t="str">
        <f ca="1">IF(AND('Tracking Data'!N149&lt;&gt;"",'Tracking Data'!O149="",'Tracking Data'!$C149&lt;&gt;"Blocked",'Tracking Data'!$C149&lt;&gt;"Aborted"),1,"")</f>
        <v/>
      </c>
      <c r="I149" t="str">
        <f ca="1">IF(AND('Tracking Data'!O149&lt;&gt;"",'Tracking Data'!P149="",'Tracking Data'!$C149&lt;&gt;"Blocked",'Tracking Data'!$C149&lt;&gt;"Aborted"),1,"")</f>
        <v/>
      </c>
      <c r="J149" t="str">
        <f ca="1">IF(AND('Tracking Data'!P149&lt;&gt;"",'Tracking Data'!Q149="",'Tracking Data'!$C149&lt;&gt;"Blocked",'Tracking Data'!$C149&lt;&gt;"Aborted"),1,"")</f>
        <v/>
      </c>
      <c r="K149" t="str">
        <f ca="1">IF(AND('Tracking Data'!Q149&lt;&gt;"",'Tracking Data'!R149="",'Tracking Data'!$C149&lt;&gt;"Blocked",'Tracking Data'!$C149&lt;&gt;"Aborted"),1,"")</f>
        <v/>
      </c>
      <c r="L149" t="str">
        <f>IF('Tracking Data'!R149&lt;&gt;"",1,"")</f>
        <v/>
      </c>
      <c r="M149" t="b">
        <f>IF('Tracking Data'!H149="XS",0,IF('Tracking Data'!H149="S",2,IF('Tracking Data'!H149="M",3,IF('Tracking Data'!H149="L",5,IF('Tracking Data'!H149="XL",10)))))</f>
        <v>0</v>
      </c>
      <c r="N149" s="22" t="e">
        <f>WORKDAY('Tracking Data'!K149,M149)</f>
        <v>#VALUE!</v>
      </c>
      <c r="O149" s="22" t="e">
        <f>IF(L149&lt;&gt;1,N149,'Tracking Data'!R149)</f>
        <v>#VALUE!</v>
      </c>
    </row>
    <row r="150" spans="5:15" x14ac:dyDescent="0.25">
      <c r="E150" t="str">
        <f ca="1">IF(AND('Tracking Data'!K150&lt;&gt;"",'Tracking Data'!L150="",'Tracking Data'!$C150&lt;&gt;"Blocked",'Tracking Data'!$C150&lt;&gt;"Aborted"),1,"")</f>
        <v/>
      </c>
      <c r="F150" t="str">
        <f ca="1">IF(AND('Tracking Data'!L150&lt;&gt;"",'Tracking Data'!M150="",'Tracking Data'!$C150&lt;&gt;"Blocked",'Tracking Data'!$C150&lt;&gt;"Aborted"),1,"")</f>
        <v/>
      </c>
      <c r="G150" t="str">
        <f ca="1">IF(AND('Tracking Data'!M150&lt;&gt;"",'Tracking Data'!N150="",'Tracking Data'!$C150&lt;&gt;"Blocked",'Tracking Data'!$C150&lt;&gt;"Aborted"),1,"")</f>
        <v/>
      </c>
      <c r="H150" t="str">
        <f ca="1">IF(AND('Tracking Data'!N150&lt;&gt;"",'Tracking Data'!O150="",'Tracking Data'!$C150&lt;&gt;"Blocked",'Tracking Data'!$C150&lt;&gt;"Aborted"),1,"")</f>
        <v/>
      </c>
      <c r="I150" t="str">
        <f ca="1">IF(AND('Tracking Data'!O150&lt;&gt;"",'Tracking Data'!P150="",'Tracking Data'!$C150&lt;&gt;"Blocked",'Tracking Data'!$C150&lt;&gt;"Aborted"),1,"")</f>
        <v/>
      </c>
      <c r="J150" t="str">
        <f ca="1">IF(AND('Tracking Data'!P150&lt;&gt;"",'Tracking Data'!Q150="",'Tracking Data'!$C150&lt;&gt;"Blocked",'Tracking Data'!$C150&lt;&gt;"Aborted"),1,"")</f>
        <v/>
      </c>
      <c r="K150" t="str">
        <f ca="1">IF(AND('Tracking Data'!Q150&lt;&gt;"",'Tracking Data'!R150="",'Tracking Data'!$C150&lt;&gt;"Blocked",'Tracking Data'!$C150&lt;&gt;"Aborted"),1,"")</f>
        <v/>
      </c>
      <c r="L150" t="str">
        <f>IF('Tracking Data'!R150&lt;&gt;"",1,"")</f>
        <v/>
      </c>
      <c r="M150" t="b">
        <f>IF('Tracking Data'!H150="XS",0,IF('Tracking Data'!H150="S",2,IF('Tracking Data'!H150="M",3,IF('Tracking Data'!H150="L",5,IF('Tracking Data'!H150="XL",10)))))</f>
        <v>0</v>
      </c>
      <c r="N150" s="22" t="e">
        <f>WORKDAY('Tracking Data'!K150,M150)</f>
        <v>#VALUE!</v>
      </c>
      <c r="O150" s="22" t="e">
        <f>IF(L150&lt;&gt;1,N150,'Tracking Data'!R150)</f>
        <v>#VALUE!</v>
      </c>
    </row>
    <row r="151" spans="5:15" x14ac:dyDescent="0.25">
      <c r="E151" t="str">
        <f ca="1">IF(AND('Tracking Data'!K151&lt;&gt;"",'Tracking Data'!L151="",'Tracking Data'!$C151&lt;&gt;"Blocked",'Tracking Data'!$C151&lt;&gt;"Aborted"),1,"")</f>
        <v/>
      </c>
      <c r="F151" t="str">
        <f ca="1">IF(AND('Tracking Data'!L151&lt;&gt;"",'Tracking Data'!M151="",'Tracking Data'!$C151&lt;&gt;"Blocked",'Tracking Data'!$C151&lt;&gt;"Aborted"),1,"")</f>
        <v/>
      </c>
      <c r="G151" t="str">
        <f ca="1">IF(AND('Tracking Data'!M151&lt;&gt;"",'Tracking Data'!N151="",'Tracking Data'!$C151&lt;&gt;"Blocked",'Tracking Data'!$C151&lt;&gt;"Aborted"),1,"")</f>
        <v/>
      </c>
      <c r="H151" t="str">
        <f ca="1">IF(AND('Tracking Data'!N151&lt;&gt;"",'Tracking Data'!O151="",'Tracking Data'!$C151&lt;&gt;"Blocked",'Tracking Data'!$C151&lt;&gt;"Aborted"),1,"")</f>
        <v/>
      </c>
      <c r="I151" t="str">
        <f ca="1">IF(AND('Tracking Data'!O151&lt;&gt;"",'Tracking Data'!P151="",'Tracking Data'!$C151&lt;&gt;"Blocked",'Tracking Data'!$C151&lt;&gt;"Aborted"),1,"")</f>
        <v/>
      </c>
      <c r="J151" t="str">
        <f ca="1">IF(AND('Tracking Data'!P151&lt;&gt;"",'Tracking Data'!Q151="",'Tracking Data'!$C151&lt;&gt;"Blocked",'Tracking Data'!$C151&lt;&gt;"Aborted"),1,"")</f>
        <v/>
      </c>
      <c r="K151" t="str">
        <f ca="1">IF(AND('Tracking Data'!Q151&lt;&gt;"",'Tracking Data'!R151="",'Tracking Data'!$C151&lt;&gt;"Blocked",'Tracking Data'!$C151&lt;&gt;"Aborted"),1,"")</f>
        <v/>
      </c>
      <c r="L151" t="str">
        <f>IF('Tracking Data'!R151&lt;&gt;"",1,"")</f>
        <v/>
      </c>
      <c r="M151" t="b">
        <f>IF('Tracking Data'!H151="XS",0,IF('Tracking Data'!H151="S",2,IF('Tracking Data'!H151="M",3,IF('Tracking Data'!H151="L",5,IF('Tracking Data'!H151="XL",10)))))</f>
        <v>0</v>
      </c>
      <c r="N151" s="22" t="e">
        <f>WORKDAY('Tracking Data'!K151,M151)</f>
        <v>#VALUE!</v>
      </c>
      <c r="O151" s="22" t="e">
        <f>IF(L151&lt;&gt;1,N151,'Tracking Data'!R151)</f>
        <v>#VALUE!</v>
      </c>
    </row>
    <row r="152" spans="5:15" x14ac:dyDescent="0.25">
      <c r="E152" t="str">
        <f ca="1">IF(AND('Tracking Data'!K152&lt;&gt;"",'Tracking Data'!L152="",'Tracking Data'!$C152&lt;&gt;"Blocked",'Tracking Data'!$C152&lt;&gt;"Aborted"),1,"")</f>
        <v/>
      </c>
      <c r="F152" t="str">
        <f ca="1">IF(AND('Tracking Data'!L152&lt;&gt;"",'Tracking Data'!M152="",'Tracking Data'!$C152&lt;&gt;"Blocked",'Tracking Data'!$C152&lt;&gt;"Aborted"),1,"")</f>
        <v/>
      </c>
      <c r="G152" t="str">
        <f ca="1">IF(AND('Tracking Data'!M152&lt;&gt;"",'Tracking Data'!N152="",'Tracking Data'!$C152&lt;&gt;"Blocked",'Tracking Data'!$C152&lt;&gt;"Aborted"),1,"")</f>
        <v/>
      </c>
      <c r="H152" t="str">
        <f ca="1">IF(AND('Tracking Data'!N152&lt;&gt;"",'Tracking Data'!O152="",'Tracking Data'!$C152&lt;&gt;"Blocked",'Tracking Data'!$C152&lt;&gt;"Aborted"),1,"")</f>
        <v/>
      </c>
      <c r="I152" t="str">
        <f ca="1">IF(AND('Tracking Data'!O152&lt;&gt;"",'Tracking Data'!P152="",'Tracking Data'!$C152&lt;&gt;"Blocked",'Tracking Data'!$C152&lt;&gt;"Aborted"),1,"")</f>
        <v/>
      </c>
      <c r="J152" t="str">
        <f ca="1">IF(AND('Tracking Data'!P152&lt;&gt;"",'Tracking Data'!Q152="",'Tracking Data'!$C152&lt;&gt;"Blocked",'Tracking Data'!$C152&lt;&gt;"Aborted"),1,"")</f>
        <v/>
      </c>
      <c r="K152" t="str">
        <f ca="1">IF(AND('Tracking Data'!Q152&lt;&gt;"",'Tracking Data'!R152="",'Tracking Data'!$C152&lt;&gt;"Blocked",'Tracking Data'!$C152&lt;&gt;"Aborted"),1,"")</f>
        <v/>
      </c>
      <c r="L152" t="str">
        <f>IF('Tracking Data'!R152&lt;&gt;"",1,"")</f>
        <v/>
      </c>
      <c r="M152" t="b">
        <f>IF('Tracking Data'!H152="XS",0,IF('Tracking Data'!H152="S",2,IF('Tracking Data'!H152="M",3,IF('Tracking Data'!H152="L",5,IF('Tracking Data'!H152="XL",10)))))</f>
        <v>0</v>
      </c>
      <c r="N152" s="22" t="e">
        <f>WORKDAY('Tracking Data'!K152,M152)</f>
        <v>#VALUE!</v>
      </c>
      <c r="O152" s="22" t="e">
        <f>IF(L152&lt;&gt;1,N152,'Tracking Data'!R152)</f>
        <v>#VALUE!</v>
      </c>
    </row>
    <row r="153" spans="5:15" x14ac:dyDescent="0.25">
      <c r="E153" t="str">
        <f ca="1">IF(AND('Tracking Data'!K153&lt;&gt;"",'Tracking Data'!L153="",'Tracking Data'!$C153&lt;&gt;"Blocked",'Tracking Data'!$C153&lt;&gt;"Aborted"),1,"")</f>
        <v/>
      </c>
      <c r="F153" t="str">
        <f ca="1">IF(AND('Tracking Data'!L153&lt;&gt;"",'Tracking Data'!M153="",'Tracking Data'!$C153&lt;&gt;"Blocked",'Tracking Data'!$C153&lt;&gt;"Aborted"),1,"")</f>
        <v/>
      </c>
      <c r="G153" t="str">
        <f ca="1">IF(AND('Tracking Data'!M153&lt;&gt;"",'Tracking Data'!N153="",'Tracking Data'!$C153&lt;&gt;"Blocked",'Tracking Data'!$C153&lt;&gt;"Aborted"),1,"")</f>
        <v/>
      </c>
      <c r="H153" t="str">
        <f ca="1">IF(AND('Tracking Data'!N153&lt;&gt;"",'Tracking Data'!O153="",'Tracking Data'!$C153&lt;&gt;"Blocked",'Tracking Data'!$C153&lt;&gt;"Aborted"),1,"")</f>
        <v/>
      </c>
      <c r="I153" t="str">
        <f ca="1">IF(AND('Tracking Data'!O153&lt;&gt;"",'Tracking Data'!P153="",'Tracking Data'!$C153&lt;&gt;"Blocked",'Tracking Data'!$C153&lt;&gt;"Aborted"),1,"")</f>
        <v/>
      </c>
      <c r="J153" t="str">
        <f ca="1">IF(AND('Tracking Data'!P153&lt;&gt;"",'Tracking Data'!Q153="",'Tracking Data'!$C153&lt;&gt;"Blocked",'Tracking Data'!$C153&lt;&gt;"Aborted"),1,"")</f>
        <v/>
      </c>
      <c r="K153" t="str">
        <f ca="1">IF(AND('Tracking Data'!Q153&lt;&gt;"",'Tracking Data'!R153="",'Tracking Data'!$C153&lt;&gt;"Blocked",'Tracking Data'!$C153&lt;&gt;"Aborted"),1,"")</f>
        <v/>
      </c>
      <c r="L153" t="str">
        <f>IF('Tracking Data'!R153&lt;&gt;"",1,"")</f>
        <v/>
      </c>
      <c r="M153" t="b">
        <f>IF('Tracking Data'!H153="XS",0,IF('Tracking Data'!H153="S",2,IF('Tracking Data'!H153="M",3,IF('Tracking Data'!H153="L",5,IF('Tracking Data'!H153="XL",10)))))</f>
        <v>0</v>
      </c>
      <c r="N153" s="22" t="e">
        <f>WORKDAY('Tracking Data'!K153,M153)</f>
        <v>#VALUE!</v>
      </c>
      <c r="O153" s="22" t="e">
        <f>IF(L153&lt;&gt;1,N153,'Tracking Data'!R153)</f>
        <v>#VALUE!</v>
      </c>
    </row>
    <row r="154" spans="5:15" x14ac:dyDescent="0.25">
      <c r="E154" t="str">
        <f ca="1">IF(AND('Tracking Data'!K154&lt;&gt;"",'Tracking Data'!L154="",'Tracking Data'!$C154&lt;&gt;"Blocked",'Tracking Data'!$C154&lt;&gt;"Aborted"),1,"")</f>
        <v/>
      </c>
      <c r="F154" t="str">
        <f ca="1">IF(AND('Tracking Data'!L154&lt;&gt;"",'Tracking Data'!M154="",'Tracking Data'!$C154&lt;&gt;"Blocked",'Tracking Data'!$C154&lt;&gt;"Aborted"),1,"")</f>
        <v/>
      </c>
      <c r="G154" t="str">
        <f ca="1">IF(AND('Tracking Data'!M154&lt;&gt;"",'Tracking Data'!N154="",'Tracking Data'!$C154&lt;&gt;"Blocked",'Tracking Data'!$C154&lt;&gt;"Aborted"),1,"")</f>
        <v/>
      </c>
      <c r="H154" t="str">
        <f ca="1">IF(AND('Tracking Data'!N154&lt;&gt;"",'Tracking Data'!O154="",'Tracking Data'!$C154&lt;&gt;"Blocked",'Tracking Data'!$C154&lt;&gt;"Aborted"),1,"")</f>
        <v/>
      </c>
      <c r="I154" t="str">
        <f ca="1">IF(AND('Tracking Data'!O154&lt;&gt;"",'Tracking Data'!P154="",'Tracking Data'!$C154&lt;&gt;"Blocked",'Tracking Data'!$C154&lt;&gt;"Aborted"),1,"")</f>
        <v/>
      </c>
      <c r="J154" t="str">
        <f ca="1">IF(AND('Tracking Data'!P154&lt;&gt;"",'Tracking Data'!Q154="",'Tracking Data'!$C154&lt;&gt;"Blocked",'Tracking Data'!$C154&lt;&gt;"Aborted"),1,"")</f>
        <v/>
      </c>
      <c r="K154" t="str">
        <f ca="1">IF(AND('Tracking Data'!Q154&lt;&gt;"",'Tracking Data'!R154="",'Tracking Data'!$C154&lt;&gt;"Blocked",'Tracking Data'!$C154&lt;&gt;"Aborted"),1,"")</f>
        <v/>
      </c>
      <c r="L154" t="str">
        <f>IF('Tracking Data'!R154&lt;&gt;"",1,"")</f>
        <v/>
      </c>
      <c r="M154" t="b">
        <f>IF('Tracking Data'!H154="XS",0,IF('Tracking Data'!H154="S",2,IF('Tracking Data'!H154="M",3,IF('Tracking Data'!H154="L",5,IF('Tracking Data'!H154="XL",10)))))</f>
        <v>0</v>
      </c>
      <c r="N154" s="22" t="e">
        <f>WORKDAY('Tracking Data'!K154,M154)</f>
        <v>#VALUE!</v>
      </c>
      <c r="O154" s="22" t="e">
        <f>IF(L154&lt;&gt;1,N154,'Tracking Data'!R154)</f>
        <v>#VALUE!</v>
      </c>
    </row>
    <row r="155" spans="5:15" x14ac:dyDescent="0.25">
      <c r="E155" t="str">
        <f ca="1">IF(AND('Tracking Data'!K155&lt;&gt;"",'Tracking Data'!L155="",'Tracking Data'!$C155&lt;&gt;"Blocked",'Tracking Data'!$C155&lt;&gt;"Aborted"),1,"")</f>
        <v/>
      </c>
      <c r="F155" t="str">
        <f ca="1">IF(AND('Tracking Data'!L155&lt;&gt;"",'Tracking Data'!M155="",'Tracking Data'!$C155&lt;&gt;"Blocked",'Tracking Data'!$C155&lt;&gt;"Aborted"),1,"")</f>
        <v/>
      </c>
      <c r="G155" t="str">
        <f ca="1">IF(AND('Tracking Data'!M155&lt;&gt;"",'Tracking Data'!N155="",'Tracking Data'!$C155&lt;&gt;"Blocked",'Tracking Data'!$C155&lt;&gt;"Aborted"),1,"")</f>
        <v/>
      </c>
      <c r="H155" t="str">
        <f ca="1">IF(AND('Tracking Data'!N155&lt;&gt;"",'Tracking Data'!O155="",'Tracking Data'!$C155&lt;&gt;"Blocked",'Tracking Data'!$C155&lt;&gt;"Aborted"),1,"")</f>
        <v/>
      </c>
      <c r="I155" t="str">
        <f ca="1">IF(AND('Tracking Data'!O155&lt;&gt;"",'Tracking Data'!P155="",'Tracking Data'!$C155&lt;&gt;"Blocked",'Tracking Data'!$C155&lt;&gt;"Aborted"),1,"")</f>
        <v/>
      </c>
      <c r="J155" t="str">
        <f ca="1">IF(AND('Tracking Data'!P155&lt;&gt;"",'Tracking Data'!Q155="",'Tracking Data'!$C155&lt;&gt;"Blocked",'Tracking Data'!$C155&lt;&gt;"Aborted"),1,"")</f>
        <v/>
      </c>
      <c r="K155" t="str">
        <f ca="1">IF(AND('Tracking Data'!Q155&lt;&gt;"",'Tracking Data'!R155="",'Tracking Data'!$C155&lt;&gt;"Blocked",'Tracking Data'!$C155&lt;&gt;"Aborted"),1,"")</f>
        <v/>
      </c>
      <c r="L155" t="str">
        <f>IF('Tracking Data'!R155&lt;&gt;"",1,"")</f>
        <v/>
      </c>
      <c r="M155" t="b">
        <f>IF('Tracking Data'!H155="XS",0,IF('Tracking Data'!H155="S",2,IF('Tracking Data'!H155="M",3,IF('Tracking Data'!H155="L",5,IF('Tracking Data'!H155="XL",10)))))</f>
        <v>0</v>
      </c>
      <c r="N155" s="22" t="e">
        <f>WORKDAY('Tracking Data'!K155,M155)</f>
        <v>#VALUE!</v>
      </c>
      <c r="O155" s="22" t="e">
        <f>IF(L155&lt;&gt;1,N155,'Tracking Data'!R155)</f>
        <v>#VALUE!</v>
      </c>
    </row>
    <row r="156" spans="5:15" x14ac:dyDescent="0.25">
      <c r="E156" t="str">
        <f ca="1">IF(AND('Tracking Data'!K156&lt;&gt;"",'Tracking Data'!L156="",'Tracking Data'!$C156&lt;&gt;"Blocked",'Tracking Data'!$C156&lt;&gt;"Aborted"),1,"")</f>
        <v/>
      </c>
      <c r="F156" t="str">
        <f ca="1">IF(AND('Tracking Data'!L156&lt;&gt;"",'Tracking Data'!M156="",'Tracking Data'!$C156&lt;&gt;"Blocked",'Tracking Data'!$C156&lt;&gt;"Aborted"),1,"")</f>
        <v/>
      </c>
      <c r="G156" t="str">
        <f ca="1">IF(AND('Tracking Data'!M156&lt;&gt;"",'Tracking Data'!N156="",'Tracking Data'!$C156&lt;&gt;"Blocked",'Tracking Data'!$C156&lt;&gt;"Aborted"),1,"")</f>
        <v/>
      </c>
      <c r="H156" t="str">
        <f ca="1">IF(AND('Tracking Data'!N156&lt;&gt;"",'Tracking Data'!O156="",'Tracking Data'!$C156&lt;&gt;"Blocked",'Tracking Data'!$C156&lt;&gt;"Aborted"),1,"")</f>
        <v/>
      </c>
      <c r="I156" t="str">
        <f ca="1">IF(AND('Tracking Data'!O156&lt;&gt;"",'Tracking Data'!P156="",'Tracking Data'!$C156&lt;&gt;"Blocked",'Tracking Data'!$C156&lt;&gt;"Aborted"),1,"")</f>
        <v/>
      </c>
      <c r="J156" t="str">
        <f ca="1">IF(AND('Tracking Data'!P156&lt;&gt;"",'Tracking Data'!Q156="",'Tracking Data'!$C156&lt;&gt;"Blocked",'Tracking Data'!$C156&lt;&gt;"Aborted"),1,"")</f>
        <v/>
      </c>
      <c r="K156" t="str">
        <f ca="1">IF(AND('Tracking Data'!Q156&lt;&gt;"",'Tracking Data'!R156="",'Tracking Data'!$C156&lt;&gt;"Blocked",'Tracking Data'!$C156&lt;&gt;"Aborted"),1,"")</f>
        <v/>
      </c>
      <c r="L156" t="str">
        <f>IF('Tracking Data'!R156&lt;&gt;"",1,"")</f>
        <v/>
      </c>
      <c r="M156" t="b">
        <f>IF('Tracking Data'!H156="XS",0,IF('Tracking Data'!H156="S",2,IF('Tracking Data'!H156="M",3,IF('Tracking Data'!H156="L",5,IF('Tracking Data'!H156="XL",10)))))</f>
        <v>0</v>
      </c>
      <c r="N156" s="22" t="e">
        <f>WORKDAY('Tracking Data'!K156,M156)</f>
        <v>#VALUE!</v>
      </c>
      <c r="O156" s="22" t="e">
        <f>IF(L156&lt;&gt;1,N156,'Tracking Data'!R156)</f>
        <v>#VALUE!</v>
      </c>
    </row>
    <row r="157" spans="5:15" x14ac:dyDescent="0.25">
      <c r="E157" t="str">
        <f ca="1">IF(AND('Tracking Data'!K157&lt;&gt;"",'Tracking Data'!L157="",'Tracking Data'!$C157&lt;&gt;"Blocked",'Tracking Data'!$C157&lt;&gt;"Aborted"),1,"")</f>
        <v/>
      </c>
      <c r="F157" t="str">
        <f ca="1">IF(AND('Tracking Data'!L157&lt;&gt;"",'Tracking Data'!M157="",'Tracking Data'!$C157&lt;&gt;"Blocked",'Tracking Data'!$C157&lt;&gt;"Aborted"),1,"")</f>
        <v/>
      </c>
      <c r="G157" t="str">
        <f ca="1">IF(AND('Tracking Data'!M157&lt;&gt;"",'Tracking Data'!N157="",'Tracking Data'!$C157&lt;&gt;"Blocked",'Tracking Data'!$C157&lt;&gt;"Aborted"),1,"")</f>
        <v/>
      </c>
      <c r="H157" t="str">
        <f ca="1">IF(AND('Tracking Data'!N157&lt;&gt;"",'Tracking Data'!O157="",'Tracking Data'!$C157&lt;&gt;"Blocked",'Tracking Data'!$C157&lt;&gt;"Aborted"),1,"")</f>
        <v/>
      </c>
      <c r="I157" t="str">
        <f ca="1">IF(AND('Tracking Data'!O157&lt;&gt;"",'Tracking Data'!P157="",'Tracking Data'!$C157&lt;&gt;"Blocked",'Tracking Data'!$C157&lt;&gt;"Aborted"),1,"")</f>
        <v/>
      </c>
      <c r="J157" t="str">
        <f ca="1">IF(AND('Tracking Data'!P157&lt;&gt;"",'Tracking Data'!Q157="",'Tracking Data'!$C157&lt;&gt;"Blocked",'Tracking Data'!$C157&lt;&gt;"Aborted"),1,"")</f>
        <v/>
      </c>
      <c r="K157" t="str">
        <f ca="1">IF(AND('Tracking Data'!Q157&lt;&gt;"",'Tracking Data'!R157="",'Tracking Data'!$C157&lt;&gt;"Blocked",'Tracking Data'!$C157&lt;&gt;"Aborted"),1,"")</f>
        <v/>
      </c>
      <c r="L157" t="str">
        <f>IF('Tracking Data'!R157&lt;&gt;"",1,"")</f>
        <v/>
      </c>
      <c r="M157" t="b">
        <f>IF('Tracking Data'!H157="XS",0,IF('Tracking Data'!H157="S",2,IF('Tracking Data'!H157="M",3,IF('Tracking Data'!H157="L",5,IF('Tracking Data'!H157="XL",10)))))</f>
        <v>0</v>
      </c>
      <c r="N157" s="22" t="e">
        <f>WORKDAY('Tracking Data'!K157,M157)</f>
        <v>#VALUE!</v>
      </c>
      <c r="O157" s="22" t="e">
        <f>IF(L157&lt;&gt;1,N157,'Tracking Data'!R157)</f>
        <v>#VALUE!</v>
      </c>
    </row>
    <row r="158" spans="5:15" x14ac:dyDescent="0.25">
      <c r="E158" t="str">
        <f ca="1">IF(AND('Tracking Data'!K158&lt;&gt;"",'Tracking Data'!L158="",'Tracking Data'!$C158&lt;&gt;"Blocked",'Tracking Data'!$C158&lt;&gt;"Aborted"),1,"")</f>
        <v/>
      </c>
      <c r="F158" t="str">
        <f ca="1">IF(AND('Tracking Data'!L158&lt;&gt;"",'Tracking Data'!M158="",'Tracking Data'!$C158&lt;&gt;"Blocked",'Tracking Data'!$C158&lt;&gt;"Aborted"),1,"")</f>
        <v/>
      </c>
      <c r="G158" t="str">
        <f ca="1">IF(AND('Tracking Data'!M158&lt;&gt;"",'Tracking Data'!N158="",'Tracking Data'!$C158&lt;&gt;"Blocked",'Tracking Data'!$C158&lt;&gt;"Aborted"),1,"")</f>
        <v/>
      </c>
      <c r="H158" t="str">
        <f ca="1">IF(AND('Tracking Data'!N158&lt;&gt;"",'Tracking Data'!O158="",'Tracking Data'!$C158&lt;&gt;"Blocked",'Tracking Data'!$C158&lt;&gt;"Aborted"),1,"")</f>
        <v/>
      </c>
      <c r="I158" t="str">
        <f ca="1">IF(AND('Tracking Data'!O158&lt;&gt;"",'Tracking Data'!P158="",'Tracking Data'!$C158&lt;&gt;"Blocked",'Tracking Data'!$C158&lt;&gt;"Aborted"),1,"")</f>
        <v/>
      </c>
      <c r="J158" t="str">
        <f ca="1">IF(AND('Tracking Data'!P158&lt;&gt;"",'Tracking Data'!Q158="",'Tracking Data'!$C158&lt;&gt;"Blocked",'Tracking Data'!$C158&lt;&gt;"Aborted"),1,"")</f>
        <v/>
      </c>
      <c r="K158" t="str">
        <f ca="1">IF(AND('Tracking Data'!Q158&lt;&gt;"",'Tracking Data'!R158="",'Tracking Data'!$C158&lt;&gt;"Blocked",'Tracking Data'!$C158&lt;&gt;"Aborted"),1,"")</f>
        <v/>
      </c>
      <c r="L158" t="str">
        <f>IF('Tracking Data'!R158&lt;&gt;"",1,"")</f>
        <v/>
      </c>
      <c r="M158" t="b">
        <f>IF('Tracking Data'!H158="XS",0,IF('Tracking Data'!H158="S",2,IF('Tracking Data'!H158="M",3,IF('Tracking Data'!H158="L",5,IF('Tracking Data'!H158="XL",10)))))</f>
        <v>0</v>
      </c>
      <c r="N158" s="22" t="e">
        <f>WORKDAY('Tracking Data'!K158,M158)</f>
        <v>#VALUE!</v>
      </c>
      <c r="O158" s="22" t="e">
        <f>IF(L158&lt;&gt;1,N158,'Tracking Data'!R158)</f>
        <v>#VALUE!</v>
      </c>
    </row>
    <row r="159" spans="5:15" x14ac:dyDescent="0.25">
      <c r="E159" t="str">
        <f ca="1">IF(AND('Tracking Data'!K159&lt;&gt;"",'Tracking Data'!L159="",'Tracking Data'!$C159&lt;&gt;"Blocked",'Tracking Data'!$C159&lt;&gt;"Aborted"),1,"")</f>
        <v/>
      </c>
      <c r="F159" t="str">
        <f ca="1">IF(AND('Tracking Data'!L159&lt;&gt;"",'Tracking Data'!M159="",'Tracking Data'!$C159&lt;&gt;"Blocked",'Tracking Data'!$C159&lt;&gt;"Aborted"),1,"")</f>
        <v/>
      </c>
      <c r="G159" t="str">
        <f ca="1">IF(AND('Tracking Data'!M159&lt;&gt;"",'Tracking Data'!N159="",'Tracking Data'!$C159&lt;&gt;"Blocked",'Tracking Data'!$C159&lt;&gt;"Aborted"),1,"")</f>
        <v/>
      </c>
      <c r="H159" t="str">
        <f ca="1">IF(AND('Tracking Data'!N159&lt;&gt;"",'Tracking Data'!O159="",'Tracking Data'!$C159&lt;&gt;"Blocked",'Tracking Data'!$C159&lt;&gt;"Aborted"),1,"")</f>
        <v/>
      </c>
      <c r="I159" t="str">
        <f ca="1">IF(AND('Tracking Data'!O159&lt;&gt;"",'Tracking Data'!P159="",'Tracking Data'!$C159&lt;&gt;"Blocked",'Tracking Data'!$C159&lt;&gt;"Aborted"),1,"")</f>
        <v/>
      </c>
      <c r="J159" t="str">
        <f ca="1">IF(AND('Tracking Data'!P159&lt;&gt;"",'Tracking Data'!Q159="",'Tracking Data'!$C159&lt;&gt;"Blocked",'Tracking Data'!$C159&lt;&gt;"Aborted"),1,"")</f>
        <v/>
      </c>
      <c r="K159" t="str">
        <f ca="1">IF(AND('Tracking Data'!Q159&lt;&gt;"",'Tracking Data'!R159="",'Tracking Data'!$C159&lt;&gt;"Blocked",'Tracking Data'!$C159&lt;&gt;"Aborted"),1,"")</f>
        <v/>
      </c>
      <c r="L159" t="str">
        <f>IF('Tracking Data'!R159&lt;&gt;"",1,"")</f>
        <v/>
      </c>
      <c r="M159" t="b">
        <f>IF('Tracking Data'!H159="XS",0,IF('Tracking Data'!H159="S",2,IF('Tracking Data'!H159="M",3,IF('Tracking Data'!H159="L",5,IF('Tracking Data'!H159="XL",10)))))</f>
        <v>0</v>
      </c>
      <c r="N159" s="22" t="e">
        <f>WORKDAY('Tracking Data'!K159,M159)</f>
        <v>#VALUE!</v>
      </c>
      <c r="O159" s="22" t="e">
        <f>IF(L159&lt;&gt;1,N159,'Tracking Data'!R159)</f>
        <v>#VALUE!</v>
      </c>
    </row>
    <row r="160" spans="5:15" x14ac:dyDescent="0.25">
      <c r="E160" t="str">
        <f ca="1">IF(AND('Tracking Data'!K160&lt;&gt;"",'Tracking Data'!L160="",'Tracking Data'!$C160&lt;&gt;"Blocked",'Tracking Data'!$C160&lt;&gt;"Aborted"),1,"")</f>
        <v/>
      </c>
      <c r="F160" t="str">
        <f ca="1">IF(AND('Tracking Data'!L160&lt;&gt;"",'Tracking Data'!M160="",'Tracking Data'!$C160&lt;&gt;"Blocked",'Tracking Data'!$C160&lt;&gt;"Aborted"),1,"")</f>
        <v/>
      </c>
      <c r="G160" t="str">
        <f ca="1">IF(AND('Tracking Data'!M160&lt;&gt;"",'Tracking Data'!N160="",'Tracking Data'!$C160&lt;&gt;"Blocked",'Tracking Data'!$C160&lt;&gt;"Aborted"),1,"")</f>
        <v/>
      </c>
      <c r="H160" t="str">
        <f ca="1">IF(AND('Tracking Data'!N160&lt;&gt;"",'Tracking Data'!O160="",'Tracking Data'!$C160&lt;&gt;"Blocked",'Tracking Data'!$C160&lt;&gt;"Aborted"),1,"")</f>
        <v/>
      </c>
      <c r="I160" t="str">
        <f ca="1">IF(AND('Tracking Data'!O160&lt;&gt;"",'Tracking Data'!P160="",'Tracking Data'!$C160&lt;&gt;"Blocked",'Tracking Data'!$C160&lt;&gt;"Aborted"),1,"")</f>
        <v/>
      </c>
      <c r="J160" t="str">
        <f ca="1">IF(AND('Tracking Data'!P160&lt;&gt;"",'Tracking Data'!Q160="",'Tracking Data'!$C160&lt;&gt;"Blocked",'Tracking Data'!$C160&lt;&gt;"Aborted"),1,"")</f>
        <v/>
      </c>
      <c r="K160" t="str">
        <f ca="1">IF(AND('Tracking Data'!Q160&lt;&gt;"",'Tracking Data'!R160="",'Tracking Data'!$C160&lt;&gt;"Blocked",'Tracking Data'!$C160&lt;&gt;"Aborted"),1,"")</f>
        <v/>
      </c>
      <c r="L160" t="str">
        <f>IF('Tracking Data'!R160&lt;&gt;"",1,"")</f>
        <v/>
      </c>
      <c r="M160" t="b">
        <f>IF('Tracking Data'!H160="XS",0,IF('Tracking Data'!H160="S",2,IF('Tracking Data'!H160="M",3,IF('Tracking Data'!H160="L",5,IF('Tracking Data'!H160="XL",10)))))</f>
        <v>0</v>
      </c>
      <c r="N160" s="22" t="e">
        <f>WORKDAY('Tracking Data'!K160,M160)</f>
        <v>#VALUE!</v>
      </c>
      <c r="O160" s="22" t="e">
        <f>IF(L160&lt;&gt;1,N160,'Tracking Data'!R160)</f>
        <v>#VALUE!</v>
      </c>
    </row>
    <row r="161" spans="5:15" x14ac:dyDescent="0.25">
      <c r="E161" t="str">
        <f ca="1">IF(AND('Tracking Data'!K161&lt;&gt;"",'Tracking Data'!L161="",'Tracking Data'!$C161&lt;&gt;"Blocked",'Tracking Data'!$C161&lt;&gt;"Aborted"),1,"")</f>
        <v/>
      </c>
      <c r="F161" t="str">
        <f ca="1">IF(AND('Tracking Data'!L161&lt;&gt;"",'Tracking Data'!M161="",'Tracking Data'!$C161&lt;&gt;"Blocked",'Tracking Data'!$C161&lt;&gt;"Aborted"),1,"")</f>
        <v/>
      </c>
      <c r="G161" t="str">
        <f ca="1">IF(AND('Tracking Data'!M161&lt;&gt;"",'Tracking Data'!N161="",'Tracking Data'!$C161&lt;&gt;"Blocked",'Tracking Data'!$C161&lt;&gt;"Aborted"),1,"")</f>
        <v/>
      </c>
      <c r="H161" t="str">
        <f ca="1">IF(AND('Tracking Data'!N161&lt;&gt;"",'Tracking Data'!O161="",'Tracking Data'!$C161&lt;&gt;"Blocked",'Tracking Data'!$C161&lt;&gt;"Aborted"),1,"")</f>
        <v/>
      </c>
      <c r="I161" t="str">
        <f ca="1">IF(AND('Tracking Data'!O161&lt;&gt;"",'Tracking Data'!P161="",'Tracking Data'!$C161&lt;&gt;"Blocked",'Tracking Data'!$C161&lt;&gt;"Aborted"),1,"")</f>
        <v/>
      </c>
      <c r="J161" t="str">
        <f ca="1">IF(AND('Tracking Data'!P161&lt;&gt;"",'Tracking Data'!Q161="",'Tracking Data'!$C161&lt;&gt;"Blocked",'Tracking Data'!$C161&lt;&gt;"Aborted"),1,"")</f>
        <v/>
      </c>
      <c r="K161" t="str">
        <f ca="1">IF(AND('Tracking Data'!Q161&lt;&gt;"",'Tracking Data'!R161="",'Tracking Data'!$C161&lt;&gt;"Blocked",'Tracking Data'!$C161&lt;&gt;"Aborted"),1,"")</f>
        <v/>
      </c>
      <c r="L161" t="str">
        <f>IF('Tracking Data'!R161&lt;&gt;"",1,"")</f>
        <v/>
      </c>
      <c r="M161" t="b">
        <f>IF('Tracking Data'!H161="XS",0,IF('Tracking Data'!H161="S",2,IF('Tracking Data'!H161="M",3,IF('Tracking Data'!H161="L",5,IF('Tracking Data'!H161="XL",10)))))</f>
        <v>0</v>
      </c>
      <c r="N161" s="22" t="e">
        <f>WORKDAY('Tracking Data'!K161,M161)</f>
        <v>#VALUE!</v>
      </c>
      <c r="O161" s="22" t="e">
        <f>IF(L161&lt;&gt;1,N161,'Tracking Data'!R161)</f>
        <v>#VALUE!</v>
      </c>
    </row>
    <row r="162" spans="5:15" x14ac:dyDescent="0.25">
      <c r="E162" t="str">
        <f ca="1">IF(AND('Tracking Data'!K162&lt;&gt;"",'Tracking Data'!L162="",'Tracking Data'!$C162&lt;&gt;"Blocked",'Tracking Data'!$C162&lt;&gt;"Aborted"),1,"")</f>
        <v/>
      </c>
      <c r="F162" t="str">
        <f ca="1">IF(AND('Tracking Data'!L162&lt;&gt;"",'Tracking Data'!M162="",'Tracking Data'!$C162&lt;&gt;"Blocked",'Tracking Data'!$C162&lt;&gt;"Aborted"),1,"")</f>
        <v/>
      </c>
      <c r="G162" t="str">
        <f ca="1">IF(AND('Tracking Data'!M162&lt;&gt;"",'Tracking Data'!N162="",'Tracking Data'!$C162&lt;&gt;"Blocked",'Tracking Data'!$C162&lt;&gt;"Aborted"),1,"")</f>
        <v/>
      </c>
      <c r="H162" t="str">
        <f ca="1">IF(AND('Tracking Data'!N162&lt;&gt;"",'Tracking Data'!O162="",'Tracking Data'!$C162&lt;&gt;"Blocked",'Tracking Data'!$C162&lt;&gt;"Aborted"),1,"")</f>
        <v/>
      </c>
      <c r="I162" t="str">
        <f ca="1">IF(AND('Tracking Data'!O162&lt;&gt;"",'Tracking Data'!P162="",'Tracking Data'!$C162&lt;&gt;"Blocked",'Tracking Data'!$C162&lt;&gt;"Aborted"),1,"")</f>
        <v/>
      </c>
      <c r="J162" t="str">
        <f ca="1">IF(AND('Tracking Data'!P162&lt;&gt;"",'Tracking Data'!Q162="",'Tracking Data'!$C162&lt;&gt;"Blocked",'Tracking Data'!$C162&lt;&gt;"Aborted"),1,"")</f>
        <v/>
      </c>
      <c r="K162" t="str">
        <f ca="1">IF(AND('Tracking Data'!Q162&lt;&gt;"",'Tracking Data'!R162="",'Tracking Data'!$C162&lt;&gt;"Blocked",'Tracking Data'!$C162&lt;&gt;"Aborted"),1,"")</f>
        <v/>
      </c>
      <c r="L162" t="str">
        <f>IF('Tracking Data'!R162&lt;&gt;"",1,"")</f>
        <v/>
      </c>
      <c r="M162" t="b">
        <f>IF('Tracking Data'!H162="XS",0,IF('Tracking Data'!H162="S",2,IF('Tracking Data'!H162="M",3,IF('Tracking Data'!H162="L",5,IF('Tracking Data'!H162="XL",10)))))</f>
        <v>0</v>
      </c>
      <c r="N162" s="22" t="e">
        <f>WORKDAY('Tracking Data'!K162,M162)</f>
        <v>#VALUE!</v>
      </c>
      <c r="O162" s="22" t="e">
        <f>IF(L162&lt;&gt;1,N162,'Tracking Data'!R162)</f>
        <v>#VALUE!</v>
      </c>
    </row>
    <row r="163" spans="5:15" x14ac:dyDescent="0.25">
      <c r="E163" t="str">
        <f ca="1">IF(AND('Tracking Data'!K163&lt;&gt;"",'Tracking Data'!L163="",'Tracking Data'!$C163&lt;&gt;"Blocked",'Tracking Data'!$C163&lt;&gt;"Aborted"),1,"")</f>
        <v/>
      </c>
      <c r="F163" t="str">
        <f ca="1">IF(AND('Tracking Data'!L163&lt;&gt;"",'Tracking Data'!M163="",'Tracking Data'!$C163&lt;&gt;"Blocked",'Tracking Data'!$C163&lt;&gt;"Aborted"),1,"")</f>
        <v/>
      </c>
      <c r="G163" t="str">
        <f ca="1">IF(AND('Tracking Data'!M163&lt;&gt;"",'Tracking Data'!N163="",'Tracking Data'!$C163&lt;&gt;"Blocked",'Tracking Data'!$C163&lt;&gt;"Aborted"),1,"")</f>
        <v/>
      </c>
      <c r="H163" t="str">
        <f ca="1">IF(AND('Tracking Data'!N163&lt;&gt;"",'Tracking Data'!O163="",'Tracking Data'!$C163&lt;&gt;"Blocked",'Tracking Data'!$C163&lt;&gt;"Aborted"),1,"")</f>
        <v/>
      </c>
      <c r="I163" t="str">
        <f ca="1">IF(AND('Tracking Data'!O163&lt;&gt;"",'Tracking Data'!P163="",'Tracking Data'!$C163&lt;&gt;"Blocked",'Tracking Data'!$C163&lt;&gt;"Aborted"),1,"")</f>
        <v/>
      </c>
      <c r="J163" t="str">
        <f ca="1">IF(AND('Tracking Data'!P163&lt;&gt;"",'Tracking Data'!Q163="",'Tracking Data'!$C163&lt;&gt;"Blocked",'Tracking Data'!$C163&lt;&gt;"Aborted"),1,"")</f>
        <v/>
      </c>
      <c r="K163" t="str">
        <f ca="1">IF(AND('Tracking Data'!Q163&lt;&gt;"",'Tracking Data'!R163="",'Tracking Data'!$C163&lt;&gt;"Blocked",'Tracking Data'!$C163&lt;&gt;"Aborted"),1,"")</f>
        <v/>
      </c>
      <c r="L163" t="str">
        <f>IF('Tracking Data'!R163&lt;&gt;"",1,"")</f>
        <v/>
      </c>
      <c r="M163" t="b">
        <f>IF('Tracking Data'!H163="XS",0,IF('Tracking Data'!H163="S",2,IF('Tracking Data'!H163="M",3,IF('Tracking Data'!H163="L",5,IF('Tracking Data'!H163="XL",10)))))</f>
        <v>0</v>
      </c>
      <c r="N163" s="22" t="e">
        <f>WORKDAY('Tracking Data'!K163,M163)</f>
        <v>#VALUE!</v>
      </c>
      <c r="O163" s="22" t="e">
        <f>IF(L163&lt;&gt;1,N163,'Tracking Data'!R163)</f>
        <v>#VALUE!</v>
      </c>
    </row>
    <row r="164" spans="5:15" x14ac:dyDescent="0.25">
      <c r="E164" t="str">
        <f ca="1">IF(AND('Tracking Data'!K164&lt;&gt;"",'Tracking Data'!L164="",'Tracking Data'!$C164&lt;&gt;"Blocked",'Tracking Data'!$C164&lt;&gt;"Aborted"),1,"")</f>
        <v/>
      </c>
      <c r="F164" t="str">
        <f ca="1">IF(AND('Tracking Data'!L164&lt;&gt;"",'Tracking Data'!M164="",'Tracking Data'!$C164&lt;&gt;"Blocked",'Tracking Data'!$C164&lt;&gt;"Aborted"),1,"")</f>
        <v/>
      </c>
      <c r="G164" t="str">
        <f ca="1">IF(AND('Tracking Data'!M164&lt;&gt;"",'Tracking Data'!N164="",'Tracking Data'!$C164&lt;&gt;"Blocked",'Tracking Data'!$C164&lt;&gt;"Aborted"),1,"")</f>
        <v/>
      </c>
      <c r="H164" t="str">
        <f ca="1">IF(AND('Tracking Data'!N164&lt;&gt;"",'Tracking Data'!O164="",'Tracking Data'!$C164&lt;&gt;"Blocked",'Tracking Data'!$C164&lt;&gt;"Aborted"),1,"")</f>
        <v/>
      </c>
      <c r="I164" t="str">
        <f ca="1">IF(AND('Tracking Data'!O164&lt;&gt;"",'Tracking Data'!P164="",'Tracking Data'!$C164&lt;&gt;"Blocked",'Tracking Data'!$C164&lt;&gt;"Aborted"),1,"")</f>
        <v/>
      </c>
      <c r="J164" t="str">
        <f ca="1">IF(AND('Tracking Data'!P164&lt;&gt;"",'Tracking Data'!Q164="",'Tracking Data'!$C164&lt;&gt;"Blocked",'Tracking Data'!$C164&lt;&gt;"Aborted"),1,"")</f>
        <v/>
      </c>
      <c r="K164" t="str">
        <f ca="1">IF(AND('Tracking Data'!Q164&lt;&gt;"",'Tracking Data'!R164="",'Tracking Data'!$C164&lt;&gt;"Blocked",'Tracking Data'!$C164&lt;&gt;"Aborted"),1,"")</f>
        <v/>
      </c>
      <c r="L164" t="str">
        <f>IF('Tracking Data'!R164&lt;&gt;"",1,"")</f>
        <v/>
      </c>
      <c r="M164" t="b">
        <f>IF('Tracking Data'!H164="XS",0,IF('Tracking Data'!H164="S",2,IF('Tracking Data'!H164="M",3,IF('Tracking Data'!H164="L",5,IF('Tracking Data'!H164="XL",10)))))</f>
        <v>0</v>
      </c>
      <c r="N164" s="22" t="e">
        <f>WORKDAY('Tracking Data'!K164,M164)</f>
        <v>#VALUE!</v>
      </c>
      <c r="O164" s="22" t="e">
        <f>IF(L164&lt;&gt;1,N164,'Tracking Data'!R164)</f>
        <v>#VALUE!</v>
      </c>
    </row>
    <row r="165" spans="5:15" x14ac:dyDescent="0.25">
      <c r="E165" t="str">
        <f ca="1">IF(AND('Tracking Data'!K165&lt;&gt;"",'Tracking Data'!L165="",'Tracking Data'!$C165&lt;&gt;"Blocked",'Tracking Data'!$C165&lt;&gt;"Aborted"),1,"")</f>
        <v/>
      </c>
      <c r="F165" t="str">
        <f ca="1">IF(AND('Tracking Data'!L165&lt;&gt;"",'Tracking Data'!M165="",'Tracking Data'!$C165&lt;&gt;"Blocked",'Tracking Data'!$C165&lt;&gt;"Aborted"),1,"")</f>
        <v/>
      </c>
      <c r="G165" t="str">
        <f ca="1">IF(AND('Tracking Data'!M165&lt;&gt;"",'Tracking Data'!N165="",'Tracking Data'!$C165&lt;&gt;"Blocked",'Tracking Data'!$C165&lt;&gt;"Aborted"),1,"")</f>
        <v/>
      </c>
      <c r="H165" t="str">
        <f ca="1">IF(AND('Tracking Data'!N165&lt;&gt;"",'Tracking Data'!O165="",'Tracking Data'!$C165&lt;&gt;"Blocked",'Tracking Data'!$C165&lt;&gt;"Aborted"),1,"")</f>
        <v/>
      </c>
      <c r="I165" t="str">
        <f ca="1">IF(AND('Tracking Data'!O165&lt;&gt;"",'Tracking Data'!P165="",'Tracking Data'!$C165&lt;&gt;"Blocked",'Tracking Data'!$C165&lt;&gt;"Aborted"),1,"")</f>
        <v/>
      </c>
      <c r="J165" t="str">
        <f ca="1">IF(AND('Tracking Data'!P165&lt;&gt;"",'Tracking Data'!Q165="",'Tracking Data'!$C165&lt;&gt;"Blocked",'Tracking Data'!$C165&lt;&gt;"Aborted"),1,"")</f>
        <v/>
      </c>
      <c r="K165" t="str">
        <f ca="1">IF(AND('Tracking Data'!Q165&lt;&gt;"",'Tracking Data'!R165="",'Tracking Data'!$C165&lt;&gt;"Blocked",'Tracking Data'!$C165&lt;&gt;"Aborted"),1,"")</f>
        <v/>
      </c>
      <c r="L165" t="str">
        <f>IF('Tracking Data'!R165&lt;&gt;"",1,"")</f>
        <v/>
      </c>
      <c r="M165" t="b">
        <f>IF('Tracking Data'!H165="XS",0,IF('Tracking Data'!H165="S",2,IF('Tracking Data'!H165="M",3,IF('Tracking Data'!H165="L",5,IF('Tracking Data'!H165="XL",10)))))</f>
        <v>0</v>
      </c>
      <c r="N165" s="22" t="e">
        <f>WORKDAY('Tracking Data'!K165,M165)</f>
        <v>#VALUE!</v>
      </c>
      <c r="O165" s="22" t="e">
        <f>IF(L165&lt;&gt;1,N165,'Tracking Data'!R165)</f>
        <v>#VALUE!</v>
      </c>
    </row>
    <row r="166" spans="5:15" x14ac:dyDescent="0.25">
      <c r="E166" t="str">
        <f ca="1">IF(AND('Tracking Data'!K166&lt;&gt;"",'Tracking Data'!L166="",'Tracking Data'!$C166&lt;&gt;"Blocked",'Tracking Data'!$C166&lt;&gt;"Aborted"),1,"")</f>
        <v/>
      </c>
      <c r="F166" t="str">
        <f ca="1">IF(AND('Tracking Data'!L166&lt;&gt;"",'Tracking Data'!M166="",'Tracking Data'!$C166&lt;&gt;"Blocked",'Tracking Data'!$C166&lt;&gt;"Aborted"),1,"")</f>
        <v/>
      </c>
      <c r="G166" t="str">
        <f ca="1">IF(AND('Tracking Data'!M166&lt;&gt;"",'Tracking Data'!N166="",'Tracking Data'!$C166&lt;&gt;"Blocked",'Tracking Data'!$C166&lt;&gt;"Aborted"),1,"")</f>
        <v/>
      </c>
      <c r="H166" t="str">
        <f ca="1">IF(AND('Tracking Data'!N166&lt;&gt;"",'Tracking Data'!O166="",'Tracking Data'!$C166&lt;&gt;"Blocked",'Tracking Data'!$C166&lt;&gt;"Aborted"),1,"")</f>
        <v/>
      </c>
      <c r="I166" t="str">
        <f ca="1">IF(AND('Tracking Data'!O166&lt;&gt;"",'Tracking Data'!P166="",'Tracking Data'!$C166&lt;&gt;"Blocked",'Tracking Data'!$C166&lt;&gt;"Aborted"),1,"")</f>
        <v/>
      </c>
      <c r="J166" t="str">
        <f ca="1">IF(AND('Tracking Data'!P166&lt;&gt;"",'Tracking Data'!Q166="",'Tracking Data'!$C166&lt;&gt;"Blocked",'Tracking Data'!$C166&lt;&gt;"Aborted"),1,"")</f>
        <v/>
      </c>
      <c r="K166" t="str">
        <f ca="1">IF(AND('Tracking Data'!Q166&lt;&gt;"",'Tracking Data'!R166="",'Tracking Data'!$C166&lt;&gt;"Blocked",'Tracking Data'!$C166&lt;&gt;"Aborted"),1,"")</f>
        <v/>
      </c>
      <c r="L166" t="str">
        <f>IF('Tracking Data'!R166&lt;&gt;"",1,"")</f>
        <v/>
      </c>
      <c r="M166" t="b">
        <f>IF('Tracking Data'!H166="XS",0,IF('Tracking Data'!H166="S",2,IF('Tracking Data'!H166="M",3,IF('Tracking Data'!H166="L",5,IF('Tracking Data'!H166="XL",10)))))</f>
        <v>0</v>
      </c>
      <c r="N166" s="22" t="e">
        <f>WORKDAY('Tracking Data'!K166,M166)</f>
        <v>#VALUE!</v>
      </c>
      <c r="O166" s="22" t="e">
        <f>IF(L166&lt;&gt;1,N166,'Tracking Data'!R166)</f>
        <v>#VALUE!</v>
      </c>
    </row>
    <row r="167" spans="5:15" x14ac:dyDescent="0.25">
      <c r="E167" t="str">
        <f ca="1">IF(AND('Tracking Data'!K167&lt;&gt;"",'Tracking Data'!L167="",'Tracking Data'!$C167&lt;&gt;"Blocked",'Tracking Data'!$C167&lt;&gt;"Aborted"),1,"")</f>
        <v/>
      </c>
      <c r="F167" t="str">
        <f ca="1">IF(AND('Tracking Data'!L167&lt;&gt;"",'Tracking Data'!M167="",'Tracking Data'!$C167&lt;&gt;"Blocked",'Tracking Data'!$C167&lt;&gt;"Aborted"),1,"")</f>
        <v/>
      </c>
      <c r="G167" t="str">
        <f ca="1">IF(AND('Tracking Data'!M167&lt;&gt;"",'Tracking Data'!N167="",'Tracking Data'!$C167&lt;&gt;"Blocked",'Tracking Data'!$C167&lt;&gt;"Aborted"),1,"")</f>
        <v/>
      </c>
      <c r="H167" t="str">
        <f ca="1">IF(AND('Tracking Data'!N167&lt;&gt;"",'Tracking Data'!O167="",'Tracking Data'!$C167&lt;&gt;"Blocked",'Tracking Data'!$C167&lt;&gt;"Aborted"),1,"")</f>
        <v/>
      </c>
      <c r="I167" t="str">
        <f ca="1">IF(AND('Tracking Data'!O167&lt;&gt;"",'Tracking Data'!P167="",'Tracking Data'!$C167&lt;&gt;"Blocked",'Tracking Data'!$C167&lt;&gt;"Aborted"),1,"")</f>
        <v/>
      </c>
      <c r="J167" t="str">
        <f ca="1">IF(AND('Tracking Data'!P167&lt;&gt;"",'Tracking Data'!Q167="",'Tracking Data'!$C167&lt;&gt;"Blocked",'Tracking Data'!$C167&lt;&gt;"Aborted"),1,"")</f>
        <v/>
      </c>
      <c r="K167" t="str">
        <f ca="1">IF(AND('Tracking Data'!Q167&lt;&gt;"",'Tracking Data'!R167="",'Tracking Data'!$C167&lt;&gt;"Blocked",'Tracking Data'!$C167&lt;&gt;"Aborted"),1,"")</f>
        <v/>
      </c>
      <c r="L167" t="str">
        <f>IF('Tracking Data'!R167&lt;&gt;"",1,"")</f>
        <v/>
      </c>
      <c r="M167" t="b">
        <f>IF('Tracking Data'!H167="XS",0,IF('Tracking Data'!H167="S",2,IF('Tracking Data'!H167="M",3,IF('Tracking Data'!H167="L",5,IF('Tracking Data'!H167="XL",10)))))</f>
        <v>0</v>
      </c>
      <c r="N167" s="22" t="e">
        <f>WORKDAY('Tracking Data'!K167,M167)</f>
        <v>#VALUE!</v>
      </c>
      <c r="O167" s="22" t="e">
        <f>IF(L167&lt;&gt;1,N167,'Tracking Data'!R167)</f>
        <v>#VALUE!</v>
      </c>
    </row>
    <row r="168" spans="5:15" x14ac:dyDescent="0.25">
      <c r="E168" t="str">
        <f ca="1">IF(AND('Tracking Data'!K168&lt;&gt;"",'Tracking Data'!L168="",'Tracking Data'!$C168&lt;&gt;"Blocked",'Tracking Data'!$C168&lt;&gt;"Aborted"),1,"")</f>
        <v/>
      </c>
      <c r="F168" t="str">
        <f ca="1">IF(AND('Tracking Data'!L168&lt;&gt;"",'Tracking Data'!M168="",'Tracking Data'!$C168&lt;&gt;"Blocked",'Tracking Data'!$C168&lt;&gt;"Aborted"),1,"")</f>
        <v/>
      </c>
      <c r="G168" t="str">
        <f ca="1">IF(AND('Tracking Data'!M168&lt;&gt;"",'Tracking Data'!N168="",'Tracking Data'!$C168&lt;&gt;"Blocked",'Tracking Data'!$C168&lt;&gt;"Aborted"),1,"")</f>
        <v/>
      </c>
      <c r="H168" t="str">
        <f ca="1">IF(AND('Tracking Data'!N168&lt;&gt;"",'Tracking Data'!O168="",'Tracking Data'!$C168&lt;&gt;"Blocked",'Tracking Data'!$C168&lt;&gt;"Aborted"),1,"")</f>
        <v/>
      </c>
      <c r="I168" t="str">
        <f ca="1">IF(AND('Tracking Data'!O168&lt;&gt;"",'Tracking Data'!P168="",'Tracking Data'!$C168&lt;&gt;"Blocked",'Tracking Data'!$C168&lt;&gt;"Aborted"),1,"")</f>
        <v/>
      </c>
      <c r="J168" t="str">
        <f ca="1">IF(AND('Tracking Data'!P168&lt;&gt;"",'Tracking Data'!Q168="",'Tracking Data'!$C168&lt;&gt;"Blocked",'Tracking Data'!$C168&lt;&gt;"Aborted"),1,"")</f>
        <v/>
      </c>
      <c r="K168" t="str">
        <f ca="1">IF(AND('Tracking Data'!Q168&lt;&gt;"",'Tracking Data'!R168="",'Tracking Data'!$C168&lt;&gt;"Blocked",'Tracking Data'!$C168&lt;&gt;"Aborted"),1,"")</f>
        <v/>
      </c>
      <c r="L168" t="str">
        <f>IF('Tracking Data'!R168&lt;&gt;"",1,"")</f>
        <v/>
      </c>
      <c r="M168" t="b">
        <f>IF('Tracking Data'!H168="XS",0,IF('Tracking Data'!H168="S",2,IF('Tracking Data'!H168="M",3,IF('Tracking Data'!H168="L",5,IF('Tracking Data'!H168="XL",10)))))</f>
        <v>0</v>
      </c>
      <c r="N168" s="22" t="e">
        <f>WORKDAY('Tracking Data'!K168,M168)</f>
        <v>#VALUE!</v>
      </c>
      <c r="O168" s="22" t="e">
        <f>IF(L168&lt;&gt;1,N168,'Tracking Data'!R168)</f>
        <v>#VALUE!</v>
      </c>
    </row>
    <row r="169" spans="5:15" x14ac:dyDescent="0.25">
      <c r="E169" t="str">
        <f ca="1">IF(AND('Tracking Data'!K169&lt;&gt;"",'Tracking Data'!L169="",'Tracking Data'!$C169&lt;&gt;"Blocked",'Tracking Data'!$C169&lt;&gt;"Aborted"),1,"")</f>
        <v/>
      </c>
      <c r="F169" t="str">
        <f ca="1">IF(AND('Tracking Data'!L169&lt;&gt;"",'Tracking Data'!M169="",'Tracking Data'!$C169&lt;&gt;"Blocked",'Tracking Data'!$C169&lt;&gt;"Aborted"),1,"")</f>
        <v/>
      </c>
      <c r="G169" t="str">
        <f ca="1">IF(AND('Tracking Data'!M169&lt;&gt;"",'Tracking Data'!N169="",'Tracking Data'!$C169&lt;&gt;"Blocked",'Tracking Data'!$C169&lt;&gt;"Aborted"),1,"")</f>
        <v/>
      </c>
      <c r="H169" t="str">
        <f ca="1">IF(AND('Tracking Data'!N169&lt;&gt;"",'Tracking Data'!O169="",'Tracking Data'!$C169&lt;&gt;"Blocked",'Tracking Data'!$C169&lt;&gt;"Aborted"),1,"")</f>
        <v/>
      </c>
      <c r="I169" t="str">
        <f ca="1">IF(AND('Tracking Data'!O169&lt;&gt;"",'Tracking Data'!P169="",'Tracking Data'!$C169&lt;&gt;"Blocked",'Tracking Data'!$C169&lt;&gt;"Aborted"),1,"")</f>
        <v/>
      </c>
      <c r="J169" t="str">
        <f ca="1">IF(AND('Tracking Data'!P169&lt;&gt;"",'Tracking Data'!Q169="",'Tracking Data'!$C169&lt;&gt;"Blocked",'Tracking Data'!$C169&lt;&gt;"Aborted"),1,"")</f>
        <v/>
      </c>
      <c r="K169" t="str">
        <f ca="1">IF(AND('Tracking Data'!Q169&lt;&gt;"",'Tracking Data'!R169="",'Tracking Data'!$C169&lt;&gt;"Blocked",'Tracking Data'!$C169&lt;&gt;"Aborted"),1,"")</f>
        <v/>
      </c>
      <c r="L169" t="str">
        <f>IF('Tracking Data'!R169&lt;&gt;"",1,"")</f>
        <v/>
      </c>
      <c r="M169" t="b">
        <f>IF('Tracking Data'!H169="XS",0,IF('Tracking Data'!H169="S",2,IF('Tracking Data'!H169="M",3,IF('Tracking Data'!H169="L",5,IF('Tracking Data'!H169="XL",10)))))</f>
        <v>0</v>
      </c>
      <c r="N169" s="22" t="e">
        <f>WORKDAY('Tracking Data'!K169,M169)</f>
        <v>#VALUE!</v>
      </c>
      <c r="O169" s="22" t="e">
        <f>IF(L169&lt;&gt;1,N169,'Tracking Data'!R169)</f>
        <v>#VALUE!</v>
      </c>
    </row>
    <row r="170" spans="5:15" x14ac:dyDescent="0.25">
      <c r="E170" t="str">
        <f ca="1">IF(AND('Tracking Data'!K170&lt;&gt;"",'Tracking Data'!L170="",'Tracking Data'!$C170&lt;&gt;"Blocked",'Tracking Data'!$C170&lt;&gt;"Aborted"),1,"")</f>
        <v/>
      </c>
      <c r="F170" t="str">
        <f ca="1">IF(AND('Tracking Data'!L170&lt;&gt;"",'Tracking Data'!M170="",'Tracking Data'!$C170&lt;&gt;"Blocked",'Tracking Data'!$C170&lt;&gt;"Aborted"),1,"")</f>
        <v/>
      </c>
      <c r="G170" t="str">
        <f ca="1">IF(AND('Tracking Data'!M170&lt;&gt;"",'Tracking Data'!N170="",'Tracking Data'!$C170&lt;&gt;"Blocked",'Tracking Data'!$C170&lt;&gt;"Aborted"),1,"")</f>
        <v/>
      </c>
      <c r="H170" t="str">
        <f ca="1">IF(AND('Tracking Data'!N170&lt;&gt;"",'Tracking Data'!O170="",'Tracking Data'!$C170&lt;&gt;"Blocked",'Tracking Data'!$C170&lt;&gt;"Aborted"),1,"")</f>
        <v/>
      </c>
      <c r="I170" t="str">
        <f ca="1">IF(AND('Tracking Data'!O170&lt;&gt;"",'Tracking Data'!P170="",'Tracking Data'!$C170&lt;&gt;"Blocked",'Tracking Data'!$C170&lt;&gt;"Aborted"),1,"")</f>
        <v/>
      </c>
      <c r="J170" t="str">
        <f ca="1">IF(AND('Tracking Data'!P170&lt;&gt;"",'Tracking Data'!Q170="",'Tracking Data'!$C170&lt;&gt;"Blocked",'Tracking Data'!$C170&lt;&gt;"Aborted"),1,"")</f>
        <v/>
      </c>
      <c r="K170" t="str">
        <f ca="1">IF(AND('Tracking Data'!Q170&lt;&gt;"",'Tracking Data'!R170="",'Tracking Data'!$C170&lt;&gt;"Blocked",'Tracking Data'!$C170&lt;&gt;"Aborted"),1,"")</f>
        <v/>
      </c>
      <c r="L170" t="str">
        <f>IF('Tracking Data'!R170&lt;&gt;"",1,"")</f>
        <v/>
      </c>
      <c r="M170" t="b">
        <f>IF('Tracking Data'!H170="XS",0,IF('Tracking Data'!H170="S",2,IF('Tracking Data'!H170="M",3,IF('Tracking Data'!H170="L",5,IF('Tracking Data'!H170="XL",10)))))</f>
        <v>0</v>
      </c>
      <c r="N170" s="22" t="e">
        <f>WORKDAY('Tracking Data'!K170,M170)</f>
        <v>#VALUE!</v>
      </c>
      <c r="O170" s="22" t="e">
        <f>IF(L170&lt;&gt;1,N170,'Tracking Data'!R170)</f>
        <v>#VALUE!</v>
      </c>
    </row>
    <row r="171" spans="5:15" x14ac:dyDescent="0.25">
      <c r="E171" t="str">
        <f ca="1">IF(AND('Tracking Data'!K171&lt;&gt;"",'Tracking Data'!L171="",'Tracking Data'!$C171&lt;&gt;"Blocked",'Tracking Data'!$C171&lt;&gt;"Aborted"),1,"")</f>
        <v/>
      </c>
      <c r="F171" t="str">
        <f ca="1">IF(AND('Tracking Data'!L171&lt;&gt;"",'Tracking Data'!M171="",'Tracking Data'!$C171&lt;&gt;"Blocked",'Tracking Data'!$C171&lt;&gt;"Aborted"),1,"")</f>
        <v/>
      </c>
      <c r="G171" t="str">
        <f ca="1">IF(AND('Tracking Data'!M171&lt;&gt;"",'Tracking Data'!N171="",'Tracking Data'!$C171&lt;&gt;"Blocked",'Tracking Data'!$C171&lt;&gt;"Aborted"),1,"")</f>
        <v/>
      </c>
      <c r="H171" t="str">
        <f ca="1">IF(AND('Tracking Data'!N171&lt;&gt;"",'Tracking Data'!O171="",'Tracking Data'!$C171&lt;&gt;"Blocked",'Tracking Data'!$C171&lt;&gt;"Aborted"),1,"")</f>
        <v/>
      </c>
      <c r="I171" t="str">
        <f ca="1">IF(AND('Tracking Data'!O171&lt;&gt;"",'Tracking Data'!P171="",'Tracking Data'!$C171&lt;&gt;"Blocked",'Tracking Data'!$C171&lt;&gt;"Aborted"),1,"")</f>
        <v/>
      </c>
      <c r="J171" t="str">
        <f ca="1">IF(AND('Tracking Data'!P171&lt;&gt;"",'Tracking Data'!Q171="",'Tracking Data'!$C171&lt;&gt;"Blocked",'Tracking Data'!$C171&lt;&gt;"Aborted"),1,"")</f>
        <v/>
      </c>
      <c r="K171" t="str">
        <f ca="1">IF(AND('Tracking Data'!Q171&lt;&gt;"",'Tracking Data'!R171="",'Tracking Data'!$C171&lt;&gt;"Blocked",'Tracking Data'!$C171&lt;&gt;"Aborted"),1,"")</f>
        <v/>
      </c>
      <c r="L171" t="str">
        <f>IF('Tracking Data'!R171&lt;&gt;"",1,"")</f>
        <v/>
      </c>
      <c r="M171" t="b">
        <f>IF('Tracking Data'!H171="XS",0,IF('Tracking Data'!H171="S",2,IF('Tracking Data'!H171="M",3,IF('Tracking Data'!H171="L",5,IF('Tracking Data'!H171="XL",10)))))</f>
        <v>0</v>
      </c>
      <c r="N171" s="22" t="e">
        <f>WORKDAY('Tracking Data'!K171,M171)</f>
        <v>#VALUE!</v>
      </c>
      <c r="O171" s="22" t="e">
        <f>IF(L171&lt;&gt;1,N171,'Tracking Data'!R171)</f>
        <v>#VALUE!</v>
      </c>
    </row>
    <row r="172" spans="5:15" x14ac:dyDescent="0.25">
      <c r="E172" t="str">
        <f ca="1">IF(AND('Tracking Data'!K172&lt;&gt;"",'Tracking Data'!L172="",'Tracking Data'!$C172&lt;&gt;"Blocked",'Tracking Data'!$C172&lt;&gt;"Aborted"),1,"")</f>
        <v/>
      </c>
      <c r="F172" t="str">
        <f ca="1">IF(AND('Tracking Data'!L172&lt;&gt;"",'Tracking Data'!M172="",'Tracking Data'!$C172&lt;&gt;"Blocked",'Tracking Data'!$C172&lt;&gt;"Aborted"),1,"")</f>
        <v/>
      </c>
      <c r="G172" t="str">
        <f ca="1">IF(AND('Tracking Data'!M172&lt;&gt;"",'Tracking Data'!N172="",'Tracking Data'!$C172&lt;&gt;"Blocked",'Tracking Data'!$C172&lt;&gt;"Aborted"),1,"")</f>
        <v/>
      </c>
      <c r="H172" t="str">
        <f ca="1">IF(AND('Tracking Data'!N172&lt;&gt;"",'Tracking Data'!O172="",'Tracking Data'!$C172&lt;&gt;"Blocked",'Tracking Data'!$C172&lt;&gt;"Aborted"),1,"")</f>
        <v/>
      </c>
      <c r="I172" t="str">
        <f ca="1">IF(AND('Tracking Data'!O172&lt;&gt;"",'Tracking Data'!P172="",'Tracking Data'!$C172&lt;&gt;"Blocked",'Tracking Data'!$C172&lt;&gt;"Aborted"),1,"")</f>
        <v/>
      </c>
      <c r="J172" t="str">
        <f ca="1">IF(AND('Tracking Data'!P172&lt;&gt;"",'Tracking Data'!Q172="",'Tracking Data'!$C172&lt;&gt;"Blocked",'Tracking Data'!$C172&lt;&gt;"Aborted"),1,"")</f>
        <v/>
      </c>
      <c r="K172" t="str">
        <f ca="1">IF(AND('Tracking Data'!Q172&lt;&gt;"",'Tracking Data'!R172="",'Tracking Data'!$C172&lt;&gt;"Blocked",'Tracking Data'!$C172&lt;&gt;"Aborted"),1,"")</f>
        <v/>
      </c>
      <c r="L172" t="str">
        <f>IF('Tracking Data'!R172&lt;&gt;"",1,"")</f>
        <v/>
      </c>
      <c r="M172" t="b">
        <f>IF('Tracking Data'!H172="XS",0,IF('Tracking Data'!H172="S",2,IF('Tracking Data'!H172="M",3,IF('Tracking Data'!H172="L",5,IF('Tracking Data'!H172="XL",10)))))</f>
        <v>0</v>
      </c>
      <c r="N172" s="22" t="e">
        <f>WORKDAY('Tracking Data'!K172,M172)</f>
        <v>#VALUE!</v>
      </c>
      <c r="O172" s="22" t="e">
        <f>IF(L172&lt;&gt;1,N172,'Tracking Data'!R172)</f>
        <v>#VALUE!</v>
      </c>
    </row>
    <row r="173" spans="5:15" x14ac:dyDescent="0.25">
      <c r="E173" t="str">
        <f ca="1">IF(AND('Tracking Data'!K173&lt;&gt;"",'Tracking Data'!L173="",'Tracking Data'!$C173&lt;&gt;"Blocked",'Tracking Data'!$C173&lt;&gt;"Aborted"),1,"")</f>
        <v/>
      </c>
      <c r="F173" t="str">
        <f ca="1">IF(AND('Tracking Data'!L173&lt;&gt;"",'Tracking Data'!M173="",'Tracking Data'!$C173&lt;&gt;"Blocked",'Tracking Data'!$C173&lt;&gt;"Aborted"),1,"")</f>
        <v/>
      </c>
      <c r="G173" t="str">
        <f ca="1">IF(AND('Tracking Data'!M173&lt;&gt;"",'Tracking Data'!N173="",'Tracking Data'!$C173&lt;&gt;"Blocked",'Tracking Data'!$C173&lt;&gt;"Aborted"),1,"")</f>
        <v/>
      </c>
      <c r="H173" t="str">
        <f ca="1">IF(AND('Tracking Data'!N173&lt;&gt;"",'Tracking Data'!O173="",'Tracking Data'!$C173&lt;&gt;"Blocked",'Tracking Data'!$C173&lt;&gt;"Aborted"),1,"")</f>
        <v/>
      </c>
      <c r="I173" t="str">
        <f ca="1">IF(AND('Tracking Data'!O173&lt;&gt;"",'Tracking Data'!P173="",'Tracking Data'!$C173&lt;&gt;"Blocked",'Tracking Data'!$C173&lt;&gt;"Aborted"),1,"")</f>
        <v/>
      </c>
      <c r="J173" t="str">
        <f ca="1">IF(AND('Tracking Data'!P173&lt;&gt;"",'Tracking Data'!Q173="",'Tracking Data'!$C173&lt;&gt;"Blocked",'Tracking Data'!$C173&lt;&gt;"Aborted"),1,"")</f>
        <v/>
      </c>
      <c r="K173" t="str">
        <f ca="1">IF(AND('Tracking Data'!Q173&lt;&gt;"",'Tracking Data'!R173="",'Tracking Data'!$C173&lt;&gt;"Blocked",'Tracking Data'!$C173&lt;&gt;"Aborted"),1,"")</f>
        <v/>
      </c>
      <c r="L173" t="str">
        <f>IF('Tracking Data'!R173&lt;&gt;"",1,"")</f>
        <v/>
      </c>
      <c r="M173" t="b">
        <f>IF('Tracking Data'!H173="XS",0,IF('Tracking Data'!H173="S",2,IF('Tracking Data'!H173="M",3,IF('Tracking Data'!H173="L",5,IF('Tracking Data'!H173="XL",10)))))</f>
        <v>0</v>
      </c>
      <c r="N173" s="22" t="e">
        <f>WORKDAY('Tracking Data'!K173,M173)</f>
        <v>#VALUE!</v>
      </c>
      <c r="O173" s="22" t="e">
        <f>IF(L173&lt;&gt;1,N173,'Tracking Data'!R173)</f>
        <v>#VALUE!</v>
      </c>
    </row>
    <row r="174" spans="5:15" x14ac:dyDescent="0.25">
      <c r="E174" t="str">
        <f ca="1">IF(AND('Tracking Data'!K174&lt;&gt;"",'Tracking Data'!L174="",'Tracking Data'!$C174&lt;&gt;"Blocked",'Tracking Data'!$C174&lt;&gt;"Aborted"),1,"")</f>
        <v/>
      </c>
      <c r="F174" t="str">
        <f ca="1">IF(AND('Tracking Data'!L174&lt;&gt;"",'Tracking Data'!M174="",'Tracking Data'!$C174&lt;&gt;"Blocked",'Tracking Data'!$C174&lt;&gt;"Aborted"),1,"")</f>
        <v/>
      </c>
      <c r="G174" t="str">
        <f ca="1">IF(AND('Tracking Data'!M174&lt;&gt;"",'Tracking Data'!N174="",'Tracking Data'!$C174&lt;&gt;"Blocked",'Tracking Data'!$C174&lt;&gt;"Aborted"),1,"")</f>
        <v/>
      </c>
      <c r="H174" t="str">
        <f ca="1">IF(AND('Tracking Data'!N174&lt;&gt;"",'Tracking Data'!O174="",'Tracking Data'!$C174&lt;&gt;"Blocked",'Tracking Data'!$C174&lt;&gt;"Aborted"),1,"")</f>
        <v/>
      </c>
      <c r="I174" t="str">
        <f ca="1">IF(AND('Tracking Data'!O174&lt;&gt;"",'Tracking Data'!P174="",'Tracking Data'!$C174&lt;&gt;"Blocked",'Tracking Data'!$C174&lt;&gt;"Aborted"),1,"")</f>
        <v/>
      </c>
      <c r="J174" t="str">
        <f ca="1">IF(AND('Tracking Data'!P174&lt;&gt;"",'Tracking Data'!Q174="",'Tracking Data'!$C174&lt;&gt;"Blocked",'Tracking Data'!$C174&lt;&gt;"Aborted"),1,"")</f>
        <v/>
      </c>
      <c r="K174" t="str">
        <f ca="1">IF(AND('Tracking Data'!Q174&lt;&gt;"",'Tracking Data'!R174="",'Tracking Data'!$C174&lt;&gt;"Blocked",'Tracking Data'!$C174&lt;&gt;"Aborted"),1,"")</f>
        <v/>
      </c>
      <c r="L174" t="str">
        <f>IF('Tracking Data'!R174&lt;&gt;"",1,"")</f>
        <v/>
      </c>
      <c r="M174" t="b">
        <f>IF('Tracking Data'!H174="XS",0,IF('Tracking Data'!H174="S",2,IF('Tracking Data'!H174="M",3,IF('Tracking Data'!H174="L",5,IF('Tracking Data'!H174="XL",10)))))</f>
        <v>0</v>
      </c>
      <c r="N174" s="22" t="e">
        <f>WORKDAY('Tracking Data'!K174,M174)</f>
        <v>#VALUE!</v>
      </c>
      <c r="O174" s="22" t="e">
        <f>IF(L174&lt;&gt;1,N174,'Tracking Data'!R174)</f>
        <v>#VALUE!</v>
      </c>
    </row>
    <row r="175" spans="5:15" x14ac:dyDescent="0.25">
      <c r="E175" t="str">
        <f ca="1">IF(AND('Tracking Data'!K175&lt;&gt;"",'Tracking Data'!L175="",'Tracking Data'!$C175&lt;&gt;"Blocked",'Tracking Data'!$C175&lt;&gt;"Aborted"),1,"")</f>
        <v/>
      </c>
      <c r="F175" t="str">
        <f ca="1">IF(AND('Tracking Data'!L175&lt;&gt;"",'Tracking Data'!M175="",'Tracking Data'!$C175&lt;&gt;"Blocked",'Tracking Data'!$C175&lt;&gt;"Aborted"),1,"")</f>
        <v/>
      </c>
      <c r="G175" t="str">
        <f ca="1">IF(AND('Tracking Data'!M175&lt;&gt;"",'Tracking Data'!N175="",'Tracking Data'!$C175&lt;&gt;"Blocked",'Tracking Data'!$C175&lt;&gt;"Aborted"),1,"")</f>
        <v/>
      </c>
      <c r="H175" t="str">
        <f ca="1">IF(AND('Tracking Data'!N175&lt;&gt;"",'Tracking Data'!O175="",'Tracking Data'!$C175&lt;&gt;"Blocked",'Tracking Data'!$C175&lt;&gt;"Aborted"),1,"")</f>
        <v/>
      </c>
      <c r="I175" t="str">
        <f ca="1">IF(AND('Tracking Data'!O175&lt;&gt;"",'Tracking Data'!P175="",'Tracking Data'!$C175&lt;&gt;"Blocked",'Tracking Data'!$C175&lt;&gt;"Aborted"),1,"")</f>
        <v/>
      </c>
      <c r="J175" t="str">
        <f ca="1">IF(AND('Tracking Data'!P175&lt;&gt;"",'Tracking Data'!Q175="",'Tracking Data'!$C175&lt;&gt;"Blocked",'Tracking Data'!$C175&lt;&gt;"Aborted"),1,"")</f>
        <v/>
      </c>
      <c r="K175" t="str">
        <f ca="1">IF(AND('Tracking Data'!Q175&lt;&gt;"",'Tracking Data'!R175="",'Tracking Data'!$C175&lt;&gt;"Blocked",'Tracking Data'!$C175&lt;&gt;"Aborted"),1,"")</f>
        <v/>
      </c>
      <c r="L175" t="str">
        <f>IF('Tracking Data'!R175&lt;&gt;"",1,"")</f>
        <v/>
      </c>
      <c r="M175" t="b">
        <f>IF('Tracking Data'!H175="XS",0,IF('Tracking Data'!H175="S",2,IF('Tracking Data'!H175="M",3,IF('Tracking Data'!H175="L",5,IF('Tracking Data'!H175="XL",10)))))</f>
        <v>0</v>
      </c>
      <c r="N175" s="22" t="e">
        <f>WORKDAY('Tracking Data'!K175,M175)</f>
        <v>#VALUE!</v>
      </c>
      <c r="O175" s="22" t="e">
        <f>IF(L175&lt;&gt;1,N175,'Tracking Data'!R175)</f>
        <v>#VALUE!</v>
      </c>
    </row>
    <row r="176" spans="5:15" x14ac:dyDescent="0.25">
      <c r="E176" t="str">
        <f ca="1">IF(AND('Tracking Data'!K176&lt;&gt;"",'Tracking Data'!L176="",'Tracking Data'!$C176&lt;&gt;"Blocked",'Tracking Data'!$C176&lt;&gt;"Aborted"),1,"")</f>
        <v/>
      </c>
      <c r="F176" t="str">
        <f ca="1">IF(AND('Tracking Data'!L176&lt;&gt;"",'Tracking Data'!M176="",'Tracking Data'!$C176&lt;&gt;"Blocked",'Tracking Data'!$C176&lt;&gt;"Aborted"),1,"")</f>
        <v/>
      </c>
      <c r="G176" t="str">
        <f ca="1">IF(AND('Tracking Data'!M176&lt;&gt;"",'Tracking Data'!N176="",'Tracking Data'!$C176&lt;&gt;"Blocked",'Tracking Data'!$C176&lt;&gt;"Aborted"),1,"")</f>
        <v/>
      </c>
      <c r="H176" t="str">
        <f ca="1">IF(AND('Tracking Data'!N176&lt;&gt;"",'Tracking Data'!O176="",'Tracking Data'!$C176&lt;&gt;"Blocked",'Tracking Data'!$C176&lt;&gt;"Aborted"),1,"")</f>
        <v/>
      </c>
      <c r="I176" t="str">
        <f ca="1">IF(AND('Tracking Data'!O176&lt;&gt;"",'Tracking Data'!P176="",'Tracking Data'!$C176&lt;&gt;"Blocked",'Tracking Data'!$C176&lt;&gt;"Aborted"),1,"")</f>
        <v/>
      </c>
      <c r="J176" t="str">
        <f ca="1">IF(AND('Tracking Data'!P176&lt;&gt;"",'Tracking Data'!Q176="",'Tracking Data'!$C176&lt;&gt;"Blocked",'Tracking Data'!$C176&lt;&gt;"Aborted"),1,"")</f>
        <v/>
      </c>
      <c r="K176" t="str">
        <f ca="1">IF(AND('Tracking Data'!Q176&lt;&gt;"",'Tracking Data'!R176="",'Tracking Data'!$C176&lt;&gt;"Blocked",'Tracking Data'!$C176&lt;&gt;"Aborted"),1,"")</f>
        <v/>
      </c>
      <c r="L176" t="str">
        <f>IF('Tracking Data'!R176&lt;&gt;"",1,"")</f>
        <v/>
      </c>
      <c r="M176" t="b">
        <f>IF('Tracking Data'!H176="XS",0,IF('Tracking Data'!H176="S",2,IF('Tracking Data'!H176="M",3,IF('Tracking Data'!H176="L",5,IF('Tracking Data'!H176="XL",10)))))</f>
        <v>0</v>
      </c>
      <c r="N176" s="22" t="e">
        <f>WORKDAY('Tracking Data'!K176,M176)</f>
        <v>#VALUE!</v>
      </c>
      <c r="O176" s="22" t="e">
        <f>IF(L176&lt;&gt;1,N176,'Tracking Data'!R176)</f>
        <v>#VALUE!</v>
      </c>
    </row>
    <row r="177" spans="5:15" x14ac:dyDescent="0.25">
      <c r="E177" t="str">
        <f ca="1">IF(AND('Tracking Data'!K177&lt;&gt;"",'Tracking Data'!L177="",'Tracking Data'!$C177&lt;&gt;"Blocked",'Tracking Data'!$C177&lt;&gt;"Aborted"),1,"")</f>
        <v/>
      </c>
      <c r="F177" t="str">
        <f ca="1">IF(AND('Tracking Data'!L177&lt;&gt;"",'Tracking Data'!M177="",'Tracking Data'!$C177&lt;&gt;"Blocked",'Tracking Data'!$C177&lt;&gt;"Aborted"),1,"")</f>
        <v/>
      </c>
      <c r="G177" t="str">
        <f ca="1">IF(AND('Tracking Data'!M177&lt;&gt;"",'Tracking Data'!N177="",'Tracking Data'!$C177&lt;&gt;"Blocked",'Tracking Data'!$C177&lt;&gt;"Aborted"),1,"")</f>
        <v/>
      </c>
      <c r="H177" t="str">
        <f ca="1">IF(AND('Tracking Data'!N177&lt;&gt;"",'Tracking Data'!O177="",'Tracking Data'!$C177&lt;&gt;"Blocked",'Tracking Data'!$C177&lt;&gt;"Aborted"),1,"")</f>
        <v/>
      </c>
      <c r="I177" t="str">
        <f ca="1">IF(AND('Tracking Data'!O177&lt;&gt;"",'Tracking Data'!P177="",'Tracking Data'!$C177&lt;&gt;"Blocked",'Tracking Data'!$C177&lt;&gt;"Aborted"),1,"")</f>
        <v/>
      </c>
      <c r="J177" t="str">
        <f ca="1">IF(AND('Tracking Data'!P177&lt;&gt;"",'Tracking Data'!Q177="",'Tracking Data'!$C177&lt;&gt;"Blocked",'Tracking Data'!$C177&lt;&gt;"Aborted"),1,"")</f>
        <v/>
      </c>
      <c r="K177" t="str">
        <f ca="1">IF(AND('Tracking Data'!Q177&lt;&gt;"",'Tracking Data'!R177="",'Tracking Data'!$C177&lt;&gt;"Blocked",'Tracking Data'!$C177&lt;&gt;"Aborted"),1,"")</f>
        <v/>
      </c>
      <c r="L177" t="str">
        <f>IF('Tracking Data'!R177&lt;&gt;"",1,"")</f>
        <v/>
      </c>
      <c r="M177" t="b">
        <f>IF('Tracking Data'!H177="XS",0,IF('Tracking Data'!H177="S",2,IF('Tracking Data'!H177="M",3,IF('Tracking Data'!H177="L",5,IF('Tracking Data'!H177="XL",10)))))</f>
        <v>0</v>
      </c>
      <c r="N177" s="22" t="e">
        <f>WORKDAY('Tracking Data'!K177,M177)</f>
        <v>#VALUE!</v>
      </c>
      <c r="O177" s="22" t="e">
        <f>IF(L177&lt;&gt;1,N177,'Tracking Data'!R177)</f>
        <v>#VALUE!</v>
      </c>
    </row>
    <row r="178" spans="5:15" x14ac:dyDescent="0.25">
      <c r="E178" t="str">
        <f ca="1">IF(AND('Tracking Data'!K178&lt;&gt;"",'Tracking Data'!L178="",'Tracking Data'!$C178&lt;&gt;"Blocked",'Tracking Data'!$C178&lt;&gt;"Aborted"),1,"")</f>
        <v/>
      </c>
      <c r="F178" t="str">
        <f ca="1">IF(AND('Tracking Data'!L178&lt;&gt;"",'Tracking Data'!M178="",'Tracking Data'!$C178&lt;&gt;"Blocked",'Tracking Data'!$C178&lt;&gt;"Aborted"),1,"")</f>
        <v/>
      </c>
      <c r="G178" t="str">
        <f ca="1">IF(AND('Tracking Data'!M178&lt;&gt;"",'Tracking Data'!N178="",'Tracking Data'!$C178&lt;&gt;"Blocked",'Tracking Data'!$C178&lt;&gt;"Aborted"),1,"")</f>
        <v/>
      </c>
      <c r="H178" t="str">
        <f ca="1">IF(AND('Tracking Data'!N178&lt;&gt;"",'Tracking Data'!O178="",'Tracking Data'!$C178&lt;&gt;"Blocked",'Tracking Data'!$C178&lt;&gt;"Aborted"),1,"")</f>
        <v/>
      </c>
      <c r="I178" t="str">
        <f ca="1">IF(AND('Tracking Data'!O178&lt;&gt;"",'Tracking Data'!P178="",'Tracking Data'!$C178&lt;&gt;"Blocked",'Tracking Data'!$C178&lt;&gt;"Aborted"),1,"")</f>
        <v/>
      </c>
      <c r="J178" t="str">
        <f ca="1">IF(AND('Tracking Data'!P178&lt;&gt;"",'Tracking Data'!Q178="",'Tracking Data'!$C178&lt;&gt;"Blocked",'Tracking Data'!$C178&lt;&gt;"Aborted"),1,"")</f>
        <v/>
      </c>
      <c r="K178" t="str">
        <f ca="1">IF(AND('Tracking Data'!Q178&lt;&gt;"",'Tracking Data'!R178="",'Tracking Data'!$C178&lt;&gt;"Blocked",'Tracking Data'!$C178&lt;&gt;"Aborted"),1,"")</f>
        <v/>
      </c>
      <c r="L178" t="str">
        <f>IF('Tracking Data'!R178&lt;&gt;"",1,"")</f>
        <v/>
      </c>
      <c r="M178" t="b">
        <f>IF('Tracking Data'!H178="XS",0,IF('Tracking Data'!H178="S",2,IF('Tracking Data'!H178="M",3,IF('Tracking Data'!H178="L",5,IF('Tracking Data'!H178="XL",10)))))</f>
        <v>0</v>
      </c>
      <c r="N178" s="22" t="e">
        <f>WORKDAY('Tracking Data'!K178,M178)</f>
        <v>#VALUE!</v>
      </c>
      <c r="O178" s="22" t="e">
        <f>IF(L178&lt;&gt;1,N178,'Tracking Data'!R178)</f>
        <v>#VALUE!</v>
      </c>
    </row>
    <row r="179" spans="5:15" x14ac:dyDescent="0.25">
      <c r="E179" t="str">
        <f ca="1">IF(AND('Tracking Data'!K179&lt;&gt;"",'Tracking Data'!L179="",'Tracking Data'!$C179&lt;&gt;"Blocked",'Tracking Data'!$C179&lt;&gt;"Aborted"),1,"")</f>
        <v/>
      </c>
      <c r="F179" t="str">
        <f ca="1">IF(AND('Tracking Data'!L179&lt;&gt;"",'Tracking Data'!M179="",'Tracking Data'!$C179&lt;&gt;"Blocked",'Tracking Data'!$C179&lt;&gt;"Aborted"),1,"")</f>
        <v/>
      </c>
      <c r="G179" t="str">
        <f ca="1">IF(AND('Tracking Data'!M179&lt;&gt;"",'Tracking Data'!N179="",'Tracking Data'!$C179&lt;&gt;"Blocked",'Tracking Data'!$C179&lt;&gt;"Aborted"),1,"")</f>
        <v/>
      </c>
      <c r="H179" t="str">
        <f ca="1">IF(AND('Tracking Data'!N179&lt;&gt;"",'Tracking Data'!O179="",'Tracking Data'!$C179&lt;&gt;"Blocked",'Tracking Data'!$C179&lt;&gt;"Aborted"),1,"")</f>
        <v/>
      </c>
      <c r="I179" t="str">
        <f ca="1">IF(AND('Tracking Data'!O179&lt;&gt;"",'Tracking Data'!P179="",'Tracking Data'!$C179&lt;&gt;"Blocked",'Tracking Data'!$C179&lt;&gt;"Aborted"),1,"")</f>
        <v/>
      </c>
      <c r="J179" t="str">
        <f ca="1">IF(AND('Tracking Data'!P179&lt;&gt;"",'Tracking Data'!Q179="",'Tracking Data'!$C179&lt;&gt;"Blocked",'Tracking Data'!$C179&lt;&gt;"Aborted"),1,"")</f>
        <v/>
      </c>
      <c r="K179" t="str">
        <f ca="1">IF(AND('Tracking Data'!Q179&lt;&gt;"",'Tracking Data'!R179="",'Tracking Data'!$C179&lt;&gt;"Blocked",'Tracking Data'!$C179&lt;&gt;"Aborted"),1,"")</f>
        <v/>
      </c>
      <c r="L179" t="str">
        <f>IF('Tracking Data'!R179&lt;&gt;"",1,"")</f>
        <v/>
      </c>
      <c r="M179" t="b">
        <f>IF('Tracking Data'!H179="XS",0,IF('Tracking Data'!H179="S",2,IF('Tracking Data'!H179="M",3,IF('Tracking Data'!H179="L",5,IF('Tracking Data'!H179="XL",10)))))</f>
        <v>0</v>
      </c>
      <c r="N179" s="22" t="e">
        <f>WORKDAY('Tracking Data'!K179,M179)</f>
        <v>#VALUE!</v>
      </c>
      <c r="O179" s="22" t="e">
        <f>IF(L179&lt;&gt;1,N179,'Tracking Data'!R179)</f>
        <v>#VALUE!</v>
      </c>
    </row>
    <row r="180" spans="5:15" x14ac:dyDescent="0.25">
      <c r="E180" t="str">
        <f ca="1">IF(AND('Tracking Data'!K180&lt;&gt;"",'Tracking Data'!L180="",'Tracking Data'!$C180&lt;&gt;"Blocked",'Tracking Data'!$C180&lt;&gt;"Aborted"),1,"")</f>
        <v/>
      </c>
      <c r="F180" t="str">
        <f ca="1">IF(AND('Tracking Data'!L180&lt;&gt;"",'Tracking Data'!M180="",'Tracking Data'!$C180&lt;&gt;"Blocked",'Tracking Data'!$C180&lt;&gt;"Aborted"),1,"")</f>
        <v/>
      </c>
      <c r="G180" t="str">
        <f ca="1">IF(AND('Tracking Data'!M180&lt;&gt;"",'Tracking Data'!N180="",'Tracking Data'!$C180&lt;&gt;"Blocked",'Tracking Data'!$C180&lt;&gt;"Aborted"),1,"")</f>
        <v/>
      </c>
      <c r="H180" t="str">
        <f ca="1">IF(AND('Tracking Data'!N180&lt;&gt;"",'Tracking Data'!O180="",'Tracking Data'!$C180&lt;&gt;"Blocked",'Tracking Data'!$C180&lt;&gt;"Aborted"),1,"")</f>
        <v/>
      </c>
      <c r="I180" t="str">
        <f ca="1">IF(AND('Tracking Data'!O180&lt;&gt;"",'Tracking Data'!P180="",'Tracking Data'!$C180&lt;&gt;"Blocked",'Tracking Data'!$C180&lt;&gt;"Aborted"),1,"")</f>
        <v/>
      </c>
      <c r="J180" t="str">
        <f ca="1">IF(AND('Tracking Data'!P180&lt;&gt;"",'Tracking Data'!Q180="",'Tracking Data'!$C180&lt;&gt;"Blocked",'Tracking Data'!$C180&lt;&gt;"Aborted"),1,"")</f>
        <v/>
      </c>
      <c r="K180" t="str">
        <f ca="1">IF(AND('Tracking Data'!Q180&lt;&gt;"",'Tracking Data'!R180="",'Tracking Data'!$C180&lt;&gt;"Blocked",'Tracking Data'!$C180&lt;&gt;"Aborted"),1,"")</f>
        <v/>
      </c>
      <c r="L180" t="str">
        <f>IF('Tracking Data'!R180&lt;&gt;"",1,"")</f>
        <v/>
      </c>
      <c r="M180" t="b">
        <f>IF('Tracking Data'!H180="XS",0,IF('Tracking Data'!H180="S",2,IF('Tracking Data'!H180="M",3,IF('Tracking Data'!H180="L",5,IF('Tracking Data'!H180="XL",10)))))</f>
        <v>0</v>
      </c>
      <c r="N180" s="22" t="e">
        <f>WORKDAY('Tracking Data'!K180,M180)</f>
        <v>#VALUE!</v>
      </c>
      <c r="O180" s="22" t="e">
        <f>IF(L180&lt;&gt;1,N180,'Tracking Data'!R180)</f>
        <v>#VALUE!</v>
      </c>
    </row>
    <row r="181" spans="5:15" x14ac:dyDescent="0.25">
      <c r="E181" t="str">
        <f ca="1">IF(AND('Tracking Data'!K181&lt;&gt;"",'Tracking Data'!L181="",'Tracking Data'!$C181&lt;&gt;"Blocked",'Tracking Data'!$C181&lt;&gt;"Aborted"),1,"")</f>
        <v/>
      </c>
      <c r="F181" t="str">
        <f ca="1">IF(AND('Tracking Data'!L181&lt;&gt;"",'Tracking Data'!M181="",'Tracking Data'!$C181&lt;&gt;"Blocked",'Tracking Data'!$C181&lt;&gt;"Aborted"),1,"")</f>
        <v/>
      </c>
      <c r="G181" t="str">
        <f ca="1">IF(AND('Tracking Data'!M181&lt;&gt;"",'Tracking Data'!N181="",'Tracking Data'!$C181&lt;&gt;"Blocked",'Tracking Data'!$C181&lt;&gt;"Aborted"),1,"")</f>
        <v/>
      </c>
      <c r="H181" t="str">
        <f ca="1">IF(AND('Tracking Data'!N181&lt;&gt;"",'Tracking Data'!O181="",'Tracking Data'!$C181&lt;&gt;"Blocked",'Tracking Data'!$C181&lt;&gt;"Aborted"),1,"")</f>
        <v/>
      </c>
      <c r="I181" t="str">
        <f ca="1">IF(AND('Tracking Data'!O181&lt;&gt;"",'Tracking Data'!P181="",'Tracking Data'!$C181&lt;&gt;"Blocked",'Tracking Data'!$C181&lt;&gt;"Aborted"),1,"")</f>
        <v/>
      </c>
      <c r="J181" t="str">
        <f ca="1">IF(AND('Tracking Data'!P181&lt;&gt;"",'Tracking Data'!Q181="",'Tracking Data'!$C181&lt;&gt;"Blocked",'Tracking Data'!$C181&lt;&gt;"Aborted"),1,"")</f>
        <v/>
      </c>
      <c r="K181" t="str">
        <f ca="1">IF(AND('Tracking Data'!Q181&lt;&gt;"",'Tracking Data'!R181="",'Tracking Data'!$C181&lt;&gt;"Blocked",'Tracking Data'!$C181&lt;&gt;"Aborted"),1,"")</f>
        <v/>
      </c>
      <c r="L181" t="str">
        <f>IF('Tracking Data'!R181&lt;&gt;"",1,"")</f>
        <v/>
      </c>
      <c r="M181" t="b">
        <f>IF('Tracking Data'!H181="XS",0,IF('Tracking Data'!H181="S",2,IF('Tracking Data'!H181="M",3,IF('Tracking Data'!H181="L",5,IF('Tracking Data'!H181="XL",10)))))</f>
        <v>0</v>
      </c>
      <c r="N181" s="22" t="e">
        <f>WORKDAY('Tracking Data'!K181,M181)</f>
        <v>#VALUE!</v>
      </c>
      <c r="O181" s="22" t="e">
        <f>IF(L181&lt;&gt;1,N181,'Tracking Data'!R181)</f>
        <v>#VALUE!</v>
      </c>
    </row>
    <row r="182" spans="5:15" x14ac:dyDescent="0.25">
      <c r="E182" t="str">
        <f ca="1">IF(AND('Tracking Data'!K182&lt;&gt;"",'Tracking Data'!L182="",'Tracking Data'!$C182&lt;&gt;"Blocked",'Tracking Data'!$C182&lt;&gt;"Aborted"),1,"")</f>
        <v/>
      </c>
      <c r="F182" t="str">
        <f ca="1">IF(AND('Tracking Data'!L182&lt;&gt;"",'Tracking Data'!M182="",'Tracking Data'!$C182&lt;&gt;"Blocked",'Tracking Data'!$C182&lt;&gt;"Aborted"),1,"")</f>
        <v/>
      </c>
      <c r="G182" t="str">
        <f ca="1">IF(AND('Tracking Data'!M182&lt;&gt;"",'Tracking Data'!N182="",'Tracking Data'!$C182&lt;&gt;"Blocked",'Tracking Data'!$C182&lt;&gt;"Aborted"),1,"")</f>
        <v/>
      </c>
      <c r="H182" t="str">
        <f ca="1">IF(AND('Tracking Data'!N182&lt;&gt;"",'Tracking Data'!O182="",'Tracking Data'!$C182&lt;&gt;"Blocked",'Tracking Data'!$C182&lt;&gt;"Aborted"),1,"")</f>
        <v/>
      </c>
      <c r="I182" t="str">
        <f ca="1">IF(AND('Tracking Data'!O182&lt;&gt;"",'Tracking Data'!P182="",'Tracking Data'!$C182&lt;&gt;"Blocked",'Tracking Data'!$C182&lt;&gt;"Aborted"),1,"")</f>
        <v/>
      </c>
      <c r="J182" t="str">
        <f ca="1">IF(AND('Tracking Data'!P182&lt;&gt;"",'Tracking Data'!Q182="",'Tracking Data'!$C182&lt;&gt;"Blocked",'Tracking Data'!$C182&lt;&gt;"Aborted"),1,"")</f>
        <v/>
      </c>
      <c r="K182" t="str">
        <f ca="1">IF(AND('Tracking Data'!Q182&lt;&gt;"",'Tracking Data'!R182="",'Tracking Data'!$C182&lt;&gt;"Blocked",'Tracking Data'!$C182&lt;&gt;"Aborted"),1,"")</f>
        <v/>
      </c>
      <c r="L182" t="str">
        <f>IF('Tracking Data'!R182&lt;&gt;"",1,"")</f>
        <v/>
      </c>
      <c r="M182" t="b">
        <f>IF('Tracking Data'!H182="XS",0,IF('Tracking Data'!H182="S",2,IF('Tracking Data'!H182="M",3,IF('Tracking Data'!H182="L",5,IF('Tracking Data'!H182="XL",10)))))</f>
        <v>0</v>
      </c>
      <c r="N182" s="22" t="e">
        <f>WORKDAY('Tracking Data'!K182,M182)</f>
        <v>#VALUE!</v>
      </c>
      <c r="O182" s="22" t="e">
        <f>IF(L182&lt;&gt;1,N182,'Tracking Data'!R182)</f>
        <v>#VALUE!</v>
      </c>
    </row>
    <row r="183" spans="5:15" x14ac:dyDescent="0.25">
      <c r="E183" t="str">
        <f ca="1">IF(AND('Tracking Data'!K183&lt;&gt;"",'Tracking Data'!L183="",'Tracking Data'!$C183&lt;&gt;"Blocked",'Tracking Data'!$C183&lt;&gt;"Aborted"),1,"")</f>
        <v/>
      </c>
      <c r="F183" t="str">
        <f ca="1">IF(AND('Tracking Data'!L183&lt;&gt;"",'Tracking Data'!M183="",'Tracking Data'!$C183&lt;&gt;"Blocked",'Tracking Data'!$C183&lt;&gt;"Aborted"),1,"")</f>
        <v/>
      </c>
      <c r="G183" t="str">
        <f ca="1">IF(AND('Tracking Data'!M183&lt;&gt;"",'Tracking Data'!N183="",'Tracking Data'!$C183&lt;&gt;"Blocked",'Tracking Data'!$C183&lt;&gt;"Aborted"),1,"")</f>
        <v/>
      </c>
      <c r="H183" t="str">
        <f ca="1">IF(AND('Tracking Data'!N183&lt;&gt;"",'Tracking Data'!O183="",'Tracking Data'!$C183&lt;&gt;"Blocked",'Tracking Data'!$C183&lt;&gt;"Aborted"),1,"")</f>
        <v/>
      </c>
      <c r="I183" t="str">
        <f ca="1">IF(AND('Tracking Data'!O183&lt;&gt;"",'Tracking Data'!P183="",'Tracking Data'!$C183&lt;&gt;"Blocked",'Tracking Data'!$C183&lt;&gt;"Aborted"),1,"")</f>
        <v/>
      </c>
      <c r="J183" t="str">
        <f ca="1">IF(AND('Tracking Data'!P183&lt;&gt;"",'Tracking Data'!Q183="",'Tracking Data'!$C183&lt;&gt;"Blocked",'Tracking Data'!$C183&lt;&gt;"Aborted"),1,"")</f>
        <v/>
      </c>
      <c r="K183" t="str">
        <f ca="1">IF(AND('Tracking Data'!Q183&lt;&gt;"",'Tracking Data'!R183="",'Tracking Data'!$C183&lt;&gt;"Blocked",'Tracking Data'!$C183&lt;&gt;"Aborted"),1,"")</f>
        <v/>
      </c>
      <c r="L183" t="str">
        <f>IF('Tracking Data'!R183&lt;&gt;"",1,"")</f>
        <v/>
      </c>
      <c r="M183" t="b">
        <f>IF('Tracking Data'!H183="XS",0,IF('Tracking Data'!H183="S",2,IF('Tracking Data'!H183="M",3,IF('Tracking Data'!H183="L",5,IF('Tracking Data'!H183="XL",10)))))</f>
        <v>0</v>
      </c>
      <c r="N183" s="22" t="e">
        <f>WORKDAY('Tracking Data'!K183,M183)</f>
        <v>#VALUE!</v>
      </c>
      <c r="O183" s="22" t="e">
        <f>IF(L183&lt;&gt;1,N183,'Tracking Data'!R183)</f>
        <v>#VALUE!</v>
      </c>
    </row>
    <row r="184" spans="5:15" x14ac:dyDescent="0.25">
      <c r="E184" t="str">
        <f ca="1">IF(AND('Tracking Data'!K184&lt;&gt;"",'Tracking Data'!L184="",'Tracking Data'!$C184&lt;&gt;"Blocked",'Tracking Data'!$C184&lt;&gt;"Aborted"),1,"")</f>
        <v/>
      </c>
      <c r="F184" t="str">
        <f ca="1">IF(AND('Tracking Data'!L184&lt;&gt;"",'Tracking Data'!M184="",'Tracking Data'!$C184&lt;&gt;"Blocked",'Tracking Data'!$C184&lt;&gt;"Aborted"),1,"")</f>
        <v/>
      </c>
      <c r="G184" t="str">
        <f ca="1">IF(AND('Tracking Data'!M184&lt;&gt;"",'Tracking Data'!N184="",'Tracking Data'!$C184&lt;&gt;"Blocked",'Tracking Data'!$C184&lt;&gt;"Aborted"),1,"")</f>
        <v/>
      </c>
      <c r="H184" t="str">
        <f ca="1">IF(AND('Tracking Data'!N184&lt;&gt;"",'Tracking Data'!O184="",'Tracking Data'!$C184&lt;&gt;"Blocked",'Tracking Data'!$C184&lt;&gt;"Aborted"),1,"")</f>
        <v/>
      </c>
      <c r="I184" t="str">
        <f ca="1">IF(AND('Tracking Data'!O184&lt;&gt;"",'Tracking Data'!P184="",'Tracking Data'!$C184&lt;&gt;"Blocked",'Tracking Data'!$C184&lt;&gt;"Aborted"),1,"")</f>
        <v/>
      </c>
      <c r="J184" t="str">
        <f ca="1">IF(AND('Tracking Data'!P184&lt;&gt;"",'Tracking Data'!Q184="",'Tracking Data'!$C184&lt;&gt;"Blocked",'Tracking Data'!$C184&lt;&gt;"Aborted"),1,"")</f>
        <v/>
      </c>
      <c r="K184" t="str">
        <f ca="1">IF(AND('Tracking Data'!Q184&lt;&gt;"",'Tracking Data'!R184="",'Tracking Data'!$C184&lt;&gt;"Blocked",'Tracking Data'!$C184&lt;&gt;"Aborted"),1,"")</f>
        <v/>
      </c>
      <c r="L184" t="str">
        <f>IF('Tracking Data'!R184&lt;&gt;"",1,"")</f>
        <v/>
      </c>
      <c r="M184" t="b">
        <f>IF('Tracking Data'!H184="XS",0,IF('Tracking Data'!H184="S",2,IF('Tracking Data'!H184="M",3,IF('Tracking Data'!H184="L",5,IF('Tracking Data'!H184="XL",10)))))</f>
        <v>0</v>
      </c>
      <c r="N184" s="22" t="e">
        <f>WORKDAY('Tracking Data'!K184,M184)</f>
        <v>#VALUE!</v>
      </c>
      <c r="O184" s="22" t="e">
        <f>IF(L184&lt;&gt;1,N184,'Tracking Data'!R184)</f>
        <v>#VALUE!</v>
      </c>
    </row>
    <row r="185" spans="5:15" x14ac:dyDescent="0.25">
      <c r="E185" t="str">
        <f ca="1">IF(AND('Tracking Data'!K185&lt;&gt;"",'Tracking Data'!L185="",'Tracking Data'!$C185&lt;&gt;"Blocked",'Tracking Data'!$C185&lt;&gt;"Aborted"),1,"")</f>
        <v/>
      </c>
      <c r="F185" t="str">
        <f ca="1">IF(AND('Tracking Data'!L185&lt;&gt;"",'Tracking Data'!M185="",'Tracking Data'!$C185&lt;&gt;"Blocked",'Tracking Data'!$C185&lt;&gt;"Aborted"),1,"")</f>
        <v/>
      </c>
      <c r="G185" t="str">
        <f ca="1">IF(AND('Tracking Data'!M185&lt;&gt;"",'Tracking Data'!N185="",'Tracking Data'!$C185&lt;&gt;"Blocked",'Tracking Data'!$C185&lt;&gt;"Aborted"),1,"")</f>
        <v/>
      </c>
      <c r="H185" t="str">
        <f ca="1">IF(AND('Tracking Data'!N185&lt;&gt;"",'Tracking Data'!O185="",'Tracking Data'!$C185&lt;&gt;"Blocked",'Tracking Data'!$C185&lt;&gt;"Aborted"),1,"")</f>
        <v/>
      </c>
      <c r="I185" t="str">
        <f ca="1">IF(AND('Tracking Data'!O185&lt;&gt;"",'Tracking Data'!P185="",'Tracking Data'!$C185&lt;&gt;"Blocked",'Tracking Data'!$C185&lt;&gt;"Aborted"),1,"")</f>
        <v/>
      </c>
      <c r="J185" t="str">
        <f ca="1">IF(AND('Tracking Data'!P185&lt;&gt;"",'Tracking Data'!Q185="",'Tracking Data'!$C185&lt;&gt;"Blocked",'Tracking Data'!$C185&lt;&gt;"Aborted"),1,"")</f>
        <v/>
      </c>
      <c r="K185" t="str">
        <f ca="1">IF(AND('Tracking Data'!Q185&lt;&gt;"",'Tracking Data'!R185="",'Tracking Data'!$C185&lt;&gt;"Blocked",'Tracking Data'!$C185&lt;&gt;"Aborted"),1,"")</f>
        <v/>
      </c>
      <c r="L185" t="str">
        <f>IF('Tracking Data'!R185&lt;&gt;"",1,"")</f>
        <v/>
      </c>
      <c r="M185" t="b">
        <f>IF('Tracking Data'!H185="XS",0,IF('Tracking Data'!H185="S",2,IF('Tracking Data'!H185="M",3,IF('Tracking Data'!H185="L",5,IF('Tracking Data'!H185="XL",10)))))</f>
        <v>0</v>
      </c>
      <c r="N185" s="22" t="e">
        <f>WORKDAY('Tracking Data'!K185,M185)</f>
        <v>#VALUE!</v>
      </c>
      <c r="O185" s="22" t="e">
        <f>IF(L185&lt;&gt;1,N185,'Tracking Data'!R185)</f>
        <v>#VALUE!</v>
      </c>
    </row>
    <row r="186" spans="5:15" x14ac:dyDescent="0.25">
      <c r="E186" t="str">
        <f ca="1">IF(AND('Tracking Data'!K186&lt;&gt;"",'Tracking Data'!L186="",'Tracking Data'!$C186&lt;&gt;"Blocked",'Tracking Data'!$C186&lt;&gt;"Aborted"),1,"")</f>
        <v/>
      </c>
      <c r="F186" t="str">
        <f ca="1">IF(AND('Tracking Data'!L186&lt;&gt;"",'Tracking Data'!M186="",'Tracking Data'!$C186&lt;&gt;"Blocked",'Tracking Data'!$C186&lt;&gt;"Aborted"),1,"")</f>
        <v/>
      </c>
      <c r="G186" t="str">
        <f ca="1">IF(AND('Tracking Data'!M186&lt;&gt;"",'Tracking Data'!N186="",'Tracking Data'!$C186&lt;&gt;"Blocked",'Tracking Data'!$C186&lt;&gt;"Aborted"),1,"")</f>
        <v/>
      </c>
      <c r="H186" t="str">
        <f ca="1">IF(AND('Tracking Data'!N186&lt;&gt;"",'Tracking Data'!O186="",'Tracking Data'!$C186&lt;&gt;"Blocked",'Tracking Data'!$C186&lt;&gt;"Aborted"),1,"")</f>
        <v/>
      </c>
      <c r="I186" t="str">
        <f ca="1">IF(AND('Tracking Data'!O186&lt;&gt;"",'Tracking Data'!P186="",'Tracking Data'!$C186&lt;&gt;"Blocked",'Tracking Data'!$C186&lt;&gt;"Aborted"),1,"")</f>
        <v/>
      </c>
      <c r="J186" t="str">
        <f ca="1">IF(AND('Tracking Data'!P186&lt;&gt;"",'Tracking Data'!Q186="",'Tracking Data'!$C186&lt;&gt;"Blocked",'Tracking Data'!$C186&lt;&gt;"Aborted"),1,"")</f>
        <v/>
      </c>
      <c r="K186" t="str">
        <f ca="1">IF(AND('Tracking Data'!Q186&lt;&gt;"",'Tracking Data'!R186="",'Tracking Data'!$C186&lt;&gt;"Blocked",'Tracking Data'!$C186&lt;&gt;"Aborted"),1,"")</f>
        <v/>
      </c>
      <c r="L186" t="str">
        <f>IF('Tracking Data'!R186&lt;&gt;"",1,"")</f>
        <v/>
      </c>
      <c r="M186" t="b">
        <f>IF('Tracking Data'!H186="XS",0,IF('Tracking Data'!H186="S",2,IF('Tracking Data'!H186="M",3,IF('Tracking Data'!H186="L",5,IF('Tracking Data'!H186="XL",10)))))</f>
        <v>0</v>
      </c>
      <c r="N186" s="22" t="e">
        <f>WORKDAY('Tracking Data'!K186,M186)</f>
        <v>#VALUE!</v>
      </c>
      <c r="O186" s="22" t="e">
        <f>IF(L186&lt;&gt;1,N186,'Tracking Data'!R186)</f>
        <v>#VALUE!</v>
      </c>
    </row>
    <row r="187" spans="5:15" x14ac:dyDescent="0.25">
      <c r="E187" t="str">
        <f ca="1">IF(AND('Tracking Data'!K187&lt;&gt;"",'Tracking Data'!L187="",'Tracking Data'!$C187&lt;&gt;"Blocked",'Tracking Data'!$C187&lt;&gt;"Aborted"),1,"")</f>
        <v/>
      </c>
      <c r="F187" t="str">
        <f ca="1">IF(AND('Tracking Data'!L187&lt;&gt;"",'Tracking Data'!M187="",'Tracking Data'!$C187&lt;&gt;"Blocked",'Tracking Data'!$C187&lt;&gt;"Aborted"),1,"")</f>
        <v/>
      </c>
      <c r="G187" t="str">
        <f ca="1">IF(AND('Tracking Data'!M187&lt;&gt;"",'Tracking Data'!N187="",'Tracking Data'!$C187&lt;&gt;"Blocked",'Tracking Data'!$C187&lt;&gt;"Aborted"),1,"")</f>
        <v/>
      </c>
      <c r="H187" t="str">
        <f ca="1">IF(AND('Tracking Data'!N187&lt;&gt;"",'Tracking Data'!O187="",'Tracking Data'!$C187&lt;&gt;"Blocked",'Tracking Data'!$C187&lt;&gt;"Aborted"),1,"")</f>
        <v/>
      </c>
      <c r="I187" t="str">
        <f ca="1">IF(AND('Tracking Data'!O187&lt;&gt;"",'Tracking Data'!P187="",'Tracking Data'!$C187&lt;&gt;"Blocked",'Tracking Data'!$C187&lt;&gt;"Aborted"),1,"")</f>
        <v/>
      </c>
      <c r="J187" t="str">
        <f ca="1">IF(AND('Tracking Data'!P187&lt;&gt;"",'Tracking Data'!Q187="",'Tracking Data'!$C187&lt;&gt;"Blocked",'Tracking Data'!$C187&lt;&gt;"Aborted"),1,"")</f>
        <v/>
      </c>
      <c r="K187" t="str">
        <f ca="1">IF(AND('Tracking Data'!Q187&lt;&gt;"",'Tracking Data'!R187="",'Tracking Data'!$C187&lt;&gt;"Blocked",'Tracking Data'!$C187&lt;&gt;"Aborted"),1,"")</f>
        <v/>
      </c>
      <c r="L187" t="str">
        <f>IF('Tracking Data'!R187&lt;&gt;"",1,"")</f>
        <v/>
      </c>
      <c r="M187" t="b">
        <f>IF('Tracking Data'!H187="XS",0,IF('Tracking Data'!H187="S",2,IF('Tracking Data'!H187="M",3,IF('Tracking Data'!H187="L",5,IF('Tracking Data'!H187="XL",10)))))</f>
        <v>0</v>
      </c>
      <c r="N187" s="22" t="e">
        <f>WORKDAY('Tracking Data'!K187,M187)</f>
        <v>#VALUE!</v>
      </c>
      <c r="O187" s="22" t="e">
        <f>IF(L187&lt;&gt;1,N187,'Tracking Data'!R187)</f>
        <v>#VALUE!</v>
      </c>
    </row>
    <row r="188" spans="5:15" x14ac:dyDescent="0.25">
      <c r="E188" t="str">
        <f ca="1">IF(AND('Tracking Data'!K188&lt;&gt;"",'Tracking Data'!L188="",'Tracking Data'!$C188&lt;&gt;"Blocked",'Tracking Data'!$C188&lt;&gt;"Aborted"),1,"")</f>
        <v/>
      </c>
      <c r="F188" t="str">
        <f ca="1">IF(AND('Tracking Data'!L188&lt;&gt;"",'Tracking Data'!M188="",'Tracking Data'!$C188&lt;&gt;"Blocked",'Tracking Data'!$C188&lt;&gt;"Aborted"),1,"")</f>
        <v/>
      </c>
      <c r="G188" t="str">
        <f ca="1">IF(AND('Tracking Data'!M188&lt;&gt;"",'Tracking Data'!N188="",'Tracking Data'!$C188&lt;&gt;"Blocked",'Tracking Data'!$C188&lt;&gt;"Aborted"),1,"")</f>
        <v/>
      </c>
      <c r="H188" t="str">
        <f ca="1">IF(AND('Tracking Data'!N188&lt;&gt;"",'Tracking Data'!O188="",'Tracking Data'!$C188&lt;&gt;"Blocked",'Tracking Data'!$C188&lt;&gt;"Aborted"),1,"")</f>
        <v/>
      </c>
      <c r="I188" t="str">
        <f ca="1">IF(AND('Tracking Data'!O188&lt;&gt;"",'Tracking Data'!P188="",'Tracking Data'!$C188&lt;&gt;"Blocked",'Tracking Data'!$C188&lt;&gt;"Aborted"),1,"")</f>
        <v/>
      </c>
      <c r="J188" t="str">
        <f ca="1">IF(AND('Tracking Data'!P188&lt;&gt;"",'Tracking Data'!Q188="",'Tracking Data'!$C188&lt;&gt;"Blocked",'Tracking Data'!$C188&lt;&gt;"Aborted"),1,"")</f>
        <v/>
      </c>
      <c r="K188" t="str">
        <f ca="1">IF(AND('Tracking Data'!Q188&lt;&gt;"",'Tracking Data'!R188="",'Tracking Data'!$C188&lt;&gt;"Blocked",'Tracking Data'!$C188&lt;&gt;"Aborted"),1,"")</f>
        <v/>
      </c>
      <c r="L188" t="str">
        <f>IF('Tracking Data'!R188&lt;&gt;"",1,"")</f>
        <v/>
      </c>
      <c r="M188" t="b">
        <f>IF('Tracking Data'!H188="XS",0,IF('Tracking Data'!H188="S",2,IF('Tracking Data'!H188="M",3,IF('Tracking Data'!H188="L",5,IF('Tracking Data'!H188="XL",10)))))</f>
        <v>0</v>
      </c>
      <c r="N188" s="22" t="e">
        <f>WORKDAY('Tracking Data'!K188,M188)</f>
        <v>#VALUE!</v>
      </c>
      <c r="O188" s="22" t="e">
        <f>IF(L188&lt;&gt;1,N188,'Tracking Data'!R188)</f>
        <v>#VALUE!</v>
      </c>
    </row>
    <row r="189" spans="5:15" x14ac:dyDescent="0.25">
      <c r="E189" t="str">
        <f ca="1">IF(AND('Tracking Data'!K189&lt;&gt;"",'Tracking Data'!L189="",'Tracking Data'!$C189&lt;&gt;"Blocked",'Tracking Data'!$C189&lt;&gt;"Aborted"),1,"")</f>
        <v/>
      </c>
      <c r="F189" t="str">
        <f ca="1">IF(AND('Tracking Data'!L189&lt;&gt;"",'Tracking Data'!M189="",'Tracking Data'!$C189&lt;&gt;"Blocked",'Tracking Data'!$C189&lt;&gt;"Aborted"),1,"")</f>
        <v/>
      </c>
      <c r="G189" t="str">
        <f ca="1">IF(AND('Tracking Data'!M189&lt;&gt;"",'Tracking Data'!N189="",'Tracking Data'!$C189&lt;&gt;"Blocked",'Tracking Data'!$C189&lt;&gt;"Aborted"),1,"")</f>
        <v/>
      </c>
      <c r="H189" t="str">
        <f ca="1">IF(AND('Tracking Data'!N189&lt;&gt;"",'Tracking Data'!O189="",'Tracking Data'!$C189&lt;&gt;"Blocked",'Tracking Data'!$C189&lt;&gt;"Aborted"),1,"")</f>
        <v/>
      </c>
      <c r="I189" t="str">
        <f ca="1">IF(AND('Tracking Data'!O189&lt;&gt;"",'Tracking Data'!P189="",'Tracking Data'!$C189&lt;&gt;"Blocked",'Tracking Data'!$C189&lt;&gt;"Aborted"),1,"")</f>
        <v/>
      </c>
      <c r="J189" t="str">
        <f ca="1">IF(AND('Tracking Data'!P189&lt;&gt;"",'Tracking Data'!Q189="",'Tracking Data'!$C189&lt;&gt;"Blocked",'Tracking Data'!$C189&lt;&gt;"Aborted"),1,"")</f>
        <v/>
      </c>
      <c r="K189" t="str">
        <f ca="1">IF(AND('Tracking Data'!Q189&lt;&gt;"",'Tracking Data'!R189="",'Tracking Data'!$C189&lt;&gt;"Blocked",'Tracking Data'!$C189&lt;&gt;"Aborted"),1,"")</f>
        <v/>
      </c>
      <c r="L189" t="str">
        <f>IF('Tracking Data'!R189&lt;&gt;"",1,"")</f>
        <v/>
      </c>
      <c r="M189" t="b">
        <f>IF('Tracking Data'!H189="XS",0,IF('Tracking Data'!H189="S",2,IF('Tracking Data'!H189="M",3,IF('Tracking Data'!H189="L",5,IF('Tracking Data'!H189="XL",10)))))</f>
        <v>0</v>
      </c>
      <c r="N189" s="22" t="e">
        <f>WORKDAY('Tracking Data'!K189,M189)</f>
        <v>#VALUE!</v>
      </c>
      <c r="O189" s="22" t="e">
        <f>IF(L189&lt;&gt;1,N189,'Tracking Data'!R189)</f>
        <v>#VALUE!</v>
      </c>
    </row>
    <row r="190" spans="5:15" x14ac:dyDescent="0.25">
      <c r="E190" t="str">
        <f ca="1">IF(AND('Tracking Data'!K190&lt;&gt;"",'Tracking Data'!L190="",'Tracking Data'!$C190&lt;&gt;"Blocked",'Tracking Data'!$C190&lt;&gt;"Aborted"),1,"")</f>
        <v/>
      </c>
      <c r="F190" t="str">
        <f ca="1">IF(AND('Tracking Data'!L190&lt;&gt;"",'Tracking Data'!M190="",'Tracking Data'!$C190&lt;&gt;"Blocked",'Tracking Data'!$C190&lt;&gt;"Aborted"),1,"")</f>
        <v/>
      </c>
      <c r="G190" t="str">
        <f ca="1">IF(AND('Tracking Data'!M190&lt;&gt;"",'Tracking Data'!N190="",'Tracking Data'!$C190&lt;&gt;"Blocked",'Tracking Data'!$C190&lt;&gt;"Aborted"),1,"")</f>
        <v/>
      </c>
      <c r="H190" t="str">
        <f ca="1">IF(AND('Tracking Data'!N190&lt;&gt;"",'Tracking Data'!O190="",'Tracking Data'!$C190&lt;&gt;"Blocked",'Tracking Data'!$C190&lt;&gt;"Aborted"),1,"")</f>
        <v/>
      </c>
      <c r="I190" t="str">
        <f ca="1">IF(AND('Tracking Data'!O190&lt;&gt;"",'Tracking Data'!P190="",'Tracking Data'!$C190&lt;&gt;"Blocked",'Tracking Data'!$C190&lt;&gt;"Aborted"),1,"")</f>
        <v/>
      </c>
      <c r="J190" t="str">
        <f ca="1">IF(AND('Tracking Data'!P190&lt;&gt;"",'Tracking Data'!Q190="",'Tracking Data'!$C190&lt;&gt;"Blocked",'Tracking Data'!$C190&lt;&gt;"Aborted"),1,"")</f>
        <v/>
      </c>
      <c r="K190" t="str">
        <f ca="1">IF(AND('Tracking Data'!Q190&lt;&gt;"",'Tracking Data'!R190="",'Tracking Data'!$C190&lt;&gt;"Blocked",'Tracking Data'!$C190&lt;&gt;"Aborted"),1,"")</f>
        <v/>
      </c>
      <c r="L190" t="str">
        <f>IF('Tracking Data'!R190&lt;&gt;"",1,"")</f>
        <v/>
      </c>
      <c r="M190" t="b">
        <f>IF('Tracking Data'!H190="XS",0,IF('Tracking Data'!H190="S",2,IF('Tracking Data'!H190="M",3,IF('Tracking Data'!H190="L",5,IF('Tracking Data'!H190="XL",10)))))</f>
        <v>0</v>
      </c>
      <c r="N190" s="22" t="e">
        <f>WORKDAY('Tracking Data'!K190,M190)</f>
        <v>#VALUE!</v>
      </c>
      <c r="O190" s="22" t="e">
        <f>IF(L190&lt;&gt;1,N190,'Tracking Data'!R190)</f>
        <v>#VALUE!</v>
      </c>
    </row>
    <row r="191" spans="5:15" x14ac:dyDescent="0.25">
      <c r="E191" t="str">
        <f ca="1">IF(AND('Tracking Data'!K191&lt;&gt;"",'Tracking Data'!L191="",'Tracking Data'!$C191&lt;&gt;"Blocked",'Tracking Data'!$C191&lt;&gt;"Aborted"),1,"")</f>
        <v/>
      </c>
      <c r="F191" t="str">
        <f ca="1">IF(AND('Tracking Data'!L191&lt;&gt;"",'Tracking Data'!M191="",'Tracking Data'!$C191&lt;&gt;"Blocked",'Tracking Data'!$C191&lt;&gt;"Aborted"),1,"")</f>
        <v/>
      </c>
      <c r="G191" t="str">
        <f ca="1">IF(AND('Tracking Data'!M191&lt;&gt;"",'Tracking Data'!N191="",'Tracking Data'!$C191&lt;&gt;"Blocked",'Tracking Data'!$C191&lt;&gt;"Aborted"),1,"")</f>
        <v/>
      </c>
      <c r="H191" t="str">
        <f ca="1">IF(AND('Tracking Data'!N191&lt;&gt;"",'Tracking Data'!O191="",'Tracking Data'!$C191&lt;&gt;"Blocked",'Tracking Data'!$C191&lt;&gt;"Aborted"),1,"")</f>
        <v/>
      </c>
      <c r="I191" t="str">
        <f ca="1">IF(AND('Tracking Data'!O191&lt;&gt;"",'Tracking Data'!P191="",'Tracking Data'!$C191&lt;&gt;"Blocked",'Tracking Data'!$C191&lt;&gt;"Aborted"),1,"")</f>
        <v/>
      </c>
      <c r="J191" t="str">
        <f ca="1">IF(AND('Tracking Data'!P191&lt;&gt;"",'Tracking Data'!Q191="",'Tracking Data'!$C191&lt;&gt;"Blocked",'Tracking Data'!$C191&lt;&gt;"Aborted"),1,"")</f>
        <v/>
      </c>
      <c r="K191" t="str">
        <f ca="1">IF(AND('Tracking Data'!Q191&lt;&gt;"",'Tracking Data'!R191="",'Tracking Data'!$C191&lt;&gt;"Blocked",'Tracking Data'!$C191&lt;&gt;"Aborted"),1,"")</f>
        <v/>
      </c>
      <c r="L191" t="str">
        <f>IF('Tracking Data'!R191&lt;&gt;"",1,"")</f>
        <v/>
      </c>
      <c r="M191" t="b">
        <f>IF('Tracking Data'!H191="XS",0,IF('Tracking Data'!H191="S",2,IF('Tracking Data'!H191="M",3,IF('Tracking Data'!H191="L",5,IF('Tracking Data'!H191="XL",10)))))</f>
        <v>0</v>
      </c>
      <c r="N191" s="22" t="e">
        <f>WORKDAY('Tracking Data'!K191,M191)</f>
        <v>#VALUE!</v>
      </c>
      <c r="O191" s="22" t="e">
        <f>IF(L191&lt;&gt;1,N191,'Tracking Data'!R191)</f>
        <v>#VALUE!</v>
      </c>
    </row>
    <row r="192" spans="5:15" x14ac:dyDescent="0.25">
      <c r="E192" t="str">
        <f ca="1">IF(AND('Tracking Data'!K192&lt;&gt;"",'Tracking Data'!L192="",'Tracking Data'!$C192&lt;&gt;"Blocked",'Tracking Data'!$C192&lt;&gt;"Aborted"),1,"")</f>
        <v/>
      </c>
      <c r="F192" t="str">
        <f ca="1">IF(AND('Tracking Data'!L192&lt;&gt;"",'Tracking Data'!M192="",'Tracking Data'!$C192&lt;&gt;"Blocked",'Tracking Data'!$C192&lt;&gt;"Aborted"),1,"")</f>
        <v/>
      </c>
      <c r="G192" t="str">
        <f ca="1">IF(AND('Tracking Data'!M192&lt;&gt;"",'Tracking Data'!N192="",'Tracking Data'!$C192&lt;&gt;"Blocked",'Tracking Data'!$C192&lt;&gt;"Aborted"),1,"")</f>
        <v/>
      </c>
      <c r="H192" t="str">
        <f ca="1">IF(AND('Tracking Data'!N192&lt;&gt;"",'Tracking Data'!O192="",'Tracking Data'!$C192&lt;&gt;"Blocked",'Tracking Data'!$C192&lt;&gt;"Aborted"),1,"")</f>
        <v/>
      </c>
      <c r="I192" t="str">
        <f ca="1">IF(AND('Tracking Data'!O192&lt;&gt;"",'Tracking Data'!P192="",'Tracking Data'!$C192&lt;&gt;"Blocked",'Tracking Data'!$C192&lt;&gt;"Aborted"),1,"")</f>
        <v/>
      </c>
      <c r="J192" t="str">
        <f ca="1">IF(AND('Tracking Data'!P192&lt;&gt;"",'Tracking Data'!Q192="",'Tracking Data'!$C192&lt;&gt;"Blocked",'Tracking Data'!$C192&lt;&gt;"Aborted"),1,"")</f>
        <v/>
      </c>
      <c r="K192" t="str">
        <f ca="1">IF(AND('Tracking Data'!Q192&lt;&gt;"",'Tracking Data'!R192="",'Tracking Data'!$C192&lt;&gt;"Blocked",'Tracking Data'!$C192&lt;&gt;"Aborted"),1,"")</f>
        <v/>
      </c>
      <c r="L192" t="str">
        <f>IF('Tracking Data'!R192&lt;&gt;"",1,"")</f>
        <v/>
      </c>
      <c r="M192" t="b">
        <f>IF('Tracking Data'!H192="XS",0,IF('Tracking Data'!H192="S",2,IF('Tracking Data'!H192="M",3,IF('Tracking Data'!H192="L",5,IF('Tracking Data'!H192="XL",10)))))</f>
        <v>0</v>
      </c>
      <c r="N192" s="22" t="e">
        <f>WORKDAY('Tracking Data'!K192,M192)</f>
        <v>#VALUE!</v>
      </c>
      <c r="O192" s="22" t="e">
        <f>IF(L192&lt;&gt;1,N192,'Tracking Data'!R192)</f>
        <v>#VALUE!</v>
      </c>
    </row>
    <row r="193" spans="5:15" x14ac:dyDescent="0.25">
      <c r="E193" t="str">
        <f ca="1">IF(AND('Tracking Data'!K193&lt;&gt;"",'Tracking Data'!L193="",'Tracking Data'!$C193&lt;&gt;"Blocked",'Tracking Data'!$C193&lt;&gt;"Aborted"),1,"")</f>
        <v/>
      </c>
      <c r="F193" t="str">
        <f ca="1">IF(AND('Tracking Data'!L193&lt;&gt;"",'Tracking Data'!M193="",'Tracking Data'!$C193&lt;&gt;"Blocked",'Tracking Data'!$C193&lt;&gt;"Aborted"),1,"")</f>
        <v/>
      </c>
      <c r="G193" t="str">
        <f ca="1">IF(AND('Tracking Data'!M193&lt;&gt;"",'Tracking Data'!N193="",'Tracking Data'!$C193&lt;&gt;"Blocked",'Tracking Data'!$C193&lt;&gt;"Aborted"),1,"")</f>
        <v/>
      </c>
      <c r="H193" t="str">
        <f ca="1">IF(AND('Tracking Data'!N193&lt;&gt;"",'Tracking Data'!O193="",'Tracking Data'!$C193&lt;&gt;"Blocked",'Tracking Data'!$C193&lt;&gt;"Aborted"),1,"")</f>
        <v/>
      </c>
      <c r="I193" t="str">
        <f ca="1">IF(AND('Tracking Data'!O193&lt;&gt;"",'Tracking Data'!P193="",'Tracking Data'!$C193&lt;&gt;"Blocked",'Tracking Data'!$C193&lt;&gt;"Aborted"),1,"")</f>
        <v/>
      </c>
      <c r="J193" t="str">
        <f ca="1">IF(AND('Tracking Data'!P193&lt;&gt;"",'Tracking Data'!Q193="",'Tracking Data'!$C193&lt;&gt;"Blocked",'Tracking Data'!$C193&lt;&gt;"Aborted"),1,"")</f>
        <v/>
      </c>
      <c r="K193" t="str">
        <f ca="1">IF(AND('Tracking Data'!Q193&lt;&gt;"",'Tracking Data'!R193="",'Tracking Data'!$C193&lt;&gt;"Blocked",'Tracking Data'!$C193&lt;&gt;"Aborted"),1,"")</f>
        <v/>
      </c>
      <c r="L193" t="str">
        <f>IF('Tracking Data'!R193&lt;&gt;"",1,"")</f>
        <v/>
      </c>
      <c r="M193" t="b">
        <f>IF('Tracking Data'!H193="XS",0,IF('Tracking Data'!H193="S",2,IF('Tracking Data'!H193="M",3,IF('Tracking Data'!H193="L",5,IF('Tracking Data'!H193="XL",10)))))</f>
        <v>0</v>
      </c>
      <c r="N193" s="22" t="e">
        <f>WORKDAY('Tracking Data'!K193,M193)</f>
        <v>#VALUE!</v>
      </c>
      <c r="O193" s="22" t="e">
        <f>IF(L193&lt;&gt;1,N193,'Tracking Data'!R193)</f>
        <v>#VALUE!</v>
      </c>
    </row>
    <row r="194" spans="5:15" x14ac:dyDescent="0.25">
      <c r="E194" t="str">
        <f ca="1">IF(AND('Tracking Data'!K194&lt;&gt;"",'Tracking Data'!L194="",'Tracking Data'!$C194&lt;&gt;"Blocked",'Tracking Data'!$C194&lt;&gt;"Aborted"),1,"")</f>
        <v/>
      </c>
      <c r="F194" t="str">
        <f ca="1">IF(AND('Tracking Data'!L194&lt;&gt;"",'Tracking Data'!M194="",'Tracking Data'!$C194&lt;&gt;"Blocked",'Tracking Data'!$C194&lt;&gt;"Aborted"),1,"")</f>
        <v/>
      </c>
      <c r="G194" t="str">
        <f ca="1">IF(AND('Tracking Data'!M194&lt;&gt;"",'Tracking Data'!N194="",'Tracking Data'!$C194&lt;&gt;"Blocked",'Tracking Data'!$C194&lt;&gt;"Aborted"),1,"")</f>
        <v/>
      </c>
      <c r="H194" t="str">
        <f ca="1">IF(AND('Tracking Data'!N194&lt;&gt;"",'Tracking Data'!O194="",'Tracking Data'!$C194&lt;&gt;"Blocked",'Tracking Data'!$C194&lt;&gt;"Aborted"),1,"")</f>
        <v/>
      </c>
      <c r="I194" t="str">
        <f ca="1">IF(AND('Tracking Data'!O194&lt;&gt;"",'Tracking Data'!P194="",'Tracking Data'!$C194&lt;&gt;"Blocked",'Tracking Data'!$C194&lt;&gt;"Aborted"),1,"")</f>
        <v/>
      </c>
      <c r="J194" t="str">
        <f ca="1">IF(AND('Tracking Data'!P194&lt;&gt;"",'Tracking Data'!Q194="",'Tracking Data'!$C194&lt;&gt;"Blocked",'Tracking Data'!$C194&lt;&gt;"Aborted"),1,"")</f>
        <v/>
      </c>
      <c r="K194" t="str">
        <f ca="1">IF(AND('Tracking Data'!Q194&lt;&gt;"",'Tracking Data'!R194="",'Tracking Data'!$C194&lt;&gt;"Blocked",'Tracking Data'!$C194&lt;&gt;"Aborted"),1,"")</f>
        <v/>
      </c>
      <c r="L194" t="str">
        <f>IF('Tracking Data'!R194&lt;&gt;"",1,"")</f>
        <v/>
      </c>
      <c r="M194" t="b">
        <f>IF('Tracking Data'!H194="XS",0,IF('Tracking Data'!H194="S",2,IF('Tracking Data'!H194="M",3,IF('Tracking Data'!H194="L",5,IF('Tracking Data'!H194="XL",10)))))</f>
        <v>0</v>
      </c>
      <c r="N194" s="22" t="e">
        <f>WORKDAY('Tracking Data'!K194,M194)</f>
        <v>#VALUE!</v>
      </c>
      <c r="O194" s="22" t="e">
        <f>IF(L194&lt;&gt;1,N194,'Tracking Data'!R194)</f>
        <v>#VALUE!</v>
      </c>
    </row>
    <row r="195" spans="5:15" x14ac:dyDescent="0.25">
      <c r="E195" t="str">
        <f ca="1">IF(AND('Tracking Data'!K195&lt;&gt;"",'Tracking Data'!L195="",'Tracking Data'!$C195&lt;&gt;"Blocked",'Tracking Data'!$C195&lt;&gt;"Aborted"),1,"")</f>
        <v/>
      </c>
      <c r="F195" t="str">
        <f ca="1">IF(AND('Tracking Data'!L195&lt;&gt;"",'Tracking Data'!M195="",'Tracking Data'!$C195&lt;&gt;"Blocked",'Tracking Data'!$C195&lt;&gt;"Aborted"),1,"")</f>
        <v/>
      </c>
      <c r="G195" t="str">
        <f ca="1">IF(AND('Tracking Data'!M195&lt;&gt;"",'Tracking Data'!N195="",'Tracking Data'!$C195&lt;&gt;"Blocked",'Tracking Data'!$C195&lt;&gt;"Aborted"),1,"")</f>
        <v/>
      </c>
      <c r="H195" t="str">
        <f ca="1">IF(AND('Tracking Data'!N195&lt;&gt;"",'Tracking Data'!O195="",'Tracking Data'!$C195&lt;&gt;"Blocked",'Tracking Data'!$C195&lt;&gt;"Aborted"),1,"")</f>
        <v/>
      </c>
      <c r="I195" t="str">
        <f ca="1">IF(AND('Tracking Data'!O195&lt;&gt;"",'Tracking Data'!P195="",'Tracking Data'!$C195&lt;&gt;"Blocked",'Tracking Data'!$C195&lt;&gt;"Aborted"),1,"")</f>
        <v/>
      </c>
      <c r="J195" t="str">
        <f ca="1">IF(AND('Tracking Data'!P195&lt;&gt;"",'Tracking Data'!Q195="",'Tracking Data'!$C195&lt;&gt;"Blocked",'Tracking Data'!$C195&lt;&gt;"Aborted"),1,"")</f>
        <v/>
      </c>
      <c r="K195" t="str">
        <f ca="1">IF(AND('Tracking Data'!Q195&lt;&gt;"",'Tracking Data'!R195="",'Tracking Data'!$C195&lt;&gt;"Blocked",'Tracking Data'!$C195&lt;&gt;"Aborted"),1,"")</f>
        <v/>
      </c>
      <c r="L195" t="str">
        <f>IF('Tracking Data'!R195&lt;&gt;"",1,"")</f>
        <v/>
      </c>
      <c r="M195" t="b">
        <f>IF('Tracking Data'!H195="XS",0,IF('Tracking Data'!H195="S",2,IF('Tracking Data'!H195="M",3,IF('Tracking Data'!H195="L",5,IF('Tracking Data'!H195="XL",10)))))</f>
        <v>0</v>
      </c>
      <c r="N195" s="22" t="e">
        <f>WORKDAY('Tracking Data'!K195,M195)</f>
        <v>#VALUE!</v>
      </c>
      <c r="O195" s="22" t="e">
        <f>IF(L195&lt;&gt;1,N195,'Tracking Data'!R195)</f>
        <v>#VALUE!</v>
      </c>
    </row>
    <row r="196" spans="5:15" x14ac:dyDescent="0.25">
      <c r="E196" t="str">
        <f ca="1">IF(AND('Tracking Data'!K196&lt;&gt;"",'Tracking Data'!L196="",'Tracking Data'!$C196&lt;&gt;"Blocked",'Tracking Data'!$C196&lt;&gt;"Aborted"),1,"")</f>
        <v/>
      </c>
      <c r="F196" t="str">
        <f ca="1">IF(AND('Tracking Data'!L196&lt;&gt;"",'Tracking Data'!M196="",'Tracking Data'!$C196&lt;&gt;"Blocked",'Tracking Data'!$C196&lt;&gt;"Aborted"),1,"")</f>
        <v/>
      </c>
      <c r="G196" t="str">
        <f ca="1">IF(AND('Tracking Data'!M196&lt;&gt;"",'Tracking Data'!N196="",'Tracking Data'!$C196&lt;&gt;"Blocked",'Tracking Data'!$C196&lt;&gt;"Aborted"),1,"")</f>
        <v/>
      </c>
      <c r="H196" t="str">
        <f ca="1">IF(AND('Tracking Data'!N196&lt;&gt;"",'Tracking Data'!O196="",'Tracking Data'!$C196&lt;&gt;"Blocked",'Tracking Data'!$C196&lt;&gt;"Aborted"),1,"")</f>
        <v/>
      </c>
      <c r="I196" t="str">
        <f ca="1">IF(AND('Tracking Data'!O196&lt;&gt;"",'Tracking Data'!P196="",'Tracking Data'!$C196&lt;&gt;"Blocked",'Tracking Data'!$C196&lt;&gt;"Aborted"),1,"")</f>
        <v/>
      </c>
      <c r="J196" t="str">
        <f ca="1">IF(AND('Tracking Data'!P196&lt;&gt;"",'Tracking Data'!Q196="",'Tracking Data'!$C196&lt;&gt;"Blocked",'Tracking Data'!$C196&lt;&gt;"Aborted"),1,"")</f>
        <v/>
      </c>
      <c r="K196" t="str">
        <f ca="1">IF(AND('Tracking Data'!Q196&lt;&gt;"",'Tracking Data'!R196="",'Tracking Data'!$C196&lt;&gt;"Blocked",'Tracking Data'!$C196&lt;&gt;"Aborted"),1,"")</f>
        <v/>
      </c>
      <c r="L196" t="str">
        <f>IF('Tracking Data'!R196&lt;&gt;"",1,"")</f>
        <v/>
      </c>
      <c r="M196" t="b">
        <f>IF('Tracking Data'!H196="XS",0,IF('Tracking Data'!H196="S",2,IF('Tracking Data'!H196="M",3,IF('Tracking Data'!H196="L",5,IF('Tracking Data'!H196="XL",10)))))</f>
        <v>0</v>
      </c>
      <c r="N196" s="22" t="e">
        <f>WORKDAY('Tracking Data'!K196,M196)</f>
        <v>#VALUE!</v>
      </c>
      <c r="O196" s="22" t="e">
        <f>IF(L196&lt;&gt;1,N196,'Tracking Data'!R196)</f>
        <v>#VALUE!</v>
      </c>
    </row>
    <row r="197" spans="5:15" x14ac:dyDescent="0.25">
      <c r="E197" t="str">
        <f ca="1">IF(AND('Tracking Data'!K197&lt;&gt;"",'Tracking Data'!L197="",'Tracking Data'!$C197&lt;&gt;"Blocked",'Tracking Data'!$C197&lt;&gt;"Aborted"),1,"")</f>
        <v/>
      </c>
      <c r="F197" t="str">
        <f ca="1">IF(AND('Tracking Data'!L197&lt;&gt;"",'Tracking Data'!M197="",'Tracking Data'!$C197&lt;&gt;"Blocked",'Tracking Data'!$C197&lt;&gt;"Aborted"),1,"")</f>
        <v/>
      </c>
      <c r="G197" t="str">
        <f ca="1">IF(AND('Tracking Data'!M197&lt;&gt;"",'Tracking Data'!N197="",'Tracking Data'!$C197&lt;&gt;"Blocked",'Tracking Data'!$C197&lt;&gt;"Aborted"),1,"")</f>
        <v/>
      </c>
      <c r="H197" t="str">
        <f ca="1">IF(AND('Tracking Data'!N197&lt;&gt;"",'Tracking Data'!O197="",'Tracking Data'!$C197&lt;&gt;"Blocked",'Tracking Data'!$C197&lt;&gt;"Aborted"),1,"")</f>
        <v/>
      </c>
      <c r="I197" t="str">
        <f ca="1">IF(AND('Tracking Data'!O197&lt;&gt;"",'Tracking Data'!P197="",'Tracking Data'!$C197&lt;&gt;"Blocked",'Tracking Data'!$C197&lt;&gt;"Aborted"),1,"")</f>
        <v/>
      </c>
      <c r="J197" t="str">
        <f ca="1">IF(AND('Tracking Data'!P197&lt;&gt;"",'Tracking Data'!Q197="",'Tracking Data'!$C197&lt;&gt;"Blocked",'Tracking Data'!$C197&lt;&gt;"Aborted"),1,"")</f>
        <v/>
      </c>
      <c r="K197" t="str">
        <f ca="1">IF(AND('Tracking Data'!Q197&lt;&gt;"",'Tracking Data'!R197="",'Tracking Data'!$C197&lt;&gt;"Blocked",'Tracking Data'!$C197&lt;&gt;"Aborted"),1,"")</f>
        <v/>
      </c>
      <c r="L197" t="str">
        <f>IF('Tracking Data'!R197&lt;&gt;"",1,"")</f>
        <v/>
      </c>
      <c r="M197" t="b">
        <f>IF('Tracking Data'!H197="XS",0,IF('Tracking Data'!H197="S",2,IF('Tracking Data'!H197="M",3,IF('Tracking Data'!H197="L",5,IF('Tracking Data'!H197="XL",10)))))</f>
        <v>0</v>
      </c>
      <c r="N197" s="22" t="e">
        <f>WORKDAY('Tracking Data'!K197,M197)</f>
        <v>#VALUE!</v>
      </c>
      <c r="O197" s="22" t="e">
        <f>IF(L197&lt;&gt;1,N197,'Tracking Data'!R197)</f>
        <v>#VALUE!</v>
      </c>
    </row>
    <row r="198" spans="5:15" x14ac:dyDescent="0.25">
      <c r="E198" t="str">
        <f ca="1">IF(AND('Tracking Data'!K198&lt;&gt;"",'Tracking Data'!L198="",'Tracking Data'!$C198&lt;&gt;"Blocked",'Tracking Data'!$C198&lt;&gt;"Aborted"),1,"")</f>
        <v/>
      </c>
      <c r="F198" t="str">
        <f ca="1">IF(AND('Tracking Data'!L198&lt;&gt;"",'Tracking Data'!M198="",'Tracking Data'!$C198&lt;&gt;"Blocked",'Tracking Data'!$C198&lt;&gt;"Aborted"),1,"")</f>
        <v/>
      </c>
      <c r="G198" t="str">
        <f ca="1">IF(AND('Tracking Data'!M198&lt;&gt;"",'Tracking Data'!N198="",'Tracking Data'!$C198&lt;&gt;"Blocked",'Tracking Data'!$C198&lt;&gt;"Aborted"),1,"")</f>
        <v/>
      </c>
      <c r="H198" t="str">
        <f ca="1">IF(AND('Tracking Data'!N198&lt;&gt;"",'Tracking Data'!O198="",'Tracking Data'!$C198&lt;&gt;"Blocked",'Tracking Data'!$C198&lt;&gt;"Aborted"),1,"")</f>
        <v/>
      </c>
      <c r="I198" t="str">
        <f ca="1">IF(AND('Tracking Data'!O198&lt;&gt;"",'Tracking Data'!P198="",'Tracking Data'!$C198&lt;&gt;"Blocked",'Tracking Data'!$C198&lt;&gt;"Aborted"),1,"")</f>
        <v/>
      </c>
      <c r="J198" t="str">
        <f ca="1">IF(AND('Tracking Data'!P198&lt;&gt;"",'Tracking Data'!Q198="",'Tracking Data'!$C198&lt;&gt;"Blocked",'Tracking Data'!$C198&lt;&gt;"Aborted"),1,"")</f>
        <v/>
      </c>
      <c r="K198" t="str">
        <f ca="1">IF(AND('Tracking Data'!Q198&lt;&gt;"",'Tracking Data'!R198="",'Tracking Data'!$C198&lt;&gt;"Blocked",'Tracking Data'!$C198&lt;&gt;"Aborted"),1,"")</f>
        <v/>
      </c>
      <c r="L198" t="str">
        <f>IF('Tracking Data'!R198&lt;&gt;"",1,"")</f>
        <v/>
      </c>
      <c r="M198" t="b">
        <f>IF('Tracking Data'!H198="XS",0,IF('Tracking Data'!H198="S",2,IF('Tracking Data'!H198="M",3,IF('Tracking Data'!H198="L",5,IF('Tracking Data'!H198="XL",10)))))</f>
        <v>0</v>
      </c>
      <c r="N198" s="22" t="e">
        <f>WORKDAY('Tracking Data'!K198,M198)</f>
        <v>#VALUE!</v>
      </c>
      <c r="O198" s="22" t="e">
        <f>IF(L198&lt;&gt;1,N198,'Tracking Data'!R198)</f>
        <v>#VALUE!</v>
      </c>
    </row>
    <row r="199" spans="5:15" x14ac:dyDescent="0.25">
      <c r="E199" t="str">
        <f ca="1">IF(AND('Tracking Data'!K199&lt;&gt;"",'Tracking Data'!L199="",'Tracking Data'!$C199&lt;&gt;"Blocked",'Tracking Data'!$C199&lt;&gt;"Aborted"),1,"")</f>
        <v/>
      </c>
      <c r="F199" t="str">
        <f ca="1">IF(AND('Tracking Data'!L199&lt;&gt;"",'Tracking Data'!M199="",'Tracking Data'!$C199&lt;&gt;"Blocked",'Tracking Data'!$C199&lt;&gt;"Aborted"),1,"")</f>
        <v/>
      </c>
      <c r="G199" t="str">
        <f ca="1">IF(AND('Tracking Data'!M199&lt;&gt;"",'Tracking Data'!N199="",'Tracking Data'!$C199&lt;&gt;"Blocked",'Tracking Data'!$C199&lt;&gt;"Aborted"),1,"")</f>
        <v/>
      </c>
      <c r="H199" t="str">
        <f ca="1">IF(AND('Tracking Data'!N199&lt;&gt;"",'Tracking Data'!O199="",'Tracking Data'!$C199&lt;&gt;"Blocked",'Tracking Data'!$C199&lt;&gt;"Aborted"),1,"")</f>
        <v/>
      </c>
      <c r="I199" t="str">
        <f ca="1">IF(AND('Tracking Data'!O199&lt;&gt;"",'Tracking Data'!P199="",'Tracking Data'!$C199&lt;&gt;"Blocked",'Tracking Data'!$C199&lt;&gt;"Aborted"),1,"")</f>
        <v/>
      </c>
      <c r="J199" t="str">
        <f ca="1">IF(AND('Tracking Data'!P199&lt;&gt;"",'Tracking Data'!Q199="",'Tracking Data'!$C199&lt;&gt;"Blocked",'Tracking Data'!$C199&lt;&gt;"Aborted"),1,"")</f>
        <v/>
      </c>
      <c r="K199" t="str">
        <f ca="1">IF(AND('Tracking Data'!Q199&lt;&gt;"",'Tracking Data'!R199="",'Tracking Data'!$C199&lt;&gt;"Blocked",'Tracking Data'!$C199&lt;&gt;"Aborted"),1,"")</f>
        <v/>
      </c>
      <c r="L199" t="str">
        <f>IF('Tracking Data'!R199&lt;&gt;"",1,"")</f>
        <v/>
      </c>
      <c r="M199" t="b">
        <f>IF('Tracking Data'!H199="XS",0,IF('Tracking Data'!H199="S",2,IF('Tracking Data'!H199="M",3,IF('Tracking Data'!H199="L",5,IF('Tracking Data'!H199="XL",10)))))</f>
        <v>0</v>
      </c>
      <c r="N199" s="22" t="e">
        <f>WORKDAY('Tracking Data'!K199,M199)</f>
        <v>#VALUE!</v>
      </c>
      <c r="O199" s="22" t="e">
        <f>IF(L199&lt;&gt;1,N199,'Tracking Data'!R199)</f>
        <v>#VALUE!</v>
      </c>
    </row>
    <row r="200" spans="5:15" x14ac:dyDescent="0.25">
      <c r="E200" t="str">
        <f ca="1">IF(AND('Tracking Data'!K200&lt;&gt;"",'Tracking Data'!L200="",'Tracking Data'!$C200&lt;&gt;"Blocked",'Tracking Data'!$C200&lt;&gt;"Aborted"),1,"")</f>
        <v/>
      </c>
      <c r="F200" t="str">
        <f ca="1">IF(AND('Tracking Data'!L200&lt;&gt;"",'Tracking Data'!M200="",'Tracking Data'!$C200&lt;&gt;"Blocked",'Tracking Data'!$C200&lt;&gt;"Aborted"),1,"")</f>
        <v/>
      </c>
      <c r="G200" t="str">
        <f ca="1">IF(AND('Tracking Data'!M200&lt;&gt;"",'Tracking Data'!N200="",'Tracking Data'!$C200&lt;&gt;"Blocked",'Tracking Data'!$C200&lt;&gt;"Aborted"),1,"")</f>
        <v/>
      </c>
      <c r="H200" t="str">
        <f ca="1">IF(AND('Tracking Data'!N200&lt;&gt;"",'Tracking Data'!O200="",'Tracking Data'!$C200&lt;&gt;"Blocked",'Tracking Data'!$C200&lt;&gt;"Aborted"),1,"")</f>
        <v/>
      </c>
      <c r="I200" t="str">
        <f ca="1">IF(AND('Tracking Data'!O200&lt;&gt;"",'Tracking Data'!P200="",'Tracking Data'!$C200&lt;&gt;"Blocked",'Tracking Data'!$C200&lt;&gt;"Aborted"),1,"")</f>
        <v/>
      </c>
      <c r="J200" t="str">
        <f ca="1">IF(AND('Tracking Data'!P200&lt;&gt;"",'Tracking Data'!Q200="",'Tracking Data'!$C200&lt;&gt;"Blocked",'Tracking Data'!$C200&lt;&gt;"Aborted"),1,"")</f>
        <v/>
      </c>
      <c r="K200" t="str">
        <f ca="1">IF(AND('Tracking Data'!Q200&lt;&gt;"",'Tracking Data'!R200="",'Tracking Data'!$C200&lt;&gt;"Blocked",'Tracking Data'!$C200&lt;&gt;"Aborted"),1,"")</f>
        <v/>
      </c>
      <c r="L200" t="str">
        <f>IF('Tracking Data'!R200&lt;&gt;"",1,"")</f>
        <v/>
      </c>
      <c r="M200" t="b">
        <f>IF('Tracking Data'!H200="XS",0,IF('Tracking Data'!H200="S",2,IF('Tracking Data'!H200="M",3,IF('Tracking Data'!H200="L",5,IF('Tracking Data'!H200="XL",10)))))</f>
        <v>0</v>
      </c>
      <c r="N200" s="22" t="e">
        <f>WORKDAY('Tracking Data'!K200,M200)</f>
        <v>#VALUE!</v>
      </c>
      <c r="O200" s="22" t="e">
        <f>IF(L200&lt;&gt;1,N200,'Tracking Data'!R200)</f>
        <v>#VALUE!</v>
      </c>
    </row>
    <row r="201" spans="5:15" x14ac:dyDescent="0.25">
      <c r="E201" t="str">
        <f ca="1">IF(AND('Tracking Data'!K201&lt;&gt;"",'Tracking Data'!L201="",'Tracking Data'!$C201&lt;&gt;"Blocked",'Tracking Data'!$C201&lt;&gt;"Aborted"),1,"")</f>
        <v/>
      </c>
      <c r="F201" t="str">
        <f ca="1">IF(AND('Tracking Data'!L201&lt;&gt;"",'Tracking Data'!M201="",'Tracking Data'!$C201&lt;&gt;"Blocked",'Tracking Data'!$C201&lt;&gt;"Aborted"),1,"")</f>
        <v/>
      </c>
      <c r="G201" t="str">
        <f ca="1">IF(AND('Tracking Data'!M201&lt;&gt;"",'Tracking Data'!N201="",'Tracking Data'!$C201&lt;&gt;"Blocked",'Tracking Data'!$C201&lt;&gt;"Aborted"),1,"")</f>
        <v/>
      </c>
      <c r="H201" t="str">
        <f ca="1">IF(AND('Tracking Data'!N201&lt;&gt;"",'Tracking Data'!O201="",'Tracking Data'!$C201&lt;&gt;"Blocked",'Tracking Data'!$C201&lt;&gt;"Aborted"),1,"")</f>
        <v/>
      </c>
      <c r="I201" t="str">
        <f ca="1">IF(AND('Tracking Data'!O201&lt;&gt;"",'Tracking Data'!P201="",'Tracking Data'!$C201&lt;&gt;"Blocked",'Tracking Data'!$C201&lt;&gt;"Aborted"),1,"")</f>
        <v/>
      </c>
      <c r="J201" t="str">
        <f ca="1">IF(AND('Tracking Data'!P201&lt;&gt;"",'Tracking Data'!Q201="",'Tracking Data'!$C201&lt;&gt;"Blocked",'Tracking Data'!$C201&lt;&gt;"Aborted"),1,"")</f>
        <v/>
      </c>
      <c r="K201" t="str">
        <f ca="1">IF(AND('Tracking Data'!Q201&lt;&gt;"",'Tracking Data'!R201="",'Tracking Data'!$C201&lt;&gt;"Blocked",'Tracking Data'!$C201&lt;&gt;"Aborted"),1,"")</f>
        <v/>
      </c>
      <c r="L201" t="str">
        <f>IF('Tracking Data'!R201&lt;&gt;"",1,"")</f>
        <v/>
      </c>
      <c r="M201" t="b">
        <f>IF('Tracking Data'!H201="XS",0,IF('Tracking Data'!H201="S",2,IF('Tracking Data'!H201="M",3,IF('Tracking Data'!H201="L",5,IF('Tracking Data'!H201="XL",10)))))</f>
        <v>0</v>
      </c>
      <c r="N201" s="22" t="e">
        <f>WORKDAY('Tracking Data'!K201,M201)</f>
        <v>#VALUE!</v>
      </c>
      <c r="O201" s="22" t="e">
        <f>IF(L201&lt;&gt;1,N201,'Tracking Data'!R201)</f>
        <v>#VALUE!</v>
      </c>
    </row>
    <row r="202" spans="5:15" x14ac:dyDescent="0.25">
      <c r="E202" t="str">
        <f ca="1">IF(AND('Tracking Data'!K202&lt;&gt;"",'Tracking Data'!L202="",'Tracking Data'!$C202&lt;&gt;"Blocked",'Tracking Data'!$C202&lt;&gt;"Aborted"),1,"")</f>
        <v/>
      </c>
      <c r="F202" t="str">
        <f ca="1">IF(AND('Tracking Data'!L202&lt;&gt;"",'Tracking Data'!M202="",'Tracking Data'!$C202&lt;&gt;"Blocked",'Tracking Data'!$C202&lt;&gt;"Aborted"),1,"")</f>
        <v/>
      </c>
      <c r="G202" t="str">
        <f ca="1">IF(AND('Tracking Data'!M202&lt;&gt;"",'Tracking Data'!N202="",'Tracking Data'!$C202&lt;&gt;"Blocked",'Tracking Data'!$C202&lt;&gt;"Aborted"),1,"")</f>
        <v/>
      </c>
      <c r="H202" t="str">
        <f ca="1">IF(AND('Tracking Data'!N202&lt;&gt;"",'Tracking Data'!O202="",'Tracking Data'!$C202&lt;&gt;"Blocked",'Tracking Data'!$C202&lt;&gt;"Aborted"),1,"")</f>
        <v/>
      </c>
      <c r="I202" t="str">
        <f ca="1">IF(AND('Tracking Data'!O202&lt;&gt;"",'Tracking Data'!P202="",'Tracking Data'!$C202&lt;&gt;"Blocked",'Tracking Data'!$C202&lt;&gt;"Aborted"),1,"")</f>
        <v/>
      </c>
      <c r="J202" t="str">
        <f ca="1">IF(AND('Tracking Data'!P202&lt;&gt;"",'Tracking Data'!Q202="",'Tracking Data'!$C202&lt;&gt;"Blocked",'Tracking Data'!$C202&lt;&gt;"Aborted"),1,"")</f>
        <v/>
      </c>
      <c r="K202" t="str">
        <f ca="1">IF(AND('Tracking Data'!Q202&lt;&gt;"",'Tracking Data'!R202="",'Tracking Data'!$C202&lt;&gt;"Blocked",'Tracking Data'!$C202&lt;&gt;"Aborted"),1,"")</f>
        <v/>
      </c>
      <c r="L202" t="str">
        <f>IF('Tracking Data'!R202&lt;&gt;"",1,"")</f>
        <v/>
      </c>
      <c r="M202" t="b">
        <f>IF('Tracking Data'!H202="XS",0,IF('Tracking Data'!H202="S",2,IF('Tracking Data'!H202="M",3,IF('Tracking Data'!H202="L",5,IF('Tracking Data'!H202="XL",10)))))</f>
        <v>0</v>
      </c>
      <c r="N202" s="22" t="e">
        <f>WORKDAY('Tracking Data'!K202,M202)</f>
        <v>#VALUE!</v>
      </c>
      <c r="O202" s="22" t="e">
        <f>IF(L202&lt;&gt;1,N202,'Tracking Data'!R202)</f>
        <v>#VALUE!</v>
      </c>
    </row>
    <row r="203" spans="5:15" x14ac:dyDescent="0.25">
      <c r="E203" t="str">
        <f ca="1">IF(AND('Tracking Data'!K203&lt;&gt;"",'Tracking Data'!L203="",'Tracking Data'!$C203&lt;&gt;"Blocked",'Tracking Data'!$C203&lt;&gt;"Aborted"),1,"")</f>
        <v/>
      </c>
      <c r="F203" t="str">
        <f ca="1">IF(AND('Tracking Data'!L203&lt;&gt;"",'Tracking Data'!M203="",'Tracking Data'!$C203&lt;&gt;"Blocked",'Tracking Data'!$C203&lt;&gt;"Aborted"),1,"")</f>
        <v/>
      </c>
      <c r="G203" t="str">
        <f ca="1">IF(AND('Tracking Data'!M203&lt;&gt;"",'Tracking Data'!N203="",'Tracking Data'!$C203&lt;&gt;"Blocked",'Tracking Data'!$C203&lt;&gt;"Aborted"),1,"")</f>
        <v/>
      </c>
      <c r="H203" t="str">
        <f ca="1">IF(AND('Tracking Data'!N203&lt;&gt;"",'Tracking Data'!O203="",'Tracking Data'!$C203&lt;&gt;"Blocked",'Tracking Data'!$C203&lt;&gt;"Aborted"),1,"")</f>
        <v/>
      </c>
      <c r="I203" t="str">
        <f ca="1">IF(AND('Tracking Data'!O203&lt;&gt;"",'Tracking Data'!P203="",'Tracking Data'!$C203&lt;&gt;"Blocked",'Tracking Data'!$C203&lt;&gt;"Aborted"),1,"")</f>
        <v/>
      </c>
      <c r="J203" t="str">
        <f ca="1">IF(AND('Tracking Data'!P203&lt;&gt;"",'Tracking Data'!Q203="",'Tracking Data'!$C203&lt;&gt;"Blocked",'Tracking Data'!$C203&lt;&gt;"Aborted"),1,"")</f>
        <v/>
      </c>
      <c r="K203" t="str">
        <f ca="1">IF(AND('Tracking Data'!Q203&lt;&gt;"",'Tracking Data'!R203="",'Tracking Data'!$C203&lt;&gt;"Blocked",'Tracking Data'!$C203&lt;&gt;"Aborted"),1,"")</f>
        <v/>
      </c>
      <c r="L203" t="str">
        <f>IF('Tracking Data'!R203&lt;&gt;"",1,"")</f>
        <v/>
      </c>
      <c r="M203" t="b">
        <f>IF('Tracking Data'!H203="XS",0,IF('Tracking Data'!H203="S",2,IF('Tracking Data'!H203="M",3,IF('Tracking Data'!H203="L",5,IF('Tracking Data'!H203="XL",10)))))</f>
        <v>0</v>
      </c>
      <c r="N203" s="22" t="e">
        <f>WORKDAY('Tracking Data'!K203,M203)</f>
        <v>#VALUE!</v>
      </c>
      <c r="O203" s="22" t="e">
        <f>IF(L203&lt;&gt;1,N203,'Tracking Data'!R203)</f>
        <v>#VALUE!</v>
      </c>
    </row>
    <row r="204" spans="5:15" x14ac:dyDescent="0.25">
      <c r="E204" t="str">
        <f ca="1">IF(AND('Tracking Data'!K204&lt;&gt;"",'Tracking Data'!L204="",'Tracking Data'!$C204&lt;&gt;"Blocked",'Tracking Data'!$C204&lt;&gt;"Aborted"),1,"")</f>
        <v/>
      </c>
      <c r="F204" t="str">
        <f ca="1">IF(AND('Tracking Data'!L204&lt;&gt;"",'Tracking Data'!M204="",'Tracking Data'!$C204&lt;&gt;"Blocked",'Tracking Data'!$C204&lt;&gt;"Aborted"),1,"")</f>
        <v/>
      </c>
      <c r="G204" t="str">
        <f ca="1">IF(AND('Tracking Data'!M204&lt;&gt;"",'Tracking Data'!N204="",'Tracking Data'!$C204&lt;&gt;"Blocked",'Tracking Data'!$C204&lt;&gt;"Aborted"),1,"")</f>
        <v/>
      </c>
      <c r="H204" t="str">
        <f ca="1">IF(AND('Tracking Data'!N204&lt;&gt;"",'Tracking Data'!O204="",'Tracking Data'!$C204&lt;&gt;"Blocked",'Tracking Data'!$C204&lt;&gt;"Aborted"),1,"")</f>
        <v/>
      </c>
      <c r="I204" t="str">
        <f ca="1">IF(AND('Tracking Data'!O204&lt;&gt;"",'Tracking Data'!P204="",'Tracking Data'!$C204&lt;&gt;"Blocked",'Tracking Data'!$C204&lt;&gt;"Aborted"),1,"")</f>
        <v/>
      </c>
      <c r="J204" t="str">
        <f ca="1">IF(AND('Tracking Data'!P204&lt;&gt;"",'Tracking Data'!Q204="",'Tracking Data'!$C204&lt;&gt;"Blocked",'Tracking Data'!$C204&lt;&gt;"Aborted"),1,"")</f>
        <v/>
      </c>
      <c r="K204" t="str">
        <f ca="1">IF(AND('Tracking Data'!Q204&lt;&gt;"",'Tracking Data'!R204="",'Tracking Data'!$C204&lt;&gt;"Blocked",'Tracking Data'!$C204&lt;&gt;"Aborted"),1,"")</f>
        <v/>
      </c>
      <c r="L204" t="str">
        <f>IF('Tracking Data'!R204&lt;&gt;"",1,"")</f>
        <v/>
      </c>
      <c r="M204" t="b">
        <f>IF('Tracking Data'!H204="XS",0,IF('Tracking Data'!H204="S",2,IF('Tracking Data'!H204="M",3,IF('Tracking Data'!H204="L",5,IF('Tracking Data'!H204="XL",10)))))</f>
        <v>0</v>
      </c>
      <c r="N204" s="22" t="e">
        <f>WORKDAY('Tracking Data'!K204,M204)</f>
        <v>#VALUE!</v>
      </c>
      <c r="O204" s="22" t="e">
        <f>IF(L204&lt;&gt;1,N204,'Tracking Data'!R204)</f>
        <v>#VALUE!</v>
      </c>
    </row>
    <row r="205" spans="5:15" x14ac:dyDescent="0.25">
      <c r="E205" t="str">
        <f ca="1">IF(AND('Tracking Data'!K205&lt;&gt;"",'Tracking Data'!L205="",'Tracking Data'!$C205&lt;&gt;"Blocked",'Tracking Data'!$C205&lt;&gt;"Aborted"),1,"")</f>
        <v/>
      </c>
      <c r="F205" t="str">
        <f ca="1">IF(AND('Tracking Data'!L205&lt;&gt;"",'Tracking Data'!M205="",'Tracking Data'!$C205&lt;&gt;"Blocked",'Tracking Data'!$C205&lt;&gt;"Aborted"),1,"")</f>
        <v/>
      </c>
      <c r="G205" t="str">
        <f ca="1">IF(AND('Tracking Data'!M205&lt;&gt;"",'Tracking Data'!N205="",'Tracking Data'!$C205&lt;&gt;"Blocked",'Tracking Data'!$C205&lt;&gt;"Aborted"),1,"")</f>
        <v/>
      </c>
      <c r="H205" t="str">
        <f ca="1">IF(AND('Tracking Data'!N205&lt;&gt;"",'Tracking Data'!O205="",'Tracking Data'!$C205&lt;&gt;"Blocked",'Tracking Data'!$C205&lt;&gt;"Aborted"),1,"")</f>
        <v/>
      </c>
      <c r="I205" t="str">
        <f ca="1">IF(AND('Tracking Data'!O205&lt;&gt;"",'Tracking Data'!P205="",'Tracking Data'!$C205&lt;&gt;"Blocked",'Tracking Data'!$C205&lt;&gt;"Aborted"),1,"")</f>
        <v/>
      </c>
      <c r="J205" t="str">
        <f ca="1">IF(AND('Tracking Data'!P205&lt;&gt;"",'Tracking Data'!Q205="",'Tracking Data'!$C205&lt;&gt;"Blocked",'Tracking Data'!$C205&lt;&gt;"Aborted"),1,"")</f>
        <v/>
      </c>
      <c r="K205" t="str">
        <f ca="1">IF(AND('Tracking Data'!Q205&lt;&gt;"",'Tracking Data'!R205="",'Tracking Data'!$C205&lt;&gt;"Blocked",'Tracking Data'!$C205&lt;&gt;"Aborted"),1,"")</f>
        <v/>
      </c>
      <c r="L205" t="str">
        <f>IF('Tracking Data'!R205&lt;&gt;"",1,"")</f>
        <v/>
      </c>
      <c r="M205" t="b">
        <f>IF('Tracking Data'!H205="XS",0,IF('Tracking Data'!H205="S",2,IF('Tracking Data'!H205="M",3,IF('Tracking Data'!H205="L",5,IF('Tracking Data'!H205="XL",10)))))</f>
        <v>0</v>
      </c>
      <c r="N205" s="22" t="e">
        <f>WORKDAY('Tracking Data'!K205,M205)</f>
        <v>#VALUE!</v>
      </c>
      <c r="O205" s="22" t="e">
        <f>IF(L205&lt;&gt;1,N205,'Tracking Data'!R205)</f>
        <v>#VALUE!</v>
      </c>
    </row>
    <row r="206" spans="5:15" x14ac:dyDescent="0.25">
      <c r="E206" t="str">
        <f ca="1">IF(AND('Tracking Data'!K206&lt;&gt;"",'Tracking Data'!L206="",'Tracking Data'!$C206&lt;&gt;"Blocked",'Tracking Data'!$C206&lt;&gt;"Aborted"),1,"")</f>
        <v/>
      </c>
      <c r="F206" t="str">
        <f ca="1">IF(AND('Tracking Data'!L206&lt;&gt;"",'Tracking Data'!M206="",'Tracking Data'!$C206&lt;&gt;"Blocked",'Tracking Data'!$C206&lt;&gt;"Aborted"),1,"")</f>
        <v/>
      </c>
      <c r="G206" t="str">
        <f ca="1">IF(AND('Tracking Data'!M206&lt;&gt;"",'Tracking Data'!N206="",'Tracking Data'!$C206&lt;&gt;"Blocked",'Tracking Data'!$C206&lt;&gt;"Aborted"),1,"")</f>
        <v/>
      </c>
      <c r="H206" t="str">
        <f ca="1">IF(AND('Tracking Data'!N206&lt;&gt;"",'Tracking Data'!O206="",'Tracking Data'!$C206&lt;&gt;"Blocked",'Tracking Data'!$C206&lt;&gt;"Aborted"),1,"")</f>
        <v/>
      </c>
      <c r="I206" t="str">
        <f ca="1">IF(AND('Tracking Data'!O206&lt;&gt;"",'Tracking Data'!P206="",'Tracking Data'!$C206&lt;&gt;"Blocked",'Tracking Data'!$C206&lt;&gt;"Aborted"),1,"")</f>
        <v/>
      </c>
      <c r="J206" t="str">
        <f ca="1">IF(AND('Tracking Data'!P206&lt;&gt;"",'Tracking Data'!Q206="",'Tracking Data'!$C206&lt;&gt;"Blocked",'Tracking Data'!$C206&lt;&gt;"Aborted"),1,"")</f>
        <v/>
      </c>
      <c r="K206" t="str">
        <f ca="1">IF(AND('Tracking Data'!Q206&lt;&gt;"",'Tracking Data'!R206="",'Tracking Data'!$C206&lt;&gt;"Blocked",'Tracking Data'!$C206&lt;&gt;"Aborted"),1,"")</f>
        <v/>
      </c>
      <c r="L206" t="str">
        <f>IF('Tracking Data'!R206&lt;&gt;"",1,"")</f>
        <v/>
      </c>
      <c r="M206" t="b">
        <f>IF('Tracking Data'!H206="XS",0,IF('Tracking Data'!H206="S",2,IF('Tracking Data'!H206="M",3,IF('Tracking Data'!H206="L",5,IF('Tracking Data'!H206="XL",10)))))</f>
        <v>0</v>
      </c>
      <c r="N206" s="22" t="e">
        <f>WORKDAY('Tracking Data'!K206,M206)</f>
        <v>#VALUE!</v>
      </c>
      <c r="O206" s="22" t="e">
        <f>IF(L206&lt;&gt;1,N206,'Tracking Data'!R206)</f>
        <v>#VALUE!</v>
      </c>
    </row>
    <row r="207" spans="5:15" x14ac:dyDescent="0.25">
      <c r="E207" t="str">
        <f ca="1">IF(AND('Tracking Data'!K207&lt;&gt;"",'Tracking Data'!L207="",'Tracking Data'!$C207&lt;&gt;"Blocked",'Tracking Data'!$C207&lt;&gt;"Aborted"),1,"")</f>
        <v/>
      </c>
      <c r="F207" t="str">
        <f ca="1">IF(AND('Tracking Data'!L207&lt;&gt;"",'Tracking Data'!M207="",'Tracking Data'!$C207&lt;&gt;"Blocked",'Tracking Data'!$C207&lt;&gt;"Aborted"),1,"")</f>
        <v/>
      </c>
      <c r="G207" t="str">
        <f ca="1">IF(AND('Tracking Data'!M207&lt;&gt;"",'Tracking Data'!N207="",'Tracking Data'!$C207&lt;&gt;"Blocked",'Tracking Data'!$C207&lt;&gt;"Aborted"),1,"")</f>
        <v/>
      </c>
      <c r="H207" t="str">
        <f ca="1">IF(AND('Tracking Data'!N207&lt;&gt;"",'Tracking Data'!O207="",'Tracking Data'!$C207&lt;&gt;"Blocked",'Tracking Data'!$C207&lt;&gt;"Aborted"),1,"")</f>
        <v/>
      </c>
      <c r="I207" t="str">
        <f ca="1">IF(AND('Tracking Data'!O207&lt;&gt;"",'Tracking Data'!P207="",'Tracking Data'!$C207&lt;&gt;"Blocked",'Tracking Data'!$C207&lt;&gt;"Aborted"),1,"")</f>
        <v/>
      </c>
      <c r="J207" t="str">
        <f ca="1">IF(AND('Tracking Data'!P207&lt;&gt;"",'Tracking Data'!Q207="",'Tracking Data'!$C207&lt;&gt;"Blocked",'Tracking Data'!$C207&lt;&gt;"Aborted"),1,"")</f>
        <v/>
      </c>
      <c r="K207" t="str">
        <f ca="1">IF(AND('Tracking Data'!Q207&lt;&gt;"",'Tracking Data'!R207="",'Tracking Data'!$C207&lt;&gt;"Blocked",'Tracking Data'!$C207&lt;&gt;"Aborted"),1,"")</f>
        <v/>
      </c>
      <c r="L207" t="str">
        <f>IF('Tracking Data'!R207&lt;&gt;"",1,"")</f>
        <v/>
      </c>
      <c r="M207" t="b">
        <f>IF('Tracking Data'!H207="XS",0,IF('Tracking Data'!H207="S",2,IF('Tracking Data'!H207="M",3,IF('Tracking Data'!H207="L",5,IF('Tracking Data'!H207="XL",10)))))</f>
        <v>0</v>
      </c>
      <c r="N207" s="22" t="e">
        <f>WORKDAY('Tracking Data'!K207,M207)</f>
        <v>#VALUE!</v>
      </c>
      <c r="O207" s="22" t="e">
        <f>IF(L207&lt;&gt;1,N207,'Tracking Data'!R207)</f>
        <v>#VALUE!</v>
      </c>
    </row>
    <row r="208" spans="5:15" x14ac:dyDescent="0.25">
      <c r="E208" t="str">
        <f ca="1">IF(AND('Tracking Data'!K208&lt;&gt;"",'Tracking Data'!L208="",'Tracking Data'!$C208&lt;&gt;"Blocked",'Tracking Data'!$C208&lt;&gt;"Aborted"),1,"")</f>
        <v/>
      </c>
      <c r="F208" t="str">
        <f ca="1">IF(AND('Tracking Data'!L208&lt;&gt;"",'Tracking Data'!M208="",'Tracking Data'!$C208&lt;&gt;"Blocked",'Tracking Data'!$C208&lt;&gt;"Aborted"),1,"")</f>
        <v/>
      </c>
      <c r="G208" t="str">
        <f ca="1">IF(AND('Tracking Data'!M208&lt;&gt;"",'Tracking Data'!N208="",'Tracking Data'!$C208&lt;&gt;"Blocked",'Tracking Data'!$C208&lt;&gt;"Aborted"),1,"")</f>
        <v/>
      </c>
      <c r="H208" t="str">
        <f ca="1">IF(AND('Tracking Data'!N208&lt;&gt;"",'Tracking Data'!O208="",'Tracking Data'!$C208&lt;&gt;"Blocked",'Tracking Data'!$C208&lt;&gt;"Aborted"),1,"")</f>
        <v/>
      </c>
      <c r="I208" t="str">
        <f ca="1">IF(AND('Tracking Data'!O208&lt;&gt;"",'Tracking Data'!P208="",'Tracking Data'!$C208&lt;&gt;"Blocked",'Tracking Data'!$C208&lt;&gt;"Aborted"),1,"")</f>
        <v/>
      </c>
      <c r="J208" t="str">
        <f ca="1">IF(AND('Tracking Data'!P208&lt;&gt;"",'Tracking Data'!Q208="",'Tracking Data'!$C208&lt;&gt;"Blocked",'Tracking Data'!$C208&lt;&gt;"Aborted"),1,"")</f>
        <v/>
      </c>
      <c r="K208" t="str">
        <f ca="1">IF(AND('Tracking Data'!Q208&lt;&gt;"",'Tracking Data'!R208="",'Tracking Data'!$C208&lt;&gt;"Blocked",'Tracking Data'!$C208&lt;&gt;"Aborted"),1,"")</f>
        <v/>
      </c>
      <c r="L208" t="str">
        <f>IF('Tracking Data'!R208&lt;&gt;"",1,"")</f>
        <v/>
      </c>
      <c r="M208" t="b">
        <f>IF('Tracking Data'!H208="XS",0,IF('Tracking Data'!H208="S",2,IF('Tracking Data'!H208="M",3,IF('Tracking Data'!H208="L",5,IF('Tracking Data'!H208="XL",10)))))</f>
        <v>0</v>
      </c>
      <c r="N208" s="22" t="e">
        <f>WORKDAY('Tracking Data'!K208,M208)</f>
        <v>#VALUE!</v>
      </c>
      <c r="O208" s="22" t="e">
        <f>IF(L208&lt;&gt;1,N208,'Tracking Data'!R208)</f>
        <v>#VALUE!</v>
      </c>
    </row>
    <row r="209" spans="5:15" x14ac:dyDescent="0.25">
      <c r="E209" t="str">
        <f ca="1">IF(AND('Tracking Data'!K209&lt;&gt;"",'Tracking Data'!L209="",'Tracking Data'!$C209&lt;&gt;"Blocked",'Tracking Data'!$C209&lt;&gt;"Aborted"),1,"")</f>
        <v/>
      </c>
      <c r="F209" t="str">
        <f ca="1">IF(AND('Tracking Data'!L209&lt;&gt;"",'Tracking Data'!M209="",'Tracking Data'!$C209&lt;&gt;"Blocked",'Tracking Data'!$C209&lt;&gt;"Aborted"),1,"")</f>
        <v/>
      </c>
      <c r="G209" t="str">
        <f ca="1">IF(AND('Tracking Data'!M209&lt;&gt;"",'Tracking Data'!N209="",'Tracking Data'!$C209&lt;&gt;"Blocked",'Tracking Data'!$C209&lt;&gt;"Aborted"),1,"")</f>
        <v/>
      </c>
      <c r="H209" t="str">
        <f ca="1">IF(AND('Tracking Data'!N209&lt;&gt;"",'Tracking Data'!O209="",'Tracking Data'!$C209&lt;&gt;"Blocked",'Tracking Data'!$C209&lt;&gt;"Aborted"),1,"")</f>
        <v/>
      </c>
      <c r="I209" t="str">
        <f ca="1">IF(AND('Tracking Data'!O209&lt;&gt;"",'Tracking Data'!P209="",'Tracking Data'!$C209&lt;&gt;"Blocked",'Tracking Data'!$C209&lt;&gt;"Aborted"),1,"")</f>
        <v/>
      </c>
      <c r="J209" t="str">
        <f ca="1">IF(AND('Tracking Data'!P209&lt;&gt;"",'Tracking Data'!Q209="",'Tracking Data'!$C209&lt;&gt;"Blocked",'Tracking Data'!$C209&lt;&gt;"Aborted"),1,"")</f>
        <v/>
      </c>
      <c r="K209" t="str">
        <f ca="1">IF(AND('Tracking Data'!Q209&lt;&gt;"",'Tracking Data'!R209="",'Tracking Data'!$C209&lt;&gt;"Blocked",'Tracking Data'!$C209&lt;&gt;"Aborted"),1,"")</f>
        <v/>
      </c>
      <c r="L209" t="str">
        <f>IF('Tracking Data'!R209&lt;&gt;"",1,"")</f>
        <v/>
      </c>
      <c r="M209" t="b">
        <f>IF('Tracking Data'!H209="XS",0,IF('Tracking Data'!H209="S",2,IF('Tracking Data'!H209="M",3,IF('Tracking Data'!H209="L",5,IF('Tracking Data'!H209="XL",10)))))</f>
        <v>0</v>
      </c>
      <c r="N209" s="22" t="e">
        <f>WORKDAY('Tracking Data'!K209,M209)</f>
        <v>#VALUE!</v>
      </c>
      <c r="O209" s="22" t="e">
        <f>IF(L209&lt;&gt;1,N209,'Tracking Data'!R209)</f>
        <v>#VALUE!</v>
      </c>
    </row>
    <row r="210" spans="5:15" x14ac:dyDescent="0.25">
      <c r="E210" t="str">
        <f ca="1">IF(AND('Tracking Data'!K210&lt;&gt;"",'Tracking Data'!L210="",'Tracking Data'!$C210&lt;&gt;"Blocked",'Tracking Data'!$C210&lt;&gt;"Aborted"),1,"")</f>
        <v/>
      </c>
      <c r="F210" t="str">
        <f ca="1">IF(AND('Tracking Data'!L210&lt;&gt;"",'Tracking Data'!M210="",'Tracking Data'!$C210&lt;&gt;"Blocked",'Tracking Data'!$C210&lt;&gt;"Aborted"),1,"")</f>
        <v/>
      </c>
      <c r="G210" t="str">
        <f ca="1">IF(AND('Tracking Data'!M210&lt;&gt;"",'Tracking Data'!N210="",'Tracking Data'!$C210&lt;&gt;"Blocked",'Tracking Data'!$C210&lt;&gt;"Aborted"),1,"")</f>
        <v/>
      </c>
      <c r="H210" t="str">
        <f ca="1">IF(AND('Tracking Data'!N210&lt;&gt;"",'Tracking Data'!O210="",'Tracking Data'!$C210&lt;&gt;"Blocked",'Tracking Data'!$C210&lt;&gt;"Aborted"),1,"")</f>
        <v/>
      </c>
      <c r="I210" t="str">
        <f ca="1">IF(AND('Tracking Data'!O210&lt;&gt;"",'Tracking Data'!P210="",'Tracking Data'!$C210&lt;&gt;"Blocked",'Tracking Data'!$C210&lt;&gt;"Aborted"),1,"")</f>
        <v/>
      </c>
      <c r="J210" t="str">
        <f ca="1">IF(AND('Tracking Data'!P210&lt;&gt;"",'Tracking Data'!Q210="",'Tracking Data'!$C210&lt;&gt;"Blocked",'Tracking Data'!$C210&lt;&gt;"Aborted"),1,"")</f>
        <v/>
      </c>
      <c r="K210" t="str">
        <f ca="1">IF(AND('Tracking Data'!Q210&lt;&gt;"",'Tracking Data'!R210="",'Tracking Data'!$C210&lt;&gt;"Blocked",'Tracking Data'!$C210&lt;&gt;"Aborted"),1,"")</f>
        <v/>
      </c>
      <c r="L210" t="str">
        <f>IF('Tracking Data'!R210&lt;&gt;"",1,"")</f>
        <v/>
      </c>
      <c r="M210" t="b">
        <f>IF('Tracking Data'!H210="XS",0,IF('Tracking Data'!H210="S",2,IF('Tracking Data'!H210="M",3,IF('Tracking Data'!H210="L",5,IF('Tracking Data'!H210="XL",10)))))</f>
        <v>0</v>
      </c>
      <c r="N210" s="22" t="e">
        <f>WORKDAY('Tracking Data'!K210,M210)</f>
        <v>#VALUE!</v>
      </c>
      <c r="O210" s="22" t="e">
        <f>IF(L210&lt;&gt;1,N210,'Tracking Data'!R210)</f>
        <v>#VALUE!</v>
      </c>
    </row>
    <row r="211" spans="5:15" x14ac:dyDescent="0.25">
      <c r="E211" t="str">
        <f ca="1">IF(AND('Tracking Data'!K211&lt;&gt;"",'Tracking Data'!L211="",'Tracking Data'!$C211&lt;&gt;"Blocked",'Tracking Data'!$C211&lt;&gt;"Aborted"),1,"")</f>
        <v/>
      </c>
      <c r="F211" t="str">
        <f ca="1">IF(AND('Tracking Data'!L211&lt;&gt;"",'Tracking Data'!M211="",'Tracking Data'!$C211&lt;&gt;"Blocked",'Tracking Data'!$C211&lt;&gt;"Aborted"),1,"")</f>
        <v/>
      </c>
      <c r="G211" t="str">
        <f ca="1">IF(AND('Tracking Data'!M211&lt;&gt;"",'Tracking Data'!N211="",'Tracking Data'!$C211&lt;&gt;"Blocked",'Tracking Data'!$C211&lt;&gt;"Aborted"),1,"")</f>
        <v/>
      </c>
      <c r="H211" t="str">
        <f ca="1">IF(AND('Tracking Data'!N211&lt;&gt;"",'Tracking Data'!O211="",'Tracking Data'!$C211&lt;&gt;"Blocked",'Tracking Data'!$C211&lt;&gt;"Aborted"),1,"")</f>
        <v/>
      </c>
      <c r="I211" t="str">
        <f ca="1">IF(AND('Tracking Data'!O211&lt;&gt;"",'Tracking Data'!P211="",'Tracking Data'!$C211&lt;&gt;"Blocked",'Tracking Data'!$C211&lt;&gt;"Aborted"),1,"")</f>
        <v/>
      </c>
      <c r="J211" t="str">
        <f ca="1">IF(AND('Tracking Data'!P211&lt;&gt;"",'Tracking Data'!Q211="",'Tracking Data'!$C211&lt;&gt;"Blocked",'Tracking Data'!$C211&lt;&gt;"Aborted"),1,"")</f>
        <v/>
      </c>
      <c r="K211" t="str">
        <f ca="1">IF(AND('Tracking Data'!Q211&lt;&gt;"",'Tracking Data'!R211="",'Tracking Data'!$C211&lt;&gt;"Blocked",'Tracking Data'!$C211&lt;&gt;"Aborted"),1,"")</f>
        <v/>
      </c>
      <c r="L211" t="str">
        <f>IF('Tracking Data'!R211&lt;&gt;"",1,"")</f>
        <v/>
      </c>
      <c r="M211" t="b">
        <f>IF('Tracking Data'!H211="XS",0,IF('Tracking Data'!H211="S",2,IF('Tracking Data'!H211="M",3,IF('Tracking Data'!H211="L",5,IF('Tracking Data'!H211="XL",10)))))</f>
        <v>0</v>
      </c>
      <c r="N211" s="22" t="e">
        <f>WORKDAY('Tracking Data'!K211,M211)</f>
        <v>#VALUE!</v>
      </c>
      <c r="O211" s="22" t="e">
        <f>IF(L211&lt;&gt;1,N211,'Tracking Data'!R211)</f>
        <v>#VALUE!</v>
      </c>
    </row>
    <row r="212" spans="5:15" x14ac:dyDescent="0.25">
      <c r="E212" t="str">
        <f ca="1">IF(AND('Tracking Data'!K212&lt;&gt;"",'Tracking Data'!L212="",'Tracking Data'!$C212&lt;&gt;"Blocked",'Tracking Data'!$C212&lt;&gt;"Aborted"),1,"")</f>
        <v/>
      </c>
      <c r="F212" t="str">
        <f ca="1">IF(AND('Tracking Data'!L212&lt;&gt;"",'Tracking Data'!M212="",'Tracking Data'!$C212&lt;&gt;"Blocked",'Tracking Data'!$C212&lt;&gt;"Aborted"),1,"")</f>
        <v/>
      </c>
      <c r="G212" t="str">
        <f ca="1">IF(AND('Tracking Data'!M212&lt;&gt;"",'Tracking Data'!N212="",'Tracking Data'!$C212&lt;&gt;"Blocked",'Tracking Data'!$C212&lt;&gt;"Aborted"),1,"")</f>
        <v/>
      </c>
      <c r="H212" t="str">
        <f ca="1">IF(AND('Tracking Data'!N212&lt;&gt;"",'Tracking Data'!O212="",'Tracking Data'!$C212&lt;&gt;"Blocked",'Tracking Data'!$C212&lt;&gt;"Aborted"),1,"")</f>
        <v/>
      </c>
      <c r="I212" t="str">
        <f ca="1">IF(AND('Tracking Data'!O212&lt;&gt;"",'Tracking Data'!P212="",'Tracking Data'!$C212&lt;&gt;"Blocked",'Tracking Data'!$C212&lt;&gt;"Aborted"),1,"")</f>
        <v/>
      </c>
      <c r="J212" t="str">
        <f ca="1">IF(AND('Tracking Data'!P212&lt;&gt;"",'Tracking Data'!Q212="",'Tracking Data'!$C212&lt;&gt;"Blocked",'Tracking Data'!$C212&lt;&gt;"Aborted"),1,"")</f>
        <v/>
      </c>
      <c r="K212" t="str">
        <f ca="1">IF(AND('Tracking Data'!Q212&lt;&gt;"",'Tracking Data'!R212="",'Tracking Data'!$C212&lt;&gt;"Blocked",'Tracking Data'!$C212&lt;&gt;"Aborted"),1,"")</f>
        <v/>
      </c>
      <c r="L212" t="str">
        <f>IF('Tracking Data'!R212&lt;&gt;"",1,"")</f>
        <v/>
      </c>
      <c r="M212" t="b">
        <f>IF('Tracking Data'!H212="XS",0,IF('Tracking Data'!H212="S",2,IF('Tracking Data'!H212="M",3,IF('Tracking Data'!H212="L",5,IF('Tracking Data'!H212="XL",10)))))</f>
        <v>0</v>
      </c>
      <c r="N212" s="22" t="e">
        <f>WORKDAY('Tracking Data'!K212,M212)</f>
        <v>#VALUE!</v>
      </c>
      <c r="O212" s="22" t="e">
        <f>IF(L212&lt;&gt;1,N212,'Tracking Data'!R212)</f>
        <v>#VALUE!</v>
      </c>
    </row>
    <row r="213" spans="5:15" x14ac:dyDescent="0.25">
      <c r="E213" t="str">
        <f ca="1">IF(AND('Tracking Data'!K213&lt;&gt;"",'Tracking Data'!L213="",'Tracking Data'!$C213&lt;&gt;"Blocked",'Tracking Data'!$C213&lt;&gt;"Aborted"),1,"")</f>
        <v/>
      </c>
      <c r="F213" t="str">
        <f ca="1">IF(AND('Tracking Data'!L213&lt;&gt;"",'Tracking Data'!M213="",'Tracking Data'!$C213&lt;&gt;"Blocked",'Tracking Data'!$C213&lt;&gt;"Aborted"),1,"")</f>
        <v/>
      </c>
      <c r="G213" t="str">
        <f ca="1">IF(AND('Tracking Data'!M213&lt;&gt;"",'Tracking Data'!N213="",'Tracking Data'!$C213&lt;&gt;"Blocked",'Tracking Data'!$C213&lt;&gt;"Aborted"),1,"")</f>
        <v/>
      </c>
      <c r="H213" t="str">
        <f ca="1">IF(AND('Tracking Data'!N213&lt;&gt;"",'Tracking Data'!O213="",'Tracking Data'!$C213&lt;&gt;"Blocked",'Tracking Data'!$C213&lt;&gt;"Aborted"),1,"")</f>
        <v/>
      </c>
      <c r="I213" t="str">
        <f ca="1">IF(AND('Tracking Data'!O213&lt;&gt;"",'Tracking Data'!P213="",'Tracking Data'!$C213&lt;&gt;"Blocked",'Tracking Data'!$C213&lt;&gt;"Aborted"),1,"")</f>
        <v/>
      </c>
      <c r="J213" t="str">
        <f ca="1">IF(AND('Tracking Data'!P213&lt;&gt;"",'Tracking Data'!Q213="",'Tracking Data'!$C213&lt;&gt;"Blocked",'Tracking Data'!$C213&lt;&gt;"Aborted"),1,"")</f>
        <v/>
      </c>
      <c r="K213" t="str">
        <f ca="1">IF(AND('Tracking Data'!Q213&lt;&gt;"",'Tracking Data'!R213="",'Tracking Data'!$C213&lt;&gt;"Blocked",'Tracking Data'!$C213&lt;&gt;"Aborted"),1,"")</f>
        <v/>
      </c>
      <c r="L213" t="str">
        <f>IF('Tracking Data'!R213&lt;&gt;"",1,"")</f>
        <v/>
      </c>
      <c r="M213" t="b">
        <f>IF('Tracking Data'!H213="XS",0,IF('Tracking Data'!H213="S",2,IF('Tracking Data'!H213="M",3,IF('Tracking Data'!H213="L",5,IF('Tracking Data'!H213="XL",10)))))</f>
        <v>0</v>
      </c>
      <c r="N213" s="22" t="e">
        <f>WORKDAY('Tracking Data'!K213,M213)</f>
        <v>#VALUE!</v>
      </c>
      <c r="O213" s="22" t="e">
        <f>IF(L213&lt;&gt;1,N213,'Tracking Data'!R213)</f>
        <v>#VALUE!</v>
      </c>
    </row>
    <row r="214" spans="5:15" x14ac:dyDescent="0.25">
      <c r="E214" t="str">
        <f ca="1">IF(AND('Tracking Data'!K214&lt;&gt;"",'Tracking Data'!L214="",'Tracking Data'!$C214&lt;&gt;"Blocked",'Tracking Data'!$C214&lt;&gt;"Aborted"),1,"")</f>
        <v/>
      </c>
      <c r="F214" t="str">
        <f ca="1">IF(AND('Tracking Data'!L214&lt;&gt;"",'Tracking Data'!M214="",'Tracking Data'!$C214&lt;&gt;"Blocked",'Tracking Data'!$C214&lt;&gt;"Aborted"),1,"")</f>
        <v/>
      </c>
      <c r="G214" t="str">
        <f ca="1">IF(AND('Tracking Data'!M214&lt;&gt;"",'Tracking Data'!N214="",'Tracking Data'!$C214&lt;&gt;"Blocked",'Tracking Data'!$C214&lt;&gt;"Aborted"),1,"")</f>
        <v/>
      </c>
      <c r="H214" t="str">
        <f ca="1">IF(AND('Tracking Data'!N214&lt;&gt;"",'Tracking Data'!O214="",'Tracking Data'!$C214&lt;&gt;"Blocked",'Tracking Data'!$C214&lt;&gt;"Aborted"),1,"")</f>
        <v/>
      </c>
      <c r="I214" t="str">
        <f ca="1">IF(AND('Tracking Data'!O214&lt;&gt;"",'Tracking Data'!P214="",'Tracking Data'!$C214&lt;&gt;"Blocked",'Tracking Data'!$C214&lt;&gt;"Aborted"),1,"")</f>
        <v/>
      </c>
      <c r="J214" t="str">
        <f ca="1">IF(AND('Tracking Data'!P214&lt;&gt;"",'Tracking Data'!Q214="",'Tracking Data'!$C214&lt;&gt;"Blocked",'Tracking Data'!$C214&lt;&gt;"Aborted"),1,"")</f>
        <v/>
      </c>
      <c r="K214" t="str">
        <f ca="1">IF(AND('Tracking Data'!Q214&lt;&gt;"",'Tracking Data'!R214="",'Tracking Data'!$C214&lt;&gt;"Blocked",'Tracking Data'!$C214&lt;&gt;"Aborted"),1,"")</f>
        <v/>
      </c>
      <c r="L214" t="str">
        <f>IF('Tracking Data'!R214&lt;&gt;"",1,"")</f>
        <v/>
      </c>
      <c r="M214" t="b">
        <f>IF('Tracking Data'!H214="XS",0,IF('Tracking Data'!H214="S",2,IF('Tracking Data'!H214="M",3,IF('Tracking Data'!H214="L",5,IF('Tracking Data'!H214="XL",10)))))</f>
        <v>0</v>
      </c>
      <c r="N214" s="22" t="e">
        <f>WORKDAY('Tracking Data'!K214,M214)</f>
        <v>#VALUE!</v>
      </c>
      <c r="O214" s="22" t="e">
        <f>IF(L214&lt;&gt;1,N214,'Tracking Data'!R214)</f>
        <v>#VALUE!</v>
      </c>
    </row>
    <row r="215" spans="5:15" x14ac:dyDescent="0.25">
      <c r="E215" t="str">
        <f ca="1">IF(AND('Tracking Data'!K215&lt;&gt;"",'Tracking Data'!L215="",'Tracking Data'!$C215&lt;&gt;"Blocked",'Tracking Data'!$C215&lt;&gt;"Aborted"),1,"")</f>
        <v/>
      </c>
      <c r="F215" t="str">
        <f ca="1">IF(AND('Tracking Data'!L215&lt;&gt;"",'Tracking Data'!M215="",'Tracking Data'!$C215&lt;&gt;"Blocked",'Tracking Data'!$C215&lt;&gt;"Aborted"),1,"")</f>
        <v/>
      </c>
      <c r="G215" t="str">
        <f ca="1">IF(AND('Tracking Data'!M215&lt;&gt;"",'Tracking Data'!N215="",'Tracking Data'!$C215&lt;&gt;"Blocked",'Tracking Data'!$C215&lt;&gt;"Aborted"),1,"")</f>
        <v/>
      </c>
      <c r="H215" t="str">
        <f ca="1">IF(AND('Tracking Data'!N215&lt;&gt;"",'Tracking Data'!O215="",'Tracking Data'!$C215&lt;&gt;"Blocked",'Tracking Data'!$C215&lt;&gt;"Aborted"),1,"")</f>
        <v/>
      </c>
      <c r="I215" t="str">
        <f ca="1">IF(AND('Tracking Data'!O215&lt;&gt;"",'Tracking Data'!P215="",'Tracking Data'!$C215&lt;&gt;"Blocked",'Tracking Data'!$C215&lt;&gt;"Aborted"),1,"")</f>
        <v/>
      </c>
      <c r="J215" t="str">
        <f ca="1">IF(AND('Tracking Data'!P215&lt;&gt;"",'Tracking Data'!Q215="",'Tracking Data'!$C215&lt;&gt;"Blocked",'Tracking Data'!$C215&lt;&gt;"Aborted"),1,"")</f>
        <v/>
      </c>
      <c r="K215" t="str">
        <f ca="1">IF(AND('Tracking Data'!Q215&lt;&gt;"",'Tracking Data'!R215="",'Tracking Data'!$C215&lt;&gt;"Blocked",'Tracking Data'!$C215&lt;&gt;"Aborted"),1,"")</f>
        <v/>
      </c>
      <c r="L215" t="str">
        <f>IF('Tracking Data'!R215&lt;&gt;"",1,"")</f>
        <v/>
      </c>
      <c r="M215" t="b">
        <f>IF('Tracking Data'!H215="XS",0,IF('Tracking Data'!H215="S",2,IF('Tracking Data'!H215="M",3,IF('Tracking Data'!H215="L",5,IF('Tracking Data'!H215="XL",10)))))</f>
        <v>0</v>
      </c>
      <c r="N215" s="22" t="e">
        <f>WORKDAY('Tracking Data'!K215,M215)</f>
        <v>#VALUE!</v>
      </c>
      <c r="O215" s="22" t="e">
        <f>IF(L215&lt;&gt;1,N215,'Tracking Data'!R215)</f>
        <v>#VALUE!</v>
      </c>
    </row>
    <row r="216" spans="5:15" x14ac:dyDescent="0.25">
      <c r="E216" t="str">
        <f ca="1">IF(AND('Tracking Data'!K216&lt;&gt;"",'Tracking Data'!L216="",'Tracking Data'!$C216&lt;&gt;"Blocked",'Tracking Data'!$C216&lt;&gt;"Aborted"),1,"")</f>
        <v/>
      </c>
      <c r="F216" t="str">
        <f ca="1">IF(AND('Tracking Data'!L216&lt;&gt;"",'Tracking Data'!M216="",'Tracking Data'!$C216&lt;&gt;"Blocked",'Tracking Data'!$C216&lt;&gt;"Aborted"),1,"")</f>
        <v/>
      </c>
      <c r="G216" t="str">
        <f ca="1">IF(AND('Tracking Data'!M216&lt;&gt;"",'Tracking Data'!N216="",'Tracking Data'!$C216&lt;&gt;"Blocked",'Tracking Data'!$C216&lt;&gt;"Aborted"),1,"")</f>
        <v/>
      </c>
      <c r="H216" t="str">
        <f ca="1">IF(AND('Tracking Data'!N216&lt;&gt;"",'Tracking Data'!O216="",'Tracking Data'!$C216&lt;&gt;"Blocked",'Tracking Data'!$C216&lt;&gt;"Aborted"),1,"")</f>
        <v/>
      </c>
      <c r="I216" t="str">
        <f ca="1">IF(AND('Tracking Data'!O216&lt;&gt;"",'Tracking Data'!P216="",'Tracking Data'!$C216&lt;&gt;"Blocked",'Tracking Data'!$C216&lt;&gt;"Aborted"),1,"")</f>
        <v/>
      </c>
      <c r="J216" t="str">
        <f ca="1">IF(AND('Tracking Data'!P216&lt;&gt;"",'Tracking Data'!Q216="",'Tracking Data'!$C216&lt;&gt;"Blocked",'Tracking Data'!$C216&lt;&gt;"Aborted"),1,"")</f>
        <v/>
      </c>
      <c r="K216" t="str">
        <f ca="1">IF(AND('Tracking Data'!Q216&lt;&gt;"",'Tracking Data'!R216="",'Tracking Data'!$C216&lt;&gt;"Blocked",'Tracking Data'!$C216&lt;&gt;"Aborted"),1,"")</f>
        <v/>
      </c>
      <c r="L216" t="str">
        <f>IF('Tracking Data'!R216&lt;&gt;"",1,"")</f>
        <v/>
      </c>
      <c r="M216" t="b">
        <f>IF('Tracking Data'!H216="XS",0,IF('Tracking Data'!H216="S",2,IF('Tracking Data'!H216="M",3,IF('Tracking Data'!H216="L",5,IF('Tracking Data'!H216="XL",10)))))</f>
        <v>0</v>
      </c>
      <c r="N216" s="22" t="e">
        <f>WORKDAY('Tracking Data'!K216,M216)</f>
        <v>#VALUE!</v>
      </c>
      <c r="O216" s="22" t="e">
        <f>IF(L216&lt;&gt;1,N216,'Tracking Data'!R216)</f>
        <v>#VALUE!</v>
      </c>
    </row>
    <row r="217" spans="5:15" x14ac:dyDescent="0.25">
      <c r="E217" t="str">
        <f ca="1">IF(AND('Tracking Data'!K217&lt;&gt;"",'Tracking Data'!L217="",'Tracking Data'!$C217&lt;&gt;"Blocked",'Tracking Data'!$C217&lt;&gt;"Aborted"),1,"")</f>
        <v/>
      </c>
      <c r="F217" t="str">
        <f ca="1">IF(AND('Tracking Data'!L217&lt;&gt;"",'Tracking Data'!M217="",'Tracking Data'!$C217&lt;&gt;"Blocked",'Tracking Data'!$C217&lt;&gt;"Aborted"),1,"")</f>
        <v/>
      </c>
      <c r="G217" t="str">
        <f ca="1">IF(AND('Tracking Data'!M217&lt;&gt;"",'Tracking Data'!N217="",'Tracking Data'!$C217&lt;&gt;"Blocked",'Tracking Data'!$C217&lt;&gt;"Aborted"),1,"")</f>
        <v/>
      </c>
      <c r="H217" t="str">
        <f ca="1">IF(AND('Tracking Data'!N217&lt;&gt;"",'Tracking Data'!O217="",'Tracking Data'!$C217&lt;&gt;"Blocked",'Tracking Data'!$C217&lt;&gt;"Aborted"),1,"")</f>
        <v/>
      </c>
      <c r="I217" t="str">
        <f ca="1">IF(AND('Tracking Data'!O217&lt;&gt;"",'Tracking Data'!P217="",'Tracking Data'!$C217&lt;&gt;"Blocked",'Tracking Data'!$C217&lt;&gt;"Aborted"),1,"")</f>
        <v/>
      </c>
      <c r="J217" t="str">
        <f ca="1">IF(AND('Tracking Data'!P217&lt;&gt;"",'Tracking Data'!Q217="",'Tracking Data'!$C217&lt;&gt;"Blocked",'Tracking Data'!$C217&lt;&gt;"Aborted"),1,"")</f>
        <v/>
      </c>
      <c r="K217" t="str">
        <f ca="1">IF(AND('Tracking Data'!Q217&lt;&gt;"",'Tracking Data'!R217="",'Tracking Data'!$C217&lt;&gt;"Blocked",'Tracking Data'!$C217&lt;&gt;"Aborted"),1,"")</f>
        <v/>
      </c>
      <c r="L217" t="str">
        <f>IF('Tracking Data'!R217&lt;&gt;"",1,"")</f>
        <v/>
      </c>
      <c r="M217" t="b">
        <f>IF('Tracking Data'!H217="XS",0,IF('Tracking Data'!H217="S",2,IF('Tracking Data'!H217="M",3,IF('Tracking Data'!H217="L",5,IF('Tracking Data'!H217="XL",10)))))</f>
        <v>0</v>
      </c>
      <c r="N217" s="22" t="e">
        <f>WORKDAY('Tracking Data'!K217,M217)</f>
        <v>#VALUE!</v>
      </c>
      <c r="O217" s="22" t="e">
        <f>IF(L217&lt;&gt;1,N217,'Tracking Data'!R217)</f>
        <v>#VALUE!</v>
      </c>
    </row>
    <row r="218" spans="5:15" x14ac:dyDescent="0.25">
      <c r="E218" t="str">
        <f ca="1">IF(AND('Tracking Data'!K218&lt;&gt;"",'Tracking Data'!L218="",'Tracking Data'!$C218&lt;&gt;"Blocked",'Tracking Data'!$C218&lt;&gt;"Aborted"),1,"")</f>
        <v/>
      </c>
      <c r="F218" t="str">
        <f ca="1">IF(AND('Tracking Data'!L218&lt;&gt;"",'Tracking Data'!M218="",'Tracking Data'!$C218&lt;&gt;"Blocked",'Tracking Data'!$C218&lt;&gt;"Aborted"),1,"")</f>
        <v/>
      </c>
      <c r="G218" t="str">
        <f ca="1">IF(AND('Tracking Data'!M218&lt;&gt;"",'Tracking Data'!N218="",'Tracking Data'!$C218&lt;&gt;"Blocked",'Tracking Data'!$C218&lt;&gt;"Aborted"),1,"")</f>
        <v/>
      </c>
      <c r="H218" t="str">
        <f ca="1">IF(AND('Tracking Data'!N218&lt;&gt;"",'Tracking Data'!O218="",'Tracking Data'!$C218&lt;&gt;"Blocked",'Tracking Data'!$C218&lt;&gt;"Aborted"),1,"")</f>
        <v/>
      </c>
      <c r="I218" t="str">
        <f ca="1">IF(AND('Tracking Data'!O218&lt;&gt;"",'Tracking Data'!P218="",'Tracking Data'!$C218&lt;&gt;"Blocked",'Tracking Data'!$C218&lt;&gt;"Aborted"),1,"")</f>
        <v/>
      </c>
      <c r="J218" t="str">
        <f ca="1">IF(AND('Tracking Data'!P218&lt;&gt;"",'Tracking Data'!Q218="",'Tracking Data'!$C218&lt;&gt;"Blocked",'Tracking Data'!$C218&lt;&gt;"Aborted"),1,"")</f>
        <v/>
      </c>
      <c r="K218" t="str">
        <f ca="1">IF(AND('Tracking Data'!Q218&lt;&gt;"",'Tracking Data'!R218="",'Tracking Data'!$C218&lt;&gt;"Blocked",'Tracking Data'!$C218&lt;&gt;"Aborted"),1,"")</f>
        <v/>
      </c>
      <c r="L218" t="str">
        <f>IF('Tracking Data'!R218&lt;&gt;"",1,"")</f>
        <v/>
      </c>
      <c r="M218" t="b">
        <f>IF('Tracking Data'!H218="XS",0,IF('Tracking Data'!H218="S",2,IF('Tracking Data'!H218="M",3,IF('Tracking Data'!H218="L",5,IF('Tracking Data'!H218="XL",10)))))</f>
        <v>0</v>
      </c>
      <c r="N218" s="22" t="e">
        <f>WORKDAY('Tracking Data'!K218,M218)</f>
        <v>#VALUE!</v>
      </c>
      <c r="O218" s="22" t="e">
        <f>IF(L218&lt;&gt;1,N218,'Tracking Data'!R218)</f>
        <v>#VALUE!</v>
      </c>
    </row>
    <row r="219" spans="5:15" x14ac:dyDescent="0.25">
      <c r="E219" t="str">
        <f ca="1">IF(AND('Tracking Data'!K219&lt;&gt;"",'Tracking Data'!L219="",'Tracking Data'!$C219&lt;&gt;"Blocked",'Tracking Data'!$C219&lt;&gt;"Aborted"),1,"")</f>
        <v/>
      </c>
      <c r="F219" t="str">
        <f ca="1">IF(AND('Tracking Data'!L219&lt;&gt;"",'Tracking Data'!M219="",'Tracking Data'!$C219&lt;&gt;"Blocked",'Tracking Data'!$C219&lt;&gt;"Aborted"),1,"")</f>
        <v/>
      </c>
      <c r="G219" t="str">
        <f ca="1">IF(AND('Tracking Data'!M219&lt;&gt;"",'Tracking Data'!N219="",'Tracking Data'!$C219&lt;&gt;"Blocked",'Tracking Data'!$C219&lt;&gt;"Aborted"),1,"")</f>
        <v/>
      </c>
      <c r="H219" t="str">
        <f ca="1">IF(AND('Tracking Data'!N219&lt;&gt;"",'Tracking Data'!O219="",'Tracking Data'!$C219&lt;&gt;"Blocked",'Tracking Data'!$C219&lt;&gt;"Aborted"),1,"")</f>
        <v/>
      </c>
      <c r="I219" t="str">
        <f ca="1">IF(AND('Tracking Data'!O219&lt;&gt;"",'Tracking Data'!P219="",'Tracking Data'!$C219&lt;&gt;"Blocked",'Tracking Data'!$C219&lt;&gt;"Aborted"),1,"")</f>
        <v/>
      </c>
      <c r="J219" t="str">
        <f ca="1">IF(AND('Tracking Data'!P219&lt;&gt;"",'Tracking Data'!Q219="",'Tracking Data'!$C219&lt;&gt;"Blocked",'Tracking Data'!$C219&lt;&gt;"Aborted"),1,"")</f>
        <v/>
      </c>
      <c r="K219" t="str">
        <f ca="1">IF(AND('Tracking Data'!Q219&lt;&gt;"",'Tracking Data'!R219="",'Tracking Data'!$C219&lt;&gt;"Blocked",'Tracking Data'!$C219&lt;&gt;"Aborted"),1,"")</f>
        <v/>
      </c>
      <c r="L219" t="str">
        <f>IF('Tracking Data'!R219&lt;&gt;"",1,"")</f>
        <v/>
      </c>
      <c r="M219" t="b">
        <f>IF('Tracking Data'!H219="XS",0,IF('Tracking Data'!H219="S",2,IF('Tracking Data'!H219="M",3,IF('Tracking Data'!H219="L",5,IF('Tracking Data'!H219="XL",10)))))</f>
        <v>0</v>
      </c>
      <c r="N219" s="22" t="e">
        <f>WORKDAY('Tracking Data'!K219,M219)</f>
        <v>#VALUE!</v>
      </c>
      <c r="O219" s="22" t="e">
        <f>IF(L219&lt;&gt;1,N219,'Tracking Data'!R219)</f>
        <v>#VALUE!</v>
      </c>
    </row>
    <row r="220" spans="5:15" x14ac:dyDescent="0.25">
      <c r="E220" t="str">
        <f ca="1">IF(AND('Tracking Data'!K220&lt;&gt;"",'Tracking Data'!L220="",'Tracking Data'!$C220&lt;&gt;"Blocked",'Tracking Data'!$C220&lt;&gt;"Aborted"),1,"")</f>
        <v/>
      </c>
      <c r="F220" t="str">
        <f ca="1">IF(AND('Tracking Data'!L220&lt;&gt;"",'Tracking Data'!M220="",'Tracking Data'!$C220&lt;&gt;"Blocked",'Tracking Data'!$C220&lt;&gt;"Aborted"),1,"")</f>
        <v/>
      </c>
      <c r="G220" t="str">
        <f ca="1">IF(AND('Tracking Data'!M220&lt;&gt;"",'Tracking Data'!N220="",'Tracking Data'!$C220&lt;&gt;"Blocked",'Tracking Data'!$C220&lt;&gt;"Aborted"),1,"")</f>
        <v/>
      </c>
      <c r="H220" t="str">
        <f ca="1">IF(AND('Tracking Data'!N220&lt;&gt;"",'Tracking Data'!O220="",'Tracking Data'!$C220&lt;&gt;"Blocked",'Tracking Data'!$C220&lt;&gt;"Aborted"),1,"")</f>
        <v/>
      </c>
      <c r="I220" t="str">
        <f ca="1">IF(AND('Tracking Data'!O220&lt;&gt;"",'Tracking Data'!P220="",'Tracking Data'!$C220&lt;&gt;"Blocked",'Tracking Data'!$C220&lt;&gt;"Aborted"),1,"")</f>
        <v/>
      </c>
      <c r="J220" t="str">
        <f ca="1">IF(AND('Tracking Data'!P220&lt;&gt;"",'Tracking Data'!Q220="",'Tracking Data'!$C220&lt;&gt;"Blocked",'Tracking Data'!$C220&lt;&gt;"Aborted"),1,"")</f>
        <v/>
      </c>
      <c r="K220" t="str">
        <f ca="1">IF(AND('Tracking Data'!Q220&lt;&gt;"",'Tracking Data'!R220="",'Tracking Data'!$C220&lt;&gt;"Blocked",'Tracking Data'!$C220&lt;&gt;"Aborted"),1,"")</f>
        <v/>
      </c>
      <c r="L220" t="str">
        <f>IF('Tracking Data'!R220&lt;&gt;"",1,"")</f>
        <v/>
      </c>
      <c r="M220" t="b">
        <f>IF('Tracking Data'!H220="XS",0,IF('Tracking Data'!H220="S",2,IF('Tracking Data'!H220="M",3,IF('Tracking Data'!H220="L",5,IF('Tracking Data'!H220="XL",10)))))</f>
        <v>0</v>
      </c>
      <c r="N220" s="22" t="e">
        <f>WORKDAY('Tracking Data'!K220,M220)</f>
        <v>#VALUE!</v>
      </c>
      <c r="O220" s="22" t="e">
        <f>IF(L220&lt;&gt;1,N220,'Tracking Data'!R220)</f>
        <v>#VALUE!</v>
      </c>
    </row>
    <row r="221" spans="5:15" x14ac:dyDescent="0.25">
      <c r="E221" t="str">
        <f ca="1">IF(AND('Tracking Data'!K221&lt;&gt;"",'Tracking Data'!L221="",'Tracking Data'!$C221&lt;&gt;"Blocked",'Tracking Data'!$C221&lt;&gt;"Aborted"),1,"")</f>
        <v/>
      </c>
      <c r="F221" t="str">
        <f ca="1">IF(AND('Tracking Data'!L221&lt;&gt;"",'Tracking Data'!M221="",'Tracking Data'!$C221&lt;&gt;"Blocked",'Tracking Data'!$C221&lt;&gt;"Aborted"),1,"")</f>
        <v/>
      </c>
      <c r="G221" t="str">
        <f ca="1">IF(AND('Tracking Data'!M221&lt;&gt;"",'Tracking Data'!N221="",'Tracking Data'!$C221&lt;&gt;"Blocked",'Tracking Data'!$C221&lt;&gt;"Aborted"),1,"")</f>
        <v/>
      </c>
      <c r="H221" t="str">
        <f ca="1">IF(AND('Tracking Data'!N221&lt;&gt;"",'Tracking Data'!O221="",'Tracking Data'!$C221&lt;&gt;"Blocked",'Tracking Data'!$C221&lt;&gt;"Aborted"),1,"")</f>
        <v/>
      </c>
      <c r="I221" t="str">
        <f ca="1">IF(AND('Tracking Data'!O221&lt;&gt;"",'Tracking Data'!P221="",'Tracking Data'!$C221&lt;&gt;"Blocked",'Tracking Data'!$C221&lt;&gt;"Aborted"),1,"")</f>
        <v/>
      </c>
      <c r="J221" t="str">
        <f ca="1">IF(AND('Tracking Data'!P221&lt;&gt;"",'Tracking Data'!Q221="",'Tracking Data'!$C221&lt;&gt;"Blocked",'Tracking Data'!$C221&lt;&gt;"Aborted"),1,"")</f>
        <v/>
      </c>
      <c r="K221" t="str">
        <f ca="1">IF(AND('Tracking Data'!Q221&lt;&gt;"",'Tracking Data'!R221="",'Tracking Data'!$C221&lt;&gt;"Blocked",'Tracking Data'!$C221&lt;&gt;"Aborted"),1,"")</f>
        <v/>
      </c>
      <c r="L221" t="str">
        <f>IF('Tracking Data'!R221&lt;&gt;"",1,"")</f>
        <v/>
      </c>
      <c r="M221" t="b">
        <f>IF('Tracking Data'!H221="XS",0,IF('Tracking Data'!H221="S",2,IF('Tracking Data'!H221="M",3,IF('Tracking Data'!H221="L",5,IF('Tracking Data'!H221="XL",10)))))</f>
        <v>0</v>
      </c>
      <c r="N221" s="22" t="e">
        <f>WORKDAY('Tracking Data'!K221,M221)</f>
        <v>#VALUE!</v>
      </c>
      <c r="O221" s="22" t="e">
        <f>IF(L221&lt;&gt;1,N221,'Tracking Data'!R221)</f>
        <v>#VALUE!</v>
      </c>
    </row>
    <row r="222" spans="5:15" x14ac:dyDescent="0.25">
      <c r="E222" t="str">
        <f ca="1">IF(AND('Tracking Data'!K222&lt;&gt;"",'Tracking Data'!L222="",'Tracking Data'!$C222&lt;&gt;"Blocked",'Tracking Data'!$C222&lt;&gt;"Aborted"),1,"")</f>
        <v/>
      </c>
      <c r="F222" t="str">
        <f ca="1">IF(AND('Tracking Data'!L222&lt;&gt;"",'Tracking Data'!M222="",'Tracking Data'!$C222&lt;&gt;"Blocked",'Tracking Data'!$C222&lt;&gt;"Aborted"),1,"")</f>
        <v/>
      </c>
      <c r="G222" t="str">
        <f ca="1">IF(AND('Tracking Data'!M222&lt;&gt;"",'Tracking Data'!N222="",'Tracking Data'!$C222&lt;&gt;"Blocked",'Tracking Data'!$C222&lt;&gt;"Aborted"),1,"")</f>
        <v/>
      </c>
      <c r="H222" t="str">
        <f ca="1">IF(AND('Tracking Data'!N222&lt;&gt;"",'Tracking Data'!O222="",'Tracking Data'!$C222&lt;&gt;"Blocked",'Tracking Data'!$C222&lt;&gt;"Aborted"),1,"")</f>
        <v/>
      </c>
      <c r="I222" t="str">
        <f ca="1">IF(AND('Tracking Data'!O222&lt;&gt;"",'Tracking Data'!P222="",'Tracking Data'!$C222&lt;&gt;"Blocked",'Tracking Data'!$C222&lt;&gt;"Aborted"),1,"")</f>
        <v/>
      </c>
      <c r="J222" t="str">
        <f ca="1">IF(AND('Tracking Data'!P222&lt;&gt;"",'Tracking Data'!Q222="",'Tracking Data'!$C222&lt;&gt;"Blocked",'Tracking Data'!$C222&lt;&gt;"Aborted"),1,"")</f>
        <v/>
      </c>
      <c r="K222" t="str">
        <f ca="1">IF(AND('Tracking Data'!Q222&lt;&gt;"",'Tracking Data'!R222="",'Tracking Data'!$C222&lt;&gt;"Blocked",'Tracking Data'!$C222&lt;&gt;"Aborted"),1,"")</f>
        <v/>
      </c>
      <c r="L222" t="str">
        <f>IF('Tracking Data'!R222&lt;&gt;"",1,"")</f>
        <v/>
      </c>
      <c r="M222" t="b">
        <f>IF('Tracking Data'!H222="XS",0,IF('Tracking Data'!H222="S",2,IF('Tracking Data'!H222="M",3,IF('Tracking Data'!H222="L",5,IF('Tracking Data'!H222="XL",10)))))</f>
        <v>0</v>
      </c>
      <c r="N222" s="22" t="e">
        <f>WORKDAY('Tracking Data'!K222,M222)</f>
        <v>#VALUE!</v>
      </c>
      <c r="O222" s="22" t="e">
        <f>IF(L222&lt;&gt;1,N222,'Tracking Data'!R222)</f>
        <v>#VALUE!</v>
      </c>
    </row>
    <row r="223" spans="5:15" x14ac:dyDescent="0.25">
      <c r="E223" t="str">
        <f ca="1">IF(AND('Tracking Data'!K223&lt;&gt;"",'Tracking Data'!L223="",'Tracking Data'!$C223&lt;&gt;"Blocked",'Tracking Data'!$C223&lt;&gt;"Aborted"),1,"")</f>
        <v/>
      </c>
      <c r="F223" t="str">
        <f ca="1">IF(AND('Tracking Data'!L223&lt;&gt;"",'Tracking Data'!M223="",'Tracking Data'!$C223&lt;&gt;"Blocked",'Tracking Data'!$C223&lt;&gt;"Aborted"),1,"")</f>
        <v/>
      </c>
      <c r="G223" t="str">
        <f ca="1">IF(AND('Tracking Data'!M223&lt;&gt;"",'Tracking Data'!N223="",'Tracking Data'!$C223&lt;&gt;"Blocked",'Tracking Data'!$C223&lt;&gt;"Aborted"),1,"")</f>
        <v/>
      </c>
      <c r="H223" t="str">
        <f ca="1">IF(AND('Tracking Data'!N223&lt;&gt;"",'Tracking Data'!O223="",'Tracking Data'!$C223&lt;&gt;"Blocked",'Tracking Data'!$C223&lt;&gt;"Aborted"),1,"")</f>
        <v/>
      </c>
      <c r="I223" t="str">
        <f ca="1">IF(AND('Tracking Data'!O223&lt;&gt;"",'Tracking Data'!P223="",'Tracking Data'!$C223&lt;&gt;"Blocked",'Tracking Data'!$C223&lt;&gt;"Aborted"),1,"")</f>
        <v/>
      </c>
      <c r="J223" t="str">
        <f ca="1">IF(AND('Tracking Data'!P223&lt;&gt;"",'Tracking Data'!Q223="",'Tracking Data'!$C223&lt;&gt;"Blocked",'Tracking Data'!$C223&lt;&gt;"Aborted"),1,"")</f>
        <v/>
      </c>
      <c r="K223" t="str">
        <f ca="1">IF(AND('Tracking Data'!Q223&lt;&gt;"",'Tracking Data'!R223="",'Tracking Data'!$C223&lt;&gt;"Blocked",'Tracking Data'!$C223&lt;&gt;"Aborted"),1,"")</f>
        <v/>
      </c>
      <c r="L223" t="str">
        <f>IF('Tracking Data'!R223&lt;&gt;"",1,"")</f>
        <v/>
      </c>
      <c r="M223" t="b">
        <f>IF('Tracking Data'!H223="XS",0,IF('Tracking Data'!H223="S",2,IF('Tracking Data'!H223="M",3,IF('Tracking Data'!H223="L",5,IF('Tracking Data'!H223="XL",10)))))</f>
        <v>0</v>
      </c>
      <c r="N223" s="22" t="e">
        <f>WORKDAY('Tracking Data'!K223,M223)</f>
        <v>#VALUE!</v>
      </c>
      <c r="O223" s="22" t="e">
        <f>IF(L223&lt;&gt;1,N223,'Tracking Data'!R223)</f>
        <v>#VALUE!</v>
      </c>
    </row>
    <row r="224" spans="5:15" x14ac:dyDescent="0.25">
      <c r="E224" t="str">
        <f ca="1">IF(AND('Tracking Data'!K224&lt;&gt;"",'Tracking Data'!L224="",'Tracking Data'!$C224&lt;&gt;"Blocked",'Tracking Data'!$C224&lt;&gt;"Aborted"),1,"")</f>
        <v/>
      </c>
      <c r="F224" t="str">
        <f ca="1">IF(AND('Tracking Data'!L224&lt;&gt;"",'Tracking Data'!M224="",'Tracking Data'!$C224&lt;&gt;"Blocked",'Tracking Data'!$C224&lt;&gt;"Aborted"),1,"")</f>
        <v/>
      </c>
      <c r="G224" t="str">
        <f ca="1">IF(AND('Tracking Data'!M224&lt;&gt;"",'Tracking Data'!N224="",'Tracking Data'!$C224&lt;&gt;"Blocked",'Tracking Data'!$C224&lt;&gt;"Aborted"),1,"")</f>
        <v/>
      </c>
      <c r="H224" t="str">
        <f ca="1">IF(AND('Tracking Data'!N224&lt;&gt;"",'Tracking Data'!O224="",'Tracking Data'!$C224&lt;&gt;"Blocked",'Tracking Data'!$C224&lt;&gt;"Aborted"),1,"")</f>
        <v/>
      </c>
      <c r="I224" t="str">
        <f ca="1">IF(AND('Tracking Data'!O224&lt;&gt;"",'Tracking Data'!P224="",'Tracking Data'!$C224&lt;&gt;"Blocked",'Tracking Data'!$C224&lt;&gt;"Aborted"),1,"")</f>
        <v/>
      </c>
      <c r="J224" t="str">
        <f ca="1">IF(AND('Tracking Data'!P224&lt;&gt;"",'Tracking Data'!Q224="",'Tracking Data'!$C224&lt;&gt;"Blocked",'Tracking Data'!$C224&lt;&gt;"Aborted"),1,"")</f>
        <v/>
      </c>
      <c r="K224" t="str">
        <f ca="1">IF(AND('Tracking Data'!Q224&lt;&gt;"",'Tracking Data'!R224="",'Tracking Data'!$C224&lt;&gt;"Blocked",'Tracking Data'!$C224&lt;&gt;"Aborted"),1,"")</f>
        <v/>
      </c>
      <c r="L224" t="str">
        <f>IF('Tracking Data'!R224&lt;&gt;"",1,"")</f>
        <v/>
      </c>
      <c r="M224" t="b">
        <f>IF('Tracking Data'!H224="XS",0,IF('Tracking Data'!H224="S",2,IF('Tracking Data'!H224="M",3,IF('Tracking Data'!H224="L",5,IF('Tracking Data'!H224="XL",10)))))</f>
        <v>0</v>
      </c>
      <c r="N224" s="22" t="e">
        <f>WORKDAY('Tracking Data'!K224,M224)</f>
        <v>#VALUE!</v>
      </c>
      <c r="O224" s="22" t="e">
        <f>IF(L224&lt;&gt;1,N224,'Tracking Data'!R224)</f>
        <v>#VALUE!</v>
      </c>
    </row>
    <row r="225" spans="5:15" x14ac:dyDescent="0.25">
      <c r="E225" t="str">
        <f ca="1">IF(AND('Tracking Data'!K225&lt;&gt;"",'Tracking Data'!L225="",'Tracking Data'!$C225&lt;&gt;"Blocked",'Tracking Data'!$C225&lt;&gt;"Aborted"),1,"")</f>
        <v/>
      </c>
      <c r="F225" t="str">
        <f ca="1">IF(AND('Tracking Data'!L225&lt;&gt;"",'Tracking Data'!M225="",'Tracking Data'!$C225&lt;&gt;"Blocked",'Tracking Data'!$C225&lt;&gt;"Aborted"),1,"")</f>
        <v/>
      </c>
      <c r="G225" t="str">
        <f ca="1">IF(AND('Tracking Data'!M225&lt;&gt;"",'Tracking Data'!N225="",'Tracking Data'!$C225&lt;&gt;"Blocked",'Tracking Data'!$C225&lt;&gt;"Aborted"),1,"")</f>
        <v/>
      </c>
      <c r="H225" t="str">
        <f ca="1">IF(AND('Tracking Data'!N225&lt;&gt;"",'Tracking Data'!O225="",'Tracking Data'!$C225&lt;&gt;"Blocked",'Tracking Data'!$C225&lt;&gt;"Aborted"),1,"")</f>
        <v/>
      </c>
      <c r="I225" t="str">
        <f ca="1">IF(AND('Tracking Data'!O225&lt;&gt;"",'Tracking Data'!P225="",'Tracking Data'!$C225&lt;&gt;"Blocked",'Tracking Data'!$C225&lt;&gt;"Aborted"),1,"")</f>
        <v/>
      </c>
      <c r="J225" t="str">
        <f ca="1">IF(AND('Tracking Data'!P225&lt;&gt;"",'Tracking Data'!Q225="",'Tracking Data'!$C225&lt;&gt;"Blocked",'Tracking Data'!$C225&lt;&gt;"Aborted"),1,"")</f>
        <v/>
      </c>
      <c r="K225" t="str">
        <f ca="1">IF(AND('Tracking Data'!Q225&lt;&gt;"",'Tracking Data'!R225="",'Tracking Data'!$C225&lt;&gt;"Blocked",'Tracking Data'!$C225&lt;&gt;"Aborted"),1,"")</f>
        <v/>
      </c>
      <c r="L225" t="str">
        <f>IF('Tracking Data'!R225&lt;&gt;"",1,"")</f>
        <v/>
      </c>
      <c r="M225" t="b">
        <f>IF('Tracking Data'!H225="XS",0,IF('Tracking Data'!H225="S",2,IF('Tracking Data'!H225="M",3,IF('Tracking Data'!H225="L",5,IF('Tracking Data'!H225="XL",10)))))</f>
        <v>0</v>
      </c>
      <c r="N225" s="22" t="e">
        <f>WORKDAY('Tracking Data'!K225,M225)</f>
        <v>#VALUE!</v>
      </c>
      <c r="O225" s="22" t="e">
        <f>IF(L225&lt;&gt;1,N225,'Tracking Data'!R225)</f>
        <v>#VALUE!</v>
      </c>
    </row>
    <row r="226" spans="5:15" x14ac:dyDescent="0.25">
      <c r="E226" t="str">
        <f ca="1">IF(AND('Tracking Data'!K226&lt;&gt;"",'Tracking Data'!L226="",'Tracking Data'!$C226&lt;&gt;"Blocked",'Tracking Data'!$C226&lt;&gt;"Aborted"),1,"")</f>
        <v/>
      </c>
      <c r="F226" t="str">
        <f ca="1">IF(AND('Tracking Data'!L226&lt;&gt;"",'Tracking Data'!M226="",'Tracking Data'!$C226&lt;&gt;"Blocked",'Tracking Data'!$C226&lt;&gt;"Aborted"),1,"")</f>
        <v/>
      </c>
      <c r="G226" t="str">
        <f ca="1">IF(AND('Tracking Data'!M226&lt;&gt;"",'Tracking Data'!N226="",'Tracking Data'!$C226&lt;&gt;"Blocked",'Tracking Data'!$C226&lt;&gt;"Aborted"),1,"")</f>
        <v/>
      </c>
      <c r="H226" t="str">
        <f ca="1">IF(AND('Tracking Data'!N226&lt;&gt;"",'Tracking Data'!O226="",'Tracking Data'!$C226&lt;&gt;"Blocked",'Tracking Data'!$C226&lt;&gt;"Aborted"),1,"")</f>
        <v/>
      </c>
      <c r="I226" t="str">
        <f ca="1">IF(AND('Tracking Data'!O226&lt;&gt;"",'Tracking Data'!P226="",'Tracking Data'!$C226&lt;&gt;"Blocked",'Tracking Data'!$C226&lt;&gt;"Aborted"),1,"")</f>
        <v/>
      </c>
      <c r="J226" t="str">
        <f ca="1">IF(AND('Tracking Data'!P226&lt;&gt;"",'Tracking Data'!Q226="",'Tracking Data'!$C226&lt;&gt;"Blocked",'Tracking Data'!$C226&lt;&gt;"Aborted"),1,"")</f>
        <v/>
      </c>
      <c r="K226" t="str">
        <f ca="1">IF(AND('Tracking Data'!Q226&lt;&gt;"",'Tracking Data'!R226="",'Tracking Data'!$C226&lt;&gt;"Blocked",'Tracking Data'!$C226&lt;&gt;"Aborted"),1,"")</f>
        <v/>
      </c>
      <c r="L226" t="str">
        <f>IF('Tracking Data'!R226&lt;&gt;"",1,"")</f>
        <v/>
      </c>
      <c r="M226" t="b">
        <f>IF('Tracking Data'!H226="XS",0,IF('Tracking Data'!H226="S",2,IF('Tracking Data'!H226="M",3,IF('Tracking Data'!H226="L",5,IF('Tracking Data'!H226="XL",10)))))</f>
        <v>0</v>
      </c>
      <c r="N226" s="22" t="e">
        <f>WORKDAY('Tracking Data'!K226,M226)</f>
        <v>#VALUE!</v>
      </c>
      <c r="O226" s="22" t="e">
        <f>IF(L226&lt;&gt;1,N226,'Tracking Data'!R226)</f>
        <v>#VALUE!</v>
      </c>
    </row>
    <row r="227" spans="5:15" x14ac:dyDescent="0.25">
      <c r="E227" t="str">
        <f ca="1">IF(AND('Tracking Data'!K227&lt;&gt;"",'Tracking Data'!L227="",'Tracking Data'!$C227&lt;&gt;"Blocked",'Tracking Data'!$C227&lt;&gt;"Aborted"),1,"")</f>
        <v/>
      </c>
      <c r="F227" t="str">
        <f ca="1">IF(AND('Tracking Data'!L227&lt;&gt;"",'Tracking Data'!M227="",'Tracking Data'!$C227&lt;&gt;"Blocked",'Tracking Data'!$C227&lt;&gt;"Aborted"),1,"")</f>
        <v/>
      </c>
      <c r="G227" t="str">
        <f ca="1">IF(AND('Tracking Data'!M227&lt;&gt;"",'Tracking Data'!N227="",'Tracking Data'!$C227&lt;&gt;"Blocked",'Tracking Data'!$C227&lt;&gt;"Aborted"),1,"")</f>
        <v/>
      </c>
      <c r="H227" t="str">
        <f ca="1">IF(AND('Tracking Data'!N227&lt;&gt;"",'Tracking Data'!O227="",'Tracking Data'!$C227&lt;&gt;"Blocked",'Tracking Data'!$C227&lt;&gt;"Aborted"),1,"")</f>
        <v/>
      </c>
      <c r="I227" t="str">
        <f ca="1">IF(AND('Tracking Data'!O227&lt;&gt;"",'Tracking Data'!P227="",'Tracking Data'!$C227&lt;&gt;"Blocked",'Tracking Data'!$C227&lt;&gt;"Aborted"),1,"")</f>
        <v/>
      </c>
      <c r="J227" t="str">
        <f ca="1">IF(AND('Tracking Data'!P227&lt;&gt;"",'Tracking Data'!Q227="",'Tracking Data'!$C227&lt;&gt;"Blocked",'Tracking Data'!$C227&lt;&gt;"Aborted"),1,"")</f>
        <v/>
      </c>
      <c r="K227" t="str">
        <f ca="1">IF(AND('Tracking Data'!Q227&lt;&gt;"",'Tracking Data'!R227="",'Tracking Data'!$C227&lt;&gt;"Blocked",'Tracking Data'!$C227&lt;&gt;"Aborted"),1,"")</f>
        <v/>
      </c>
      <c r="L227" t="str">
        <f>IF('Tracking Data'!R227&lt;&gt;"",1,"")</f>
        <v/>
      </c>
      <c r="M227" t="b">
        <f>IF('Tracking Data'!H227="XS",0,IF('Tracking Data'!H227="S",2,IF('Tracking Data'!H227="M",3,IF('Tracking Data'!H227="L",5,IF('Tracking Data'!H227="XL",10)))))</f>
        <v>0</v>
      </c>
      <c r="N227" s="22" t="e">
        <f>WORKDAY('Tracking Data'!K227,M227)</f>
        <v>#VALUE!</v>
      </c>
      <c r="O227" s="22" t="e">
        <f>IF(L227&lt;&gt;1,N227,'Tracking Data'!R227)</f>
        <v>#VALUE!</v>
      </c>
    </row>
    <row r="228" spans="5:15" x14ac:dyDescent="0.25">
      <c r="E228" t="str">
        <f ca="1">IF(AND('Tracking Data'!K228&lt;&gt;"",'Tracking Data'!L228="",'Tracking Data'!$C228&lt;&gt;"Blocked",'Tracking Data'!$C228&lt;&gt;"Aborted"),1,"")</f>
        <v/>
      </c>
      <c r="F228" t="str">
        <f ca="1">IF(AND('Tracking Data'!L228&lt;&gt;"",'Tracking Data'!M228="",'Tracking Data'!$C228&lt;&gt;"Blocked",'Tracking Data'!$C228&lt;&gt;"Aborted"),1,"")</f>
        <v/>
      </c>
      <c r="G228" t="str">
        <f ca="1">IF(AND('Tracking Data'!M228&lt;&gt;"",'Tracking Data'!N228="",'Tracking Data'!$C228&lt;&gt;"Blocked",'Tracking Data'!$C228&lt;&gt;"Aborted"),1,"")</f>
        <v/>
      </c>
      <c r="H228" t="str">
        <f ca="1">IF(AND('Tracking Data'!N228&lt;&gt;"",'Tracking Data'!O228="",'Tracking Data'!$C228&lt;&gt;"Blocked",'Tracking Data'!$C228&lt;&gt;"Aborted"),1,"")</f>
        <v/>
      </c>
      <c r="I228" t="str">
        <f ca="1">IF(AND('Tracking Data'!O228&lt;&gt;"",'Tracking Data'!P228="",'Tracking Data'!$C228&lt;&gt;"Blocked",'Tracking Data'!$C228&lt;&gt;"Aborted"),1,"")</f>
        <v/>
      </c>
      <c r="J228" t="str">
        <f ca="1">IF(AND('Tracking Data'!P228&lt;&gt;"",'Tracking Data'!Q228="",'Tracking Data'!$C228&lt;&gt;"Blocked",'Tracking Data'!$C228&lt;&gt;"Aborted"),1,"")</f>
        <v/>
      </c>
      <c r="K228" t="str">
        <f ca="1">IF(AND('Tracking Data'!Q228&lt;&gt;"",'Tracking Data'!R228="",'Tracking Data'!$C228&lt;&gt;"Blocked",'Tracking Data'!$C228&lt;&gt;"Aborted"),1,"")</f>
        <v/>
      </c>
      <c r="L228" t="str">
        <f>IF('Tracking Data'!R228&lt;&gt;"",1,"")</f>
        <v/>
      </c>
      <c r="M228" t="b">
        <f>IF('Tracking Data'!H228="XS",0,IF('Tracking Data'!H228="S",2,IF('Tracking Data'!H228="M",3,IF('Tracking Data'!H228="L",5,IF('Tracking Data'!H228="XL",10)))))</f>
        <v>0</v>
      </c>
      <c r="N228" s="22" t="e">
        <f>WORKDAY('Tracking Data'!K228,M228)</f>
        <v>#VALUE!</v>
      </c>
      <c r="O228" s="22" t="e">
        <f>IF(L228&lt;&gt;1,N228,'Tracking Data'!R228)</f>
        <v>#VALUE!</v>
      </c>
    </row>
    <row r="229" spans="5:15" x14ac:dyDescent="0.25">
      <c r="E229" t="str">
        <f ca="1">IF(AND('Tracking Data'!K229&lt;&gt;"",'Tracking Data'!L229="",'Tracking Data'!$C229&lt;&gt;"Blocked",'Tracking Data'!$C229&lt;&gt;"Aborted"),1,"")</f>
        <v/>
      </c>
      <c r="F229" t="str">
        <f ca="1">IF(AND('Tracking Data'!L229&lt;&gt;"",'Tracking Data'!M229="",'Tracking Data'!$C229&lt;&gt;"Blocked",'Tracking Data'!$C229&lt;&gt;"Aborted"),1,"")</f>
        <v/>
      </c>
      <c r="G229" t="str">
        <f ca="1">IF(AND('Tracking Data'!M229&lt;&gt;"",'Tracking Data'!N229="",'Tracking Data'!$C229&lt;&gt;"Blocked",'Tracking Data'!$C229&lt;&gt;"Aborted"),1,"")</f>
        <v/>
      </c>
      <c r="H229" t="str">
        <f ca="1">IF(AND('Tracking Data'!N229&lt;&gt;"",'Tracking Data'!O229="",'Tracking Data'!$C229&lt;&gt;"Blocked",'Tracking Data'!$C229&lt;&gt;"Aborted"),1,"")</f>
        <v/>
      </c>
      <c r="I229" t="str">
        <f ca="1">IF(AND('Tracking Data'!O229&lt;&gt;"",'Tracking Data'!P229="",'Tracking Data'!$C229&lt;&gt;"Blocked",'Tracking Data'!$C229&lt;&gt;"Aborted"),1,"")</f>
        <v/>
      </c>
      <c r="J229" t="str">
        <f ca="1">IF(AND('Tracking Data'!P229&lt;&gt;"",'Tracking Data'!Q229="",'Tracking Data'!$C229&lt;&gt;"Blocked",'Tracking Data'!$C229&lt;&gt;"Aborted"),1,"")</f>
        <v/>
      </c>
      <c r="K229" t="str">
        <f ca="1">IF(AND('Tracking Data'!Q229&lt;&gt;"",'Tracking Data'!R229="",'Tracking Data'!$C229&lt;&gt;"Blocked",'Tracking Data'!$C229&lt;&gt;"Aborted"),1,"")</f>
        <v/>
      </c>
      <c r="L229" t="str">
        <f>IF('Tracking Data'!R229&lt;&gt;"",1,"")</f>
        <v/>
      </c>
      <c r="M229" t="b">
        <f>IF('Tracking Data'!H229="XS",0,IF('Tracking Data'!H229="S",2,IF('Tracking Data'!H229="M",3,IF('Tracking Data'!H229="L",5,IF('Tracking Data'!H229="XL",10)))))</f>
        <v>0</v>
      </c>
      <c r="N229" s="22" t="e">
        <f>WORKDAY('Tracking Data'!K229,M229)</f>
        <v>#VALUE!</v>
      </c>
      <c r="O229" s="22" t="e">
        <f>IF(L229&lt;&gt;1,N229,'Tracking Data'!R229)</f>
        <v>#VALUE!</v>
      </c>
    </row>
    <row r="230" spans="5:15" x14ac:dyDescent="0.25">
      <c r="E230" t="str">
        <f ca="1">IF(AND('Tracking Data'!K230&lt;&gt;"",'Tracking Data'!L230="",'Tracking Data'!$C230&lt;&gt;"Blocked",'Tracking Data'!$C230&lt;&gt;"Aborted"),1,"")</f>
        <v/>
      </c>
      <c r="F230" t="str">
        <f ca="1">IF(AND('Tracking Data'!L230&lt;&gt;"",'Tracking Data'!M230="",'Tracking Data'!$C230&lt;&gt;"Blocked",'Tracking Data'!$C230&lt;&gt;"Aborted"),1,"")</f>
        <v/>
      </c>
      <c r="G230" t="str">
        <f ca="1">IF(AND('Tracking Data'!M230&lt;&gt;"",'Tracking Data'!N230="",'Tracking Data'!$C230&lt;&gt;"Blocked",'Tracking Data'!$C230&lt;&gt;"Aborted"),1,"")</f>
        <v/>
      </c>
      <c r="H230" t="str">
        <f ca="1">IF(AND('Tracking Data'!N230&lt;&gt;"",'Tracking Data'!O230="",'Tracking Data'!$C230&lt;&gt;"Blocked",'Tracking Data'!$C230&lt;&gt;"Aborted"),1,"")</f>
        <v/>
      </c>
      <c r="I230" t="str">
        <f ca="1">IF(AND('Tracking Data'!O230&lt;&gt;"",'Tracking Data'!P230="",'Tracking Data'!$C230&lt;&gt;"Blocked",'Tracking Data'!$C230&lt;&gt;"Aborted"),1,"")</f>
        <v/>
      </c>
      <c r="J230" t="str">
        <f ca="1">IF(AND('Tracking Data'!P230&lt;&gt;"",'Tracking Data'!Q230="",'Tracking Data'!$C230&lt;&gt;"Blocked",'Tracking Data'!$C230&lt;&gt;"Aborted"),1,"")</f>
        <v/>
      </c>
      <c r="K230" t="str">
        <f ca="1">IF(AND('Tracking Data'!Q230&lt;&gt;"",'Tracking Data'!R230="",'Tracking Data'!$C230&lt;&gt;"Blocked",'Tracking Data'!$C230&lt;&gt;"Aborted"),1,"")</f>
        <v/>
      </c>
      <c r="L230" t="str">
        <f>IF('Tracking Data'!R230&lt;&gt;"",1,"")</f>
        <v/>
      </c>
      <c r="M230" t="b">
        <f>IF('Tracking Data'!H230="XS",0,IF('Tracking Data'!H230="S",2,IF('Tracking Data'!H230="M",3,IF('Tracking Data'!H230="L",5,IF('Tracking Data'!H230="XL",10)))))</f>
        <v>0</v>
      </c>
      <c r="N230" s="22" t="e">
        <f>WORKDAY('Tracking Data'!K230,M230)</f>
        <v>#VALUE!</v>
      </c>
      <c r="O230" s="22" t="e">
        <f>IF(L230&lt;&gt;1,N230,'Tracking Data'!R230)</f>
        <v>#VALUE!</v>
      </c>
    </row>
    <row r="231" spans="5:15" x14ac:dyDescent="0.25">
      <c r="E231" t="str">
        <f ca="1">IF(AND('Tracking Data'!K231&lt;&gt;"",'Tracking Data'!L231="",'Tracking Data'!$C231&lt;&gt;"Blocked",'Tracking Data'!$C231&lt;&gt;"Aborted"),1,"")</f>
        <v/>
      </c>
      <c r="F231" t="str">
        <f ca="1">IF(AND('Tracking Data'!L231&lt;&gt;"",'Tracking Data'!M231="",'Tracking Data'!$C231&lt;&gt;"Blocked",'Tracking Data'!$C231&lt;&gt;"Aborted"),1,"")</f>
        <v/>
      </c>
      <c r="G231" t="str">
        <f ca="1">IF(AND('Tracking Data'!M231&lt;&gt;"",'Tracking Data'!N231="",'Tracking Data'!$C231&lt;&gt;"Blocked",'Tracking Data'!$C231&lt;&gt;"Aborted"),1,"")</f>
        <v/>
      </c>
      <c r="H231" t="str">
        <f ca="1">IF(AND('Tracking Data'!N231&lt;&gt;"",'Tracking Data'!O231="",'Tracking Data'!$C231&lt;&gt;"Blocked",'Tracking Data'!$C231&lt;&gt;"Aborted"),1,"")</f>
        <v/>
      </c>
      <c r="I231" t="str">
        <f ca="1">IF(AND('Tracking Data'!O231&lt;&gt;"",'Tracking Data'!P231="",'Tracking Data'!$C231&lt;&gt;"Blocked",'Tracking Data'!$C231&lt;&gt;"Aborted"),1,"")</f>
        <v/>
      </c>
      <c r="J231" t="str">
        <f ca="1">IF(AND('Tracking Data'!P231&lt;&gt;"",'Tracking Data'!Q231="",'Tracking Data'!$C231&lt;&gt;"Blocked",'Tracking Data'!$C231&lt;&gt;"Aborted"),1,"")</f>
        <v/>
      </c>
      <c r="K231" t="str">
        <f ca="1">IF(AND('Tracking Data'!Q231&lt;&gt;"",'Tracking Data'!R231="",'Tracking Data'!$C231&lt;&gt;"Blocked",'Tracking Data'!$C231&lt;&gt;"Aborted"),1,"")</f>
        <v/>
      </c>
      <c r="L231" t="str">
        <f>IF('Tracking Data'!R231&lt;&gt;"",1,"")</f>
        <v/>
      </c>
      <c r="M231" t="b">
        <f>IF('Tracking Data'!H231="XS",0,IF('Tracking Data'!H231="S",2,IF('Tracking Data'!H231="M",3,IF('Tracking Data'!H231="L",5,IF('Tracking Data'!H231="XL",10)))))</f>
        <v>0</v>
      </c>
      <c r="N231" s="22" t="e">
        <f>WORKDAY('Tracking Data'!K231,M231)</f>
        <v>#VALUE!</v>
      </c>
      <c r="O231" s="22" t="e">
        <f>IF(L231&lt;&gt;1,N231,'Tracking Data'!R231)</f>
        <v>#VALUE!</v>
      </c>
    </row>
    <row r="232" spans="5:15" x14ac:dyDescent="0.25">
      <c r="E232" t="str">
        <f ca="1">IF(AND('Tracking Data'!K232&lt;&gt;"",'Tracking Data'!L232="",'Tracking Data'!$C232&lt;&gt;"Blocked",'Tracking Data'!$C232&lt;&gt;"Aborted"),1,"")</f>
        <v/>
      </c>
      <c r="F232" t="str">
        <f ca="1">IF(AND('Tracking Data'!L232&lt;&gt;"",'Tracking Data'!M232="",'Tracking Data'!$C232&lt;&gt;"Blocked",'Tracking Data'!$C232&lt;&gt;"Aborted"),1,"")</f>
        <v/>
      </c>
      <c r="G232" t="str">
        <f ca="1">IF(AND('Tracking Data'!M232&lt;&gt;"",'Tracking Data'!N232="",'Tracking Data'!$C232&lt;&gt;"Blocked",'Tracking Data'!$C232&lt;&gt;"Aborted"),1,"")</f>
        <v/>
      </c>
      <c r="H232" t="str">
        <f ca="1">IF(AND('Tracking Data'!N232&lt;&gt;"",'Tracking Data'!O232="",'Tracking Data'!$C232&lt;&gt;"Blocked",'Tracking Data'!$C232&lt;&gt;"Aborted"),1,"")</f>
        <v/>
      </c>
      <c r="I232" t="str">
        <f ca="1">IF(AND('Tracking Data'!O232&lt;&gt;"",'Tracking Data'!P232="",'Tracking Data'!$C232&lt;&gt;"Blocked",'Tracking Data'!$C232&lt;&gt;"Aborted"),1,"")</f>
        <v/>
      </c>
      <c r="J232" t="str">
        <f ca="1">IF(AND('Tracking Data'!P232&lt;&gt;"",'Tracking Data'!Q232="",'Tracking Data'!$C232&lt;&gt;"Blocked",'Tracking Data'!$C232&lt;&gt;"Aborted"),1,"")</f>
        <v/>
      </c>
      <c r="K232" t="str">
        <f ca="1">IF(AND('Tracking Data'!Q232&lt;&gt;"",'Tracking Data'!R232="",'Tracking Data'!$C232&lt;&gt;"Blocked",'Tracking Data'!$C232&lt;&gt;"Aborted"),1,"")</f>
        <v/>
      </c>
      <c r="L232" t="str">
        <f>IF('Tracking Data'!R232&lt;&gt;"",1,"")</f>
        <v/>
      </c>
      <c r="M232" t="b">
        <f>IF('Tracking Data'!H232="XS",0,IF('Tracking Data'!H232="S",2,IF('Tracking Data'!H232="M",3,IF('Tracking Data'!H232="L",5,IF('Tracking Data'!H232="XL",10)))))</f>
        <v>0</v>
      </c>
      <c r="N232" s="22" t="e">
        <f>WORKDAY('Tracking Data'!K232,M232)</f>
        <v>#VALUE!</v>
      </c>
      <c r="O232" s="22" t="e">
        <f>IF(L232&lt;&gt;1,N232,'Tracking Data'!R232)</f>
        <v>#VALUE!</v>
      </c>
    </row>
    <row r="233" spans="5:15" x14ac:dyDescent="0.25">
      <c r="E233" t="str">
        <f ca="1">IF(AND('Tracking Data'!K233&lt;&gt;"",'Tracking Data'!L233="",'Tracking Data'!$C233&lt;&gt;"Blocked",'Tracking Data'!$C233&lt;&gt;"Aborted"),1,"")</f>
        <v/>
      </c>
      <c r="F233" t="str">
        <f ca="1">IF(AND('Tracking Data'!L233&lt;&gt;"",'Tracking Data'!M233="",'Tracking Data'!$C233&lt;&gt;"Blocked",'Tracking Data'!$C233&lt;&gt;"Aborted"),1,"")</f>
        <v/>
      </c>
      <c r="G233" t="str">
        <f ca="1">IF(AND('Tracking Data'!M233&lt;&gt;"",'Tracking Data'!N233="",'Tracking Data'!$C233&lt;&gt;"Blocked",'Tracking Data'!$C233&lt;&gt;"Aborted"),1,"")</f>
        <v/>
      </c>
      <c r="H233" t="str">
        <f ca="1">IF(AND('Tracking Data'!N233&lt;&gt;"",'Tracking Data'!O233="",'Tracking Data'!$C233&lt;&gt;"Blocked",'Tracking Data'!$C233&lt;&gt;"Aborted"),1,"")</f>
        <v/>
      </c>
      <c r="I233" t="str">
        <f ca="1">IF(AND('Tracking Data'!O233&lt;&gt;"",'Tracking Data'!P233="",'Tracking Data'!$C233&lt;&gt;"Blocked",'Tracking Data'!$C233&lt;&gt;"Aborted"),1,"")</f>
        <v/>
      </c>
      <c r="J233" t="str">
        <f ca="1">IF(AND('Tracking Data'!P233&lt;&gt;"",'Tracking Data'!Q233="",'Tracking Data'!$C233&lt;&gt;"Blocked",'Tracking Data'!$C233&lt;&gt;"Aborted"),1,"")</f>
        <v/>
      </c>
      <c r="K233" t="str">
        <f ca="1">IF(AND('Tracking Data'!Q233&lt;&gt;"",'Tracking Data'!R233="",'Tracking Data'!$C233&lt;&gt;"Blocked",'Tracking Data'!$C233&lt;&gt;"Aborted"),1,"")</f>
        <v/>
      </c>
      <c r="L233" t="str">
        <f>IF('Tracking Data'!R233&lt;&gt;"",1,"")</f>
        <v/>
      </c>
      <c r="M233" t="b">
        <f>IF('Tracking Data'!H233="XS",0,IF('Tracking Data'!H233="S",2,IF('Tracking Data'!H233="M",3,IF('Tracking Data'!H233="L",5,IF('Tracking Data'!H233="XL",10)))))</f>
        <v>0</v>
      </c>
      <c r="N233" s="22" t="e">
        <f>WORKDAY('Tracking Data'!K233,M233)</f>
        <v>#VALUE!</v>
      </c>
      <c r="O233" s="22" t="e">
        <f>IF(L233&lt;&gt;1,N233,'Tracking Data'!R233)</f>
        <v>#VALUE!</v>
      </c>
    </row>
    <row r="234" spans="5:15" x14ac:dyDescent="0.25">
      <c r="E234" t="str">
        <f ca="1">IF(AND('Tracking Data'!K234&lt;&gt;"",'Tracking Data'!L234="",'Tracking Data'!$C234&lt;&gt;"Blocked",'Tracking Data'!$C234&lt;&gt;"Aborted"),1,"")</f>
        <v/>
      </c>
      <c r="F234" t="str">
        <f ca="1">IF(AND('Tracking Data'!L234&lt;&gt;"",'Tracking Data'!M234="",'Tracking Data'!$C234&lt;&gt;"Blocked",'Tracking Data'!$C234&lt;&gt;"Aborted"),1,"")</f>
        <v/>
      </c>
      <c r="G234" t="str">
        <f ca="1">IF(AND('Tracking Data'!M234&lt;&gt;"",'Tracking Data'!N234="",'Tracking Data'!$C234&lt;&gt;"Blocked",'Tracking Data'!$C234&lt;&gt;"Aborted"),1,"")</f>
        <v/>
      </c>
      <c r="H234" t="str">
        <f ca="1">IF(AND('Tracking Data'!N234&lt;&gt;"",'Tracking Data'!O234="",'Tracking Data'!$C234&lt;&gt;"Blocked",'Tracking Data'!$C234&lt;&gt;"Aborted"),1,"")</f>
        <v/>
      </c>
      <c r="I234" t="str">
        <f ca="1">IF(AND('Tracking Data'!O234&lt;&gt;"",'Tracking Data'!P234="",'Tracking Data'!$C234&lt;&gt;"Blocked",'Tracking Data'!$C234&lt;&gt;"Aborted"),1,"")</f>
        <v/>
      </c>
      <c r="J234" t="str">
        <f ca="1">IF(AND('Tracking Data'!P234&lt;&gt;"",'Tracking Data'!Q234="",'Tracking Data'!$C234&lt;&gt;"Blocked",'Tracking Data'!$C234&lt;&gt;"Aborted"),1,"")</f>
        <v/>
      </c>
      <c r="K234" t="str">
        <f ca="1">IF(AND('Tracking Data'!Q234&lt;&gt;"",'Tracking Data'!R234="",'Tracking Data'!$C234&lt;&gt;"Blocked",'Tracking Data'!$C234&lt;&gt;"Aborted"),1,"")</f>
        <v/>
      </c>
      <c r="L234" t="str">
        <f>IF('Tracking Data'!R234&lt;&gt;"",1,"")</f>
        <v/>
      </c>
      <c r="M234" t="b">
        <f>IF('Tracking Data'!H234="XS",0,IF('Tracking Data'!H234="S",2,IF('Tracking Data'!H234="M",3,IF('Tracking Data'!H234="L",5,IF('Tracking Data'!H234="XL",10)))))</f>
        <v>0</v>
      </c>
      <c r="N234" s="22" t="e">
        <f>WORKDAY('Tracking Data'!K234,M234)</f>
        <v>#VALUE!</v>
      </c>
      <c r="O234" s="22" t="e">
        <f>IF(L234&lt;&gt;1,N234,'Tracking Data'!R234)</f>
        <v>#VALUE!</v>
      </c>
    </row>
    <row r="235" spans="5:15" x14ac:dyDescent="0.25">
      <c r="E235" t="str">
        <f ca="1">IF(AND('Tracking Data'!K235&lt;&gt;"",'Tracking Data'!L235="",'Tracking Data'!$C235&lt;&gt;"Blocked",'Tracking Data'!$C235&lt;&gt;"Aborted"),1,"")</f>
        <v/>
      </c>
      <c r="F235" t="str">
        <f ca="1">IF(AND('Tracking Data'!L235&lt;&gt;"",'Tracking Data'!M235="",'Tracking Data'!$C235&lt;&gt;"Blocked",'Tracking Data'!$C235&lt;&gt;"Aborted"),1,"")</f>
        <v/>
      </c>
      <c r="G235" t="str">
        <f ca="1">IF(AND('Tracking Data'!M235&lt;&gt;"",'Tracking Data'!N235="",'Tracking Data'!$C235&lt;&gt;"Blocked",'Tracking Data'!$C235&lt;&gt;"Aborted"),1,"")</f>
        <v/>
      </c>
      <c r="H235" t="str">
        <f ca="1">IF(AND('Tracking Data'!N235&lt;&gt;"",'Tracking Data'!O235="",'Tracking Data'!$C235&lt;&gt;"Blocked",'Tracking Data'!$C235&lt;&gt;"Aborted"),1,"")</f>
        <v/>
      </c>
      <c r="I235" t="str">
        <f ca="1">IF(AND('Tracking Data'!O235&lt;&gt;"",'Tracking Data'!P235="",'Tracking Data'!$C235&lt;&gt;"Blocked",'Tracking Data'!$C235&lt;&gt;"Aborted"),1,"")</f>
        <v/>
      </c>
      <c r="J235" t="str">
        <f ca="1">IF(AND('Tracking Data'!P235&lt;&gt;"",'Tracking Data'!Q235="",'Tracking Data'!$C235&lt;&gt;"Blocked",'Tracking Data'!$C235&lt;&gt;"Aborted"),1,"")</f>
        <v/>
      </c>
      <c r="K235" t="str">
        <f ca="1">IF(AND('Tracking Data'!Q235&lt;&gt;"",'Tracking Data'!R235="",'Tracking Data'!$C235&lt;&gt;"Blocked",'Tracking Data'!$C235&lt;&gt;"Aborted"),1,"")</f>
        <v/>
      </c>
      <c r="L235" t="str">
        <f>IF('Tracking Data'!R235&lt;&gt;"",1,"")</f>
        <v/>
      </c>
      <c r="M235" t="b">
        <f>IF('Tracking Data'!H235="XS",0,IF('Tracking Data'!H235="S",2,IF('Tracking Data'!H235="M",3,IF('Tracking Data'!H235="L",5,IF('Tracking Data'!H235="XL",10)))))</f>
        <v>0</v>
      </c>
      <c r="N235" s="22" t="e">
        <f>WORKDAY('Tracking Data'!K235,M235)</f>
        <v>#VALUE!</v>
      </c>
      <c r="O235" s="22" t="e">
        <f>IF(L235&lt;&gt;1,N235,'Tracking Data'!R235)</f>
        <v>#VALUE!</v>
      </c>
    </row>
    <row r="236" spans="5:15" x14ac:dyDescent="0.25">
      <c r="E236" t="str">
        <f ca="1">IF(AND('Tracking Data'!K236&lt;&gt;"",'Tracking Data'!L236="",'Tracking Data'!$C236&lt;&gt;"Blocked",'Tracking Data'!$C236&lt;&gt;"Aborted"),1,"")</f>
        <v/>
      </c>
      <c r="F236" t="str">
        <f ca="1">IF(AND('Tracking Data'!L236&lt;&gt;"",'Tracking Data'!M236="",'Tracking Data'!$C236&lt;&gt;"Blocked",'Tracking Data'!$C236&lt;&gt;"Aborted"),1,"")</f>
        <v/>
      </c>
      <c r="G236" t="str">
        <f ca="1">IF(AND('Tracking Data'!M236&lt;&gt;"",'Tracking Data'!N236="",'Tracking Data'!$C236&lt;&gt;"Blocked",'Tracking Data'!$C236&lt;&gt;"Aborted"),1,"")</f>
        <v/>
      </c>
      <c r="H236" t="str">
        <f ca="1">IF(AND('Tracking Data'!N236&lt;&gt;"",'Tracking Data'!O236="",'Tracking Data'!$C236&lt;&gt;"Blocked",'Tracking Data'!$C236&lt;&gt;"Aborted"),1,"")</f>
        <v/>
      </c>
      <c r="I236" t="str">
        <f ca="1">IF(AND('Tracking Data'!O236&lt;&gt;"",'Tracking Data'!P236="",'Tracking Data'!$C236&lt;&gt;"Blocked",'Tracking Data'!$C236&lt;&gt;"Aborted"),1,"")</f>
        <v/>
      </c>
      <c r="J236" t="str">
        <f ca="1">IF(AND('Tracking Data'!P236&lt;&gt;"",'Tracking Data'!Q236="",'Tracking Data'!$C236&lt;&gt;"Blocked",'Tracking Data'!$C236&lt;&gt;"Aborted"),1,"")</f>
        <v/>
      </c>
      <c r="K236" t="str">
        <f ca="1">IF(AND('Tracking Data'!Q236&lt;&gt;"",'Tracking Data'!R236="",'Tracking Data'!$C236&lt;&gt;"Blocked",'Tracking Data'!$C236&lt;&gt;"Aborted"),1,"")</f>
        <v/>
      </c>
      <c r="L236" t="str">
        <f>IF('Tracking Data'!R236&lt;&gt;"",1,"")</f>
        <v/>
      </c>
      <c r="M236" t="b">
        <f>IF('Tracking Data'!H236="XS",0,IF('Tracking Data'!H236="S",2,IF('Tracking Data'!H236="M",3,IF('Tracking Data'!H236="L",5,IF('Tracking Data'!H236="XL",10)))))</f>
        <v>0</v>
      </c>
      <c r="N236" s="22" t="e">
        <f>WORKDAY('Tracking Data'!K236,M236)</f>
        <v>#VALUE!</v>
      </c>
      <c r="O236" s="22" t="e">
        <f>IF(L236&lt;&gt;1,N236,'Tracking Data'!R236)</f>
        <v>#VALUE!</v>
      </c>
    </row>
    <row r="237" spans="5:15" x14ac:dyDescent="0.25">
      <c r="E237" t="str">
        <f ca="1">IF(AND('Tracking Data'!K237&lt;&gt;"",'Tracking Data'!L237="",'Tracking Data'!$C237&lt;&gt;"Blocked",'Tracking Data'!$C237&lt;&gt;"Aborted"),1,"")</f>
        <v/>
      </c>
      <c r="F237" t="str">
        <f ca="1">IF(AND('Tracking Data'!L237&lt;&gt;"",'Tracking Data'!M237="",'Tracking Data'!$C237&lt;&gt;"Blocked",'Tracking Data'!$C237&lt;&gt;"Aborted"),1,"")</f>
        <v/>
      </c>
      <c r="G237" t="str">
        <f ca="1">IF(AND('Tracking Data'!M237&lt;&gt;"",'Tracking Data'!N237="",'Tracking Data'!$C237&lt;&gt;"Blocked",'Tracking Data'!$C237&lt;&gt;"Aborted"),1,"")</f>
        <v/>
      </c>
      <c r="H237" t="str">
        <f ca="1">IF(AND('Tracking Data'!N237&lt;&gt;"",'Tracking Data'!O237="",'Tracking Data'!$C237&lt;&gt;"Blocked",'Tracking Data'!$C237&lt;&gt;"Aborted"),1,"")</f>
        <v/>
      </c>
      <c r="I237" t="str">
        <f ca="1">IF(AND('Tracking Data'!O237&lt;&gt;"",'Tracking Data'!P237="",'Tracking Data'!$C237&lt;&gt;"Blocked",'Tracking Data'!$C237&lt;&gt;"Aborted"),1,"")</f>
        <v/>
      </c>
      <c r="J237" t="str">
        <f ca="1">IF(AND('Tracking Data'!P237&lt;&gt;"",'Tracking Data'!Q237="",'Tracking Data'!$C237&lt;&gt;"Blocked",'Tracking Data'!$C237&lt;&gt;"Aborted"),1,"")</f>
        <v/>
      </c>
      <c r="K237" t="str">
        <f ca="1">IF(AND('Tracking Data'!Q237&lt;&gt;"",'Tracking Data'!R237="",'Tracking Data'!$C237&lt;&gt;"Blocked",'Tracking Data'!$C237&lt;&gt;"Aborted"),1,"")</f>
        <v/>
      </c>
      <c r="L237" t="str">
        <f>IF('Tracking Data'!R237&lt;&gt;"",1,"")</f>
        <v/>
      </c>
      <c r="M237" t="b">
        <f>IF('Tracking Data'!H237="XS",0,IF('Tracking Data'!H237="S",2,IF('Tracking Data'!H237="M",3,IF('Tracking Data'!H237="L",5,IF('Tracking Data'!H237="XL",10)))))</f>
        <v>0</v>
      </c>
      <c r="N237" s="22" t="e">
        <f>WORKDAY('Tracking Data'!K237,M237)</f>
        <v>#VALUE!</v>
      </c>
      <c r="O237" s="22" t="e">
        <f>IF(L237&lt;&gt;1,N237,'Tracking Data'!R237)</f>
        <v>#VALUE!</v>
      </c>
    </row>
    <row r="238" spans="5:15" x14ac:dyDescent="0.25">
      <c r="E238" t="str">
        <f ca="1">IF(AND('Tracking Data'!K238&lt;&gt;"",'Tracking Data'!L238="",'Tracking Data'!$C238&lt;&gt;"Blocked",'Tracking Data'!$C238&lt;&gt;"Aborted"),1,"")</f>
        <v/>
      </c>
      <c r="F238" t="str">
        <f ca="1">IF(AND('Tracking Data'!L238&lt;&gt;"",'Tracking Data'!M238="",'Tracking Data'!$C238&lt;&gt;"Blocked",'Tracking Data'!$C238&lt;&gt;"Aborted"),1,"")</f>
        <v/>
      </c>
      <c r="G238" t="str">
        <f ca="1">IF(AND('Tracking Data'!M238&lt;&gt;"",'Tracking Data'!N238="",'Tracking Data'!$C238&lt;&gt;"Blocked",'Tracking Data'!$C238&lt;&gt;"Aborted"),1,"")</f>
        <v/>
      </c>
      <c r="H238" t="str">
        <f ca="1">IF(AND('Tracking Data'!N238&lt;&gt;"",'Tracking Data'!O238="",'Tracking Data'!$C238&lt;&gt;"Blocked",'Tracking Data'!$C238&lt;&gt;"Aborted"),1,"")</f>
        <v/>
      </c>
      <c r="I238" t="str">
        <f ca="1">IF(AND('Tracking Data'!O238&lt;&gt;"",'Tracking Data'!P238="",'Tracking Data'!$C238&lt;&gt;"Blocked",'Tracking Data'!$C238&lt;&gt;"Aborted"),1,"")</f>
        <v/>
      </c>
      <c r="J238" t="str">
        <f ca="1">IF(AND('Tracking Data'!P238&lt;&gt;"",'Tracking Data'!Q238="",'Tracking Data'!$C238&lt;&gt;"Blocked",'Tracking Data'!$C238&lt;&gt;"Aborted"),1,"")</f>
        <v/>
      </c>
      <c r="K238" t="str">
        <f ca="1">IF(AND('Tracking Data'!Q238&lt;&gt;"",'Tracking Data'!R238="",'Tracking Data'!$C238&lt;&gt;"Blocked",'Tracking Data'!$C238&lt;&gt;"Aborted"),1,"")</f>
        <v/>
      </c>
      <c r="L238" t="str">
        <f>IF('Tracking Data'!R238&lt;&gt;"",1,"")</f>
        <v/>
      </c>
      <c r="M238" t="b">
        <f>IF('Tracking Data'!H238="XS",0,IF('Tracking Data'!H238="S",2,IF('Tracking Data'!H238="M",3,IF('Tracking Data'!H238="L",5,IF('Tracking Data'!H238="XL",10)))))</f>
        <v>0</v>
      </c>
      <c r="N238" s="22" t="e">
        <f>WORKDAY('Tracking Data'!K238,M238)</f>
        <v>#VALUE!</v>
      </c>
      <c r="O238" s="22" t="e">
        <f>IF(L238&lt;&gt;1,N238,'Tracking Data'!R238)</f>
        <v>#VALUE!</v>
      </c>
    </row>
    <row r="239" spans="5:15" x14ac:dyDescent="0.25">
      <c r="E239" t="str">
        <f ca="1">IF(AND('Tracking Data'!K239&lt;&gt;"",'Tracking Data'!L239="",'Tracking Data'!$C239&lt;&gt;"Blocked",'Tracking Data'!$C239&lt;&gt;"Aborted"),1,"")</f>
        <v/>
      </c>
      <c r="F239" t="str">
        <f ca="1">IF(AND('Tracking Data'!L239&lt;&gt;"",'Tracking Data'!M239="",'Tracking Data'!$C239&lt;&gt;"Blocked",'Tracking Data'!$C239&lt;&gt;"Aborted"),1,"")</f>
        <v/>
      </c>
      <c r="G239" t="str">
        <f ca="1">IF(AND('Tracking Data'!M239&lt;&gt;"",'Tracking Data'!N239="",'Tracking Data'!$C239&lt;&gt;"Blocked",'Tracking Data'!$C239&lt;&gt;"Aborted"),1,"")</f>
        <v/>
      </c>
      <c r="H239" t="str">
        <f ca="1">IF(AND('Tracking Data'!N239&lt;&gt;"",'Tracking Data'!O239="",'Tracking Data'!$C239&lt;&gt;"Blocked",'Tracking Data'!$C239&lt;&gt;"Aborted"),1,"")</f>
        <v/>
      </c>
      <c r="I239" t="str">
        <f ca="1">IF(AND('Tracking Data'!O239&lt;&gt;"",'Tracking Data'!P239="",'Tracking Data'!$C239&lt;&gt;"Blocked",'Tracking Data'!$C239&lt;&gt;"Aborted"),1,"")</f>
        <v/>
      </c>
      <c r="J239" t="str">
        <f ca="1">IF(AND('Tracking Data'!P239&lt;&gt;"",'Tracking Data'!Q239="",'Tracking Data'!$C239&lt;&gt;"Blocked",'Tracking Data'!$C239&lt;&gt;"Aborted"),1,"")</f>
        <v/>
      </c>
      <c r="K239" t="str">
        <f ca="1">IF(AND('Tracking Data'!Q239&lt;&gt;"",'Tracking Data'!R239="",'Tracking Data'!$C239&lt;&gt;"Blocked",'Tracking Data'!$C239&lt;&gt;"Aborted"),1,"")</f>
        <v/>
      </c>
      <c r="L239" t="str">
        <f>IF('Tracking Data'!R239&lt;&gt;"",1,"")</f>
        <v/>
      </c>
      <c r="M239" t="b">
        <f>IF('Tracking Data'!H239="XS",0,IF('Tracking Data'!H239="S",2,IF('Tracking Data'!H239="M",3,IF('Tracking Data'!H239="L",5,IF('Tracking Data'!H239="XL",10)))))</f>
        <v>0</v>
      </c>
      <c r="N239" s="22" t="e">
        <f>WORKDAY('Tracking Data'!K239,M239)</f>
        <v>#VALUE!</v>
      </c>
      <c r="O239" s="22" t="e">
        <f>IF(L239&lt;&gt;1,N239,'Tracking Data'!R239)</f>
        <v>#VALUE!</v>
      </c>
    </row>
    <row r="240" spans="5:15" x14ac:dyDescent="0.25">
      <c r="E240" t="str">
        <f ca="1">IF(AND('Tracking Data'!K240&lt;&gt;"",'Tracking Data'!L240="",'Tracking Data'!$C240&lt;&gt;"Blocked",'Tracking Data'!$C240&lt;&gt;"Aborted"),1,"")</f>
        <v/>
      </c>
      <c r="F240" t="str">
        <f ca="1">IF(AND('Tracking Data'!L240&lt;&gt;"",'Tracking Data'!M240="",'Tracking Data'!$C240&lt;&gt;"Blocked",'Tracking Data'!$C240&lt;&gt;"Aborted"),1,"")</f>
        <v/>
      </c>
      <c r="G240" t="str">
        <f ca="1">IF(AND('Tracking Data'!M240&lt;&gt;"",'Tracking Data'!N240="",'Tracking Data'!$C240&lt;&gt;"Blocked",'Tracking Data'!$C240&lt;&gt;"Aborted"),1,"")</f>
        <v/>
      </c>
      <c r="H240" t="str">
        <f ca="1">IF(AND('Tracking Data'!N240&lt;&gt;"",'Tracking Data'!O240="",'Tracking Data'!$C240&lt;&gt;"Blocked",'Tracking Data'!$C240&lt;&gt;"Aborted"),1,"")</f>
        <v/>
      </c>
      <c r="I240" t="str">
        <f ca="1">IF(AND('Tracking Data'!O240&lt;&gt;"",'Tracking Data'!P240="",'Tracking Data'!$C240&lt;&gt;"Blocked",'Tracking Data'!$C240&lt;&gt;"Aborted"),1,"")</f>
        <v/>
      </c>
      <c r="J240" t="str">
        <f ca="1">IF(AND('Tracking Data'!P240&lt;&gt;"",'Tracking Data'!Q240="",'Tracking Data'!$C240&lt;&gt;"Blocked",'Tracking Data'!$C240&lt;&gt;"Aborted"),1,"")</f>
        <v/>
      </c>
      <c r="K240" t="str">
        <f ca="1">IF(AND('Tracking Data'!Q240&lt;&gt;"",'Tracking Data'!R240="",'Tracking Data'!$C240&lt;&gt;"Blocked",'Tracking Data'!$C240&lt;&gt;"Aborted"),1,"")</f>
        <v/>
      </c>
      <c r="L240" t="str">
        <f>IF('Tracking Data'!R240&lt;&gt;"",1,"")</f>
        <v/>
      </c>
      <c r="M240" t="b">
        <f>IF('Tracking Data'!H240="XS",0,IF('Tracking Data'!H240="S",2,IF('Tracking Data'!H240="M",3,IF('Tracking Data'!H240="L",5,IF('Tracking Data'!H240="XL",10)))))</f>
        <v>0</v>
      </c>
      <c r="N240" s="22" t="e">
        <f>WORKDAY('Tracking Data'!K240,M240)</f>
        <v>#VALUE!</v>
      </c>
      <c r="O240" s="22" t="e">
        <f>IF(L240&lt;&gt;1,N240,'Tracking Data'!R240)</f>
        <v>#VALUE!</v>
      </c>
    </row>
    <row r="241" spans="5:15" x14ac:dyDescent="0.25">
      <c r="E241" t="str">
        <f ca="1">IF(AND('Tracking Data'!K241&lt;&gt;"",'Tracking Data'!L241="",'Tracking Data'!$C241&lt;&gt;"Blocked",'Tracking Data'!$C241&lt;&gt;"Aborted"),1,"")</f>
        <v/>
      </c>
      <c r="F241" t="str">
        <f ca="1">IF(AND('Tracking Data'!L241&lt;&gt;"",'Tracking Data'!M241="",'Tracking Data'!$C241&lt;&gt;"Blocked",'Tracking Data'!$C241&lt;&gt;"Aborted"),1,"")</f>
        <v/>
      </c>
      <c r="G241" t="str">
        <f ca="1">IF(AND('Tracking Data'!M241&lt;&gt;"",'Tracking Data'!N241="",'Tracking Data'!$C241&lt;&gt;"Blocked",'Tracking Data'!$C241&lt;&gt;"Aborted"),1,"")</f>
        <v/>
      </c>
      <c r="H241" t="str">
        <f ca="1">IF(AND('Tracking Data'!N241&lt;&gt;"",'Tracking Data'!O241="",'Tracking Data'!$C241&lt;&gt;"Blocked",'Tracking Data'!$C241&lt;&gt;"Aborted"),1,"")</f>
        <v/>
      </c>
      <c r="I241" t="str">
        <f ca="1">IF(AND('Tracking Data'!O241&lt;&gt;"",'Tracking Data'!P241="",'Tracking Data'!$C241&lt;&gt;"Blocked",'Tracking Data'!$C241&lt;&gt;"Aborted"),1,"")</f>
        <v/>
      </c>
      <c r="J241" t="str">
        <f ca="1">IF(AND('Tracking Data'!P241&lt;&gt;"",'Tracking Data'!Q241="",'Tracking Data'!$C241&lt;&gt;"Blocked",'Tracking Data'!$C241&lt;&gt;"Aborted"),1,"")</f>
        <v/>
      </c>
      <c r="K241" t="str">
        <f ca="1">IF(AND('Tracking Data'!Q241&lt;&gt;"",'Tracking Data'!R241="",'Tracking Data'!$C241&lt;&gt;"Blocked",'Tracking Data'!$C241&lt;&gt;"Aborted"),1,"")</f>
        <v/>
      </c>
      <c r="L241" t="str">
        <f>IF('Tracking Data'!R241&lt;&gt;"",1,"")</f>
        <v/>
      </c>
      <c r="M241" t="b">
        <f>IF('Tracking Data'!H241="XS",0,IF('Tracking Data'!H241="S",2,IF('Tracking Data'!H241="M",3,IF('Tracking Data'!H241="L",5,IF('Tracking Data'!H241="XL",10)))))</f>
        <v>0</v>
      </c>
      <c r="N241" s="22" t="e">
        <f>WORKDAY('Tracking Data'!K241,M241)</f>
        <v>#VALUE!</v>
      </c>
      <c r="O241" s="22" t="e">
        <f>IF(L241&lt;&gt;1,N241,'Tracking Data'!R241)</f>
        <v>#VALUE!</v>
      </c>
    </row>
    <row r="242" spans="5:15" x14ac:dyDescent="0.25">
      <c r="E242" t="str">
        <f ca="1">IF(AND('Tracking Data'!K242&lt;&gt;"",'Tracking Data'!L242="",'Tracking Data'!$C242&lt;&gt;"Blocked",'Tracking Data'!$C242&lt;&gt;"Aborted"),1,"")</f>
        <v/>
      </c>
      <c r="F242" t="str">
        <f ca="1">IF(AND('Tracking Data'!L242&lt;&gt;"",'Tracking Data'!M242="",'Tracking Data'!$C242&lt;&gt;"Blocked",'Tracking Data'!$C242&lt;&gt;"Aborted"),1,"")</f>
        <v/>
      </c>
      <c r="G242" t="str">
        <f ca="1">IF(AND('Tracking Data'!M242&lt;&gt;"",'Tracking Data'!N242="",'Tracking Data'!$C242&lt;&gt;"Blocked",'Tracking Data'!$C242&lt;&gt;"Aborted"),1,"")</f>
        <v/>
      </c>
      <c r="H242" t="str">
        <f ca="1">IF(AND('Tracking Data'!N242&lt;&gt;"",'Tracking Data'!O242="",'Tracking Data'!$C242&lt;&gt;"Blocked",'Tracking Data'!$C242&lt;&gt;"Aborted"),1,"")</f>
        <v/>
      </c>
      <c r="I242" t="str">
        <f ca="1">IF(AND('Tracking Data'!O242&lt;&gt;"",'Tracking Data'!P242="",'Tracking Data'!$C242&lt;&gt;"Blocked",'Tracking Data'!$C242&lt;&gt;"Aborted"),1,"")</f>
        <v/>
      </c>
      <c r="J242" t="str">
        <f ca="1">IF(AND('Tracking Data'!P242&lt;&gt;"",'Tracking Data'!Q242="",'Tracking Data'!$C242&lt;&gt;"Blocked",'Tracking Data'!$C242&lt;&gt;"Aborted"),1,"")</f>
        <v/>
      </c>
      <c r="K242" t="str">
        <f ca="1">IF(AND('Tracking Data'!Q242&lt;&gt;"",'Tracking Data'!R242="",'Tracking Data'!$C242&lt;&gt;"Blocked",'Tracking Data'!$C242&lt;&gt;"Aborted"),1,"")</f>
        <v/>
      </c>
      <c r="L242" t="str">
        <f>IF('Tracking Data'!R242&lt;&gt;"",1,"")</f>
        <v/>
      </c>
      <c r="M242" t="b">
        <f>IF('Tracking Data'!H242="XS",0,IF('Tracking Data'!H242="S",2,IF('Tracking Data'!H242="M",3,IF('Tracking Data'!H242="L",5,IF('Tracking Data'!H242="XL",10)))))</f>
        <v>0</v>
      </c>
      <c r="N242" s="22" t="e">
        <f>WORKDAY('Tracking Data'!K242,M242)</f>
        <v>#VALUE!</v>
      </c>
      <c r="O242" s="22" t="e">
        <f>IF(L242&lt;&gt;1,N242,'Tracking Data'!R242)</f>
        <v>#VALUE!</v>
      </c>
    </row>
    <row r="243" spans="5:15" x14ac:dyDescent="0.25">
      <c r="E243" t="str">
        <f ca="1">IF(AND('Tracking Data'!K243&lt;&gt;"",'Tracking Data'!L243="",'Tracking Data'!$C243&lt;&gt;"Blocked",'Tracking Data'!$C243&lt;&gt;"Aborted"),1,"")</f>
        <v/>
      </c>
      <c r="F243" t="str">
        <f ca="1">IF(AND('Tracking Data'!L243&lt;&gt;"",'Tracking Data'!M243="",'Tracking Data'!$C243&lt;&gt;"Blocked",'Tracking Data'!$C243&lt;&gt;"Aborted"),1,"")</f>
        <v/>
      </c>
      <c r="G243" t="str">
        <f ca="1">IF(AND('Tracking Data'!M243&lt;&gt;"",'Tracking Data'!N243="",'Tracking Data'!$C243&lt;&gt;"Blocked",'Tracking Data'!$C243&lt;&gt;"Aborted"),1,"")</f>
        <v/>
      </c>
      <c r="H243" t="str">
        <f ca="1">IF(AND('Tracking Data'!N243&lt;&gt;"",'Tracking Data'!O243="",'Tracking Data'!$C243&lt;&gt;"Blocked",'Tracking Data'!$C243&lt;&gt;"Aborted"),1,"")</f>
        <v/>
      </c>
      <c r="I243" t="str">
        <f ca="1">IF(AND('Tracking Data'!O243&lt;&gt;"",'Tracking Data'!P243="",'Tracking Data'!$C243&lt;&gt;"Blocked",'Tracking Data'!$C243&lt;&gt;"Aborted"),1,"")</f>
        <v/>
      </c>
      <c r="J243" t="str">
        <f ca="1">IF(AND('Tracking Data'!P243&lt;&gt;"",'Tracking Data'!Q243="",'Tracking Data'!$C243&lt;&gt;"Blocked",'Tracking Data'!$C243&lt;&gt;"Aborted"),1,"")</f>
        <v/>
      </c>
      <c r="K243" t="str">
        <f ca="1">IF(AND('Tracking Data'!Q243&lt;&gt;"",'Tracking Data'!R243="",'Tracking Data'!$C243&lt;&gt;"Blocked",'Tracking Data'!$C243&lt;&gt;"Aborted"),1,"")</f>
        <v/>
      </c>
      <c r="L243" t="str">
        <f>IF('Tracking Data'!R243&lt;&gt;"",1,"")</f>
        <v/>
      </c>
      <c r="M243" t="b">
        <f>IF('Tracking Data'!H243="XS",0,IF('Tracking Data'!H243="S",2,IF('Tracking Data'!H243="M",3,IF('Tracking Data'!H243="L",5,IF('Tracking Data'!H243="XL",10)))))</f>
        <v>0</v>
      </c>
      <c r="N243" s="22" t="e">
        <f>WORKDAY('Tracking Data'!K243,M243)</f>
        <v>#VALUE!</v>
      </c>
      <c r="O243" s="22" t="e">
        <f>IF(L243&lt;&gt;1,N243,'Tracking Data'!R243)</f>
        <v>#VALUE!</v>
      </c>
    </row>
    <row r="244" spans="5:15" x14ac:dyDescent="0.25">
      <c r="E244" t="str">
        <f ca="1">IF(AND('Tracking Data'!K244&lt;&gt;"",'Tracking Data'!L244="",'Tracking Data'!$C244&lt;&gt;"Blocked",'Tracking Data'!$C244&lt;&gt;"Aborted"),1,"")</f>
        <v/>
      </c>
      <c r="F244" t="str">
        <f ca="1">IF(AND('Tracking Data'!L244&lt;&gt;"",'Tracking Data'!M244="",'Tracking Data'!$C244&lt;&gt;"Blocked",'Tracking Data'!$C244&lt;&gt;"Aborted"),1,"")</f>
        <v/>
      </c>
      <c r="G244" t="str">
        <f ca="1">IF(AND('Tracking Data'!M244&lt;&gt;"",'Tracking Data'!N244="",'Tracking Data'!$C244&lt;&gt;"Blocked",'Tracking Data'!$C244&lt;&gt;"Aborted"),1,"")</f>
        <v/>
      </c>
      <c r="H244" t="str">
        <f ca="1">IF(AND('Tracking Data'!N244&lt;&gt;"",'Tracking Data'!O244="",'Tracking Data'!$C244&lt;&gt;"Blocked",'Tracking Data'!$C244&lt;&gt;"Aborted"),1,"")</f>
        <v/>
      </c>
      <c r="I244" t="str">
        <f ca="1">IF(AND('Tracking Data'!O244&lt;&gt;"",'Tracking Data'!P244="",'Tracking Data'!$C244&lt;&gt;"Blocked",'Tracking Data'!$C244&lt;&gt;"Aborted"),1,"")</f>
        <v/>
      </c>
      <c r="J244" t="str">
        <f ca="1">IF(AND('Tracking Data'!P244&lt;&gt;"",'Tracking Data'!Q244="",'Tracking Data'!$C244&lt;&gt;"Blocked",'Tracking Data'!$C244&lt;&gt;"Aborted"),1,"")</f>
        <v/>
      </c>
      <c r="K244" t="str">
        <f ca="1">IF(AND('Tracking Data'!Q244&lt;&gt;"",'Tracking Data'!R244="",'Tracking Data'!$C244&lt;&gt;"Blocked",'Tracking Data'!$C244&lt;&gt;"Aborted"),1,"")</f>
        <v/>
      </c>
      <c r="L244" t="str">
        <f>IF('Tracking Data'!R244&lt;&gt;"",1,"")</f>
        <v/>
      </c>
      <c r="M244" t="b">
        <f>IF('Tracking Data'!H244="XS",0,IF('Tracking Data'!H244="S",2,IF('Tracking Data'!H244="M",3,IF('Tracking Data'!H244="L",5,IF('Tracking Data'!H244="XL",10)))))</f>
        <v>0</v>
      </c>
      <c r="N244" s="22" t="e">
        <f>WORKDAY('Tracking Data'!K244,M244)</f>
        <v>#VALUE!</v>
      </c>
      <c r="O244" s="22" t="e">
        <f>IF(L244&lt;&gt;1,N244,'Tracking Data'!R244)</f>
        <v>#VALUE!</v>
      </c>
    </row>
    <row r="245" spans="5:15" x14ac:dyDescent="0.25">
      <c r="E245" t="str">
        <f ca="1">IF(AND('Tracking Data'!K245&lt;&gt;"",'Tracking Data'!L245="",'Tracking Data'!$C245&lt;&gt;"Blocked",'Tracking Data'!$C245&lt;&gt;"Aborted"),1,"")</f>
        <v/>
      </c>
      <c r="F245" t="str">
        <f ca="1">IF(AND('Tracking Data'!L245&lt;&gt;"",'Tracking Data'!M245="",'Tracking Data'!$C245&lt;&gt;"Blocked",'Tracking Data'!$C245&lt;&gt;"Aborted"),1,"")</f>
        <v/>
      </c>
      <c r="G245" t="str">
        <f ca="1">IF(AND('Tracking Data'!M245&lt;&gt;"",'Tracking Data'!N245="",'Tracking Data'!$C245&lt;&gt;"Blocked",'Tracking Data'!$C245&lt;&gt;"Aborted"),1,"")</f>
        <v/>
      </c>
      <c r="H245" t="str">
        <f ca="1">IF(AND('Tracking Data'!N245&lt;&gt;"",'Tracking Data'!O245="",'Tracking Data'!$C245&lt;&gt;"Blocked",'Tracking Data'!$C245&lt;&gt;"Aborted"),1,"")</f>
        <v/>
      </c>
      <c r="I245" t="str">
        <f ca="1">IF(AND('Tracking Data'!O245&lt;&gt;"",'Tracking Data'!P245="",'Tracking Data'!$C245&lt;&gt;"Blocked",'Tracking Data'!$C245&lt;&gt;"Aborted"),1,"")</f>
        <v/>
      </c>
      <c r="J245" t="str">
        <f ca="1">IF(AND('Tracking Data'!P245&lt;&gt;"",'Tracking Data'!Q245="",'Tracking Data'!$C245&lt;&gt;"Blocked",'Tracking Data'!$C245&lt;&gt;"Aborted"),1,"")</f>
        <v/>
      </c>
      <c r="K245" t="str">
        <f ca="1">IF(AND('Tracking Data'!Q245&lt;&gt;"",'Tracking Data'!R245="",'Tracking Data'!$C245&lt;&gt;"Blocked",'Tracking Data'!$C245&lt;&gt;"Aborted"),1,"")</f>
        <v/>
      </c>
      <c r="L245" t="str">
        <f>IF('Tracking Data'!R245&lt;&gt;"",1,"")</f>
        <v/>
      </c>
      <c r="M245" t="b">
        <f>IF('Tracking Data'!H245="XS",0,IF('Tracking Data'!H245="S",2,IF('Tracking Data'!H245="M",3,IF('Tracking Data'!H245="L",5,IF('Tracking Data'!H245="XL",10)))))</f>
        <v>0</v>
      </c>
      <c r="N245" s="22" t="e">
        <f>WORKDAY('Tracking Data'!K245,M245)</f>
        <v>#VALUE!</v>
      </c>
      <c r="O245" s="22" t="e">
        <f>IF(L245&lt;&gt;1,N245,'Tracking Data'!R245)</f>
        <v>#VALUE!</v>
      </c>
    </row>
    <row r="246" spans="5:15" x14ac:dyDescent="0.25">
      <c r="E246" t="str">
        <f ca="1">IF(AND('Tracking Data'!K246&lt;&gt;"",'Tracking Data'!L246="",'Tracking Data'!$C246&lt;&gt;"Blocked",'Tracking Data'!$C246&lt;&gt;"Aborted"),1,"")</f>
        <v/>
      </c>
      <c r="F246" t="str">
        <f ca="1">IF(AND('Tracking Data'!L246&lt;&gt;"",'Tracking Data'!M246="",'Tracking Data'!$C246&lt;&gt;"Blocked",'Tracking Data'!$C246&lt;&gt;"Aborted"),1,"")</f>
        <v/>
      </c>
      <c r="G246" t="str">
        <f ca="1">IF(AND('Tracking Data'!M246&lt;&gt;"",'Tracking Data'!N246="",'Tracking Data'!$C246&lt;&gt;"Blocked",'Tracking Data'!$C246&lt;&gt;"Aborted"),1,"")</f>
        <v/>
      </c>
      <c r="H246" t="str">
        <f ca="1">IF(AND('Tracking Data'!N246&lt;&gt;"",'Tracking Data'!O246="",'Tracking Data'!$C246&lt;&gt;"Blocked",'Tracking Data'!$C246&lt;&gt;"Aborted"),1,"")</f>
        <v/>
      </c>
      <c r="I246" t="str">
        <f ca="1">IF(AND('Tracking Data'!O246&lt;&gt;"",'Tracking Data'!P246="",'Tracking Data'!$C246&lt;&gt;"Blocked",'Tracking Data'!$C246&lt;&gt;"Aborted"),1,"")</f>
        <v/>
      </c>
      <c r="J246" t="str">
        <f ca="1">IF(AND('Tracking Data'!P246&lt;&gt;"",'Tracking Data'!Q246="",'Tracking Data'!$C246&lt;&gt;"Blocked",'Tracking Data'!$C246&lt;&gt;"Aborted"),1,"")</f>
        <v/>
      </c>
      <c r="K246" t="str">
        <f ca="1">IF(AND('Tracking Data'!Q246&lt;&gt;"",'Tracking Data'!R246="",'Tracking Data'!$C246&lt;&gt;"Blocked",'Tracking Data'!$C246&lt;&gt;"Aborted"),1,"")</f>
        <v/>
      </c>
      <c r="L246" t="str">
        <f>IF('Tracking Data'!R246&lt;&gt;"",1,"")</f>
        <v/>
      </c>
      <c r="M246" t="b">
        <f>IF('Tracking Data'!H246="XS",0,IF('Tracking Data'!H246="S",2,IF('Tracking Data'!H246="M",3,IF('Tracking Data'!H246="L",5,IF('Tracking Data'!H246="XL",10)))))</f>
        <v>0</v>
      </c>
      <c r="N246" s="22" t="e">
        <f>WORKDAY('Tracking Data'!K246,M246)</f>
        <v>#VALUE!</v>
      </c>
      <c r="O246" s="22" t="e">
        <f>IF(L246&lt;&gt;1,N246,'Tracking Data'!R246)</f>
        <v>#VALUE!</v>
      </c>
    </row>
    <row r="247" spans="5:15" x14ac:dyDescent="0.25">
      <c r="E247" t="str">
        <f ca="1">IF(AND('Tracking Data'!K247&lt;&gt;"",'Tracking Data'!L247="",'Tracking Data'!$C247&lt;&gt;"Blocked",'Tracking Data'!$C247&lt;&gt;"Aborted"),1,"")</f>
        <v/>
      </c>
      <c r="F247" t="str">
        <f ca="1">IF(AND('Tracking Data'!L247&lt;&gt;"",'Tracking Data'!M247="",'Tracking Data'!$C247&lt;&gt;"Blocked",'Tracking Data'!$C247&lt;&gt;"Aborted"),1,"")</f>
        <v/>
      </c>
      <c r="G247" t="str">
        <f ca="1">IF(AND('Tracking Data'!M247&lt;&gt;"",'Tracking Data'!N247="",'Tracking Data'!$C247&lt;&gt;"Blocked",'Tracking Data'!$C247&lt;&gt;"Aborted"),1,"")</f>
        <v/>
      </c>
      <c r="H247" t="str">
        <f ca="1">IF(AND('Tracking Data'!N247&lt;&gt;"",'Tracking Data'!O247="",'Tracking Data'!$C247&lt;&gt;"Blocked",'Tracking Data'!$C247&lt;&gt;"Aborted"),1,"")</f>
        <v/>
      </c>
      <c r="I247" t="str">
        <f ca="1">IF(AND('Tracking Data'!O247&lt;&gt;"",'Tracking Data'!P247="",'Tracking Data'!$C247&lt;&gt;"Blocked",'Tracking Data'!$C247&lt;&gt;"Aborted"),1,"")</f>
        <v/>
      </c>
      <c r="J247" t="str">
        <f ca="1">IF(AND('Tracking Data'!P247&lt;&gt;"",'Tracking Data'!Q247="",'Tracking Data'!$C247&lt;&gt;"Blocked",'Tracking Data'!$C247&lt;&gt;"Aborted"),1,"")</f>
        <v/>
      </c>
      <c r="K247" t="str">
        <f ca="1">IF(AND('Tracking Data'!Q247&lt;&gt;"",'Tracking Data'!R247="",'Tracking Data'!$C247&lt;&gt;"Blocked",'Tracking Data'!$C247&lt;&gt;"Aborted"),1,"")</f>
        <v/>
      </c>
      <c r="L247" t="str">
        <f>IF('Tracking Data'!R247&lt;&gt;"",1,"")</f>
        <v/>
      </c>
      <c r="M247" t="b">
        <f>IF('Tracking Data'!H247="XS",0,IF('Tracking Data'!H247="S",2,IF('Tracking Data'!H247="M",3,IF('Tracking Data'!H247="L",5,IF('Tracking Data'!H247="XL",10)))))</f>
        <v>0</v>
      </c>
      <c r="N247" s="22" t="e">
        <f>WORKDAY('Tracking Data'!K247,M247)</f>
        <v>#VALUE!</v>
      </c>
      <c r="O247" s="22" t="e">
        <f>IF(L247&lt;&gt;1,N247,'Tracking Data'!R247)</f>
        <v>#VALUE!</v>
      </c>
    </row>
    <row r="248" spans="5:15" x14ac:dyDescent="0.25">
      <c r="E248" t="str">
        <f ca="1">IF(AND('Tracking Data'!K248&lt;&gt;"",'Tracking Data'!L248="",'Tracking Data'!$C248&lt;&gt;"Blocked",'Tracking Data'!$C248&lt;&gt;"Aborted"),1,"")</f>
        <v/>
      </c>
      <c r="F248" t="str">
        <f ca="1">IF(AND('Tracking Data'!L248&lt;&gt;"",'Tracking Data'!M248="",'Tracking Data'!$C248&lt;&gt;"Blocked",'Tracking Data'!$C248&lt;&gt;"Aborted"),1,"")</f>
        <v/>
      </c>
      <c r="G248" t="str">
        <f ca="1">IF(AND('Tracking Data'!M248&lt;&gt;"",'Tracking Data'!N248="",'Tracking Data'!$C248&lt;&gt;"Blocked",'Tracking Data'!$C248&lt;&gt;"Aborted"),1,"")</f>
        <v/>
      </c>
      <c r="H248" t="str">
        <f ca="1">IF(AND('Tracking Data'!N248&lt;&gt;"",'Tracking Data'!O248="",'Tracking Data'!$C248&lt;&gt;"Blocked",'Tracking Data'!$C248&lt;&gt;"Aborted"),1,"")</f>
        <v/>
      </c>
      <c r="I248" t="str">
        <f ca="1">IF(AND('Tracking Data'!O248&lt;&gt;"",'Tracking Data'!P248="",'Tracking Data'!$C248&lt;&gt;"Blocked",'Tracking Data'!$C248&lt;&gt;"Aborted"),1,"")</f>
        <v/>
      </c>
      <c r="J248" t="str">
        <f ca="1">IF(AND('Tracking Data'!P248&lt;&gt;"",'Tracking Data'!Q248="",'Tracking Data'!$C248&lt;&gt;"Blocked",'Tracking Data'!$C248&lt;&gt;"Aborted"),1,"")</f>
        <v/>
      </c>
      <c r="K248" t="str">
        <f ca="1">IF(AND('Tracking Data'!Q248&lt;&gt;"",'Tracking Data'!R248="",'Tracking Data'!$C248&lt;&gt;"Blocked",'Tracking Data'!$C248&lt;&gt;"Aborted"),1,"")</f>
        <v/>
      </c>
      <c r="L248" t="str">
        <f>IF('Tracking Data'!R248&lt;&gt;"",1,"")</f>
        <v/>
      </c>
      <c r="M248" t="b">
        <f>IF('Tracking Data'!H248="XS",0,IF('Tracking Data'!H248="S",2,IF('Tracking Data'!H248="M",3,IF('Tracking Data'!H248="L",5,IF('Tracking Data'!H248="XL",10)))))</f>
        <v>0</v>
      </c>
      <c r="N248" s="22" t="e">
        <f>WORKDAY('Tracking Data'!K248,M248)</f>
        <v>#VALUE!</v>
      </c>
      <c r="O248" s="22" t="e">
        <f>IF(L248&lt;&gt;1,N248,'Tracking Data'!R248)</f>
        <v>#VALUE!</v>
      </c>
    </row>
    <row r="249" spans="5:15" x14ac:dyDescent="0.25">
      <c r="E249" t="str">
        <f ca="1">IF(AND('Tracking Data'!K249&lt;&gt;"",'Tracking Data'!L249="",'Tracking Data'!$C249&lt;&gt;"Blocked",'Tracking Data'!$C249&lt;&gt;"Aborted"),1,"")</f>
        <v/>
      </c>
      <c r="F249" t="str">
        <f ca="1">IF(AND('Tracking Data'!L249&lt;&gt;"",'Tracking Data'!M249="",'Tracking Data'!$C249&lt;&gt;"Blocked",'Tracking Data'!$C249&lt;&gt;"Aborted"),1,"")</f>
        <v/>
      </c>
      <c r="G249" t="str">
        <f ca="1">IF(AND('Tracking Data'!M249&lt;&gt;"",'Tracking Data'!N249="",'Tracking Data'!$C249&lt;&gt;"Blocked",'Tracking Data'!$C249&lt;&gt;"Aborted"),1,"")</f>
        <v/>
      </c>
      <c r="H249" t="str">
        <f ca="1">IF(AND('Tracking Data'!N249&lt;&gt;"",'Tracking Data'!O249="",'Tracking Data'!$C249&lt;&gt;"Blocked",'Tracking Data'!$C249&lt;&gt;"Aborted"),1,"")</f>
        <v/>
      </c>
      <c r="I249" t="str">
        <f ca="1">IF(AND('Tracking Data'!O249&lt;&gt;"",'Tracking Data'!P249="",'Tracking Data'!$C249&lt;&gt;"Blocked",'Tracking Data'!$C249&lt;&gt;"Aborted"),1,"")</f>
        <v/>
      </c>
      <c r="J249" t="str">
        <f ca="1">IF(AND('Tracking Data'!P249&lt;&gt;"",'Tracking Data'!Q249="",'Tracking Data'!$C249&lt;&gt;"Blocked",'Tracking Data'!$C249&lt;&gt;"Aborted"),1,"")</f>
        <v/>
      </c>
      <c r="K249" t="str">
        <f ca="1">IF(AND('Tracking Data'!Q249&lt;&gt;"",'Tracking Data'!R249="",'Tracking Data'!$C249&lt;&gt;"Blocked",'Tracking Data'!$C249&lt;&gt;"Aborted"),1,"")</f>
        <v/>
      </c>
      <c r="L249" t="str">
        <f>IF('Tracking Data'!R249&lt;&gt;"",1,"")</f>
        <v/>
      </c>
      <c r="M249" t="b">
        <f>IF('Tracking Data'!H249="XS",0,IF('Tracking Data'!H249="S",2,IF('Tracking Data'!H249="M",3,IF('Tracking Data'!H249="L",5,IF('Tracking Data'!H249="XL",10)))))</f>
        <v>0</v>
      </c>
      <c r="N249" s="22" t="e">
        <f>WORKDAY('Tracking Data'!K249,M249)</f>
        <v>#VALUE!</v>
      </c>
      <c r="O249" s="22" t="e">
        <f>IF(L249&lt;&gt;1,N249,'Tracking Data'!R249)</f>
        <v>#VALUE!</v>
      </c>
    </row>
    <row r="250" spans="5:15" x14ac:dyDescent="0.25">
      <c r="E250" t="str">
        <f ca="1">IF(AND('Tracking Data'!K250&lt;&gt;"",'Tracking Data'!L250="",'Tracking Data'!$C250&lt;&gt;"Blocked",'Tracking Data'!$C250&lt;&gt;"Aborted"),1,"")</f>
        <v/>
      </c>
      <c r="F250" t="str">
        <f ca="1">IF(AND('Tracking Data'!L250&lt;&gt;"",'Tracking Data'!M250="",'Tracking Data'!$C250&lt;&gt;"Blocked",'Tracking Data'!$C250&lt;&gt;"Aborted"),1,"")</f>
        <v/>
      </c>
      <c r="G250" t="str">
        <f ca="1">IF(AND('Tracking Data'!M250&lt;&gt;"",'Tracking Data'!N250="",'Tracking Data'!$C250&lt;&gt;"Blocked",'Tracking Data'!$C250&lt;&gt;"Aborted"),1,"")</f>
        <v/>
      </c>
      <c r="H250" t="str">
        <f ca="1">IF(AND('Tracking Data'!N250&lt;&gt;"",'Tracking Data'!O250="",'Tracking Data'!$C250&lt;&gt;"Blocked",'Tracking Data'!$C250&lt;&gt;"Aborted"),1,"")</f>
        <v/>
      </c>
      <c r="I250" t="str">
        <f ca="1">IF(AND('Tracking Data'!O250&lt;&gt;"",'Tracking Data'!P250="",'Tracking Data'!$C250&lt;&gt;"Blocked",'Tracking Data'!$C250&lt;&gt;"Aborted"),1,"")</f>
        <v/>
      </c>
      <c r="J250" t="str">
        <f ca="1">IF(AND('Tracking Data'!P250&lt;&gt;"",'Tracking Data'!Q250="",'Tracking Data'!$C250&lt;&gt;"Blocked",'Tracking Data'!$C250&lt;&gt;"Aborted"),1,"")</f>
        <v/>
      </c>
      <c r="K250" t="str">
        <f ca="1">IF(AND('Tracking Data'!Q250&lt;&gt;"",'Tracking Data'!R250="",'Tracking Data'!$C250&lt;&gt;"Blocked",'Tracking Data'!$C250&lt;&gt;"Aborted"),1,"")</f>
        <v/>
      </c>
      <c r="L250" t="str">
        <f>IF('Tracking Data'!R250&lt;&gt;"",1,"")</f>
        <v/>
      </c>
      <c r="M250" t="b">
        <f>IF('Tracking Data'!H250="XS",0,IF('Tracking Data'!H250="S",2,IF('Tracking Data'!H250="M",3,IF('Tracking Data'!H250="L",5,IF('Tracking Data'!H250="XL",10)))))</f>
        <v>0</v>
      </c>
      <c r="N250" s="22" t="e">
        <f>WORKDAY('Tracking Data'!K250,M250)</f>
        <v>#VALUE!</v>
      </c>
      <c r="O250" s="22" t="e">
        <f>IF(L250&lt;&gt;1,N250,'Tracking Data'!R250)</f>
        <v>#VALUE!</v>
      </c>
    </row>
    <row r="251" spans="5:15" x14ac:dyDescent="0.25">
      <c r="E251" t="str">
        <f ca="1">IF(AND('Tracking Data'!K251&lt;&gt;"",'Tracking Data'!L251="",'Tracking Data'!$C251&lt;&gt;"Blocked",'Tracking Data'!$C251&lt;&gt;"Aborted"),1,"")</f>
        <v/>
      </c>
      <c r="F251" t="str">
        <f ca="1">IF(AND('Tracking Data'!L251&lt;&gt;"",'Tracking Data'!M251="",'Tracking Data'!$C251&lt;&gt;"Blocked",'Tracking Data'!$C251&lt;&gt;"Aborted"),1,"")</f>
        <v/>
      </c>
      <c r="G251" t="str">
        <f ca="1">IF(AND('Tracking Data'!M251&lt;&gt;"",'Tracking Data'!N251="",'Tracking Data'!$C251&lt;&gt;"Blocked",'Tracking Data'!$C251&lt;&gt;"Aborted"),1,"")</f>
        <v/>
      </c>
      <c r="H251" t="str">
        <f ca="1">IF(AND('Tracking Data'!N251&lt;&gt;"",'Tracking Data'!O251="",'Tracking Data'!$C251&lt;&gt;"Blocked",'Tracking Data'!$C251&lt;&gt;"Aborted"),1,"")</f>
        <v/>
      </c>
      <c r="I251" t="str">
        <f ca="1">IF(AND('Tracking Data'!O251&lt;&gt;"",'Tracking Data'!P251="",'Tracking Data'!$C251&lt;&gt;"Blocked",'Tracking Data'!$C251&lt;&gt;"Aborted"),1,"")</f>
        <v/>
      </c>
      <c r="J251" t="str">
        <f ca="1">IF(AND('Tracking Data'!P251&lt;&gt;"",'Tracking Data'!Q251="",'Tracking Data'!$C251&lt;&gt;"Blocked",'Tracking Data'!$C251&lt;&gt;"Aborted"),1,"")</f>
        <v/>
      </c>
      <c r="K251" t="str">
        <f ca="1">IF(AND('Tracking Data'!Q251&lt;&gt;"",'Tracking Data'!R251="",'Tracking Data'!$C251&lt;&gt;"Blocked",'Tracking Data'!$C251&lt;&gt;"Aborted"),1,"")</f>
        <v/>
      </c>
      <c r="L251" t="str">
        <f>IF('Tracking Data'!R251&lt;&gt;"",1,"")</f>
        <v/>
      </c>
      <c r="M251" t="b">
        <f>IF('Tracking Data'!H251="XS",0,IF('Tracking Data'!H251="S",2,IF('Tracking Data'!H251="M",3,IF('Tracking Data'!H251="L",5,IF('Tracking Data'!H251="XL",10)))))</f>
        <v>0</v>
      </c>
      <c r="N251" s="22" t="e">
        <f>WORKDAY('Tracking Data'!K251,M251)</f>
        <v>#VALUE!</v>
      </c>
      <c r="O251" s="22" t="e">
        <f>IF(L251&lt;&gt;1,N251,'Tracking Data'!R251)</f>
        <v>#VALUE!</v>
      </c>
    </row>
    <row r="252" spans="5:15" x14ac:dyDescent="0.25">
      <c r="E252" t="str">
        <f ca="1">IF(AND('Tracking Data'!K252&lt;&gt;"",'Tracking Data'!L252="",'Tracking Data'!$C252&lt;&gt;"Blocked",'Tracking Data'!$C252&lt;&gt;"Aborted"),1,"")</f>
        <v/>
      </c>
      <c r="F252" t="str">
        <f ca="1">IF(AND('Tracking Data'!L252&lt;&gt;"",'Tracking Data'!M252="",'Tracking Data'!$C252&lt;&gt;"Blocked",'Tracking Data'!$C252&lt;&gt;"Aborted"),1,"")</f>
        <v/>
      </c>
      <c r="G252" t="str">
        <f ca="1">IF(AND('Tracking Data'!M252&lt;&gt;"",'Tracking Data'!N252="",'Tracking Data'!$C252&lt;&gt;"Blocked",'Tracking Data'!$C252&lt;&gt;"Aborted"),1,"")</f>
        <v/>
      </c>
      <c r="H252" t="str">
        <f ca="1">IF(AND('Tracking Data'!N252&lt;&gt;"",'Tracking Data'!O252="",'Tracking Data'!$C252&lt;&gt;"Blocked",'Tracking Data'!$C252&lt;&gt;"Aborted"),1,"")</f>
        <v/>
      </c>
      <c r="I252" t="str">
        <f ca="1">IF(AND('Tracking Data'!O252&lt;&gt;"",'Tracking Data'!P252="",'Tracking Data'!$C252&lt;&gt;"Blocked",'Tracking Data'!$C252&lt;&gt;"Aborted"),1,"")</f>
        <v/>
      </c>
      <c r="J252" t="str">
        <f ca="1">IF(AND('Tracking Data'!P252&lt;&gt;"",'Tracking Data'!Q252="",'Tracking Data'!$C252&lt;&gt;"Blocked",'Tracking Data'!$C252&lt;&gt;"Aborted"),1,"")</f>
        <v/>
      </c>
      <c r="K252" t="str">
        <f ca="1">IF(AND('Tracking Data'!Q252&lt;&gt;"",'Tracking Data'!R252="",'Tracking Data'!$C252&lt;&gt;"Blocked",'Tracking Data'!$C252&lt;&gt;"Aborted"),1,"")</f>
        <v/>
      </c>
      <c r="L252" t="str">
        <f>IF('Tracking Data'!R252&lt;&gt;"",1,"")</f>
        <v/>
      </c>
      <c r="M252" t="b">
        <f>IF('Tracking Data'!H252="XS",0,IF('Tracking Data'!H252="S",2,IF('Tracking Data'!H252="M",3,IF('Tracking Data'!H252="L",5,IF('Tracking Data'!H252="XL",10)))))</f>
        <v>0</v>
      </c>
      <c r="N252" s="22" t="e">
        <f>WORKDAY('Tracking Data'!K252,M252)</f>
        <v>#VALUE!</v>
      </c>
      <c r="O252" s="22" t="e">
        <f>IF(L252&lt;&gt;1,N252,'Tracking Data'!R252)</f>
        <v>#VALUE!</v>
      </c>
    </row>
    <row r="253" spans="5:15" x14ac:dyDescent="0.25">
      <c r="E253" t="str">
        <f ca="1">IF(AND('Tracking Data'!K253&lt;&gt;"",'Tracking Data'!L253="",'Tracking Data'!$C253&lt;&gt;"Blocked",'Tracking Data'!$C253&lt;&gt;"Aborted"),1,"")</f>
        <v/>
      </c>
      <c r="F253" t="str">
        <f ca="1">IF(AND('Tracking Data'!L253&lt;&gt;"",'Tracking Data'!M253="",'Tracking Data'!$C253&lt;&gt;"Blocked",'Tracking Data'!$C253&lt;&gt;"Aborted"),1,"")</f>
        <v/>
      </c>
      <c r="G253" t="str">
        <f ca="1">IF(AND('Tracking Data'!M253&lt;&gt;"",'Tracking Data'!N253="",'Tracking Data'!$C253&lt;&gt;"Blocked",'Tracking Data'!$C253&lt;&gt;"Aborted"),1,"")</f>
        <v/>
      </c>
      <c r="H253" t="str">
        <f ca="1">IF(AND('Tracking Data'!N253&lt;&gt;"",'Tracking Data'!O253="",'Tracking Data'!$C253&lt;&gt;"Blocked",'Tracking Data'!$C253&lt;&gt;"Aborted"),1,"")</f>
        <v/>
      </c>
      <c r="I253" t="str">
        <f ca="1">IF(AND('Tracking Data'!O253&lt;&gt;"",'Tracking Data'!P253="",'Tracking Data'!$C253&lt;&gt;"Blocked",'Tracking Data'!$C253&lt;&gt;"Aborted"),1,"")</f>
        <v/>
      </c>
      <c r="J253" t="str">
        <f ca="1">IF(AND('Tracking Data'!P253&lt;&gt;"",'Tracking Data'!Q253="",'Tracking Data'!$C253&lt;&gt;"Blocked",'Tracking Data'!$C253&lt;&gt;"Aborted"),1,"")</f>
        <v/>
      </c>
      <c r="K253" t="str">
        <f ca="1">IF(AND('Tracking Data'!Q253&lt;&gt;"",'Tracking Data'!R253="",'Tracking Data'!$C253&lt;&gt;"Blocked",'Tracking Data'!$C253&lt;&gt;"Aborted"),1,"")</f>
        <v/>
      </c>
      <c r="L253" t="str">
        <f>IF('Tracking Data'!R253&lt;&gt;"",1,"")</f>
        <v/>
      </c>
      <c r="M253" t="b">
        <f>IF('Tracking Data'!H253="XS",0,IF('Tracking Data'!H253="S",2,IF('Tracking Data'!H253="M",3,IF('Tracking Data'!H253="L",5,IF('Tracking Data'!H253="XL",10)))))</f>
        <v>0</v>
      </c>
      <c r="N253" s="22" t="e">
        <f>WORKDAY('Tracking Data'!K253,M253)</f>
        <v>#VALUE!</v>
      </c>
      <c r="O253" s="22" t="e">
        <f>IF(L253&lt;&gt;1,N253,'Tracking Data'!R253)</f>
        <v>#VALUE!</v>
      </c>
    </row>
    <row r="254" spans="5:15" x14ac:dyDescent="0.25">
      <c r="E254" t="str">
        <f ca="1">IF(AND('Tracking Data'!K254&lt;&gt;"",'Tracking Data'!L254="",'Tracking Data'!$C254&lt;&gt;"Blocked",'Tracking Data'!$C254&lt;&gt;"Aborted"),1,"")</f>
        <v/>
      </c>
      <c r="F254" t="str">
        <f ca="1">IF(AND('Tracking Data'!L254&lt;&gt;"",'Tracking Data'!M254="",'Tracking Data'!$C254&lt;&gt;"Blocked",'Tracking Data'!$C254&lt;&gt;"Aborted"),1,"")</f>
        <v/>
      </c>
      <c r="G254" t="str">
        <f ca="1">IF(AND('Tracking Data'!M254&lt;&gt;"",'Tracking Data'!N254="",'Tracking Data'!$C254&lt;&gt;"Blocked",'Tracking Data'!$C254&lt;&gt;"Aborted"),1,"")</f>
        <v/>
      </c>
      <c r="H254" t="str">
        <f ca="1">IF(AND('Tracking Data'!N254&lt;&gt;"",'Tracking Data'!O254="",'Tracking Data'!$C254&lt;&gt;"Blocked",'Tracking Data'!$C254&lt;&gt;"Aborted"),1,"")</f>
        <v/>
      </c>
      <c r="I254" t="str">
        <f ca="1">IF(AND('Tracking Data'!O254&lt;&gt;"",'Tracking Data'!P254="",'Tracking Data'!$C254&lt;&gt;"Blocked",'Tracking Data'!$C254&lt;&gt;"Aborted"),1,"")</f>
        <v/>
      </c>
      <c r="J254" t="str">
        <f ca="1">IF(AND('Tracking Data'!P254&lt;&gt;"",'Tracking Data'!Q254="",'Tracking Data'!$C254&lt;&gt;"Blocked",'Tracking Data'!$C254&lt;&gt;"Aborted"),1,"")</f>
        <v/>
      </c>
      <c r="K254" t="str">
        <f ca="1">IF(AND('Tracking Data'!Q254&lt;&gt;"",'Tracking Data'!R254="",'Tracking Data'!$C254&lt;&gt;"Blocked",'Tracking Data'!$C254&lt;&gt;"Aborted"),1,"")</f>
        <v/>
      </c>
      <c r="L254" t="str">
        <f>IF('Tracking Data'!R254&lt;&gt;"",1,"")</f>
        <v/>
      </c>
      <c r="M254" t="b">
        <f>IF('Tracking Data'!H254="XS",0,IF('Tracking Data'!H254="S",2,IF('Tracking Data'!H254="M",3,IF('Tracking Data'!H254="L",5,IF('Tracking Data'!H254="XL",10)))))</f>
        <v>0</v>
      </c>
      <c r="N254" s="22" t="e">
        <f>WORKDAY('Tracking Data'!K254,M254)</f>
        <v>#VALUE!</v>
      </c>
      <c r="O254" s="22" t="e">
        <f>IF(L254&lt;&gt;1,N254,'Tracking Data'!R254)</f>
        <v>#VALUE!</v>
      </c>
    </row>
    <row r="255" spans="5:15" x14ac:dyDescent="0.25">
      <c r="E255" t="str">
        <f ca="1">IF(AND('Tracking Data'!K255&lt;&gt;"",'Tracking Data'!L255="",'Tracking Data'!$C255&lt;&gt;"Blocked",'Tracking Data'!$C255&lt;&gt;"Aborted"),1,"")</f>
        <v/>
      </c>
      <c r="F255" t="str">
        <f ca="1">IF(AND('Tracking Data'!L255&lt;&gt;"",'Tracking Data'!M255="",'Tracking Data'!$C255&lt;&gt;"Blocked",'Tracking Data'!$C255&lt;&gt;"Aborted"),1,"")</f>
        <v/>
      </c>
      <c r="G255" t="str">
        <f ca="1">IF(AND('Tracking Data'!M255&lt;&gt;"",'Tracking Data'!N255="",'Tracking Data'!$C255&lt;&gt;"Blocked",'Tracking Data'!$C255&lt;&gt;"Aborted"),1,"")</f>
        <v/>
      </c>
      <c r="H255" t="str">
        <f ca="1">IF(AND('Tracking Data'!N255&lt;&gt;"",'Tracking Data'!O255="",'Tracking Data'!$C255&lt;&gt;"Blocked",'Tracking Data'!$C255&lt;&gt;"Aborted"),1,"")</f>
        <v/>
      </c>
      <c r="I255" t="str">
        <f ca="1">IF(AND('Tracking Data'!O255&lt;&gt;"",'Tracking Data'!P255="",'Tracking Data'!$C255&lt;&gt;"Blocked",'Tracking Data'!$C255&lt;&gt;"Aborted"),1,"")</f>
        <v/>
      </c>
      <c r="J255" t="str">
        <f ca="1">IF(AND('Tracking Data'!P255&lt;&gt;"",'Tracking Data'!Q255="",'Tracking Data'!$C255&lt;&gt;"Blocked",'Tracking Data'!$C255&lt;&gt;"Aborted"),1,"")</f>
        <v/>
      </c>
      <c r="K255" t="str">
        <f ca="1">IF(AND('Tracking Data'!Q255&lt;&gt;"",'Tracking Data'!R255="",'Tracking Data'!$C255&lt;&gt;"Blocked",'Tracking Data'!$C255&lt;&gt;"Aborted"),1,"")</f>
        <v/>
      </c>
      <c r="L255" t="str">
        <f>IF('Tracking Data'!R255&lt;&gt;"",1,"")</f>
        <v/>
      </c>
      <c r="M255" t="b">
        <f>IF('Tracking Data'!H255="XS",0,IF('Tracking Data'!H255="S",2,IF('Tracking Data'!H255="M",3,IF('Tracking Data'!H255="L",5,IF('Tracking Data'!H255="XL",10)))))</f>
        <v>0</v>
      </c>
      <c r="N255" s="22" t="e">
        <f>WORKDAY('Tracking Data'!K255,M255)</f>
        <v>#VALUE!</v>
      </c>
      <c r="O255" s="22" t="e">
        <f>IF(L255&lt;&gt;1,N255,'Tracking Data'!R255)</f>
        <v>#VALUE!</v>
      </c>
    </row>
    <row r="256" spans="5:15" x14ac:dyDescent="0.25">
      <c r="E256" t="str">
        <f ca="1">IF(AND('Tracking Data'!K256&lt;&gt;"",'Tracking Data'!L256="",'Tracking Data'!$C256&lt;&gt;"Blocked",'Tracking Data'!$C256&lt;&gt;"Aborted"),1,"")</f>
        <v/>
      </c>
      <c r="F256" t="str">
        <f ca="1">IF(AND('Tracking Data'!L256&lt;&gt;"",'Tracking Data'!M256="",'Tracking Data'!$C256&lt;&gt;"Blocked",'Tracking Data'!$C256&lt;&gt;"Aborted"),1,"")</f>
        <v/>
      </c>
      <c r="G256" t="str">
        <f ca="1">IF(AND('Tracking Data'!M256&lt;&gt;"",'Tracking Data'!N256="",'Tracking Data'!$C256&lt;&gt;"Blocked",'Tracking Data'!$C256&lt;&gt;"Aborted"),1,"")</f>
        <v/>
      </c>
      <c r="H256" t="str">
        <f ca="1">IF(AND('Tracking Data'!N256&lt;&gt;"",'Tracking Data'!O256="",'Tracking Data'!$C256&lt;&gt;"Blocked",'Tracking Data'!$C256&lt;&gt;"Aborted"),1,"")</f>
        <v/>
      </c>
      <c r="I256" t="str">
        <f ca="1">IF(AND('Tracking Data'!O256&lt;&gt;"",'Tracking Data'!P256="",'Tracking Data'!$C256&lt;&gt;"Blocked",'Tracking Data'!$C256&lt;&gt;"Aborted"),1,"")</f>
        <v/>
      </c>
      <c r="J256" t="str">
        <f ca="1">IF(AND('Tracking Data'!P256&lt;&gt;"",'Tracking Data'!Q256="",'Tracking Data'!$C256&lt;&gt;"Blocked",'Tracking Data'!$C256&lt;&gt;"Aborted"),1,"")</f>
        <v/>
      </c>
      <c r="K256" t="str">
        <f ca="1">IF(AND('Tracking Data'!Q256&lt;&gt;"",'Tracking Data'!R256="",'Tracking Data'!$C256&lt;&gt;"Blocked",'Tracking Data'!$C256&lt;&gt;"Aborted"),1,"")</f>
        <v/>
      </c>
      <c r="L256" t="str">
        <f>IF('Tracking Data'!R256&lt;&gt;"",1,"")</f>
        <v/>
      </c>
      <c r="M256" t="b">
        <f>IF('Tracking Data'!H256="XS",0,IF('Tracking Data'!H256="S",2,IF('Tracking Data'!H256="M",3,IF('Tracking Data'!H256="L",5,IF('Tracking Data'!H256="XL",10)))))</f>
        <v>0</v>
      </c>
      <c r="N256" s="22" t="e">
        <f>WORKDAY('Tracking Data'!K256,M256)</f>
        <v>#VALUE!</v>
      </c>
      <c r="O256" s="22" t="e">
        <f>IF(L256&lt;&gt;1,N256,'Tracking Data'!R256)</f>
        <v>#VALUE!</v>
      </c>
    </row>
    <row r="257" spans="5:15" x14ac:dyDescent="0.25">
      <c r="E257" t="str">
        <f ca="1">IF(AND('Tracking Data'!K257&lt;&gt;"",'Tracking Data'!L257="",'Tracking Data'!$C257&lt;&gt;"Blocked",'Tracking Data'!$C257&lt;&gt;"Aborted"),1,"")</f>
        <v/>
      </c>
      <c r="F257" t="str">
        <f ca="1">IF(AND('Tracking Data'!L257&lt;&gt;"",'Tracking Data'!M257="",'Tracking Data'!$C257&lt;&gt;"Blocked",'Tracking Data'!$C257&lt;&gt;"Aborted"),1,"")</f>
        <v/>
      </c>
      <c r="G257" t="str">
        <f ca="1">IF(AND('Tracking Data'!M257&lt;&gt;"",'Tracking Data'!N257="",'Tracking Data'!$C257&lt;&gt;"Blocked",'Tracking Data'!$C257&lt;&gt;"Aborted"),1,"")</f>
        <v/>
      </c>
      <c r="H257" t="str">
        <f ca="1">IF(AND('Tracking Data'!N257&lt;&gt;"",'Tracking Data'!O257="",'Tracking Data'!$C257&lt;&gt;"Blocked",'Tracking Data'!$C257&lt;&gt;"Aborted"),1,"")</f>
        <v/>
      </c>
      <c r="I257" t="str">
        <f ca="1">IF(AND('Tracking Data'!O257&lt;&gt;"",'Tracking Data'!P257="",'Tracking Data'!$C257&lt;&gt;"Blocked",'Tracking Data'!$C257&lt;&gt;"Aborted"),1,"")</f>
        <v/>
      </c>
      <c r="J257" t="str">
        <f ca="1">IF(AND('Tracking Data'!P257&lt;&gt;"",'Tracking Data'!Q257="",'Tracking Data'!$C257&lt;&gt;"Blocked",'Tracking Data'!$C257&lt;&gt;"Aborted"),1,"")</f>
        <v/>
      </c>
      <c r="K257" t="str">
        <f ca="1">IF(AND('Tracking Data'!Q257&lt;&gt;"",'Tracking Data'!R257="",'Tracking Data'!$C257&lt;&gt;"Blocked",'Tracking Data'!$C257&lt;&gt;"Aborted"),1,"")</f>
        <v/>
      </c>
      <c r="L257" t="str">
        <f>IF('Tracking Data'!R257&lt;&gt;"",1,"")</f>
        <v/>
      </c>
      <c r="M257" t="b">
        <f>IF('Tracking Data'!H257="XS",0,IF('Tracking Data'!H257="S",2,IF('Tracking Data'!H257="M",3,IF('Tracking Data'!H257="L",5,IF('Tracking Data'!H257="XL",10)))))</f>
        <v>0</v>
      </c>
      <c r="N257" s="22" t="e">
        <f>WORKDAY('Tracking Data'!K257,M257)</f>
        <v>#VALUE!</v>
      </c>
      <c r="O257" s="22" t="e">
        <f>IF(L257&lt;&gt;1,N257,'Tracking Data'!R257)</f>
        <v>#VALUE!</v>
      </c>
    </row>
    <row r="258" spans="5:15" x14ac:dyDescent="0.25">
      <c r="E258" t="str">
        <f ca="1">IF(AND('Tracking Data'!K258&lt;&gt;"",'Tracking Data'!L258="",'Tracking Data'!$C258&lt;&gt;"Blocked",'Tracking Data'!$C258&lt;&gt;"Aborted"),1,"")</f>
        <v/>
      </c>
      <c r="F258" t="str">
        <f ca="1">IF(AND('Tracking Data'!L258&lt;&gt;"",'Tracking Data'!M258="",'Tracking Data'!$C258&lt;&gt;"Blocked",'Tracking Data'!$C258&lt;&gt;"Aborted"),1,"")</f>
        <v/>
      </c>
      <c r="G258" t="str">
        <f ca="1">IF(AND('Tracking Data'!M258&lt;&gt;"",'Tracking Data'!N258="",'Tracking Data'!$C258&lt;&gt;"Blocked",'Tracking Data'!$C258&lt;&gt;"Aborted"),1,"")</f>
        <v/>
      </c>
      <c r="H258" t="str">
        <f ca="1">IF(AND('Tracking Data'!N258&lt;&gt;"",'Tracking Data'!O258="",'Tracking Data'!$C258&lt;&gt;"Blocked",'Tracking Data'!$C258&lt;&gt;"Aborted"),1,"")</f>
        <v/>
      </c>
      <c r="I258" t="str">
        <f ca="1">IF(AND('Tracking Data'!O258&lt;&gt;"",'Tracking Data'!P258="",'Tracking Data'!$C258&lt;&gt;"Blocked",'Tracking Data'!$C258&lt;&gt;"Aborted"),1,"")</f>
        <v/>
      </c>
      <c r="J258" t="str">
        <f ca="1">IF(AND('Tracking Data'!P258&lt;&gt;"",'Tracking Data'!Q258="",'Tracking Data'!$C258&lt;&gt;"Blocked",'Tracking Data'!$C258&lt;&gt;"Aborted"),1,"")</f>
        <v/>
      </c>
      <c r="K258" t="str">
        <f ca="1">IF(AND('Tracking Data'!Q258&lt;&gt;"",'Tracking Data'!R258="",'Tracking Data'!$C258&lt;&gt;"Blocked",'Tracking Data'!$C258&lt;&gt;"Aborted"),1,"")</f>
        <v/>
      </c>
      <c r="L258" t="str">
        <f>IF('Tracking Data'!R258&lt;&gt;"",1,"")</f>
        <v/>
      </c>
      <c r="M258" t="b">
        <f>IF('Tracking Data'!H258="XS",0,IF('Tracking Data'!H258="S",2,IF('Tracking Data'!H258="M",3,IF('Tracking Data'!H258="L",5,IF('Tracking Data'!H258="XL",10)))))</f>
        <v>0</v>
      </c>
      <c r="N258" s="22" t="e">
        <f>WORKDAY('Tracking Data'!K258,M258)</f>
        <v>#VALUE!</v>
      </c>
      <c r="O258" s="22" t="e">
        <f>IF(L258&lt;&gt;1,N258,'Tracking Data'!R258)</f>
        <v>#VALUE!</v>
      </c>
    </row>
    <row r="259" spans="5:15" x14ac:dyDescent="0.25">
      <c r="E259" t="str">
        <f ca="1">IF(AND('Tracking Data'!K259&lt;&gt;"",'Tracking Data'!L259="",'Tracking Data'!$C259&lt;&gt;"Blocked",'Tracking Data'!$C259&lt;&gt;"Aborted"),1,"")</f>
        <v/>
      </c>
      <c r="F259" t="str">
        <f ca="1">IF(AND('Tracking Data'!L259&lt;&gt;"",'Tracking Data'!M259="",'Tracking Data'!$C259&lt;&gt;"Blocked",'Tracking Data'!$C259&lt;&gt;"Aborted"),1,"")</f>
        <v/>
      </c>
      <c r="G259" t="str">
        <f ca="1">IF(AND('Tracking Data'!M259&lt;&gt;"",'Tracking Data'!N259="",'Tracking Data'!$C259&lt;&gt;"Blocked",'Tracking Data'!$C259&lt;&gt;"Aborted"),1,"")</f>
        <v/>
      </c>
      <c r="H259" t="str">
        <f ca="1">IF(AND('Tracking Data'!N259&lt;&gt;"",'Tracking Data'!O259="",'Tracking Data'!$C259&lt;&gt;"Blocked",'Tracking Data'!$C259&lt;&gt;"Aborted"),1,"")</f>
        <v/>
      </c>
      <c r="I259" t="str">
        <f ca="1">IF(AND('Tracking Data'!O259&lt;&gt;"",'Tracking Data'!P259="",'Tracking Data'!$C259&lt;&gt;"Blocked",'Tracking Data'!$C259&lt;&gt;"Aborted"),1,"")</f>
        <v/>
      </c>
      <c r="J259" t="str">
        <f ca="1">IF(AND('Tracking Data'!P259&lt;&gt;"",'Tracking Data'!Q259="",'Tracking Data'!$C259&lt;&gt;"Blocked",'Tracking Data'!$C259&lt;&gt;"Aborted"),1,"")</f>
        <v/>
      </c>
      <c r="K259" t="str">
        <f ca="1">IF(AND('Tracking Data'!Q259&lt;&gt;"",'Tracking Data'!R259="",'Tracking Data'!$C259&lt;&gt;"Blocked",'Tracking Data'!$C259&lt;&gt;"Aborted"),1,"")</f>
        <v/>
      </c>
      <c r="L259" t="str">
        <f>IF('Tracking Data'!R259&lt;&gt;"",1,"")</f>
        <v/>
      </c>
      <c r="M259" t="b">
        <f>IF('Tracking Data'!H259="XS",0,IF('Tracking Data'!H259="S",2,IF('Tracking Data'!H259="M",3,IF('Tracking Data'!H259="L",5,IF('Tracking Data'!H259="XL",10)))))</f>
        <v>0</v>
      </c>
      <c r="N259" s="22" t="e">
        <f>WORKDAY('Tracking Data'!K259,M259)</f>
        <v>#VALUE!</v>
      </c>
      <c r="O259" s="22" t="e">
        <f>IF(L259&lt;&gt;1,N259,'Tracking Data'!R259)</f>
        <v>#VALUE!</v>
      </c>
    </row>
    <row r="260" spans="5:15" x14ac:dyDescent="0.25">
      <c r="E260" t="str">
        <f ca="1">IF(AND('Tracking Data'!K260&lt;&gt;"",'Tracking Data'!L260="",'Tracking Data'!$C260&lt;&gt;"Blocked",'Tracking Data'!$C260&lt;&gt;"Aborted"),1,"")</f>
        <v/>
      </c>
      <c r="F260" t="str">
        <f ca="1">IF(AND('Tracking Data'!L260&lt;&gt;"",'Tracking Data'!M260="",'Tracking Data'!$C260&lt;&gt;"Blocked",'Tracking Data'!$C260&lt;&gt;"Aborted"),1,"")</f>
        <v/>
      </c>
      <c r="G260" t="str">
        <f ca="1">IF(AND('Tracking Data'!M260&lt;&gt;"",'Tracking Data'!N260="",'Tracking Data'!$C260&lt;&gt;"Blocked",'Tracking Data'!$C260&lt;&gt;"Aborted"),1,"")</f>
        <v/>
      </c>
      <c r="H260" t="str">
        <f ca="1">IF(AND('Tracking Data'!N260&lt;&gt;"",'Tracking Data'!O260="",'Tracking Data'!$C260&lt;&gt;"Blocked",'Tracking Data'!$C260&lt;&gt;"Aborted"),1,"")</f>
        <v/>
      </c>
      <c r="I260" t="str">
        <f ca="1">IF(AND('Tracking Data'!O260&lt;&gt;"",'Tracking Data'!P260="",'Tracking Data'!$C260&lt;&gt;"Blocked",'Tracking Data'!$C260&lt;&gt;"Aborted"),1,"")</f>
        <v/>
      </c>
      <c r="J260" t="str">
        <f ca="1">IF(AND('Tracking Data'!P260&lt;&gt;"",'Tracking Data'!Q260="",'Tracking Data'!$C260&lt;&gt;"Blocked",'Tracking Data'!$C260&lt;&gt;"Aborted"),1,"")</f>
        <v/>
      </c>
      <c r="K260" t="str">
        <f ca="1">IF(AND('Tracking Data'!Q260&lt;&gt;"",'Tracking Data'!R260="",'Tracking Data'!$C260&lt;&gt;"Blocked",'Tracking Data'!$C260&lt;&gt;"Aborted"),1,"")</f>
        <v/>
      </c>
      <c r="L260" t="str">
        <f>IF('Tracking Data'!R260&lt;&gt;"",1,"")</f>
        <v/>
      </c>
      <c r="M260" t="b">
        <f>IF('Tracking Data'!H260="XS",0,IF('Tracking Data'!H260="S",2,IF('Tracking Data'!H260="M",3,IF('Tracking Data'!H260="L",5,IF('Tracking Data'!H260="XL",10)))))</f>
        <v>0</v>
      </c>
      <c r="N260" s="22" t="e">
        <f>WORKDAY('Tracking Data'!K260,M260)</f>
        <v>#VALUE!</v>
      </c>
      <c r="O260" s="22" t="e">
        <f>IF(L260&lt;&gt;1,N260,'Tracking Data'!R260)</f>
        <v>#VALUE!</v>
      </c>
    </row>
    <row r="261" spans="5:15" x14ac:dyDescent="0.25">
      <c r="E261" t="str">
        <f ca="1">IF(AND('Tracking Data'!K261&lt;&gt;"",'Tracking Data'!L261="",'Tracking Data'!$C261&lt;&gt;"Blocked",'Tracking Data'!$C261&lt;&gt;"Aborted"),1,"")</f>
        <v/>
      </c>
      <c r="F261" t="str">
        <f ca="1">IF(AND('Tracking Data'!L261&lt;&gt;"",'Tracking Data'!M261="",'Tracking Data'!$C261&lt;&gt;"Blocked",'Tracking Data'!$C261&lt;&gt;"Aborted"),1,"")</f>
        <v/>
      </c>
      <c r="G261" t="str">
        <f ca="1">IF(AND('Tracking Data'!M261&lt;&gt;"",'Tracking Data'!N261="",'Tracking Data'!$C261&lt;&gt;"Blocked",'Tracking Data'!$C261&lt;&gt;"Aborted"),1,"")</f>
        <v/>
      </c>
      <c r="H261" t="str">
        <f ca="1">IF(AND('Tracking Data'!N261&lt;&gt;"",'Tracking Data'!O261="",'Tracking Data'!$C261&lt;&gt;"Blocked",'Tracking Data'!$C261&lt;&gt;"Aborted"),1,"")</f>
        <v/>
      </c>
      <c r="I261" t="str">
        <f ca="1">IF(AND('Tracking Data'!O261&lt;&gt;"",'Tracking Data'!P261="",'Tracking Data'!$C261&lt;&gt;"Blocked",'Tracking Data'!$C261&lt;&gt;"Aborted"),1,"")</f>
        <v/>
      </c>
      <c r="J261" t="str">
        <f ca="1">IF(AND('Tracking Data'!P261&lt;&gt;"",'Tracking Data'!Q261="",'Tracking Data'!$C261&lt;&gt;"Blocked",'Tracking Data'!$C261&lt;&gt;"Aborted"),1,"")</f>
        <v/>
      </c>
      <c r="K261" t="str">
        <f ca="1">IF(AND('Tracking Data'!Q261&lt;&gt;"",'Tracking Data'!R261="",'Tracking Data'!$C261&lt;&gt;"Blocked",'Tracking Data'!$C261&lt;&gt;"Aborted"),1,"")</f>
        <v/>
      </c>
      <c r="L261" t="str">
        <f>IF('Tracking Data'!R261&lt;&gt;"",1,"")</f>
        <v/>
      </c>
      <c r="M261" t="b">
        <f>IF('Tracking Data'!H261="XS",0,IF('Tracking Data'!H261="S",2,IF('Tracking Data'!H261="M",3,IF('Tracking Data'!H261="L",5,IF('Tracking Data'!H261="XL",10)))))</f>
        <v>0</v>
      </c>
      <c r="N261" s="22" t="e">
        <f>WORKDAY('Tracking Data'!K261,M261)</f>
        <v>#VALUE!</v>
      </c>
      <c r="O261" s="22" t="e">
        <f>IF(L261&lt;&gt;1,N261,'Tracking Data'!R261)</f>
        <v>#VALUE!</v>
      </c>
    </row>
    <row r="262" spans="5:15" x14ac:dyDescent="0.25">
      <c r="E262" t="str">
        <f ca="1">IF(AND('Tracking Data'!K262&lt;&gt;"",'Tracking Data'!L262="",'Tracking Data'!$C262&lt;&gt;"Blocked",'Tracking Data'!$C262&lt;&gt;"Aborted"),1,"")</f>
        <v/>
      </c>
      <c r="F262" t="str">
        <f ca="1">IF(AND('Tracking Data'!L262&lt;&gt;"",'Tracking Data'!M262="",'Tracking Data'!$C262&lt;&gt;"Blocked",'Tracking Data'!$C262&lt;&gt;"Aborted"),1,"")</f>
        <v/>
      </c>
      <c r="G262" t="str">
        <f ca="1">IF(AND('Tracking Data'!M262&lt;&gt;"",'Tracking Data'!N262="",'Tracking Data'!$C262&lt;&gt;"Blocked",'Tracking Data'!$C262&lt;&gt;"Aborted"),1,"")</f>
        <v/>
      </c>
      <c r="H262" t="str">
        <f ca="1">IF(AND('Tracking Data'!N262&lt;&gt;"",'Tracking Data'!O262="",'Tracking Data'!$C262&lt;&gt;"Blocked",'Tracking Data'!$C262&lt;&gt;"Aborted"),1,"")</f>
        <v/>
      </c>
      <c r="I262" t="str">
        <f ca="1">IF(AND('Tracking Data'!O262&lt;&gt;"",'Tracking Data'!P262="",'Tracking Data'!$C262&lt;&gt;"Blocked",'Tracking Data'!$C262&lt;&gt;"Aborted"),1,"")</f>
        <v/>
      </c>
      <c r="J262" t="str">
        <f ca="1">IF(AND('Tracking Data'!P262&lt;&gt;"",'Tracking Data'!Q262="",'Tracking Data'!$C262&lt;&gt;"Blocked",'Tracking Data'!$C262&lt;&gt;"Aborted"),1,"")</f>
        <v/>
      </c>
      <c r="K262" t="str">
        <f ca="1">IF(AND('Tracking Data'!Q262&lt;&gt;"",'Tracking Data'!R262="",'Tracking Data'!$C262&lt;&gt;"Blocked",'Tracking Data'!$C262&lt;&gt;"Aborted"),1,"")</f>
        <v/>
      </c>
      <c r="L262" t="str">
        <f>IF('Tracking Data'!R262&lt;&gt;"",1,"")</f>
        <v/>
      </c>
      <c r="M262" t="b">
        <f>IF('Tracking Data'!H262="XS",0,IF('Tracking Data'!H262="S",2,IF('Tracking Data'!H262="M",3,IF('Tracking Data'!H262="L",5,IF('Tracking Data'!H262="XL",10)))))</f>
        <v>0</v>
      </c>
      <c r="N262" s="22" t="e">
        <f>WORKDAY('Tracking Data'!K262,M262)</f>
        <v>#VALUE!</v>
      </c>
      <c r="O262" s="22" t="e">
        <f>IF(L262&lt;&gt;1,N262,'Tracking Data'!R262)</f>
        <v>#VALUE!</v>
      </c>
    </row>
    <row r="263" spans="5:15" x14ac:dyDescent="0.25">
      <c r="E263" t="str">
        <f ca="1">IF(AND('Tracking Data'!K263&lt;&gt;"",'Tracking Data'!L263="",'Tracking Data'!$C263&lt;&gt;"Blocked",'Tracking Data'!$C263&lt;&gt;"Aborted"),1,"")</f>
        <v/>
      </c>
      <c r="F263" t="str">
        <f ca="1">IF(AND('Tracking Data'!L263&lt;&gt;"",'Tracking Data'!M263="",'Tracking Data'!$C263&lt;&gt;"Blocked",'Tracking Data'!$C263&lt;&gt;"Aborted"),1,"")</f>
        <v/>
      </c>
      <c r="G263" t="str">
        <f ca="1">IF(AND('Tracking Data'!M263&lt;&gt;"",'Tracking Data'!N263="",'Tracking Data'!$C263&lt;&gt;"Blocked",'Tracking Data'!$C263&lt;&gt;"Aborted"),1,"")</f>
        <v/>
      </c>
      <c r="H263" t="str">
        <f ca="1">IF(AND('Tracking Data'!N263&lt;&gt;"",'Tracking Data'!O263="",'Tracking Data'!$C263&lt;&gt;"Blocked",'Tracking Data'!$C263&lt;&gt;"Aborted"),1,"")</f>
        <v/>
      </c>
      <c r="I263" t="str">
        <f ca="1">IF(AND('Tracking Data'!O263&lt;&gt;"",'Tracking Data'!P263="",'Tracking Data'!$C263&lt;&gt;"Blocked",'Tracking Data'!$C263&lt;&gt;"Aborted"),1,"")</f>
        <v/>
      </c>
      <c r="J263" t="str">
        <f ca="1">IF(AND('Tracking Data'!P263&lt;&gt;"",'Tracking Data'!Q263="",'Tracking Data'!$C263&lt;&gt;"Blocked",'Tracking Data'!$C263&lt;&gt;"Aborted"),1,"")</f>
        <v/>
      </c>
      <c r="K263" t="str">
        <f ca="1">IF(AND('Tracking Data'!Q263&lt;&gt;"",'Tracking Data'!R263="",'Tracking Data'!$C263&lt;&gt;"Blocked",'Tracking Data'!$C263&lt;&gt;"Aborted"),1,"")</f>
        <v/>
      </c>
      <c r="L263" t="str">
        <f>IF('Tracking Data'!R263&lt;&gt;"",1,"")</f>
        <v/>
      </c>
      <c r="M263" t="b">
        <f>IF('Tracking Data'!H263="XS",0,IF('Tracking Data'!H263="S",2,IF('Tracking Data'!H263="M",3,IF('Tracking Data'!H263="L",5,IF('Tracking Data'!H263="XL",10)))))</f>
        <v>0</v>
      </c>
      <c r="N263" s="22" t="e">
        <f>WORKDAY('Tracking Data'!K263,M263)</f>
        <v>#VALUE!</v>
      </c>
      <c r="O263" s="22" t="e">
        <f>IF(L263&lt;&gt;1,N263,'Tracking Data'!R263)</f>
        <v>#VALUE!</v>
      </c>
    </row>
    <row r="264" spans="5:15" x14ac:dyDescent="0.25">
      <c r="E264" t="str">
        <f ca="1">IF(AND('Tracking Data'!K264&lt;&gt;"",'Tracking Data'!L264="",'Tracking Data'!$C264&lt;&gt;"Blocked",'Tracking Data'!$C264&lt;&gt;"Aborted"),1,"")</f>
        <v/>
      </c>
      <c r="F264" t="str">
        <f ca="1">IF(AND('Tracking Data'!L264&lt;&gt;"",'Tracking Data'!M264="",'Tracking Data'!$C264&lt;&gt;"Blocked",'Tracking Data'!$C264&lt;&gt;"Aborted"),1,"")</f>
        <v/>
      </c>
      <c r="G264" t="str">
        <f ca="1">IF(AND('Tracking Data'!M264&lt;&gt;"",'Tracking Data'!N264="",'Tracking Data'!$C264&lt;&gt;"Blocked",'Tracking Data'!$C264&lt;&gt;"Aborted"),1,"")</f>
        <v/>
      </c>
      <c r="H264" t="str">
        <f ca="1">IF(AND('Tracking Data'!N264&lt;&gt;"",'Tracking Data'!O264="",'Tracking Data'!$C264&lt;&gt;"Blocked",'Tracking Data'!$C264&lt;&gt;"Aborted"),1,"")</f>
        <v/>
      </c>
      <c r="I264" t="str">
        <f ca="1">IF(AND('Tracking Data'!O264&lt;&gt;"",'Tracking Data'!P264="",'Tracking Data'!$C264&lt;&gt;"Blocked",'Tracking Data'!$C264&lt;&gt;"Aborted"),1,"")</f>
        <v/>
      </c>
      <c r="J264" t="str">
        <f ca="1">IF(AND('Tracking Data'!P264&lt;&gt;"",'Tracking Data'!Q264="",'Tracking Data'!$C264&lt;&gt;"Blocked",'Tracking Data'!$C264&lt;&gt;"Aborted"),1,"")</f>
        <v/>
      </c>
      <c r="K264" t="str">
        <f ca="1">IF(AND('Tracking Data'!Q264&lt;&gt;"",'Tracking Data'!R264="",'Tracking Data'!$C264&lt;&gt;"Blocked",'Tracking Data'!$C264&lt;&gt;"Aborted"),1,"")</f>
        <v/>
      </c>
      <c r="L264" t="str">
        <f>IF('Tracking Data'!R264&lt;&gt;"",1,"")</f>
        <v/>
      </c>
      <c r="M264" t="b">
        <f>IF('Tracking Data'!H264="XS",0,IF('Tracking Data'!H264="S",2,IF('Tracking Data'!H264="M",3,IF('Tracking Data'!H264="L",5,IF('Tracking Data'!H264="XL",10)))))</f>
        <v>0</v>
      </c>
      <c r="N264" s="22" t="e">
        <f>WORKDAY('Tracking Data'!K264,M264)</f>
        <v>#VALUE!</v>
      </c>
      <c r="O264" s="22" t="e">
        <f>IF(L264&lt;&gt;1,N264,'Tracking Data'!R264)</f>
        <v>#VALUE!</v>
      </c>
    </row>
    <row r="265" spans="5:15" x14ac:dyDescent="0.25">
      <c r="E265" t="str">
        <f ca="1">IF(AND('Tracking Data'!K265&lt;&gt;"",'Tracking Data'!L265="",'Tracking Data'!$C265&lt;&gt;"Blocked",'Tracking Data'!$C265&lt;&gt;"Aborted"),1,"")</f>
        <v/>
      </c>
      <c r="F265" t="str">
        <f ca="1">IF(AND('Tracking Data'!L265&lt;&gt;"",'Tracking Data'!M265="",'Tracking Data'!$C265&lt;&gt;"Blocked",'Tracking Data'!$C265&lt;&gt;"Aborted"),1,"")</f>
        <v/>
      </c>
      <c r="G265" t="str">
        <f ca="1">IF(AND('Tracking Data'!M265&lt;&gt;"",'Tracking Data'!N265="",'Tracking Data'!$C265&lt;&gt;"Blocked",'Tracking Data'!$C265&lt;&gt;"Aborted"),1,"")</f>
        <v/>
      </c>
      <c r="H265" t="str">
        <f ca="1">IF(AND('Tracking Data'!N265&lt;&gt;"",'Tracking Data'!O265="",'Tracking Data'!$C265&lt;&gt;"Blocked",'Tracking Data'!$C265&lt;&gt;"Aborted"),1,"")</f>
        <v/>
      </c>
      <c r="I265" t="str">
        <f ca="1">IF(AND('Tracking Data'!O265&lt;&gt;"",'Tracking Data'!P265="",'Tracking Data'!$C265&lt;&gt;"Blocked",'Tracking Data'!$C265&lt;&gt;"Aborted"),1,"")</f>
        <v/>
      </c>
      <c r="J265" t="str">
        <f ca="1">IF(AND('Tracking Data'!P265&lt;&gt;"",'Tracking Data'!Q265="",'Tracking Data'!$C265&lt;&gt;"Blocked",'Tracking Data'!$C265&lt;&gt;"Aborted"),1,"")</f>
        <v/>
      </c>
      <c r="K265" t="str">
        <f ca="1">IF(AND('Tracking Data'!Q265&lt;&gt;"",'Tracking Data'!R265="",'Tracking Data'!$C265&lt;&gt;"Blocked",'Tracking Data'!$C265&lt;&gt;"Aborted"),1,"")</f>
        <v/>
      </c>
      <c r="L265" t="str">
        <f>IF('Tracking Data'!R265&lt;&gt;"",1,"")</f>
        <v/>
      </c>
      <c r="M265" t="b">
        <f>IF('Tracking Data'!H265="XS",0,IF('Tracking Data'!H265="S",2,IF('Tracking Data'!H265="M",3,IF('Tracking Data'!H265="L",5,IF('Tracking Data'!H265="XL",10)))))</f>
        <v>0</v>
      </c>
      <c r="N265" s="22" t="e">
        <f>WORKDAY('Tracking Data'!K265,M265)</f>
        <v>#VALUE!</v>
      </c>
      <c r="O265" s="22" t="e">
        <f>IF(L265&lt;&gt;1,N265,'Tracking Data'!R265)</f>
        <v>#VALUE!</v>
      </c>
    </row>
    <row r="266" spans="5:15" x14ac:dyDescent="0.25">
      <c r="E266" t="str">
        <f ca="1">IF(AND('Tracking Data'!K266&lt;&gt;"",'Tracking Data'!L266="",'Tracking Data'!$C266&lt;&gt;"Blocked",'Tracking Data'!$C266&lt;&gt;"Aborted"),1,"")</f>
        <v/>
      </c>
      <c r="F266" t="str">
        <f ca="1">IF(AND('Tracking Data'!L266&lt;&gt;"",'Tracking Data'!M266="",'Tracking Data'!$C266&lt;&gt;"Blocked",'Tracking Data'!$C266&lt;&gt;"Aborted"),1,"")</f>
        <v/>
      </c>
      <c r="G266" t="str">
        <f ca="1">IF(AND('Tracking Data'!M266&lt;&gt;"",'Tracking Data'!N266="",'Tracking Data'!$C266&lt;&gt;"Blocked",'Tracking Data'!$C266&lt;&gt;"Aborted"),1,"")</f>
        <v/>
      </c>
      <c r="H266" t="str">
        <f ca="1">IF(AND('Tracking Data'!N266&lt;&gt;"",'Tracking Data'!O266="",'Tracking Data'!$C266&lt;&gt;"Blocked",'Tracking Data'!$C266&lt;&gt;"Aborted"),1,"")</f>
        <v/>
      </c>
      <c r="I266" t="str">
        <f ca="1">IF(AND('Tracking Data'!O266&lt;&gt;"",'Tracking Data'!P266="",'Tracking Data'!$C266&lt;&gt;"Blocked",'Tracking Data'!$C266&lt;&gt;"Aborted"),1,"")</f>
        <v/>
      </c>
      <c r="J266" t="str">
        <f ca="1">IF(AND('Tracking Data'!P266&lt;&gt;"",'Tracking Data'!Q266="",'Tracking Data'!$C266&lt;&gt;"Blocked",'Tracking Data'!$C266&lt;&gt;"Aborted"),1,"")</f>
        <v/>
      </c>
      <c r="K266" t="str">
        <f ca="1">IF(AND('Tracking Data'!Q266&lt;&gt;"",'Tracking Data'!R266="",'Tracking Data'!$C266&lt;&gt;"Blocked",'Tracking Data'!$C266&lt;&gt;"Aborted"),1,"")</f>
        <v/>
      </c>
      <c r="L266" t="str">
        <f>IF('Tracking Data'!R266&lt;&gt;"",1,"")</f>
        <v/>
      </c>
      <c r="M266" t="b">
        <f>IF('Tracking Data'!H266="XS",0,IF('Tracking Data'!H266="S",2,IF('Tracking Data'!H266="M",3,IF('Tracking Data'!H266="L",5,IF('Tracking Data'!H266="XL",10)))))</f>
        <v>0</v>
      </c>
      <c r="N266" s="22" t="e">
        <f>WORKDAY('Tracking Data'!K266,M266)</f>
        <v>#VALUE!</v>
      </c>
      <c r="O266" s="22" t="e">
        <f>IF(L266&lt;&gt;1,N266,'Tracking Data'!R266)</f>
        <v>#VALUE!</v>
      </c>
    </row>
    <row r="267" spans="5:15" x14ac:dyDescent="0.25">
      <c r="E267" t="str">
        <f ca="1">IF(AND('Tracking Data'!K267&lt;&gt;"",'Tracking Data'!L267="",'Tracking Data'!$C267&lt;&gt;"Blocked",'Tracking Data'!$C267&lt;&gt;"Aborted"),1,"")</f>
        <v/>
      </c>
      <c r="F267" t="str">
        <f ca="1">IF(AND('Tracking Data'!L267&lt;&gt;"",'Tracking Data'!M267="",'Tracking Data'!$C267&lt;&gt;"Blocked",'Tracking Data'!$C267&lt;&gt;"Aborted"),1,"")</f>
        <v/>
      </c>
      <c r="G267" t="str">
        <f ca="1">IF(AND('Tracking Data'!M267&lt;&gt;"",'Tracking Data'!N267="",'Tracking Data'!$C267&lt;&gt;"Blocked",'Tracking Data'!$C267&lt;&gt;"Aborted"),1,"")</f>
        <v/>
      </c>
      <c r="H267" t="str">
        <f ca="1">IF(AND('Tracking Data'!N267&lt;&gt;"",'Tracking Data'!O267="",'Tracking Data'!$C267&lt;&gt;"Blocked",'Tracking Data'!$C267&lt;&gt;"Aborted"),1,"")</f>
        <v/>
      </c>
      <c r="I267" t="str">
        <f ca="1">IF(AND('Tracking Data'!O267&lt;&gt;"",'Tracking Data'!P267="",'Tracking Data'!$C267&lt;&gt;"Blocked",'Tracking Data'!$C267&lt;&gt;"Aborted"),1,"")</f>
        <v/>
      </c>
      <c r="J267" t="str">
        <f ca="1">IF(AND('Tracking Data'!P267&lt;&gt;"",'Tracking Data'!Q267="",'Tracking Data'!$C267&lt;&gt;"Blocked",'Tracking Data'!$C267&lt;&gt;"Aborted"),1,"")</f>
        <v/>
      </c>
      <c r="K267" t="str">
        <f ca="1">IF(AND('Tracking Data'!Q267&lt;&gt;"",'Tracking Data'!R267="",'Tracking Data'!$C267&lt;&gt;"Blocked",'Tracking Data'!$C267&lt;&gt;"Aborted"),1,"")</f>
        <v/>
      </c>
      <c r="L267" t="str">
        <f>IF('Tracking Data'!R267&lt;&gt;"",1,"")</f>
        <v/>
      </c>
      <c r="M267" t="b">
        <f>IF('Tracking Data'!H267="XS",0,IF('Tracking Data'!H267="S",2,IF('Tracking Data'!H267="M",3,IF('Tracking Data'!H267="L",5,IF('Tracking Data'!H267="XL",10)))))</f>
        <v>0</v>
      </c>
      <c r="N267" s="22" t="e">
        <f>WORKDAY('Tracking Data'!K267,M267)</f>
        <v>#VALUE!</v>
      </c>
      <c r="O267" s="22" t="e">
        <f>IF(L267&lt;&gt;1,N267,'Tracking Data'!R267)</f>
        <v>#VALUE!</v>
      </c>
    </row>
    <row r="268" spans="5:15" x14ac:dyDescent="0.25">
      <c r="E268" t="str">
        <f ca="1">IF(AND('Tracking Data'!K268&lt;&gt;"",'Tracking Data'!L268="",'Tracking Data'!$C268&lt;&gt;"Blocked",'Tracking Data'!$C268&lt;&gt;"Aborted"),1,"")</f>
        <v/>
      </c>
      <c r="F268" t="str">
        <f ca="1">IF(AND('Tracking Data'!L268&lt;&gt;"",'Tracking Data'!M268="",'Tracking Data'!$C268&lt;&gt;"Blocked",'Tracking Data'!$C268&lt;&gt;"Aborted"),1,"")</f>
        <v/>
      </c>
      <c r="G268" t="str">
        <f ca="1">IF(AND('Tracking Data'!M268&lt;&gt;"",'Tracking Data'!N268="",'Tracking Data'!$C268&lt;&gt;"Blocked",'Tracking Data'!$C268&lt;&gt;"Aborted"),1,"")</f>
        <v/>
      </c>
      <c r="H268" t="str">
        <f ca="1">IF(AND('Tracking Data'!N268&lt;&gt;"",'Tracking Data'!O268="",'Tracking Data'!$C268&lt;&gt;"Blocked",'Tracking Data'!$C268&lt;&gt;"Aborted"),1,"")</f>
        <v/>
      </c>
      <c r="I268" t="str">
        <f ca="1">IF(AND('Tracking Data'!O268&lt;&gt;"",'Tracking Data'!P268="",'Tracking Data'!$C268&lt;&gt;"Blocked",'Tracking Data'!$C268&lt;&gt;"Aborted"),1,"")</f>
        <v/>
      </c>
      <c r="J268" t="str">
        <f ca="1">IF(AND('Tracking Data'!P268&lt;&gt;"",'Tracking Data'!Q268="",'Tracking Data'!$C268&lt;&gt;"Blocked",'Tracking Data'!$C268&lt;&gt;"Aborted"),1,"")</f>
        <v/>
      </c>
      <c r="K268" t="str">
        <f ca="1">IF(AND('Tracking Data'!Q268&lt;&gt;"",'Tracking Data'!R268="",'Tracking Data'!$C268&lt;&gt;"Blocked",'Tracking Data'!$C268&lt;&gt;"Aborted"),1,"")</f>
        <v/>
      </c>
      <c r="L268" t="str">
        <f>IF('Tracking Data'!R268&lt;&gt;"",1,"")</f>
        <v/>
      </c>
      <c r="M268" t="b">
        <f>IF('Tracking Data'!H268="XS",0,IF('Tracking Data'!H268="S",2,IF('Tracking Data'!H268="M",3,IF('Tracking Data'!H268="L",5,IF('Tracking Data'!H268="XL",10)))))</f>
        <v>0</v>
      </c>
      <c r="N268" s="22" t="e">
        <f>WORKDAY('Tracking Data'!K268,M268)</f>
        <v>#VALUE!</v>
      </c>
      <c r="O268" s="22" t="e">
        <f>IF(L268&lt;&gt;1,N268,'Tracking Data'!R268)</f>
        <v>#VALUE!</v>
      </c>
    </row>
    <row r="269" spans="5:15" x14ac:dyDescent="0.25">
      <c r="E269" t="str">
        <f ca="1">IF(AND('Tracking Data'!K269&lt;&gt;"",'Tracking Data'!L269="",'Tracking Data'!$C269&lt;&gt;"Blocked",'Tracking Data'!$C269&lt;&gt;"Aborted"),1,"")</f>
        <v/>
      </c>
      <c r="F269" t="str">
        <f ca="1">IF(AND('Tracking Data'!L269&lt;&gt;"",'Tracking Data'!M269="",'Tracking Data'!$C269&lt;&gt;"Blocked",'Tracking Data'!$C269&lt;&gt;"Aborted"),1,"")</f>
        <v/>
      </c>
      <c r="G269" t="str">
        <f ca="1">IF(AND('Tracking Data'!M269&lt;&gt;"",'Tracking Data'!N269="",'Tracking Data'!$C269&lt;&gt;"Blocked",'Tracking Data'!$C269&lt;&gt;"Aborted"),1,"")</f>
        <v/>
      </c>
      <c r="H269" t="str">
        <f ca="1">IF(AND('Tracking Data'!N269&lt;&gt;"",'Tracking Data'!O269="",'Tracking Data'!$C269&lt;&gt;"Blocked",'Tracking Data'!$C269&lt;&gt;"Aborted"),1,"")</f>
        <v/>
      </c>
      <c r="I269" t="str">
        <f ca="1">IF(AND('Tracking Data'!O269&lt;&gt;"",'Tracking Data'!P269="",'Tracking Data'!$C269&lt;&gt;"Blocked",'Tracking Data'!$C269&lt;&gt;"Aborted"),1,"")</f>
        <v/>
      </c>
      <c r="J269" t="str">
        <f ca="1">IF(AND('Tracking Data'!P269&lt;&gt;"",'Tracking Data'!Q269="",'Tracking Data'!$C269&lt;&gt;"Blocked",'Tracking Data'!$C269&lt;&gt;"Aborted"),1,"")</f>
        <v/>
      </c>
      <c r="K269" t="str">
        <f ca="1">IF(AND('Tracking Data'!Q269&lt;&gt;"",'Tracking Data'!R269="",'Tracking Data'!$C269&lt;&gt;"Blocked",'Tracking Data'!$C269&lt;&gt;"Aborted"),1,"")</f>
        <v/>
      </c>
      <c r="L269" t="str">
        <f>IF('Tracking Data'!R269&lt;&gt;"",1,"")</f>
        <v/>
      </c>
      <c r="M269" t="b">
        <f>IF('Tracking Data'!H269="XS",0,IF('Tracking Data'!H269="S",2,IF('Tracking Data'!H269="M",3,IF('Tracking Data'!H269="L",5,IF('Tracking Data'!H269="XL",10)))))</f>
        <v>0</v>
      </c>
      <c r="N269" s="22" t="e">
        <f>WORKDAY('Tracking Data'!K269,M269)</f>
        <v>#VALUE!</v>
      </c>
      <c r="O269" s="22" t="e">
        <f>IF(L269&lt;&gt;1,N269,'Tracking Data'!R269)</f>
        <v>#VALUE!</v>
      </c>
    </row>
    <row r="270" spans="5:15" x14ac:dyDescent="0.25">
      <c r="E270" t="str">
        <f ca="1">IF(AND('Tracking Data'!K270&lt;&gt;"",'Tracking Data'!L270="",'Tracking Data'!$C270&lt;&gt;"Blocked",'Tracking Data'!$C270&lt;&gt;"Aborted"),1,"")</f>
        <v/>
      </c>
      <c r="F270" t="str">
        <f ca="1">IF(AND('Tracking Data'!L270&lt;&gt;"",'Tracking Data'!M270="",'Tracking Data'!$C270&lt;&gt;"Blocked",'Tracking Data'!$C270&lt;&gt;"Aborted"),1,"")</f>
        <v/>
      </c>
      <c r="G270" t="str">
        <f ca="1">IF(AND('Tracking Data'!M270&lt;&gt;"",'Tracking Data'!N270="",'Tracking Data'!$C270&lt;&gt;"Blocked",'Tracking Data'!$C270&lt;&gt;"Aborted"),1,"")</f>
        <v/>
      </c>
      <c r="H270" t="str">
        <f ca="1">IF(AND('Tracking Data'!N270&lt;&gt;"",'Tracking Data'!O270="",'Tracking Data'!$C270&lt;&gt;"Blocked",'Tracking Data'!$C270&lt;&gt;"Aborted"),1,"")</f>
        <v/>
      </c>
      <c r="I270" t="str">
        <f ca="1">IF(AND('Tracking Data'!O270&lt;&gt;"",'Tracking Data'!P270="",'Tracking Data'!$C270&lt;&gt;"Blocked",'Tracking Data'!$C270&lt;&gt;"Aborted"),1,"")</f>
        <v/>
      </c>
      <c r="J270" t="str">
        <f ca="1">IF(AND('Tracking Data'!P270&lt;&gt;"",'Tracking Data'!Q270="",'Tracking Data'!$C270&lt;&gt;"Blocked",'Tracking Data'!$C270&lt;&gt;"Aborted"),1,"")</f>
        <v/>
      </c>
      <c r="K270" t="str">
        <f ca="1">IF(AND('Tracking Data'!Q270&lt;&gt;"",'Tracking Data'!R270="",'Tracking Data'!$C270&lt;&gt;"Blocked",'Tracking Data'!$C270&lt;&gt;"Aborted"),1,"")</f>
        <v/>
      </c>
      <c r="L270" t="str">
        <f>IF('Tracking Data'!R270&lt;&gt;"",1,"")</f>
        <v/>
      </c>
      <c r="M270" t="b">
        <f>IF('Tracking Data'!H270="XS",0,IF('Tracking Data'!H270="S",2,IF('Tracking Data'!H270="M",3,IF('Tracking Data'!H270="L",5,IF('Tracking Data'!H270="XL",10)))))</f>
        <v>0</v>
      </c>
      <c r="N270" s="22" t="e">
        <f>WORKDAY('Tracking Data'!K270,M270)</f>
        <v>#VALUE!</v>
      </c>
      <c r="O270" s="22" t="e">
        <f>IF(L270&lt;&gt;1,N270,'Tracking Data'!R270)</f>
        <v>#VALUE!</v>
      </c>
    </row>
    <row r="271" spans="5:15" x14ac:dyDescent="0.25">
      <c r="E271" t="str">
        <f ca="1">IF(AND('Tracking Data'!K271&lt;&gt;"",'Tracking Data'!L271="",'Tracking Data'!$C271&lt;&gt;"Blocked",'Tracking Data'!$C271&lt;&gt;"Aborted"),1,"")</f>
        <v/>
      </c>
      <c r="F271" t="str">
        <f ca="1">IF(AND('Tracking Data'!L271&lt;&gt;"",'Tracking Data'!M271="",'Tracking Data'!$C271&lt;&gt;"Blocked",'Tracking Data'!$C271&lt;&gt;"Aborted"),1,"")</f>
        <v/>
      </c>
      <c r="G271" t="str">
        <f ca="1">IF(AND('Tracking Data'!M271&lt;&gt;"",'Tracking Data'!N271="",'Tracking Data'!$C271&lt;&gt;"Blocked",'Tracking Data'!$C271&lt;&gt;"Aborted"),1,"")</f>
        <v/>
      </c>
      <c r="H271" t="str">
        <f ca="1">IF(AND('Tracking Data'!N271&lt;&gt;"",'Tracking Data'!O271="",'Tracking Data'!$C271&lt;&gt;"Blocked",'Tracking Data'!$C271&lt;&gt;"Aborted"),1,"")</f>
        <v/>
      </c>
      <c r="I271" t="str">
        <f ca="1">IF(AND('Tracking Data'!O271&lt;&gt;"",'Tracking Data'!P271="",'Tracking Data'!$C271&lt;&gt;"Blocked",'Tracking Data'!$C271&lt;&gt;"Aborted"),1,"")</f>
        <v/>
      </c>
      <c r="J271" t="str">
        <f ca="1">IF(AND('Tracking Data'!P271&lt;&gt;"",'Tracking Data'!Q271="",'Tracking Data'!$C271&lt;&gt;"Blocked",'Tracking Data'!$C271&lt;&gt;"Aborted"),1,"")</f>
        <v/>
      </c>
      <c r="K271" t="str">
        <f ca="1">IF(AND('Tracking Data'!Q271&lt;&gt;"",'Tracking Data'!R271="",'Tracking Data'!$C271&lt;&gt;"Blocked",'Tracking Data'!$C271&lt;&gt;"Aborted"),1,"")</f>
        <v/>
      </c>
      <c r="L271" t="str">
        <f>IF('Tracking Data'!R271&lt;&gt;"",1,"")</f>
        <v/>
      </c>
      <c r="M271" t="b">
        <f>IF('Tracking Data'!H271="XS",0,IF('Tracking Data'!H271="S",2,IF('Tracking Data'!H271="M",3,IF('Tracking Data'!H271="L",5,IF('Tracking Data'!H271="XL",10)))))</f>
        <v>0</v>
      </c>
      <c r="N271" s="22" t="e">
        <f>WORKDAY('Tracking Data'!K271,M271)</f>
        <v>#VALUE!</v>
      </c>
      <c r="O271" s="22" t="e">
        <f>IF(L271&lt;&gt;1,N271,'Tracking Data'!R271)</f>
        <v>#VALUE!</v>
      </c>
    </row>
    <row r="272" spans="5:15" x14ac:dyDescent="0.25">
      <c r="E272" t="str">
        <f ca="1">IF(AND('Tracking Data'!K272&lt;&gt;"",'Tracking Data'!L272="",'Tracking Data'!$C272&lt;&gt;"Blocked",'Tracking Data'!$C272&lt;&gt;"Aborted"),1,"")</f>
        <v/>
      </c>
      <c r="F272" t="str">
        <f ca="1">IF(AND('Tracking Data'!L272&lt;&gt;"",'Tracking Data'!M272="",'Tracking Data'!$C272&lt;&gt;"Blocked",'Tracking Data'!$C272&lt;&gt;"Aborted"),1,"")</f>
        <v/>
      </c>
      <c r="G272" t="str">
        <f ca="1">IF(AND('Tracking Data'!M272&lt;&gt;"",'Tracking Data'!N272="",'Tracking Data'!$C272&lt;&gt;"Blocked",'Tracking Data'!$C272&lt;&gt;"Aborted"),1,"")</f>
        <v/>
      </c>
      <c r="H272" t="str">
        <f ca="1">IF(AND('Tracking Data'!N272&lt;&gt;"",'Tracking Data'!O272="",'Tracking Data'!$C272&lt;&gt;"Blocked",'Tracking Data'!$C272&lt;&gt;"Aborted"),1,"")</f>
        <v/>
      </c>
      <c r="I272" t="str">
        <f ca="1">IF(AND('Tracking Data'!O272&lt;&gt;"",'Tracking Data'!P272="",'Tracking Data'!$C272&lt;&gt;"Blocked",'Tracking Data'!$C272&lt;&gt;"Aborted"),1,"")</f>
        <v/>
      </c>
      <c r="J272" t="str">
        <f ca="1">IF(AND('Tracking Data'!P272&lt;&gt;"",'Tracking Data'!Q272="",'Tracking Data'!$C272&lt;&gt;"Blocked",'Tracking Data'!$C272&lt;&gt;"Aborted"),1,"")</f>
        <v/>
      </c>
      <c r="K272" t="str">
        <f ca="1">IF(AND('Tracking Data'!Q272&lt;&gt;"",'Tracking Data'!R272="",'Tracking Data'!$C272&lt;&gt;"Blocked",'Tracking Data'!$C272&lt;&gt;"Aborted"),1,"")</f>
        <v/>
      </c>
      <c r="L272" t="str">
        <f>IF('Tracking Data'!R272&lt;&gt;"",1,"")</f>
        <v/>
      </c>
      <c r="M272" t="b">
        <f>IF('Tracking Data'!H272="XS",0,IF('Tracking Data'!H272="S",2,IF('Tracking Data'!H272="M",3,IF('Tracking Data'!H272="L",5,IF('Tracking Data'!H272="XL",10)))))</f>
        <v>0</v>
      </c>
      <c r="N272" s="22" t="e">
        <f>WORKDAY('Tracking Data'!K272,M272)</f>
        <v>#VALUE!</v>
      </c>
      <c r="O272" s="22" t="e">
        <f>IF(L272&lt;&gt;1,N272,'Tracking Data'!R272)</f>
        <v>#VALUE!</v>
      </c>
    </row>
    <row r="273" spans="5:15" x14ac:dyDescent="0.25">
      <c r="E273" t="str">
        <f ca="1">IF(AND('Tracking Data'!K273&lt;&gt;"",'Tracking Data'!L273="",'Tracking Data'!$C273&lt;&gt;"Blocked",'Tracking Data'!$C273&lt;&gt;"Aborted"),1,"")</f>
        <v/>
      </c>
      <c r="F273" t="str">
        <f ca="1">IF(AND('Tracking Data'!L273&lt;&gt;"",'Tracking Data'!M273="",'Tracking Data'!$C273&lt;&gt;"Blocked",'Tracking Data'!$C273&lt;&gt;"Aborted"),1,"")</f>
        <v/>
      </c>
      <c r="G273" t="str">
        <f ca="1">IF(AND('Tracking Data'!M273&lt;&gt;"",'Tracking Data'!N273="",'Tracking Data'!$C273&lt;&gt;"Blocked",'Tracking Data'!$C273&lt;&gt;"Aborted"),1,"")</f>
        <v/>
      </c>
      <c r="H273" t="str">
        <f ca="1">IF(AND('Tracking Data'!N273&lt;&gt;"",'Tracking Data'!O273="",'Tracking Data'!$C273&lt;&gt;"Blocked",'Tracking Data'!$C273&lt;&gt;"Aborted"),1,"")</f>
        <v/>
      </c>
      <c r="I273" t="str">
        <f ca="1">IF(AND('Tracking Data'!O273&lt;&gt;"",'Tracking Data'!P273="",'Tracking Data'!$C273&lt;&gt;"Blocked",'Tracking Data'!$C273&lt;&gt;"Aborted"),1,"")</f>
        <v/>
      </c>
      <c r="J273" t="str">
        <f ca="1">IF(AND('Tracking Data'!P273&lt;&gt;"",'Tracking Data'!Q273="",'Tracking Data'!$C273&lt;&gt;"Blocked",'Tracking Data'!$C273&lt;&gt;"Aborted"),1,"")</f>
        <v/>
      </c>
      <c r="K273" t="str">
        <f ca="1">IF(AND('Tracking Data'!Q273&lt;&gt;"",'Tracking Data'!R273="",'Tracking Data'!$C273&lt;&gt;"Blocked",'Tracking Data'!$C273&lt;&gt;"Aborted"),1,"")</f>
        <v/>
      </c>
      <c r="L273" t="str">
        <f>IF('Tracking Data'!R273&lt;&gt;"",1,"")</f>
        <v/>
      </c>
      <c r="M273" t="b">
        <f>IF('Tracking Data'!H273="XS",0,IF('Tracking Data'!H273="S",2,IF('Tracking Data'!H273="M",3,IF('Tracking Data'!H273="L",5,IF('Tracking Data'!H273="XL",10)))))</f>
        <v>0</v>
      </c>
      <c r="N273" s="22" t="e">
        <f>WORKDAY('Tracking Data'!K273,M273)</f>
        <v>#VALUE!</v>
      </c>
      <c r="O273" s="22" t="e">
        <f>IF(L273&lt;&gt;1,N273,'Tracking Data'!R273)</f>
        <v>#VALUE!</v>
      </c>
    </row>
    <row r="274" spans="5:15" x14ac:dyDescent="0.25">
      <c r="E274" t="str">
        <f ca="1">IF(AND('Tracking Data'!K274&lt;&gt;"",'Tracking Data'!L274="",'Tracking Data'!$C274&lt;&gt;"Blocked",'Tracking Data'!$C274&lt;&gt;"Aborted"),1,"")</f>
        <v/>
      </c>
      <c r="F274" t="str">
        <f ca="1">IF(AND('Tracking Data'!L274&lt;&gt;"",'Tracking Data'!M274="",'Tracking Data'!$C274&lt;&gt;"Blocked",'Tracking Data'!$C274&lt;&gt;"Aborted"),1,"")</f>
        <v/>
      </c>
      <c r="G274" t="str">
        <f ca="1">IF(AND('Tracking Data'!M274&lt;&gt;"",'Tracking Data'!N274="",'Tracking Data'!$C274&lt;&gt;"Blocked",'Tracking Data'!$C274&lt;&gt;"Aborted"),1,"")</f>
        <v/>
      </c>
      <c r="H274" t="str">
        <f ca="1">IF(AND('Tracking Data'!N274&lt;&gt;"",'Tracking Data'!O274="",'Tracking Data'!$C274&lt;&gt;"Blocked",'Tracking Data'!$C274&lt;&gt;"Aborted"),1,"")</f>
        <v/>
      </c>
      <c r="I274" t="str">
        <f ca="1">IF(AND('Tracking Data'!O274&lt;&gt;"",'Tracking Data'!P274="",'Tracking Data'!$C274&lt;&gt;"Blocked",'Tracking Data'!$C274&lt;&gt;"Aborted"),1,"")</f>
        <v/>
      </c>
      <c r="J274" t="str">
        <f ca="1">IF(AND('Tracking Data'!P274&lt;&gt;"",'Tracking Data'!Q274="",'Tracking Data'!$C274&lt;&gt;"Blocked",'Tracking Data'!$C274&lt;&gt;"Aborted"),1,"")</f>
        <v/>
      </c>
      <c r="K274" t="str">
        <f ca="1">IF(AND('Tracking Data'!Q274&lt;&gt;"",'Tracking Data'!R274="",'Tracking Data'!$C274&lt;&gt;"Blocked",'Tracking Data'!$C274&lt;&gt;"Aborted"),1,"")</f>
        <v/>
      </c>
      <c r="L274" t="str">
        <f>IF('Tracking Data'!R274&lt;&gt;"",1,"")</f>
        <v/>
      </c>
      <c r="M274" t="b">
        <f>IF('Tracking Data'!H274="XS",0,IF('Tracking Data'!H274="S",2,IF('Tracking Data'!H274="M",3,IF('Tracking Data'!H274="L",5,IF('Tracking Data'!H274="XL",10)))))</f>
        <v>0</v>
      </c>
      <c r="N274" s="22" t="e">
        <f>WORKDAY('Tracking Data'!K274,M274)</f>
        <v>#VALUE!</v>
      </c>
      <c r="O274" s="22" t="e">
        <f>IF(L274&lt;&gt;1,N274,'Tracking Data'!R274)</f>
        <v>#VALUE!</v>
      </c>
    </row>
    <row r="275" spans="5:15" x14ac:dyDescent="0.25">
      <c r="E275" t="str">
        <f ca="1">IF(AND('Tracking Data'!K275&lt;&gt;"",'Tracking Data'!L275="",'Tracking Data'!$C275&lt;&gt;"Blocked",'Tracking Data'!$C275&lt;&gt;"Aborted"),1,"")</f>
        <v/>
      </c>
      <c r="F275" t="str">
        <f ca="1">IF(AND('Tracking Data'!L275&lt;&gt;"",'Tracking Data'!M275="",'Tracking Data'!$C275&lt;&gt;"Blocked",'Tracking Data'!$C275&lt;&gt;"Aborted"),1,"")</f>
        <v/>
      </c>
      <c r="G275" t="str">
        <f ca="1">IF(AND('Tracking Data'!M275&lt;&gt;"",'Tracking Data'!N275="",'Tracking Data'!$C275&lt;&gt;"Blocked",'Tracking Data'!$C275&lt;&gt;"Aborted"),1,"")</f>
        <v/>
      </c>
      <c r="H275" t="str">
        <f ca="1">IF(AND('Tracking Data'!N275&lt;&gt;"",'Tracking Data'!O275="",'Tracking Data'!$C275&lt;&gt;"Blocked",'Tracking Data'!$C275&lt;&gt;"Aborted"),1,"")</f>
        <v/>
      </c>
      <c r="I275" t="str">
        <f ca="1">IF(AND('Tracking Data'!O275&lt;&gt;"",'Tracking Data'!P275="",'Tracking Data'!$C275&lt;&gt;"Blocked",'Tracking Data'!$C275&lt;&gt;"Aborted"),1,"")</f>
        <v/>
      </c>
      <c r="J275" t="str">
        <f ca="1">IF(AND('Tracking Data'!P275&lt;&gt;"",'Tracking Data'!Q275="",'Tracking Data'!$C275&lt;&gt;"Blocked",'Tracking Data'!$C275&lt;&gt;"Aborted"),1,"")</f>
        <v/>
      </c>
      <c r="K275" t="str">
        <f ca="1">IF(AND('Tracking Data'!Q275&lt;&gt;"",'Tracking Data'!R275="",'Tracking Data'!$C275&lt;&gt;"Blocked",'Tracking Data'!$C275&lt;&gt;"Aborted"),1,"")</f>
        <v/>
      </c>
      <c r="L275" t="str">
        <f>IF('Tracking Data'!R275&lt;&gt;"",1,"")</f>
        <v/>
      </c>
      <c r="M275" t="b">
        <f>IF('Tracking Data'!H275="XS",0,IF('Tracking Data'!H275="S",2,IF('Tracking Data'!H275="M",3,IF('Tracking Data'!H275="L",5,IF('Tracking Data'!H275="XL",10)))))</f>
        <v>0</v>
      </c>
      <c r="N275" s="22" t="e">
        <f>WORKDAY('Tracking Data'!K275,M275)</f>
        <v>#VALUE!</v>
      </c>
      <c r="O275" s="22" t="e">
        <f>IF(L275&lt;&gt;1,N275,'Tracking Data'!R275)</f>
        <v>#VALUE!</v>
      </c>
    </row>
    <row r="276" spans="5:15" x14ac:dyDescent="0.25">
      <c r="E276" t="str">
        <f ca="1">IF(AND('Tracking Data'!K276&lt;&gt;"",'Tracking Data'!L276="",'Tracking Data'!$C276&lt;&gt;"Blocked",'Tracking Data'!$C276&lt;&gt;"Aborted"),1,"")</f>
        <v/>
      </c>
      <c r="F276" t="str">
        <f ca="1">IF(AND('Tracking Data'!L276&lt;&gt;"",'Tracking Data'!M276="",'Tracking Data'!$C276&lt;&gt;"Blocked",'Tracking Data'!$C276&lt;&gt;"Aborted"),1,"")</f>
        <v/>
      </c>
      <c r="G276" t="str">
        <f ca="1">IF(AND('Tracking Data'!M276&lt;&gt;"",'Tracking Data'!N276="",'Tracking Data'!$C276&lt;&gt;"Blocked",'Tracking Data'!$C276&lt;&gt;"Aborted"),1,"")</f>
        <v/>
      </c>
      <c r="H276" t="str">
        <f ca="1">IF(AND('Tracking Data'!N276&lt;&gt;"",'Tracking Data'!O276="",'Tracking Data'!$C276&lt;&gt;"Blocked",'Tracking Data'!$C276&lt;&gt;"Aborted"),1,"")</f>
        <v/>
      </c>
      <c r="I276" t="str">
        <f ca="1">IF(AND('Tracking Data'!O276&lt;&gt;"",'Tracking Data'!P276="",'Tracking Data'!$C276&lt;&gt;"Blocked",'Tracking Data'!$C276&lt;&gt;"Aborted"),1,"")</f>
        <v/>
      </c>
      <c r="J276" t="str">
        <f ca="1">IF(AND('Tracking Data'!P276&lt;&gt;"",'Tracking Data'!Q276="",'Tracking Data'!$C276&lt;&gt;"Blocked",'Tracking Data'!$C276&lt;&gt;"Aborted"),1,"")</f>
        <v/>
      </c>
      <c r="K276" t="str">
        <f ca="1">IF(AND('Tracking Data'!Q276&lt;&gt;"",'Tracking Data'!R276="",'Tracking Data'!$C276&lt;&gt;"Blocked",'Tracking Data'!$C276&lt;&gt;"Aborted"),1,"")</f>
        <v/>
      </c>
      <c r="L276" t="str">
        <f>IF('Tracking Data'!R276&lt;&gt;"",1,"")</f>
        <v/>
      </c>
      <c r="M276" t="b">
        <f>IF('Tracking Data'!H276="XS",0,IF('Tracking Data'!H276="S",2,IF('Tracking Data'!H276="M",3,IF('Tracking Data'!H276="L",5,IF('Tracking Data'!H276="XL",10)))))</f>
        <v>0</v>
      </c>
      <c r="N276" s="22" t="e">
        <f>WORKDAY('Tracking Data'!K276,M276)</f>
        <v>#VALUE!</v>
      </c>
      <c r="O276" s="22" t="e">
        <f>IF(L276&lt;&gt;1,N276,'Tracking Data'!R276)</f>
        <v>#VALUE!</v>
      </c>
    </row>
    <row r="277" spans="5:15" x14ac:dyDescent="0.25">
      <c r="E277" t="str">
        <f ca="1">IF(AND('Tracking Data'!K277&lt;&gt;"",'Tracking Data'!L277="",'Tracking Data'!$C277&lt;&gt;"Blocked",'Tracking Data'!$C277&lt;&gt;"Aborted"),1,"")</f>
        <v/>
      </c>
      <c r="F277" t="str">
        <f ca="1">IF(AND('Tracking Data'!L277&lt;&gt;"",'Tracking Data'!M277="",'Tracking Data'!$C277&lt;&gt;"Blocked",'Tracking Data'!$C277&lt;&gt;"Aborted"),1,"")</f>
        <v/>
      </c>
      <c r="G277" t="str">
        <f ca="1">IF(AND('Tracking Data'!M277&lt;&gt;"",'Tracking Data'!N277="",'Tracking Data'!$C277&lt;&gt;"Blocked",'Tracking Data'!$C277&lt;&gt;"Aborted"),1,"")</f>
        <v/>
      </c>
      <c r="H277" t="str">
        <f ca="1">IF(AND('Tracking Data'!N277&lt;&gt;"",'Tracking Data'!O277="",'Tracking Data'!$C277&lt;&gt;"Blocked",'Tracking Data'!$C277&lt;&gt;"Aborted"),1,"")</f>
        <v/>
      </c>
      <c r="I277" t="str">
        <f ca="1">IF(AND('Tracking Data'!O277&lt;&gt;"",'Tracking Data'!P277="",'Tracking Data'!$C277&lt;&gt;"Blocked",'Tracking Data'!$C277&lt;&gt;"Aborted"),1,"")</f>
        <v/>
      </c>
      <c r="J277" t="str">
        <f ca="1">IF(AND('Tracking Data'!P277&lt;&gt;"",'Tracking Data'!Q277="",'Tracking Data'!$C277&lt;&gt;"Blocked",'Tracking Data'!$C277&lt;&gt;"Aborted"),1,"")</f>
        <v/>
      </c>
      <c r="K277" t="str">
        <f ca="1">IF(AND('Tracking Data'!Q277&lt;&gt;"",'Tracking Data'!R277="",'Tracking Data'!$C277&lt;&gt;"Blocked",'Tracking Data'!$C277&lt;&gt;"Aborted"),1,"")</f>
        <v/>
      </c>
      <c r="L277" t="str">
        <f>IF('Tracking Data'!R277&lt;&gt;"",1,"")</f>
        <v/>
      </c>
      <c r="M277" t="b">
        <f>IF('Tracking Data'!H277="XS",0,IF('Tracking Data'!H277="S",2,IF('Tracking Data'!H277="M",3,IF('Tracking Data'!H277="L",5,IF('Tracking Data'!H277="XL",10)))))</f>
        <v>0</v>
      </c>
      <c r="N277" s="22" t="e">
        <f>WORKDAY('Tracking Data'!K277,M277)</f>
        <v>#VALUE!</v>
      </c>
      <c r="O277" s="22" t="e">
        <f>IF(L277&lt;&gt;1,N277,'Tracking Data'!R277)</f>
        <v>#VALUE!</v>
      </c>
    </row>
    <row r="278" spans="5:15" x14ac:dyDescent="0.25">
      <c r="E278" t="str">
        <f ca="1">IF(AND('Tracking Data'!K278&lt;&gt;"",'Tracking Data'!L278="",'Tracking Data'!$C278&lt;&gt;"Blocked",'Tracking Data'!$C278&lt;&gt;"Aborted"),1,"")</f>
        <v/>
      </c>
      <c r="F278" t="str">
        <f ca="1">IF(AND('Tracking Data'!L278&lt;&gt;"",'Tracking Data'!M278="",'Tracking Data'!$C278&lt;&gt;"Blocked",'Tracking Data'!$C278&lt;&gt;"Aborted"),1,"")</f>
        <v/>
      </c>
      <c r="G278" t="str">
        <f ca="1">IF(AND('Tracking Data'!M278&lt;&gt;"",'Tracking Data'!N278="",'Tracking Data'!$C278&lt;&gt;"Blocked",'Tracking Data'!$C278&lt;&gt;"Aborted"),1,"")</f>
        <v/>
      </c>
      <c r="H278" t="str">
        <f ca="1">IF(AND('Tracking Data'!N278&lt;&gt;"",'Tracking Data'!O278="",'Tracking Data'!$C278&lt;&gt;"Blocked",'Tracking Data'!$C278&lt;&gt;"Aborted"),1,"")</f>
        <v/>
      </c>
      <c r="I278" t="str">
        <f ca="1">IF(AND('Tracking Data'!O278&lt;&gt;"",'Tracking Data'!P278="",'Tracking Data'!$C278&lt;&gt;"Blocked",'Tracking Data'!$C278&lt;&gt;"Aborted"),1,"")</f>
        <v/>
      </c>
      <c r="J278" t="str">
        <f ca="1">IF(AND('Tracking Data'!P278&lt;&gt;"",'Tracking Data'!Q278="",'Tracking Data'!$C278&lt;&gt;"Blocked",'Tracking Data'!$C278&lt;&gt;"Aborted"),1,"")</f>
        <v/>
      </c>
      <c r="K278" t="str">
        <f ca="1">IF(AND('Tracking Data'!Q278&lt;&gt;"",'Tracking Data'!R278="",'Tracking Data'!$C278&lt;&gt;"Blocked",'Tracking Data'!$C278&lt;&gt;"Aborted"),1,"")</f>
        <v/>
      </c>
      <c r="L278" t="str">
        <f>IF('Tracking Data'!R278&lt;&gt;"",1,"")</f>
        <v/>
      </c>
      <c r="M278" t="b">
        <f>IF('Tracking Data'!H278="XS",0,IF('Tracking Data'!H278="S",2,IF('Tracking Data'!H278="M",3,IF('Tracking Data'!H278="L",5,IF('Tracking Data'!H278="XL",10)))))</f>
        <v>0</v>
      </c>
      <c r="N278" s="22" t="e">
        <f>WORKDAY('Tracking Data'!K278,M278)</f>
        <v>#VALUE!</v>
      </c>
      <c r="O278" s="22" t="e">
        <f>IF(L278&lt;&gt;1,N278,'Tracking Data'!R278)</f>
        <v>#VALUE!</v>
      </c>
    </row>
    <row r="279" spans="5:15" x14ac:dyDescent="0.25">
      <c r="E279" t="str">
        <f ca="1">IF(AND('Tracking Data'!K279&lt;&gt;"",'Tracking Data'!L279="",'Tracking Data'!$C279&lt;&gt;"Blocked",'Tracking Data'!$C279&lt;&gt;"Aborted"),1,"")</f>
        <v/>
      </c>
      <c r="F279" t="str">
        <f ca="1">IF(AND('Tracking Data'!L279&lt;&gt;"",'Tracking Data'!M279="",'Tracking Data'!$C279&lt;&gt;"Blocked",'Tracking Data'!$C279&lt;&gt;"Aborted"),1,"")</f>
        <v/>
      </c>
      <c r="G279" t="str">
        <f ca="1">IF(AND('Tracking Data'!M279&lt;&gt;"",'Tracking Data'!N279="",'Tracking Data'!$C279&lt;&gt;"Blocked",'Tracking Data'!$C279&lt;&gt;"Aborted"),1,"")</f>
        <v/>
      </c>
      <c r="H279" t="str">
        <f ca="1">IF(AND('Tracking Data'!N279&lt;&gt;"",'Tracking Data'!O279="",'Tracking Data'!$C279&lt;&gt;"Blocked",'Tracking Data'!$C279&lt;&gt;"Aborted"),1,"")</f>
        <v/>
      </c>
      <c r="I279" t="str">
        <f ca="1">IF(AND('Tracking Data'!O279&lt;&gt;"",'Tracking Data'!P279="",'Tracking Data'!$C279&lt;&gt;"Blocked",'Tracking Data'!$C279&lt;&gt;"Aborted"),1,"")</f>
        <v/>
      </c>
      <c r="J279" t="str">
        <f ca="1">IF(AND('Tracking Data'!P279&lt;&gt;"",'Tracking Data'!Q279="",'Tracking Data'!$C279&lt;&gt;"Blocked",'Tracking Data'!$C279&lt;&gt;"Aborted"),1,"")</f>
        <v/>
      </c>
      <c r="K279" t="str">
        <f ca="1">IF(AND('Tracking Data'!Q279&lt;&gt;"",'Tracking Data'!R279="",'Tracking Data'!$C279&lt;&gt;"Blocked",'Tracking Data'!$C279&lt;&gt;"Aborted"),1,"")</f>
        <v/>
      </c>
      <c r="L279" t="str">
        <f>IF('Tracking Data'!R279&lt;&gt;"",1,"")</f>
        <v/>
      </c>
      <c r="M279" t="b">
        <f>IF('Tracking Data'!H279="XS",0,IF('Tracking Data'!H279="S",2,IF('Tracking Data'!H279="M",3,IF('Tracking Data'!H279="L",5,IF('Tracking Data'!H279="XL",10)))))</f>
        <v>0</v>
      </c>
      <c r="N279" s="22" t="e">
        <f>WORKDAY('Tracking Data'!K279,M279)</f>
        <v>#VALUE!</v>
      </c>
      <c r="O279" s="22" t="e">
        <f>IF(L279&lt;&gt;1,N279,'Tracking Data'!R279)</f>
        <v>#VALUE!</v>
      </c>
    </row>
    <row r="280" spans="5:15" x14ac:dyDescent="0.25">
      <c r="E280" t="str">
        <f ca="1">IF(AND('Tracking Data'!K280&lt;&gt;"",'Tracking Data'!L280="",'Tracking Data'!$C280&lt;&gt;"Blocked",'Tracking Data'!$C280&lt;&gt;"Aborted"),1,"")</f>
        <v/>
      </c>
      <c r="F280" t="str">
        <f ca="1">IF(AND('Tracking Data'!L280&lt;&gt;"",'Tracking Data'!M280="",'Tracking Data'!$C280&lt;&gt;"Blocked",'Tracking Data'!$C280&lt;&gt;"Aborted"),1,"")</f>
        <v/>
      </c>
      <c r="G280" t="str">
        <f ca="1">IF(AND('Tracking Data'!M280&lt;&gt;"",'Tracking Data'!N280="",'Tracking Data'!$C280&lt;&gt;"Blocked",'Tracking Data'!$C280&lt;&gt;"Aborted"),1,"")</f>
        <v/>
      </c>
      <c r="H280" t="str">
        <f ca="1">IF(AND('Tracking Data'!N280&lt;&gt;"",'Tracking Data'!O280="",'Tracking Data'!$C280&lt;&gt;"Blocked",'Tracking Data'!$C280&lt;&gt;"Aborted"),1,"")</f>
        <v/>
      </c>
      <c r="I280" t="str">
        <f ca="1">IF(AND('Tracking Data'!O280&lt;&gt;"",'Tracking Data'!P280="",'Tracking Data'!$C280&lt;&gt;"Blocked",'Tracking Data'!$C280&lt;&gt;"Aborted"),1,"")</f>
        <v/>
      </c>
      <c r="J280" t="str">
        <f ca="1">IF(AND('Tracking Data'!P280&lt;&gt;"",'Tracking Data'!Q280="",'Tracking Data'!$C280&lt;&gt;"Blocked",'Tracking Data'!$C280&lt;&gt;"Aborted"),1,"")</f>
        <v/>
      </c>
      <c r="K280" t="str">
        <f ca="1">IF(AND('Tracking Data'!Q280&lt;&gt;"",'Tracking Data'!R280="",'Tracking Data'!$C280&lt;&gt;"Blocked",'Tracking Data'!$C280&lt;&gt;"Aborted"),1,"")</f>
        <v/>
      </c>
      <c r="L280" t="str">
        <f>IF('Tracking Data'!R280&lt;&gt;"",1,"")</f>
        <v/>
      </c>
      <c r="M280" t="b">
        <f>IF('Tracking Data'!H280="XS",0,IF('Tracking Data'!H280="S",2,IF('Tracking Data'!H280="M",3,IF('Tracking Data'!H280="L",5,IF('Tracking Data'!H280="XL",10)))))</f>
        <v>0</v>
      </c>
      <c r="N280" s="22" t="e">
        <f>WORKDAY('Tracking Data'!K280,M280)</f>
        <v>#VALUE!</v>
      </c>
      <c r="O280" s="22" t="e">
        <f>IF(L280&lt;&gt;1,N280,'Tracking Data'!R280)</f>
        <v>#VALUE!</v>
      </c>
    </row>
    <row r="281" spans="5:15" x14ac:dyDescent="0.25">
      <c r="E281" t="str">
        <f ca="1">IF(AND('Tracking Data'!K281&lt;&gt;"",'Tracking Data'!L281="",'Tracking Data'!$C281&lt;&gt;"Blocked",'Tracking Data'!$C281&lt;&gt;"Aborted"),1,"")</f>
        <v/>
      </c>
      <c r="F281" t="str">
        <f ca="1">IF(AND('Tracking Data'!L281&lt;&gt;"",'Tracking Data'!M281="",'Tracking Data'!$C281&lt;&gt;"Blocked",'Tracking Data'!$C281&lt;&gt;"Aborted"),1,"")</f>
        <v/>
      </c>
      <c r="G281" t="str">
        <f ca="1">IF(AND('Tracking Data'!M281&lt;&gt;"",'Tracking Data'!N281="",'Tracking Data'!$C281&lt;&gt;"Blocked",'Tracking Data'!$C281&lt;&gt;"Aborted"),1,"")</f>
        <v/>
      </c>
      <c r="H281" t="str">
        <f ca="1">IF(AND('Tracking Data'!N281&lt;&gt;"",'Tracking Data'!O281="",'Tracking Data'!$C281&lt;&gt;"Blocked",'Tracking Data'!$C281&lt;&gt;"Aborted"),1,"")</f>
        <v/>
      </c>
      <c r="I281" t="str">
        <f ca="1">IF(AND('Tracking Data'!O281&lt;&gt;"",'Tracking Data'!P281="",'Tracking Data'!$C281&lt;&gt;"Blocked",'Tracking Data'!$C281&lt;&gt;"Aborted"),1,"")</f>
        <v/>
      </c>
      <c r="J281" t="str">
        <f ca="1">IF(AND('Tracking Data'!P281&lt;&gt;"",'Tracking Data'!Q281="",'Tracking Data'!$C281&lt;&gt;"Blocked",'Tracking Data'!$C281&lt;&gt;"Aborted"),1,"")</f>
        <v/>
      </c>
      <c r="K281" t="str">
        <f ca="1">IF(AND('Tracking Data'!Q281&lt;&gt;"",'Tracking Data'!R281="",'Tracking Data'!$C281&lt;&gt;"Blocked",'Tracking Data'!$C281&lt;&gt;"Aborted"),1,"")</f>
        <v/>
      </c>
      <c r="L281" t="str">
        <f>IF('Tracking Data'!R281&lt;&gt;"",1,"")</f>
        <v/>
      </c>
      <c r="M281" t="b">
        <f>IF('Tracking Data'!H281="XS",0,IF('Tracking Data'!H281="S",2,IF('Tracking Data'!H281="M",3,IF('Tracking Data'!H281="L",5,IF('Tracking Data'!H281="XL",10)))))</f>
        <v>0</v>
      </c>
      <c r="N281" s="22" t="e">
        <f>WORKDAY('Tracking Data'!K281,M281)</f>
        <v>#VALUE!</v>
      </c>
      <c r="O281" s="22" t="e">
        <f>IF(L281&lt;&gt;1,N281,'Tracking Data'!R281)</f>
        <v>#VALUE!</v>
      </c>
    </row>
    <row r="282" spans="5:15" x14ac:dyDescent="0.25">
      <c r="E282" t="str">
        <f ca="1">IF(AND('Tracking Data'!K282&lt;&gt;"",'Tracking Data'!L282="",'Tracking Data'!$C282&lt;&gt;"Blocked",'Tracking Data'!$C282&lt;&gt;"Aborted"),1,"")</f>
        <v/>
      </c>
      <c r="F282" t="str">
        <f ca="1">IF(AND('Tracking Data'!L282&lt;&gt;"",'Tracking Data'!M282="",'Tracking Data'!$C282&lt;&gt;"Blocked",'Tracking Data'!$C282&lt;&gt;"Aborted"),1,"")</f>
        <v/>
      </c>
      <c r="G282" t="str">
        <f ca="1">IF(AND('Tracking Data'!M282&lt;&gt;"",'Tracking Data'!N282="",'Tracking Data'!$C282&lt;&gt;"Blocked",'Tracking Data'!$C282&lt;&gt;"Aborted"),1,"")</f>
        <v/>
      </c>
      <c r="H282" t="str">
        <f ca="1">IF(AND('Tracking Data'!N282&lt;&gt;"",'Tracking Data'!O282="",'Tracking Data'!$C282&lt;&gt;"Blocked",'Tracking Data'!$C282&lt;&gt;"Aborted"),1,"")</f>
        <v/>
      </c>
      <c r="I282" t="str">
        <f ca="1">IF(AND('Tracking Data'!O282&lt;&gt;"",'Tracking Data'!P282="",'Tracking Data'!$C282&lt;&gt;"Blocked",'Tracking Data'!$C282&lt;&gt;"Aborted"),1,"")</f>
        <v/>
      </c>
      <c r="J282" t="str">
        <f ca="1">IF(AND('Tracking Data'!P282&lt;&gt;"",'Tracking Data'!Q282="",'Tracking Data'!$C282&lt;&gt;"Blocked",'Tracking Data'!$C282&lt;&gt;"Aborted"),1,"")</f>
        <v/>
      </c>
      <c r="K282" t="str">
        <f ca="1">IF(AND('Tracking Data'!Q282&lt;&gt;"",'Tracking Data'!R282="",'Tracking Data'!$C282&lt;&gt;"Blocked",'Tracking Data'!$C282&lt;&gt;"Aborted"),1,"")</f>
        <v/>
      </c>
      <c r="L282" t="str">
        <f>IF('Tracking Data'!R282&lt;&gt;"",1,"")</f>
        <v/>
      </c>
      <c r="M282" t="b">
        <f>IF('Tracking Data'!H282="XS",0,IF('Tracking Data'!H282="S",2,IF('Tracking Data'!H282="M",3,IF('Tracking Data'!H282="L",5,IF('Tracking Data'!H282="XL",10)))))</f>
        <v>0</v>
      </c>
      <c r="N282" s="22" t="e">
        <f>WORKDAY('Tracking Data'!K282,M282)</f>
        <v>#VALUE!</v>
      </c>
      <c r="O282" s="22" t="e">
        <f>IF(L282&lt;&gt;1,N282,'Tracking Data'!R282)</f>
        <v>#VALUE!</v>
      </c>
    </row>
    <row r="283" spans="5:15" x14ac:dyDescent="0.25">
      <c r="E283" t="str">
        <f ca="1">IF(AND('Tracking Data'!K283&lt;&gt;"",'Tracking Data'!L283="",'Tracking Data'!$C283&lt;&gt;"Blocked",'Tracking Data'!$C283&lt;&gt;"Aborted"),1,"")</f>
        <v/>
      </c>
      <c r="F283" t="str">
        <f ca="1">IF(AND('Tracking Data'!L283&lt;&gt;"",'Tracking Data'!M283="",'Tracking Data'!$C283&lt;&gt;"Blocked",'Tracking Data'!$C283&lt;&gt;"Aborted"),1,"")</f>
        <v/>
      </c>
      <c r="G283" t="str">
        <f ca="1">IF(AND('Tracking Data'!M283&lt;&gt;"",'Tracking Data'!N283="",'Tracking Data'!$C283&lt;&gt;"Blocked",'Tracking Data'!$C283&lt;&gt;"Aborted"),1,"")</f>
        <v/>
      </c>
      <c r="H283" t="str">
        <f ca="1">IF(AND('Tracking Data'!N283&lt;&gt;"",'Tracking Data'!O283="",'Tracking Data'!$C283&lt;&gt;"Blocked",'Tracking Data'!$C283&lt;&gt;"Aborted"),1,"")</f>
        <v/>
      </c>
      <c r="I283" t="str">
        <f ca="1">IF(AND('Tracking Data'!O283&lt;&gt;"",'Tracking Data'!P283="",'Tracking Data'!$C283&lt;&gt;"Blocked",'Tracking Data'!$C283&lt;&gt;"Aborted"),1,"")</f>
        <v/>
      </c>
      <c r="J283" t="str">
        <f ca="1">IF(AND('Tracking Data'!P283&lt;&gt;"",'Tracking Data'!Q283="",'Tracking Data'!$C283&lt;&gt;"Blocked",'Tracking Data'!$C283&lt;&gt;"Aborted"),1,"")</f>
        <v/>
      </c>
      <c r="K283" t="str">
        <f ca="1">IF(AND('Tracking Data'!Q283&lt;&gt;"",'Tracking Data'!R283="",'Tracking Data'!$C283&lt;&gt;"Blocked",'Tracking Data'!$C283&lt;&gt;"Aborted"),1,"")</f>
        <v/>
      </c>
      <c r="L283" t="str">
        <f>IF('Tracking Data'!R283&lt;&gt;"",1,"")</f>
        <v/>
      </c>
      <c r="M283" t="b">
        <f>IF('Tracking Data'!H283="XS",0,IF('Tracking Data'!H283="S",2,IF('Tracking Data'!H283="M",3,IF('Tracking Data'!H283="L",5,IF('Tracking Data'!H283="XL",10)))))</f>
        <v>0</v>
      </c>
      <c r="N283" s="22" t="e">
        <f>WORKDAY('Tracking Data'!K283,M283)</f>
        <v>#VALUE!</v>
      </c>
      <c r="O283" s="22" t="e">
        <f>IF(L283&lt;&gt;1,N283,'Tracking Data'!R283)</f>
        <v>#VALUE!</v>
      </c>
    </row>
    <row r="284" spans="5:15" x14ac:dyDescent="0.25">
      <c r="E284" t="str">
        <f ca="1">IF(AND('Tracking Data'!K284&lt;&gt;"",'Tracking Data'!L284="",'Tracking Data'!$C284&lt;&gt;"Blocked",'Tracking Data'!$C284&lt;&gt;"Aborted"),1,"")</f>
        <v/>
      </c>
      <c r="F284" t="str">
        <f ca="1">IF(AND('Tracking Data'!L284&lt;&gt;"",'Tracking Data'!M284="",'Tracking Data'!$C284&lt;&gt;"Blocked",'Tracking Data'!$C284&lt;&gt;"Aborted"),1,"")</f>
        <v/>
      </c>
      <c r="G284" t="str">
        <f ca="1">IF(AND('Tracking Data'!M284&lt;&gt;"",'Tracking Data'!N284="",'Tracking Data'!$C284&lt;&gt;"Blocked",'Tracking Data'!$C284&lt;&gt;"Aborted"),1,"")</f>
        <v/>
      </c>
      <c r="H284" t="str">
        <f ca="1">IF(AND('Tracking Data'!N284&lt;&gt;"",'Tracking Data'!O284="",'Tracking Data'!$C284&lt;&gt;"Blocked",'Tracking Data'!$C284&lt;&gt;"Aborted"),1,"")</f>
        <v/>
      </c>
      <c r="I284" t="str">
        <f ca="1">IF(AND('Tracking Data'!O284&lt;&gt;"",'Tracking Data'!P284="",'Tracking Data'!$C284&lt;&gt;"Blocked",'Tracking Data'!$C284&lt;&gt;"Aborted"),1,"")</f>
        <v/>
      </c>
      <c r="J284" t="str">
        <f ca="1">IF(AND('Tracking Data'!P284&lt;&gt;"",'Tracking Data'!Q284="",'Tracking Data'!$C284&lt;&gt;"Blocked",'Tracking Data'!$C284&lt;&gt;"Aborted"),1,"")</f>
        <v/>
      </c>
      <c r="K284" t="str">
        <f ca="1">IF(AND('Tracking Data'!Q284&lt;&gt;"",'Tracking Data'!R284="",'Tracking Data'!$C284&lt;&gt;"Blocked",'Tracking Data'!$C284&lt;&gt;"Aborted"),1,"")</f>
        <v/>
      </c>
      <c r="L284" t="str">
        <f>IF('Tracking Data'!R284&lt;&gt;"",1,"")</f>
        <v/>
      </c>
      <c r="M284" t="b">
        <f>IF('Tracking Data'!H284="XS",0,IF('Tracking Data'!H284="S",2,IF('Tracking Data'!H284="M",3,IF('Tracking Data'!H284="L",5,IF('Tracking Data'!H284="XL",10)))))</f>
        <v>0</v>
      </c>
      <c r="N284" s="22" t="e">
        <f>WORKDAY('Tracking Data'!K284,M284)</f>
        <v>#VALUE!</v>
      </c>
      <c r="O284" s="22" t="e">
        <f>IF(L284&lt;&gt;1,N284,'Tracking Data'!R284)</f>
        <v>#VALUE!</v>
      </c>
    </row>
    <row r="285" spans="5:15" x14ac:dyDescent="0.25">
      <c r="E285" t="str">
        <f ca="1">IF(AND('Tracking Data'!K285&lt;&gt;"",'Tracking Data'!L285="",'Tracking Data'!$C285&lt;&gt;"Blocked",'Tracking Data'!$C285&lt;&gt;"Aborted"),1,"")</f>
        <v/>
      </c>
      <c r="F285" t="str">
        <f ca="1">IF(AND('Tracking Data'!L285&lt;&gt;"",'Tracking Data'!M285="",'Tracking Data'!$C285&lt;&gt;"Blocked",'Tracking Data'!$C285&lt;&gt;"Aborted"),1,"")</f>
        <v/>
      </c>
      <c r="G285" t="str">
        <f ca="1">IF(AND('Tracking Data'!M285&lt;&gt;"",'Tracking Data'!N285="",'Tracking Data'!$C285&lt;&gt;"Blocked",'Tracking Data'!$C285&lt;&gt;"Aborted"),1,"")</f>
        <v/>
      </c>
      <c r="H285" t="str">
        <f ca="1">IF(AND('Tracking Data'!N285&lt;&gt;"",'Tracking Data'!O285="",'Tracking Data'!$C285&lt;&gt;"Blocked",'Tracking Data'!$C285&lt;&gt;"Aborted"),1,"")</f>
        <v/>
      </c>
      <c r="I285" t="str">
        <f ca="1">IF(AND('Tracking Data'!O285&lt;&gt;"",'Tracking Data'!P285="",'Tracking Data'!$C285&lt;&gt;"Blocked",'Tracking Data'!$C285&lt;&gt;"Aborted"),1,"")</f>
        <v/>
      </c>
      <c r="J285" t="str">
        <f ca="1">IF(AND('Tracking Data'!P285&lt;&gt;"",'Tracking Data'!Q285="",'Tracking Data'!$C285&lt;&gt;"Blocked",'Tracking Data'!$C285&lt;&gt;"Aborted"),1,"")</f>
        <v/>
      </c>
      <c r="K285" t="str">
        <f ca="1">IF(AND('Tracking Data'!Q285&lt;&gt;"",'Tracking Data'!R285="",'Tracking Data'!$C285&lt;&gt;"Blocked",'Tracking Data'!$C285&lt;&gt;"Aborted"),1,"")</f>
        <v/>
      </c>
      <c r="L285" t="str">
        <f>IF('Tracking Data'!R285&lt;&gt;"",1,"")</f>
        <v/>
      </c>
      <c r="M285" t="b">
        <f>IF('Tracking Data'!H285="XS",0,IF('Tracking Data'!H285="S",2,IF('Tracking Data'!H285="M",3,IF('Tracking Data'!H285="L",5,IF('Tracking Data'!H285="XL",10)))))</f>
        <v>0</v>
      </c>
      <c r="N285" s="22" t="e">
        <f>WORKDAY('Tracking Data'!K285,M285)</f>
        <v>#VALUE!</v>
      </c>
      <c r="O285" s="22" t="e">
        <f>IF(L285&lt;&gt;1,N285,'Tracking Data'!R285)</f>
        <v>#VALUE!</v>
      </c>
    </row>
    <row r="286" spans="5:15" x14ac:dyDescent="0.25">
      <c r="E286" t="str">
        <f ca="1">IF(AND('Tracking Data'!K286&lt;&gt;"",'Tracking Data'!L286="",'Tracking Data'!$C286&lt;&gt;"Blocked",'Tracking Data'!$C286&lt;&gt;"Aborted"),1,"")</f>
        <v/>
      </c>
      <c r="F286" t="str">
        <f ca="1">IF(AND('Tracking Data'!L286&lt;&gt;"",'Tracking Data'!M286="",'Tracking Data'!$C286&lt;&gt;"Blocked",'Tracking Data'!$C286&lt;&gt;"Aborted"),1,"")</f>
        <v/>
      </c>
      <c r="G286" t="str">
        <f ca="1">IF(AND('Tracking Data'!M286&lt;&gt;"",'Tracking Data'!N286="",'Tracking Data'!$C286&lt;&gt;"Blocked",'Tracking Data'!$C286&lt;&gt;"Aborted"),1,"")</f>
        <v/>
      </c>
      <c r="H286" t="str">
        <f ca="1">IF(AND('Tracking Data'!N286&lt;&gt;"",'Tracking Data'!O286="",'Tracking Data'!$C286&lt;&gt;"Blocked",'Tracking Data'!$C286&lt;&gt;"Aborted"),1,"")</f>
        <v/>
      </c>
      <c r="I286" t="str">
        <f ca="1">IF(AND('Tracking Data'!O286&lt;&gt;"",'Tracking Data'!P286="",'Tracking Data'!$C286&lt;&gt;"Blocked",'Tracking Data'!$C286&lt;&gt;"Aborted"),1,"")</f>
        <v/>
      </c>
      <c r="J286" t="str">
        <f ca="1">IF(AND('Tracking Data'!P286&lt;&gt;"",'Tracking Data'!Q286="",'Tracking Data'!$C286&lt;&gt;"Blocked",'Tracking Data'!$C286&lt;&gt;"Aborted"),1,"")</f>
        <v/>
      </c>
      <c r="K286" t="str">
        <f ca="1">IF(AND('Tracking Data'!Q286&lt;&gt;"",'Tracking Data'!R286="",'Tracking Data'!$C286&lt;&gt;"Blocked",'Tracking Data'!$C286&lt;&gt;"Aborted"),1,"")</f>
        <v/>
      </c>
      <c r="L286" t="str">
        <f>IF('Tracking Data'!R286&lt;&gt;"",1,"")</f>
        <v/>
      </c>
      <c r="M286" t="b">
        <f>IF('Tracking Data'!H286="XS",0,IF('Tracking Data'!H286="S",2,IF('Tracking Data'!H286="M",3,IF('Tracking Data'!H286="L",5,IF('Tracking Data'!H286="XL",10)))))</f>
        <v>0</v>
      </c>
      <c r="N286" s="22" t="e">
        <f>WORKDAY('Tracking Data'!K286,M286)</f>
        <v>#VALUE!</v>
      </c>
      <c r="O286" s="22" t="e">
        <f>IF(L286&lt;&gt;1,N286,'Tracking Data'!R286)</f>
        <v>#VALUE!</v>
      </c>
    </row>
    <row r="287" spans="5:15" x14ac:dyDescent="0.25">
      <c r="E287" t="str">
        <f ca="1">IF(AND('Tracking Data'!K287&lt;&gt;"",'Tracking Data'!L287="",'Tracking Data'!$C287&lt;&gt;"Blocked",'Tracking Data'!$C287&lt;&gt;"Aborted"),1,"")</f>
        <v/>
      </c>
      <c r="F287" t="str">
        <f ca="1">IF(AND('Tracking Data'!L287&lt;&gt;"",'Tracking Data'!M287="",'Tracking Data'!$C287&lt;&gt;"Blocked",'Tracking Data'!$C287&lt;&gt;"Aborted"),1,"")</f>
        <v/>
      </c>
      <c r="G287" t="str">
        <f ca="1">IF(AND('Tracking Data'!M287&lt;&gt;"",'Tracking Data'!N287="",'Tracking Data'!$C287&lt;&gt;"Blocked",'Tracking Data'!$C287&lt;&gt;"Aborted"),1,"")</f>
        <v/>
      </c>
      <c r="H287" t="str">
        <f ca="1">IF(AND('Tracking Data'!N287&lt;&gt;"",'Tracking Data'!O287="",'Tracking Data'!$C287&lt;&gt;"Blocked",'Tracking Data'!$C287&lt;&gt;"Aborted"),1,"")</f>
        <v/>
      </c>
      <c r="I287" t="str">
        <f ca="1">IF(AND('Tracking Data'!O287&lt;&gt;"",'Tracking Data'!P287="",'Tracking Data'!$C287&lt;&gt;"Blocked",'Tracking Data'!$C287&lt;&gt;"Aborted"),1,"")</f>
        <v/>
      </c>
      <c r="J287" t="str">
        <f ca="1">IF(AND('Tracking Data'!P287&lt;&gt;"",'Tracking Data'!Q287="",'Tracking Data'!$C287&lt;&gt;"Blocked",'Tracking Data'!$C287&lt;&gt;"Aborted"),1,"")</f>
        <v/>
      </c>
      <c r="K287" t="str">
        <f ca="1">IF(AND('Tracking Data'!Q287&lt;&gt;"",'Tracking Data'!R287="",'Tracking Data'!$C287&lt;&gt;"Blocked",'Tracking Data'!$C287&lt;&gt;"Aborted"),1,"")</f>
        <v/>
      </c>
      <c r="L287" t="str">
        <f>IF('Tracking Data'!R287&lt;&gt;"",1,"")</f>
        <v/>
      </c>
      <c r="M287" t="b">
        <f>IF('Tracking Data'!H287="XS",0,IF('Tracking Data'!H287="S",2,IF('Tracking Data'!H287="M",3,IF('Tracking Data'!H287="L",5,IF('Tracking Data'!H287="XL",10)))))</f>
        <v>0</v>
      </c>
      <c r="N287" s="22" t="e">
        <f>WORKDAY('Tracking Data'!K287,M287)</f>
        <v>#VALUE!</v>
      </c>
      <c r="O287" s="22" t="e">
        <f>IF(L287&lt;&gt;1,N287,'Tracking Data'!R287)</f>
        <v>#VALUE!</v>
      </c>
    </row>
    <row r="288" spans="5:15" x14ac:dyDescent="0.25">
      <c r="E288" t="str">
        <f ca="1">IF(AND('Tracking Data'!K288&lt;&gt;"",'Tracking Data'!L288="",'Tracking Data'!$C288&lt;&gt;"Blocked",'Tracking Data'!$C288&lt;&gt;"Aborted"),1,"")</f>
        <v/>
      </c>
      <c r="F288" t="str">
        <f ca="1">IF(AND('Tracking Data'!L288&lt;&gt;"",'Tracking Data'!M288="",'Tracking Data'!$C288&lt;&gt;"Blocked",'Tracking Data'!$C288&lt;&gt;"Aborted"),1,"")</f>
        <v/>
      </c>
      <c r="G288" t="str">
        <f ca="1">IF(AND('Tracking Data'!M288&lt;&gt;"",'Tracking Data'!N288="",'Tracking Data'!$C288&lt;&gt;"Blocked",'Tracking Data'!$C288&lt;&gt;"Aborted"),1,"")</f>
        <v/>
      </c>
      <c r="H288" t="str">
        <f ca="1">IF(AND('Tracking Data'!N288&lt;&gt;"",'Tracking Data'!O288="",'Tracking Data'!$C288&lt;&gt;"Blocked",'Tracking Data'!$C288&lt;&gt;"Aborted"),1,"")</f>
        <v/>
      </c>
      <c r="I288" t="str">
        <f ca="1">IF(AND('Tracking Data'!O288&lt;&gt;"",'Tracking Data'!P288="",'Tracking Data'!$C288&lt;&gt;"Blocked",'Tracking Data'!$C288&lt;&gt;"Aborted"),1,"")</f>
        <v/>
      </c>
      <c r="J288" t="str">
        <f ca="1">IF(AND('Tracking Data'!P288&lt;&gt;"",'Tracking Data'!Q288="",'Tracking Data'!$C288&lt;&gt;"Blocked",'Tracking Data'!$C288&lt;&gt;"Aborted"),1,"")</f>
        <v/>
      </c>
      <c r="K288" t="str">
        <f ca="1">IF(AND('Tracking Data'!Q288&lt;&gt;"",'Tracking Data'!R288="",'Tracking Data'!$C288&lt;&gt;"Blocked",'Tracking Data'!$C288&lt;&gt;"Aborted"),1,"")</f>
        <v/>
      </c>
      <c r="L288" t="str">
        <f>IF('Tracking Data'!R288&lt;&gt;"",1,"")</f>
        <v/>
      </c>
      <c r="M288" t="b">
        <f>IF('Tracking Data'!H288="XS",0,IF('Tracking Data'!H288="S",2,IF('Tracking Data'!H288="M",3,IF('Tracking Data'!H288="L",5,IF('Tracking Data'!H288="XL",10)))))</f>
        <v>0</v>
      </c>
      <c r="N288" s="22" t="e">
        <f>WORKDAY('Tracking Data'!K288,M288)</f>
        <v>#VALUE!</v>
      </c>
      <c r="O288" s="22" t="e">
        <f>IF(L288&lt;&gt;1,N288,'Tracking Data'!R288)</f>
        <v>#VALUE!</v>
      </c>
    </row>
    <row r="289" spans="5:15" x14ac:dyDescent="0.25">
      <c r="E289" t="str">
        <f ca="1">IF(AND('Tracking Data'!K289&lt;&gt;"",'Tracking Data'!L289="",'Tracking Data'!$C289&lt;&gt;"Blocked",'Tracking Data'!$C289&lt;&gt;"Aborted"),1,"")</f>
        <v/>
      </c>
      <c r="F289" t="str">
        <f ca="1">IF(AND('Tracking Data'!L289&lt;&gt;"",'Tracking Data'!M289="",'Tracking Data'!$C289&lt;&gt;"Blocked",'Tracking Data'!$C289&lt;&gt;"Aborted"),1,"")</f>
        <v/>
      </c>
      <c r="G289" t="str">
        <f ca="1">IF(AND('Tracking Data'!M289&lt;&gt;"",'Tracking Data'!N289="",'Tracking Data'!$C289&lt;&gt;"Blocked",'Tracking Data'!$C289&lt;&gt;"Aborted"),1,"")</f>
        <v/>
      </c>
      <c r="H289" t="str">
        <f ca="1">IF(AND('Tracking Data'!N289&lt;&gt;"",'Tracking Data'!O289="",'Tracking Data'!$C289&lt;&gt;"Blocked",'Tracking Data'!$C289&lt;&gt;"Aborted"),1,"")</f>
        <v/>
      </c>
      <c r="I289" t="str">
        <f ca="1">IF(AND('Tracking Data'!O289&lt;&gt;"",'Tracking Data'!P289="",'Tracking Data'!$C289&lt;&gt;"Blocked",'Tracking Data'!$C289&lt;&gt;"Aborted"),1,"")</f>
        <v/>
      </c>
      <c r="J289" t="str">
        <f ca="1">IF(AND('Tracking Data'!P289&lt;&gt;"",'Tracking Data'!Q289="",'Tracking Data'!$C289&lt;&gt;"Blocked",'Tracking Data'!$C289&lt;&gt;"Aborted"),1,"")</f>
        <v/>
      </c>
      <c r="K289" t="str">
        <f ca="1">IF(AND('Tracking Data'!Q289&lt;&gt;"",'Tracking Data'!R289="",'Tracking Data'!$C289&lt;&gt;"Blocked",'Tracking Data'!$C289&lt;&gt;"Aborted"),1,"")</f>
        <v/>
      </c>
      <c r="L289" t="str">
        <f>IF('Tracking Data'!R289&lt;&gt;"",1,"")</f>
        <v/>
      </c>
      <c r="M289" t="b">
        <f>IF('Tracking Data'!H289="XS",0,IF('Tracking Data'!H289="S",2,IF('Tracking Data'!H289="M",3,IF('Tracking Data'!H289="L",5,IF('Tracking Data'!H289="XL",10)))))</f>
        <v>0</v>
      </c>
      <c r="N289" s="22" t="e">
        <f>WORKDAY('Tracking Data'!K289,M289)</f>
        <v>#VALUE!</v>
      </c>
      <c r="O289" s="22" t="e">
        <f>IF(L289&lt;&gt;1,N289,'Tracking Data'!R289)</f>
        <v>#VALUE!</v>
      </c>
    </row>
    <row r="290" spans="5:15" x14ac:dyDescent="0.25">
      <c r="E290" t="str">
        <f ca="1">IF(AND('Tracking Data'!K290&lt;&gt;"",'Tracking Data'!L290="",'Tracking Data'!$C290&lt;&gt;"Blocked",'Tracking Data'!$C290&lt;&gt;"Aborted"),1,"")</f>
        <v/>
      </c>
      <c r="F290" t="str">
        <f ca="1">IF(AND('Tracking Data'!L290&lt;&gt;"",'Tracking Data'!M290="",'Tracking Data'!$C290&lt;&gt;"Blocked",'Tracking Data'!$C290&lt;&gt;"Aborted"),1,"")</f>
        <v/>
      </c>
      <c r="G290" t="str">
        <f ca="1">IF(AND('Tracking Data'!M290&lt;&gt;"",'Tracking Data'!N290="",'Tracking Data'!$C290&lt;&gt;"Blocked",'Tracking Data'!$C290&lt;&gt;"Aborted"),1,"")</f>
        <v/>
      </c>
      <c r="H290" t="str">
        <f ca="1">IF(AND('Tracking Data'!N290&lt;&gt;"",'Tracking Data'!O290="",'Tracking Data'!$C290&lt;&gt;"Blocked",'Tracking Data'!$C290&lt;&gt;"Aborted"),1,"")</f>
        <v/>
      </c>
      <c r="I290" t="str">
        <f ca="1">IF(AND('Tracking Data'!O290&lt;&gt;"",'Tracking Data'!P290="",'Tracking Data'!$C290&lt;&gt;"Blocked",'Tracking Data'!$C290&lt;&gt;"Aborted"),1,"")</f>
        <v/>
      </c>
      <c r="J290" t="str">
        <f ca="1">IF(AND('Tracking Data'!P290&lt;&gt;"",'Tracking Data'!Q290="",'Tracking Data'!$C290&lt;&gt;"Blocked",'Tracking Data'!$C290&lt;&gt;"Aborted"),1,"")</f>
        <v/>
      </c>
      <c r="K290" t="str">
        <f ca="1">IF(AND('Tracking Data'!Q290&lt;&gt;"",'Tracking Data'!R290="",'Tracking Data'!$C290&lt;&gt;"Blocked",'Tracking Data'!$C290&lt;&gt;"Aborted"),1,"")</f>
        <v/>
      </c>
      <c r="L290" t="str">
        <f>IF('Tracking Data'!R290&lt;&gt;"",1,"")</f>
        <v/>
      </c>
      <c r="M290" t="b">
        <f>IF('Tracking Data'!H290="XS",0,IF('Tracking Data'!H290="S",2,IF('Tracking Data'!H290="M",3,IF('Tracking Data'!H290="L",5,IF('Tracking Data'!H290="XL",10)))))</f>
        <v>0</v>
      </c>
      <c r="N290" s="22" t="e">
        <f>WORKDAY('Tracking Data'!K290,M290)</f>
        <v>#VALUE!</v>
      </c>
      <c r="O290" s="22" t="e">
        <f>IF(L290&lt;&gt;1,N290,'Tracking Data'!R290)</f>
        <v>#VALUE!</v>
      </c>
    </row>
    <row r="291" spans="5:15" x14ac:dyDescent="0.25">
      <c r="E291" t="str">
        <f ca="1">IF(AND('Tracking Data'!K291&lt;&gt;"",'Tracking Data'!L291="",'Tracking Data'!$C291&lt;&gt;"Blocked",'Tracking Data'!$C291&lt;&gt;"Aborted"),1,"")</f>
        <v/>
      </c>
      <c r="F291" t="str">
        <f ca="1">IF(AND('Tracking Data'!L291&lt;&gt;"",'Tracking Data'!M291="",'Tracking Data'!$C291&lt;&gt;"Blocked",'Tracking Data'!$C291&lt;&gt;"Aborted"),1,"")</f>
        <v/>
      </c>
      <c r="G291" t="str">
        <f ca="1">IF(AND('Tracking Data'!M291&lt;&gt;"",'Tracking Data'!N291="",'Tracking Data'!$C291&lt;&gt;"Blocked",'Tracking Data'!$C291&lt;&gt;"Aborted"),1,"")</f>
        <v/>
      </c>
      <c r="H291" t="str">
        <f ca="1">IF(AND('Tracking Data'!N291&lt;&gt;"",'Tracking Data'!O291="",'Tracking Data'!$C291&lt;&gt;"Blocked",'Tracking Data'!$C291&lt;&gt;"Aborted"),1,"")</f>
        <v/>
      </c>
      <c r="I291" t="str">
        <f ca="1">IF(AND('Tracking Data'!O291&lt;&gt;"",'Tracking Data'!P291="",'Tracking Data'!$C291&lt;&gt;"Blocked",'Tracking Data'!$C291&lt;&gt;"Aborted"),1,"")</f>
        <v/>
      </c>
      <c r="J291" t="str">
        <f ca="1">IF(AND('Tracking Data'!P291&lt;&gt;"",'Tracking Data'!Q291="",'Tracking Data'!$C291&lt;&gt;"Blocked",'Tracking Data'!$C291&lt;&gt;"Aborted"),1,"")</f>
        <v/>
      </c>
      <c r="K291" t="str">
        <f ca="1">IF(AND('Tracking Data'!Q291&lt;&gt;"",'Tracking Data'!R291="",'Tracking Data'!$C291&lt;&gt;"Blocked",'Tracking Data'!$C291&lt;&gt;"Aborted"),1,"")</f>
        <v/>
      </c>
      <c r="L291" t="str">
        <f>IF('Tracking Data'!R291&lt;&gt;"",1,"")</f>
        <v/>
      </c>
      <c r="M291" t="b">
        <f>IF('Tracking Data'!H291="XS",0,IF('Tracking Data'!H291="S",2,IF('Tracking Data'!H291="M",3,IF('Tracking Data'!H291="L",5,IF('Tracking Data'!H291="XL",10)))))</f>
        <v>0</v>
      </c>
      <c r="N291" s="22" t="e">
        <f>WORKDAY('Tracking Data'!K291,M291)</f>
        <v>#VALUE!</v>
      </c>
      <c r="O291" s="22" t="e">
        <f>IF(L291&lt;&gt;1,N291,'Tracking Data'!R291)</f>
        <v>#VALUE!</v>
      </c>
    </row>
    <row r="292" spans="5:15" x14ac:dyDescent="0.25">
      <c r="E292" t="str">
        <f ca="1">IF(AND('Tracking Data'!K292&lt;&gt;"",'Tracking Data'!L292="",'Tracking Data'!$C292&lt;&gt;"Blocked",'Tracking Data'!$C292&lt;&gt;"Aborted"),1,"")</f>
        <v/>
      </c>
      <c r="F292" t="str">
        <f ca="1">IF(AND('Tracking Data'!L292&lt;&gt;"",'Tracking Data'!M292="",'Tracking Data'!$C292&lt;&gt;"Blocked",'Tracking Data'!$C292&lt;&gt;"Aborted"),1,"")</f>
        <v/>
      </c>
      <c r="G292" t="str">
        <f ca="1">IF(AND('Tracking Data'!M292&lt;&gt;"",'Tracking Data'!N292="",'Tracking Data'!$C292&lt;&gt;"Blocked",'Tracking Data'!$C292&lt;&gt;"Aborted"),1,"")</f>
        <v/>
      </c>
      <c r="H292" t="str">
        <f ca="1">IF(AND('Tracking Data'!N292&lt;&gt;"",'Tracking Data'!O292="",'Tracking Data'!$C292&lt;&gt;"Blocked",'Tracking Data'!$C292&lt;&gt;"Aborted"),1,"")</f>
        <v/>
      </c>
      <c r="I292" t="str">
        <f ca="1">IF(AND('Tracking Data'!O292&lt;&gt;"",'Tracking Data'!P292="",'Tracking Data'!$C292&lt;&gt;"Blocked",'Tracking Data'!$C292&lt;&gt;"Aborted"),1,"")</f>
        <v/>
      </c>
      <c r="J292" t="str">
        <f ca="1">IF(AND('Tracking Data'!P292&lt;&gt;"",'Tracking Data'!Q292="",'Tracking Data'!$C292&lt;&gt;"Blocked",'Tracking Data'!$C292&lt;&gt;"Aborted"),1,"")</f>
        <v/>
      </c>
      <c r="K292" t="str">
        <f ca="1">IF(AND('Tracking Data'!Q292&lt;&gt;"",'Tracking Data'!R292="",'Tracking Data'!$C292&lt;&gt;"Blocked",'Tracking Data'!$C292&lt;&gt;"Aborted"),1,"")</f>
        <v/>
      </c>
      <c r="L292" t="str">
        <f>IF('Tracking Data'!R292&lt;&gt;"",1,"")</f>
        <v/>
      </c>
      <c r="M292" t="b">
        <f>IF('Tracking Data'!H292="XS",0,IF('Tracking Data'!H292="S",2,IF('Tracking Data'!H292="M",3,IF('Tracking Data'!H292="L",5,IF('Tracking Data'!H292="XL",10)))))</f>
        <v>0</v>
      </c>
      <c r="N292" s="22" t="e">
        <f>WORKDAY('Tracking Data'!K292,M292)</f>
        <v>#VALUE!</v>
      </c>
      <c r="O292" s="22" t="e">
        <f>IF(L292&lt;&gt;1,N292,'Tracking Data'!R292)</f>
        <v>#VALUE!</v>
      </c>
    </row>
    <row r="293" spans="5:15" x14ac:dyDescent="0.25">
      <c r="E293" t="str">
        <f ca="1">IF(AND('Tracking Data'!K293&lt;&gt;"",'Tracking Data'!L293="",'Tracking Data'!$C293&lt;&gt;"Blocked",'Tracking Data'!$C293&lt;&gt;"Aborted"),1,"")</f>
        <v/>
      </c>
      <c r="F293" t="str">
        <f ca="1">IF(AND('Tracking Data'!L293&lt;&gt;"",'Tracking Data'!M293="",'Tracking Data'!$C293&lt;&gt;"Blocked",'Tracking Data'!$C293&lt;&gt;"Aborted"),1,"")</f>
        <v/>
      </c>
      <c r="G293" t="str">
        <f ca="1">IF(AND('Tracking Data'!M293&lt;&gt;"",'Tracking Data'!N293="",'Tracking Data'!$C293&lt;&gt;"Blocked",'Tracking Data'!$C293&lt;&gt;"Aborted"),1,"")</f>
        <v/>
      </c>
      <c r="H293" t="str">
        <f ca="1">IF(AND('Tracking Data'!N293&lt;&gt;"",'Tracking Data'!O293="",'Tracking Data'!$C293&lt;&gt;"Blocked",'Tracking Data'!$C293&lt;&gt;"Aborted"),1,"")</f>
        <v/>
      </c>
      <c r="I293" t="str">
        <f ca="1">IF(AND('Tracking Data'!O293&lt;&gt;"",'Tracking Data'!P293="",'Tracking Data'!$C293&lt;&gt;"Blocked",'Tracking Data'!$C293&lt;&gt;"Aborted"),1,"")</f>
        <v/>
      </c>
      <c r="J293" t="str">
        <f ca="1">IF(AND('Tracking Data'!P293&lt;&gt;"",'Tracking Data'!Q293="",'Tracking Data'!$C293&lt;&gt;"Blocked",'Tracking Data'!$C293&lt;&gt;"Aborted"),1,"")</f>
        <v/>
      </c>
      <c r="K293" t="str">
        <f ca="1">IF(AND('Tracking Data'!Q293&lt;&gt;"",'Tracking Data'!R293="",'Tracking Data'!$C293&lt;&gt;"Blocked",'Tracking Data'!$C293&lt;&gt;"Aborted"),1,"")</f>
        <v/>
      </c>
      <c r="L293" t="str">
        <f>IF('Tracking Data'!R293&lt;&gt;"",1,"")</f>
        <v/>
      </c>
      <c r="M293" t="b">
        <f>IF('Tracking Data'!H293="XS",0,IF('Tracking Data'!H293="S",2,IF('Tracking Data'!H293="M",3,IF('Tracking Data'!H293="L",5,IF('Tracking Data'!H293="XL",10)))))</f>
        <v>0</v>
      </c>
      <c r="N293" s="22" t="e">
        <f>WORKDAY('Tracking Data'!K293,M293)</f>
        <v>#VALUE!</v>
      </c>
      <c r="O293" s="22" t="e">
        <f>IF(L293&lt;&gt;1,N293,'Tracking Data'!R293)</f>
        <v>#VALUE!</v>
      </c>
    </row>
    <row r="294" spans="5:15" x14ac:dyDescent="0.25">
      <c r="E294" t="str">
        <f ca="1">IF(AND('Tracking Data'!K294&lt;&gt;"",'Tracking Data'!L294="",'Tracking Data'!$C294&lt;&gt;"Blocked",'Tracking Data'!$C294&lt;&gt;"Aborted"),1,"")</f>
        <v/>
      </c>
      <c r="F294" t="str">
        <f ca="1">IF(AND('Tracking Data'!L294&lt;&gt;"",'Tracking Data'!M294="",'Tracking Data'!$C294&lt;&gt;"Blocked",'Tracking Data'!$C294&lt;&gt;"Aborted"),1,"")</f>
        <v/>
      </c>
      <c r="G294" t="str">
        <f ca="1">IF(AND('Tracking Data'!M294&lt;&gt;"",'Tracking Data'!N294="",'Tracking Data'!$C294&lt;&gt;"Blocked",'Tracking Data'!$C294&lt;&gt;"Aborted"),1,"")</f>
        <v/>
      </c>
      <c r="H294" t="str">
        <f ca="1">IF(AND('Tracking Data'!N294&lt;&gt;"",'Tracking Data'!O294="",'Tracking Data'!$C294&lt;&gt;"Blocked",'Tracking Data'!$C294&lt;&gt;"Aborted"),1,"")</f>
        <v/>
      </c>
      <c r="I294" t="str">
        <f ca="1">IF(AND('Tracking Data'!O294&lt;&gt;"",'Tracking Data'!P294="",'Tracking Data'!$C294&lt;&gt;"Blocked",'Tracking Data'!$C294&lt;&gt;"Aborted"),1,"")</f>
        <v/>
      </c>
      <c r="J294" t="str">
        <f ca="1">IF(AND('Tracking Data'!P294&lt;&gt;"",'Tracking Data'!Q294="",'Tracking Data'!$C294&lt;&gt;"Blocked",'Tracking Data'!$C294&lt;&gt;"Aborted"),1,"")</f>
        <v/>
      </c>
      <c r="K294" t="str">
        <f ca="1">IF(AND('Tracking Data'!Q294&lt;&gt;"",'Tracking Data'!R294="",'Tracking Data'!$C294&lt;&gt;"Blocked",'Tracking Data'!$C294&lt;&gt;"Aborted"),1,"")</f>
        <v/>
      </c>
      <c r="L294" t="str">
        <f>IF('Tracking Data'!R294&lt;&gt;"",1,"")</f>
        <v/>
      </c>
      <c r="M294" t="b">
        <f>IF('Tracking Data'!H294="XS",0,IF('Tracking Data'!H294="S",2,IF('Tracking Data'!H294="M",3,IF('Tracking Data'!H294="L",5,IF('Tracking Data'!H294="XL",10)))))</f>
        <v>0</v>
      </c>
      <c r="N294" s="22" t="e">
        <f>WORKDAY('Tracking Data'!K294,M294)</f>
        <v>#VALUE!</v>
      </c>
      <c r="O294" s="22" t="e">
        <f>IF(L294&lt;&gt;1,N294,'Tracking Data'!R294)</f>
        <v>#VALUE!</v>
      </c>
    </row>
    <row r="295" spans="5:15" x14ac:dyDescent="0.25">
      <c r="E295" t="str">
        <f ca="1">IF(AND('Tracking Data'!K295&lt;&gt;"",'Tracking Data'!L295="",'Tracking Data'!$C295&lt;&gt;"Blocked",'Tracking Data'!$C295&lt;&gt;"Aborted"),1,"")</f>
        <v/>
      </c>
      <c r="F295" t="str">
        <f ca="1">IF(AND('Tracking Data'!L295&lt;&gt;"",'Tracking Data'!M295="",'Tracking Data'!$C295&lt;&gt;"Blocked",'Tracking Data'!$C295&lt;&gt;"Aborted"),1,"")</f>
        <v/>
      </c>
      <c r="G295" t="str">
        <f ca="1">IF(AND('Tracking Data'!M295&lt;&gt;"",'Tracking Data'!N295="",'Tracking Data'!$C295&lt;&gt;"Blocked",'Tracking Data'!$C295&lt;&gt;"Aborted"),1,"")</f>
        <v/>
      </c>
      <c r="H295" t="str">
        <f ca="1">IF(AND('Tracking Data'!N295&lt;&gt;"",'Tracking Data'!O295="",'Tracking Data'!$C295&lt;&gt;"Blocked",'Tracking Data'!$C295&lt;&gt;"Aborted"),1,"")</f>
        <v/>
      </c>
      <c r="I295" t="str">
        <f ca="1">IF(AND('Tracking Data'!O295&lt;&gt;"",'Tracking Data'!P295="",'Tracking Data'!$C295&lt;&gt;"Blocked",'Tracking Data'!$C295&lt;&gt;"Aborted"),1,"")</f>
        <v/>
      </c>
      <c r="J295" t="str">
        <f ca="1">IF(AND('Tracking Data'!P295&lt;&gt;"",'Tracking Data'!Q295="",'Tracking Data'!$C295&lt;&gt;"Blocked",'Tracking Data'!$C295&lt;&gt;"Aborted"),1,"")</f>
        <v/>
      </c>
      <c r="K295" t="str">
        <f ca="1">IF(AND('Tracking Data'!Q295&lt;&gt;"",'Tracking Data'!R295="",'Tracking Data'!$C295&lt;&gt;"Blocked",'Tracking Data'!$C295&lt;&gt;"Aborted"),1,"")</f>
        <v/>
      </c>
      <c r="L295" t="str">
        <f>IF('Tracking Data'!R295&lt;&gt;"",1,"")</f>
        <v/>
      </c>
      <c r="M295" t="b">
        <f>IF('Tracking Data'!H295="XS",0,IF('Tracking Data'!H295="S",2,IF('Tracking Data'!H295="M",3,IF('Tracking Data'!H295="L",5,IF('Tracking Data'!H295="XL",10)))))</f>
        <v>0</v>
      </c>
      <c r="N295" s="22" t="e">
        <f>WORKDAY('Tracking Data'!K295,M295)</f>
        <v>#VALUE!</v>
      </c>
      <c r="O295" s="22" t="e">
        <f>IF(L295&lt;&gt;1,N295,'Tracking Data'!R295)</f>
        <v>#VALUE!</v>
      </c>
    </row>
    <row r="296" spans="5:15" x14ac:dyDescent="0.25">
      <c r="E296" t="str">
        <f ca="1">IF(AND('Tracking Data'!K296&lt;&gt;"",'Tracking Data'!L296="",'Tracking Data'!$C296&lt;&gt;"Blocked",'Tracking Data'!$C296&lt;&gt;"Aborted"),1,"")</f>
        <v/>
      </c>
      <c r="F296" t="str">
        <f ca="1">IF(AND('Tracking Data'!L296&lt;&gt;"",'Tracking Data'!M296="",'Tracking Data'!$C296&lt;&gt;"Blocked",'Tracking Data'!$C296&lt;&gt;"Aborted"),1,"")</f>
        <v/>
      </c>
      <c r="G296" t="str">
        <f ca="1">IF(AND('Tracking Data'!M296&lt;&gt;"",'Tracking Data'!N296="",'Tracking Data'!$C296&lt;&gt;"Blocked",'Tracking Data'!$C296&lt;&gt;"Aborted"),1,"")</f>
        <v/>
      </c>
      <c r="H296" t="str">
        <f ca="1">IF(AND('Tracking Data'!N296&lt;&gt;"",'Tracking Data'!O296="",'Tracking Data'!$C296&lt;&gt;"Blocked",'Tracking Data'!$C296&lt;&gt;"Aborted"),1,"")</f>
        <v/>
      </c>
      <c r="I296" t="str">
        <f ca="1">IF(AND('Tracking Data'!O296&lt;&gt;"",'Tracking Data'!P296="",'Tracking Data'!$C296&lt;&gt;"Blocked",'Tracking Data'!$C296&lt;&gt;"Aborted"),1,"")</f>
        <v/>
      </c>
      <c r="J296" t="str">
        <f ca="1">IF(AND('Tracking Data'!P296&lt;&gt;"",'Tracking Data'!Q296="",'Tracking Data'!$C296&lt;&gt;"Blocked",'Tracking Data'!$C296&lt;&gt;"Aborted"),1,"")</f>
        <v/>
      </c>
      <c r="K296" t="str">
        <f ca="1">IF(AND('Tracking Data'!Q296&lt;&gt;"",'Tracking Data'!R296="",'Tracking Data'!$C296&lt;&gt;"Blocked",'Tracking Data'!$C296&lt;&gt;"Aborted"),1,"")</f>
        <v/>
      </c>
      <c r="L296" t="str">
        <f>IF('Tracking Data'!R296&lt;&gt;"",1,"")</f>
        <v/>
      </c>
      <c r="M296" t="b">
        <f>IF('Tracking Data'!H296="XS",0,IF('Tracking Data'!H296="S",2,IF('Tracking Data'!H296="M",3,IF('Tracking Data'!H296="L",5,IF('Tracking Data'!H296="XL",10)))))</f>
        <v>0</v>
      </c>
      <c r="N296" s="22" t="e">
        <f>WORKDAY('Tracking Data'!K296,M296)</f>
        <v>#VALUE!</v>
      </c>
      <c r="O296" s="22" t="e">
        <f>IF(L296&lt;&gt;1,N296,'Tracking Data'!R296)</f>
        <v>#VALUE!</v>
      </c>
    </row>
    <row r="297" spans="5:15" x14ac:dyDescent="0.25">
      <c r="E297" t="str">
        <f ca="1">IF(AND('Tracking Data'!K297&lt;&gt;"",'Tracking Data'!L297="",'Tracking Data'!$C297&lt;&gt;"Blocked",'Tracking Data'!$C297&lt;&gt;"Aborted"),1,"")</f>
        <v/>
      </c>
      <c r="F297" t="str">
        <f ca="1">IF(AND('Tracking Data'!L297&lt;&gt;"",'Tracking Data'!M297="",'Tracking Data'!$C297&lt;&gt;"Blocked",'Tracking Data'!$C297&lt;&gt;"Aborted"),1,"")</f>
        <v/>
      </c>
      <c r="G297" t="str">
        <f ca="1">IF(AND('Tracking Data'!M297&lt;&gt;"",'Tracking Data'!N297="",'Tracking Data'!$C297&lt;&gt;"Blocked",'Tracking Data'!$C297&lt;&gt;"Aborted"),1,"")</f>
        <v/>
      </c>
      <c r="H297" t="str">
        <f ca="1">IF(AND('Tracking Data'!N297&lt;&gt;"",'Tracking Data'!O297="",'Tracking Data'!$C297&lt;&gt;"Blocked",'Tracking Data'!$C297&lt;&gt;"Aborted"),1,"")</f>
        <v/>
      </c>
      <c r="I297" t="str">
        <f ca="1">IF(AND('Tracking Data'!O297&lt;&gt;"",'Tracking Data'!P297="",'Tracking Data'!$C297&lt;&gt;"Blocked",'Tracking Data'!$C297&lt;&gt;"Aborted"),1,"")</f>
        <v/>
      </c>
      <c r="J297" t="str">
        <f ca="1">IF(AND('Tracking Data'!P297&lt;&gt;"",'Tracking Data'!Q297="",'Tracking Data'!$C297&lt;&gt;"Blocked",'Tracking Data'!$C297&lt;&gt;"Aborted"),1,"")</f>
        <v/>
      </c>
      <c r="K297" t="str">
        <f ca="1">IF(AND('Tracking Data'!Q297&lt;&gt;"",'Tracking Data'!R297="",'Tracking Data'!$C297&lt;&gt;"Blocked",'Tracking Data'!$C297&lt;&gt;"Aborted"),1,"")</f>
        <v/>
      </c>
      <c r="L297" t="str">
        <f>IF('Tracking Data'!R297&lt;&gt;"",1,"")</f>
        <v/>
      </c>
      <c r="M297" t="b">
        <f>IF('Tracking Data'!H297="XS",0,IF('Tracking Data'!H297="S",2,IF('Tracking Data'!H297="M",3,IF('Tracking Data'!H297="L",5,IF('Tracking Data'!H297="XL",10)))))</f>
        <v>0</v>
      </c>
      <c r="N297" s="22" t="e">
        <f>WORKDAY('Tracking Data'!K297,M297)</f>
        <v>#VALUE!</v>
      </c>
      <c r="O297" s="22" t="e">
        <f>IF(L297&lt;&gt;1,N297,'Tracking Data'!R297)</f>
        <v>#VALUE!</v>
      </c>
    </row>
    <row r="298" spans="5:15" x14ac:dyDescent="0.25">
      <c r="E298" t="str">
        <f ca="1">IF(AND('Tracking Data'!K298&lt;&gt;"",'Tracking Data'!L298="",'Tracking Data'!$C298&lt;&gt;"Blocked",'Tracking Data'!$C298&lt;&gt;"Aborted"),1,"")</f>
        <v/>
      </c>
      <c r="F298" t="str">
        <f ca="1">IF(AND('Tracking Data'!L298&lt;&gt;"",'Tracking Data'!M298="",'Tracking Data'!$C298&lt;&gt;"Blocked",'Tracking Data'!$C298&lt;&gt;"Aborted"),1,"")</f>
        <v/>
      </c>
      <c r="G298" t="str">
        <f ca="1">IF(AND('Tracking Data'!M298&lt;&gt;"",'Tracking Data'!N298="",'Tracking Data'!$C298&lt;&gt;"Blocked",'Tracking Data'!$C298&lt;&gt;"Aborted"),1,"")</f>
        <v/>
      </c>
      <c r="H298" t="str">
        <f ca="1">IF(AND('Tracking Data'!N298&lt;&gt;"",'Tracking Data'!O298="",'Tracking Data'!$C298&lt;&gt;"Blocked",'Tracking Data'!$C298&lt;&gt;"Aborted"),1,"")</f>
        <v/>
      </c>
      <c r="I298" t="str">
        <f ca="1">IF(AND('Tracking Data'!O298&lt;&gt;"",'Tracking Data'!P298="",'Tracking Data'!$C298&lt;&gt;"Blocked",'Tracking Data'!$C298&lt;&gt;"Aborted"),1,"")</f>
        <v/>
      </c>
      <c r="J298" t="str">
        <f ca="1">IF(AND('Tracking Data'!P298&lt;&gt;"",'Tracking Data'!Q298="",'Tracking Data'!$C298&lt;&gt;"Blocked",'Tracking Data'!$C298&lt;&gt;"Aborted"),1,"")</f>
        <v/>
      </c>
      <c r="K298" t="str">
        <f ca="1">IF(AND('Tracking Data'!Q298&lt;&gt;"",'Tracking Data'!R298="",'Tracking Data'!$C298&lt;&gt;"Blocked",'Tracking Data'!$C298&lt;&gt;"Aborted"),1,"")</f>
        <v/>
      </c>
      <c r="L298" t="str">
        <f>IF('Tracking Data'!R298&lt;&gt;"",1,"")</f>
        <v/>
      </c>
      <c r="M298" t="b">
        <f>IF('Tracking Data'!H298="XS",0,IF('Tracking Data'!H298="S",2,IF('Tracking Data'!H298="M",3,IF('Tracking Data'!H298="L",5,IF('Tracking Data'!H298="XL",10)))))</f>
        <v>0</v>
      </c>
      <c r="N298" s="22" t="e">
        <f>WORKDAY('Tracking Data'!K298,M298)</f>
        <v>#VALUE!</v>
      </c>
      <c r="O298" s="22" t="e">
        <f>IF(L298&lt;&gt;1,N298,'Tracking Data'!R298)</f>
        <v>#VALUE!</v>
      </c>
    </row>
    <row r="299" spans="5:15" x14ac:dyDescent="0.25">
      <c r="E299" t="str">
        <f ca="1">IF(AND('Tracking Data'!K299&lt;&gt;"",'Tracking Data'!L299="",'Tracking Data'!$C299&lt;&gt;"Blocked",'Tracking Data'!$C299&lt;&gt;"Aborted"),1,"")</f>
        <v/>
      </c>
      <c r="F299" t="str">
        <f ca="1">IF(AND('Tracking Data'!L299&lt;&gt;"",'Tracking Data'!M299="",'Tracking Data'!$C299&lt;&gt;"Blocked",'Tracking Data'!$C299&lt;&gt;"Aborted"),1,"")</f>
        <v/>
      </c>
      <c r="G299" t="str">
        <f ca="1">IF(AND('Tracking Data'!M299&lt;&gt;"",'Tracking Data'!N299="",'Tracking Data'!$C299&lt;&gt;"Blocked",'Tracking Data'!$C299&lt;&gt;"Aborted"),1,"")</f>
        <v/>
      </c>
      <c r="H299" t="str">
        <f ca="1">IF(AND('Tracking Data'!N299&lt;&gt;"",'Tracking Data'!O299="",'Tracking Data'!$C299&lt;&gt;"Blocked",'Tracking Data'!$C299&lt;&gt;"Aborted"),1,"")</f>
        <v/>
      </c>
      <c r="I299" t="str">
        <f ca="1">IF(AND('Tracking Data'!O299&lt;&gt;"",'Tracking Data'!P299="",'Tracking Data'!$C299&lt;&gt;"Blocked",'Tracking Data'!$C299&lt;&gt;"Aborted"),1,"")</f>
        <v/>
      </c>
      <c r="J299" t="str">
        <f ca="1">IF(AND('Tracking Data'!P299&lt;&gt;"",'Tracking Data'!Q299="",'Tracking Data'!$C299&lt;&gt;"Blocked",'Tracking Data'!$C299&lt;&gt;"Aborted"),1,"")</f>
        <v/>
      </c>
      <c r="K299" t="str">
        <f ca="1">IF(AND('Tracking Data'!Q299&lt;&gt;"",'Tracking Data'!R299="",'Tracking Data'!$C299&lt;&gt;"Blocked",'Tracking Data'!$C299&lt;&gt;"Aborted"),1,"")</f>
        <v/>
      </c>
      <c r="L299" t="str">
        <f>IF('Tracking Data'!R299&lt;&gt;"",1,"")</f>
        <v/>
      </c>
      <c r="M299" t="b">
        <f>IF('Tracking Data'!H299="XS",0,IF('Tracking Data'!H299="S",2,IF('Tracking Data'!H299="M",3,IF('Tracking Data'!H299="L",5,IF('Tracking Data'!H299="XL",10)))))</f>
        <v>0</v>
      </c>
      <c r="N299" s="22" t="e">
        <f>WORKDAY('Tracking Data'!K299,M299)</f>
        <v>#VALUE!</v>
      </c>
      <c r="O299" s="22" t="e">
        <f>IF(L299&lt;&gt;1,N299,'Tracking Data'!R299)</f>
        <v>#VALUE!</v>
      </c>
    </row>
    <row r="300" spans="5:15" x14ac:dyDescent="0.25">
      <c r="E300" t="str">
        <f ca="1">IF(AND('Tracking Data'!K300&lt;&gt;"",'Tracking Data'!L300="",'Tracking Data'!$C300&lt;&gt;"Blocked",'Tracking Data'!$C300&lt;&gt;"Aborted"),1,"")</f>
        <v/>
      </c>
      <c r="F300" t="str">
        <f ca="1">IF(AND('Tracking Data'!L300&lt;&gt;"",'Tracking Data'!M300="",'Tracking Data'!$C300&lt;&gt;"Blocked",'Tracking Data'!$C300&lt;&gt;"Aborted"),1,"")</f>
        <v/>
      </c>
      <c r="G300" t="str">
        <f ca="1">IF(AND('Tracking Data'!M300&lt;&gt;"",'Tracking Data'!N300="",'Tracking Data'!$C300&lt;&gt;"Blocked",'Tracking Data'!$C300&lt;&gt;"Aborted"),1,"")</f>
        <v/>
      </c>
      <c r="H300" t="str">
        <f ca="1">IF(AND('Tracking Data'!N300&lt;&gt;"",'Tracking Data'!O300="",'Tracking Data'!$C300&lt;&gt;"Blocked",'Tracking Data'!$C300&lt;&gt;"Aborted"),1,"")</f>
        <v/>
      </c>
      <c r="I300" t="str">
        <f ca="1">IF(AND('Tracking Data'!O300&lt;&gt;"",'Tracking Data'!P300="",'Tracking Data'!$C300&lt;&gt;"Blocked",'Tracking Data'!$C300&lt;&gt;"Aborted"),1,"")</f>
        <v/>
      </c>
      <c r="J300" t="str">
        <f ca="1">IF(AND('Tracking Data'!P300&lt;&gt;"",'Tracking Data'!Q300="",'Tracking Data'!$C300&lt;&gt;"Blocked",'Tracking Data'!$C300&lt;&gt;"Aborted"),1,"")</f>
        <v/>
      </c>
      <c r="K300" t="str">
        <f ca="1">IF(AND('Tracking Data'!Q300&lt;&gt;"",'Tracking Data'!R300="",'Tracking Data'!$C300&lt;&gt;"Blocked",'Tracking Data'!$C300&lt;&gt;"Aborted"),1,"")</f>
        <v/>
      </c>
      <c r="L300" t="str">
        <f>IF('Tracking Data'!R300&lt;&gt;"",1,"")</f>
        <v/>
      </c>
      <c r="M300" t="b">
        <f>IF('Tracking Data'!H300="XS",0,IF('Tracking Data'!H300="S",2,IF('Tracking Data'!H300="M",3,IF('Tracking Data'!H300="L",5,IF('Tracking Data'!H300="XL",10)))))</f>
        <v>0</v>
      </c>
      <c r="N300" s="22" t="e">
        <f>WORKDAY('Tracking Data'!K300,M300)</f>
        <v>#VALUE!</v>
      </c>
      <c r="O300" s="22" t="e">
        <f>IF(L300&lt;&gt;1,N300,'Tracking Data'!R300)</f>
        <v>#VALUE!</v>
      </c>
    </row>
    <row r="301" spans="5:15" x14ac:dyDescent="0.25">
      <c r="E301" t="str">
        <f ca="1">IF(AND('Tracking Data'!K301&lt;&gt;"",'Tracking Data'!L301="",'Tracking Data'!$C301&lt;&gt;"Blocked",'Tracking Data'!$C301&lt;&gt;"Aborted"),1,"")</f>
        <v/>
      </c>
      <c r="F301" t="str">
        <f ca="1">IF(AND('Tracking Data'!L301&lt;&gt;"",'Tracking Data'!M301="",'Tracking Data'!$C301&lt;&gt;"Blocked",'Tracking Data'!$C301&lt;&gt;"Aborted"),1,"")</f>
        <v/>
      </c>
      <c r="G301" t="str">
        <f ca="1">IF(AND('Tracking Data'!M301&lt;&gt;"",'Tracking Data'!N301="",'Tracking Data'!$C301&lt;&gt;"Blocked",'Tracking Data'!$C301&lt;&gt;"Aborted"),1,"")</f>
        <v/>
      </c>
      <c r="H301" t="str">
        <f ca="1">IF(AND('Tracking Data'!N301&lt;&gt;"",'Tracking Data'!O301="",'Tracking Data'!$C301&lt;&gt;"Blocked",'Tracking Data'!$C301&lt;&gt;"Aborted"),1,"")</f>
        <v/>
      </c>
      <c r="I301" t="str">
        <f ca="1">IF(AND('Tracking Data'!O301&lt;&gt;"",'Tracking Data'!P301="",'Tracking Data'!$C301&lt;&gt;"Blocked",'Tracking Data'!$C301&lt;&gt;"Aborted"),1,"")</f>
        <v/>
      </c>
      <c r="J301" t="str">
        <f ca="1">IF(AND('Tracking Data'!P301&lt;&gt;"",'Tracking Data'!Q301="",'Tracking Data'!$C301&lt;&gt;"Blocked",'Tracking Data'!$C301&lt;&gt;"Aborted"),1,"")</f>
        <v/>
      </c>
      <c r="K301" t="str">
        <f ca="1">IF(AND('Tracking Data'!Q301&lt;&gt;"",'Tracking Data'!R301="",'Tracking Data'!$C301&lt;&gt;"Blocked",'Tracking Data'!$C301&lt;&gt;"Aborted"),1,"")</f>
        <v/>
      </c>
      <c r="L301" t="str">
        <f>IF('Tracking Data'!R301&lt;&gt;"",1,"")</f>
        <v/>
      </c>
      <c r="M301" t="b">
        <f>IF('Tracking Data'!H301="XS",0,IF('Tracking Data'!H301="S",2,IF('Tracking Data'!H301="M",3,IF('Tracking Data'!H301="L",5,IF('Tracking Data'!H301="XL",10)))))</f>
        <v>0</v>
      </c>
      <c r="N301" s="22" t="e">
        <f>WORKDAY('Tracking Data'!K301,M301)</f>
        <v>#VALUE!</v>
      </c>
      <c r="O301" s="22" t="e">
        <f>IF(L301&lt;&gt;1,N301,'Tracking Data'!R301)</f>
        <v>#VALUE!</v>
      </c>
    </row>
    <row r="302" spans="5:15" x14ac:dyDescent="0.25">
      <c r="E302" t="str">
        <f ca="1">IF(AND('Tracking Data'!K302&lt;&gt;"",'Tracking Data'!L302="",'Tracking Data'!$C302&lt;&gt;"Blocked",'Tracking Data'!$C302&lt;&gt;"Aborted"),1,"")</f>
        <v/>
      </c>
      <c r="F302" t="str">
        <f ca="1">IF(AND('Tracking Data'!L302&lt;&gt;"",'Tracking Data'!M302="",'Tracking Data'!$C302&lt;&gt;"Blocked",'Tracking Data'!$C302&lt;&gt;"Aborted"),1,"")</f>
        <v/>
      </c>
      <c r="G302" t="str">
        <f ca="1">IF(AND('Tracking Data'!M302&lt;&gt;"",'Tracking Data'!N302="",'Tracking Data'!$C302&lt;&gt;"Blocked",'Tracking Data'!$C302&lt;&gt;"Aborted"),1,"")</f>
        <v/>
      </c>
      <c r="H302" t="str">
        <f ca="1">IF(AND('Tracking Data'!N302&lt;&gt;"",'Tracking Data'!O302="",'Tracking Data'!$C302&lt;&gt;"Blocked",'Tracking Data'!$C302&lt;&gt;"Aborted"),1,"")</f>
        <v/>
      </c>
      <c r="I302" t="str">
        <f ca="1">IF(AND('Tracking Data'!O302&lt;&gt;"",'Tracking Data'!P302="",'Tracking Data'!$C302&lt;&gt;"Blocked",'Tracking Data'!$C302&lt;&gt;"Aborted"),1,"")</f>
        <v/>
      </c>
      <c r="J302" t="str">
        <f ca="1">IF(AND('Tracking Data'!P302&lt;&gt;"",'Tracking Data'!Q302="",'Tracking Data'!$C302&lt;&gt;"Blocked",'Tracking Data'!$C302&lt;&gt;"Aborted"),1,"")</f>
        <v/>
      </c>
      <c r="K302" t="str">
        <f ca="1">IF(AND('Tracking Data'!Q302&lt;&gt;"",'Tracking Data'!R302="",'Tracking Data'!$C302&lt;&gt;"Blocked",'Tracking Data'!$C302&lt;&gt;"Aborted"),1,"")</f>
        <v/>
      </c>
      <c r="L302" t="str">
        <f>IF('Tracking Data'!R302&lt;&gt;"",1,"")</f>
        <v/>
      </c>
      <c r="M302" t="b">
        <f>IF('Tracking Data'!H302="XS",0,IF('Tracking Data'!H302="S",2,IF('Tracking Data'!H302="M",3,IF('Tracking Data'!H302="L",5,IF('Tracking Data'!H302="XL",10)))))</f>
        <v>0</v>
      </c>
      <c r="N302" s="22" t="e">
        <f>WORKDAY('Tracking Data'!K302,M302)</f>
        <v>#VALUE!</v>
      </c>
      <c r="O302" s="22" t="e">
        <f>IF(L302&lt;&gt;1,N302,'Tracking Data'!R302)</f>
        <v>#VALUE!</v>
      </c>
    </row>
    <row r="303" spans="5:15" x14ac:dyDescent="0.25">
      <c r="E303" t="str">
        <f ca="1">IF(AND('Tracking Data'!K303&lt;&gt;"",'Tracking Data'!L303="",'Tracking Data'!$C303&lt;&gt;"Blocked",'Tracking Data'!$C303&lt;&gt;"Aborted"),1,"")</f>
        <v/>
      </c>
      <c r="F303" t="str">
        <f ca="1">IF(AND('Tracking Data'!L303&lt;&gt;"",'Tracking Data'!M303="",'Tracking Data'!$C303&lt;&gt;"Blocked",'Tracking Data'!$C303&lt;&gt;"Aborted"),1,"")</f>
        <v/>
      </c>
      <c r="G303" t="str">
        <f ca="1">IF(AND('Tracking Data'!M303&lt;&gt;"",'Tracking Data'!N303="",'Tracking Data'!$C303&lt;&gt;"Blocked",'Tracking Data'!$C303&lt;&gt;"Aborted"),1,"")</f>
        <v/>
      </c>
      <c r="H303" t="str">
        <f ca="1">IF(AND('Tracking Data'!N303&lt;&gt;"",'Tracking Data'!O303="",'Tracking Data'!$C303&lt;&gt;"Blocked",'Tracking Data'!$C303&lt;&gt;"Aborted"),1,"")</f>
        <v/>
      </c>
      <c r="I303" t="str">
        <f ca="1">IF(AND('Tracking Data'!O303&lt;&gt;"",'Tracking Data'!P303="",'Tracking Data'!$C303&lt;&gt;"Blocked",'Tracking Data'!$C303&lt;&gt;"Aborted"),1,"")</f>
        <v/>
      </c>
      <c r="J303" t="str">
        <f ca="1">IF(AND('Tracking Data'!P303&lt;&gt;"",'Tracking Data'!Q303="",'Tracking Data'!$C303&lt;&gt;"Blocked",'Tracking Data'!$C303&lt;&gt;"Aborted"),1,"")</f>
        <v/>
      </c>
      <c r="K303" t="str">
        <f ca="1">IF(AND('Tracking Data'!Q303&lt;&gt;"",'Tracking Data'!R303="",'Tracking Data'!$C303&lt;&gt;"Blocked",'Tracking Data'!$C303&lt;&gt;"Aborted"),1,"")</f>
        <v/>
      </c>
      <c r="L303" t="str">
        <f>IF('Tracking Data'!R303&lt;&gt;"",1,"")</f>
        <v/>
      </c>
      <c r="M303" t="b">
        <f>IF('Tracking Data'!H303="XS",0,IF('Tracking Data'!H303="S",2,IF('Tracking Data'!H303="M",3,IF('Tracking Data'!H303="L",5,IF('Tracking Data'!H303="XL",10)))))</f>
        <v>0</v>
      </c>
      <c r="N303" s="22" t="e">
        <f>WORKDAY('Tracking Data'!K303,M303)</f>
        <v>#VALUE!</v>
      </c>
      <c r="O303" s="22" t="e">
        <f>IF(L303&lt;&gt;1,N303,'Tracking Data'!R303)</f>
        <v>#VALUE!</v>
      </c>
    </row>
    <row r="304" spans="5:15" x14ac:dyDescent="0.25">
      <c r="E304" t="str">
        <f ca="1">IF(AND('Tracking Data'!K304&lt;&gt;"",'Tracking Data'!L304="",'Tracking Data'!$C304&lt;&gt;"Blocked",'Tracking Data'!$C304&lt;&gt;"Aborted"),1,"")</f>
        <v/>
      </c>
      <c r="F304" t="str">
        <f ca="1">IF(AND('Tracking Data'!L304&lt;&gt;"",'Tracking Data'!M304="",'Tracking Data'!$C304&lt;&gt;"Blocked",'Tracking Data'!$C304&lt;&gt;"Aborted"),1,"")</f>
        <v/>
      </c>
      <c r="G304" t="str">
        <f ca="1">IF(AND('Tracking Data'!M304&lt;&gt;"",'Tracking Data'!N304="",'Tracking Data'!$C304&lt;&gt;"Blocked",'Tracking Data'!$C304&lt;&gt;"Aborted"),1,"")</f>
        <v/>
      </c>
      <c r="H304" t="str">
        <f ca="1">IF(AND('Tracking Data'!N304&lt;&gt;"",'Tracking Data'!O304="",'Tracking Data'!$C304&lt;&gt;"Blocked",'Tracking Data'!$C304&lt;&gt;"Aborted"),1,"")</f>
        <v/>
      </c>
      <c r="I304" t="str">
        <f ca="1">IF(AND('Tracking Data'!O304&lt;&gt;"",'Tracking Data'!P304="",'Tracking Data'!$C304&lt;&gt;"Blocked",'Tracking Data'!$C304&lt;&gt;"Aborted"),1,"")</f>
        <v/>
      </c>
      <c r="J304" t="str">
        <f ca="1">IF(AND('Tracking Data'!P304&lt;&gt;"",'Tracking Data'!Q304="",'Tracking Data'!$C304&lt;&gt;"Blocked",'Tracking Data'!$C304&lt;&gt;"Aborted"),1,"")</f>
        <v/>
      </c>
      <c r="K304" t="str">
        <f ca="1">IF(AND('Tracking Data'!Q304&lt;&gt;"",'Tracking Data'!R304="",'Tracking Data'!$C304&lt;&gt;"Blocked",'Tracking Data'!$C304&lt;&gt;"Aborted"),1,"")</f>
        <v/>
      </c>
      <c r="L304" t="str">
        <f>IF('Tracking Data'!R304&lt;&gt;"",1,"")</f>
        <v/>
      </c>
      <c r="M304" t="b">
        <f>IF('Tracking Data'!H304="XS",0,IF('Tracking Data'!H304="S",2,IF('Tracking Data'!H304="M",3,IF('Tracking Data'!H304="L",5,IF('Tracking Data'!H304="XL",10)))))</f>
        <v>0</v>
      </c>
      <c r="N304" s="22" t="e">
        <f>WORKDAY('Tracking Data'!K304,M304)</f>
        <v>#VALUE!</v>
      </c>
      <c r="O304" s="22" t="e">
        <f>IF(L304&lt;&gt;1,N304,'Tracking Data'!R304)</f>
        <v>#VALUE!</v>
      </c>
    </row>
    <row r="305" spans="5:15" x14ac:dyDescent="0.25">
      <c r="E305" t="str">
        <f ca="1">IF(AND('Tracking Data'!K305&lt;&gt;"",'Tracking Data'!L305="",'Tracking Data'!$C305&lt;&gt;"Blocked",'Tracking Data'!$C305&lt;&gt;"Aborted"),1,"")</f>
        <v/>
      </c>
      <c r="F305" t="str">
        <f ca="1">IF(AND('Tracking Data'!L305&lt;&gt;"",'Tracking Data'!M305="",'Tracking Data'!$C305&lt;&gt;"Blocked",'Tracking Data'!$C305&lt;&gt;"Aborted"),1,"")</f>
        <v/>
      </c>
      <c r="G305" t="str">
        <f ca="1">IF(AND('Tracking Data'!M305&lt;&gt;"",'Tracking Data'!N305="",'Tracking Data'!$C305&lt;&gt;"Blocked",'Tracking Data'!$C305&lt;&gt;"Aborted"),1,"")</f>
        <v/>
      </c>
      <c r="H305" t="str">
        <f ca="1">IF(AND('Tracking Data'!N305&lt;&gt;"",'Tracking Data'!O305="",'Tracking Data'!$C305&lt;&gt;"Blocked",'Tracking Data'!$C305&lt;&gt;"Aborted"),1,"")</f>
        <v/>
      </c>
      <c r="I305" t="str">
        <f ca="1">IF(AND('Tracking Data'!O305&lt;&gt;"",'Tracking Data'!P305="",'Tracking Data'!$C305&lt;&gt;"Blocked",'Tracking Data'!$C305&lt;&gt;"Aborted"),1,"")</f>
        <v/>
      </c>
      <c r="J305" t="str">
        <f ca="1">IF(AND('Tracking Data'!P305&lt;&gt;"",'Tracking Data'!Q305="",'Tracking Data'!$C305&lt;&gt;"Blocked",'Tracking Data'!$C305&lt;&gt;"Aborted"),1,"")</f>
        <v/>
      </c>
      <c r="K305" t="str">
        <f ca="1">IF(AND('Tracking Data'!Q305&lt;&gt;"",'Tracking Data'!R305="",'Tracking Data'!$C305&lt;&gt;"Blocked",'Tracking Data'!$C305&lt;&gt;"Aborted"),1,"")</f>
        <v/>
      </c>
      <c r="L305" t="str">
        <f>IF('Tracking Data'!R305&lt;&gt;"",1,"")</f>
        <v/>
      </c>
      <c r="M305" t="b">
        <f>IF('Tracking Data'!H305="XS",0,IF('Tracking Data'!H305="S",2,IF('Tracking Data'!H305="M",3,IF('Tracking Data'!H305="L",5,IF('Tracking Data'!H305="XL",10)))))</f>
        <v>0</v>
      </c>
      <c r="N305" s="22" t="e">
        <f>WORKDAY('Tracking Data'!K305,M305)</f>
        <v>#VALUE!</v>
      </c>
      <c r="O305" s="22" t="e">
        <f>IF(L305&lt;&gt;1,N305,'Tracking Data'!R305)</f>
        <v>#VALUE!</v>
      </c>
    </row>
    <row r="306" spans="5:15" x14ac:dyDescent="0.25">
      <c r="E306" t="str">
        <f ca="1">IF(AND('Tracking Data'!K306&lt;&gt;"",'Tracking Data'!L306="",'Tracking Data'!$C306&lt;&gt;"Blocked",'Tracking Data'!$C306&lt;&gt;"Aborted"),1,"")</f>
        <v/>
      </c>
      <c r="F306" t="str">
        <f ca="1">IF(AND('Tracking Data'!L306&lt;&gt;"",'Tracking Data'!M306="",'Tracking Data'!$C306&lt;&gt;"Blocked",'Tracking Data'!$C306&lt;&gt;"Aborted"),1,"")</f>
        <v/>
      </c>
      <c r="G306" t="str">
        <f ca="1">IF(AND('Tracking Data'!M306&lt;&gt;"",'Tracking Data'!N306="",'Tracking Data'!$C306&lt;&gt;"Blocked",'Tracking Data'!$C306&lt;&gt;"Aborted"),1,"")</f>
        <v/>
      </c>
      <c r="H306" t="str">
        <f ca="1">IF(AND('Tracking Data'!N306&lt;&gt;"",'Tracking Data'!O306="",'Tracking Data'!$C306&lt;&gt;"Blocked",'Tracking Data'!$C306&lt;&gt;"Aborted"),1,"")</f>
        <v/>
      </c>
      <c r="I306" t="str">
        <f ca="1">IF(AND('Tracking Data'!O306&lt;&gt;"",'Tracking Data'!P306="",'Tracking Data'!$C306&lt;&gt;"Blocked",'Tracking Data'!$C306&lt;&gt;"Aborted"),1,"")</f>
        <v/>
      </c>
      <c r="J306" t="str">
        <f ca="1">IF(AND('Tracking Data'!P306&lt;&gt;"",'Tracking Data'!Q306="",'Tracking Data'!$C306&lt;&gt;"Blocked",'Tracking Data'!$C306&lt;&gt;"Aborted"),1,"")</f>
        <v/>
      </c>
      <c r="K306" t="str">
        <f ca="1">IF(AND('Tracking Data'!Q306&lt;&gt;"",'Tracking Data'!R306="",'Tracking Data'!$C306&lt;&gt;"Blocked",'Tracking Data'!$C306&lt;&gt;"Aborted"),1,"")</f>
        <v/>
      </c>
      <c r="L306" t="str">
        <f>IF('Tracking Data'!R306&lt;&gt;"",1,"")</f>
        <v/>
      </c>
      <c r="M306" t="b">
        <f>IF('Tracking Data'!H306="XS",0,IF('Tracking Data'!H306="S",2,IF('Tracking Data'!H306="M",3,IF('Tracking Data'!H306="L",5,IF('Tracking Data'!H306="XL",10)))))</f>
        <v>0</v>
      </c>
      <c r="N306" s="22" t="e">
        <f>WORKDAY('Tracking Data'!K306,M306)</f>
        <v>#VALUE!</v>
      </c>
      <c r="O306" s="22" t="e">
        <f>IF(L306&lt;&gt;1,N306,'Tracking Data'!R306)</f>
        <v>#VALUE!</v>
      </c>
    </row>
    <row r="307" spans="5:15" x14ac:dyDescent="0.25">
      <c r="E307" t="str">
        <f ca="1">IF(AND('Tracking Data'!K307&lt;&gt;"",'Tracking Data'!L307="",'Tracking Data'!$C307&lt;&gt;"Blocked",'Tracking Data'!$C307&lt;&gt;"Aborted"),1,"")</f>
        <v/>
      </c>
      <c r="F307" t="str">
        <f ca="1">IF(AND('Tracking Data'!L307&lt;&gt;"",'Tracking Data'!M307="",'Tracking Data'!$C307&lt;&gt;"Blocked",'Tracking Data'!$C307&lt;&gt;"Aborted"),1,"")</f>
        <v/>
      </c>
      <c r="G307" t="str">
        <f ca="1">IF(AND('Tracking Data'!M307&lt;&gt;"",'Tracking Data'!N307="",'Tracking Data'!$C307&lt;&gt;"Blocked",'Tracking Data'!$C307&lt;&gt;"Aborted"),1,"")</f>
        <v/>
      </c>
      <c r="H307" t="str">
        <f ca="1">IF(AND('Tracking Data'!N307&lt;&gt;"",'Tracking Data'!O307="",'Tracking Data'!$C307&lt;&gt;"Blocked",'Tracking Data'!$C307&lt;&gt;"Aborted"),1,"")</f>
        <v/>
      </c>
      <c r="I307" t="str">
        <f ca="1">IF(AND('Tracking Data'!O307&lt;&gt;"",'Tracking Data'!P307="",'Tracking Data'!$C307&lt;&gt;"Blocked",'Tracking Data'!$C307&lt;&gt;"Aborted"),1,"")</f>
        <v/>
      </c>
      <c r="J307" t="str">
        <f ca="1">IF(AND('Tracking Data'!P307&lt;&gt;"",'Tracking Data'!Q307="",'Tracking Data'!$C307&lt;&gt;"Blocked",'Tracking Data'!$C307&lt;&gt;"Aborted"),1,"")</f>
        <v/>
      </c>
      <c r="K307" t="str">
        <f ca="1">IF(AND('Tracking Data'!Q307&lt;&gt;"",'Tracking Data'!R307="",'Tracking Data'!$C307&lt;&gt;"Blocked",'Tracking Data'!$C307&lt;&gt;"Aborted"),1,"")</f>
        <v/>
      </c>
      <c r="L307" t="str">
        <f>IF('Tracking Data'!R307&lt;&gt;"",1,"")</f>
        <v/>
      </c>
      <c r="M307" t="b">
        <f>IF('Tracking Data'!H307="XS",0,IF('Tracking Data'!H307="S",2,IF('Tracking Data'!H307="M",3,IF('Tracking Data'!H307="L",5,IF('Tracking Data'!H307="XL",10)))))</f>
        <v>0</v>
      </c>
      <c r="N307" s="22" t="e">
        <f>WORKDAY('Tracking Data'!K307,M307)</f>
        <v>#VALUE!</v>
      </c>
      <c r="O307" s="22" t="e">
        <f>IF(L307&lt;&gt;1,N307,'Tracking Data'!R307)</f>
        <v>#VALUE!</v>
      </c>
    </row>
    <row r="308" spans="5:15" x14ac:dyDescent="0.25">
      <c r="E308" t="str">
        <f ca="1">IF(AND('Tracking Data'!K308&lt;&gt;"",'Tracking Data'!L308="",'Tracking Data'!$C308&lt;&gt;"Blocked",'Tracking Data'!$C308&lt;&gt;"Aborted"),1,"")</f>
        <v/>
      </c>
      <c r="F308" t="str">
        <f ca="1">IF(AND('Tracking Data'!L308&lt;&gt;"",'Tracking Data'!M308="",'Tracking Data'!$C308&lt;&gt;"Blocked",'Tracking Data'!$C308&lt;&gt;"Aborted"),1,"")</f>
        <v/>
      </c>
      <c r="G308" t="str">
        <f ca="1">IF(AND('Tracking Data'!M308&lt;&gt;"",'Tracking Data'!N308="",'Tracking Data'!$C308&lt;&gt;"Blocked",'Tracking Data'!$C308&lt;&gt;"Aborted"),1,"")</f>
        <v/>
      </c>
      <c r="H308" t="str">
        <f ca="1">IF(AND('Tracking Data'!N308&lt;&gt;"",'Tracking Data'!O308="",'Tracking Data'!$C308&lt;&gt;"Blocked",'Tracking Data'!$C308&lt;&gt;"Aborted"),1,"")</f>
        <v/>
      </c>
      <c r="I308" t="str">
        <f ca="1">IF(AND('Tracking Data'!O308&lt;&gt;"",'Tracking Data'!P308="",'Tracking Data'!$C308&lt;&gt;"Blocked",'Tracking Data'!$C308&lt;&gt;"Aborted"),1,"")</f>
        <v/>
      </c>
      <c r="J308" t="str">
        <f ca="1">IF(AND('Tracking Data'!P308&lt;&gt;"",'Tracking Data'!Q308="",'Tracking Data'!$C308&lt;&gt;"Blocked",'Tracking Data'!$C308&lt;&gt;"Aborted"),1,"")</f>
        <v/>
      </c>
      <c r="K308" t="str">
        <f ca="1">IF(AND('Tracking Data'!Q308&lt;&gt;"",'Tracking Data'!R308="",'Tracking Data'!$C308&lt;&gt;"Blocked",'Tracking Data'!$C308&lt;&gt;"Aborted"),1,"")</f>
        <v/>
      </c>
      <c r="L308" t="str">
        <f>IF('Tracking Data'!R308&lt;&gt;"",1,"")</f>
        <v/>
      </c>
      <c r="M308" t="b">
        <f>IF('Tracking Data'!H308="XS",0,IF('Tracking Data'!H308="S",2,IF('Tracking Data'!H308="M",3,IF('Tracking Data'!H308="L",5,IF('Tracking Data'!H308="XL",10)))))</f>
        <v>0</v>
      </c>
      <c r="N308" s="22" t="e">
        <f>WORKDAY('Tracking Data'!K308,M308)</f>
        <v>#VALUE!</v>
      </c>
      <c r="O308" s="22" t="e">
        <f>IF(L308&lt;&gt;1,N308,'Tracking Data'!R308)</f>
        <v>#VALUE!</v>
      </c>
    </row>
    <row r="309" spans="5:15" x14ac:dyDescent="0.25">
      <c r="E309" t="str">
        <f ca="1">IF(AND('Tracking Data'!K309&lt;&gt;"",'Tracking Data'!L309="",'Tracking Data'!$C309&lt;&gt;"Blocked",'Tracking Data'!$C309&lt;&gt;"Aborted"),1,"")</f>
        <v/>
      </c>
      <c r="F309" t="str">
        <f ca="1">IF(AND('Tracking Data'!L309&lt;&gt;"",'Tracking Data'!M309="",'Tracking Data'!$C309&lt;&gt;"Blocked",'Tracking Data'!$C309&lt;&gt;"Aborted"),1,"")</f>
        <v/>
      </c>
      <c r="G309" t="str">
        <f ca="1">IF(AND('Tracking Data'!M309&lt;&gt;"",'Tracking Data'!N309="",'Tracking Data'!$C309&lt;&gt;"Blocked",'Tracking Data'!$C309&lt;&gt;"Aborted"),1,"")</f>
        <v/>
      </c>
      <c r="H309" t="str">
        <f ca="1">IF(AND('Tracking Data'!N309&lt;&gt;"",'Tracking Data'!O309="",'Tracking Data'!$C309&lt;&gt;"Blocked",'Tracking Data'!$C309&lt;&gt;"Aborted"),1,"")</f>
        <v/>
      </c>
      <c r="I309" t="str">
        <f ca="1">IF(AND('Tracking Data'!O309&lt;&gt;"",'Tracking Data'!P309="",'Tracking Data'!$C309&lt;&gt;"Blocked",'Tracking Data'!$C309&lt;&gt;"Aborted"),1,"")</f>
        <v/>
      </c>
      <c r="J309" t="str">
        <f ca="1">IF(AND('Tracking Data'!P309&lt;&gt;"",'Tracking Data'!Q309="",'Tracking Data'!$C309&lt;&gt;"Blocked",'Tracking Data'!$C309&lt;&gt;"Aborted"),1,"")</f>
        <v/>
      </c>
      <c r="K309" t="str">
        <f ca="1">IF(AND('Tracking Data'!Q309&lt;&gt;"",'Tracking Data'!R309="",'Tracking Data'!$C309&lt;&gt;"Blocked",'Tracking Data'!$C309&lt;&gt;"Aborted"),1,"")</f>
        <v/>
      </c>
      <c r="L309" t="str">
        <f>IF('Tracking Data'!R309&lt;&gt;"",1,"")</f>
        <v/>
      </c>
      <c r="M309" t="b">
        <f>IF('Tracking Data'!H309="XS",0,IF('Tracking Data'!H309="S",2,IF('Tracking Data'!H309="M",3,IF('Tracking Data'!H309="L",5,IF('Tracking Data'!H309="XL",10)))))</f>
        <v>0</v>
      </c>
      <c r="N309" s="22" t="e">
        <f>WORKDAY('Tracking Data'!K309,M309)</f>
        <v>#VALUE!</v>
      </c>
      <c r="O309" s="22" t="e">
        <f>IF(L309&lt;&gt;1,N309,'Tracking Data'!R309)</f>
        <v>#VALUE!</v>
      </c>
    </row>
    <row r="310" spans="5:15" x14ac:dyDescent="0.25">
      <c r="E310" t="str">
        <f ca="1">IF(AND('Tracking Data'!K310&lt;&gt;"",'Tracking Data'!L310="",'Tracking Data'!$C310&lt;&gt;"Blocked",'Tracking Data'!$C310&lt;&gt;"Aborted"),1,"")</f>
        <v/>
      </c>
      <c r="F310" t="str">
        <f ca="1">IF(AND('Tracking Data'!L310&lt;&gt;"",'Tracking Data'!M310="",'Tracking Data'!$C310&lt;&gt;"Blocked",'Tracking Data'!$C310&lt;&gt;"Aborted"),1,"")</f>
        <v/>
      </c>
      <c r="G310" t="str">
        <f ca="1">IF(AND('Tracking Data'!M310&lt;&gt;"",'Tracking Data'!N310="",'Tracking Data'!$C310&lt;&gt;"Blocked",'Tracking Data'!$C310&lt;&gt;"Aborted"),1,"")</f>
        <v/>
      </c>
      <c r="H310" t="str">
        <f ca="1">IF(AND('Tracking Data'!N310&lt;&gt;"",'Tracking Data'!O310="",'Tracking Data'!$C310&lt;&gt;"Blocked",'Tracking Data'!$C310&lt;&gt;"Aborted"),1,"")</f>
        <v/>
      </c>
      <c r="I310" t="str">
        <f ca="1">IF(AND('Tracking Data'!O310&lt;&gt;"",'Tracking Data'!P310="",'Tracking Data'!$C310&lt;&gt;"Blocked",'Tracking Data'!$C310&lt;&gt;"Aborted"),1,"")</f>
        <v/>
      </c>
      <c r="J310" t="str">
        <f ca="1">IF(AND('Tracking Data'!P310&lt;&gt;"",'Tracking Data'!Q310="",'Tracking Data'!$C310&lt;&gt;"Blocked",'Tracking Data'!$C310&lt;&gt;"Aborted"),1,"")</f>
        <v/>
      </c>
      <c r="K310" t="str">
        <f ca="1">IF(AND('Tracking Data'!Q310&lt;&gt;"",'Tracking Data'!R310="",'Tracking Data'!$C310&lt;&gt;"Blocked",'Tracking Data'!$C310&lt;&gt;"Aborted"),1,"")</f>
        <v/>
      </c>
      <c r="L310" t="str">
        <f>IF('Tracking Data'!R310&lt;&gt;"",1,"")</f>
        <v/>
      </c>
      <c r="M310" t="b">
        <f>IF('Tracking Data'!H310="XS",0,IF('Tracking Data'!H310="S",2,IF('Tracking Data'!H310="M",3,IF('Tracking Data'!H310="L",5,IF('Tracking Data'!H310="XL",10)))))</f>
        <v>0</v>
      </c>
      <c r="N310" s="22" t="e">
        <f>WORKDAY('Tracking Data'!K310,M310)</f>
        <v>#VALUE!</v>
      </c>
      <c r="O310" s="22" t="e">
        <f>IF(L310&lt;&gt;1,N310,'Tracking Data'!R310)</f>
        <v>#VALUE!</v>
      </c>
    </row>
    <row r="311" spans="5:15" x14ac:dyDescent="0.25">
      <c r="E311" t="str">
        <f ca="1">IF(AND('Tracking Data'!K311&lt;&gt;"",'Tracking Data'!L311="",'Tracking Data'!$C311&lt;&gt;"Blocked",'Tracking Data'!$C311&lt;&gt;"Aborted"),1,"")</f>
        <v/>
      </c>
      <c r="F311" t="str">
        <f ca="1">IF(AND('Tracking Data'!L311&lt;&gt;"",'Tracking Data'!M311="",'Tracking Data'!$C311&lt;&gt;"Blocked",'Tracking Data'!$C311&lt;&gt;"Aborted"),1,"")</f>
        <v/>
      </c>
      <c r="G311" t="str">
        <f ca="1">IF(AND('Tracking Data'!M311&lt;&gt;"",'Tracking Data'!N311="",'Tracking Data'!$C311&lt;&gt;"Blocked",'Tracking Data'!$C311&lt;&gt;"Aborted"),1,"")</f>
        <v/>
      </c>
      <c r="H311" t="str">
        <f ca="1">IF(AND('Tracking Data'!N311&lt;&gt;"",'Tracking Data'!O311="",'Tracking Data'!$C311&lt;&gt;"Blocked",'Tracking Data'!$C311&lt;&gt;"Aborted"),1,"")</f>
        <v/>
      </c>
      <c r="I311" t="str">
        <f ca="1">IF(AND('Tracking Data'!O311&lt;&gt;"",'Tracking Data'!P311="",'Tracking Data'!$C311&lt;&gt;"Blocked",'Tracking Data'!$C311&lt;&gt;"Aborted"),1,"")</f>
        <v/>
      </c>
      <c r="J311" t="str">
        <f ca="1">IF(AND('Tracking Data'!P311&lt;&gt;"",'Tracking Data'!Q311="",'Tracking Data'!$C311&lt;&gt;"Blocked",'Tracking Data'!$C311&lt;&gt;"Aborted"),1,"")</f>
        <v/>
      </c>
      <c r="K311" t="str">
        <f ca="1">IF(AND('Tracking Data'!Q311&lt;&gt;"",'Tracking Data'!R311="",'Tracking Data'!$C311&lt;&gt;"Blocked",'Tracking Data'!$C311&lt;&gt;"Aborted"),1,"")</f>
        <v/>
      </c>
      <c r="L311" t="str">
        <f>IF('Tracking Data'!R311&lt;&gt;"",1,"")</f>
        <v/>
      </c>
      <c r="M311" t="b">
        <f>IF('Tracking Data'!H311="XS",0,IF('Tracking Data'!H311="S",2,IF('Tracking Data'!H311="M",3,IF('Tracking Data'!H311="L",5,IF('Tracking Data'!H311="XL",10)))))</f>
        <v>0</v>
      </c>
      <c r="N311" s="22" t="e">
        <f>WORKDAY('Tracking Data'!K311,M311)</f>
        <v>#VALUE!</v>
      </c>
      <c r="O311" s="22" t="e">
        <f>IF(L311&lt;&gt;1,N311,'Tracking Data'!R311)</f>
        <v>#VALUE!</v>
      </c>
    </row>
    <row r="312" spans="5:15" x14ac:dyDescent="0.25">
      <c r="E312" t="str">
        <f ca="1">IF(AND('Tracking Data'!K312&lt;&gt;"",'Tracking Data'!L312="",'Tracking Data'!$C312&lt;&gt;"Blocked",'Tracking Data'!$C312&lt;&gt;"Aborted"),1,"")</f>
        <v/>
      </c>
      <c r="F312" t="str">
        <f ca="1">IF(AND('Tracking Data'!L312&lt;&gt;"",'Tracking Data'!M312="",'Tracking Data'!$C312&lt;&gt;"Blocked",'Tracking Data'!$C312&lt;&gt;"Aborted"),1,"")</f>
        <v/>
      </c>
      <c r="G312" t="str">
        <f ca="1">IF(AND('Tracking Data'!M312&lt;&gt;"",'Tracking Data'!N312="",'Tracking Data'!$C312&lt;&gt;"Blocked",'Tracking Data'!$C312&lt;&gt;"Aborted"),1,"")</f>
        <v/>
      </c>
      <c r="H312" t="str">
        <f ca="1">IF(AND('Tracking Data'!N312&lt;&gt;"",'Tracking Data'!O312="",'Tracking Data'!$C312&lt;&gt;"Blocked",'Tracking Data'!$C312&lt;&gt;"Aborted"),1,"")</f>
        <v/>
      </c>
      <c r="I312" t="str">
        <f ca="1">IF(AND('Tracking Data'!O312&lt;&gt;"",'Tracking Data'!P312="",'Tracking Data'!$C312&lt;&gt;"Blocked",'Tracking Data'!$C312&lt;&gt;"Aborted"),1,"")</f>
        <v/>
      </c>
      <c r="J312" t="str">
        <f ca="1">IF(AND('Tracking Data'!P312&lt;&gt;"",'Tracking Data'!Q312="",'Tracking Data'!$C312&lt;&gt;"Blocked",'Tracking Data'!$C312&lt;&gt;"Aborted"),1,"")</f>
        <v/>
      </c>
      <c r="K312" t="str">
        <f ca="1">IF(AND('Tracking Data'!Q312&lt;&gt;"",'Tracking Data'!R312="",'Tracking Data'!$C312&lt;&gt;"Blocked",'Tracking Data'!$C312&lt;&gt;"Aborted"),1,"")</f>
        <v/>
      </c>
      <c r="L312" t="str">
        <f>IF('Tracking Data'!R312&lt;&gt;"",1,"")</f>
        <v/>
      </c>
      <c r="M312" t="b">
        <f>IF('Tracking Data'!H312="XS",0,IF('Tracking Data'!H312="S",2,IF('Tracking Data'!H312="M",3,IF('Tracking Data'!H312="L",5,IF('Tracking Data'!H312="XL",10)))))</f>
        <v>0</v>
      </c>
      <c r="N312" s="22" t="e">
        <f>WORKDAY('Tracking Data'!K312,M312)</f>
        <v>#VALUE!</v>
      </c>
      <c r="O312" s="22" t="e">
        <f>IF(L312&lt;&gt;1,N312,'Tracking Data'!R312)</f>
        <v>#VALUE!</v>
      </c>
    </row>
    <row r="313" spans="5:15" x14ac:dyDescent="0.25">
      <c r="E313" t="str">
        <f ca="1">IF(AND('Tracking Data'!K313&lt;&gt;"",'Tracking Data'!L313="",'Tracking Data'!$C313&lt;&gt;"Blocked",'Tracking Data'!$C313&lt;&gt;"Aborted"),1,"")</f>
        <v/>
      </c>
      <c r="F313" t="str">
        <f ca="1">IF(AND('Tracking Data'!L313&lt;&gt;"",'Tracking Data'!M313="",'Tracking Data'!$C313&lt;&gt;"Blocked",'Tracking Data'!$C313&lt;&gt;"Aborted"),1,"")</f>
        <v/>
      </c>
      <c r="G313" t="str">
        <f ca="1">IF(AND('Tracking Data'!M313&lt;&gt;"",'Tracking Data'!N313="",'Tracking Data'!$C313&lt;&gt;"Blocked",'Tracking Data'!$C313&lt;&gt;"Aborted"),1,"")</f>
        <v/>
      </c>
      <c r="H313" t="str">
        <f ca="1">IF(AND('Tracking Data'!N313&lt;&gt;"",'Tracking Data'!O313="",'Tracking Data'!$C313&lt;&gt;"Blocked",'Tracking Data'!$C313&lt;&gt;"Aborted"),1,"")</f>
        <v/>
      </c>
      <c r="I313" t="str">
        <f ca="1">IF(AND('Tracking Data'!O313&lt;&gt;"",'Tracking Data'!P313="",'Tracking Data'!$C313&lt;&gt;"Blocked",'Tracking Data'!$C313&lt;&gt;"Aborted"),1,"")</f>
        <v/>
      </c>
      <c r="J313" t="str">
        <f ca="1">IF(AND('Tracking Data'!P313&lt;&gt;"",'Tracking Data'!Q313="",'Tracking Data'!$C313&lt;&gt;"Blocked",'Tracking Data'!$C313&lt;&gt;"Aborted"),1,"")</f>
        <v/>
      </c>
      <c r="K313" t="str">
        <f ca="1">IF(AND('Tracking Data'!Q313&lt;&gt;"",'Tracking Data'!R313="",'Tracking Data'!$C313&lt;&gt;"Blocked",'Tracking Data'!$C313&lt;&gt;"Aborted"),1,"")</f>
        <v/>
      </c>
      <c r="L313" t="str">
        <f>IF('Tracking Data'!R313&lt;&gt;"",1,"")</f>
        <v/>
      </c>
      <c r="M313" t="b">
        <f>IF('Tracking Data'!H313="XS",0,IF('Tracking Data'!H313="S",2,IF('Tracking Data'!H313="M",3,IF('Tracking Data'!H313="L",5,IF('Tracking Data'!H313="XL",10)))))</f>
        <v>0</v>
      </c>
      <c r="N313" s="22" t="e">
        <f>WORKDAY('Tracking Data'!K313,M313)</f>
        <v>#VALUE!</v>
      </c>
      <c r="O313" s="22" t="e">
        <f>IF(L313&lt;&gt;1,N313,'Tracking Data'!R313)</f>
        <v>#VALUE!</v>
      </c>
    </row>
    <row r="314" spans="5:15" x14ac:dyDescent="0.25">
      <c r="E314" t="str">
        <f ca="1">IF(AND('Tracking Data'!K314&lt;&gt;"",'Tracking Data'!L314="",'Tracking Data'!$C314&lt;&gt;"Blocked",'Tracking Data'!$C314&lt;&gt;"Aborted"),1,"")</f>
        <v/>
      </c>
      <c r="F314" t="str">
        <f ca="1">IF(AND('Tracking Data'!L314&lt;&gt;"",'Tracking Data'!M314="",'Tracking Data'!$C314&lt;&gt;"Blocked",'Tracking Data'!$C314&lt;&gt;"Aborted"),1,"")</f>
        <v/>
      </c>
      <c r="G314" t="str">
        <f ca="1">IF(AND('Tracking Data'!M314&lt;&gt;"",'Tracking Data'!N314="",'Tracking Data'!$C314&lt;&gt;"Blocked",'Tracking Data'!$C314&lt;&gt;"Aborted"),1,"")</f>
        <v/>
      </c>
      <c r="H314" t="str">
        <f ca="1">IF(AND('Tracking Data'!N314&lt;&gt;"",'Tracking Data'!O314="",'Tracking Data'!$C314&lt;&gt;"Blocked",'Tracking Data'!$C314&lt;&gt;"Aborted"),1,"")</f>
        <v/>
      </c>
      <c r="I314" t="str">
        <f ca="1">IF(AND('Tracking Data'!O314&lt;&gt;"",'Tracking Data'!P314="",'Tracking Data'!$C314&lt;&gt;"Blocked",'Tracking Data'!$C314&lt;&gt;"Aborted"),1,"")</f>
        <v/>
      </c>
      <c r="J314" t="str">
        <f ca="1">IF(AND('Tracking Data'!P314&lt;&gt;"",'Tracking Data'!Q314="",'Tracking Data'!$C314&lt;&gt;"Blocked",'Tracking Data'!$C314&lt;&gt;"Aborted"),1,"")</f>
        <v/>
      </c>
      <c r="K314" t="str">
        <f ca="1">IF(AND('Tracking Data'!Q314&lt;&gt;"",'Tracking Data'!R314="",'Tracking Data'!$C314&lt;&gt;"Blocked",'Tracking Data'!$C314&lt;&gt;"Aborted"),1,"")</f>
        <v/>
      </c>
      <c r="L314" t="str">
        <f>IF('Tracking Data'!R314&lt;&gt;"",1,"")</f>
        <v/>
      </c>
      <c r="M314" t="b">
        <f>IF('Tracking Data'!H314="XS",0,IF('Tracking Data'!H314="S",2,IF('Tracking Data'!H314="M",3,IF('Tracking Data'!H314="L",5,IF('Tracking Data'!H314="XL",10)))))</f>
        <v>0</v>
      </c>
      <c r="N314" s="22" t="e">
        <f>WORKDAY('Tracking Data'!K314,M314)</f>
        <v>#VALUE!</v>
      </c>
      <c r="O314" s="22" t="e">
        <f>IF(L314&lt;&gt;1,N314,'Tracking Data'!R314)</f>
        <v>#VALUE!</v>
      </c>
    </row>
    <row r="315" spans="5:15" x14ac:dyDescent="0.25">
      <c r="E315" t="str">
        <f ca="1">IF(AND('Tracking Data'!K315&lt;&gt;"",'Tracking Data'!L315="",'Tracking Data'!$C315&lt;&gt;"Blocked",'Tracking Data'!$C315&lt;&gt;"Aborted"),1,"")</f>
        <v/>
      </c>
      <c r="F315" t="str">
        <f ca="1">IF(AND('Tracking Data'!L315&lt;&gt;"",'Tracking Data'!M315="",'Tracking Data'!$C315&lt;&gt;"Blocked",'Tracking Data'!$C315&lt;&gt;"Aborted"),1,"")</f>
        <v/>
      </c>
      <c r="G315" t="str">
        <f ca="1">IF(AND('Tracking Data'!M315&lt;&gt;"",'Tracking Data'!N315="",'Tracking Data'!$C315&lt;&gt;"Blocked",'Tracking Data'!$C315&lt;&gt;"Aborted"),1,"")</f>
        <v/>
      </c>
      <c r="H315" t="str">
        <f ca="1">IF(AND('Tracking Data'!N315&lt;&gt;"",'Tracking Data'!O315="",'Tracking Data'!$C315&lt;&gt;"Blocked",'Tracking Data'!$C315&lt;&gt;"Aborted"),1,"")</f>
        <v/>
      </c>
      <c r="I315" t="str">
        <f ca="1">IF(AND('Tracking Data'!O315&lt;&gt;"",'Tracking Data'!P315="",'Tracking Data'!$C315&lt;&gt;"Blocked",'Tracking Data'!$C315&lt;&gt;"Aborted"),1,"")</f>
        <v/>
      </c>
      <c r="J315" t="str">
        <f ca="1">IF(AND('Tracking Data'!P315&lt;&gt;"",'Tracking Data'!Q315="",'Tracking Data'!$C315&lt;&gt;"Blocked",'Tracking Data'!$C315&lt;&gt;"Aborted"),1,"")</f>
        <v/>
      </c>
      <c r="K315" t="str">
        <f ca="1">IF(AND('Tracking Data'!Q315&lt;&gt;"",'Tracking Data'!R315="",'Tracking Data'!$C315&lt;&gt;"Blocked",'Tracking Data'!$C315&lt;&gt;"Aborted"),1,"")</f>
        <v/>
      </c>
      <c r="L315" t="str">
        <f>IF('Tracking Data'!R315&lt;&gt;"",1,"")</f>
        <v/>
      </c>
      <c r="M315" t="b">
        <f>IF('Tracking Data'!H315="XS",0,IF('Tracking Data'!H315="S",2,IF('Tracking Data'!H315="M",3,IF('Tracking Data'!H315="L",5,IF('Tracking Data'!H315="XL",10)))))</f>
        <v>0</v>
      </c>
      <c r="N315" s="22" t="e">
        <f>WORKDAY('Tracking Data'!K315,M315)</f>
        <v>#VALUE!</v>
      </c>
      <c r="O315" s="22" t="e">
        <f>IF(L315&lt;&gt;1,N315,'Tracking Data'!R315)</f>
        <v>#VALUE!</v>
      </c>
    </row>
    <row r="316" spans="5:15" x14ac:dyDescent="0.25">
      <c r="E316" t="str">
        <f ca="1">IF(AND('Tracking Data'!K316&lt;&gt;"",'Tracking Data'!L316="",'Tracking Data'!$C316&lt;&gt;"Blocked",'Tracking Data'!$C316&lt;&gt;"Aborted"),1,"")</f>
        <v/>
      </c>
      <c r="F316" t="str">
        <f ca="1">IF(AND('Tracking Data'!L316&lt;&gt;"",'Tracking Data'!M316="",'Tracking Data'!$C316&lt;&gt;"Blocked",'Tracking Data'!$C316&lt;&gt;"Aborted"),1,"")</f>
        <v/>
      </c>
      <c r="G316" t="str">
        <f ca="1">IF(AND('Tracking Data'!M316&lt;&gt;"",'Tracking Data'!N316="",'Tracking Data'!$C316&lt;&gt;"Blocked",'Tracking Data'!$C316&lt;&gt;"Aborted"),1,"")</f>
        <v/>
      </c>
      <c r="H316" t="str">
        <f ca="1">IF(AND('Tracking Data'!N316&lt;&gt;"",'Tracking Data'!O316="",'Tracking Data'!$C316&lt;&gt;"Blocked",'Tracking Data'!$C316&lt;&gt;"Aborted"),1,"")</f>
        <v/>
      </c>
      <c r="I316" t="str">
        <f ca="1">IF(AND('Tracking Data'!O316&lt;&gt;"",'Tracking Data'!P316="",'Tracking Data'!$C316&lt;&gt;"Blocked",'Tracking Data'!$C316&lt;&gt;"Aborted"),1,"")</f>
        <v/>
      </c>
      <c r="J316" t="str">
        <f ca="1">IF(AND('Tracking Data'!P316&lt;&gt;"",'Tracking Data'!Q316="",'Tracking Data'!$C316&lt;&gt;"Blocked",'Tracking Data'!$C316&lt;&gt;"Aborted"),1,"")</f>
        <v/>
      </c>
      <c r="K316" t="str">
        <f ca="1">IF(AND('Tracking Data'!Q316&lt;&gt;"",'Tracking Data'!R316="",'Tracking Data'!$C316&lt;&gt;"Blocked",'Tracking Data'!$C316&lt;&gt;"Aborted"),1,"")</f>
        <v/>
      </c>
      <c r="L316" t="str">
        <f>IF('Tracking Data'!R316&lt;&gt;"",1,"")</f>
        <v/>
      </c>
      <c r="M316" t="b">
        <f>IF('Tracking Data'!H316="XS",0,IF('Tracking Data'!H316="S",2,IF('Tracking Data'!H316="M",3,IF('Tracking Data'!H316="L",5,IF('Tracking Data'!H316="XL",10)))))</f>
        <v>0</v>
      </c>
      <c r="N316" s="22" t="e">
        <f>WORKDAY('Tracking Data'!K316,M316)</f>
        <v>#VALUE!</v>
      </c>
      <c r="O316" s="22" t="e">
        <f>IF(L316&lt;&gt;1,N316,'Tracking Data'!R316)</f>
        <v>#VALUE!</v>
      </c>
    </row>
    <row r="317" spans="5:15" x14ac:dyDescent="0.25">
      <c r="E317" t="str">
        <f ca="1">IF(AND('Tracking Data'!K317&lt;&gt;"",'Tracking Data'!L317="",'Tracking Data'!$C317&lt;&gt;"Blocked",'Tracking Data'!$C317&lt;&gt;"Aborted"),1,"")</f>
        <v/>
      </c>
      <c r="F317" t="str">
        <f ca="1">IF(AND('Tracking Data'!L317&lt;&gt;"",'Tracking Data'!M317="",'Tracking Data'!$C317&lt;&gt;"Blocked",'Tracking Data'!$C317&lt;&gt;"Aborted"),1,"")</f>
        <v/>
      </c>
      <c r="G317" t="str">
        <f ca="1">IF(AND('Tracking Data'!M317&lt;&gt;"",'Tracking Data'!N317="",'Tracking Data'!$C317&lt;&gt;"Blocked",'Tracking Data'!$C317&lt;&gt;"Aborted"),1,"")</f>
        <v/>
      </c>
      <c r="H317" t="str">
        <f ca="1">IF(AND('Tracking Data'!N317&lt;&gt;"",'Tracking Data'!O317="",'Tracking Data'!$C317&lt;&gt;"Blocked",'Tracking Data'!$C317&lt;&gt;"Aborted"),1,"")</f>
        <v/>
      </c>
      <c r="I317" t="str">
        <f ca="1">IF(AND('Tracking Data'!O317&lt;&gt;"",'Tracking Data'!P317="",'Tracking Data'!$C317&lt;&gt;"Blocked",'Tracking Data'!$C317&lt;&gt;"Aborted"),1,"")</f>
        <v/>
      </c>
      <c r="J317" t="str">
        <f ca="1">IF(AND('Tracking Data'!P317&lt;&gt;"",'Tracking Data'!Q317="",'Tracking Data'!$C317&lt;&gt;"Blocked",'Tracking Data'!$C317&lt;&gt;"Aborted"),1,"")</f>
        <v/>
      </c>
      <c r="K317" t="str">
        <f ca="1">IF(AND('Tracking Data'!Q317&lt;&gt;"",'Tracking Data'!R317="",'Tracking Data'!$C317&lt;&gt;"Blocked",'Tracking Data'!$C317&lt;&gt;"Aborted"),1,"")</f>
        <v/>
      </c>
      <c r="L317" t="str">
        <f>IF('Tracking Data'!R317&lt;&gt;"",1,"")</f>
        <v/>
      </c>
      <c r="M317" t="b">
        <f>IF('Tracking Data'!H317="XS",0,IF('Tracking Data'!H317="S",2,IF('Tracking Data'!H317="M",3,IF('Tracking Data'!H317="L",5,IF('Tracking Data'!H317="XL",10)))))</f>
        <v>0</v>
      </c>
      <c r="N317" s="22" t="e">
        <f>WORKDAY('Tracking Data'!K317,M317)</f>
        <v>#VALUE!</v>
      </c>
      <c r="O317" s="22" t="e">
        <f>IF(L317&lt;&gt;1,N317,'Tracking Data'!R317)</f>
        <v>#VALUE!</v>
      </c>
    </row>
    <row r="318" spans="5:15" x14ac:dyDescent="0.25">
      <c r="E318" t="str">
        <f ca="1">IF(AND('Tracking Data'!K318&lt;&gt;"",'Tracking Data'!L318="",'Tracking Data'!$C318&lt;&gt;"Blocked",'Tracking Data'!$C318&lt;&gt;"Aborted"),1,"")</f>
        <v/>
      </c>
      <c r="F318" t="str">
        <f ca="1">IF(AND('Tracking Data'!L318&lt;&gt;"",'Tracking Data'!M318="",'Tracking Data'!$C318&lt;&gt;"Blocked",'Tracking Data'!$C318&lt;&gt;"Aborted"),1,"")</f>
        <v/>
      </c>
      <c r="G318" t="str">
        <f ca="1">IF(AND('Tracking Data'!M318&lt;&gt;"",'Tracking Data'!N318="",'Tracking Data'!$C318&lt;&gt;"Blocked",'Tracking Data'!$C318&lt;&gt;"Aborted"),1,"")</f>
        <v/>
      </c>
      <c r="H318" t="str">
        <f ca="1">IF(AND('Tracking Data'!N318&lt;&gt;"",'Tracking Data'!O318="",'Tracking Data'!$C318&lt;&gt;"Blocked",'Tracking Data'!$C318&lt;&gt;"Aborted"),1,"")</f>
        <v/>
      </c>
      <c r="I318" t="str">
        <f ca="1">IF(AND('Tracking Data'!O318&lt;&gt;"",'Tracking Data'!P318="",'Tracking Data'!$C318&lt;&gt;"Blocked",'Tracking Data'!$C318&lt;&gt;"Aborted"),1,"")</f>
        <v/>
      </c>
      <c r="J318" t="str">
        <f ca="1">IF(AND('Tracking Data'!P318&lt;&gt;"",'Tracking Data'!Q318="",'Tracking Data'!$C318&lt;&gt;"Blocked",'Tracking Data'!$C318&lt;&gt;"Aborted"),1,"")</f>
        <v/>
      </c>
      <c r="K318" t="str">
        <f ca="1">IF(AND('Tracking Data'!Q318&lt;&gt;"",'Tracking Data'!R318="",'Tracking Data'!$C318&lt;&gt;"Blocked",'Tracking Data'!$C318&lt;&gt;"Aborted"),1,"")</f>
        <v/>
      </c>
      <c r="L318" t="str">
        <f>IF('Tracking Data'!R318&lt;&gt;"",1,"")</f>
        <v/>
      </c>
      <c r="M318" t="b">
        <f>IF('Tracking Data'!H318="XS",0,IF('Tracking Data'!H318="S",2,IF('Tracking Data'!H318="M",3,IF('Tracking Data'!H318="L",5,IF('Tracking Data'!H318="XL",10)))))</f>
        <v>0</v>
      </c>
      <c r="N318" s="22" t="e">
        <f>WORKDAY('Tracking Data'!K318,M318)</f>
        <v>#VALUE!</v>
      </c>
      <c r="O318" s="22" t="e">
        <f>IF(L318&lt;&gt;1,N318,'Tracking Data'!R318)</f>
        <v>#VALUE!</v>
      </c>
    </row>
    <row r="319" spans="5:15" x14ac:dyDescent="0.25">
      <c r="E319" t="str">
        <f ca="1">IF(AND('Tracking Data'!K319&lt;&gt;"",'Tracking Data'!L319="",'Tracking Data'!$C319&lt;&gt;"Blocked",'Tracking Data'!$C319&lt;&gt;"Aborted"),1,"")</f>
        <v/>
      </c>
      <c r="F319" t="str">
        <f ca="1">IF(AND('Tracking Data'!L319&lt;&gt;"",'Tracking Data'!M319="",'Tracking Data'!$C319&lt;&gt;"Blocked",'Tracking Data'!$C319&lt;&gt;"Aborted"),1,"")</f>
        <v/>
      </c>
      <c r="G319" t="str">
        <f ca="1">IF(AND('Tracking Data'!M319&lt;&gt;"",'Tracking Data'!N319="",'Tracking Data'!$C319&lt;&gt;"Blocked",'Tracking Data'!$C319&lt;&gt;"Aborted"),1,"")</f>
        <v/>
      </c>
      <c r="H319" t="str">
        <f ca="1">IF(AND('Tracking Data'!N319&lt;&gt;"",'Tracking Data'!O319="",'Tracking Data'!$C319&lt;&gt;"Blocked",'Tracking Data'!$C319&lt;&gt;"Aborted"),1,"")</f>
        <v/>
      </c>
      <c r="I319" t="str">
        <f ca="1">IF(AND('Tracking Data'!O319&lt;&gt;"",'Tracking Data'!P319="",'Tracking Data'!$C319&lt;&gt;"Blocked",'Tracking Data'!$C319&lt;&gt;"Aborted"),1,"")</f>
        <v/>
      </c>
      <c r="J319" t="str">
        <f ca="1">IF(AND('Tracking Data'!P319&lt;&gt;"",'Tracking Data'!Q319="",'Tracking Data'!$C319&lt;&gt;"Blocked",'Tracking Data'!$C319&lt;&gt;"Aborted"),1,"")</f>
        <v/>
      </c>
      <c r="K319" t="str">
        <f ca="1">IF(AND('Tracking Data'!Q319&lt;&gt;"",'Tracking Data'!R319="",'Tracking Data'!$C319&lt;&gt;"Blocked",'Tracking Data'!$C319&lt;&gt;"Aborted"),1,"")</f>
        <v/>
      </c>
      <c r="L319" t="str">
        <f>IF('Tracking Data'!R319&lt;&gt;"",1,"")</f>
        <v/>
      </c>
      <c r="M319" t="b">
        <f>IF('Tracking Data'!H319="XS",0,IF('Tracking Data'!H319="S",2,IF('Tracking Data'!H319="M",3,IF('Tracking Data'!H319="L",5,IF('Tracking Data'!H319="XL",10)))))</f>
        <v>0</v>
      </c>
      <c r="N319" s="22" t="e">
        <f>WORKDAY('Tracking Data'!K319,M319)</f>
        <v>#VALUE!</v>
      </c>
      <c r="O319" s="22" t="e">
        <f>IF(L319&lt;&gt;1,N319,'Tracking Data'!R319)</f>
        <v>#VALUE!</v>
      </c>
    </row>
    <row r="320" spans="5:15" x14ac:dyDescent="0.25">
      <c r="E320" t="str">
        <f ca="1">IF(AND('Tracking Data'!K320&lt;&gt;"",'Tracking Data'!L320="",'Tracking Data'!$C320&lt;&gt;"Blocked",'Tracking Data'!$C320&lt;&gt;"Aborted"),1,"")</f>
        <v/>
      </c>
      <c r="F320" t="str">
        <f ca="1">IF(AND('Tracking Data'!L320&lt;&gt;"",'Tracking Data'!M320="",'Tracking Data'!$C320&lt;&gt;"Blocked",'Tracking Data'!$C320&lt;&gt;"Aborted"),1,"")</f>
        <v/>
      </c>
      <c r="G320" t="str">
        <f ca="1">IF(AND('Tracking Data'!M320&lt;&gt;"",'Tracking Data'!N320="",'Tracking Data'!$C320&lt;&gt;"Blocked",'Tracking Data'!$C320&lt;&gt;"Aborted"),1,"")</f>
        <v/>
      </c>
      <c r="H320" t="str">
        <f ca="1">IF(AND('Tracking Data'!N320&lt;&gt;"",'Tracking Data'!O320="",'Tracking Data'!$C320&lt;&gt;"Blocked",'Tracking Data'!$C320&lt;&gt;"Aborted"),1,"")</f>
        <v/>
      </c>
      <c r="I320" t="str">
        <f ca="1">IF(AND('Tracking Data'!O320&lt;&gt;"",'Tracking Data'!P320="",'Tracking Data'!$C320&lt;&gt;"Blocked",'Tracking Data'!$C320&lt;&gt;"Aborted"),1,"")</f>
        <v/>
      </c>
      <c r="J320" t="str">
        <f ca="1">IF(AND('Tracking Data'!P320&lt;&gt;"",'Tracking Data'!Q320="",'Tracking Data'!$C320&lt;&gt;"Blocked",'Tracking Data'!$C320&lt;&gt;"Aborted"),1,"")</f>
        <v/>
      </c>
      <c r="K320" t="str">
        <f ca="1">IF(AND('Tracking Data'!Q320&lt;&gt;"",'Tracking Data'!R320="",'Tracking Data'!$C320&lt;&gt;"Blocked",'Tracking Data'!$C320&lt;&gt;"Aborted"),1,"")</f>
        <v/>
      </c>
      <c r="L320" t="str">
        <f>IF('Tracking Data'!R320&lt;&gt;"",1,"")</f>
        <v/>
      </c>
      <c r="M320" t="b">
        <f>IF('Tracking Data'!H320="XS",0,IF('Tracking Data'!H320="S",2,IF('Tracking Data'!H320="M",3,IF('Tracking Data'!H320="L",5,IF('Tracking Data'!H320="XL",10)))))</f>
        <v>0</v>
      </c>
      <c r="N320" s="22" t="e">
        <f>WORKDAY('Tracking Data'!K320,M320)</f>
        <v>#VALUE!</v>
      </c>
      <c r="O320" s="22" t="e">
        <f>IF(L320&lt;&gt;1,N320,'Tracking Data'!R320)</f>
        <v>#VALUE!</v>
      </c>
    </row>
    <row r="321" spans="5:15" x14ac:dyDescent="0.25">
      <c r="E321" t="str">
        <f ca="1">IF(AND('Tracking Data'!K321&lt;&gt;"",'Tracking Data'!L321="",'Tracking Data'!$C321&lt;&gt;"Blocked",'Tracking Data'!$C321&lt;&gt;"Aborted"),1,"")</f>
        <v/>
      </c>
      <c r="F321" t="str">
        <f ca="1">IF(AND('Tracking Data'!L321&lt;&gt;"",'Tracking Data'!M321="",'Tracking Data'!$C321&lt;&gt;"Blocked",'Tracking Data'!$C321&lt;&gt;"Aborted"),1,"")</f>
        <v/>
      </c>
      <c r="G321" t="str">
        <f ca="1">IF(AND('Tracking Data'!M321&lt;&gt;"",'Tracking Data'!N321="",'Tracking Data'!$C321&lt;&gt;"Blocked",'Tracking Data'!$C321&lt;&gt;"Aborted"),1,"")</f>
        <v/>
      </c>
      <c r="H321" t="str">
        <f ca="1">IF(AND('Tracking Data'!N321&lt;&gt;"",'Tracking Data'!O321="",'Tracking Data'!$C321&lt;&gt;"Blocked",'Tracking Data'!$C321&lt;&gt;"Aborted"),1,"")</f>
        <v/>
      </c>
      <c r="I321" t="str">
        <f ca="1">IF(AND('Tracking Data'!O321&lt;&gt;"",'Tracking Data'!P321="",'Tracking Data'!$C321&lt;&gt;"Blocked",'Tracking Data'!$C321&lt;&gt;"Aborted"),1,"")</f>
        <v/>
      </c>
      <c r="J321" t="str">
        <f ca="1">IF(AND('Tracking Data'!P321&lt;&gt;"",'Tracking Data'!Q321="",'Tracking Data'!$C321&lt;&gt;"Blocked",'Tracking Data'!$C321&lt;&gt;"Aborted"),1,"")</f>
        <v/>
      </c>
      <c r="K321" t="str">
        <f ca="1">IF(AND('Tracking Data'!Q321&lt;&gt;"",'Tracking Data'!R321="",'Tracking Data'!$C321&lt;&gt;"Blocked",'Tracking Data'!$C321&lt;&gt;"Aborted"),1,"")</f>
        <v/>
      </c>
      <c r="L321" t="str">
        <f>IF('Tracking Data'!R321&lt;&gt;"",1,"")</f>
        <v/>
      </c>
      <c r="M321" t="b">
        <f>IF('Tracking Data'!H321="XS",0,IF('Tracking Data'!H321="S",2,IF('Tracking Data'!H321="M",3,IF('Tracking Data'!H321="L",5,IF('Tracking Data'!H321="XL",10)))))</f>
        <v>0</v>
      </c>
      <c r="N321" s="22" t="e">
        <f>WORKDAY('Tracking Data'!K321,M321)</f>
        <v>#VALUE!</v>
      </c>
      <c r="O321" s="22" t="e">
        <f>IF(L321&lt;&gt;1,N321,'Tracking Data'!R321)</f>
        <v>#VALUE!</v>
      </c>
    </row>
    <row r="322" spans="5:15" x14ac:dyDescent="0.25">
      <c r="E322" t="str">
        <f ca="1">IF(AND('Tracking Data'!K322&lt;&gt;"",'Tracking Data'!L322="",'Tracking Data'!$C322&lt;&gt;"Blocked",'Tracking Data'!$C322&lt;&gt;"Aborted"),1,"")</f>
        <v/>
      </c>
      <c r="F322" t="str">
        <f ca="1">IF(AND('Tracking Data'!L322&lt;&gt;"",'Tracking Data'!M322="",'Tracking Data'!$C322&lt;&gt;"Blocked",'Tracking Data'!$C322&lt;&gt;"Aborted"),1,"")</f>
        <v/>
      </c>
      <c r="G322" t="str">
        <f ca="1">IF(AND('Tracking Data'!M322&lt;&gt;"",'Tracking Data'!N322="",'Tracking Data'!$C322&lt;&gt;"Blocked",'Tracking Data'!$C322&lt;&gt;"Aborted"),1,"")</f>
        <v/>
      </c>
      <c r="H322" t="str">
        <f ca="1">IF(AND('Tracking Data'!N322&lt;&gt;"",'Tracking Data'!O322="",'Tracking Data'!$C322&lt;&gt;"Blocked",'Tracking Data'!$C322&lt;&gt;"Aborted"),1,"")</f>
        <v/>
      </c>
      <c r="I322" t="str">
        <f ca="1">IF(AND('Tracking Data'!O322&lt;&gt;"",'Tracking Data'!P322="",'Tracking Data'!$C322&lt;&gt;"Blocked",'Tracking Data'!$C322&lt;&gt;"Aborted"),1,"")</f>
        <v/>
      </c>
      <c r="J322" t="str">
        <f ca="1">IF(AND('Tracking Data'!P322&lt;&gt;"",'Tracking Data'!Q322="",'Tracking Data'!$C322&lt;&gt;"Blocked",'Tracking Data'!$C322&lt;&gt;"Aborted"),1,"")</f>
        <v/>
      </c>
      <c r="K322" t="str">
        <f ca="1">IF(AND('Tracking Data'!Q322&lt;&gt;"",'Tracking Data'!R322="",'Tracking Data'!$C322&lt;&gt;"Blocked",'Tracking Data'!$C322&lt;&gt;"Aborted"),1,"")</f>
        <v/>
      </c>
      <c r="L322" t="str">
        <f>IF('Tracking Data'!R322&lt;&gt;"",1,"")</f>
        <v/>
      </c>
      <c r="M322" t="b">
        <f>IF('Tracking Data'!H322="XS",0,IF('Tracking Data'!H322="S",2,IF('Tracking Data'!H322="M",3,IF('Tracking Data'!H322="L",5,IF('Tracking Data'!H322="XL",10)))))</f>
        <v>0</v>
      </c>
      <c r="N322" s="22" t="e">
        <f>WORKDAY('Tracking Data'!K322,M322)</f>
        <v>#VALUE!</v>
      </c>
      <c r="O322" s="22" t="e">
        <f>IF(L322&lt;&gt;1,N322,'Tracking Data'!R322)</f>
        <v>#VALUE!</v>
      </c>
    </row>
    <row r="323" spans="5:15" x14ac:dyDescent="0.25">
      <c r="E323" t="str">
        <f ca="1">IF(AND('Tracking Data'!K323&lt;&gt;"",'Tracking Data'!L323="",'Tracking Data'!$C323&lt;&gt;"Blocked",'Tracking Data'!$C323&lt;&gt;"Aborted"),1,"")</f>
        <v/>
      </c>
      <c r="F323" t="str">
        <f ca="1">IF(AND('Tracking Data'!L323&lt;&gt;"",'Tracking Data'!M323="",'Tracking Data'!$C323&lt;&gt;"Blocked",'Tracking Data'!$C323&lt;&gt;"Aborted"),1,"")</f>
        <v/>
      </c>
      <c r="G323" t="str">
        <f ca="1">IF(AND('Tracking Data'!M323&lt;&gt;"",'Tracking Data'!N323="",'Tracking Data'!$C323&lt;&gt;"Blocked",'Tracking Data'!$C323&lt;&gt;"Aborted"),1,"")</f>
        <v/>
      </c>
      <c r="H323" t="str">
        <f ca="1">IF(AND('Tracking Data'!N323&lt;&gt;"",'Tracking Data'!O323="",'Tracking Data'!$C323&lt;&gt;"Blocked",'Tracking Data'!$C323&lt;&gt;"Aborted"),1,"")</f>
        <v/>
      </c>
      <c r="I323" t="str">
        <f ca="1">IF(AND('Tracking Data'!O323&lt;&gt;"",'Tracking Data'!P323="",'Tracking Data'!$C323&lt;&gt;"Blocked",'Tracking Data'!$C323&lt;&gt;"Aborted"),1,"")</f>
        <v/>
      </c>
      <c r="J323" t="str">
        <f ca="1">IF(AND('Tracking Data'!P323&lt;&gt;"",'Tracking Data'!Q323="",'Tracking Data'!$C323&lt;&gt;"Blocked",'Tracking Data'!$C323&lt;&gt;"Aborted"),1,"")</f>
        <v/>
      </c>
      <c r="K323" t="str">
        <f ca="1">IF(AND('Tracking Data'!Q323&lt;&gt;"",'Tracking Data'!R323="",'Tracking Data'!$C323&lt;&gt;"Blocked",'Tracking Data'!$C323&lt;&gt;"Aborted"),1,"")</f>
        <v/>
      </c>
      <c r="L323" t="str">
        <f>IF('Tracking Data'!R323&lt;&gt;"",1,"")</f>
        <v/>
      </c>
      <c r="M323" t="b">
        <f>IF('Tracking Data'!H323="XS",0,IF('Tracking Data'!H323="S",2,IF('Tracking Data'!H323="M",3,IF('Tracking Data'!H323="L",5,IF('Tracking Data'!H323="XL",10)))))</f>
        <v>0</v>
      </c>
      <c r="N323" s="22" t="e">
        <f>WORKDAY('Tracking Data'!K323,M323)</f>
        <v>#VALUE!</v>
      </c>
      <c r="O323" s="22" t="e">
        <f>IF(L323&lt;&gt;1,N323,'Tracking Data'!R323)</f>
        <v>#VALUE!</v>
      </c>
    </row>
    <row r="324" spans="5:15" x14ac:dyDescent="0.25">
      <c r="E324" t="str">
        <f ca="1">IF(AND('Tracking Data'!K324&lt;&gt;"",'Tracking Data'!L324="",'Tracking Data'!$C324&lt;&gt;"Blocked",'Tracking Data'!$C324&lt;&gt;"Aborted"),1,"")</f>
        <v/>
      </c>
      <c r="F324" t="str">
        <f ca="1">IF(AND('Tracking Data'!L324&lt;&gt;"",'Tracking Data'!M324="",'Tracking Data'!$C324&lt;&gt;"Blocked",'Tracking Data'!$C324&lt;&gt;"Aborted"),1,"")</f>
        <v/>
      </c>
      <c r="G324" t="str">
        <f ca="1">IF(AND('Tracking Data'!M324&lt;&gt;"",'Tracking Data'!N324="",'Tracking Data'!$C324&lt;&gt;"Blocked",'Tracking Data'!$C324&lt;&gt;"Aborted"),1,"")</f>
        <v/>
      </c>
      <c r="H324" t="str">
        <f ca="1">IF(AND('Tracking Data'!N324&lt;&gt;"",'Tracking Data'!O324="",'Tracking Data'!$C324&lt;&gt;"Blocked",'Tracking Data'!$C324&lt;&gt;"Aborted"),1,"")</f>
        <v/>
      </c>
      <c r="I324" t="str">
        <f ca="1">IF(AND('Tracking Data'!O324&lt;&gt;"",'Tracking Data'!P324="",'Tracking Data'!$C324&lt;&gt;"Blocked",'Tracking Data'!$C324&lt;&gt;"Aborted"),1,"")</f>
        <v/>
      </c>
      <c r="J324" t="str">
        <f ca="1">IF(AND('Tracking Data'!P324&lt;&gt;"",'Tracking Data'!Q324="",'Tracking Data'!$C324&lt;&gt;"Blocked",'Tracking Data'!$C324&lt;&gt;"Aborted"),1,"")</f>
        <v/>
      </c>
      <c r="K324" t="str">
        <f ca="1">IF(AND('Tracking Data'!Q324&lt;&gt;"",'Tracking Data'!R324="",'Tracking Data'!$C324&lt;&gt;"Blocked",'Tracking Data'!$C324&lt;&gt;"Aborted"),1,"")</f>
        <v/>
      </c>
      <c r="L324" t="str">
        <f>IF('Tracking Data'!R324&lt;&gt;"",1,"")</f>
        <v/>
      </c>
      <c r="M324" t="b">
        <f>IF('Tracking Data'!H324="XS",0,IF('Tracking Data'!H324="S",2,IF('Tracking Data'!H324="M",3,IF('Tracking Data'!H324="L",5,IF('Tracking Data'!H324="XL",10)))))</f>
        <v>0</v>
      </c>
      <c r="N324" s="22" t="e">
        <f>WORKDAY('Tracking Data'!K324,M324)</f>
        <v>#VALUE!</v>
      </c>
      <c r="O324" s="22" t="e">
        <f>IF(L324&lt;&gt;1,N324,'Tracking Data'!R324)</f>
        <v>#VALUE!</v>
      </c>
    </row>
    <row r="325" spans="5:15" x14ac:dyDescent="0.25">
      <c r="E325" t="str">
        <f ca="1">IF(AND('Tracking Data'!K325&lt;&gt;"",'Tracking Data'!L325="",'Tracking Data'!$C325&lt;&gt;"Blocked",'Tracking Data'!$C325&lt;&gt;"Aborted"),1,"")</f>
        <v/>
      </c>
      <c r="F325" t="str">
        <f ca="1">IF(AND('Tracking Data'!L325&lt;&gt;"",'Tracking Data'!M325="",'Tracking Data'!$C325&lt;&gt;"Blocked",'Tracking Data'!$C325&lt;&gt;"Aborted"),1,"")</f>
        <v/>
      </c>
      <c r="G325" t="str">
        <f ca="1">IF(AND('Tracking Data'!M325&lt;&gt;"",'Tracking Data'!N325="",'Tracking Data'!$C325&lt;&gt;"Blocked",'Tracking Data'!$C325&lt;&gt;"Aborted"),1,"")</f>
        <v/>
      </c>
      <c r="H325" t="str">
        <f ca="1">IF(AND('Tracking Data'!N325&lt;&gt;"",'Tracking Data'!O325="",'Tracking Data'!$C325&lt;&gt;"Blocked",'Tracking Data'!$C325&lt;&gt;"Aborted"),1,"")</f>
        <v/>
      </c>
      <c r="I325" t="str">
        <f ca="1">IF(AND('Tracking Data'!O325&lt;&gt;"",'Tracking Data'!P325="",'Tracking Data'!$C325&lt;&gt;"Blocked",'Tracking Data'!$C325&lt;&gt;"Aborted"),1,"")</f>
        <v/>
      </c>
      <c r="J325" t="str">
        <f ca="1">IF(AND('Tracking Data'!P325&lt;&gt;"",'Tracking Data'!Q325="",'Tracking Data'!$C325&lt;&gt;"Blocked",'Tracking Data'!$C325&lt;&gt;"Aborted"),1,"")</f>
        <v/>
      </c>
      <c r="K325" t="str">
        <f ca="1">IF(AND('Tracking Data'!Q325&lt;&gt;"",'Tracking Data'!R325="",'Tracking Data'!$C325&lt;&gt;"Blocked",'Tracking Data'!$C325&lt;&gt;"Aborted"),1,"")</f>
        <v/>
      </c>
      <c r="L325" t="str">
        <f>IF('Tracking Data'!R325&lt;&gt;"",1,"")</f>
        <v/>
      </c>
      <c r="M325" t="b">
        <f>IF('Tracking Data'!H325="XS",0,IF('Tracking Data'!H325="S",2,IF('Tracking Data'!H325="M",3,IF('Tracking Data'!H325="L",5,IF('Tracking Data'!H325="XL",10)))))</f>
        <v>0</v>
      </c>
      <c r="N325" s="22" t="e">
        <f>WORKDAY('Tracking Data'!K325,M325)</f>
        <v>#VALUE!</v>
      </c>
      <c r="O325" s="22" t="e">
        <f>IF(L325&lt;&gt;1,N325,'Tracking Data'!R325)</f>
        <v>#VALUE!</v>
      </c>
    </row>
    <row r="326" spans="5:15" x14ac:dyDescent="0.25">
      <c r="E326" t="str">
        <f ca="1">IF(AND('Tracking Data'!K326&lt;&gt;"",'Tracking Data'!L326="",'Tracking Data'!$C326&lt;&gt;"Blocked",'Tracking Data'!$C326&lt;&gt;"Aborted"),1,"")</f>
        <v/>
      </c>
      <c r="F326" t="str">
        <f ca="1">IF(AND('Tracking Data'!L326&lt;&gt;"",'Tracking Data'!M326="",'Tracking Data'!$C326&lt;&gt;"Blocked",'Tracking Data'!$C326&lt;&gt;"Aborted"),1,"")</f>
        <v/>
      </c>
      <c r="G326" t="str">
        <f ca="1">IF(AND('Tracking Data'!M326&lt;&gt;"",'Tracking Data'!N326="",'Tracking Data'!$C326&lt;&gt;"Blocked",'Tracking Data'!$C326&lt;&gt;"Aborted"),1,"")</f>
        <v/>
      </c>
      <c r="H326" t="str">
        <f ca="1">IF(AND('Tracking Data'!N326&lt;&gt;"",'Tracking Data'!O326="",'Tracking Data'!$C326&lt;&gt;"Blocked",'Tracking Data'!$C326&lt;&gt;"Aborted"),1,"")</f>
        <v/>
      </c>
      <c r="I326" t="str">
        <f ca="1">IF(AND('Tracking Data'!O326&lt;&gt;"",'Tracking Data'!P326="",'Tracking Data'!$C326&lt;&gt;"Blocked",'Tracking Data'!$C326&lt;&gt;"Aborted"),1,"")</f>
        <v/>
      </c>
      <c r="J326" t="str">
        <f ca="1">IF(AND('Tracking Data'!P326&lt;&gt;"",'Tracking Data'!Q326="",'Tracking Data'!$C326&lt;&gt;"Blocked",'Tracking Data'!$C326&lt;&gt;"Aborted"),1,"")</f>
        <v/>
      </c>
      <c r="K326" t="str">
        <f ca="1">IF(AND('Tracking Data'!Q326&lt;&gt;"",'Tracking Data'!R326="",'Tracking Data'!$C326&lt;&gt;"Blocked",'Tracking Data'!$C326&lt;&gt;"Aborted"),1,"")</f>
        <v/>
      </c>
      <c r="L326" t="str">
        <f>IF('Tracking Data'!R326&lt;&gt;"",1,"")</f>
        <v/>
      </c>
      <c r="M326" t="b">
        <f>IF('Tracking Data'!H326="XS",0,IF('Tracking Data'!H326="S",2,IF('Tracking Data'!H326="M",3,IF('Tracking Data'!H326="L",5,IF('Tracking Data'!H326="XL",10)))))</f>
        <v>0</v>
      </c>
      <c r="N326" s="22" t="e">
        <f>WORKDAY('Tracking Data'!K326,M326)</f>
        <v>#VALUE!</v>
      </c>
      <c r="O326" s="22" t="e">
        <f>IF(L326&lt;&gt;1,N326,'Tracking Data'!R326)</f>
        <v>#VALUE!</v>
      </c>
    </row>
    <row r="327" spans="5:15" x14ac:dyDescent="0.25">
      <c r="E327" t="str">
        <f ca="1">IF(AND('Tracking Data'!K327&lt;&gt;"",'Tracking Data'!L327="",'Tracking Data'!$C327&lt;&gt;"Blocked",'Tracking Data'!$C327&lt;&gt;"Aborted"),1,"")</f>
        <v/>
      </c>
      <c r="F327" t="str">
        <f ca="1">IF(AND('Tracking Data'!L327&lt;&gt;"",'Tracking Data'!M327="",'Tracking Data'!$C327&lt;&gt;"Blocked",'Tracking Data'!$C327&lt;&gt;"Aborted"),1,"")</f>
        <v/>
      </c>
      <c r="G327" t="str">
        <f ca="1">IF(AND('Tracking Data'!M327&lt;&gt;"",'Tracking Data'!N327="",'Tracking Data'!$C327&lt;&gt;"Blocked",'Tracking Data'!$C327&lt;&gt;"Aborted"),1,"")</f>
        <v/>
      </c>
      <c r="H327" t="str">
        <f ca="1">IF(AND('Tracking Data'!N327&lt;&gt;"",'Tracking Data'!O327="",'Tracking Data'!$C327&lt;&gt;"Blocked",'Tracking Data'!$C327&lt;&gt;"Aborted"),1,"")</f>
        <v/>
      </c>
      <c r="I327" t="str">
        <f ca="1">IF(AND('Tracking Data'!O327&lt;&gt;"",'Tracking Data'!P327="",'Tracking Data'!$C327&lt;&gt;"Blocked",'Tracking Data'!$C327&lt;&gt;"Aborted"),1,"")</f>
        <v/>
      </c>
      <c r="J327" t="str">
        <f ca="1">IF(AND('Tracking Data'!P327&lt;&gt;"",'Tracking Data'!Q327="",'Tracking Data'!$C327&lt;&gt;"Blocked",'Tracking Data'!$C327&lt;&gt;"Aborted"),1,"")</f>
        <v/>
      </c>
      <c r="K327" t="str">
        <f ca="1">IF(AND('Tracking Data'!Q327&lt;&gt;"",'Tracking Data'!R327="",'Tracking Data'!$C327&lt;&gt;"Blocked",'Tracking Data'!$C327&lt;&gt;"Aborted"),1,"")</f>
        <v/>
      </c>
      <c r="L327" t="str">
        <f>IF('Tracking Data'!R327&lt;&gt;"",1,"")</f>
        <v/>
      </c>
      <c r="M327" t="b">
        <f>IF('Tracking Data'!H327="XS",0,IF('Tracking Data'!H327="S",2,IF('Tracking Data'!H327="M",3,IF('Tracking Data'!H327="L",5,IF('Tracking Data'!H327="XL",10)))))</f>
        <v>0</v>
      </c>
      <c r="N327" s="22" t="e">
        <f>WORKDAY('Tracking Data'!K327,M327)</f>
        <v>#VALUE!</v>
      </c>
      <c r="O327" s="22" t="e">
        <f>IF(L327&lt;&gt;1,N327,'Tracking Data'!R327)</f>
        <v>#VALUE!</v>
      </c>
    </row>
    <row r="328" spans="5:15" x14ac:dyDescent="0.25">
      <c r="E328" t="str">
        <f ca="1">IF(AND('Tracking Data'!K328&lt;&gt;"",'Tracking Data'!L328="",'Tracking Data'!$C328&lt;&gt;"Blocked",'Tracking Data'!$C328&lt;&gt;"Aborted"),1,"")</f>
        <v/>
      </c>
      <c r="F328" t="str">
        <f ca="1">IF(AND('Tracking Data'!L328&lt;&gt;"",'Tracking Data'!M328="",'Tracking Data'!$C328&lt;&gt;"Blocked",'Tracking Data'!$C328&lt;&gt;"Aborted"),1,"")</f>
        <v/>
      </c>
      <c r="G328" t="str">
        <f ca="1">IF(AND('Tracking Data'!M328&lt;&gt;"",'Tracking Data'!N328="",'Tracking Data'!$C328&lt;&gt;"Blocked",'Tracking Data'!$C328&lt;&gt;"Aborted"),1,"")</f>
        <v/>
      </c>
      <c r="H328" t="str">
        <f ca="1">IF(AND('Tracking Data'!N328&lt;&gt;"",'Tracking Data'!O328="",'Tracking Data'!$C328&lt;&gt;"Blocked",'Tracking Data'!$C328&lt;&gt;"Aborted"),1,"")</f>
        <v/>
      </c>
      <c r="I328" t="str">
        <f ca="1">IF(AND('Tracking Data'!O328&lt;&gt;"",'Tracking Data'!P328="",'Tracking Data'!$C328&lt;&gt;"Blocked",'Tracking Data'!$C328&lt;&gt;"Aborted"),1,"")</f>
        <v/>
      </c>
      <c r="J328" t="str">
        <f ca="1">IF(AND('Tracking Data'!P328&lt;&gt;"",'Tracking Data'!Q328="",'Tracking Data'!$C328&lt;&gt;"Blocked",'Tracking Data'!$C328&lt;&gt;"Aborted"),1,"")</f>
        <v/>
      </c>
      <c r="K328" t="str">
        <f ca="1">IF(AND('Tracking Data'!Q328&lt;&gt;"",'Tracking Data'!R328="",'Tracking Data'!$C328&lt;&gt;"Blocked",'Tracking Data'!$C328&lt;&gt;"Aborted"),1,"")</f>
        <v/>
      </c>
      <c r="L328" t="str">
        <f>IF('Tracking Data'!R328&lt;&gt;"",1,"")</f>
        <v/>
      </c>
      <c r="M328" t="b">
        <f>IF('Tracking Data'!H328="XS",0,IF('Tracking Data'!H328="S",2,IF('Tracking Data'!H328="M",3,IF('Tracking Data'!H328="L",5,IF('Tracking Data'!H328="XL",10)))))</f>
        <v>0</v>
      </c>
      <c r="N328" s="22" t="e">
        <f>WORKDAY('Tracking Data'!K328,M328)</f>
        <v>#VALUE!</v>
      </c>
      <c r="O328" s="22" t="e">
        <f>IF(L328&lt;&gt;1,N328,'Tracking Data'!R328)</f>
        <v>#VALUE!</v>
      </c>
    </row>
    <row r="329" spans="5:15" x14ac:dyDescent="0.25">
      <c r="E329" t="str">
        <f ca="1">IF(AND('Tracking Data'!K329&lt;&gt;"",'Tracking Data'!L329="",'Tracking Data'!$C329&lt;&gt;"Blocked",'Tracking Data'!$C329&lt;&gt;"Aborted"),1,"")</f>
        <v/>
      </c>
      <c r="F329" t="str">
        <f ca="1">IF(AND('Tracking Data'!L329&lt;&gt;"",'Tracking Data'!M329="",'Tracking Data'!$C329&lt;&gt;"Blocked",'Tracking Data'!$C329&lt;&gt;"Aborted"),1,"")</f>
        <v/>
      </c>
      <c r="G329" t="str">
        <f ca="1">IF(AND('Tracking Data'!M329&lt;&gt;"",'Tracking Data'!N329="",'Tracking Data'!$C329&lt;&gt;"Blocked",'Tracking Data'!$C329&lt;&gt;"Aborted"),1,"")</f>
        <v/>
      </c>
      <c r="H329" t="str">
        <f ca="1">IF(AND('Tracking Data'!N329&lt;&gt;"",'Tracking Data'!O329="",'Tracking Data'!$C329&lt;&gt;"Blocked",'Tracking Data'!$C329&lt;&gt;"Aborted"),1,"")</f>
        <v/>
      </c>
      <c r="I329" t="str">
        <f ca="1">IF(AND('Tracking Data'!O329&lt;&gt;"",'Tracking Data'!P329="",'Tracking Data'!$C329&lt;&gt;"Blocked",'Tracking Data'!$C329&lt;&gt;"Aborted"),1,"")</f>
        <v/>
      </c>
      <c r="J329" t="str">
        <f ca="1">IF(AND('Tracking Data'!P329&lt;&gt;"",'Tracking Data'!Q329="",'Tracking Data'!$C329&lt;&gt;"Blocked",'Tracking Data'!$C329&lt;&gt;"Aborted"),1,"")</f>
        <v/>
      </c>
      <c r="K329" t="str">
        <f ca="1">IF(AND('Tracking Data'!Q329&lt;&gt;"",'Tracking Data'!R329="",'Tracking Data'!$C329&lt;&gt;"Blocked",'Tracking Data'!$C329&lt;&gt;"Aborted"),1,"")</f>
        <v/>
      </c>
      <c r="L329" t="str">
        <f>IF('Tracking Data'!R329&lt;&gt;"",1,"")</f>
        <v/>
      </c>
      <c r="M329" t="b">
        <f>IF('Tracking Data'!H329="XS",0,IF('Tracking Data'!H329="S",2,IF('Tracking Data'!H329="M",3,IF('Tracking Data'!H329="L",5,IF('Tracking Data'!H329="XL",10)))))</f>
        <v>0</v>
      </c>
      <c r="N329" s="22" t="e">
        <f>WORKDAY('Tracking Data'!K329,M329)</f>
        <v>#VALUE!</v>
      </c>
      <c r="O329" s="22" t="e">
        <f>IF(L329&lt;&gt;1,N329,'Tracking Data'!R329)</f>
        <v>#VALUE!</v>
      </c>
    </row>
    <row r="330" spans="5:15" x14ac:dyDescent="0.25">
      <c r="E330" t="str">
        <f ca="1">IF(AND('Tracking Data'!K330&lt;&gt;"",'Tracking Data'!L330="",'Tracking Data'!$C330&lt;&gt;"Blocked",'Tracking Data'!$C330&lt;&gt;"Aborted"),1,"")</f>
        <v/>
      </c>
      <c r="F330" t="str">
        <f ca="1">IF(AND('Tracking Data'!L330&lt;&gt;"",'Tracking Data'!M330="",'Tracking Data'!$C330&lt;&gt;"Blocked",'Tracking Data'!$C330&lt;&gt;"Aborted"),1,"")</f>
        <v/>
      </c>
      <c r="G330" t="str">
        <f ca="1">IF(AND('Tracking Data'!M330&lt;&gt;"",'Tracking Data'!N330="",'Tracking Data'!$C330&lt;&gt;"Blocked",'Tracking Data'!$C330&lt;&gt;"Aborted"),1,"")</f>
        <v/>
      </c>
      <c r="H330" t="str">
        <f ca="1">IF(AND('Tracking Data'!N330&lt;&gt;"",'Tracking Data'!O330="",'Tracking Data'!$C330&lt;&gt;"Blocked",'Tracking Data'!$C330&lt;&gt;"Aborted"),1,"")</f>
        <v/>
      </c>
      <c r="I330" t="str">
        <f ca="1">IF(AND('Tracking Data'!O330&lt;&gt;"",'Tracking Data'!P330="",'Tracking Data'!$C330&lt;&gt;"Blocked",'Tracking Data'!$C330&lt;&gt;"Aborted"),1,"")</f>
        <v/>
      </c>
      <c r="J330" t="str">
        <f ca="1">IF(AND('Tracking Data'!P330&lt;&gt;"",'Tracking Data'!Q330="",'Tracking Data'!$C330&lt;&gt;"Blocked",'Tracking Data'!$C330&lt;&gt;"Aborted"),1,"")</f>
        <v/>
      </c>
      <c r="K330" t="str">
        <f ca="1">IF(AND('Tracking Data'!Q330&lt;&gt;"",'Tracking Data'!R330="",'Tracking Data'!$C330&lt;&gt;"Blocked",'Tracking Data'!$C330&lt;&gt;"Aborted"),1,"")</f>
        <v/>
      </c>
      <c r="L330" t="str">
        <f>IF('Tracking Data'!R330&lt;&gt;"",1,"")</f>
        <v/>
      </c>
      <c r="M330" t="b">
        <f>IF('Tracking Data'!H330="XS",0,IF('Tracking Data'!H330="S",2,IF('Tracking Data'!H330="M",3,IF('Tracking Data'!H330="L",5,IF('Tracking Data'!H330="XL",10)))))</f>
        <v>0</v>
      </c>
      <c r="N330" s="22" t="e">
        <f>WORKDAY('Tracking Data'!K330,M330)</f>
        <v>#VALUE!</v>
      </c>
      <c r="O330" s="22" t="e">
        <f>IF(L330&lt;&gt;1,N330,'Tracking Data'!R330)</f>
        <v>#VALUE!</v>
      </c>
    </row>
    <row r="331" spans="5:15" x14ac:dyDescent="0.25">
      <c r="E331" t="str">
        <f ca="1">IF(AND('Tracking Data'!K331&lt;&gt;"",'Tracking Data'!L331="",'Tracking Data'!$C331&lt;&gt;"Blocked",'Tracking Data'!$C331&lt;&gt;"Aborted"),1,"")</f>
        <v/>
      </c>
      <c r="F331" t="str">
        <f ca="1">IF(AND('Tracking Data'!L331&lt;&gt;"",'Tracking Data'!M331="",'Tracking Data'!$C331&lt;&gt;"Blocked",'Tracking Data'!$C331&lt;&gt;"Aborted"),1,"")</f>
        <v/>
      </c>
      <c r="G331" t="str">
        <f ca="1">IF(AND('Tracking Data'!M331&lt;&gt;"",'Tracking Data'!N331="",'Tracking Data'!$C331&lt;&gt;"Blocked",'Tracking Data'!$C331&lt;&gt;"Aborted"),1,"")</f>
        <v/>
      </c>
      <c r="H331" t="str">
        <f ca="1">IF(AND('Tracking Data'!N331&lt;&gt;"",'Tracking Data'!O331="",'Tracking Data'!$C331&lt;&gt;"Blocked",'Tracking Data'!$C331&lt;&gt;"Aborted"),1,"")</f>
        <v/>
      </c>
      <c r="I331" t="str">
        <f ca="1">IF(AND('Tracking Data'!O331&lt;&gt;"",'Tracking Data'!P331="",'Tracking Data'!$C331&lt;&gt;"Blocked",'Tracking Data'!$C331&lt;&gt;"Aborted"),1,"")</f>
        <v/>
      </c>
      <c r="J331" t="str">
        <f ca="1">IF(AND('Tracking Data'!P331&lt;&gt;"",'Tracking Data'!Q331="",'Tracking Data'!$C331&lt;&gt;"Blocked",'Tracking Data'!$C331&lt;&gt;"Aborted"),1,"")</f>
        <v/>
      </c>
      <c r="K331" t="str">
        <f ca="1">IF(AND('Tracking Data'!Q331&lt;&gt;"",'Tracking Data'!R331="",'Tracking Data'!$C331&lt;&gt;"Blocked",'Tracking Data'!$C331&lt;&gt;"Aborted"),1,"")</f>
        <v/>
      </c>
      <c r="L331" t="str">
        <f>IF('Tracking Data'!R331&lt;&gt;"",1,"")</f>
        <v/>
      </c>
      <c r="M331" t="b">
        <f>IF('Tracking Data'!H331="XS",0,IF('Tracking Data'!H331="S",2,IF('Tracking Data'!H331="M",3,IF('Tracking Data'!H331="L",5,IF('Tracking Data'!H331="XL",10)))))</f>
        <v>0</v>
      </c>
      <c r="N331" s="22" t="e">
        <f>WORKDAY('Tracking Data'!K331,M331)</f>
        <v>#VALUE!</v>
      </c>
      <c r="O331" s="22" t="e">
        <f>IF(L331&lt;&gt;1,N331,'Tracking Data'!R331)</f>
        <v>#VALUE!</v>
      </c>
    </row>
    <row r="332" spans="5:15" x14ac:dyDescent="0.25">
      <c r="E332" t="str">
        <f ca="1">IF(AND('Tracking Data'!K332&lt;&gt;"",'Tracking Data'!L332="",'Tracking Data'!$C332&lt;&gt;"Blocked",'Tracking Data'!$C332&lt;&gt;"Aborted"),1,"")</f>
        <v/>
      </c>
      <c r="F332" t="str">
        <f ca="1">IF(AND('Tracking Data'!L332&lt;&gt;"",'Tracking Data'!M332="",'Tracking Data'!$C332&lt;&gt;"Blocked",'Tracking Data'!$C332&lt;&gt;"Aborted"),1,"")</f>
        <v/>
      </c>
      <c r="G332" t="str">
        <f ca="1">IF(AND('Tracking Data'!M332&lt;&gt;"",'Tracking Data'!N332="",'Tracking Data'!$C332&lt;&gt;"Blocked",'Tracking Data'!$C332&lt;&gt;"Aborted"),1,"")</f>
        <v/>
      </c>
      <c r="H332" t="str">
        <f ca="1">IF(AND('Tracking Data'!N332&lt;&gt;"",'Tracking Data'!O332="",'Tracking Data'!$C332&lt;&gt;"Blocked",'Tracking Data'!$C332&lt;&gt;"Aborted"),1,"")</f>
        <v/>
      </c>
      <c r="I332" t="str">
        <f ca="1">IF(AND('Tracking Data'!O332&lt;&gt;"",'Tracking Data'!P332="",'Tracking Data'!$C332&lt;&gt;"Blocked",'Tracking Data'!$C332&lt;&gt;"Aborted"),1,"")</f>
        <v/>
      </c>
      <c r="J332" t="str">
        <f ca="1">IF(AND('Tracking Data'!P332&lt;&gt;"",'Tracking Data'!Q332="",'Tracking Data'!$C332&lt;&gt;"Blocked",'Tracking Data'!$C332&lt;&gt;"Aborted"),1,"")</f>
        <v/>
      </c>
      <c r="K332" t="str">
        <f ca="1">IF(AND('Tracking Data'!Q332&lt;&gt;"",'Tracking Data'!R332="",'Tracking Data'!$C332&lt;&gt;"Blocked",'Tracking Data'!$C332&lt;&gt;"Aborted"),1,"")</f>
        <v/>
      </c>
      <c r="L332" t="str">
        <f>IF('Tracking Data'!R332&lt;&gt;"",1,"")</f>
        <v/>
      </c>
      <c r="M332" t="b">
        <f>IF('Tracking Data'!H332="XS",0,IF('Tracking Data'!H332="S",2,IF('Tracking Data'!H332="M",3,IF('Tracking Data'!H332="L",5,IF('Tracking Data'!H332="XL",10)))))</f>
        <v>0</v>
      </c>
      <c r="N332" s="22" t="e">
        <f>WORKDAY('Tracking Data'!K332,M332)</f>
        <v>#VALUE!</v>
      </c>
      <c r="O332" s="22" t="e">
        <f>IF(L332&lt;&gt;1,N332,'Tracking Data'!R332)</f>
        <v>#VALUE!</v>
      </c>
    </row>
    <row r="333" spans="5:15" x14ac:dyDescent="0.25">
      <c r="E333" t="str">
        <f ca="1">IF(AND('Tracking Data'!K333&lt;&gt;"",'Tracking Data'!L333="",'Tracking Data'!$C333&lt;&gt;"Blocked",'Tracking Data'!$C333&lt;&gt;"Aborted"),1,"")</f>
        <v/>
      </c>
      <c r="F333" t="str">
        <f ca="1">IF(AND('Tracking Data'!L333&lt;&gt;"",'Tracking Data'!M333="",'Tracking Data'!$C333&lt;&gt;"Blocked",'Tracking Data'!$C333&lt;&gt;"Aborted"),1,"")</f>
        <v/>
      </c>
      <c r="G333" t="str">
        <f ca="1">IF(AND('Tracking Data'!M333&lt;&gt;"",'Tracking Data'!N333="",'Tracking Data'!$C333&lt;&gt;"Blocked",'Tracking Data'!$C333&lt;&gt;"Aborted"),1,"")</f>
        <v/>
      </c>
      <c r="H333" t="str">
        <f ca="1">IF(AND('Tracking Data'!N333&lt;&gt;"",'Tracking Data'!O333="",'Tracking Data'!$C333&lt;&gt;"Blocked",'Tracking Data'!$C333&lt;&gt;"Aborted"),1,"")</f>
        <v/>
      </c>
      <c r="I333" t="str">
        <f ca="1">IF(AND('Tracking Data'!O333&lt;&gt;"",'Tracking Data'!P333="",'Tracking Data'!$C333&lt;&gt;"Blocked",'Tracking Data'!$C333&lt;&gt;"Aborted"),1,"")</f>
        <v/>
      </c>
      <c r="J333" t="str">
        <f ca="1">IF(AND('Tracking Data'!P333&lt;&gt;"",'Tracking Data'!Q333="",'Tracking Data'!$C333&lt;&gt;"Blocked",'Tracking Data'!$C333&lt;&gt;"Aborted"),1,"")</f>
        <v/>
      </c>
      <c r="K333" t="str">
        <f ca="1">IF(AND('Tracking Data'!Q333&lt;&gt;"",'Tracking Data'!R333="",'Tracking Data'!$C333&lt;&gt;"Blocked",'Tracking Data'!$C333&lt;&gt;"Aborted"),1,"")</f>
        <v/>
      </c>
      <c r="L333" t="str">
        <f>IF('Tracking Data'!R333&lt;&gt;"",1,"")</f>
        <v/>
      </c>
      <c r="M333" t="b">
        <f>IF('Tracking Data'!H333="XS",0,IF('Tracking Data'!H333="S",2,IF('Tracking Data'!H333="M",3,IF('Tracking Data'!H333="L",5,IF('Tracking Data'!H333="XL",10)))))</f>
        <v>0</v>
      </c>
      <c r="N333" s="22" t="e">
        <f>WORKDAY('Tracking Data'!K333,M333)</f>
        <v>#VALUE!</v>
      </c>
      <c r="O333" s="22" t="e">
        <f>IF(L333&lt;&gt;1,N333,'Tracking Data'!R333)</f>
        <v>#VALUE!</v>
      </c>
    </row>
    <row r="334" spans="5:15" x14ac:dyDescent="0.25">
      <c r="E334" t="str">
        <f ca="1">IF(AND('Tracking Data'!K334&lt;&gt;"",'Tracking Data'!L334="",'Tracking Data'!$C334&lt;&gt;"Blocked",'Tracking Data'!$C334&lt;&gt;"Aborted"),1,"")</f>
        <v/>
      </c>
      <c r="F334" t="str">
        <f ca="1">IF(AND('Tracking Data'!L334&lt;&gt;"",'Tracking Data'!M334="",'Tracking Data'!$C334&lt;&gt;"Blocked",'Tracking Data'!$C334&lt;&gt;"Aborted"),1,"")</f>
        <v/>
      </c>
      <c r="G334" t="str">
        <f ca="1">IF(AND('Tracking Data'!M334&lt;&gt;"",'Tracking Data'!N334="",'Tracking Data'!$C334&lt;&gt;"Blocked",'Tracking Data'!$C334&lt;&gt;"Aborted"),1,"")</f>
        <v/>
      </c>
      <c r="H334" t="str">
        <f ca="1">IF(AND('Tracking Data'!N334&lt;&gt;"",'Tracking Data'!O334="",'Tracking Data'!$C334&lt;&gt;"Blocked",'Tracking Data'!$C334&lt;&gt;"Aborted"),1,"")</f>
        <v/>
      </c>
      <c r="I334" t="str">
        <f ca="1">IF(AND('Tracking Data'!O334&lt;&gt;"",'Tracking Data'!P334="",'Tracking Data'!$C334&lt;&gt;"Blocked",'Tracking Data'!$C334&lt;&gt;"Aborted"),1,"")</f>
        <v/>
      </c>
      <c r="J334" t="str">
        <f ca="1">IF(AND('Tracking Data'!P334&lt;&gt;"",'Tracking Data'!Q334="",'Tracking Data'!$C334&lt;&gt;"Blocked",'Tracking Data'!$C334&lt;&gt;"Aborted"),1,"")</f>
        <v/>
      </c>
      <c r="K334" t="str">
        <f ca="1">IF(AND('Tracking Data'!Q334&lt;&gt;"",'Tracking Data'!R334="",'Tracking Data'!$C334&lt;&gt;"Blocked",'Tracking Data'!$C334&lt;&gt;"Aborted"),1,"")</f>
        <v/>
      </c>
      <c r="L334" t="str">
        <f>IF('Tracking Data'!R334&lt;&gt;"",1,"")</f>
        <v/>
      </c>
      <c r="M334" t="b">
        <f>IF('Tracking Data'!H334="XS",0,IF('Tracking Data'!H334="S",2,IF('Tracking Data'!H334="M",3,IF('Tracking Data'!H334="L",5,IF('Tracking Data'!H334="XL",10)))))</f>
        <v>0</v>
      </c>
      <c r="N334" s="22" t="e">
        <f>WORKDAY('Tracking Data'!K334,M334)</f>
        <v>#VALUE!</v>
      </c>
      <c r="O334" s="22" t="e">
        <f>IF(L334&lt;&gt;1,N334,'Tracking Data'!R334)</f>
        <v>#VALUE!</v>
      </c>
    </row>
    <row r="335" spans="5:15" x14ac:dyDescent="0.25">
      <c r="E335" t="str">
        <f ca="1">IF(AND('Tracking Data'!K335&lt;&gt;"",'Tracking Data'!L335="",'Tracking Data'!$C335&lt;&gt;"Blocked",'Tracking Data'!$C335&lt;&gt;"Aborted"),1,"")</f>
        <v/>
      </c>
      <c r="F335" t="str">
        <f ca="1">IF(AND('Tracking Data'!L335&lt;&gt;"",'Tracking Data'!M335="",'Tracking Data'!$C335&lt;&gt;"Blocked",'Tracking Data'!$C335&lt;&gt;"Aborted"),1,"")</f>
        <v/>
      </c>
      <c r="G335" t="str">
        <f ca="1">IF(AND('Tracking Data'!M335&lt;&gt;"",'Tracking Data'!N335="",'Tracking Data'!$C335&lt;&gt;"Blocked",'Tracking Data'!$C335&lt;&gt;"Aborted"),1,"")</f>
        <v/>
      </c>
      <c r="H335" t="str">
        <f ca="1">IF(AND('Tracking Data'!N335&lt;&gt;"",'Tracking Data'!O335="",'Tracking Data'!$C335&lt;&gt;"Blocked",'Tracking Data'!$C335&lt;&gt;"Aborted"),1,"")</f>
        <v/>
      </c>
      <c r="I335" t="str">
        <f ca="1">IF(AND('Tracking Data'!O335&lt;&gt;"",'Tracking Data'!P335="",'Tracking Data'!$C335&lt;&gt;"Blocked",'Tracking Data'!$C335&lt;&gt;"Aborted"),1,"")</f>
        <v/>
      </c>
      <c r="J335" t="str">
        <f ca="1">IF(AND('Tracking Data'!P335&lt;&gt;"",'Tracking Data'!Q335="",'Tracking Data'!$C335&lt;&gt;"Blocked",'Tracking Data'!$C335&lt;&gt;"Aborted"),1,"")</f>
        <v/>
      </c>
      <c r="K335" t="str">
        <f ca="1">IF(AND('Tracking Data'!Q335&lt;&gt;"",'Tracking Data'!R335="",'Tracking Data'!$C335&lt;&gt;"Blocked",'Tracking Data'!$C335&lt;&gt;"Aborted"),1,"")</f>
        <v/>
      </c>
      <c r="L335" t="str">
        <f>IF('Tracking Data'!R335&lt;&gt;"",1,"")</f>
        <v/>
      </c>
      <c r="M335" t="b">
        <f>IF('Tracking Data'!H335="XS",0,IF('Tracking Data'!H335="S",2,IF('Tracking Data'!H335="M",3,IF('Tracking Data'!H335="L",5,IF('Tracking Data'!H335="XL",10)))))</f>
        <v>0</v>
      </c>
      <c r="N335" s="22" t="e">
        <f>WORKDAY('Tracking Data'!K335,M335)</f>
        <v>#VALUE!</v>
      </c>
      <c r="O335" s="22" t="e">
        <f>IF(L335&lt;&gt;1,N335,'Tracking Data'!R335)</f>
        <v>#VALUE!</v>
      </c>
    </row>
    <row r="336" spans="5:15" x14ac:dyDescent="0.25">
      <c r="E336" t="str">
        <f ca="1">IF(AND('Tracking Data'!K336&lt;&gt;"",'Tracking Data'!L336="",'Tracking Data'!$C336&lt;&gt;"Blocked",'Tracking Data'!$C336&lt;&gt;"Aborted"),1,"")</f>
        <v/>
      </c>
      <c r="F336" t="str">
        <f ca="1">IF(AND('Tracking Data'!L336&lt;&gt;"",'Tracking Data'!M336="",'Tracking Data'!$C336&lt;&gt;"Blocked",'Tracking Data'!$C336&lt;&gt;"Aborted"),1,"")</f>
        <v/>
      </c>
      <c r="G336" t="str">
        <f ca="1">IF(AND('Tracking Data'!M336&lt;&gt;"",'Tracking Data'!N336="",'Tracking Data'!$C336&lt;&gt;"Blocked",'Tracking Data'!$C336&lt;&gt;"Aborted"),1,"")</f>
        <v/>
      </c>
      <c r="H336" t="str">
        <f ca="1">IF(AND('Tracking Data'!N336&lt;&gt;"",'Tracking Data'!O336="",'Tracking Data'!$C336&lt;&gt;"Blocked",'Tracking Data'!$C336&lt;&gt;"Aborted"),1,"")</f>
        <v/>
      </c>
      <c r="I336" t="str">
        <f ca="1">IF(AND('Tracking Data'!O336&lt;&gt;"",'Tracking Data'!P336="",'Tracking Data'!$C336&lt;&gt;"Blocked",'Tracking Data'!$C336&lt;&gt;"Aborted"),1,"")</f>
        <v/>
      </c>
      <c r="J336" t="str">
        <f ca="1">IF(AND('Tracking Data'!P336&lt;&gt;"",'Tracking Data'!Q336="",'Tracking Data'!$C336&lt;&gt;"Blocked",'Tracking Data'!$C336&lt;&gt;"Aborted"),1,"")</f>
        <v/>
      </c>
      <c r="K336" t="str">
        <f ca="1">IF(AND('Tracking Data'!Q336&lt;&gt;"",'Tracking Data'!R336="",'Tracking Data'!$C336&lt;&gt;"Blocked",'Tracking Data'!$C336&lt;&gt;"Aborted"),1,"")</f>
        <v/>
      </c>
      <c r="L336" t="str">
        <f>IF('Tracking Data'!R336&lt;&gt;"",1,"")</f>
        <v/>
      </c>
      <c r="M336" t="b">
        <f>IF('Tracking Data'!H336="XS",0,IF('Tracking Data'!H336="S",2,IF('Tracking Data'!H336="M",3,IF('Tracking Data'!H336="L",5,IF('Tracking Data'!H336="XL",10)))))</f>
        <v>0</v>
      </c>
      <c r="N336" s="22" t="e">
        <f>WORKDAY('Tracking Data'!K336,M336)</f>
        <v>#VALUE!</v>
      </c>
      <c r="O336" s="22" t="e">
        <f>IF(L336&lt;&gt;1,N336,'Tracking Data'!R336)</f>
        <v>#VALUE!</v>
      </c>
    </row>
    <row r="337" spans="5:15" x14ac:dyDescent="0.25">
      <c r="E337" t="str">
        <f ca="1">IF(AND('Tracking Data'!K337&lt;&gt;"",'Tracking Data'!L337="",'Tracking Data'!$C337&lt;&gt;"Blocked",'Tracking Data'!$C337&lt;&gt;"Aborted"),1,"")</f>
        <v/>
      </c>
      <c r="F337" t="str">
        <f ca="1">IF(AND('Tracking Data'!L337&lt;&gt;"",'Tracking Data'!M337="",'Tracking Data'!$C337&lt;&gt;"Blocked",'Tracking Data'!$C337&lt;&gt;"Aborted"),1,"")</f>
        <v/>
      </c>
      <c r="G337" t="str">
        <f ca="1">IF(AND('Tracking Data'!M337&lt;&gt;"",'Tracking Data'!N337="",'Tracking Data'!$C337&lt;&gt;"Blocked",'Tracking Data'!$C337&lt;&gt;"Aborted"),1,"")</f>
        <v/>
      </c>
      <c r="H337" t="str">
        <f ca="1">IF(AND('Tracking Data'!N337&lt;&gt;"",'Tracking Data'!O337="",'Tracking Data'!$C337&lt;&gt;"Blocked",'Tracking Data'!$C337&lt;&gt;"Aborted"),1,"")</f>
        <v/>
      </c>
      <c r="I337" t="str">
        <f ca="1">IF(AND('Tracking Data'!O337&lt;&gt;"",'Tracking Data'!P337="",'Tracking Data'!$C337&lt;&gt;"Blocked",'Tracking Data'!$C337&lt;&gt;"Aborted"),1,"")</f>
        <v/>
      </c>
      <c r="J337" t="str">
        <f ca="1">IF(AND('Tracking Data'!P337&lt;&gt;"",'Tracking Data'!Q337="",'Tracking Data'!$C337&lt;&gt;"Blocked",'Tracking Data'!$C337&lt;&gt;"Aborted"),1,"")</f>
        <v/>
      </c>
      <c r="K337" t="str">
        <f ca="1">IF(AND('Tracking Data'!Q337&lt;&gt;"",'Tracking Data'!R337="",'Tracking Data'!$C337&lt;&gt;"Blocked",'Tracking Data'!$C337&lt;&gt;"Aborted"),1,"")</f>
        <v/>
      </c>
      <c r="L337" t="str">
        <f>IF('Tracking Data'!R337&lt;&gt;"",1,"")</f>
        <v/>
      </c>
      <c r="M337" t="b">
        <f>IF('Tracking Data'!H337="XS",0,IF('Tracking Data'!H337="S",2,IF('Tracking Data'!H337="M",3,IF('Tracking Data'!H337="L",5,IF('Tracking Data'!H337="XL",10)))))</f>
        <v>0</v>
      </c>
      <c r="N337" s="22" t="e">
        <f>WORKDAY('Tracking Data'!K337,M337)</f>
        <v>#VALUE!</v>
      </c>
      <c r="O337" s="22" t="e">
        <f>IF(L337&lt;&gt;1,N337,'Tracking Data'!R337)</f>
        <v>#VALUE!</v>
      </c>
    </row>
    <row r="338" spans="5:15" x14ac:dyDescent="0.25">
      <c r="E338" t="str">
        <f ca="1">IF(AND('Tracking Data'!K338&lt;&gt;"",'Tracking Data'!L338="",'Tracking Data'!$C338&lt;&gt;"Blocked",'Tracking Data'!$C338&lt;&gt;"Aborted"),1,"")</f>
        <v/>
      </c>
      <c r="F338" t="str">
        <f ca="1">IF(AND('Tracking Data'!L338&lt;&gt;"",'Tracking Data'!M338="",'Tracking Data'!$C338&lt;&gt;"Blocked",'Tracking Data'!$C338&lt;&gt;"Aborted"),1,"")</f>
        <v/>
      </c>
      <c r="G338" t="str">
        <f ca="1">IF(AND('Tracking Data'!M338&lt;&gt;"",'Tracking Data'!N338="",'Tracking Data'!$C338&lt;&gt;"Blocked",'Tracking Data'!$C338&lt;&gt;"Aborted"),1,"")</f>
        <v/>
      </c>
      <c r="H338" t="str">
        <f ca="1">IF(AND('Tracking Data'!N338&lt;&gt;"",'Tracking Data'!O338="",'Tracking Data'!$C338&lt;&gt;"Blocked",'Tracking Data'!$C338&lt;&gt;"Aborted"),1,"")</f>
        <v/>
      </c>
      <c r="I338" t="str">
        <f ca="1">IF(AND('Tracking Data'!O338&lt;&gt;"",'Tracking Data'!P338="",'Tracking Data'!$C338&lt;&gt;"Blocked",'Tracking Data'!$C338&lt;&gt;"Aborted"),1,"")</f>
        <v/>
      </c>
      <c r="J338" t="str">
        <f ca="1">IF(AND('Tracking Data'!P338&lt;&gt;"",'Tracking Data'!Q338="",'Tracking Data'!$C338&lt;&gt;"Blocked",'Tracking Data'!$C338&lt;&gt;"Aborted"),1,"")</f>
        <v/>
      </c>
      <c r="K338" t="str">
        <f ca="1">IF(AND('Tracking Data'!Q338&lt;&gt;"",'Tracking Data'!R338="",'Tracking Data'!$C338&lt;&gt;"Blocked",'Tracking Data'!$C338&lt;&gt;"Aborted"),1,"")</f>
        <v/>
      </c>
      <c r="L338" t="str">
        <f>IF('Tracking Data'!R338&lt;&gt;"",1,"")</f>
        <v/>
      </c>
      <c r="M338" t="b">
        <f>IF('Tracking Data'!H338="XS",0,IF('Tracking Data'!H338="S",2,IF('Tracking Data'!H338="M",3,IF('Tracking Data'!H338="L",5,IF('Tracking Data'!H338="XL",10)))))</f>
        <v>0</v>
      </c>
      <c r="N338" s="22" t="e">
        <f>WORKDAY('Tracking Data'!K338,M338)</f>
        <v>#VALUE!</v>
      </c>
      <c r="O338" s="22" t="e">
        <f>IF(L338&lt;&gt;1,N338,'Tracking Data'!R338)</f>
        <v>#VALUE!</v>
      </c>
    </row>
    <row r="339" spans="5:15" x14ac:dyDescent="0.25">
      <c r="E339" t="str">
        <f ca="1">IF(AND('Tracking Data'!K339&lt;&gt;"",'Tracking Data'!L339="",'Tracking Data'!$C339&lt;&gt;"Blocked",'Tracking Data'!$C339&lt;&gt;"Aborted"),1,"")</f>
        <v/>
      </c>
      <c r="F339" t="str">
        <f ca="1">IF(AND('Tracking Data'!L339&lt;&gt;"",'Tracking Data'!M339="",'Tracking Data'!$C339&lt;&gt;"Blocked",'Tracking Data'!$C339&lt;&gt;"Aborted"),1,"")</f>
        <v/>
      </c>
      <c r="G339" t="str">
        <f ca="1">IF(AND('Tracking Data'!M339&lt;&gt;"",'Tracking Data'!N339="",'Tracking Data'!$C339&lt;&gt;"Blocked",'Tracking Data'!$C339&lt;&gt;"Aborted"),1,"")</f>
        <v/>
      </c>
      <c r="H339" t="str">
        <f ca="1">IF(AND('Tracking Data'!N339&lt;&gt;"",'Tracking Data'!O339="",'Tracking Data'!$C339&lt;&gt;"Blocked",'Tracking Data'!$C339&lt;&gt;"Aborted"),1,"")</f>
        <v/>
      </c>
      <c r="I339" t="str">
        <f ca="1">IF(AND('Tracking Data'!O339&lt;&gt;"",'Tracking Data'!P339="",'Tracking Data'!$C339&lt;&gt;"Blocked",'Tracking Data'!$C339&lt;&gt;"Aborted"),1,"")</f>
        <v/>
      </c>
      <c r="J339" t="str">
        <f ca="1">IF(AND('Tracking Data'!P339&lt;&gt;"",'Tracking Data'!Q339="",'Tracking Data'!$C339&lt;&gt;"Blocked",'Tracking Data'!$C339&lt;&gt;"Aborted"),1,"")</f>
        <v/>
      </c>
      <c r="K339" t="str">
        <f ca="1">IF(AND('Tracking Data'!Q339&lt;&gt;"",'Tracking Data'!R339="",'Tracking Data'!$C339&lt;&gt;"Blocked",'Tracking Data'!$C339&lt;&gt;"Aborted"),1,"")</f>
        <v/>
      </c>
      <c r="L339" t="str">
        <f>IF('Tracking Data'!R339&lt;&gt;"",1,"")</f>
        <v/>
      </c>
      <c r="M339" t="b">
        <f>IF('Tracking Data'!H339="XS",0,IF('Tracking Data'!H339="S",2,IF('Tracking Data'!H339="M",3,IF('Tracking Data'!H339="L",5,IF('Tracking Data'!H339="XL",10)))))</f>
        <v>0</v>
      </c>
      <c r="N339" s="22" t="e">
        <f>WORKDAY('Tracking Data'!K339,M339)</f>
        <v>#VALUE!</v>
      </c>
      <c r="O339" s="22" t="e">
        <f>IF(L339&lt;&gt;1,N339,'Tracking Data'!R339)</f>
        <v>#VALUE!</v>
      </c>
    </row>
    <row r="340" spans="5:15" x14ac:dyDescent="0.25">
      <c r="E340" t="str">
        <f ca="1">IF(AND('Tracking Data'!K340&lt;&gt;"",'Tracking Data'!L340="",'Tracking Data'!$C340&lt;&gt;"Blocked",'Tracking Data'!$C340&lt;&gt;"Aborted"),1,"")</f>
        <v/>
      </c>
      <c r="F340" t="str">
        <f ca="1">IF(AND('Tracking Data'!L340&lt;&gt;"",'Tracking Data'!M340="",'Tracking Data'!$C340&lt;&gt;"Blocked",'Tracking Data'!$C340&lt;&gt;"Aborted"),1,"")</f>
        <v/>
      </c>
      <c r="G340" t="str">
        <f ca="1">IF(AND('Tracking Data'!M340&lt;&gt;"",'Tracking Data'!N340="",'Tracking Data'!$C340&lt;&gt;"Blocked",'Tracking Data'!$C340&lt;&gt;"Aborted"),1,"")</f>
        <v/>
      </c>
      <c r="H340" t="str">
        <f ca="1">IF(AND('Tracking Data'!N340&lt;&gt;"",'Tracking Data'!O340="",'Tracking Data'!$C340&lt;&gt;"Blocked",'Tracking Data'!$C340&lt;&gt;"Aborted"),1,"")</f>
        <v/>
      </c>
      <c r="I340" t="str">
        <f ca="1">IF(AND('Tracking Data'!O340&lt;&gt;"",'Tracking Data'!P340="",'Tracking Data'!$C340&lt;&gt;"Blocked",'Tracking Data'!$C340&lt;&gt;"Aborted"),1,"")</f>
        <v/>
      </c>
      <c r="J340" t="str">
        <f ca="1">IF(AND('Tracking Data'!P340&lt;&gt;"",'Tracking Data'!Q340="",'Tracking Data'!$C340&lt;&gt;"Blocked",'Tracking Data'!$C340&lt;&gt;"Aborted"),1,"")</f>
        <v/>
      </c>
      <c r="K340" t="str">
        <f ca="1">IF(AND('Tracking Data'!Q340&lt;&gt;"",'Tracking Data'!R340="",'Tracking Data'!$C340&lt;&gt;"Blocked",'Tracking Data'!$C340&lt;&gt;"Aborted"),1,"")</f>
        <v/>
      </c>
      <c r="L340" t="str">
        <f>IF('Tracking Data'!R340&lt;&gt;"",1,"")</f>
        <v/>
      </c>
      <c r="M340" t="b">
        <f>IF('Tracking Data'!H340="XS",0,IF('Tracking Data'!H340="S",2,IF('Tracking Data'!H340="M",3,IF('Tracking Data'!H340="L",5,IF('Tracking Data'!H340="XL",10)))))</f>
        <v>0</v>
      </c>
      <c r="N340" s="22" t="e">
        <f>WORKDAY('Tracking Data'!K340,M340)</f>
        <v>#VALUE!</v>
      </c>
      <c r="O340" s="22" t="e">
        <f>IF(L340&lt;&gt;1,N340,'Tracking Data'!R340)</f>
        <v>#VALUE!</v>
      </c>
    </row>
    <row r="341" spans="5:15" x14ac:dyDescent="0.25">
      <c r="E341" t="str">
        <f ca="1">IF(AND('Tracking Data'!K341&lt;&gt;"",'Tracking Data'!L341="",'Tracking Data'!$C341&lt;&gt;"Blocked",'Tracking Data'!$C341&lt;&gt;"Aborted"),1,"")</f>
        <v/>
      </c>
      <c r="F341" t="str">
        <f ca="1">IF(AND('Tracking Data'!L341&lt;&gt;"",'Tracking Data'!M341="",'Tracking Data'!$C341&lt;&gt;"Blocked",'Tracking Data'!$C341&lt;&gt;"Aborted"),1,"")</f>
        <v/>
      </c>
      <c r="G341" t="str">
        <f ca="1">IF(AND('Tracking Data'!M341&lt;&gt;"",'Tracking Data'!N341="",'Tracking Data'!$C341&lt;&gt;"Blocked",'Tracking Data'!$C341&lt;&gt;"Aborted"),1,"")</f>
        <v/>
      </c>
      <c r="H341" t="str">
        <f ca="1">IF(AND('Tracking Data'!N341&lt;&gt;"",'Tracking Data'!O341="",'Tracking Data'!$C341&lt;&gt;"Blocked",'Tracking Data'!$C341&lt;&gt;"Aborted"),1,"")</f>
        <v/>
      </c>
      <c r="I341" t="str">
        <f ca="1">IF(AND('Tracking Data'!O341&lt;&gt;"",'Tracking Data'!P341="",'Tracking Data'!$C341&lt;&gt;"Blocked",'Tracking Data'!$C341&lt;&gt;"Aborted"),1,"")</f>
        <v/>
      </c>
      <c r="J341" t="str">
        <f ca="1">IF(AND('Tracking Data'!P341&lt;&gt;"",'Tracking Data'!Q341="",'Tracking Data'!$C341&lt;&gt;"Blocked",'Tracking Data'!$C341&lt;&gt;"Aborted"),1,"")</f>
        <v/>
      </c>
      <c r="K341" t="str">
        <f ca="1">IF(AND('Tracking Data'!Q341&lt;&gt;"",'Tracking Data'!R341="",'Tracking Data'!$C341&lt;&gt;"Blocked",'Tracking Data'!$C341&lt;&gt;"Aborted"),1,"")</f>
        <v/>
      </c>
      <c r="L341" t="str">
        <f>IF('Tracking Data'!R341&lt;&gt;"",1,"")</f>
        <v/>
      </c>
      <c r="M341" t="b">
        <f>IF('Tracking Data'!H341="XS",0,IF('Tracking Data'!H341="S",2,IF('Tracking Data'!H341="M",3,IF('Tracking Data'!H341="L",5,IF('Tracking Data'!H341="XL",10)))))</f>
        <v>0</v>
      </c>
      <c r="N341" s="22" t="e">
        <f>WORKDAY('Tracking Data'!K341,M341)</f>
        <v>#VALUE!</v>
      </c>
      <c r="O341" s="22" t="e">
        <f>IF(L341&lt;&gt;1,N341,'Tracking Data'!R341)</f>
        <v>#VALUE!</v>
      </c>
    </row>
    <row r="342" spans="5:15" x14ac:dyDescent="0.25">
      <c r="E342" t="str">
        <f ca="1">IF(AND('Tracking Data'!K342&lt;&gt;"",'Tracking Data'!L342="",'Tracking Data'!$C342&lt;&gt;"Blocked",'Tracking Data'!$C342&lt;&gt;"Aborted"),1,"")</f>
        <v/>
      </c>
      <c r="F342" t="str">
        <f ca="1">IF(AND('Tracking Data'!L342&lt;&gt;"",'Tracking Data'!M342="",'Tracking Data'!$C342&lt;&gt;"Blocked",'Tracking Data'!$C342&lt;&gt;"Aborted"),1,"")</f>
        <v/>
      </c>
      <c r="G342" t="str">
        <f ca="1">IF(AND('Tracking Data'!M342&lt;&gt;"",'Tracking Data'!N342="",'Tracking Data'!$C342&lt;&gt;"Blocked",'Tracking Data'!$C342&lt;&gt;"Aborted"),1,"")</f>
        <v/>
      </c>
      <c r="H342" t="str">
        <f ca="1">IF(AND('Tracking Data'!N342&lt;&gt;"",'Tracking Data'!O342="",'Tracking Data'!$C342&lt;&gt;"Blocked",'Tracking Data'!$C342&lt;&gt;"Aborted"),1,"")</f>
        <v/>
      </c>
      <c r="I342" t="str">
        <f ca="1">IF(AND('Tracking Data'!O342&lt;&gt;"",'Tracking Data'!P342="",'Tracking Data'!$C342&lt;&gt;"Blocked",'Tracking Data'!$C342&lt;&gt;"Aborted"),1,"")</f>
        <v/>
      </c>
      <c r="J342" t="str">
        <f ca="1">IF(AND('Tracking Data'!P342&lt;&gt;"",'Tracking Data'!Q342="",'Tracking Data'!$C342&lt;&gt;"Blocked",'Tracking Data'!$C342&lt;&gt;"Aborted"),1,"")</f>
        <v/>
      </c>
      <c r="K342" t="str">
        <f ca="1">IF(AND('Tracking Data'!Q342&lt;&gt;"",'Tracking Data'!R342="",'Tracking Data'!$C342&lt;&gt;"Blocked",'Tracking Data'!$C342&lt;&gt;"Aborted"),1,"")</f>
        <v/>
      </c>
      <c r="L342" t="str">
        <f>IF('Tracking Data'!R342&lt;&gt;"",1,"")</f>
        <v/>
      </c>
      <c r="M342" t="b">
        <f>IF('Tracking Data'!H342="XS",0,IF('Tracking Data'!H342="S",2,IF('Tracking Data'!H342="M",3,IF('Tracking Data'!H342="L",5,IF('Tracking Data'!H342="XL",10)))))</f>
        <v>0</v>
      </c>
      <c r="N342" s="22" t="e">
        <f>WORKDAY('Tracking Data'!K342,M342)</f>
        <v>#VALUE!</v>
      </c>
      <c r="O342" s="22" t="e">
        <f>IF(L342&lt;&gt;1,N342,'Tracking Data'!R342)</f>
        <v>#VALUE!</v>
      </c>
    </row>
    <row r="343" spans="5:15" x14ac:dyDescent="0.25">
      <c r="E343" t="str">
        <f ca="1">IF(AND('Tracking Data'!K343&lt;&gt;"",'Tracking Data'!L343="",'Tracking Data'!$C343&lt;&gt;"Blocked",'Tracking Data'!$C343&lt;&gt;"Aborted"),1,"")</f>
        <v/>
      </c>
      <c r="F343" t="str">
        <f ca="1">IF(AND('Tracking Data'!L343&lt;&gt;"",'Tracking Data'!M343="",'Tracking Data'!$C343&lt;&gt;"Blocked",'Tracking Data'!$C343&lt;&gt;"Aborted"),1,"")</f>
        <v/>
      </c>
      <c r="G343" t="str">
        <f ca="1">IF(AND('Tracking Data'!M343&lt;&gt;"",'Tracking Data'!N343="",'Tracking Data'!$C343&lt;&gt;"Blocked",'Tracking Data'!$C343&lt;&gt;"Aborted"),1,"")</f>
        <v/>
      </c>
      <c r="H343" t="str">
        <f ca="1">IF(AND('Tracking Data'!N343&lt;&gt;"",'Tracking Data'!O343="",'Tracking Data'!$C343&lt;&gt;"Blocked",'Tracking Data'!$C343&lt;&gt;"Aborted"),1,"")</f>
        <v/>
      </c>
      <c r="I343" t="str">
        <f ca="1">IF(AND('Tracking Data'!O343&lt;&gt;"",'Tracking Data'!P343="",'Tracking Data'!$C343&lt;&gt;"Blocked",'Tracking Data'!$C343&lt;&gt;"Aborted"),1,"")</f>
        <v/>
      </c>
      <c r="J343" t="str">
        <f ca="1">IF(AND('Tracking Data'!P343&lt;&gt;"",'Tracking Data'!Q343="",'Tracking Data'!$C343&lt;&gt;"Blocked",'Tracking Data'!$C343&lt;&gt;"Aborted"),1,"")</f>
        <v/>
      </c>
      <c r="K343" t="str">
        <f ca="1">IF(AND('Tracking Data'!Q343&lt;&gt;"",'Tracking Data'!R343="",'Tracking Data'!$C343&lt;&gt;"Blocked",'Tracking Data'!$C343&lt;&gt;"Aborted"),1,"")</f>
        <v/>
      </c>
      <c r="L343" t="str">
        <f>IF('Tracking Data'!R343&lt;&gt;"",1,"")</f>
        <v/>
      </c>
      <c r="M343" t="b">
        <f>IF('Tracking Data'!H343="XS",0,IF('Tracking Data'!H343="S",2,IF('Tracking Data'!H343="M",3,IF('Tracking Data'!H343="L",5,IF('Tracking Data'!H343="XL",10)))))</f>
        <v>0</v>
      </c>
      <c r="N343" s="22" t="e">
        <f>WORKDAY('Tracking Data'!K343,M343)</f>
        <v>#VALUE!</v>
      </c>
      <c r="O343" s="22" t="e">
        <f>IF(L343&lt;&gt;1,N343,'Tracking Data'!R343)</f>
        <v>#VALUE!</v>
      </c>
    </row>
    <row r="344" spans="5:15" x14ac:dyDescent="0.25">
      <c r="E344" t="str">
        <f ca="1">IF(AND('Tracking Data'!K344&lt;&gt;"",'Tracking Data'!L344="",'Tracking Data'!$C344&lt;&gt;"Blocked",'Tracking Data'!$C344&lt;&gt;"Aborted"),1,"")</f>
        <v/>
      </c>
      <c r="F344" t="str">
        <f ca="1">IF(AND('Tracking Data'!L344&lt;&gt;"",'Tracking Data'!M344="",'Tracking Data'!$C344&lt;&gt;"Blocked",'Tracking Data'!$C344&lt;&gt;"Aborted"),1,"")</f>
        <v/>
      </c>
      <c r="G344" t="str">
        <f ca="1">IF(AND('Tracking Data'!M344&lt;&gt;"",'Tracking Data'!N344="",'Tracking Data'!$C344&lt;&gt;"Blocked",'Tracking Data'!$C344&lt;&gt;"Aborted"),1,"")</f>
        <v/>
      </c>
      <c r="H344" t="str">
        <f ca="1">IF(AND('Tracking Data'!N344&lt;&gt;"",'Tracking Data'!O344="",'Tracking Data'!$C344&lt;&gt;"Blocked",'Tracking Data'!$C344&lt;&gt;"Aborted"),1,"")</f>
        <v/>
      </c>
      <c r="I344" t="str">
        <f ca="1">IF(AND('Tracking Data'!O344&lt;&gt;"",'Tracking Data'!P344="",'Tracking Data'!$C344&lt;&gt;"Blocked",'Tracking Data'!$C344&lt;&gt;"Aborted"),1,"")</f>
        <v/>
      </c>
      <c r="J344" t="str">
        <f ca="1">IF(AND('Tracking Data'!P344&lt;&gt;"",'Tracking Data'!Q344="",'Tracking Data'!$C344&lt;&gt;"Blocked",'Tracking Data'!$C344&lt;&gt;"Aborted"),1,"")</f>
        <v/>
      </c>
      <c r="K344" t="str">
        <f ca="1">IF(AND('Tracking Data'!Q344&lt;&gt;"",'Tracking Data'!R344="",'Tracking Data'!$C344&lt;&gt;"Blocked",'Tracking Data'!$C344&lt;&gt;"Aborted"),1,"")</f>
        <v/>
      </c>
      <c r="L344" t="str">
        <f>IF('Tracking Data'!R344&lt;&gt;"",1,"")</f>
        <v/>
      </c>
      <c r="M344" t="b">
        <f>IF('Tracking Data'!H344="XS",0,IF('Tracking Data'!H344="S",2,IF('Tracking Data'!H344="M",3,IF('Tracking Data'!H344="L",5,IF('Tracking Data'!H344="XL",10)))))</f>
        <v>0</v>
      </c>
      <c r="N344" s="22" t="e">
        <f>WORKDAY('Tracking Data'!K344,M344)</f>
        <v>#VALUE!</v>
      </c>
      <c r="O344" s="22" t="e">
        <f>IF(L344&lt;&gt;1,N344,'Tracking Data'!R344)</f>
        <v>#VALUE!</v>
      </c>
    </row>
    <row r="345" spans="5:15" x14ac:dyDescent="0.25">
      <c r="E345" t="str">
        <f ca="1">IF(AND('Tracking Data'!K345&lt;&gt;"",'Tracking Data'!L345="",'Tracking Data'!$C345&lt;&gt;"Blocked",'Tracking Data'!$C345&lt;&gt;"Aborted"),1,"")</f>
        <v/>
      </c>
      <c r="F345" t="str">
        <f ca="1">IF(AND('Tracking Data'!L345&lt;&gt;"",'Tracking Data'!M345="",'Tracking Data'!$C345&lt;&gt;"Blocked",'Tracking Data'!$C345&lt;&gt;"Aborted"),1,"")</f>
        <v/>
      </c>
      <c r="G345" t="str">
        <f ca="1">IF(AND('Tracking Data'!M345&lt;&gt;"",'Tracking Data'!N345="",'Tracking Data'!$C345&lt;&gt;"Blocked",'Tracking Data'!$C345&lt;&gt;"Aborted"),1,"")</f>
        <v/>
      </c>
      <c r="H345" t="str">
        <f ca="1">IF(AND('Tracking Data'!N345&lt;&gt;"",'Tracking Data'!O345="",'Tracking Data'!$C345&lt;&gt;"Blocked",'Tracking Data'!$C345&lt;&gt;"Aborted"),1,"")</f>
        <v/>
      </c>
      <c r="I345" t="str">
        <f ca="1">IF(AND('Tracking Data'!O345&lt;&gt;"",'Tracking Data'!P345="",'Tracking Data'!$C345&lt;&gt;"Blocked",'Tracking Data'!$C345&lt;&gt;"Aborted"),1,"")</f>
        <v/>
      </c>
      <c r="J345" t="str">
        <f ca="1">IF(AND('Tracking Data'!P345&lt;&gt;"",'Tracking Data'!Q345="",'Tracking Data'!$C345&lt;&gt;"Blocked",'Tracking Data'!$C345&lt;&gt;"Aborted"),1,"")</f>
        <v/>
      </c>
      <c r="K345" t="str">
        <f ca="1">IF(AND('Tracking Data'!Q345&lt;&gt;"",'Tracking Data'!R345="",'Tracking Data'!$C345&lt;&gt;"Blocked",'Tracking Data'!$C345&lt;&gt;"Aborted"),1,"")</f>
        <v/>
      </c>
      <c r="L345" t="str">
        <f>IF('Tracking Data'!R345&lt;&gt;"",1,"")</f>
        <v/>
      </c>
      <c r="M345" t="b">
        <f>IF('Tracking Data'!H345="XS",0,IF('Tracking Data'!H345="S",2,IF('Tracking Data'!H345="M",3,IF('Tracking Data'!H345="L",5,IF('Tracking Data'!H345="XL",10)))))</f>
        <v>0</v>
      </c>
      <c r="N345" s="22" t="e">
        <f>WORKDAY('Tracking Data'!K345,M345)</f>
        <v>#VALUE!</v>
      </c>
      <c r="O345" s="22" t="e">
        <f>IF(L345&lt;&gt;1,N345,'Tracking Data'!R345)</f>
        <v>#VALUE!</v>
      </c>
    </row>
    <row r="346" spans="5:15" x14ac:dyDescent="0.25">
      <c r="E346" t="str">
        <f ca="1">IF(AND('Tracking Data'!K346&lt;&gt;"",'Tracking Data'!L346="",'Tracking Data'!$C346&lt;&gt;"Blocked",'Tracking Data'!$C346&lt;&gt;"Aborted"),1,"")</f>
        <v/>
      </c>
      <c r="F346" t="str">
        <f ca="1">IF(AND('Tracking Data'!L346&lt;&gt;"",'Tracking Data'!M346="",'Tracking Data'!$C346&lt;&gt;"Blocked",'Tracking Data'!$C346&lt;&gt;"Aborted"),1,"")</f>
        <v/>
      </c>
      <c r="G346" t="str">
        <f ca="1">IF(AND('Tracking Data'!M346&lt;&gt;"",'Tracking Data'!N346="",'Tracking Data'!$C346&lt;&gt;"Blocked",'Tracking Data'!$C346&lt;&gt;"Aborted"),1,"")</f>
        <v/>
      </c>
      <c r="H346" t="str">
        <f ca="1">IF(AND('Tracking Data'!N346&lt;&gt;"",'Tracking Data'!O346="",'Tracking Data'!$C346&lt;&gt;"Blocked",'Tracking Data'!$C346&lt;&gt;"Aborted"),1,"")</f>
        <v/>
      </c>
      <c r="I346" t="str">
        <f ca="1">IF(AND('Tracking Data'!O346&lt;&gt;"",'Tracking Data'!P346="",'Tracking Data'!$C346&lt;&gt;"Blocked",'Tracking Data'!$C346&lt;&gt;"Aborted"),1,"")</f>
        <v/>
      </c>
      <c r="J346" t="str">
        <f ca="1">IF(AND('Tracking Data'!P346&lt;&gt;"",'Tracking Data'!Q346="",'Tracking Data'!$C346&lt;&gt;"Blocked",'Tracking Data'!$C346&lt;&gt;"Aborted"),1,"")</f>
        <v/>
      </c>
      <c r="K346" t="str">
        <f ca="1">IF(AND('Tracking Data'!Q346&lt;&gt;"",'Tracking Data'!R346="",'Tracking Data'!$C346&lt;&gt;"Blocked",'Tracking Data'!$C346&lt;&gt;"Aborted"),1,"")</f>
        <v/>
      </c>
      <c r="L346" t="str">
        <f>IF('Tracking Data'!R346&lt;&gt;"",1,"")</f>
        <v/>
      </c>
      <c r="M346" t="b">
        <f>IF('Tracking Data'!H346="XS",0,IF('Tracking Data'!H346="S",2,IF('Tracking Data'!H346="M",3,IF('Tracking Data'!H346="L",5,IF('Tracking Data'!H346="XL",10)))))</f>
        <v>0</v>
      </c>
      <c r="N346" s="22" t="e">
        <f>WORKDAY('Tracking Data'!K346,M346)</f>
        <v>#VALUE!</v>
      </c>
      <c r="O346" s="22" t="e">
        <f>IF(L346&lt;&gt;1,N346,'Tracking Data'!R346)</f>
        <v>#VALUE!</v>
      </c>
    </row>
    <row r="347" spans="5:15" x14ac:dyDescent="0.25">
      <c r="E347" t="str">
        <f ca="1">IF(AND('Tracking Data'!K347&lt;&gt;"",'Tracking Data'!L347="",'Tracking Data'!$C347&lt;&gt;"Blocked",'Tracking Data'!$C347&lt;&gt;"Aborted"),1,"")</f>
        <v/>
      </c>
      <c r="F347" t="str">
        <f ca="1">IF(AND('Tracking Data'!L347&lt;&gt;"",'Tracking Data'!M347="",'Tracking Data'!$C347&lt;&gt;"Blocked",'Tracking Data'!$C347&lt;&gt;"Aborted"),1,"")</f>
        <v/>
      </c>
      <c r="G347" t="str">
        <f ca="1">IF(AND('Tracking Data'!M347&lt;&gt;"",'Tracking Data'!N347="",'Tracking Data'!$C347&lt;&gt;"Blocked",'Tracking Data'!$C347&lt;&gt;"Aborted"),1,"")</f>
        <v/>
      </c>
      <c r="H347" t="str">
        <f ca="1">IF(AND('Tracking Data'!N347&lt;&gt;"",'Tracking Data'!O347="",'Tracking Data'!$C347&lt;&gt;"Blocked",'Tracking Data'!$C347&lt;&gt;"Aborted"),1,"")</f>
        <v/>
      </c>
      <c r="I347" t="str">
        <f ca="1">IF(AND('Tracking Data'!O347&lt;&gt;"",'Tracking Data'!P347="",'Tracking Data'!$C347&lt;&gt;"Blocked",'Tracking Data'!$C347&lt;&gt;"Aborted"),1,"")</f>
        <v/>
      </c>
      <c r="J347" t="str">
        <f ca="1">IF(AND('Tracking Data'!P347&lt;&gt;"",'Tracking Data'!Q347="",'Tracking Data'!$C347&lt;&gt;"Blocked",'Tracking Data'!$C347&lt;&gt;"Aborted"),1,"")</f>
        <v/>
      </c>
      <c r="K347" t="str">
        <f ca="1">IF(AND('Tracking Data'!Q347&lt;&gt;"",'Tracking Data'!R347="",'Tracking Data'!$C347&lt;&gt;"Blocked",'Tracking Data'!$C347&lt;&gt;"Aborted"),1,"")</f>
        <v/>
      </c>
      <c r="L347" t="str">
        <f>IF('Tracking Data'!R347&lt;&gt;"",1,"")</f>
        <v/>
      </c>
      <c r="M347" t="b">
        <f>IF('Tracking Data'!H347="XS",0,IF('Tracking Data'!H347="S",2,IF('Tracking Data'!H347="M",3,IF('Tracking Data'!H347="L",5,IF('Tracking Data'!H347="XL",10)))))</f>
        <v>0</v>
      </c>
      <c r="N347" s="22" t="e">
        <f>WORKDAY('Tracking Data'!K347,M347)</f>
        <v>#VALUE!</v>
      </c>
      <c r="O347" s="22" t="e">
        <f>IF(L347&lt;&gt;1,N347,'Tracking Data'!R347)</f>
        <v>#VALUE!</v>
      </c>
    </row>
    <row r="348" spans="5:15" x14ac:dyDescent="0.25">
      <c r="E348" t="str">
        <f ca="1">IF(AND('Tracking Data'!K348&lt;&gt;"",'Tracking Data'!L348="",'Tracking Data'!$C348&lt;&gt;"Blocked",'Tracking Data'!$C348&lt;&gt;"Aborted"),1,"")</f>
        <v/>
      </c>
      <c r="F348" t="str">
        <f ca="1">IF(AND('Tracking Data'!L348&lt;&gt;"",'Tracking Data'!M348="",'Tracking Data'!$C348&lt;&gt;"Blocked",'Tracking Data'!$C348&lt;&gt;"Aborted"),1,"")</f>
        <v/>
      </c>
      <c r="G348" t="str">
        <f ca="1">IF(AND('Tracking Data'!M348&lt;&gt;"",'Tracking Data'!N348="",'Tracking Data'!$C348&lt;&gt;"Blocked",'Tracking Data'!$C348&lt;&gt;"Aborted"),1,"")</f>
        <v/>
      </c>
      <c r="H348" t="str">
        <f ca="1">IF(AND('Tracking Data'!N348&lt;&gt;"",'Tracking Data'!O348="",'Tracking Data'!$C348&lt;&gt;"Blocked",'Tracking Data'!$C348&lt;&gt;"Aborted"),1,"")</f>
        <v/>
      </c>
      <c r="I348" t="str">
        <f ca="1">IF(AND('Tracking Data'!O348&lt;&gt;"",'Tracking Data'!P348="",'Tracking Data'!$C348&lt;&gt;"Blocked",'Tracking Data'!$C348&lt;&gt;"Aborted"),1,"")</f>
        <v/>
      </c>
      <c r="J348" t="str">
        <f ca="1">IF(AND('Tracking Data'!P348&lt;&gt;"",'Tracking Data'!Q348="",'Tracking Data'!$C348&lt;&gt;"Blocked",'Tracking Data'!$C348&lt;&gt;"Aborted"),1,"")</f>
        <v/>
      </c>
      <c r="K348" t="str">
        <f ca="1">IF(AND('Tracking Data'!Q348&lt;&gt;"",'Tracking Data'!R348="",'Tracking Data'!$C348&lt;&gt;"Blocked",'Tracking Data'!$C348&lt;&gt;"Aborted"),1,"")</f>
        <v/>
      </c>
      <c r="L348" t="str">
        <f>IF('Tracking Data'!R348&lt;&gt;"",1,"")</f>
        <v/>
      </c>
      <c r="M348" t="b">
        <f>IF('Tracking Data'!H348="XS",0,IF('Tracking Data'!H348="S",2,IF('Tracking Data'!H348="M",3,IF('Tracking Data'!H348="L",5,IF('Tracking Data'!H348="XL",10)))))</f>
        <v>0</v>
      </c>
      <c r="N348" s="22" t="e">
        <f>WORKDAY('Tracking Data'!K348,M348)</f>
        <v>#VALUE!</v>
      </c>
      <c r="O348" s="22" t="e">
        <f>IF(L348&lt;&gt;1,N348,'Tracking Data'!R348)</f>
        <v>#VALUE!</v>
      </c>
    </row>
    <row r="349" spans="5:15" x14ac:dyDescent="0.25">
      <c r="E349" t="str">
        <f ca="1">IF(AND('Tracking Data'!K349&lt;&gt;"",'Tracking Data'!L349="",'Tracking Data'!$C349&lt;&gt;"Blocked",'Tracking Data'!$C349&lt;&gt;"Aborted"),1,"")</f>
        <v/>
      </c>
      <c r="F349" t="str">
        <f ca="1">IF(AND('Tracking Data'!L349&lt;&gt;"",'Tracking Data'!M349="",'Tracking Data'!$C349&lt;&gt;"Blocked",'Tracking Data'!$C349&lt;&gt;"Aborted"),1,"")</f>
        <v/>
      </c>
      <c r="G349" t="str">
        <f ca="1">IF(AND('Tracking Data'!M349&lt;&gt;"",'Tracking Data'!N349="",'Tracking Data'!$C349&lt;&gt;"Blocked",'Tracking Data'!$C349&lt;&gt;"Aborted"),1,"")</f>
        <v/>
      </c>
      <c r="H349" t="str">
        <f ca="1">IF(AND('Tracking Data'!N349&lt;&gt;"",'Tracking Data'!O349="",'Tracking Data'!$C349&lt;&gt;"Blocked",'Tracking Data'!$C349&lt;&gt;"Aborted"),1,"")</f>
        <v/>
      </c>
      <c r="I349" t="str">
        <f ca="1">IF(AND('Tracking Data'!O349&lt;&gt;"",'Tracking Data'!P349="",'Tracking Data'!$C349&lt;&gt;"Blocked",'Tracking Data'!$C349&lt;&gt;"Aborted"),1,"")</f>
        <v/>
      </c>
      <c r="J349" t="str">
        <f ca="1">IF(AND('Tracking Data'!P349&lt;&gt;"",'Tracking Data'!Q349="",'Tracking Data'!$C349&lt;&gt;"Blocked",'Tracking Data'!$C349&lt;&gt;"Aborted"),1,"")</f>
        <v/>
      </c>
      <c r="K349" t="str">
        <f ca="1">IF(AND('Tracking Data'!Q349&lt;&gt;"",'Tracking Data'!R349="",'Tracking Data'!$C349&lt;&gt;"Blocked",'Tracking Data'!$C349&lt;&gt;"Aborted"),1,"")</f>
        <v/>
      </c>
      <c r="L349" t="str">
        <f>IF('Tracking Data'!R349&lt;&gt;"",1,"")</f>
        <v/>
      </c>
      <c r="M349" t="b">
        <f>IF('Tracking Data'!H349="XS",0,IF('Tracking Data'!H349="S",2,IF('Tracking Data'!H349="M",3,IF('Tracking Data'!H349="L",5,IF('Tracking Data'!H349="XL",10)))))</f>
        <v>0</v>
      </c>
      <c r="N349" s="22" t="e">
        <f>WORKDAY('Tracking Data'!K349,M349)</f>
        <v>#VALUE!</v>
      </c>
      <c r="O349" s="22" t="e">
        <f>IF(L349&lt;&gt;1,N349,'Tracking Data'!R349)</f>
        <v>#VALUE!</v>
      </c>
    </row>
    <row r="350" spans="5:15" x14ac:dyDescent="0.25">
      <c r="E350" t="str">
        <f ca="1">IF(AND('Tracking Data'!K350&lt;&gt;"",'Tracking Data'!L350="",'Tracking Data'!$C350&lt;&gt;"Blocked",'Tracking Data'!$C350&lt;&gt;"Aborted"),1,"")</f>
        <v/>
      </c>
      <c r="F350" t="str">
        <f ca="1">IF(AND('Tracking Data'!L350&lt;&gt;"",'Tracking Data'!M350="",'Tracking Data'!$C350&lt;&gt;"Blocked",'Tracking Data'!$C350&lt;&gt;"Aborted"),1,"")</f>
        <v/>
      </c>
      <c r="G350" t="str">
        <f ca="1">IF(AND('Tracking Data'!M350&lt;&gt;"",'Tracking Data'!N350="",'Tracking Data'!$C350&lt;&gt;"Blocked",'Tracking Data'!$C350&lt;&gt;"Aborted"),1,"")</f>
        <v/>
      </c>
      <c r="H350" t="str">
        <f ca="1">IF(AND('Tracking Data'!N350&lt;&gt;"",'Tracking Data'!O350="",'Tracking Data'!$C350&lt;&gt;"Blocked",'Tracking Data'!$C350&lt;&gt;"Aborted"),1,"")</f>
        <v/>
      </c>
      <c r="I350" t="str">
        <f ca="1">IF(AND('Tracking Data'!O350&lt;&gt;"",'Tracking Data'!P350="",'Tracking Data'!$C350&lt;&gt;"Blocked",'Tracking Data'!$C350&lt;&gt;"Aborted"),1,"")</f>
        <v/>
      </c>
      <c r="J350" t="str">
        <f ca="1">IF(AND('Tracking Data'!P350&lt;&gt;"",'Tracking Data'!Q350="",'Tracking Data'!$C350&lt;&gt;"Blocked",'Tracking Data'!$C350&lt;&gt;"Aborted"),1,"")</f>
        <v/>
      </c>
      <c r="K350" t="str">
        <f ca="1">IF(AND('Tracking Data'!Q350&lt;&gt;"",'Tracking Data'!R350="",'Tracking Data'!$C350&lt;&gt;"Blocked",'Tracking Data'!$C350&lt;&gt;"Aborted"),1,"")</f>
        <v/>
      </c>
      <c r="L350" t="str">
        <f>IF('Tracking Data'!R350&lt;&gt;"",1,"")</f>
        <v/>
      </c>
      <c r="M350" t="b">
        <f>IF('Tracking Data'!H350="XS",0,IF('Tracking Data'!H350="S",2,IF('Tracking Data'!H350="M",3,IF('Tracking Data'!H350="L",5,IF('Tracking Data'!H350="XL",10)))))</f>
        <v>0</v>
      </c>
      <c r="N350" s="22" t="e">
        <f>WORKDAY('Tracking Data'!K350,M350)</f>
        <v>#VALUE!</v>
      </c>
      <c r="O350" s="22" t="e">
        <f>IF(L350&lt;&gt;1,N350,'Tracking Data'!R350)</f>
        <v>#VALUE!</v>
      </c>
    </row>
    <row r="351" spans="5:15" x14ac:dyDescent="0.25">
      <c r="E351" t="str">
        <f ca="1">IF(AND('Tracking Data'!K351&lt;&gt;"",'Tracking Data'!L351="",'Tracking Data'!$C351&lt;&gt;"Blocked",'Tracking Data'!$C351&lt;&gt;"Aborted"),1,"")</f>
        <v/>
      </c>
      <c r="F351" t="str">
        <f ca="1">IF(AND('Tracking Data'!L351&lt;&gt;"",'Tracking Data'!M351="",'Tracking Data'!$C351&lt;&gt;"Blocked",'Tracking Data'!$C351&lt;&gt;"Aborted"),1,"")</f>
        <v/>
      </c>
      <c r="G351" t="str">
        <f ca="1">IF(AND('Tracking Data'!M351&lt;&gt;"",'Tracking Data'!N351="",'Tracking Data'!$C351&lt;&gt;"Blocked",'Tracking Data'!$C351&lt;&gt;"Aborted"),1,"")</f>
        <v/>
      </c>
      <c r="H351" t="str">
        <f ca="1">IF(AND('Tracking Data'!N351&lt;&gt;"",'Tracking Data'!O351="",'Tracking Data'!$C351&lt;&gt;"Blocked",'Tracking Data'!$C351&lt;&gt;"Aborted"),1,"")</f>
        <v/>
      </c>
      <c r="I351" t="str">
        <f ca="1">IF(AND('Tracking Data'!O351&lt;&gt;"",'Tracking Data'!P351="",'Tracking Data'!$C351&lt;&gt;"Blocked",'Tracking Data'!$C351&lt;&gt;"Aborted"),1,"")</f>
        <v/>
      </c>
      <c r="J351" t="str">
        <f ca="1">IF(AND('Tracking Data'!P351&lt;&gt;"",'Tracking Data'!Q351="",'Tracking Data'!$C351&lt;&gt;"Blocked",'Tracking Data'!$C351&lt;&gt;"Aborted"),1,"")</f>
        <v/>
      </c>
      <c r="K351" t="str">
        <f ca="1">IF(AND('Tracking Data'!Q351&lt;&gt;"",'Tracking Data'!R351="",'Tracking Data'!$C351&lt;&gt;"Blocked",'Tracking Data'!$C351&lt;&gt;"Aborted"),1,"")</f>
        <v/>
      </c>
      <c r="L351" t="str">
        <f>IF('Tracking Data'!R351&lt;&gt;"",1,"")</f>
        <v/>
      </c>
      <c r="M351" t="b">
        <f>IF('Tracking Data'!H351="XS",0,IF('Tracking Data'!H351="S",2,IF('Tracking Data'!H351="M",3,IF('Tracking Data'!H351="L",5,IF('Tracking Data'!H351="XL",10)))))</f>
        <v>0</v>
      </c>
      <c r="N351" s="22" t="e">
        <f>WORKDAY('Tracking Data'!K351,M351)</f>
        <v>#VALUE!</v>
      </c>
      <c r="O351" s="22" t="e">
        <f>IF(L351&lt;&gt;1,N351,'Tracking Data'!R351)</f>
        <v>#VALUE!</v>
      </c>
    </row>
    <row r="352" spans="5:15" x14ac:dyDescent="0.25">
      <c r="E352" t="str">
        <f ca="1">IF(AND('Tracking Data'!K352&lt;&gt;"",'Tracking Data'!L352="",'Tracking Data'!$C352&lt;&gt;"Blocked",'Tracking Data'!$C352&lt;&gt;"Aborted"),1,"")</f>
        <v/>
      </c>
      <c r="F352" t="str">
        <f ca="1">IF(AND('Tracking Data'!L352&lt;&gt;"",'Tracking Data'!M352="",'Tracking Data'!$C352&lt;&gt;"Blocked",'Tracking Data'!$C352&lt;&gt;"Aborted"),1,"")</f>
        <v/>
      </c>
      <c r="G352" t="str">
        <f ca="1">IF(AND('Tracking Data'!M352&lt;&gt;"",'Tracking Data'!N352="",'Tracking Data'!$C352&lt;&gt;"Blocked",'Tracking Data'!$C352&lt;&gt;"Aborted"),1,"")</f>
        <v/>
      </c>
      <c r="H352" t="str">
        <f ca="1">IF(AND('Tracking Data'!N352&lt;&gt;"",'Tracking Data'!O352="",'Tracking Data'!$C352&lt;&gt;"Blocked",'Tracking Data'!$C352&lt;&gt;"Aborted"),1,"")</f>
        <v/>
      </c>
      <c r="I352" t="str">
        <f ca="1">IF(AND('Tracking Data'!O352&lt;&gt;"",'Tracking Data'!P352="",'Tracking Data'!$C352&lt;&gt;"Blocked",'Tracking Data'!$C352&lt;&gt;"Aborted"),1,"")</f>
        <v/>
      </c>
      <c r="J352" t="str">
        <f ca="1">IF(AND('Tracking Data'!P352&lt;&gt;"",'Tracking Data'!Q352="",'Tracking Data'!$C352&lt;&gt;"Blocked",'Tracking Data'!$C352&lt;&gt;"Aborted"),1,"")</f>
        <v/>
      </c>
      <c r="K352" t="str">
        <f ca="1">IF(AND('Tracking Data'!Q352&lt;&gt;"",'Tracking Data'!R352="",'Tracking Data'!$C352&lt;&gt;"Blocked",'Tracking Data'!$C352&lt;&gt;"Aborted"),1,"")</f>
        <v/>
      </c>
      <c r="L352" t="str">
        <f>IF('Tracking Data'!R352&lt;&gt;"",1,"")</f>
        <v/>
      </c>
      <c r="M352" t="b">
        <f>IF('Tracking Data'!H352="XS",0,IF('Tracking Data'!H352="S",2,IF('Tracking Data'!H352="M",3,IF('Tracking Data'!H352="L",5,IF('Tracking Data'!H352="XL",10)))))</f>
        <v>0</v>
      </c>
      <c r="N352" s="22" t="e">
        <f>WORKDAY('Tracking Data'!K352,M352)</f>
        <v>#VALUE!</v>
      </c>
      <c r="O352" s="22" t="e">
        <f>IF(L352&lt;&gt;1,N352,'Tracking Data'!R352)</f>
        <v>#VALUE!</v>
      </c>
    </row>
    <row r="353" spans="5:15" x14ac:dyDescent="0.25">
      <c r="E353" t="str">
        <f ca="1">IF(AND('Tracking Data'!K353&lt;&gt;"",'Tracking Data'!L353="",'Tracking Data'!$C353&lt;&gt;"Blocked",'Tracking Data'!$C353&lt;&gt;"Aborted"),1,"")</f>
        <v/>
      </c>
      <c r="F353" t="str">
        <f ca="1">IF(AND('Tracking Data'!L353&lt;&gt;"",'Tracking Data'!M353="",'Tracking Data'!$C353&lt;&gt;"Blocked",'Tracking Data'!$C353&lt;&gt;"Aborted"),1,"")</f>
        <v/>
      </c>
      <c r="G353" t="str">
        <f ca="1">IF(AND('Tracking Data'!M353&lt;&gt;"",'Tracking Data'!N353="",'Tracking Data'!$C353&lt;&gt;"Blocked",'Tracking Data'!$C353&lt;&gt;"Aborted"),1,"")</f>
        <v/>
      </c>
      <c r="H353" t="str">
        <f ca="1">IF(AND('Tracking Data'!N353&lt;&gt;"",'Tracking Data'!O353="",'Tracking Data'!$C353&lt;&gt;"Blocked",'Tracking Data'!$C353&lt;&gt;"Aborted"),1,"")</f>
        <v/>
      </c>
      <c r="I353" t="str">
        <f ca="1">IF(AND('Tracking Data'!O353&lt;&gt;"",'Tracking Data'!P353="",'Tracking Data'!$C353&lt;&gt;"Blocked",'Tracking Data'!$C353&lt;&gt;"Aborted"),1,"")</f>
        <v/>
      </c>
      <c r="J353" t="str">
        <f ca="1">IF(AND('Tracking Data'!P353&lt;&gt;"",'Tracking Data'!Q353="",'Tracking Data'!$C353&lt;&gt;"Blocked",'Tracking Data'!$C353&lt;&gt;"Aborted"),1,"")</f>
        <v/>
      </c>
      <c r="K353" t="str">
        <f ca="1">IF(AND('Tracking Data'!Q353&lt;&gt;"",'Tracking Data'!R353="",'Tracking Data'!$C353&lt;&gt;"Blocked",'Tracking Data'!$C353&lt;&gt;"Aborted"),1,"")</f>
        <v/>
      </c>
      <c r="L353" t="str">
        <f>IF('Tracking Data'!R353&lt;&gt;"",1,"")</f>
        <v/>
      </c>
      <c r="M353" t="b">
        <f>IF('Tracking Data'!H353="XS",0,IF('Tracking Data'!H353="S",2,IF('Tracking Data'!H353="M",3,IF('Tracking Data'!H353="L",5,IF('Tracking Data'!H353="XL",10)))))</f>
        <v>0</v>
      </c>
      <c r="N353" s="22" t="e">
        <f>WORKDAY('Tracking Data'!K353,M353)</f>
        <v>#VALUE!</v>
      </c>
      <c r="O353" s="22" t="e">
        <f>IF(L353&lt;&gt;1,N353,'Tracking Data'!R353)</f>
        <v>#VALUE!</v>
      </c>
    </row>
    <row r="354" spans="5:15" x14ac:dyDescent="0.25">
      <c r="E354" t="str">
        <f ca="1">IF(AND('Tracking Data'!K354&lt;&gt;"",'Tracking Data'!L354="",'Tracking Data'!$C354&lt;&gt;"Blocked",'Tracking Data'!$C354&lt;&gt;"Aborted"),1,"")</f>
        <v/>
      </c>
      <c r="F354" t="str">
        <f ca="1">IF(AND('Tracking Data'!L354&lt;&gt;"",'Tracking Data'!M354="",'Tracking Data'!$C354&lt;&gt;"Blocked",'Tracking Data'!$C354&lt;&gt;"Aborted"),1,"")</f>
        <v/>
      </c>
      <c r="G354" t="str">
        <f ca="1">IF(AND('Tracking Data'!M354&lt;&gt;"",'Tracking Data'!N354="",'Tracking Data'!$C354&lt;&gt;"Blocked",'Tracking Data'!$C354&lt;&gt;"Aborted"),1,"")</f>
        <v/>
      </c>
      <c r="H354" t="str">
        <f ca="1">IF(AND('Tracking Data'!N354&lt;&gt;"",'Tracking Data'!O354="",'Tracking Data'!$C354&lt;&gt;"Blocked",'Tracking Data'!$C354&lt;&gt;"Aborted"),1,"")</f>
        <v/>
      </c>
      <c r="I354" t="str">
        <f ca="1">IF(AND('Tracking Data'!O354&lt;&gt;"",'Tracking Data'!P354="",'Tracking Data'!$C354&lt;&gt;"Blocked",'Tracking Data'!$C354&lt;&gt;"Aborted"),1,"")</f>
        <v/>
      </c>
      <c r="J354" t="str">
        <f ca="1">IF(AND('Tracking Data'!P354&lt;&gt;"",'Tracking Data'!Q354="",'Tracking Data'!$C354&lt;&gt;"Blocked",'Tracking Data'!$C354&lt;&gt;"Aborted"),1,"")</f>
        <v/>
      </c>
      <c r="K354" t="str">
        <f ca="1">IF(AND('Tracking Data'!Q354&lt;&gt;"",'Tracking Data'!R354="",'Tracking Data'!$C354&lt;&gt;"Blocked",'Tracking Data'!$C354&lt;&gt;"Aborted"),1,"")</f>
        <v/>
      </c>
      <c r="L354" t="str">
        <f>IF('Tracking Data'!R354&lt;&gt;"",1,"")</f>
        <v/>
      </c>
      <c r="M354" t="b">
        <f>IF('Tracking Data'!H354="XS",0,IF('Tracking Data'!H354="S",2,IF('Tracking Data'!H354="M",3,IF('Tracking Data'!H354="L",5,IF('Tracking Data'!H354="XL",10)))))</f>
        <v>0</v>
      </c>
      <c r="N354" s="22" t="e">
        <f>WORKDAY('Tracking Data'!K354,M354)</f>
        <v>#VALUE!</v>
      </c>
      <c r="O354" s="22" t="e">
        <f>IF(L354&lt;&gt;1,N354,'Tracking Data'!R354)</f>
        <v>#VALUE!</v>
      </c>
    </row>
    <row r="355" spans="5:15" x14ac:dyDescent="0.25">
      <c r="E355" t="str">
        <f ca="1">IF(AND('Tracking Data'!K355&lt;&gt;"",'Tracking Data'!L355="",'Tracking Data'!$C355&lt;&gt;"Blocked",'Tracking Data'!$C355&lt;&gt;"Aborted"),1,"")</f>
        <v/>
      </c>
      <c r="F355" t="str">
        <f ca="1">IF(AND('Tracking Data'!L355&lt;&gt;"",'Tracking Data'!M355="",'Tracking Data'!$C355&lt;&gt;"Blocked",'Tracking Data'!$C355&lt;&gt;"Aborted"),1,"")</f>
        <v/>
      </c>
      <c r="G355" t="str">
        <f ca="1">IF(AND('Tracking Data'!M355&lt;&gt;"",'Tracking Data'!N355="",'Tracking Data'!$C355&lt;&gt;"Blocked",'Tracking Data'!$C355&lt;&gt;"Aborted"),1,"")</f>
        <v/>
      </c>
      <c r="H355" t="str">
        <f ca="1">IF(AND('Tracking Data'!N355&lt;&gt;"",'Tracking Data'!O355="",'Tracking Data'!$C355&lt;&gt;"Blocked",'Tracking Data'!$C355&lt;&gt;"Aborted"),1,"")</f>
        <v/>
      </c>
      <c r="I355" t="str">
        <f ca="1">IF(AND('Tracking Data'!O355&lt;&gt;"",'Tracking Data'!P355="",'Tracking Data'!$C355&lt;&gt;"Blocked",'Tracking Data'!$C355&lt;&gt;"Aborted"),1,"")</f>
        <v/>
      </c>
      <c r="J355" t="str">
        <f ca="1">IF(AND('Tracking Data'!P355&lt;&gt;"",'Tracking Data'!Q355="",'Tracking Data'!$C355&lt;&gt;"Blocked",'Tracking Data'!$C355&lt;&gt;"Aborted"),1,"")</f>
        <v/>
      </c>
      <c r="K355" t="str">
        <f ca="1">IF(AND('Tracking Data'!Q355&lt;&gt;"",'Tracking Data'!R355="",'Tracking Data'!$C355&lt;&gt;"Blocked",'Tracking Data'!$C355&lt;&gt;"Aborted"),1,"")</f>
        <v/>
      </c>
      <c r="L355" t="str">
        <f>IF('Tracking Data'!R355&lt;&gt;"",1,"")</f>
        <v/>
      </c>
      <c r="M355" t="b">
        <f>IF('Tracking Data'!H355="XS",0,IF('Tracking Data'!H355="S",2,IF('Tracking Data'!H355="M",3,IF('Tracking Data'!H355="L",5,IF('Tracking Data'!H355="XL",10)))))</f>
        <v>0</v>
      </c>
      <c r="N355" s="22" t="e">
        <f>WORKDAY('Tracking Data'!K355,M355)</f>
        <v>#VALUE!</v>
      </c>
      <c r="O355" s="22" t="e">
        <f>IF(L355&lt;&gt;1,N355,'Tracking Data'!R355)</f>
        <v>#VALUE!</v>
      </c>
    </row>
    <row r="356" spans="5:15" x14ac:dyDescent="0.25">
      <c r="E356" t="str">
        <f ca="1">IF(AND('Tracking Data'!K356&lt;&gt;"",'Tracking Data'!L356="",'Tracking Data'!$C356&lt;&gt;"Blocked",'Tracking Data'!$C356&lt;&gt;"Aborted"),1,"")</f>
        <v/>
      </c>
      <c r="F356" t="str">
        <f ca="1">IF(AND('Tracking Data'!L356&lt;&gt;"",'Tracking Data'!M356="",'Tracking Data'!$C356&lt;&gt;"Blocked",'Tracking Data'!$C356&lt;&gt;"Aborted"),1,"")</f>
        <v/>
      </c>
      <c r="G356" t="str">
        <f ca="1">IF(AND('Tracking Data'!M356&lt;&gt;"",'Tracking Data'!N356="",'Tracking Data'!$C356&lt;&gt;"Blocked",'Tracking Data'!$C356&lt;&gt;"Aborted"),1,"")</f>
        <v/>
      </c>
      <c r="H356" t="str">
        <f ca="1">IF(AND('Tracking Data'!N356&lt;&gt;"",'Tracking Data'!O356="",'Tracking Data'!$C356&lt;&gt;"Blocked",'Tracking Data'!$C356&lt;&gt;"Aborted"),1,"")</f>
        <v/>
      </c>
      <c r="I356" t="str">
        <f ca="1">IF(AND('Tracking Data'!O356&lt;&gt;"",'Tracking Data'!P356="",'Tracking Data'!$C356&lt;&gt;"Blocked",'Tracking Data'!$C356&lt;&gt;"Aborted"),1,"")</f>
        <v/>
      </c>
      <c r="J356" t="str">
        <f ca="1">IF(AND('Tracking Data'!P356&lt;&gt;"",'Tracking Data'!Q356="",'Tracking Data'!$C356&lt;&gt;"Blocked",'Tracking Data'!$C356&lt;&gt;"Aborted"),1,"")</f>
        <v/>
      </c>
      <c r="K356" t="str">
        <f ca="1">IF(AND('Tracking Data'!Q356&lt;&gt;"",'Tracking Data'!R356="",'Tracking Data'!$C356&lt;&gt;"Blocked",'Tracking Data'!$C356&lt;&gt;"Aborted"),1,"")</f>
        <v/>
      </c>
      <c r="L356" t="str">
        <f>IF('Tracking Data'!R356&lt;&gt;"",1,"")</f>
        <v/>
      </c>
      <c r="M356" t="b">
        <f>IF('Tracking Data'!H356="XS",0,IF('Tracking Data'!H356="S",2,IF('Tracking Data'!H356="M",3,IF('Tracking Data'!H356="L",5,IF('Tracking Data'!H356="XL",10)))))</f>
        <v>0</v>
      </c>
      <c r="N356" s="22" t="e">
        <f>WORKDAY('Tracking Data'!K356,M356)</f>
        <v>#VALUE!</v>
      </c>
      <c r="O356" s="22" t="e">
        <f>IF(L356&lt;&gt;1,N356,'Tracking Data'!R356)</f>
        <v>#VALUE!</v>
      </c>
    </row>
    <row r="357" spans="5:15" x14ac:dyDescent="0.25">
      <c r="E357" t="str">
        <f ca="1">IF(AND('Tracking Data'!K357&lt;&gt;"",'Tracking Data'!L357="",'Tracking Data'!$C357&lt;&gt;"Blocked",'Tracking Data'!$C357&lt;&gt;"Aborted"),1,"")</f>
        <v/>
      </c>
      <c r="F357" t="str">
        <f ca="1">IF(AND('Tracking Data'!L357&lt;&gt;"",'Tracking Data'!M357="",'Tracking Data'!$C357&lt;&gt;"Blocked",'Tracking Data'!$C357&lt;&gt;"Aborted"),1,"")</f>
        <v/>
      </c>
      <c r="G357" t="str">
        <f ca="1">IF(AND('Tracking Data'!M357&lt;&gt;"",'Tracking Data'!N357="",'Tracking Data'!$C357&lt;&gt;"Blocked",'Tracking Data'!$C357&lt;&gt;"Aborted"),1,"")</f>
        <v/>
      </c>
      <c r="H357" t="str">
        <f ca="1">IF(AND('Tracking Data'!N357&lt;&gt;"",'Tracking Data'!O357="",'Tracking Data'!$C357&lt;&gt;"Blocked",'Tracking Data'!$C357&lt;&gt;"Aborted"),1,"")</f>
        <v/>
      </c>
      <c r="I357" t="str">
        <f ca="1">IF(AND('Tracking Data'!O357&lt;&gt;"",'Tracking Data'!P357="",'Tracking Data'!$C357&lt;&gt;"Blocked",'Tracking Data'!$C357&lt;&gt;"Aborted"),1,"")</f>
        <v/>
      </c>
      <c r="J357" t="str">
        <f ca="1">IF(AND('Tracking Data'!P357&lt;&gt;"",'Tracking Data'!Q357="",'Tracking Data'!$C357&lt;&gt;"Blocked",'Tracking Data'!$C357&lt;&gt;"Aborted"),1,"")</f>
        <v/>
      </c>
      <c r="K357" t="str">
        <f ca="1">IF(AND('Tracking Data'!Q357&lt;&gt;"",'Tracking Data'!R357="",'Tracking Data'!$C357&lt;&gt;"Blocked",'Tracking Data'!$C357&lt;&gt;"Aborted"),1,"")</f>
        <v/>
      </c>
      <c r="L357" t="str">
        <f>IF('Tracking Data'!R357&lt;&gt;"",1,"")</f>
        <v/>
      </c>
      <c r="M357" t="b">
        <f>IF('Tracking Data'!H357="XS",0,IF('Tracking Data'!H357="S",2,IF('Tracking Data'!H357="M",3,IF('Tracking Data'!H357="L",5,IF('Tracking Data'!H357="XL",10)))))</f>
        <v>0</v>
      </c>
      <c r="N357" s="22" t="e">
        <f>WORKDAY('Tracking Data'!K357,M357)</f>
        <v>#VALUE!</v>
      </c>
      <c r="O357" s="22" t="e">
        <f>IF(L357&lt;&gt;1,N357,'Tracking Data'!R357)</f>
        <v>#VALUE!</v>
      </c>
    </row>
    <row r="358" spans="5:15" x14ac:dyDescent="0.25">
      <c r="E358" t="str">
        <f ca="1">IF(AND('Tracking Data'!K358&lt;&gt;"",'Tracking Data'!L358="",'Tracking Data'!$C358&lt;&gt;"Blocked",'Tracking Data'!$C358&lt;&gt;"Aborted"),1,"")</f>
        <v/>
      </c>
      <c r="F358" t="str">
        <f ca="1">IF(AND('Tracking Data'!L358&lt;&gt;"",'Tracking Data'!M358="",'Tracking Data'!$C358&lt;&gt;"Blocked",'Tracking Data'!$C358&lt;&gt;"Aborted"),1,"")</f>
        <v/>
      </c>
      <c r="G358" t="str">
        <f ca="1">IF(AND('Tracking Data'!M358&lt;&gt;"",'Tracking Data'!N358="",'Tracking Data'!$C358&lt;&gt;"Blocked",'Tracking Data'!$C358&lt;&gt;"Aborted"),1,"")</f>
        <v/>
      </c>
      <c r="H358" t="str">
        <f ca="1">IF(AND('Tracking Data'!N358&lt;&gt;"",'Tracking Data'!O358="",'Tracking Data'!$C358&lt;&gt;"Blocked",'Tracking Data'!$C358&lt;&gt;"Aborted"),1,"")</f>
        <v/>
      </c>
      <c r="I358" t="str">
        <f ca="1">IF(AND('Tracking Data'!O358&lt;&gt;"",'Tracking Data'!P358="",'Tracking Data'!$C358&lt;&gt;"Blocked",'Tracking Data'!$C358&lt;&gt;"Aborted"),1,"")</f>
        <v/>
      </c>
      <c r="J358" t="str">
        <f ca="1">IF(AND('Tracking Data'!P358&lt;&gt;"",'Tracking Data'!Q358="",'Tracking Data'!$C358&lt;&gt;"Blocked",'Tracking Data'!$C358&lt;&gt;"Aborted"),1,"")</f>
        <v/>
      </c>
      <c r="K358" t="str">
        <f ca="1">IF(AND('Tracking Data'!Q358&lt;&gt;"",'Tracking Data'!R358="",'Tracking Data'!$C358&lt;&gt;"Blocked",'Tracking Data'!$C358&lt;&gt;"Aborted"),1,"")</f>
        <v/>
      </c>
      <c r="L358" t="str">
        <f>IF('Tracking Data'!R358&lt;&gt;"",1,"")</f>
        <v/>
      </c>
      <c r="M358" t="b">
        <f>IF('Tracking Data'!H358="XS",0,IF('Tracking Data'!H358="S",2,IF('Tracking Data'!H358="M",3,IF('Tracking Data'!H358="L",5,IF('Tracking Data'!H358="XL",10)))))</f>
        <v>0</v>
      </c>
      <c r="N358" s="22" t="e">
        <f>WORKDAY('Tracking Data'!K358,M358)</f>
        <v>#VALUE!</v>
      </c>
      <c r="O358" s="22" t="e">
        <f>IF(L358&lt;&gt;1,N358,'Tracking Data'!R358)</f>
        <v>#VALUE!</v>
      </c>
    </row>
    <row r="359" spans="5:15" x14ac:dyDescent="0.25">
      <c r="E359" t="str">
        <f ca="1">IF(AND('Tracking Data'!K359&lt;&gt;"",'Tracking Data'!L359="",'Tracking Data'!$C359&lt;&gt;"Blocked",'Tracking Data'!$C359&lt;&gt;"Aborted"),1,"")</f>
        <v/>
      </c>
      <c r="F359" t="str">
        <f ca="1">IF(AND('Tracking Data'!L359&lt;&gt;"",'Tracking Data'!M359="",'Tracking Data'!$C359&lt;&gt;"Blocked",'Tracking Data'!$C359&lt;&gt;"Aborted"),1,"")</f>
        <v/>
      </c>
      <c r="G359" t="str">
        <f ca="1">IF(AND('Tracking Data'!M359&lt;&gt;"",'Tracking Data'!N359="",'Tracking Data'!$C359&lt;&gt;"Blocked",'Tracking Data'!$C359&lt;&gt;"Aborted"),1,"")</f>
        <v/>
      </c>
      <c r="H359" t="str">
        <f ca="1">IF(AND('Tracking Data'!N359&lt;&gt;"",'Tracking Data'!O359="",'Tracking Data'!$C359&lt;&gt;"Blocked",'Tracking Data'!$C359&lt;&gt;"Aborted"),1,"")</f>
        <v/>
      </c>
      <c r="I359" t="str">
        <f ca="1">IF(AND('Tracking Data'!O359&lt;&gt;"",'Tracking Data'!P359="",'Tracking Data'!$C359&lt;&gt;"Blocked",'Tracking Data'!$C359&lt;&gt;"Aborted"),1,"")</f>
        <v/>
      </c>
      <c r="J359" t="str">
        <f ca="1">IF(AND('Tracking Data'!P359&lt;&gt;"",'Tracking Data'!Q359="",'Tracking Data'!$C359&lt;&gt;"Blocked",'Tracking Data'!$C359&lt;&gt;"Aborted"),1,"")</f>
        <v/>
      </c>
      <c r="K359" t="str">
        <f ca="1">IF(AND('Tracking Data'!Q359&lt;&gt;"",'Tracking Data'!R359="",'Tracking Data'!$C359&lt;&gt;"Blocked",'Tracking Data'!$C359&lt;&gt;"Aborted"),1,"")</f>
        <v/>
      </c>
      <c r="L359" t="str">
        <f>IF('Tracking Data'!R359&lt;&gt;"",1,"")</f>
        <v/>
      </c>
      <c r="M359" t="b">
        <f>IF('Tracking Data'!H359="XS",0,IF('Tracking Data'!H359="S",2,IF('Tracking Data'!H359="M",3,IF('Tracking Data'!H359="L",5,IF('Tracking Data'!H359="XL",10)))))</f>
        <v>0</v>
      </c>
      <c r="N359" s="22" t="e">
        <f>WORKDAY('Tracking Data'!K359,M359)</f>
        <v>#VALUE!</v>
      </c>
      <c r="O359" s="22" t="e">
        <f>IF(L359&lt;&gt;1,N359,'Tracking Data'!R359)</f>
        <v>#VALUE!</v>
      </c>
    </row>
    <row r="360" spans="5:15" x14ac:dyDescent="0.25">
      <c r="E360" t="str">
        <f ca="1">IF(AND('Tracking Data'!K360&lt;&gt;"",'Tracking Data'!L360="",'Tracking Data'!$C360&lt;&gt;"Blocked",'Tracking Data'!$C360&lt;&gt;"Aborted"),1,"")</f>
        <v/>
      </c>
      <c r="F360" t="str">
        <f ca="1">IF(AND('Tracking Data'!L360&lt;&gt;"",'Tracking Data'!M360="",'Tracking Data'!$C360&lt;&gt;"Blocked",'Tracking Data'!$C360&lt;&gt;"Aborted"),1,"")</f>
        <v/>
      </c>
      <c r="G360" t="str">
        <f ca="1">IF(AND('Tracking Data'!M360&lt;&gt;"",'Tracking Data'!N360="",'Tracking Data'!$C360&lt;&gt;"Blocked",'Tracking Data'!$C360&lt;&gt;"Aborted"),1,"")</f>
        <v/>
      </c>
      <c r="H360" t="str">
        <f ca="1">IF(AND('Tracking Data'!N360&lt;&gt;"",'Tracking Data'!O360="",'Tracking Data'!$C360&lt;&gt;"Blocked",'Tracking Data'!$C360&lt;&gt;"Aborted"),1,"")</f>
        <v/>
      </c>
      <c r="I360" t="str">
        <f ca="1">IF(AND('Tracking Data'!O360&lt;&gt;"",'Tracking Data'!P360="",'Tracking Data'!$C360&lt;&gt;"Blocked",'Tracking Data'!$C360&lt;&gt;"Aborted"),1,"")</f>
        <v/>
      </c>
      <c r="J360" t="str">
        <f ca="1">IF(AND('Tracking Data'!P360&lt;&gt;"",'Tracking Data'!Q360="",'Tracking Data'!$C360&lt;&gt;"Blocked",'Tracking Data'!$C360&lt;&gt;"Aborted"),1,"")</f>
        <v/>
      </c>
      <c r="K360" t="str">
        <f ca="1">IF(AND('Tracking Data'!Q360&lt;&gt;"",'Tracking Data'!R360="",'Tracking Data'!$C360&lt;&gt;"Blocked",'Tracking Data'!$C360&lt;&gt;"Aborted"),1,"")</f>
        <v/>
      </c>
      <c r="L360" t="str">
        <f>IF('Tracking Data'!R360&lt;&gt;"",1,"")</f>
        <v/>
      </c>
      <c r="M360" t="b">
        <f>IF('Tracking Data'!H360="XS",0,IF('Tracking Data'!H360="S",2,IF('Tracking Data'!H360="M",3,IF('Tracking Data'!H360="L",5,IF('Tracking Data'!H360="XL",10)))))</f>
        <v>0</v>
      </c>
      <c r="N360" s="22" t="e">
        <f>WORKDAY('Tracking Data'!K360,M360)</f>
        <v>#VALUE!</v>
      </c>
      <c r="O360" s="22" t="e">
        <f>IF(L360&lt;&gt;1,N360,'Tracking Data'!R360)</f>
        <v>#VALUE!</v>
      </c>
    </row>
    <row r="361" spans="5:15" x14ac:dyDescent="0.25">
      <c r="E361" t="str">
        <f ca="1">IF(AND('Tracking Data'!K361&lt;&gt;"",'Tracking Data'!L361="",'Tracking Data'!$C361&lt;&gt;"Blocked",'Tracking Data'!$C361&lt;&gt;"Aborted"),1,"")</f>
        <v/>
      </c>
      <c r="F361" t="str">
        <f ca="1">IF(AND('Tracking Data'!L361&lt;&gt;"",'Tracking Data'!M361="",'Tracking Data'!$C361&lt;&gt;"Blocked",'Tracking Data'!$C361&lt;&gt;"Aborted"),1,"")</f>
        <v/>
      </c>
      <c r="G361" t="str">
        <f ca="1">IF(AND('Tracking Data'!M361&lt;&gt;"",'Tracking Data'!N361="",'Tracking Data'!$C361&lt;&gt;"Blocked",'Tracking Data'!$C361&lt;&gt;"Aborted"),1,"")</f>
        <v/>
      </c>
      <c r="H361" t="str">
        <f ca="1">IF(AND('Tracking Data'!N361&lt;&gt;"",'Tracking Data'!O361="",'Tracking Data'!$C361&lt;&gt;"Blocked",'Tracking Data'!$C361&lt;&gt;"Aborted"),1,"")</f>
        <v/>
      </c>
      <c r="I361" t="str">
        <f ca="1">IF(AND('Tracking Data'!O361&lt;&gt;"",'Tracking Data'!P361="",'Tracking Data'!$C361&lt;&gt;"Blocked",'Tracking Data'!$C361&lt;&gt;"Aborted"),1,"")</f>
        <v/>
      </c>
      <c r="J361" t="str">
        <f ca="1">IF(AND('Tracking Data'!P361&lt;&gt;"",'Tracking Data'!Q361="",'Tracking Data'!$C361&lt;&gt;"Blocked",'Tracking Data'!$C361&lt;&gt;"Aborted"),1,"")</f>
        <v/>
      </c>
      <c r="K361" t="str">
        <f ca="1">IF(AND('Tracking Data'!Q361&lt;&gt;"",'Tracking Data'!R361="",'Tracking Data'!$C361&lt;&gt;"Blocked",'Tracking Data'!$C361&lt;&gt;"Aborted"),1,"")</f>
        <v/>
      </c>
      <c r="L361" t="str">
        <f>IF('Tracking Data'!R361&lt;&gt;"",1,"")</f>
        <v/>
      </c>
      <c r="M361" t="b">
        <f>IF('Tracking Data'!H361="XS",0,IF('Tracking Data'!H361="S",2,IF('Tracking Data'!H361="M",3,IF('Tracking Data'!H361="L",5,IF('Tracking Data'!H361="XL",10)))))</f>
        <v>0</v>
      </c>
      <c r="N361" s="22" t="e">
        <f>WORKDAY('Tracking Data'!K361,M361)</f>
        <v>#VALUE!</v>
      </c>
      <c r="O361" s="22" t="e">
        <f>IF(L361&lt;&gt;1,N361,'Tracking Data'!R361)</f>
        <v>#VALUE!</v>
      </c>
    </row>
    <row r="362" spans="5:15" x14ac:dyDescent="0.25">
      <c r="E362" t="str">
        <f ca="1">IF(AND('Tracking Data'!K362&lt;&gt;"",'Tracking Data'!L362="",'Tracking Data'!$C362&lt;&gt;"Blocked",'Tracking Data'!$C362&lt;&gt;"Aborted"),1,"")</f>
        <v/>
      </c>
      <c r="F362" t="str">
        <f ca="1">IF(AND('Tracking Data'!L362&lt;&gt;"",'Tracking Data'!M362="",'Tracking Data'!$C362&lt;&gt;"Blocked",'Tracking Data'!$C362&lt;&gt;"Aborted"),1,"")</f>
        <v/>
      </c>
      <c r="G362" t="str">
        <f ca="1">IF(AND('Tracking Data'!M362&lt;&gt;"",'Tracking Data'!N362="",'Tracking Data'!$C362&lt;&gt;"Blocked",'Tracking Data'!$C362&lt;&gt;"Aborted"),1,"")</f>
        <v/>
      </c>
      <c r="H362" t="str">
        <f ca="1">IF(AND('Tracking Data'!N362&lt;&gt;"",'Tracking Data'!O362="",'Tracking Data'!$C362&lt;&gt;"Blocked",'Tracking Data'!$C362&lt;&gt;"Aborted"),1,"")</f>
        <v/>
      </c>
      <c r="I362" t="str">
        <f ca="1">IF(AND('Tracking Data'!O362&lt;&gt;"",'Tracking Data'!P362="",'Tracking Data'!$C362&lt;&gt;"Blocked",'Tracking Data'!$C362&lt;&gt;"Aborted"),1,"")</f>
        <v/>
      </c>
      <c r="J362" t="str">
        <f ca="1">IF(AND('Tracking Data'!P362&lt;&gt;"",'Tracking Data'!Q362="",'Tracking Data'!$C362&lt;&gt;"Blocked",'Tracking Data'!$C362&lt;&gt;"Aborted"),1,"")</f>
        <v/>
      </c>
      <c r="K362" t="str">
        <f ca="1">IF(AND('Tracking Data'!Q362&lt;&gt;"",'Tracking Data'!R362="",'Tracking Data'!$C362&lt;&gt;"Blocked",'Tracking Data'!$C362&lt;&gt;"Aborted"),1,"")</f>
        <v/>
      </c>
      <c r="L362" t="str">
        <f>IF('Tracking Data'!R362&lt;&gt;"",1,"")</f>
        <v/>
      </c>
      <c r="M362" t="b">
        <f>IF('Tracking Data'!H362="XS",0,IF('Tracking Data'!H362="S",2,IF('Tracking Data'!H362="M",3,IF('Tracking Data'!H362="L",5,IF('Tracking Data'!H362="XL",10)))))</f>
        <v>0</v>
      </c>
      <c r="N362" s="22" t="e">
        <f>WORKDAY('Tracking Data'!K362,M362)</f>
        <v>#VALUE!</v>
      </c>
      <c r="O362" s="22" t="e">
        <f>IF(L362&lt;&gt;1,N362,'Tracking Data'!R362)</f>
        <v>#VALUE!</v>
      </c>
    </row>
    <row r="363" spans="5:15" x14ac:dyDescent="0.25">
      <c r="E363" t="str">
        <f ca="1">IF(AND('Tracking Data'!K363&lt;&gt;"",'Tracking Data'!L363="",'Tracking Data'!$C363&lt;&gt;"Blocked",'Tracking Data'!$C363&lt;&gt;"Aborted"),1,"")</f>
        <v/>
      </c>
      <c r="F363" t="str">
        <f ca="1">IF(AND('Tracking Data'!L363&lt;&gt;"",'Tracking Data'!M363="",'Tracking Data'!$C363&lt;&gt;"Blocked",'Tracking Data'!$C363&lt;&gt;"Aborted"),1,"")</f>
        <v/>
      </c>
      <c r="G363" t="str">
        <f ca="1">IF(AND('Tracking Data'!M363&lt;&gt;"",'Tracking Data'!N363="",'Tracking Data'!$C363&lt;&gt;"Blocked",'Tracking Data'!$C363&lt;&gt;"Aborted"),1,"")</f>
        <v/>
      </c>
      <c r="H363" t="str">
        <f ca="1">IF(AND('Tracking Data'!N363&lt;&gt;"",'Tracking Data'!O363="",'Tracking Data'!$C363&lt;&gt;"Blocked",'Tracking Data'!$C363&lt;&gt;"Aborted"),1,"")</f>
        <v/>
      </c>
      <c r="I363" t="str">
        <f ca="1">IF(AND('Tracking Data'!O363&lt;&gt;"",'Tracking Data'!P363="",'Tracking Data'!$C363&lt;&gt;"Blocked",'Tracking Data'!$C363&lt;&gt;"Aborted"),1,"")</f>
        <v/>
      </c>
      <c r="J363" t="str">
        <f ca="1">IF(AND('Tracking Data'!P363&lt;&gt;"",'Tracking Data'!Q363="",'Tracking Data'!$C363&lt;&gt;"Blocked",'Tracking Data'!$C363&lt;&gt;"Aborted"),1,"")</f>
        <v/>
      </c>
      <c r="K363" t="str">
        <f ca="1">IF(AND('Tracking Data'!Q363&lt;&gt;"",'Tracking Data'!R363="",'Tracking Data'!$C363&lt;&gt;"Blocked",'Tracking Data'!$C363&lt;&gt;"Aborted"),1,"")</f>
        <v/>
      </c>
      <c r="L363" t="str">
        <f>IF('Tracking Data'!R363&lt;&gt;"",1,"")</f>
        <v/>
      </c>
      <c r="M363" t="b">
        <f>IF('Tracking Data'!H363="XS",0,IF('Tracking Data'!H363="S",2,IF('Tracking Data'!H363="M",3,IF('Tracking Data'!H363="L",5,IF('Tracking Data'!H363="XL",10)))))</f>
        <v>0</v>
      </c>
      <c r="N363" s="22" t="e">
        <f>WORKDAY('Tracking Data'!K363,M363)</f>
        <v>#VALUE!</v>
      </c>
      <c r="O363" s="22" t="e">
        <f>IF(L363&lt;&gt;1,N363,'Tracking Data'!R363)</f>
        <v>#VALUE!</v>
      </c>
    </row>
    <row r="364" spans="5:15" x14ac:dyDescent="0.25">
      <c r="E364" t="str">
        <f ca="1">IF(AND('Tracking Data'!K364&lt;&gt;"",'Tracking Data'!L364="",'Tracking Data'!$C364&lt;&gt;"Blocked",'Tracking Data'!$C364&lt;&gt;"Aborted"),1,"")</f>
        <v/>
      </c>
      <c r="F364" t="str">
        <f ca="1">IF(AND('Tracking Data'!L364&lt;&gt;"",'Tracking Data'!M364="",'Tracking Data'!$C364&lt;&gt;"Blocked",'Tracking Data'!$C364&lt;&gt;"Aborted"),1,"")</f>
        <v/>
      </c>
      <c r="G364" t="str">
        <f ca="1">IF(AND('Tracking Data'!M364&lt;&gt;"",'Tracking Data'!N364="",'Tracking Data'!$C364&lt;&gt;"Blocked",'Tracking Data'!$C364&lt;&gt;"Aborted"),1,"")</f>
        <v/>
      </c>
      <c r="H364" t="str">
        <f ca="1">IF(AND('Tracking Data'!N364&lt;&gt;"",'Tracking Data'!O364="",'Tracking Data'!$C364&lt;&gt;"Blocked",'Tracking Data'!$C364&lt;&gt;"Aborted"),1,"")</f>
        <v/>
      </c>
      <c r="I364" t="str">
        <f ca="1">IF(AND('Tracking Data'!O364&lt;&gt;"",'Tracking Data'!P364="",'Tracking Data'!$C364&lt;&gt;"Blocked",'Tracking Data'!$C364&lt;&gt;"Aborted"),1,"")</f>
        <v/>
      </c>
      <c r="J364" t="str">
        <f ca="1">IF(AND('Tracking Data'!P364&lt;&gt;"",'Tracking Data'!Q364="",'Tracking Data'!$C364&lt;&gt;"Blocked",'Tracking Data'!$C364&lt;&gt;"Aborted"),1,"")</f>
        <v/>
      </c>
      <c r="K364" t="str">
        <f ca="1">IF(AND('Tracking Data'!Q364&lt;&gt;"",'Tracking Data'!R364="",'Tracking Data'!$C364&lt;&gt;"Blocked",'Tracking Data'!$C364&lt;&gt;"Aborted"),1,"")</f>
        <v/>
      </c>
      <c r="L364" t="str">
        <f>IF('Tracking Data'!R364&lt;&gt;"",1,"")</f>
        <v/>
      </c>
      <c r="M364" t="b">
        <f>IF('Tracking Data'!H364="XS",0,IF('Tracking Data'!H364="S",2,IF('Tracking Data'!H364="M",3,IF('Tracking Data'!H364="L",5,IF('Tracking Data'!H364="XL",10)))))</f>
        <v>0</v>
      </c>
      <c r="N364" s="22" t="e">
        <f>WORKDAY('Tracking Data'!K364,M364)</f>
        <v>#VALUE!</v>
      </c>
      <c r="O364" s="22" t="e">
        <f>IF(L364&lt;&gt;1,N364,'Tracking Data'!R364)</f>
        <v>#VALUE!</v>
      </c>
    </row>
    <row r="365" spans="5:15" x14ac:dyDescent="0.25">
      <c r="E365" t="str">
        <f ca="1">IF(AND('Tracking Data'!K365&lt;&gt;"",'Tracking Data'!L365="",'Tracking Data'!$C365&lt;&gt;"Blocked",'Tracking Data'!$C365&lt;&gt;"Aborted"),1,"")</f>
        <v/>
      </c>
      <c r="F365" t="str">
        <f ca="1">IF(AND('Tracking Data'!L365&lt;&gt;"",'Tracking Data'!M365="",'Tracking Data'!$C365&lt;&gt;"Blocked",'Tracking Data'!$C365&lt;&gt;"Aborted"),1,"")</f>
        <v/>
      </c>
      <c r="G365" t="str">
        <f ca="1">IF(AND('Tracking Data'!M365&lt;&gt;"",'Tracking Data'!N365="",'Tracking Data'!$C365&lt;&gt;"Blocked",'Tracking Data'!$C365&lt;&gt;"Aborted"),1,"")</f>
        <v/>
      </c>
      <c r="H365" t="str">
        <f ca="1">IF(AND('Tracking Data'!N365&lt;&gt;"",'Tracking Data'!O365="",'Tracking Data'!$C365&lt;&gt;"Blocked",'Tracking Data'!$C365&lt;&gt;"Aborted"),1,"")</f>
        <v/>
      </c>
      <c r="I365" t="str">
        <f ca="1">IF(AND('Tracking Data'!O365&lt;&gt;"",'Tracking Data'!P365="",'Tracking Data'!$C365&lt;&gt;"Blocked",'Tracking Data'!$C365&lt;&gt;"Aborted"),1,"")</f>
        <v/>
      </c>
      <c r="J365" t="str">
        <f ca="1">IF(AND('Tracking Data'!P365&lt;&gt;"",'Tracking Data'!Q365="",'Tracking Data'!$C365&lt;&gt;"Blocked",'Tracking Data'!$C365&lt;&gt;"Aborted"),1,"")</f>
        <v/>
      </c>
      <c r="K365" t="str">
        <f ca="1">IF(AND('Tracking Data'!Q365&lt;&gt;"",'Tracking Data'!R365="",'Tracking Data'!$C365&lt;&gt;"Blocked",'Tracking Data'!$C365&lt;&gt;"Aborted"),1,"")</f>
        <v/>
      </c>
      <c r="L365" t="str">
        <f>IF('Tracking Data'!R365&lt;&gt;"",1,"")</f>
        <v/>
      </c>
      <c r="M365" t="b">
        <f>IF('Tracking Data'!H365="XS",0,IF('Tracking Data'!H365="S",2,IF('Tracking Data'!H365="M",3,IF('Tracking Data'!H365="L",5,IF('Tracking Data'!H365="XL",10)))))</f>
        <v>0</v>
      </c>
      <c r="N365" s="22" t="e">
        <f>WORKDAY('Tracking Data'!K365,M365)</f>
        <v>#VALUE!</v>
      </c>
      <c r="O365" s="22" t="e">
        <f>IF(L365&lt;&gt;1,N365,'Tracking Data'!R365)</f>
        <v>#VALUE!</v>
      </c>
    </row>
    <row r="366" spans="5:15" x14ac:dyDescent="0.25">
      <c r="E366" t="str">
        <f ca="1">IF(AND('Tracking Data'!K366&lt;&gt;"",'Tracking Data'!L366="",'Tracking Data'!$C366&lt;&gt;"Blocked",'Tracking Data'!$C366&lt;&gt;"Aborted"),1,"")</f>
        <v/>
      </c>
      <c r="F366" t="str">
        <f ca="1">IF(AND('Tracking Data'!L366&lt;&gt;"",'Tracking Data'!M366="",'Tracking Data'!$C366&lt;&gt;"Blocked",'Tracking Data'!$C366&lt;&gt;"Aborted"),1,"")</f>
        <v/>
      </c>
      <c r="G366" t="str">
        <f ca="1">IF(AND('Tracking Data'!M366&lt;&gt;"",'Tracking Data'!N366="",'Tracking Data'!$C366&lt;&gt;"Blocked",'Tracking Data'!$C366&lt;&gt;"Aborted"),1,"")</f>
        <v/>
      </c>
      <c r="H366" t="str">
        <f ca="1">IF(AND('Tracking Data'!N366&lt;&gt;"",'Tracking Data'!O366="",'Tracking Data'!$C366&lt;&gt;"Blocked",'Tracking Data'!$C366&lt;&gt;"Aborted"),1,"")</f>
        <v/>
      </c>
      <c r="I366" t="str">
        <f ca="1">IF(AND('Tracking Data'!O366&lt;&gt;"",'Tracking Data'!P366="",'Tracking Data'!$C366&lt;&gt;"Blocked",'Tracking Data'!$C366&lt;&gt;"Aborted"),1,"")</f>
        <v/>
      </c>
      <c r="J366" t="str">
        <f ca="1">IF(AND('Tracking Data'!P366&lt;&gt;"",'Tracking Data'!Q366="",'Tracking Data'!$C366&lt;&gt;"Blocked",'Tracking Data'!$C366&lt;&gt;"Aborted"),1,"")</f>
        <v/>
      </c>
      <c r="K366" t="str">
        <f ca="1">IF(AND('Tracking Data'!Q366&lt;&gt;"",'Tracking Data'!R366="",'Tracking Data'!$C366&lt;&gt;"Blocked",'Tracking Data'!$C366&lt;&gt;"Aborted"),1,"")</f>
        <v/>
      </c>
      <c r="L366" t="str">
        <f>IF('Tracking Data'!R366&lt;&gt;"",1,"")</f>
        <v/>
      </c>
      <c r="M366" t="b">
        <f>IF('Tracking Data'!H366="XS",0,IF('Tracking Data'!H366="S",2,IF('Tracking Data'!H366="M",3,IF('Tracking Data'!H366="L",5,IF('Tracking Data'!H366="XL",10)))))</f>
        <v>0</v>
      </c>
      <c r="N366" s="22" t="e">
        <f>WORKDAY('Tracking Data'!K366,M366)</f>
        <v>#VALUE!</v>
      </c>
      <c r="O366" s="22" t="e">
        <f>IF(L366&lt;&gt;1,N366,'Tracking Data'!R366)</f>
        <v>#VALUE!</v>
      </c>
    </row>
    <row r="367" spans="5:15" x14ac:dyDescent="0.25">
      <c r="E367" t="str">
        <f ca="1">IF(AND('Tracking Data'!K367&lt;&gt;"",'Tracking Data'!L367="",'Tracking Data'!$C367&lt;&gt;"Blocked",'Tracking Data'!$C367&lt;&gt;"Aborted"),1,"")</f>
        <v/>
      </c>
      <c r="F367" t="str">
        <f ca="1">IF(AND('Tracking Data'!L367&lt;&gt;"",'Tracking Data'!M367="",'Tracking Data'!$C367&lt;&gt;"Blocked",'Tracking Data'!$C367&lt;&gt;"Aborted"),1,"")</f>
        <v/>
      </c>
      <c r="G367" t="str">
        <f ca="1">IF(AND('Tracking Data'!M367&lt;&gt;"",'Tracking Data'!N367="",'Tracking Data'!$C367&lt;&gt;"Blocked",'Tracking Data'!$C367&lt;&gt;"Aborted"),1,"")</f>
        <v/>
      </c>
      <c r="H367" t="str">
        <f ca="1">IF(AND('Tracking Data'!N367&lt;&gt;"",'Tracking Data'!O367="",'Tracking Data'!$C367&lt;&gt;"Blocked",'Tracking Data'!$C367&lt;&gt;"Aborted"),1,"")</f>
        <v/>
      </c>
      <c r="I367" t="str">
        <f ca="1">IF(AND('Tracking Data'!O367&lt;&gt;"",'Tracking Data'!P367="",'Tracking Data'!$C367&lt;&gt;"Blocked",'Tracking Data'!$C367&lt;&gt;"Aborted"),1,"")</f>
        <v/>
      </c>
      <c r="J367" t="str">
        <f ca="1">IF(AND('Tracking Data'!P367&lt;&gt;"",'Tracking Data'!Q367="",'Tracking Data'!$C367&lt;&gt;"Blocked",'Tracking Data'!$C367&lt;&gt;"Aborted"),1,"")</f>
        <v/>
      </c>
      <c r="K367" t="str">
        <f ca="1">IF(AND('Tracking Data'!Q367&lt;&gt;"",'Tracking Data'!R367="",'Tracking Data'!$C367&lt;&gt;"Blocked",'Tracking Data'!$C367&lt;&gt;"Aborted"),1,"")</f>
        <v/>
      </c>
      <c r="L367" t="str">
        <f>IF('Tracking Data'!R367&lt;&gt;"",1,"")</f>
        <v/>
      </c>
      <c r="M367" t="b">
        <f>IF('Tracking Data'!H367="XS",0,IF('Tracking Data'!H367="S",2,IF('Tracking Data'!H367="M",3,IF('Tracking Data'!H367="L",5,IF('Tracking Data'!H367="XL",10)))))</f>
        <v>0</v>
      </c>
      <c r="N367" s="22" t="e">
        <f>WORKDAY('Tracking Data'!K367,M367)</f>
        <v>#VALUE!</v>
      </c>
      <c r="O367" s="22" t="e">
        <f>IF(L367&lt;&gt;1,N367,'Tracking Data'!R367)</f>
        <v>#VALUE!</v>
      </c>
    </row>
    <row r="368" spans="5:15" x14ac:dyDescent="0.25">
      <c r="E368" t="str">
        <f ca="1">IF(AND('Tracking Data'!K368&lt;&gt;"",'Tracking Data'!L368="",'Tracking Data'!$C368&lt;&gt;"Blocked",'Tracking Data'!$C368&lt;&gt;"Aborted"),1,"")</f>
        <v/>
      </c>
      <c r="F368" t="str">
        <f ca="1">IF(AND('Tracking Data'!L368&lt;&gt;"",'Tracking Data'!M368="",'Tracking Data'!$C368&lt;&gt;"Blocked",'Tracking Data'!$C368&lt;&gt;"Aborted"),1,"")</f>
        <v/>
      </c>
      <c r="G368" t="str">
        <f ca="1">IF(AND('Tracking Data'!M368&lt;&gt;"",'Tracking Data'!N368="",'Tracking Data'!$C368&lt;&gt;"Blocked",'Tracking Data'!$C368&lt;&gt;"Aborted"),1,"")</f>
        <v/>
      </c>
      <c r="H368" t="str">
        <f ca="1">IF(AND('Tracking Data'!N368&lt;&gt;"",'Tracking Data'!O368="",'Tracking Data'!$C368&lt;&gt;"Blocked",'Tracking Data'!$C368&lt;&gt;"Aborted"),1,"")</f>
        <v/>
      </c>
      <c r="I368" t="str">
        <f ca="1">IF(AND('Tracking Data'!O368&lt;&gt;"",'Tracking Data'!P368="",'Tracking Data'!$C368&lt;&gt;"Blocked",'Tracking Data'!$C368&lt;&gt;"Aborted"),1,"")</f>
        <v/>
      </c>
      <c r="J368" t="str">
        <f ca="1">IF(AND('Tracking Data'!P368&lt;&gt;"",'Tracking Data'!Q368="",'Tracking Data'!$C368&lt;&gt;"Blocked",'Tracking Data'!$C368&lt;&gt;"Aborted"),1,"")</f>
        <v/>
      </c>
      <c r="K368" t="str">
        <f ca="1">IF(AND('Tracking Data'!Q368&lt;&gt;"",'Tracking Data'!R368="",'Tracking Data'!$C368&lt;&gt;"Blocked",'Tracking Data'!$C368&lt;&gt;"Aborted"),1,"")</f>
        <v/>
      </c>
      <c r="L368" t="str">
        <f>IF('Tracking Data'!R368&lt;&gt;"",1,"")</f>
        <v/>
      </c>
      <c r="M368" t="b">
        <f>IF('Tracking Data'!H368="XS",0,IF('Tracking Data'!H368="S",2,IF('Tracking Data'!H368="M",3,IF('Tracking Data'!H368="L",5,IF('Tracking Data'!H368="XL",10)))))</f>
        <v>0</v>
      </c>
      <c r="N368" s="22" t="e">
        <f>WORKDAY('Tracking Data'!K368,M368)</f>
        <v>#VALUE!</v>
      </c>
      <c r="O368" s="22" t="e">
        <f>IF(L368&lt;&gt;1,N368,'Tracking Data'!R368)</f>
        <v>#VALUE!</v>
      </c>
    </row>
    <row r="369" spans="5:15" x14ac:dyDescent="0.25">
      <c r="E369" t="str">
        <f ca="1">IF(AND('Tracking Data'!K369&lt;&gt;"",'Tracking Data'!L369="",'Tracking Data'!$C369&lt;&gt;"Blocked",'Tracking Data'!$C369&lt;&gt;"Aborted"),1,"")</f>
        <v/>
      </c>
      <c r="F369" t="str">
        <f ca="1">IF(AND('Tracking Data'!L369&lt;&gt;"",'Tracking Data'!M369="",'Tracking Data'!$C369&lt;&gt;"Blocked",'Tracking Data'!$C369&lt;&gt;"Aborted"),1,"")</f>
        <v/>
      </c>
      <c r="G369" t="str">
        <f ca="1">IF(AND('Tracking Data'!M369&lt;&gt;"",'Tracking Data'!N369="",'Tracking Data'!$C369&lt;&gt;"Blocked",'Tracking Data'!$C369&lt;&gt;"Aborted"),1,"")</f>
        <v/>
      </c>
      <c r="H369" t="str">
        <f ca="1">IF(AND('Tracking Data'!N369&lt;&gt;"",'Tracking Data'!O369="",'Tracking Data'!$C369&lt;&gt;"Blocked",'Tracking Data'!$C369&lt;&gt;"Aborted"),1,"")</f>
        <v/>
      </c>
      <c r="I369" t="str">
        <f ca="1">IF(AND('Tracking Data'!O369&lt;&gt;"",'Tracking Data'!P369="",'Tracking Data'!$C369&lt;&gt;"Blocked",'Tracking Data'!$C369&lt;&gt;"Aborted"),1,"")</f>
        <v/>
      </c>
      <c r="J369" t="str">
        <f ca="1">IF(AND('Tracking Data'!P369&lt;&gt;"",'Tracking Data'!Q369="",'Tracking Data'!$C369&lt;&gt;"Blocked",'Tracking Data'!$C369&lt;&gt;"Aborted"),1,"")</f>
        <v/>
      </c>
      <c r="K369" t="str">
        <f ca="1">IF(AND('Tracking Data'!Q369&lt;&gt;"",'Tracking Data'!R369="",'Tracking Data'!$C369&lt;&gt;"Blocked",'Tracking Data'!$C369&lt;&gt;"Aborted"),1,"")</f>
        <v/>
      </c>
      <c r="L369" t="str">
        <f>IF('Tracking Data'!R369&lt;&gt;"",1,"")</f>
        <v/>
      </c>
      <c r="M369" t="b">
        <f>IF('Tracking Data'!H369="XS",0,IF('Tracking Data'!H369="S",2,IF('Tracking Data'!H369="M",3,IF('Tracking Data'!H369="L",5,IF('Tracking Data'!H369="XL",10)))))</f>
        <v>0</v>
      </c>
      <c r="N369" s="22" t="e">
        <f>WORKDAY('Tracking Data'!K369,M369)</f>
        <v>#VALUE!</v>
      </c>
      <c r="O369" s="22" t="e">
        <f>IF(L369&lt;&gt;1,N369,'Tracking Data'!R369)</f>
        <v>#VALUE!</v>
      </c>
    </row>
    <row r="370" spans="5:15" x14ac:dyDescent="0.25">
      <c r="E370" t="str">
        <f ca="1">IF(AND('Tracking Data'!K370&lt;&gt;"",'Tracking Data'!L370="",'Tracking Data'!$C370&lt;&gt;"Blocked",'Tracking Data'!$C370&lt;&gt;"Aborted"),1,"")</f>
        <v/>
      </c>
      <c r="F370" t="str">
        <f ca="1">IF(AND('Tracking Data'!L370&lt;&gt;"",'Tracking Data'!M370="",'Tracking Data'!$C370&lt;&gt;"Blocked",'Tracking Data'!$C370&lt;&gt;"Aborted"),1,"")</f>
        <v/>
      </c>
      <c r="G370" t="str">
        <f ca="1">IF(AND('Tracking Data'!M370&lt;&gt;"",'Tracking Data'!N370="",'Tracking Data'!$C370&lt;&gt;"Blocked",'Tracking Data'!$C370&lt;&gt;"Aborted"),1,"")</f>
        <v/>
      </c>
      <c r="H370" t="str">
        <f ca="1">IF(AND('Tracking Data'!N370&lt;&gt;"",'Tracking Data'!O370="",'Tracking Data'!$C370&lt;&gt;"Blocked",'Tracking Data'!$C370&lt;&gt;"Aborted"),1,"")</f>
        <v/>
      </c>
      <c r="I370" t="str">
        <f ca="1">IF(AND('Tracking Data'!O370&lt;&gt;"",'Tracking Data'!P370="",'Tracking Data'!$C370&lt;&gt;"Blocked",'Tracking Data'!$C370&lt;&gt;"Aborted"),1,"")</f>
        <v/>
      </c>
      <c r="J370" t="str">
        <f ca="1">IF(AND('Tracking Data'!P370&lt;&gt;"",'Tracking Data'!Q370="",'Tracking Data'!$C370&lt;&gt;"Blocked",'Tracking Data'!$C370&lt;&gt;"Aborted"),1,"")</f>
        <v/>
      </c>
      <c r="K370" t="str">
        <f ca="1">IF(AND('Tracking Data'!Q370&lt;&gt;"",'Tracking Data'!R370="",'Tracking Data'!$C370&lt;&gt;"Blocked",'Tracking Data'!$C370&lt;&gt;"Aborted"),1,"")</f>
        <v/>
      </c>
      <c r="L370" t="str">
        <f>IF('Tracking Data'!R370&lt;&gt;"",1,"")</f>
        <v/>
      </c>
      <c r="M370" t="b">
        <f>IF('Tracking Data'!H370="XS",0,IF('Tracking Data'!H370="S",2,IF('Tracking Data'!H370="M",3,IF('Tracking Data'!H370="L",5,IF('Tracking Data'!H370="XL",10)))))</f>
        <v>0</v>
      </c>
      <c r="N370" s="22" t="e">
        <f>WORKDAY('Tracking Data'!K370,M370)</f>
        <v>#VALUE!</v>
      </c>
      <c r="O370" s="22" t="e">
        <f>IF(L370&lt;&gt;1,N370,'Tracking Data'!R370)</f>
        <v>#VALUE!</v>
      </c>
    </row>
    <row r="371" spans="5:15" x14ac:dyDescent="0.25">
      <c r="E371" t="str">
        <f ca="1">IF(AND('Tracking Data'!K371&lt;&gt;"",'Tracking Data'!L371="",'Tracking Data'!$C371&lt;&gt;"Blocked",'Tracking Data'!$C371&lt;&gt;"Aborted"),1,"")</f>
        <v/>
      </c>
      <c r="F371" t="str">
        <f ca="1">IF(AND('Tracking Data'!L371&lt;&gt;"",'Tracking Data'!M371="",'Tracking Data'!$C371&lt;&gt;"Blocked",'Tracking Data'!$C371&lt;&gt;"Aborted"),1,"")</f>
        <v/>
      </c>
      <c r="G371" t="str">
        <f ca="1">IF(AND('Tracking Data'!M371&lt;&gt;"",'Tracking Data'!N371="",'Tracking Data'!$C371&lt;&gt;"Blocked",'Tracking Data'!$C371&lt;&gt;"Aborted"),1,"")</f>
        <v/>
      </c>
      <c r="H371" t="str">
        <f ca="1">IF(AND('Tracking Data'!N371&lt;&gt;"",'Tracking Data'!O371="",'Tracking Data'!$C371&lt;&gt;"Blocked",'Tracking Data'!$C371&lt;&gt;"Aborted"),1,"")</f>
        <v/>
      </c>
      <c r="I371" t="str">
        <f ca="1">IF(AND('Tracking Data'!O371&lt;&gt;"",'Tracking Data'!P371="",'Tracking Data'!$C371&lt;&gt;"Blocked",'Tracking Data'!$C371&lt;&gt;"Aborted"),1,"")</f>
        <v/>
      </c>
      <c r="J371" t="str">
        <f ca="1">IF(AND('Tracking Data'!P371&lt;&gt;"",'Tracking Data'!Q371="",'Tracking Data'!$C371&lt;&gt;"Blocked",'Tracking Data'!$C371&lt;&gt;"Aborted"),1,"")</f>
        <v/>
      </c>
      <c r="K371" t="str">
        <f ca="1">IF(AND('Tracking Data'!Q371&lt;&gt;"",'Tracking Data'!R371="",'Tracking Data'!$C371&lt;&gt;"Blocked",'Tracking Data'!$C371&lt;&gt;"Aborted"),1,"")</f>
        <v/>
      </c>
      <c r="L371" t="str">
        <f>IF('Tracking Data'!R371&lt;&gt;"",1,"")</f>
        <v/>
      </c>
      <c r="M371" t="b">
        <f>IF('Tracking Data'!H371="XS",0,IF('Tracking Data'!H371="S",2,IF('Tracking Data'!H371="M",3,IF('Tracking Data'!H371="L",5,IF('Tracking Data'!H371="XL",10)))))</f>
        <v>0</v>
      </c>
      <c r="N371" s="22" t="e">
        <f>WORKDAY('Tracking Data'!K371,M371)</f>
        <v>#VALUE!</v>
      </c>
      <c r="O371" s="22" t="e">
        <f>IF(L371&lt;&gt;1,N371,'Tracking Data'!R371)</f>
        <v>#VALUE!</v>
      </c>
    </row>
    <row r="372" spans="5:15" x14ac:dyDescent="0.25">
      <c r="E372" t="str">
        <f ca="1">IF(AND('Tracking Data'!K372&lt;&gt;"",'Tracking Data'!L372="",'Tracking Data'!$C372&lt;&gt;"Blocked",'Tracking Data'!$C372&lt;&gt;"Aborted"),1,"")</f>
        <v/>
      </c>
      <c r="F372" t="str">
        <f ca="1">IF(AND('Tracking Data'!L372&lt;&gt;"",'Tracking Data'!M372="",'Tracking Data'!$C372&lt;&gt;"Blocked",'Tracking Data'!$C372&lt;&gt;"Aborted"),1,"")</f>
        <v/>
      </c>
      <c r="G372" t="str">
        <f ca="1">IF(AND('Tracking Data'!M372&lt;&gt;"",'Tracking Data'!N372="",'Tracking Data'!$C372&lt;&gt;"Blocked",'Tracking Data'!$C372&lt;&gt;"Aborted"),1,"")</f>
        <v/>
      </c>
      <c r="H372" t="str">
        <f ca="1">IF(AND('Tracking Data'!N372&lt;&gt;"",'Tracking Data'!O372="",'Tracking Data'!$C372&lt;&gt;"Blocked",'Tracking Data'!$C372&lt;&gt;"Aborted"),1,"")</f>
        <v/>
      </c>
      <c r="I372" t="str">
        <f ca="1">IF(AND('Tracking Data'!O372&lt;&gt;"",'Tracking Data'!P372="",'Tracking Data'!$C372&lt;&gt;"Blocked",'Tracking Data'!$C372&lt;&gt;"Aborted"),1,"")</f>
        <v/>
      </c>
      <c r="J372" t="str">
        <f ca="1">IF(AND('Tracking Data'!P372&lt;&gt;"",'Tracking Data'!Q372="",'Tracking Data'!$C372&lt;&gt;"Blocked",'Tracking Data'!$C372&lt;&gt;"Aborted"),1,"")</f>
        <v/>
      </c>
      <c r="K372" t="str">
        <f ca="1">IF(AND('Tracking Data'!Q372&lt;&gt;"",'Tracking Data'!R372="",'Tracking Data'!$C372&lt;&gt;"Blocked",'Tracking Data'!$C372&lt;&gt;"Aborted"),1,"")</f>
        <v/>
      </c>
      <c r="L372" t="str">
        <f>IF('Tracking Data'!R372&lt;&gt;"",1,"")</f>
        <v/>
      </c>
      <c r="M372" t="b">
        <f>IF('Tracking Data'!H372="XS",0,IF('Tracking Data'!H372="S",2,IF('Tracking Data'!H372="M",3,IF('Tracking Data'!H372="L",5,IF('Tracking Data'!H372="XL",10)))))</f>
        <v>0</v>
      </c>
      <c r="N372" s="22" t="e">
        <f>WORKDAY('Tracking Data'!K372,M372)</f>
        <v>#VALUE!</v>
      </c>
      <c r="O372" s="22" t="e">
        <f>IF(L372&lt;&gt;1,N372,'Tracking Data'!R372)</f>
        <v>#VALUE!</v>
      </c>
    </row>
    <row r="373" spans="5:15" x14ac:dyDescent="0.25">
      <c r="E373" t="str">
        <f ca="1">IF(AND('Tracking Data'!K373&lt;&gt;"",'Tracking Data'!L373="",'Tracking Data'!$C373&lt;&gt;"Blocked",'Tracking Data'!$C373&lt;&gt;"Aborted"),1,"")</f>
        <v/>
      </c>
      <c r="F373" t="str">
        <f ca="1">IF(AND('Tracking Data'!L373&lt;&gt;"",'Tracking Data'!M373="",'Tracking Data'!$C373&lt;&gt;"Blocked",'Tracking Data'!$C373&lt;&gt;"Aborted"),1,"")</f>
        <v/>
      </c>
      <c r="G373" t="str">
        <f ca="1">IF(AND('Tracking Data'!M373&lt;&gt;"",'Tracking Data'!N373="",'Tracking Data'!$C373&lt;&gt;"Blocked",'Tracking Data'!$C373&lt;&gt;"Aborted"),1,"")</f>
        <v/>
      </c>
      <c r="H373" t="str">
        <f ca="1">IF(AND('Tracking Data'!N373&lt;&gt;"",'Tracking Data'!O373="",'Tracking Data'!$C373&lt;&gt;"Blocked",'Tracking Data'!$C373&lt;&gt;"Aborted"),1,"")</f>
        <v/>
      </c>
      <c r="I373" t="str">
        <f ca="1">IF(AND('Tracking Data'!O373&lt;&gt;"",'Tracking Data'!P373="",'Tracking Data'!$C373&lt;&gt;"Blocked",'Tracking Data'!$C373&lt;&gt;"Aborted"),1,"")</f>
        <v/>
      </c>
      <c r="J373" t="str">
        <f ca="1">IF(AND('Tracking Data'!P373&lt;&gt;"",'Tracking Data'!Q373="",'Tracking Data'!$C373&lt;&gt;"Blocked",'Tracking Data'!$C373&lt;&gt;"Aborted"),1,"")</f>
        <v/>
      </c>
      <c r="K373" t="str">
        <f ca="1">IF(AND('Tracking Data'!Q373&lt;&gt;"",'Tracking Data'!R373="",'Tracking Data'!$C373&lt;&gt;"Blocked",'Tracking Data'!$C373&lt;&gt;"Aborted"),1,"")</f>
        <v/>
      </c>
      <c r="L373" t="str">
        <f>IF('Tracking Data'!R373&lt;&gt;"",1,"")</f>
        <v/>
      </c>
      <c r="M373" t="b">
        <f>IF('Tracking Data'!H373="XS",0,IF('Tracking Data'!H373="S",2,IF('Tracking Data'!H373="M",3,IF('Tracking Data'!H373="L",5,IF('Tracking Data'!H373="XL",10)))))</f>
        <v>0</v>
      </c>
      <c r="N373" s="22" t="e">
        <f>WORKDAY('Tracking Data'!K373,M373)</f>
        <v>#VALUE!</v>
      </c>
      <c r="O373" s="22" t="e">
        <f>IF(L373&lt;&gt;1,N373,'Tracking Data'!R373)</f>
        <v>#VALUE!</v>
      </c>
    </row>
    <row r="374" spans="5:15" x14ac:dyDescent="0.25">
      <c r="E374" t="str">
        <f ca="1">IF(AND('Tracking Data'!K374&lt;&gt;"",'Tracking Data'!L374="",'Tracking Data'!$C374&lt;&gt;"Blocked",'Tracking Data'!$C374&lt;&gt;"Aborted"),1,"")</f>
        <v/>
      </c>
      <c r="F374" t="str">
        <f ca="1">IF(AND('Tracking Data'!L374&lt;&gt;"",'Tracking Data'!M374="",'Tracking Data'!$C374&lt;&gt;"Blocked",'Tracking Data'!$C374&lt;&gt;"Aborted"),1,"")</f>
        <v/>
      </c>
      <c r="G374" t="str">
        <f ca="1">IF(AND('Tracking Data'!M374&lt;&gt;"",'Tracking Data'!N374="",'Tracking Data'!$C374&lt;&gt;"Blocked",'Tracking Data'!$C374&lt;&gt;"Aborted"),1,"")</f>
        <v/>
      </c>
      <c r="H374" t="str">
        <f ca="1">IF(AND('Tracking Data'!N374&lt;&gt;"",'Tracking Data'!O374="",'Tracking Data'!$C374&lt;&gt;"Blocked",'Tracking Data'!$C374&lt;&gt;"Aborted"),1,"")</f>
        <v/>
      </c>
      <c r="I374" t="str">
        <f ca="1">IF(AND('Tracking Data'!O374&lt;&gt;"",'Tracking Data'!P374="",'Tracking Data'!$C374&lt;&gt;"Blocked",'Tracking Data'!$C374&lt;&gt;"Aborted"),1,"")</f>
        <v/>
      </c>
      <c r="J374" t="str">
        <f ca="1">IF(AND('Tracking Data'!P374&lt;&gt;"",'Tracking Data'!Q374="",'Tracking Data'!$C374&lt;&gt;"Blocked",'Tracking Data'!$C374&lt;&gt;"Aborted"),1,"")</f>
        <v/>
      </c>
      <c r="K374" t="str">
        <f ca="1">IF(AND('Tracking Data'!Q374&lt;&gt;"",'Tracking Data'!R374="",'Tracking Data'!$C374&lt;&gt;"Blocked",'Tracking Data'!$C374&lt;&gt;"Aborted"),1,"")</f>
        <v/>
      </c>
      <c r="L374" t="str">
        <f>IF('Tracking Data'!R374&lt;&gt;"",1,"")</f>
        <v/>
      </c>
      <c r="M374" t="b">
        <f>IF('Tracking Data'!H374="XS",0,IF('Tracking Data'!H374="S",2,IF('Tracking Data'!H374="M",3,IF('Tracking Data'!H374="L",5,IF('Tracking Data'!H374="XL",10)))))</f>
        <v>0</v>
      </c>
      <c r="N374" s="22" t="e">
        <f>WORKDAY('Tracking Data'!K374,M374)</f>
        <v>#VALUE!</v>
      </c>
      <c r="O374" s="22" t="e">
        <f>IF(L374&lt;&gt;1,N374,'Tracking Data'!R374)</f>
        <v>#VALUE!</v>
      </c>
    </row>
    <row r="375" spans="5:15" x14ac:dyDescent="0.25">
      <c r="E375" t="str">
        <f ca="1">IF(AND('Tracking Data'!K375&lt;&gt;"",'Tracking Data'!L375="",'Tracking Data'!$C375&lt;&gt;"Blocked",'Tracking Data'!$C375&lt;&gt;"Aborted"),1,"")</f>
        <v/>
      </c>
      <c r="F375" t="str">
        <f ca="1">IF(AND('Tracking Data'!L375&lt;&gt;"",'Tracking Data'!M375="",'Tracking Data'!$C375&lt;&gt;"Blocked",'Tracking Data'!$C375&lt;&gt;"Aborted"),1,"")</f>
        <v/>
      </c>
      <c r="G375" t="str">
        <f ca="1">IF(AND('Tracking Data'!M375&lt;&gt;"",'Tracking Data'!N375="",'Tracking Data'!$C375&lt;&gt;"Blocked",'Tracking Data'!$C375&lt;&gt;"Aborted"),1,"")</f>
        <v/>
      </c>
      <c r="H375" t="str">
        <f ca="1">IF(AND('Tracking Data'!N375&lt;&gt;"",'Tracking Data'!O375="",'Tracking Data'!$C375&lt;&gt;"Blocked",'Tracking Data'!$C375&lt;&gt;"Aborted"),1,"")</f>
        <v/>
      </c>
      <c r="I375" t="str">
        <f ca="1">IF(AND('Tracking Data'!O375&lt;&gt;"",'Tracking Data'!P375="",'Tracking Data'!$C375&lt;&gt;"Blocked",'Tracking Data'!$C375&lt;&gt;"Aborted"),1,"")</f>
        <v/>
      </c>
      <c r="J375" t="str">
        <f ca="1">IF(AND('Tracking Data'!P375&lt;&gt;"",'Tracking Data'!Q375="",'Tracking Data'!$C375&lt;&gt;"Blocked",'Tracking Data'!$C375&lt;&gt;"Aborted"),1,"")</f>
        <v/>
      </c>
      <c r="K375" t="str">
        <f ca="1">IF(AND('Tracking Data'!Q375&lt;&gt;"",'Tracking Data'!R375="",'Tracking Data'!$C375&lt;&gt;"Blocked",'Tracking Data'!$C375&lt;&gt;"Aborted"),1,"")</f>
        <v/>
      </c>
      <c r="L375" t="str">
        <f>IF('Tracking Data'!R375&lt;&gt;"",1,"")</f>
        <v/>
      </c>
      <c r="M375" t="b">
        <f>IF('Tracking Data'!H375="XS",0,IF('Tracking Data'!H375="S",2,IF('Tracking Data'!H375="M",3,IF('Tracking Data'!H375="L",5,IF('Tracking Data'!H375="XL",10)))))</f>
        <v>0</v>
      </c>
      <c r="N375" s="22" t="e">
        <f>WORKDAY('Tracking Data'!K375,M375)</f>
        <v>#VALUE!</v>
      </c>
      <c r="O375" s="22" t="e">
        <f>IF(L375&lt;&gt;1,N375,'Tracking Data'!R375)</f>
        <v>#VALUE!</v>
      </c>
    </row>
    <row r="376" spans="5:15" x14ac:dyDescent="0.25">
      <c r="E376" t="str">
        <f ca="1">IF(AND('Tracking Data'!K376&lt;&gt;"",'Tracking Data'!L376="",'Tracking Data'!$C376&lt;&gt;"Blocked",'Tracking Data'!$C376&lt;&gt;"Aborted"),1,"")</f>
        <v/>
      </c>
      <c r="F376" t="str">
        <f ca="1">IF(AND('Tracking Data'!L376&lt;&gt;"",'Tracking Data'!M376="",'Tracking Data'!$C376&lt;&gt;"Blocked",'Tracking Data'!$C376&lt;&gt;"Aborted"),1,"")</f>
        <v/>
      </c>
      <c r="G376" t="str">
        <f ca="1">IF(AND('Tracking Data'!M376&lt;&gt;"",'Tracking Data'!N376="",'Tracking Data'!$C376&lt;&gt;"Blocked",'Tracking Data'!$C376&lt;&gt;"Aborted"),1,"")</f>
        <v/>
      </c>
      <c r="H376" t="str">
        <f ca="1">IF(AND('Tracking Data'!N376&lt;&gt;"",'Tracking Data'!O376="",'Tracking Data'!$C376&lt;&gt;"Blocked",'Tracking Data'!$C376&lt;&gt;"Aborted"),1,"")</f>
        <v/>
      </c>
      <c r="I376" t="str">
        <f ca="1">IF(AND('Tracking Data'!O376&lt;&gt;"",'Tracking Data'!P376="",'Tracking Data'!$C376&lt;&gt;"Blocked",'Tracking Data'!$C376&lt;&gt;"Aborted"),1,"")</f>
        <v/>
      </c>
      <c r="J376" t="str">
        <f ca="1">IF(AND('Tracking Data'!P376&lt;&gt;"",'Tracking Data'!Q376="",'Tracking Data'!$C376&lt;&gt;"Blocked",'Tracking Data'!$C376&lt;&gt;"Aborted"),1,"")</f>
        <v/>
      </c>
      <c r="K376" t="str">
        <f ca="1">IF(AND('Tracking Data'!Q376&lt;&gt;"",'Tracking Data'!R376="",'Tracking Data'!$C376&lt;&gt;"Blocked",'Tracking Data'!$C376&lt;&gt;"Aborted"),1,"")</f>
        <v/>
      </c>
      <c r="L376" t="str">
        <f>IF('Tracking Data'!R376&lt;&gt;"",1,"")</f>
        <v/>
      </c>
      <c r="M376" t="b">
        <f>IF('Tracking Data'!H376="XS",0,IF('Tracking Data'!H376="S",2,IF('Tracking Data'!H376="M",3,IF('Tracking Data'!H376="L",5,IF('Tracking Data'!H376="XL",10)))))</f>
        <v>0</v>
      </c>
      <c r="N376" s="22" t="e">
        <f>WORKDAY('Tracking Data'!K376,M376)</f>
        <v>#VALUE!</v>
      </c>
      <c r="O376" s="22" t="e">
        <f>IF(L376&lt;&gt;1,N376,'Tracking Data'!R376)</f>
        <v>#VALUE!</v>
      </c>
    </row>
    <row r="377" spans="5:15" x14ac:dyDescent="0.25">
      <c r="E377" t="str">
        <f ca="1">IF(AND('Tracking Data'!K377&lt;&gt;"",'Tracking Data'!L377="",'Tracking Data'!$C377&lt;&gt;"Blocked",'Tracking Data'!$C377&lt;&gt;"Aborted"),1,"")</f>
        <v/>
      </c>
      <c r="F377" t="str">
        <f ca="1">IF(AND('Tracking Data'!L377&lt;&gt;"",'Tracking Data'!M377="",'Tracking Data'!$C377&lt;&gt;"Blocked",'Tracking Data'!$C377&lt;&gt;"Aborted"),1,"")</f>
        <v/>
      </c>
      <c r="G377" t="str">
        <f ca="1">IF(AND('Tracking Data'!M377&lt;&gt;"",'Tracking Data'!N377="",'Tracking Data'!$C377&lt;&gt;"Blocked",'Tracking Data'!$C377&lt;&gt;"Aborted"),1,"")</f>
        <v/>
      </c>
      <c r="H377" t="str">
        <f ca="1">IF(AND('Tracking Data'!N377&lt;&gt;"",'Tracking Data'!O377="",'Tracking Data'!$C377&lt;&gt;"Blocked",'Tracking Data'!$C377&lt;&gt;"Aborted"),1,"")</f>
        <v/>
      </c>
      <c r="I377" t="str">
        <f ca="1">IF(AND('Tracking Data'!O377&lt;&gt;"",'Tracking Data'!P377="",'Tracking Data'!$C377&lt;&gt;"Blocked",'Tracking Data'!$C377&lt;&gt;"Aborted"),1,"")</f>
        <v/>
      </c>
      <c r="J377" t="str">
        <f ca="1">IF(AND('Tracking Data'!P377&lt;&gt;"",'Tracking Data'!Q377="",'Tracking Data'!$C377&lt;&gt;"Blocked",'Tracking Data'!$C377&lt;&gt;"Aborted"),1,"")</f>
        <v/>
      </c>
      <c r="K377" t="str">
        <f ca="1">IF(AND('Tracking Data'!Q377&lt;&gt;"",'Tracking Data'!R377="",'Tracking Data'!$C377&lt;&gt;"Blocked",'Tracking Data'!$C377&lt;&gt;"Aborted"),1,"")</f>
        <v/>
      </c>
      <c r="L377" t="str">
        <f>IF('Tracking Data'!R377&lt;&gt;"",1,"")</f>
        <v/>
      </c>
      <c r="M377" t="b">
        <f>IF('Tracking Data'!H377="XS",0,IF('Tracking Data'!H377="S",2,IF('Tracking Data'!H377="M",3,IF('Tracking Data'!H377="L",5,IF('Tracking Data'!H377="XL",10)))))</f>
        <v>0</v>
      </c>
      <c r="N377" s="22" t="e">
        <f>WORKDAY('Tracking Data'!K377,M377)</f>
        <v>#VALUE!</v>
      </c>
      <c r="O377" s="22" t="e">
        <f>IF(L377&lt;&gt;1,N377,'Tracking Data'!R377)</f>
        <v>#VALUE!</v>
      </c>
    </row>
    <row r="378" spans="5:15" x14ac:dyDescent="0.25">
      <c r="E378" t="str">
        <f ca="1">IF(AND('Tracking Data'!K378&lt;&gt;"",'Tracking Data'!L378="",'Tracking Data'!$C378&lt;&gt;"Blocked",'Tracking Data'!$C378&lt;&gt;"Aborted"),1,"")</f>
        <v/>
      </c>
      <c r="F378" t="str">
        <f ca="1">IF(AND('Tracking Data'!L378&lt;&gt;"",'Tracking Data'!M378="",'Tracking Data'!$C378&lt;&gt;"Blocked",'Tracking Data'!$C378&lt;&gt;"Aborted"),1,"")</f>
        <v/>
      </c>
      <c r="G378" t="str">
        <f ca="1">IF(AND('Tracking Data'!M378&lt;&gt;"",'Tracking Data'!N378="",'Tracking Data'!$C378&lt;&gt;"Blocked",'Tracking Data'!$C378&lt;&gt;"Aborted"),1,"")</f>
        <v/>
      </c>
      <c r="H378" t="str">
        <f ca="1">IF(AND('Tracking Data'!N378&lt;&gt;"",'Tracking Data'!O378="",'Tracking Data'!$C378&lt;&gt;"Blocked",'Tracking Data'!$C378&lt;&gt;"Aborted"),1,"")</f>
        <v/>
      </c>
      <c r="I378" t="str">
        <f ca="1">IF(AND('Tracking Data'!O378&lt;&gt;"",'Tracking Data'!P378="",'Tracking Data'!$C378&lt;&gt;"Blocked",'Tracking Data'!$C378&lt;&gt;"Aborted"),1,"")</f>
        <v/>
      </c>
      <c r="J378" t="str">
        <f ca="1">IF(AND('Tracking Data'!P378&lt;&gt;"",'Tracking Data'!Q378="",'Tracking Data'!$C378&lt;&gt;"Blocked",'Tracking Data'!$C378&lt;&gt;"Aborted"),1,"")</f>
        <v/>
      </c>
      <c r="K378" t="str">
        <f ca="1">IF(AND('Tracking Data'!Q378&lt;&gt;"",'Tracking Data'!R378="",'Tracking Data'!$C378&lt;&gt;"Blocked",'Tracking Data'!$C378&lt;&gt;"Aborted"),1,"")</f>
        <v/>
      </c>
      <c r="L378" t="str">
        <f>IF('Tracking Data'!R378&lt;&gt;"",1,"")</f>
        <v/>
      </c>
      <c r="M378" t="b">
        <f>IF('Tracking Data'!H378="XS",0,IF('Tracking Data'!H378="S",2,IF('Tracking Data'!H378="M",3,IF('Tracking Data'!H378="L",5,IF('Tracking Data'!H378="XL",10)))))</f>
        <v>0</v>
      </c>
      <c r="N378" s="22" t="e">
        <f>WORKDAY('Tracking Data'!K378,M378)</f>
        <v>#VALUE!</v>
      </c>
      <c r="O378" s="22" t="e">
        <f>IF(L378&lt;&gt;1,N378,'Tracking Data'!R378)</f>
        <v>#VALUE!</v>
      </c>
    </row>
    <row r="379" spans="5:15" x14ac:dyDescent="0.25">
      <c r="E379" t="str">
        <f ca="1">IF(AND('Tracking Data'!K379&lt;&gt;"",'Tracking Data'!L379="",'Tracking Data'!$C379&lt;&gt;"Blocked",'Tracking Data'!$C379&lt;&gt;"Aborted"),1,"")</f>
        <v/>
      </c>
      <c r="F379" t="str">
        <f ca="1">IF(AND('Tracking Data'!L379&lt;&gt;"",'Tracking Data'!M379="",'Tracking Data'!$C379&lt;&gt;"Blocked",'Tracking Data'!$C379&lt;&gt;"Aborted"),1,"")</f>
        <v/>
      </c>
      <c r="G379" t="str">
        <f ca="1">IF(AND('Tracking Data'!M379&lt;&gt;"",'Tracking Data'!N379="",'Tracking Data'!$C379&lt;&gt;"Blocked",'Tracking Data'!$C379&lt;&gt;"Aborted"),1,"")</f>
        <v/>
      </c>
      <c r="H379" t="str">
        <f ca="1">IF(AND('Tracking Data'!N379&lt;&gt;"",'Tracking Data'!O379="",'Tracking Data'!$C379&lt;&gt;"Blocked",'Tracking Data'!$C379&lt;&gt;"Aborted"),1,"")</f>
        <v/>
      </c>
      <c r="I379" t="str">
        <f ca="1">IF(AND('Tracking Data'!O379&lt;&gt;"",'Tracking Data'!P379="",'Tracking Data'!$C379&lt;&gt;"Blocked",'Tracking Data'!$C379&lt;&gt;"Aborted"),1,"")</f>
        <v/>
      </c>
      <c r="J379" t="str">
        <f ca="1">IF(AND('Tracking Data'!P379&lt;&gt;"",'Tracking Data'!Q379="",'Tracking Data'!$C379&lt;&gt;"Blocked",'Tracking Data'!$C379&lt;&gt;"Aborted"),1,"")</f>
        <v/>
      </c>
      <c r="K379" t="str">
        <f ca="1">IF(AND('Tracking Data'!Q379&lt;&gt;"",'Tracking Data'!R379="",'Tracking Data'!$C379&lt;&gt;"Blocked",'Tracking Data'!$C379&lt;&gt;"Aborted"),1,"")</f>
        <v/>
      </c>
      <c r="L379" t="str">
        <f>IF('Tracking Data'!R379&lt;&gt;"",1,"")</f>
        <v/>
      </c>
      <c r="M379" t="b">
        <f>IF('Tracking Data'!H379="XS",0,IF('Tracking Data'!H379="S",2,IF('Tracking Data'!H379="M",3,IF('Tracking Data'!H379="L",5,IF('Tracking Data'!H379="XL",10)))))</f>
        <v>0</v>
      </c>
      <c r="N379" s="22" t="e">
        <f>WORKDAY('Tracking Data'!K379,M379)</f>
        <v>#VALUE!</v>
      </c>
      <c r="O379" s="22" t="e">
        <f>IF(L379&lt;&gt;1,N379,'Tracking Data'!R379)</f>
        <v>#VALUE!</v>
      </c>
    </row>
    <row r="380" spans="5:15" x14ac:dyDescent="0.25">
      <c r="E380" t="str">
        <f ca="1">IF(AND('Tracking Data'!K380&lt;&gt;"",'Tracking Data'!L380="",'Tracking Data'!$C380&lt;&gt;"Blocked",'Tracking Data'!$C380&lt;&gt;"Aborted"),1,"")</f>
        <v/>
      </c>
      <c r="F380" t="str">
        <f ca="1">IF(AND('Tracking Data'!L380&lt;&gt;"",'Tracking Data'!M380="",'Tracking Data'!$C380&lt;&gt;"Blocked",'Tracking Data'!$C380&lt;&gt;"Aborted"),1,"")</f>
        <v/>
      </c>
      <c r="G380" t="str">
        <f ca="1">IF(AND('Tracking Data'!M380&lt;&gt;"",'Tracking Data'!N380="",'Tracking Data'!$C380&lt;&gt;"Blocked",'Tracking Data'!$C380&lt;&gt;"Aborted"),1,"")</f>
        <v/>
      </c>
      <c r="H380" t="str">
        <f ca="1">IF(AND('Tracking Data'!N380&lt;&gt;"",'Tracking Data'!O380="",'Tracking Data'!$C380&lt;&gt;"Blocked",'Tracking Data'!$C380&lt;&gt;"Aborted"),1,"")</f>
        <v/>
      </c>
      <c r="I380" t="str">
        <f ca="1">IF(AND('Tracking Data'!O380&lt;&gt;"",'Tracking Data'!P380="",'Tracking Data'!$C380&lt;&gt;"Blocked",'Tracking Data'!$C380&lt;&gt;"Aborted"),1,"")</f>
        <v/>
      </c>
      <c r="J380" t="str">
        <f ca="1">IF(AND('Tracking Data'!P380&lt;&gt;"",'Tracking Data'!Q380="",'Tracking Data'!$C380&lt;&gt;"Blocked",'Tracking Data'!$C380&lt;&gt;"Aborted"),1,"")</f>
        <v/>
      </c>
      <c r="K380" t="str">
        <f ca="1">IF(AND('Tracking Data'!Q380&lt;&gt;"",'Tracking Data'!R380="",'Tracking Data'!$C380&lt;&gt;"Blocked",'Tracking Data'!$C380&lt;&gt;"Aborted"),1,"")</f>
        <v/>
      </c>
      <c r="L380" t="str">
        <f>IF('Tracking Data'!R380&lt;&gt;"",1,"")</f>
        <v/>
      </c>
      <c r="M380" t="b">
        <f>IF('Tracking Data'!H380="XS",0,IF('Tracking Data'!H380="S",2,IF('Tracking Data'!H380="M",3,IF('Tracking Data'!H380="L",5,IF('Tracking Data'!H380="XL",10)))))</f>
        <v>0</v>
      </c>
      <c r="N380" s="22" t="e">
        <f>WORKDAY('Tracking Data'!K380,M380)</f>
        <v>#VALUE!</v>
      </c>
      <c r="O380" s="22" t="e">
        <f>IF(L380&lt;&gt;1,N380,'Tracking Data'!R380)</f>
        <v>#VALUE!</v>
      </c>
    </row>
    <row r="381" spans="5:15" x14ac:dyDescent="0.25">
      <c r="E381" t="str">
        <f ca="1">IF(AND('Tracking Data'!K381&lt;&gt;"",'Tracking Data'!L381="",'Tracking Data'!$C381&lt;&gt;"Blocked",'Tracking Data'!$C381&lt;&gt;"Aborted"),1,"")</f>
        <v/>
      </c>
      <c r="F381" t="str">
        <f ca="1">IF(AND('Tracking Data'!L381&lt;&gt;"",'Tracking Data'!M381="",'Tracking Data'!$C381&lt;&gt;"Blocked",'Tracking Data'!$C381&lt;&gt;"Aborted"),1,"")</f>
        <v/>
      </c>
      <c r="G381" t="str">
        <f ca="1">IF(AND('Tracking Data'!M381&lt;&gt;"",'Tracking Data'!N381="",'Tracking Data'!$C381&lt;&gt;"Blocked",'Tracking Data'!$C381&lt;&gt;"Aborted"),1,"")</f>
        <v/>
      </c>
      <c r="H381" t="str">
        <f ca="1">IF(AND('Tracking Data'!N381&lt;&gt;"",'Tracking Data'!O381="",'Tracking Data'!$C381&lt;&gt;"Blocked",'Tracking Data'!$C381&lt;&gt;"Aborted"),1,"")</f>
        <v/>
      </c>
      <c r="I381" t="str">
        <f ca="1">IF(AND('Tracking Data'!O381&lt;&gt;"",'Tracking Data'!P381="",'Tracking Data'!$C381&lt;&gt;"Blocked",'Tracking Data'!$C381&lt;&gt;"Aborted"),1,"")</f>
        <v/>
      </c>
      <c r="J381" t="str">
        <f ca="1">IF(AND('Tracking Data'!P381&lt;&gt;"",'Tracking Data'!Q381="",'Tracking Data'!$C381&lt;&gt;"Blocked",'Tracking Data'!$C381&lt;&gt;"Aborted"),1,"")</f>
        <v/>
      </c>
      <c r="K381" t="str">
        <f ca="1">IF(AND('Tracking Data'!Q381&lt;&gt;"",'Tracking Data'!R381="",'Tracking Data'!$C381&lt;&gt;"Blocked",'Tracking Data'!$C381&lt;&gt;"Aborted"),1,"")</f>
        <v/>
      </c>
      <c r="L381" t="str">
        <f>IF('Tracking Data'!R381&lt;&gt;"",1,"")</f>
        <v/>
      </c>
      <c r="M381" t="b">
        <f>IF('Tracking Data'!H381="XS",0,IF('Tracking Data'!H381="S",2,IF('Tracking Data'!H381="M",3,IF('Tracking Data'!H381="L",5,IF('Tracking Data'!H381="XL",10)))))</f>
        <v>0</v>
      </c>
      <c r="N381" s="22" t="e">
        <f>WORKDAY('Tracking Data'!K381,M381)</f>
        <v>#VALUE!</v>
      </c>
      <c r="O381" s="22" t="e">
        <f>IF(L381&lt;&gt;1,N381,'Tracking Data'!R381)</f>
        <v>#VALUE!</v>
      </c>
    </row>
    <row r="382" spans="5:15" x14ac:dyDescent="0.25">
      <c r="E382" t="str">
        <f ca="1">IF(AND('Tracking Data'!K382&lt;&gt;"",'Tracking Data'!L382="",'Tracking Data'!$C382&lt;&gt;"Blocked",'Tracking Data'!$C382&lt;&gt;"Aborted"),1,"")</f>
        <v/>
      </c>
      <c r="F382" t="str">
        <f ca="1">IF(AND('Tracking Data'!L382&lt;&gt;"",'Tracking Data'!M382="",'Tracking Data'!$C382&lt;&gt;"Blocked",'Tracking Data'!$C382&lt;&gt;"Aborted"),1,"")</f>
        <v/>
      </c>
      <c r="G382" t="str">
        <f ca="1">IF(AND('Tracking Data'!M382&lt;&gt;"",'Tracking Data'!N382="",'Tracking Data'!$C382&lt;&gt;"Blocked",'Tracking Data'!$C382&lt;&gt;"Aborted"),1,"")</f>
        <v/>
      </c>
      <c r="H382" t="str">
        <f ca="1">IF(AND('Tracking Data'!N382&lt;&gt;"",'Tracking Data'!O382="",'Tracking Data'!$C382&lt;&gt;"Blocked",'Tracking Data'!$C382&lt;&gt;"Aborted"),1,"")</f>
        <v/>
      </c>
      <c r="I382" t="str">
        <f ca="1">IF(AND('Tracking Data'!O382&lt;&gt;"",'Tracking Data'!P382="",'Tracking Data'!$C382&lt;&gt;"Blocked",'Tracking Data'!$C382&lt;&gt;"Aborted"),1,"")</f>
        <v/>
      </c>
      <c r="J382" t="str">
        <f ca="1">IF(AND('Tracking Data'!P382&lt;&gt;"",'Tracking Data'!Q382="",'Tracking Data'!$C382&lt;&gt;"Blocked",'Tracking Data'!$C382&lt;&gt;"Aborted"),1,"")</f>
        <v/>
      </c>
      <c r="K382" t="str">
        <f ca="1">IF(AND('Tracking Data'!Q382&lt;&gt;"",'Tracking Data'!R382="",'Tracking Data'!$C382&lt;&gt;"Blocked",'Tracking Data'!$C382&lt;&gt;"Aborted"),1,"")</f>
        <v/>
      </c>
      <c r="L382" t="str">
        <f>IF('Tracking Data'!R382&lt;&gt;"",1,"")</f>
        <v/>
      </c>
      <c r="M382" t="b">
        <f>IF('Tracking Data'!H382="XS",0,IF('Tracking Data'!H382="S",2,IF('Tracking Data'!H382="M",3,IF('Tracking Data'!H382="L",5,IF('Tracking Data'!H382="XL",10)))))</f>
        <v>0</v>
      </c>
      <c r="N382" s="22" t="e">
        <f>WORKDAY('Tracking Data'!K382,M382)</f>
        <v>#VALUE!</v>
      </c>
      <c r="O382" s="22" t="e">
        <f>IF(L382&lt;&gt;1,N382,'Tracking Data'!R382)</f>
        <v>#VALUE!</v>
      </c>
    </row>
    <row r="383" spans="5:15" x14ac:dyDescent="0.25">
      <c r="E383" t="str">
        <f ca="1">IF(AND('Tracking Data'!K383&lt;&gt;"",'Tracking Data'!L383="",'Tracking Data'!$C383&lt;&gt;"Blocked",'Tracking Data'!$C383&lt;&gt;"Aborted"),1,"")</f>
        <v/>
      </c>
      <c r="F383" t="str">
        <f ca="1">IF(AND('Tracking Data'!L383&lt;&gt;"",'Tracking Data'!M383="",'Tracking Data'!$C383&lt;&gt;"Blocked",'Tracking Data'!$C383&lt;&gt;"Aborted"),1,"")</f>
        <v/>
      </c>
      <c r="G383" t="str">
        <f ca="1">IF(AND('Tracking Data'!M383&lt;&gt;"",'Tracking Data'!N383="",'Tracking Data'!$C383&lt;&gt;"Blocked",'Tracking Data'!$C383&lt;&gt;"Aborted"),1,"")</f>
        <v/>
      </c>
      <c r="H383" t="str">
        <f ca="1">IF(AND('Tracking Data'!N383&lt;&gt;"",'Tracking Data'!O383="",'Tracking Data'!$C383&lt;&gt;"Blocked",'Tracking Data'!$C383&lt;&gt;"Aborted"),1,"")</f>
        <v/>
      </c>
      <c r="I383" t="str">
        <f ca="1">IF(AND('Tracking Data'!O383&lt;&gt;"",'Tracking Data'!P383="",'Tracking Data'!$C383&lt;&gt;"Blocked",'Tracking Data'!$C383&lt;&gt;"Aborted"),1,"")</f>
        <v/>
      </c>
      <c r="J383" t="str">
        <f ca="1">IF(AND('Tracking Data'!P383&lt;&gt;"",'Tracking Data'!Q383="",'Tracking Data'!$C383&lt;&gt;"Blocked",'Tracking Data'!$C383&lt;&gt;"Aborted"),1,"")</f>
        <v/>
      </c>
      <c r="K383" t="str">
        <f ca="1">IF(AND('Tracking Data'!Q383&lt;&gt;"",'Tracking Data'!R383="",'Tracking Data'!$C383&lt;&gt;"Blocked",'Tracking Data'!$C383&lt;&gt;"Aborted"),1,"")</f>
        <v/>
      </c>
      <c r="L383" t="str">
        <f>IF('Tracking Data'!R383&lt;&gt;"",1,"")</f>
        <v/>
      </c>
      <c r="M383" t="b">
        <f>IF('Tracking Data'!H383="XS",0,IF('Tracking Data'!H383="S",2,IF('Tracking Data'!H383="M",3,IF('Tracking Data'!H383="L",5,IF('Tracking Data'!H383="XL",10)))))</f>
        <v>0</v>
      </c>
      <c r="N383" s="22" t="e">
        <f>WORKDAY('Tracking Data'!K383,M383)</f>
        <v>#VALUE!</v>
      </c>
      <c r="O383" s="22" t="e">
        <f>IF(L383&lt;&gt;1,N383,'Tracking Data'!R383)</f>
        <v>#VALUE!</v>
      </c>
    </row>
    <row r="384" spans="5:15" x14ac:dyDescent="0.25">
      <c r="E384" t="str">
        <f ca="1">IF(AND('Tracking Data'!K384&lt;&gt;"",'Tracking Data'!L384="",'Tracking Data'!$C384&lt;&gt;"Blocked",'Tracking Data'!$C384&lt;&gt;"Aborted"),1,"")</f>
        <v/>
      </c>
      <c r="F384" t="str">
        <f ca="1">IF(AND('Tracking Data'!L384&lt;&gt;"",'Tracking Data'!M384="",'Tracking Data'!$C384&lt;&gt;"Blocked",'Tracking Data'!$C384&lt;&gt;"Aborted"),1,"")</f>
        <v/>
      </c>
      <c r="G384" t="str">
        <f ca="1">IF(AND('Tracking Data'!M384&lt;&gt;"",'Tracking Data'!N384="",'Tracking Data'!$C384&lt;&gt;"Blocked",'Tracking Data'!$C384&lt;&gt;"Aborted"),1,"")</f>
        <v/>
      </c>
      <c r="H384" t="str">
        <f ca="1">IF(AND('Tracking Data'!N384&lt;&gt;"",'Tracking Data'!O384="",'Tracking Data'!$C384&lt;&gt;"Blocked",'Tracking Data'!$C384&lt;&gt;"Aborted"),1,"")</f>
        <v/>
      </c>
      <c r="I384" t="str">
        <f ca="1">IF(AND('Tracking Data'!O384&lt;&gt;"",'Tracking Data'!P384="",'Tracking Data'!$C384&lt;&gt;"Blocked",'Tracking Data'!$C384&lt;&gt;"Aborted"),1,"")</f>
        <v/>
      </c>
      <c r="J384" t="str">
        <f ca="1">IF(AND('Tracking Data'!P384&lt;&gt;"",'Tracking Data'!Q384="",'Tracking Data'!$C384&lt;&gt;"Blocked",'Tracking Data'!$C384&lt;&gt;"Aborted"),1,"")</f>
        <v/>
      </c>
      <c r="K384" t="str">
        <f ca="1">IF(AND('Tracking Data'!Q384&lt;&gt;"",'Tracking Data'!R384="",'Tracking Data'!$C384&lt;&gt;"Blocked",'Tracking Data'!$C384&lt;&gt;"Aborted"),1,"")</f>
        <v/>
      </c>
      <c r="L384" t="str">
        <f>IF('Tracking Data'!R384&lt;&gt;"",1,"")</f>
        <v/>
      </c>
      <c r="M384" t="b">
        <f>IF('Tracking Data'!H384="XS",0,IF('Tracking Data'!H384="S",2,IF('Tracking Data'!H384="M",3,IF('Tracking Data'!H384="L",5,IF('Tracking Data'!H384="XL",10)))))</f>
        <v>0</v>
      </c>
      <c r="N384" s="22" t="e">
        <f>WORKDAY('Tracking Data'!K384,M384)</f>
        <v>#VALUE!</v>
      </c>
      <c r="O384" s="22" t="e">
        <f>IF(L384&lt;&gt;1,N384,'Tracking Data'!R384)</f>
        <v>#VALUE!</v>
      </c>
    </row>
    <row r="385" spans="5:15" x14ac:dyDescent="0.25">
      <c r="E385" t="str">
        <f ca="1">IF(AND('Tracking Data'!K385&lt;&gt;"",'Tracking Data'!L385="",'Tracking Data'!$C385&lt;&gt;"Blocked",'Tracking Data'!$C385&lt;&gt;"Aborted"),1,"")</f>
        <v/>
      </c>
      <c r="F385" t="str">
        <f ca="1">IF(AND('Tracking Data'!L385&lt;&gt;"",'Tracking Data'!M385="",'Tracking Data'!$C385&lt;&gt;"Blocked",'Tracking Data'!$C385&lt;&gt;"Aborted"),1,"")</f>
        <v/>
      </c>
      <c r="G385" t="str">
        <f ca="1">IF(AND('Tracking Data'!M385&lt;&gt;"",'Tracking Data'!N385="",'Tracking Data'!$C385&lt;&gt;"Blocked",'Tracking Data'!$C385&lt;&gt;"Aborted"),1,"")</f>
        <v/>
      </c>
      <c r="H385" t="str">
        <f ca="1">IF(AND('Tracking Data'!N385&lt;&gt;"",'Tracking Data'!O385="",'Tracking Data'!$C385&lt;&gt;"Blocked",'Tracking Data'!$C385&lt;&gt;"Aborted"),1,"")</f>
        <v/>
      </c>
      <c r="I385" t="str">
        <f ca="1">IF(AND('Tracking Data'!O385&lt;&gt;"",'Tracking Data'!P385="",'Tracking Data'!$C385&lt;&gt;"Blocked",'Tracking Data'!$C385&lt;&gt;"Aborted"),1,"")</f>
        <v/>
      </c>
      <c r="J385" t="str">
        <f ca="1">IF(AND('Tracking Data'!P385&lt;&gt;"",'Tracking Data'!Q385="",'Tracking Data'!$C385&lt;&gt;"Blocked",'Tracking Data'!$C385&lt;&gt;"Aborted"),1,"")</f>
        <v/>
      </c>
      <c r="K385" t="str">
        <f ca="1">IF(AND('Tracking Data'!Q385&lt;&gt;"",'Tracking Data'!R385="",'Tracking Data'!$C385&lt;&gt;"Blocked",'Tracking Data'!$C385&lt;&gt;"Aborted"),1,"")</f>
        <v/>
      </c>
      <c r="L385" t="str">
        <f>IF('Tracking Data'!R385&lt;&gt;"",1,"")</f>
        <v/>
      </c>
      <c r="M385" t="b">
        <f>IF('Tracking Data'!H385="XS",0,IF('Tracking Data'!H385="S",2,IF('Tracking Data'!H385="M",3,IF('Tracking Data'!H385="L",5,IF('Tracking Data'!H385="XL",10)))))</f>
        <v>0</v>
      </c>
      <c r="N385" s="22" t="e">
        <f>WORKDAY('Tracking Data'!K385,M385)</f>
        <v>#VALUE!</v>
      </c>
      <c r="O385" s="22" t="e">
        <f>IF(L385&lt;&gt;1,N385,'Tracking Data'!R385)</f>
        <v>#VALUE!</v>
      </c>
    </row>
    <row r="386" spans="5:15" x14ac:dyDescent="0.25">
      <c r="E386" t="str">
        <f ca="1">IF(AND('Tracking Data'!K386&lt;&gt;"",'Tracking Data'!L386="",'Tracking Data'!$C386&lt;&gt;"Blocked",'Tracking Data'!$C386&lt;&gt;"Aborted"),1,"")</f>
        <v/>
      </c>
      <c r="F386" t="str">
        <f ca="1">IF(AND('Tracking Data'!L386&lt;&gt;"",'Tracking Data'!M386="",'Tracking Data'!$C386&lt;&gt;"Blocked",'Tracking Data'!$C386&lt;&gt;"Aborted"),1,"")</f>
        <v/>
      </c>
      <c r="G386" t="str">
        <f ca="1">IF(AND('Tracking Data'!M386&lt;&gt;"",'Tracking Data'!N386="",'Tracking Data'!$C386&lt;&gt;"Blocked",'Tracking Data'!$C386&lt;&gt;"Aborted"),1,"")</f>
        <v/>
      </c>
      <c r="H386" t="str">
        <f ca="1">IF(AND('Tracking Data'!N386&lt;&gt;"",'Tracking Data'!O386="",'Tracking Data'!$C386&lt;&gt;"Blocked",'Tracking Data'!$C386&lt;&gt;"Aborted"),1,"")</f>
        <v/>
      </c>
      <c r="I386" t="str">
        <f ca="1">IF(AND('Tracking Data'!O386&lt;&gt;"",'Tracking Data'!P386="",'Tracking Data'!$C386&lt;&gt;"Blocked",'Tracking Data'!$C386&lt;&gt;"Aborted"),1,"")</f>
        <v/>
      </c>
      <c r="J386" t="str">
        <f ca="1">IF(AND('Tracking Data'!P386&lt;&gt;"",'Tracking Data'!Q386="",'Tracking Data'!$C386&lt;&gt;"Blocked",'Tracking Data'!$C386&lt;&gt;"Aborted"),1,"")</f>
        <v/>
      </c>
      <c r="K386" t="str">
        <f ca="1">IF(AND('Tracking Data'!Q386&lt;&gt;"",'Tracking Data'!R386="",'Tracking Data'!$C386&lt;&gt;"Blocked",'Tracking Data'!$C386&lt;&gt;"Aborted"),1,"")</f>
        <v/>
      </c>
      <c r="L386" t="str">
        <f>IF('Tracking Data'!R386&lt;&gt;"",1,"")</f>
        <v/>
      </c>
      <c r="M386" t="b">
        <f>IF('Tracking Data'!H386="XS",0,IF('Tracking Data'!H386="S",2,IF('Tracking Data'!H386="M",3,IF('Tracking Data'!H386="L",5,IF('Tracking Data'!H386="XL",10)))))</f>
        <v>0</v>
      </c>
      <c r="N386" s="22" t="e">
        <f>WORKDAY('Tracking Data'!K386,M386)</f>
        <v>#VALUE!</v>
      </c>
      <c r="O386" s="22" t="e">
        <f>IF(L386&lt;&gt;1,N386,'Tracking Data'!R386)</f>
        <v>#VALUE!</v>
      </c>
    </row>
    <row r="387" spans="5:15" x14ac:dyDescent="0.25">
      <c r="E387" t="str">
        <f ca="1">IF(AND('Tracking Data'!K387&lt;&gt;"",'Tracking Data'!L387="",'Tracking Data'!$C387&lt;&gt;"Blocked",'Tracking Data'!$C387&lt;&gt;"Aborted"),1,"")</f>
        <v/>
      </c>
      <c r="F387" t="str">
        <f ca="1">IF(AND('Tracking Data'!L387&lt;&gt;"",'Tracking Data'!M387="",'Tracking Data'!$C387&lt;&gt;"Blocked",'Tracking Data'!$C387&lt;&gt;"Aborted"),1,"")</f>
        <v/>
      </c>
      <c r="G387" t="str">
        <f ca="1">IF(AND('Tracking Data'!M387&lt;&gt;"",'Tracking Data'!N387="",'Tracking Data'!$C387&lt;&gt;"Blocked",'Tracking Data'!$C387&lt;&gt;"Aborted"),1,"")</f>
        <v/>
      </c>
      <c r="H387" t="str">
        <f ca="1">IF(AND('Tracking Data'!N387&lt;&gt;"",'Tracking Data'!O387="",'Tracking Data'!$C387&lt;&gt;"Blocked",'Tracking Data'!$C387&lt;&gt;"Aborted"),1,"")</f>
        <v/>
      </c>
      <c r="I387" t="str">
        <f ca="1">IF(AND('Tracking Data'!O387&lt;&gt;"",'Tracking Data'!P387="",'Tracking Data'!$C387&lt;&gt;"Blocked",'Tracking Data'!$C387&lt;&gt;"Aborted"),1,"")</f>
        <v/>
      </c>
      <c r="J387" t="str">
        <f ca="1">IF(AND('Tracking Data'!P387&lt;&gt;"",'Tracking Data'!Q387="",'Tracking Data'!$C387&lt;&gt;"Blocked",'Tracking Data'!$C387&lt;&gt;"Aborted"),1,"")</f>
        <v/>
      </c>
      <c r="K387" t="str">
        <f ca="1">IF(AND('Tracking Data'!Q387&lt;&gt;"",'Tracking Data'!R387="",'Tracking Data'!$C387&lt;&gt;"Blocked",'Tracking Data'!$C387&lt;&gt;"Aborted"),1,"")</f>
        <v/>
      </c>
      <c r="L387" t="str">
        <f>IF('Tracking Data'!R387&lt;&gt;"",1,"")</f>
        <v/>
      </c>
      <c r="M387" t="b">
        <f>IF('Tracking Data'!H387="XS",0,IF('Tracking Data'!H387="S",2,IF('Tracking Data'!H387="M",3,IF('Tracking Data'!H387="L",5,IF('Tracking Data'!H387="XL",10)))))</f>
        <v>0</v>
      </c>
      <c r="N387" s="22" t="e">
        <f>WORKDAY('Tracking Data'!K387,M387)</f>
        <v>#VALUE!</v>
      </c>
      <c r="O387" s="22" t="e">
        <f>IF(L387&lt;&gt;1,N387,'Tracking Data'!R387)</f>
        <v>#VALUE!</v>
      </c>
    </row>
    <row r="388" spans="5:15" x14ac:dyDescent="0.25">
      <c r="E388" t="str">
        <f ca="1">IF(AND('Tracking Data'!K388&lt;&gt;"",'Tracking Data'!L388="",'Tracking Data'!$C388&lt;&gt;"Blocked",'Tracking Data'!$C388&lt;&gt;"Aborted"),1,"")</f>
        <v/>
      </c>
      <c r="F388" t="str">
        <f ca="1">IF(AND('Tracking Data'!L388&lt;&gt;"",'Tracking Data'!M388="",'Tracking Data'!$C388&lt;&gt;"Blocked",'Tracking Data'!$C388&lt;&gt;"Aborted"),1,"")</f>
        <v/>
      </c>
      <c r="G388" t="str">
        <f ca="1">IF(AND('Tracking Data'!M388&lt;&gt;"",'Tracking Data'!N388="",'Tracking Data'!$C388&lt;&gt;"Blocked",'Tracking Data'!$C388&lt;&gt;"Aborted"),1,"")</f>
        <v/>
      </c>
      <c r="H388" t="str">
        <f ca="1">IF(AND('Tracking Data'!N388&lt;&gt;"",'Tracking Data'!O388="",'Tracking Data'!$C388&lt;&gt;"Blocked",'Tracking Data'!$C388&lt;&gt;"Aborted"),1,"")</f>
        <v/>
      </c>
      <c r="I388" t="str">
        <f ca="1">IF(AND('Tracking Data'!O388&lt;&gt;"",'Tracking Data'!P388="",'Tracking Data'!$C388&lt;&gt;"Blocked",'Tracking Data'!$C388&lt;&gt;"Aborted"),1,"")</f>
        <v/>
      </c>
      <c r="J388" t="str">
        <f ca="1">IF(AND('Tracking Data'!P388&lt;&gt;"",'Tracking Data'!Q388="",'Tracking Data'!$C388&lt;&gt;"Blocked",'Tracking Data'!$C388&lt;&gt;"Aborted"),1,"")</f>
        <v/>
      </c>
      <c r="K388" t="str">
        <f ca="1">IF(AND('Tracking Data'!Q388&lt;&gt;"",'Tracking Data'!R388="",'Tracking Data'!$C388&lt;&gt;"Blocked",'Tracking Data'!$C388&lt;&gt;"Aborted"),1,"")</f>
        <v/>
      </c>
      <c r="L388" t="str">
        <f>IF('Tracking Data'!R388&lt;&gt;"",1,"")</f>
        <v/>
      </c>
      <c r="M388" t="b">
        <f>IF('Tracking Data'!H388="XS",0,IF('Tracking Data'!H388="S",2,IF('Tracking Data'!H388="M",3,IF('Tracking Data'!H388="L",5,IF('Tracking Data'!H388="XL",10)))))</f>
        <v>0</v>
      </c>
      <c r="N388" s="22" t="e">
        <f>WORKDAY('Tracking Data'!K388,M388)</f>
        <v>#VALUE!</v>
      </c>
      <c r="O388" s="22" t="e">
        <f>IF(L388&lt;&gt;1,N388,'Tracking Data'!R388)</f>
        <v>#VALUE!</v>
      </c>
    </row>
    <row r="389" spans="5:15" x14ac:dyDescent="0.25">
      <c r="E389" t="str">
        <f ca="1">IF(AND('Tracking Data'!K389&lt;&gt;"",'Tracking Data'!L389="",'Tracking Data'!$C389&lt;&gt;"Blocked",'Tracking Data'!$C389&lt;&gt;"Aborted"),1,"")</f>
        <v/>
      </c>
      <c r="F389" t="str">
        <f ca="1">IF(AND('Tracking Data'!L389&lt;&gt;"",'Tracking Data'!M389="",'Tracking Data'!$C389&lt;&gt;"Blocked",'Tracking Data'!$C389&lt;&gt;"Aborted"),1,"")</f>
        <v/>
      </c>
      <c r="G389" t="str">
        <f ca="1">IF(AND('Tracking Data'!M389&lt;&gt;"",'Tracking Data'!N389="",'Tracking Data'!$C389&lt;&gt;"Blocked",'Tracking Data'!$C389&lt;&gt;"Aborted"),1,"")</f>
        <v/>
      </c>
      <c r="H389" t="str">
        <f ca="1">IF(AND('Tracking Data'!N389&lt;&gt;"",'Tracking Data'!O389="",'Tracking Data'!$C389&lt;&gt;"Blocked",'Tracking Data'!$C389&lt;&gt;"Aborted"),1,"")</f>
        <v/>
      </c>
      <c r="I389" t="str">
        <f ca="1">IF(AND('Tracking Data'!O389&lt;&gt;"",'Tracking Data'!P389="",'Tracking Data'!$C389&lt;&gt;"Blocked",'Tracking Data'!$C389&lt;&gt;"Aborted"),1,"")</f>
        <v/>
      </c>
      <c r="J389" t="str">
        <f ca="1">IF(AND('Tracking Data'!P389&lt;&gt;"",'Tracking Data'!Q389="",'Tracking Data'!$C389&lt;&gt;"Blocked",'Tracking Data'!$C389&lt;&gt;"Aborted"),1,"")</f>
        <v/>
      </c>
      <c r="K389" t="str">
        <f ca="1">IF(AND('Tracking Data'!Q389&lt;&gt;"",'Tracking Data'!R389="",'Tracking Data'!$C389&lt;&gt;"Blocked",'Tracking Data'!$C389&lt;&gt;"Aborted"),1,"")</f>
        <v/>
      </c>
      <c r="L389" t="str">
        <f>IF('Tracking Data'!R389&lt;&gt;"",1,"")</f>
        <v/>
      </c>
      <c r="M389" t="b">
        <f>IF('Tracking Data'!H389="XS",0,IF('Tracking Data'!H389="S",2,IF('Tracking Data'!H389="M",3,IF('Tracking Data'!H389="L",5,IF('Tracking Data'!H389="XL",10)))))</f>
        <v>0</v>
      </c>
      <c r="N389" s="22" t="e">
        <f>WORKDAY('Tracking Data'!K389,M389)</f>
        <v>#VALUE!</v>
      </c>
      <c r="O389" s="22" t="e">
        <f>IF(L389&lt;&gt;1,N389,'Tracking Data'!R389)</f>
        <v>#VALUE!</v>
      </c>
    </row>
    <row r="390" spans="5:15" x14ac:dyDescent="0.25">
      <c r="E390" t="str">
        <f ca="1">IF(AND('Tracking Data'!K390&lt;&gt;"",'Tracking Data'!L390="",'Tracking Data'!$C390&lt;&gt;"Blocked",'Tracking Data'!$C390&lt;&gt;"Aborted"),1,"")</f>
        <v/>
      </c>
      <c r="F390" t="str">
        <f ca="1">IF(AND('Tracking Data'!L390&lt;&gt;"",'Tracking Data'!M390="",'Tracking Data'!$C390&lt;&gt;"Blocked",'Tracking Data'!$C390&lt;&gt;"Aborted"),1,"")</f>
        <v/>
      </c>
      <c r="G390" t="str">
        <f ca="1">IF(AND('Tracking Data'!M390&lt;&gt;"",'Tracking Data'!N390="",'Tracking Data'!$C390&lt;&gt;"Blocked",'Tracking Data'!$C390&lt;&gt;"Aborted"),1,"")</f>
        <v/>
      </c>
      <c r="H390" t="str">
        <f ca="1">IF(AND('Tracking Data'!N390&lt;&gt;"",'Tracking Data'!O390="",'Tracking Data'!$C390&lt;&gt;"Blocked",'Tracking Data'!$C390&lt;&gt;"Aborted"),1,"")</f>
        <v/>
      </c>
      <c r="I390" t="str">
        <f ca="1">IF(AND('Tracking Data'!O390&lt;&gt;"",'Tracking Data'!P390="",'Tracking Data'!$C390&lt;&gt;"Blocked",'Tracking Data'!$C390&lt;&gt;"Aborted"),1,"")</f>
        <v/>
      </c>
      <c r="J390" t="str">
        <f ca="1">IF(AND('Tracking Data'!P390&lt;&gt;"",'Tracking Data'!Q390="",'Tracking Data'!$C390&lt;&gt;"Blocked",'Tracking Data'!$C390&lt;&gt;"Aborted"),1,"")</f>
        <v/>
      </c>
      <c r="K390" t="str">
        <f ca="1">IF(AND('Tracking Data'!Q390&lt;&gt;"",'Tracking Data'!R390="",'Tracking Data'!$C390&lt;&gt;"Blocked",'Tracking Data'!$C390&lt;&gt;"Aborted"),1,"")</f>
        <v/>
      </c>
      <c r="L390" t="str">
        <f>IF('Tracking Data'!R390&lt;&gt;"",1,"")</f>
        <v/>
      </c>
      <c r="M390" t="b">
        <f>IF('Tracking Data'!H390="XS",0,IF('Tracking Data'!H390="S",2,IF('Tracking Data'!H390="M",3,IF('Tracking Data'!H390="L",5,IF('Tracking Data'!H390="XL",10)))))</f>
        <v>0</v>
      </c>
      <c r="N390" s="22" t="e">
        <f>WORKDAY('Tracking Data'!K390,M390)</f>
        <v>#VALUE!</v>
      </c>
      <c r="O390" s="22" t="e">
        <f>IF(L390&lt;&gt;1,N390,'Tracking Data'!R390)</f>
        <v>#VALUE!</v>
      </c>
    </row>
    <row r="391" spans="5:15" x14ac:dyDescent="0.25">
      <c r="E391" t="str">
        <f ca="1">IF(AND('Tracking Data'!K391&lt;&gt;"",'Tracking Data'!L391="",'Tracking Data'!$C391&lt;&gt;"Blocked",'Tracking Data'!$C391&lt;&gt;"Aborted"),1,"")</f>
        <v/>
      </c>
      <c r="F391" t="str">
        <f ca="1">IF(AND('Tracking Data'!L391&lt;&gt;"",'Tracking Data'!M391="",'Tracking Data'!$C391&lt;&gt;"Blocked",'Tracking Data'!$C391&lt;&gt;"Aborted"),1,"")</f>
        <v/>
      </c>
      <c r="G391" t="str">
        <f ca="1">IF(AND('Tracking Data'!M391&lt;&gt;"",'Tracking Data'!N391="",'Tracking Data'!$C391&lt;&gt;"Blocked",'Tracking Data'!$C391&lt;&gt;"Aborted"),1,"")</f>
        <v/>
      </c>
      <c r="H391" t="str">
        <f ca="1">IF(AND('Tracking Data'!N391&lt;&gt;"",'Tracking Data'!O391="",'Tracking Data'!$C391&lt;&gt;"Blocked",'Tracking Data'!$C391&lt;&gt;"Aborted"),1,"")</f>
        <v/>
      </c>
      <c r="I391" t="str">
        <f ca="1">IF(AND('Tracking Data'!O391&lt;&gt;"",'Tracking Data'!P391="",'Tracking Data'!$C391&lt;&gt;"Blocked",'Tracking Data'!$C391&lt;&gt;"Aborted"),1,"")</f>
        <v/>
      </c>
      <c r="J391" t="str">
        <f ca="1">IF(AND('Tracking Data'!P391&lt;&gt;"",'Tracking Data'!Q391="",'Tracking Data'!$C391&lt;&gt;"Blocked",'Tracking Data'!$C391&lt;&gt;"Aborted"),1,"")</f>
        <v/>
      </c>
      <c r="K391" t="str">
        <f ca="1">IF(AND('Tracking Data'!Q391&lt;&gt;"",'Tracking Data'!R391="",'Tracking Data'!$C391&lt;&gt;"Blocked",'Tracking Data'!$C391&lt;&gt;"Aborted"),1,"")</f>
        <v/>
      </c>
      <c r="L391" t="str">
        <f>IF('Tracking Data'!R391&lt;&gt;"",1,"")</f>
        <v/>
      </c>
      <c r="M391" t="b">
        <f>IF('Tracking Data'!H391="XS",0,IF('Tracking Data'!H391="S",2,IF('Tracking Data'!H391="M",3,IF('Tracking Data'!H391="L",5,IF('Tracking Data'!H391="XL",10)))))</f>
        <v>0</v>
      </c>
      <c r="N391" s="22" t="e">
        <f>WORKDAY('Tracking Data'!K391,M391)</f>
        <v>#VALUE!</v>
      </c>
      <c r="O391" s="22" t="e">
        <f>IF(L391&lt;&gt;1,N391,'Tracking Data'!R391)</f>
        <v>#VALUE!</v>
      </c>
    </row>
    <row r="392" spans="5:15" x14ac:dyDescent="0.25">
      <c r="E392" t="str">
        <f ca="1">IF(AND('Tracking Data'!K392&lt;&gt;"",'Tracking Data'!L392="",'Tracking Data'!$C392&lt;&gt;"Blocked",'Tracking Data'!$C392&lt;&gt;"Aborted"),1,"")</f>
        <v/>
      </c>
      <c r="F392" t="str">
        <f ca="1">IF(AND('Tracking Data'!L392&lt;&gt;"",'Tracking Data'!M392="",'Tracking Data'!$C392&lt;&gt;"Blocked",'Tracking Data'!$C392&lt;&gt;"Aborted"),1,"")</f>
        <v/>
      </c>
      <c r="G392" t="str">
        <f ca="1">IF(AND('Tracking Data'!M392&lt;&gt;"",'Tracking Data'!N392="",'Tracking Data'!$C392&lt;&gt;"Blocked",'Tracking Data'!$C392&lt;&gt;"Aborted"),1,"")</f>
        <v/>
      </c>
      <c r="H392" t="str">
        <f ca="1">IF(AND('Tracking Data'!N392&lt;&gt;"",'Tracking Data'!O392="",'Tracking Data'!$C392&lt;&gt;"Blocked",'Tracking Data'!$C392&lt;&gt;"Aborted"),1,"")</f>
        <v/>
      </c>
      <c r="I392" t="str">
        <f ca="1">IF(AND('Tracking Data'!O392&lt;&gt;"",'Tracking Data'!P392="",'Tracking Data'!$C392&lt;&gt;"Blocked",'Tracking Data'!$C392&lt;&gt;"Aborted"),1,"")</f>
        <v/>
      </c>
      <c r="J392" t="str">
        <f ca="1">IF(AND('Tracking Data'!P392&lt;&gt;"",'Tracking Data'!Q392="",'Tracking Data'!$C392&lt;&gt;"Blocked",'Tracking Data'!$C392&lt;&gt;"Aborted"),1,"")</f>
        <v/>
      </c>
      <c r="K392" t="str">
        <f ca="1">IF(AND('Tracking Data'!Q392&lt;&gt;"",'Tracking Data'!R392="",'Tracking Data'!$C392&lt;&gt;"Blocked",'Tracking Data'!$C392&lt;&gt;"Aborted"),1,"")</f>
        <v/>
      </c>
      <c r="L392" t="str">
        <f>IF('Tracking Data'!R392&lt;&gt;"",1,"")</f>
        <v/>
      </c>
      <c r="M392" t="b">
        <f>IF('Tracking Data'!H392="XS",0,IF('Tracking Data'!H392="S",2,IF('Tracking Data'!H392="M",3,IF('Tracking Data'!H392="L",5,IF('Tracking Data'!H392="XL",10)))))</f>
        <v>0</v>
      </c>
      <c r="N392" s="22" t="e">
        <f>WORKDAY('Tracking Data'!K392,M392)</f>
        <v>#VALUE!</v>
      </c>
      <c r="O392" s="22" t="e">
        <f>IF(L392&lt;&gt;1,N392,'Tracking Data'!R392)</f>
        <v>#VALUE!</v>
      </c>
    </row>
    <row r="393" spans="5:15" x14ac:dyDescent="0.25">
      <c r="E393" t="str">
        <f ca="1">IF(AND('Tracking Data'!K393&lt;&gt;"",'Tracking Data'!L393="",'Tracking Data'!$C393&lt;&gt;"Blocked",'Tracking Data'!$C393&lt;&gt;"Aborted"),1,"")</f>
        <v/>
      </c>
      <c r="F393" t="str">
        <f ca="1">IF(AND('Tracking Data'!L393&lt;&gt;"",'Tracking Data'!M393="",'Tracking Data'!$C393&lt;&gt;"Blocked",'Tracking Data'!$C393&lt;&gt;"Aborted"),1,"")</f>
        <v/>
      </c>
      <c r="G393" t="str">
        <f ca="1">IF(AND('Tracking Data'!M393&lt;&gt;"",'Tracking Data'!N393="",'Tracking Data'!$C393&lt;&gt;"Blocked",'Tracking Data'!$C393&lt;&gt;"Aborted"),1,"")</f>
        <v/>
      </c>
      <c r="H393" t="str">
        <f ca="1">IF(AND('Tracking Data'!N393&lt;&gt;"",'Tracking Data'!O393="",'Tracking Data'!$C393&lt;&gt;"Blocked",'Tracking Data'!$C393&lt;&gt;"Aborted"),1,"")</f>
        <v/>
      </c>
      <c r="I393" t="str">
        <f ca="1">IF(AND('Tracking Data'!O393&lt;&gt;"",'Tracking Data'!P393="",'Tracking Data'!$C393&lt;&gt;"Blocked",'Tracking Data'!$C393&lt;&gt;"Aborted"),1,"")</f>
        <v/>
      </c>
      <c r="J393" t="str">
        <f ca="1">IF(AND('Tracking Data'!P393&lt;&gt;"",'Tracking Data'!Q393="",'Tracking Data'!$C393&lt;&gt;"Blocked",'Tracking Data'!$C393&lt;&gt;"Aborted"),1,"")</f>
        <v/>
      </c>
      <c r="K393" t="str">
        <f ca="1">IF(AND('Tracking Data'!Q393&lt;&gt;"",'Tracking Data'!R393="",'Tracking Data'!$C393&lt;&gt;"Blocked",'Tracking Data'!$C393&lt;&gt;"Aborted"),1,"")</f>
        <v/>
      </c>
      <c r="L393" t="str">
        <f>IF('Tracking Data'!R393&lt;&gt;"",1,"")</f>
        <v/>
      </c>
      <c r="M393" t="b">
        <f>IF('Tracking Data'!H393="XS",0,IF('Tracking Data'!H393="S",2,IF('Tracking Data'!H393="M",3,IF('Tracking Data'!H393="L",5,IF('Tracking Data'!H393="XL",10)))))</f>
        <v>0</v>
      </c>
      <c r="N393" s="22" t="e">
        <f>WORKDAY('Tracking Data'!K393,M393)</f>
        <v>#VALUE!</v>
      </c>
      <c r="O393" s="22" t="e">
        <f>IF(L393&lt;&gt;1,N393,'Tracking Data'!R393)</f>
        <v>#VALUE!</v>
      </c>
    </row>
    <row r="394" spans="5:15" x14ac:dyDescent="0.25">
      <c r="E394" t="str">
        <f ca="1">IF(AND('Tracking Data'!K394&lt;&gt;"",'Tracking Data'!L394="",'Tracking Data'!$C394&lt;&gt;"Blocked",'Tracking Data'!$C394&lt;&gt;"Aborted"),1,"")</f>
        <v/>
      </c>
      <c r="F394" t="str">
        <f ca="1">IF(AND('Tracking Data'!L394&lt;&gt;"",'Tracking Data'!M394="",'Tracking Data'!$C394&lt;&gt;"Blocked",'Tracking Data'!$C394&lt;&gt;"Aborted"),1,"")</f>
        <v/>
      </c>
      <c r="G394" t="str">
        <f ca="1">IF(AND('Tracking Data'!M394&lt;&gt;"",'Tracking Data'!N394="",'Tracking Data'!$C394&lt;&gt;"Blocked",'Tracking Data'!$C394&lt;&gt;"Aborted"),1,"")</f>
        <v/>
      </c>
      <c r="H394" t="str">
        <f ca="1">IF(AND('Tracking Data'!N394&lt;&gt;"",'Tracking Data'!O394="",'Tracking Data'!$C394&lt;&gt;"Blocked",'Tracking Data'!$C394&lt;&gt;"Aborted"),1,"")</f>
        <v/>
      </c>
      <c r="I394" t="str">
        <f ca="1">IF(AND('Tracking Data'!O394&lt;&gt;"",'Tracking Data'!P394="",'Tracking Data'!$C394&lt;&gt;"Blocked",'Tracking Data'!$C394&lt;&gt;"Aborted"),1,"")</f>
        <v/>
      </c>
      <c r="J394" t="str">
        <f ca="1">IF(AND('Tracking Data'!P394&lt;&gt;"",'Tracking Data'!Q394="",'Tracking Data'!$C394&lt;&gt;"Blocked",'Tracking Data'!$C394&lt;&gt;"Aborted"),1,"")</f>
        <v/>
      </c>
      <c r="K394" t="str">
        <f ca="1">IF(AND('Tracking Data'!Q394&lt;&gt;"",'Tracking Data'!R394="",'Tracking Data'!$C394&lt;&gt;"Blocked",'Tracking Data'!$C394&lt;&gt;"Aborted"),1,"")</f>
        <v/>
      </c>
      <c r="L394" t="str">
        <f>IF('Tracking Data'!R394&lt;&gt;"",1,"")</f>
        <v/>
      </c>
      <c r="M394" t="b">
        <f>IF('Tracking Data'!H394="XS",0,IF('Tracking Data'!H394="S",2,IF('Tracking Data'!H394="M",3,IF('Tracking Data'!H394="L",5,IF('Tracking Data'!H394="XL",10)))))</f>
        <v>0</v>
      </c>
      <c r="N394" s="22" t="e">
        <f>WORKDAY('Tracking Data'!K394,M394)</f>
        <v>#VALUE!</v>
      </c>
      <c r="O394" s="22" t="e">
        <f>IF(L394&lt;&gt;1,N394,'Tracking Data'!R394)</f>
        <v>#VALUE!</v>
      </c>
    </row>
    <row r="395" spans="5:15" x14ac:dyDescent="0.25">
      <c r="E395" t="str">
        <f ca="1">IF(AND('Tracking Data'!K395&lt;&gt;"",'Tracking Data'!L395="",'Tracking Data'!$C395&lt;&gt;"Blocked",'Tracking Data'!$C395&lt;&gt;"Aborted"),1,"")</f>
        <v/>
      </c>
      <c r="F395" t="str">
        <f ca="1">IF(AND('Tracking Data'!L395&lt;&gt;"",'Tracking Data'!M395="",'Tracking Data'!$C395&lt;&gt;"Blocked",'Tracking Data'!$C395&lt;&gt;"Aborted"),1,"")</f>
        <v/>
      </c>
      <c r="G395" t="str">
        <f ca="1">IF(AND('Tracking Data'!M395&lt;&gt;"",'Tracking Data'!N395="",'Tracking Data'!$C395&lt;&gt;"Blocked",'Tracking Data'!$C395&lt;&gt;"Aborted"),1,"")</f>
        <v/>
      </c>
      <c r="H395" t="str">
        <f ca="1">IF(AND('Tracking Data'!N395&lt;&gt;"",'Tracking Data'!O395="",'Tracking Data'!$C395&lt;&gt;"Blocked",'Tracking Data'!$C395&lt;&gt;"Aborted"),1,"")</f>
        <v/>
      </c>
      <c r="I395" t="str">
        <f ca="1">IF(AND('Tracking Data'!O395&lt;&gt;"",'Tracking Data'!P395="",'Tracking Data'!$C395&lt;&gt;"Blocked",'Tracking Data'!$C395&lt;&gt;"Aborted"),1,"")</f>
        <v/>
      </c>
      <c r="J395" t="str">
        <f ca="1">IF(AND('Tracking Data'!P395&lt;&gt;"",'Tracking Data'!Q395="",'Tracking Data'!$C395&lt;&gt;"Blocked",'Tracking Data'!$C395&lt;&gt;"Aborted"),1,"")</f>
        <v/>
      </c>
      <c r="K395" t="str">
        <f ca="1">IF(AND('Tracking Data'!Q395&lt;&gt;"",'Tracking Data'!R395="",'Tracking Data'!$C395&lt;&gt;"Blocked",'Tracking Data'!$C395&lt;&gt;"Aborted"),1,"")</f>
        <v/>
      </c>
      <c r="L395" t="str">
        <f>IF('Tracking Data'!R395&lt;&gt;"",1,"")</f>
        <v/>
      </c>
      <c r="M395" t="b">
        <f>IF('Tracking Data'!H395="XS",0,IF('Tracking Data'!H395="S",2,IF('Tracking Data'!H395="M",3,IF('Tracking Data'!H395="L",5,IF('Tracking Data'!H395="XL",10)))))</f>
        <v>0</v>
      </c>
      <c r="N395" s="22" t="e">
        <f>WORKDAY('Tracking Data'!K395,M395)</f>
        <v>#VALUE!</v>
      </c>
      <c r="O395" s="22" t="e">
        <f>IF(L395&lt;&gt;1,N395,'Tracking Data'!R395)</f>
        <v>#VALUE!</v>
      </c>
    </row>
    <row r="396" spans="5:15" x14ac:dyDescent="0.25">
      <c r="E396" t="str">
        <f ca="1">IF(AND('Tracking Data'!K396&lt;&gt;"",'Tracking Data'!L396="",'Tracking Data'!$C396&lt;&gt;"Blocked",'Tracking Data'!$C396&lt;&gt;"Aborted"),1,"")</f>
        <v/>
      </c>
      <c r="F396" t="str">
        <f ca="1">IF(AND('Tracking Data'!L396&lt;&gt;"",'Tracking Data'!M396="",'Tracking Data'!$C396&lt;&gt;"Blocked",'Tracking Data'!$C396&lt;&gt;"Aborted"),1,"")</f>
        <v/>
      </c>
      <c r="G396" t="str">
        <f ca="1">IF(AND('Tracking Data'!M396&lt;&gt;"",'Tracking Data'!N396="",'Tracking Data'!$C396&lt;&gt;"Blocked",'Tracking Data'!$C396&lt;&gt;"Aborted"),1,"")</f>
        <v/>
      </c>
      <c r="H396" t="str">
        <f ca="1">IF(AND('Tracking Data'!N396&lt;&gt;"",'Tracking Data'!O396="",'Tracking Data'!$C396&lt;&gt;"Blocked",'Tracking Data'!$C396&lt;&gt;"Aborted"),1,"")</f>
        <v/>
      </c>
      <c r="I396" t="str">
        <f ca="1">IF(AND('Tracking Data'!O396&lt;&gt;"",'Tracking Data'!P396="",'Tracking Data'!$C396&lt;&gt;"Blocked",'Tracking Data'!$C396&lt;&gt;"Aborted"),1,"")</f>
        <v/>
      </c>
      <c r="J396" t="str">
        <f ca="1">IF(AND('Tracking Data'!P396&lt;&gt;"",'Tracking Data'!Q396="",'Tracking Data'!$C396&lt;&gt;"Blocked",'Tracking Data'!$C396&lt;&gt;"Aborted"),1,"")</f>
        <v/>
      </c>
      <c r="K396" t="str">
        <f ca="1">IF(AND('Tracking Data'!Q396&lt;&gt;"",'Tracking Data'!R396="",'Tracking Data'!$C396&lt;&gt;"Blocked",'Tracking Data'!$C396&lt;&gt;"Aborted"),1,"")</f>
        <v/>
      </c>
      <c r="L396" t="str">
        <f>IF('Tracking Data'!R396&lt;&gt;"",1,"")</f>
        <v/>
      </c>
      <c r="M396" t="b">
        <f>IF('Tracking Data'!H396="XS",0,IF('Tracking Data'!H396="S",2,IF('Tracking Data'!H396="M",3,IF('Tracking Data'!H396="L",5,IF('Tracking Data'!H396="XL",10)))))</f>
        <v>0</v>
      </c>
      <c r="N396" s="22" t="e">
        <f>WORKDAY('Tracking Data'!K396,M396)</f>
        <v>#VALUE!</v>
      </c>
      <c r="O396" s="22" t="e">
        <f>IF(L396&lt;&gt;1,N396,'Tracking Data'!R396)</f>
        <v>#VALUE!</v>
      </c>
    </row>
    <row r="397" spans="5:15" x14ac:dyDescent="0.25">
      <c r="E397" t="str">
        <f ca="1">IF(AND('Tracking Data'!K397&lt;&gt;"",'Tracking Data'!L397="",'Tracking Data'!$C397&lt;&gt;"Blocked",'Tracking Data'!$C397&lt;&gt;"Aborted"),1,"")</f>
        <v/>
      </c>
      <c r="F397" t="str">
        <f ca="1">IF(AND('Tracking Data'!L397&lt;&gt;"",'Tracking Data'!M397="",'Tracking Data'!$C397&lt;&gt;"Blocked",'Tracking Data'!$C397&lt;&gt;"Aborted"),1,"")</f>
        <v/>
      </c>
      <c r="G397" t="str">
        <f ca="1">IF(AND('Tracking Data'!M397&lt;&gt;"",'Tracking Data'!N397="",'Tracking Data'!$C397&lt;&gt;"Blocked",'Tracking Data'!$C397&lt;&gt;"Aborted"),1,"")</f>
        <v/>
      </c>
      <c r="H397" t="str">
        <f ca="1">IF(AND('Tracking Data'!N397&lt;&gt;"",'Tracking Data'!O397="",'Tracking Data'!$C397&lt;&gt;"Blocked",'Tracking Data'!$C397&lt;&gt;"Aborted"),1,"")</f>
        <v/>
      </c>
      <c r="I397" t="str">
        <f ca="1">IF(AND('Tracking Data'!O397&lt;&gt;"",'Tracking Data'!P397="",'Tracking Data'!$C397&lt;&gt;"Blocked",'Tracking Data'!$C397&lt;&gt;"Aborted"),1,"")</f>
        <v/>
      </c>
      <c r="J397" t="str">
        <f ca="1">IF(AND('Tracking Data'!P397&lt;&gt;"",'Tracking Data'!Q397="",'Tracking Data'!$C397&lt;&gt;"Blocked",'Tracking Data'!$C397&lt;&gt;"Aborted"),1,"")</f>
        <v/>
      </c>
      <c r="K397" t="str">
        <f ca="1">IF(AND('Tracking Data'!Q397&lt;&gt;"",'Tracking Data'!R397="",'Tracking Data'!$C397&lt;&gt;"Blocked",'Tracking Data'!$C397&lt;&gt;"Aborted"),1,"")</f>
        <v/>
      </c>
      <c r="L397" t="str">
        <f>IF('Tracking Data'!R397&lt;&gt;"",1,"")</f>
        <v/>
      </c>
      <c r="M397" t="b">
        <f>IF('Tracking Data'!H397="XS",0,IF('Tracking Data'!H397="S",2,IF('Tracking Data'!H397="M",3,IF('Tracking Data'!H397="L",5,IF('Tracking Data'!H397="XL",10)))))</f>
        <v>0</v>
      </c>
      <c r="N397" s="22" t="e">
        <f>WORKDAY('Tracking Data'!K397,M397)</f>
        <v>#VALUE!</v>
      </c>
      <c r="O397" s="22" t="e">
        <f>IF(L397&lt;&gt;1,N397,'Tracking Data'!R397)</f>
        <v>#VALUE!</v>
      </c>
    </row>
    <row r="398" spans="5:15" x14ac:dyDescent="0.25">
      <c r="E398" t="str">
        <f ca="1">IF(AND('Tracking Data'!K398&lt;&gt;"",'Tracking Data'!L398="",'Tracking Data'!$C398&lt;&gt;"Blocked",'Tracking Data'!$C398&lt;&gt;"Aborted"),1,"")</f>
        <v/>
      </c>
      <c r="F398" t="str">
        <f ca="1">IF(AND('Tracking Data'!L398&lt;&gt;"",'Tracking Data'!M398="",'Tracking Data'!$C398&lt;&gt;"Blocked",'Tracking Data'!$C398&lt;&gt;"Aborted"),1,"")</f>
        <v/>
      </c>
      <c r="G398" t="str">
        <f ca="1">IF(AND('Tracking Data'!M398&lt;&gt;"",'Tracking Data'!N398="",'Tracking Data'!$C398&lt;&gt;"Blocked",'Tracking Data'!$C398&lt;&gt;"Aborted"),1,"")</f>
        <v/>
      </c>
      <c r="H398" t="str">
        <f ca="1">IF(AND('Tracking Data'!N398&lt;&gt;"",'Tracking Data'!O398="",'Tracking Data'!$C398&lt;&gt;"Blocked",'Tracking Data'!$C398&lt;&gt;"Aborted"),1,"")</f>
        <v/>
      </c>
      <c r="I398" t="str">
        <f ca="1">IF(AND('Tracking Data'!O398&lt;&gt;"",'Tracking Data'!P398="",'Tracking Data'!$C398&lt;&gt;"Blocked",'Tracking Data'!$C398&lt;&gt;"Aborted"),1,"")</f>
        <v/>
      </c>
      <c r="J398" t="str">
        <f ca="1">IF(AND('Tracking Data'!P398&lt;&gt;"",'Tracking Data'!Q398="",'Tracking Data'!$C398&lt;&gt;"Blocked",'Tracking Data'!$C398&lt;&gt;"Aborted"),1,"")</f>
        <v/>
      </c>
      <c r="K398" t="str">
        <f ca="1">IF(AND('Tracking Data'!Q398&lt;&gt;"",'Tracking Data'!R398="",'Tracking Data'!$C398&lt;&gt;"Blocked",'Tracking Data'!$C398&lt;&gt;"Aborted"),1,"")</f>
        <v/>
      </c>
      <c r="L398" t="str">
        <f>IF('Tracking Data'!R398&lt;&gt;"",1,"")</f>
        <v/>
      </c>
      <c r="M398" t="b">
        <f>IF('Tracking Data'!H398="XS",0,IF('Tracking Data'!H398="S",2,IF('Tracking Data'!H398="M",3,IF('Tracking Data'!H398="L",5,IF('Tracking Data'!H398="XL",10)))))</f>
        <v>0</v>
      </c>
      <c r="N398" s="22" t="e">
        <f>WORKDAY('Tracking Data'!K398,M398)</f>
        <v>#VALUE!</v>
      </c>
      <c r="O398" s="22" t="e">
        <f>IF(L398&lt;&gt;1,N398,'Tracking Data'!R398)</f>
        <v>#VALUE!</v>
      </c>
    </row>
    <row r="399" spans="5:15" x14ac:dyDescent="0.25">
      <c r="E399" t="str">
        <f ca="1">IF(AND('Tracking Data'!K399&lt;&gt;"",'Tracking Data'!L399="",'Tracking Data'!$C399&lt;&gt;"Blocked",'Tracking Data'!$C399&lt;&gt;"Aborted"),1,"")</f>
        <v/>
      </c>
      <c r="F399" t="str">
        <f ca="1">IF(AND('Tracking Data'!L399&lt;&gt;"",'Tracking Data'!M399="",'Tracking Data'!$C399&lt;&gt;"Blocked",'Tracking Data'!$C399&lt;&gt;"Aborted"),1,"")</f>
        <v/>
      </c>
      <c r="G399" t="str">
        <f ca="1">IF(AND('Tracking Data'!M399&lt;&gt;"",'Tracking Data'!N399="",'Tracking Data'!$C399&lt;&gt;"Blocked",'Tracking Data'!$C399&lt;&gt;"Aborted"),1,"")</f>
        <v/>
      </c>
      <c r="H399" t="str">
        <f ca="1">IF(AND('Tracking Data'!N399&lt;&gt;"",'Tracking Data'!O399="",'Tracking Data'!$C399&lt;&gt;"Blocked",'Tracking Data'!$C399&lt;&gt;"Aborted"),1,"")</f>
        <v/>
      </c>
      <c r="I399" t="str">
        <f ca="1">IF(AND('Tracking Data'!O399&lt;&gt;"",'Tracking Data'!P399="",'Tracking Data'!$C399&lt;&gt;"Blocked",'Tracking Data'!$C399&lt;&gt;"Aborted"),1,"")</f>
        <v/>
      </c>
      <c r="J399" t="str">
        <f ca="1">IF(AND('Tracking Data'!P399&lt;&gt;"",'Tracking Data'!Q399="",'Tracking Data'!$C399&lt;&gt;"Blocked",'Tracking Data'!$C399&lt;&gt;"Aborted"),1,"")</f>
        <v/>
      </c>
      <c r="K399" t="str">
        <f ca="1">IF(AND('Tracking Data'!Q399&lt;&gt;"",'Tracking Data'!R399="",'Tracking Data'!$C399&lt;&gt;"Blocked",'Tracking Data'!$C399&lt;&gt;"Aborted"),1,"")</f>
        <v/>
      </c>
      <c r="L399" t="str">
        <f>IF('Tracking Data'!R399&lt;&gt;"",1,"")</f>
        <v/>
      </c>
      <c r="M399" t="b">
        <f>IF('Tracking Data'!H399="XS",0,IF('Tracking Data'!H399="S",2,IF('Tracking Data'!H399="M",3,IF('Tracking Data'!H399="L",5,IF('Tracking Data'!H399="XL",10)))))</f>
        <v>0</v>
      </c>
      <c r="N399" s="22" t="e">
        <f>WORKDAY('Tracking Data'!K399,M399)</f>
        <v>#VALUE!</v>
      </c>
      <c r="O399" s="22" t="e">
        <f>IF(L399&lt;&gt;1,N399,'Tracking Data'!R399)</f>
        <v>#VALUE!</v>
      </c>
    </row>
    <row r="400" spans="5:15" x14ac:dyDescent="0.25">
      <c r="E400" t="str">
        <f ca="1">IF(AND('Tracking Data'!K400&lt;&gt;"",'Tracking Data'!L400="",'Tracking Data'!$C400&lt;&gt;"Blocked",'Tracking Data'!$C400&lt;&gt;"Aborted"),1,"")</f>
        <v/>
      </c>
      <c r="F400" t="str">
        <f ca="1">IF(AND('Tracking Data'!L400&lt;&gt;"",'Tracking Data'!M400="",'Tracking Data'!$C400&lt;&gt;"Blocked",'Tracking Data'!$C400&lt;&gt;"Aborted"),1,"")</f>
        <v/>
      </c>
      <c r="G400" t="str">
        <f ca="1">IF(AND('Tracking Data'!M400&lt;&gt;"",'Tracking Data'!N400="",'Tracking Data'!$C400&lt;&gt;"Blocked",'Tracking Data'!$C400&lt;&gt;"Aborted"),1,"")</f>
        <v/>
      </c>
      <c r="H400" t="str">
        <f ca="1">IF(AND('Tracking Data'!N400&lt;&gt;"",'Tracking Data'!O400="",'Tracking Data'!$C400&lt;&gt;"Blocked",'Tracking Data'!$C400&lt;&gt;"Aborted"),1,"")</f>
        <v/>
      </c>
      <c r="I400" t="str">
        <f ca="1">IF(AND('Tracking Data'!O400&lt;&gt;"",'Tracking Data'!P400="",'Tracking Data'!$C400&lt;&gt;"Blocked",'Tracking Data'!$C400&lt;&gt;"Aborted"),1,"")</f>
        <v/>
      </c>
      <c r="J400" t="str">
        <f ca="1">IF(AND('Tracking Data'!P400&lt;&gt;"",'Tracking Data'!Q400="",'Tracking Data'!$C400&lt;&gt;"Blocked",'Tracking Data'!$C400&lt;&gt;"Aborted"),1,"")</f>
        <v/>
      </c>
      <c r="K400" t="str">
        <f ca="1">IF(AND('Tracking Data'!Q400&lt;&gt;"",'Tracking Data'!R400="",'Tracking Data'!$C400&lt;&gt;"Blocked",'Tracking Data'!$C400&lt;&gt;"Aborted"),1,"")</f>
        <v/>
      </c>
      <c r="L400" t="str">
        <f>IF('Tracking Data'!R400&lt;&gt;"",1,"")</f>
        <v/>
      </c>
      <c r="M400" t="b">
        <f>IF('Tracking Data'!H400="XS",0,IF('Tracking Data'!H400="S",2,IF('Tracking Data'!H400="M",3,IF('Tracking Data'!H400="L",5,IF('Tracking Data'!H400="XL",10)))))</f>
        <v>0</v>
      </c>
      <c r="N400" s="22" t="e">
        <f>WORKDAY('Tracking Data'!K400,M400)</f>
        <v>#VALUE!</v>
      </c>
      <c r="O400" s="22" t="e">
        <f>IF(L400&lt;&gt;1,N400,'Tracking Data'!R400)</f>
        <v>#VALUE!</v>
      </c>
    </row>
    <row r="401" spans="5:15" x14ac:dyDescent="0.25">
      <c r="E401" t="str">
        <f ca="1">IF(AND('Tracking Data'!K401&lt;&gt;"",'Tracking Data'!L401="",'Tracking Data'!$C401&lt;&gt;"Blocked",'Tracking Data'!$C401&lt;&gt;"Aborted"),1,"")</f>
        <v/>
      </c>
      <c r="F401" t="str">
        <f ca="1">IF(AND('Tracking Data'!L401&lt;&gt;"",'Tracking Data'!M401="",'Tracking Data'!$C401&lt;&gt;"Blocked",'Tracking Data'!$C401&lt;&gt;"Aborted"),1,"")</f>
        <v/>
      </c>
      <c r="G401" t="str">
        <f ca="1">IF(AND('Tracking Data'!M401&lt;&gt;"",'Tracking Data'!N401="",'Tracking Data'!$C401&lt;&gt;"Blocked",'Tracking Data'!$C401&lt;&gt;"Aborted"),1,"")</f>
        <v/>
      </c>
      <c r="H401" t="str">
        <f ca="1">IF(AND('Tracking Data'!N401&lt;&gt;"",'Tracking Data'!O401="",'Tracking Data'!$C401&lt;&gt;"Blocked",'Tracking Data'!$C401&lt;&gt;"Aborted"),1,"")</f>
        <v/>
      </c>
      <c r="I401" t="str">
        <f ca="1">IF(AND('Tracking Data'!O401&lt;&gt;"",'Tracking Data'!P401="",'Tracking Data'!$C401&lt;&gt;"Blocked",'Tracking Data'!$C401&lt;&gt;"Aborted"),1,"")</f>
        <v/>
      </c>
      <c r="J401" t="str">
        <f ca="1">IF(AND('Tracking Data'!P401&lt;&gt;"",'Tracking Data'!Q401="",'Tracking Data'!$C401&lt;&gt;"Blocked",'Tracking Data'!$C401&lt;&gt;"Aborted"),1,"")</f>
        <v/>
      </c>
      <c r="K401" t="str">
        <f ca="1">IF(AND('Tracking Data'!Q401&lt;&gt;"",'Tracking Data'!R401="",'Tracking Data'!$C401&lt;&gt;"Blocked",'Tracking Data'!$C401&lt;&gt;"Aborted"),1,"")</f>
        <v/>
      </c>
      <c r="L401" t="str">
        <f>IF('Tracking Data'!R401&lt;&gt;"",1,"")</f>
        <v/>
      </c>
      <c r="M401" t="b">
        <f>IF('Tracking Data'!H401="XS",0,IF('Tracking Data'!H401="S",2,IF('Tracking Data'!H401="M",3,IF('Tracking Data'!H401="L",5,IF('Tracking Data'!H401="XL",10)))))</f>
        <v>0</v>
      </c>
      <c r="N401" s="22" t="e">
        <f>WORKDAY('Tracking Data'!K401,M401)</f>
        <v>#VALUE!</v>
      </c>
      <c r="O401" s="22" t="e">
        <f>IF(L401&lt;&gt;1,N401,'Tracking Data'!R401)</f>
        <v>#VALUE!</v>
      </c>
    </row>
    <row r="402" spans="5:15" x14ac:dyDescent="0.25">
      <c r="E402" t="str">
        <f ca="1">IF(AND('Tracking Data'!K402&lt;&gt;"",'Tracking Data'!L402="",'Tracking Data'!$C402&lt;&gt;"Blocked",'Tracking Data'!$C402&lt;&gt;"Aborted"),1,"")</f>
        <v/>
      </c>
      <c r="F402" t="str">
        <f ca="1">IF(AND('Tracking Data'!L402&lt;&gt;"",'Tracking Data'!M402="",'Tracking Data'!$C402&lt;&gt;"Blocked",'Tracking Data'!$C402&lt;&gt;"Aborted"),1,"")</f>
        <v/>
      </c>
      <c r="G402" t="str">
        <f ca="1">IF(AND('Tracking Data'!M402&lt;&gt;"",'Tracking Data'!N402="",'Tracking Data'!$C402&lt;&gt;"Blocked",'Tracking Data'!$C402&lt;&gt;"Aborted"),1,"")</f>
        <v/>
      </c>
      <c r="H402" t="str">
        <f ca="1">IF(AND('Tracking Data'!N402&lt;&gt;"",'Tracking Data'!O402="",'Tracking Data'!$C402&lt;&gt;"Blocked",'Tracking Data'!$C402&lt;&gt;"Aborted"),1,"")</f>
        <v/>
      </c>
      <c r="I402" t="str">
        <f ca="1">IF(AND('Tracking Data'!O402&lt;&gt;"",'Tracking Data'!P402="",'Tracking Data'!$C402&lt;&gt;"Blocked",'Tracking Data'!$C402&lt;&gt;"Aborted"),1,"")</f>
        <v/>
      </c>
      <c r="J402" t="str">
        <f ca="1">IF(AND('Tracking Data'!P402&lt;&gt;"",'Tracking Data'!Q402="",'Tracking Data'!$C402&lt;&gt;"Blocked",'Tracking Data'!$C402&lt;&gt;"Aborted"),1,"")</f>
        <v/>
      </c>
      <c r="K402" t="str">
        <f ca="1">IF(AND('Tracking Data'!Q402&lt;&gt;"",'Tracking Data'!R402="",'Tracking Data'!$C402&lt;&gt;"Blocked",'Tracking Data'!$C402&lt;&gt;"Aborted"),1,"")</f>
        <v/>
      </c>
      <c r="L402" t="str">
        <f>IF('Tracking Data'!R402&lt;&gt;"",1,"")</f>
        <v/>
      </c>
      <c r="M402" t="b">
        <f>IF('Tracking Data'!H402="XS",0,IF('Tracking Data'!H402="S",2,IF('Tracking Data'!H402="M",3,IF('Tracking Data'!H402="L",5,IF('Tracking Data'!H402="XL",10)))))</f>
        <v>0</v>
      </c>
      <c r="N402" s="22" t="e">
        <f>WORKDAY('Tracking Data'!K402,M402)</f>
        <v>#VALUE!</v>
      </c>
      <c r="O402" s="22" t="e">
        <f>IF(L402&lt;&gt;1,N402,'Tracking Data'!R402)</f>
        <v>#VALUE!</v>
      </c>
    </row>
    <row r="403" spans="5:15" x14ac:dyDescent="0.25">
      <c r="E403" t="str">
        <f ca="1">IF(AND('Tracking Data'!K403&lt;&gt;"",'Tracking Data'!L403="",'Tracking Data'!$C403&lt;&gt;"Blocked",'Tracking Data'!$C403&lt;&gt;"Aborted"),1,"")</f>
        <v/>
      </c>
      <c r="F403" t="str">
        <f ca="1">IF(AND('Tracking Data'!L403&lt;&gt;"",'Tracking Data'!M403="",'Tracking Data'!$C403&lt;&gt;"Blocked",'Tracking Data'!$C403&lt;&gt;"Aborted"),1,"")</f>
        <v/>
      </c>
      <c r="G403" t="str">
        <f ca="1">IF(AND('Tracking Data'!M403&lt;&gt;"",'Tracking Data'!N403="",'Tracking Data'!$C403&lt;&gt;"Blocked",'Tracking Data'!$C403&lt;&gt;"Aborted"),1,"")</f>
        <v/>
      </c>
      <c r="H403" t="str">
        <f ca="1">IF(AND('Tracking Data'!N403&lt;&gt;"",'Tracking Data'!O403="",'Tracking Data'!$C403&lt;&gt;"Blocked",'Tracking Data'!$C403&lt;&gt;"Aborted"),1,"")</f>
        <v/>
      </c>
      <c r="I403" t="str">
        <f ca="1">IF(AND('Tracking Data'!O403&lt;&gt;"",'Tracking Data'!P403="",'Tracking Data'!$C403&lt;&gt;"Blocked",'Tracking Data'!$C403&lt;&gt;"Aborted"),1,"")</f>
        <v/>
      </c>
      <c r="J403" t="str">
        <f ca="1">IF(AND('Tracking Data'!P403&lt;&gt;"",'Tracking Data'!Q403="",'Tracking Data'!$C403&lt;&gt;"Blocked",'Tracking Data'!$C403&lt;&gt;"Aborted"),1,"")</f>
        <v/>
      </c>
      <c r="K403" t="str">
        <f ca="1">IF(AND('Tracking Data'!Q403&lt;&gt;"",'Tracking Data'!R403="",'Tracking Data'!$C403&lt;&gt;"Blocked",'Tracking Data'!$C403&lt;&gt;"Aborted"),1,"")</f>
        <v/>
      </c>
      <c r="L403" t="str">
        <f>IF('Tracking Data'!R403&lt;&gt;"",1,"")</f>
        <v/>
      </c>
      <c r="M403" t="b">
        <f>IF('Tracking Data'!H403="XS",0,IF('Tracking Data'!H403="S",2,IF('Tracking Data'!H403="M",3,IF('Tracking Data'!H403="L",5,IF('Tracking Data'!H403="XL",10)))))</f>
        <v>0</v>
      </c>
      <c r="N403" s="22" t="e">
        <f>WORKDAY('Tracking Data'!K403,M403)</f>
        <v>#VALUE!</v>
      </c>
      <c r="O403" s="22" t="e">
        <f>IF(L403&lt;&gt;1,N403,'Tracking Data'!R403)</f>
        <v>#VALUE!</v>
      </c>
    </row>
    <row r="404" spans="5:15" x14ac:dyDescent="0.25">
      <c r="E404" t="str">
        <f ca="1">IF(AND('Tracking Data'!K404&lt;&gt;"",'Tracking Data'!L404="",'Tracking Data'!$C404&lt;&gt;"Blocked",'Tracking Data'!$C404&lt;&gt;"Aborted"),1,"")</f>
        <v/>
      </c>
      <c r="F404" t="str">
        <f ca="1">IF(AND('Tracking Data'!L404&lt;&gt;"",'Tracking Data'!M404="",'Tracking Data'!$C404&lt;&gt;"Blocked",'Tracking Data'!$C404&lt;&gt;"Aborted"),1,"")</f>
        <v/>
      </c>
      <c r="G404" t="str">
        <f ca="1">IF(AND('Tracking Data'!M404&lt;&gt;"",'Tracking Data'!N404="",'Tracking Data'!$C404&lt;&gt;"Blocked",'Tracking Data'!$C404&lt;&gt;"Aborted"),1,"")</f>
        <v/>
      </c>
      <c r="H404" t="str">
        <f ca="1">IF(AND('Tracking Data'!N404&lt;&gt;"",'Tracking Data'!O404="",'Tracking Data'!$C404&lt;&gt;"Blocked",'Tracking Data'!$C404&lt;&gt;"Aborted"),1,"")</f>
        <v/>
      </c>
      <c r="I404" t="str">
        <f ca="1">IF(AND('Tracking Data'!O404&lt;&gt;"",'Tracking Data'!P404="",'Tracking Data'!$C404&lt;&gt;"Blocked",'Tracking Data'!$C404&lt;&gt;"Aborted"),1,"")</f>
        <v/>
      </c>
      <c r="J404" t="str">
        <f ca="1">IF(AND('Tracking Data'!P404&lt;&gt;"",'Tracking Data'!Q404="",'Tracking Data'!$C404&lt;&gt;"Blocked",'Tracking Data'!$C404&lt;&gt;"Aborted"),1,"")</f>
        <v/>
      </c>
      <c r="K404" t="str">
        <f ca="1">IF(AND('Tracking Data'!Q404&lt;&gt;"",'Tracking Data'!R404="",'Tracking Data'!$C404&lt;&gt;"Blocked",'Tracking Data'!$C404&lt;&gt;"Aborted"),1,"")</f>
        <v/>
      </c>
      <c r="L404" t="str">
        <f>IF('Tracking Data'!R404&lt;&gt;"",1,"")</f>
        <v/>
      </c>
      <c r="M404" t="b">
        <f>IF('Tracking Data'!H404="XS",0,IF('Tracking Data'!H404="S",2,IF('Tracking Data'!H404="M",3,IF('Tracking Data'!H404="L",5,IF('Tracking Data'!H404="XL",10)))))</f>
        <v>0</v>
      </c>
      <c r="N404" s="22" t="e">
        <f>WORKDAY('Tracking Data'!K404,M404)</f>
        <v>#VALUE!</v>
      </c>
      <c r="O404" s="22" t="e">
        <f>IF(L404&lt;&gt;1,N404,'Tracking Data'!R404)</f>
        <v>#VALUE!</v>
      </c>
    </row>
    <row r="405" spans="5:15" x14ac:dyDescent="0.25">
      <c r="E405" t="str">
        <f ca="1">IF(AND('Tracking Data'!K405&lt;&gt;"",'Tracking Data'!L405="",'Tracking Data'!$C405&lt;&gt;"Blocked",'Tracking Data'!$C405&lt;&gt;"Aborted"),1,"")</f>
        <v/>
      </c>
      <c r="F405" t="str">
        <f ca="1">IF(AND('Tracking Data'!L405&lt;&gt;"",'Tracking Data'!M405="",'Tracking Data'!$C405&lt;&gt;"Blocked",'Tracking Data'!$C405&lt;&gt;"Aborted"),1,"")</f>
        <v/>
      </c>
      <c r="G405" t="str">
        <f ca="1">IF(AND('Tracking Data'!M405&lt;&gt;"",'Tracking Data'!N405="",'Tracking Data'!$C405&lt;&gt;"Blocked",'Tracking Data'!$C405&lt;&gt;"Aborted"),1,"")</f>
        <v/>
      </c>
      <c r="H405" t="str">
        <f ca="1">IF(AND('Tracking Data'!N405&lt;&gt;"",'Tracking Data'!O405="",'Tracking Data'!$C405&lt;&gt;"Blocked",'Tracking Data'!$C405&lt;&gt;"Aborted"),1,"")</f>
        <v/>
      </c>
      <c r="I405" t="str">
        <f ca="1">IF(AND('Tracking Data'!O405&lt;&gt;"",'Tracking Data'!P405="",'Tracking Data'!$C405&lt;&gt;"Blocked",'Tracking Data'!$C405&lt;&gt;"Aborted"),1,"")</f>
        <v/>
      </c>
      <c r="J405" t="str">
        <f ca="1">IF(AND('Tracking Data'!P405&lt;&gt;"",'Tracking Data'!Q405="",'Tracking Data'!$C405&lt;&gt;"Blocked",'Tracking Data'!$C405&lt;&gt;"Aborted"),1,"")</f>
        <v/>
      </c>
      <c r="K405" t="str">
        <f ca="1">IF(AND('Tracking Data'!Q405&lt;&gt;"",'Tracking Data'!R405="",'Tracking Data'!$C405&lt;&gt;"Blocked",'Tracking Data'!$C405&lt;&gt;"Aborted"),1,"")</f>
        <v/>
      </c>
      <c r="L405" t="str">
        <f>IF('Tracking Data'!R405&lt;&gt;"",1,"")</f>
        <v/>
      </c>
      <c r="M405" t="b">
        <f>IF('Tracking Data'!H405="XS",0,IF('Tracking Data'!H405="S",2,IF('Tracking Data'!H405="M",3,IF('Tracking Data'!H405="L",5,IF('Tracking Data'!H405="XL",10)))))</f>
        <v>0</v>
      </c>
      <c r="N405" s="22" t="e">
        <f>WORKDAY('Tracking Data'!K405,M405)</f>
        <v>#VALUE!</v>
      </c>
      <c r="O405" s="22" t="e">
        <f>IF(L405&lt;&gt;1,N405,'Tracking Data'!R405)</f>
        <v>#VALUE!</v>
      </c>
    </row>
    <row r="406" spans="5:15" x14ac:dyDescent="0.25">
      <c r="E406" t="str">
        <f ca="1">IF(AND('Tracking Data'!K406&lt;&gt;"",'Tracking Data'!L406="",'Tracking Data'!$C406&lt;&gt;"Blocked",'Tracking Data'!$C406&lt;&gt;"Aborted"),1,"")</f>
        <v/>
      </c>
      <c r="F406" t="str">
        <f ca="1">IF(AND('Tracking Data'!L406&lt;&gt;"",'Tracking Data'!M406="",'Tracking Data'!$C406&lt;&gt;"Blocked",'Tracking Data'!$C406&lt;&gt;"Aborted"),1,"")</f>
        <v/>
      </c>
      <c r="G406" t="str">
        <f ca="1">IF(AND('Tracking Data'!M406&lt;&gt;"",'Tracking Data'!N406="",'Tracking Data'!$C406&lt;&gt;"Blocked",'Tracking Data'!$C406&lt;&gt;"Aborted"),1,"")</f>
        <v/>
      </c>
      <c r="H406" t="str">
        <f ca="1">IF(AND('Tracking Data'!N406&lt;&gt;"",'Tracking Data'!O406="",'Tracking Data'!$C406&lt;&gt;"Blocked",'Tracking Data'!$C406&lt;&gt;"Aborted"),1,"")</f>
        <v/>
      </c>
      <c r="I406" t="str">
        <f ca="1">IF(AND('Tracking Data'!O406&lt;&gt;"",'Tracking Data'!P406="",'Tracking Data'!$C406&lt;&gt;"Blocked",'Tracking Data'!$C406&lt;&gt;"Aborted"),1,"")</f>
        <v/>
      </c>
      <c r="J406" t="str">
        <f ca="1">IF(AND('Tracking Data'!P406&lt;&gt;"",'Tracking Data'!Q406="",'Tracking Data'!$C406&lt;&gt;"Blocked",'Tracking Data'!$C406&lt;&gt;"Aborted"),1,"")</f>
        <v/>
      </c>
      <c r="K406" t="str">
        <f ca="1">IF(AND('Tracking Data'!Q406&lt;&gt;"",'Tracking Data'!R406="",'Tracking Data'!$C406&lt;&gt;"Blocked",'Tracking Data'!$C406&lt;&gt;"Aborted"),1,"")</f>
        <v/>
      </c>
      <c r="L406" t="str">
        <f>IF('Tracking Data'!R406&lt;&gt;"",1,"")</f>
        <v/>
      </c>
      <c r="M406" t="b">
        <f>IF('Tracking Data'!H406="XS",0,IF('Tracking Data'!H406="S",2,IF('Tracking Data'!H406="M",3,IF('Tracking Data'!H406="L",5,IF('Tracking Data'!H406="XL",10)))))</f>
        <v>0</v>
      </c>
      <c r="N406" s="22" t="e">
        <f>WORKDAY('Tracking Data'!K406,M406)</f>
        <v>#VALUE!</v>
      </c>
      <c r="O406" s="22" t="e">
        <f>IF(L406&lt;&gt;1,N406,'Tracking Data'!R406)</f>
        <v>#VALUE!</v>
      </c>
    </row>
    <row r="407" spans="5:15" x14ac:dyDescent="0.25">
      <c r="E407" t="str">
        <f ca="1">IF(AND('Tracking Data'!K407&lt;&gt;"",'Tracking Data'!L407="",'Tracking Data'!$C407&lt;&gt;"Blocked",'Tracking Data'!$C407&lt;&gt;"Aborted"),1,"")</f>
        <v/>
      </c>
      <c r="F407" t="str">
        <f ca="1">IF(AND('Tracking Data'!L407&lt;&gt;"",'Tracking Data'!M407="",'Tracking Data'!$C407&lt;&gt;"Blocked",'Tracking Data'!$C407&lt;&gt;"Aborted"),1,"")</f>
        <v/>
      </c>
      <c r="G407" t="str">
        <f ca="1">IF(AND('Tracking Data'!M407&lt;&gt;"",'Tracking Data'!N407="",'Tracking Data'!$C407&lt;&gt;"Blocked",'Tracking Data'!$C407&lt;&gt;"Aborted"),1,"")</f>
        <v/>
      </c>
      <c r="H407" t="str">
        <f ca="1">IF(AND('Tracking Data'!N407&lt;&gt;"",'Tracking Data'!O407="",'Tracking Data'!$C407&lt;&gt;"Blocked",'Tracking Data'!$C407&lt;&gt;"Aborted"),1,"")</f>
        <v/>
      </c>
      <c r="I407" t="str">
        <f ca="1">IF(AND('Tracking Data'!O407&lt;&gt;"",'Tracking Data'!P407="",'Tracking Data'!$C407&lt;&gt;"Blocked",'Tracking Data'!$C407&lt;&gt;"Aborted"),1,"")</f>
        <v/>
      </c>
      <c r="J407" t="str">
        <f ca="1">IF(AND('Tracking Data'!P407&lt;&gt;"",'Tracking Data'!Q407="",'Tracking Data'!$C407&lt;&gt;"Blocked",'Tracking Data'!$C407&lt;&gt;"Aborted"),1,"")</f>
        <v/>
      </c>
      <c r="K407" t="str">
        <f ca="1">IF(AND('Tracking Data'!Q407&lt;&gt;"",'Tracking Data'!R407="",'Tracking Data'!$C407&lt;&gt;"Blocked",'Tracking Data'!$C407&lt;&gt;"Aborted"),1,"")</f>
        <v/>
      </c>
      <c r="L407" t="str">
        <f>IF('Tracking Data'!R407&lt;&gt;"",1,"")</f>
        <v/>
      </c>
      <c r="M407" t="b">
        <f>IF('Tracking Data'!H407="XS",0,IF('Tracking Data'!H407="S",2,IF('Tracking Data'!H407="M",3,IF('Tracking Data'!H407="L",5,IF('Tracking Data'!H407="XL",10)))))</f>
        <v>0</v>
      </c>
      <c r="N407" s="22" t="e">
        <f>WORKDAY('Tracking Data'!K407,M407)</f>
        <v>#VALUE!</v>
      </c>
      <c r="O407" s="22" t="e">
        <f>IF(L407&lt;&gt;1,N407,'Tracking Data'!R407)</f>
        <v>#VALUE!</v>
      </c>
    </row>
    <row r="408" spans="5:15" x14ac:dyDescent="0.25">
      <c r="E408" t="str">
        <f ca="1">IF(AND('Tracking Data'!K408&lt;&gt;"",'Tracking Data'!L408="",'Tracking Data'!$C408&lt;&gt;"Blocked",'Tracking Data'!$C408&lt;&gt;"Aborted"),1,"")</f>
        <v/>
      </c>
      <c r="F408" t="str">
        <f ca="1">IF(AND('Tracking Data'!L408&lt;&gt;"",'Tracking Data'!M408="",'Tracking Data'!$C408&lt;&gt;"Blocked",'Tracking Data'!$C408&lt;&gt;"Aborted"),1,"")</f>
        <v/>
      </c>
      <c r="G408" t="str">
        <f ca="1">IF(AND('Tracking Data'!M408&lt;&gt;"",'Tracking Data'!N408="",'Tracking Data'!$C408&lt;&gt;"Blocked",'Tracking Data'!$C408&lt;&gt;"Aborted"),1,"")</f>
        <v/>
      </c>
      <c r="H408" t="str">
        <f ca="1">IF(AND('Tracking Data'!N408&lt;&gt;"",'Tracking Data'!O408="",'Tracking Data'!$C408&lt;&gt;"Blocked",'Tracking Data'!$C408&lt;&gt;"Aborted"),1,"")</f>
        <v/>
      </c>
      <c r="I408" t="str">
        <f ca="1">IF(AND('Tracking Data'!O408&lt;&gt;"",'Tracking Data'!P408="",'Tracking Data'!$C408&lt;&gt;"Blocked",'Tracking Data'!$C408&lt;&gt;"Aborted"),1,"")</f>
        <v/>
      </c>
      <c r="J408" t="str">
        <f ca="1">IF(AND('Tracking Data'!P408&lt;&gt;"",'Tracking Data'!Q408="",'Tracking Data'!$C408&lt;&gt;"Blocked",'Tracking Data'!$C408&lt;&gt;"Aborted"),1,"")</f>
        <v/>
      </c>
      <c r="K408" t="str">
        <f ca="1">IF(AND('Tracking Data'!Q408&lt;&gt;"",'Tracking Data'!R408="",'Tracking Data'!$C408&lt;&gt;"Blocked",'Tracking Data'!$C408&lt;&gt;"Aborted"),1,"")</f>
        <v/>
      </c>
      <c r="L408" t="str">
        <f>IF('Tracking Data'!R408&lt;&gt;"",1,"")</f>
        <v/>
      </c>
      <c r="M408" t="b">
        <f>IF('Tracking Data'!H408="XS",0,IF('Tracking Data'!H408="S",2,IF('Tracking Data'!H408="M",3,IF('Tracking Data'!H408="L",5,IF('Tracking Data'!H408="XL",10)))))</f>
        <v>0</v>
      </c>
      <c r="N408" s="22" t="e">
        <f>WORKDAY('Tracking Data'!K408,M408)</f>
        <v>#VALUE!</v>
      </c>
      <c r="O408" s="22" t="e">
        <f>IF(L408&lt;&gt;1,N408,'Tracking Data'!R408)</f>
        <v>#VALUE!</v>
      </c>
    </row>
    <row r="409" spans="5:15" x14ac:dyDescent="0.25">
      <c r="E409" t="str">
        <f ca="1">IF(AND('Tracking Data'!K409&lt;&gt;"",'Tracking Data'!L409="",'Tracking Data'!$C409&lt;&gt;"Blocked",'Tracking Data'!$C409&lt;&gt;"Aborted"),1,"")</f>
        <v/>
      </c>
      <c r="F409" t="str">
        <f ca="1">IF(AND('Tracking Data'!L409&lt;&gt;"",'Tracking Data'!M409="",'Tracking Data'!$C409&lt;&gt;"Blocked",'Tracking Data'!$C409&lt;&gt;"Aborted"),1,"")</f>
        <v/>
      </c>
      <c r="G409" t="str">
        <f ca="1">IF(AND('Tracking Data'!M409&lt;&gt;"",'Tracking Data'!N409="",'Tracking Data'!$C409&lt;&gt;"Blocked",'Tracking Data'!$C409&lt;&gt;"Aborted"),1,"")</f>
        <v/>
      </c>
      <c r="H409" t="str">
        <f ca="1">IF(AND('Tracking Data'!N409&lt;&gt;"",'Tracking Data'!O409="",'Tracking Data'!$C409&lt;&gt;"Blocked",'Tracking Data'!$C409&lt;&gt;"Aborted"),1,"")</f>
        <v/>
      </c>
      <c r="I409" t="str">
        <f ca="1">IF(AND('Tracking Data'!O409&lt;&gt;"",'Tracking Data'!P409="",'Tracking Data'!$C409&lt;&gt;"Blocked",'Tracking Data'!$C409&lt;&gt;"Aborted"),1,"")</f>
        <v/>
      </c>
      <c r="J409" t="str">
        <f ca="1">IF(AND('Tracking Data'!P409&lt;&gt;"",'Tracking Data'!Q409="",'Tracking Data'!$C409&lt;&gt;"Blocked",'Tracking Data'!$C409&lt;&gt;"Aborted"),1,"")</f>
        <v/>
      </c>
      <c r="K409" t="str">
        <f ca="1">IF(AND('Tracking Data'!Q409&lt;&gt;"",'Tracking Data'!R409="",'Tracking Data'!$C409&lt;&gt;"Blocked",'Tracking Data'!$C409&lt;&gt;"Aborted"),1,"")</f>
        <v/>
      </c>
      <c r="L409" t="str">
        <f>IF('Tracking Data'!R409&lt;&gt;"",1,"")</f>
        <v/>
      </c>
      <c r="M409" t="b">
        <f>IF('Tracking Data'!H409="XS",0,IF('Tracking Data'!H409="S",2,IF('Tracking Data'!H409="M",3,IF('Tracking Data'!H409="L",5,IF('Tracking Data'!H409="XL",10)))))</f>
        <v>0</v>
      </c>
      <c r="N409" s="22" t="e">
        <f>WORKDAY('Tracking Data'!K409,M409)</f>
        <v>#VALUE!</v>
      </c>
      <c r="O409" s="22" t="e">
        <f>IF(L409&lt;&gt;1,N409,'Tracking Data'!R409)</f>
        <v>#VALUE!</v>
      </c>
    </row>
    <row r="410" spans="5:15" x14ac:dyDescent="0.25">
      <c r="E410" t="str">
        <f ca="1">IF(AND('Tracking Data'!K410&lt;&gt;"",'Tracking Data'!L410="",'Tracking Data'!$C410&lt;&gt;"Blocked",'Tracking Data'!$C410&lt;&gt;"Aborted"),1,"")</f>
        <v/>
      </c>
      <c r="F410" t="str">
        <f ca="1">IF(AND('Tracking Data'!L410&lt;&gt;"",'Tracking Data'!M410="",'Tracking Data'!$C410&lt;&gt;"Blocked",'Tracking Data'!$C410&lt;&gt;"Aborted"),1,"")</f>
        <v/>
      </c>
      <c r="G410" t="str">
        <f ca="1">IF(AND('Tracking Data'!M410&lt;&gt;"",'Tracking Data'!N410="",'Tracking Data'!$C410&lt;&gt;"Blocked",'Tracking Data'!$C410&lt;&gt;"Aborted"),1,"")</f>
        <v/>
      </c>
      <c r="H410" t="str">
        <f ca="1">IF(AND('Tracking Data'!N410&lt;&gt;"",'Tracking Data'!O410="",'Tracking Data'!$C410&lt;&gt;"Blocked",'Tracking Data'!$C410&lt;&gt;"Aborted"),1,"")</f>
        <v/>
      </c>
      <c r="I410" t="str">
        <f ca="1">IF(AND('Tracking Data'!O410&lt;&gt;"",'Tracking Data'!P410="",'Tracking Data'!$C410&lt;&gt;"Blocked",'Tracking Data'!$C410&lt;&gt;"Aborted"),1,"")</f>
        <v/>
      </c>
      <c r="J410" t="str">
        <f ca="1">IF(AND('Tracking Data'!P410&lt;&gt;"",'Tracking Data'!Q410="",'Tracking Data'!$C410&lt;&gt;"Blocked",'Tracking Data'!$C410&lt;&gt;"Aborted"),1,"")</f>
        <v/>
      </c>
      <c r="K410" t="str">
        <f ca="1">IF(AND('Tracking Data'!Q410&lt;&gt;"",'Tracking Data'!R410="",'Tracking Data'!$C410&lt;&gt;"Blocked",'Tracking Data'!$C410&lt;&gt;"Aborted"),1,"")</f>
        <v/>
      </c>
      <c r="L410" t="str">
        <f>IF('Tracking Data'!R410&lt;&gt;"",1,"")</f>
        <v/>
      </c>
      <c r="M410" t="b">
        <f>IF('Tracking Data'!H410="XS",0,IF('Tracking Data'!H410="S",2,IF('Tracking Data'!H410="M",3,IF('Tracking Data'!H410="L",5,IF('Tracking Data'!H410="XL",10)))))</f>
        <v>0</v>
      </c>
      <c r="N410" s="22" t="e">
        <f>WORKDAY('Tracking Data'!K410,M410)</f>
        <v>#VALUE!</v>
      </c>
      <c r="O410" s="22" t="e">
        <f>IF(L410&lt;&gt;1,N410,'Tracking Data'!R410)</f>
        <v>#VALUE!</v>
      </c>
    </row>
    <row r="411" spans="5:15" x14ac:dyDescent="0.25">
      <c r="E411" t="str">
        <f ca="1">IF(AND('Tracking Data'!K411&lt;&gt;"",'Tracking Data'!L411="",'Tracking Data'!$C411&lt;&gt;"Blocked",'Tracking Data'!$C411&lt;&gt;"Aborted"),1,"")</f>
        <v/>
      </c>
      <c r="F411" t="str">
        <f ca="1">IF(AND('Tracking Data'!L411&lt;&gt;"",'Tracking Data'!M411="",'Tracking Data'!$C411&lt;&gt;"Blocked",'Tracking Data'!$C411&lt;&gt;"Aborted"),1,"")</f>
        <v/>
      </c>
      <c r="G411" t="str">
        <f ca="1">IF(AND('Tracking Data'!M411&lt;&gt;"",'Tracking Data'!N411="",'Tracking Data'!$C411&lt;&gt;"Blocked",'Tracking Data'!$C411&lt;&gt;"Aborted"),1,"")</f>
        <v/>
      </c>
      <c r="H411" t="str">
        <f ca="1">IF(AND('Tracking Data'!N411&lt;&gt;"",'Tracking Data'!O411="",'Tracking Data'!$C411&lt;&gt;"Blocked",'Tracking Data'!$C411&lt;&gt;"Aborted"),1,"")</f>
        <v/>
      </c>
      <c r="I411" t="str">
        <f ca="1">IF(AND('Tracking Data'!O411&lt;&gt;"",'Tracking Data'!P411="",'Tracking Data'!$C411&lt;&gt;"Blocked",'Tracking Data'!$C411&lt;&gt;"Aborted"),1,"")</f>
        <v/>
      </c>
      <c r="J411" t="str">
        <f ca="1">IF(AND('Tracking Data'!P411&lt;&gt;"",'Tracking Data'!Q411="",'Tracking Data'!$C411&lt;&gt;"Blocked",'Tracking Data'!$C411&lt;&gt;"Aborted"),1,"")</f>
        <v/>
      </c>
      <c r="K411" t="str">
        <f ca="1">IF(AND('Tracking Data'!Q411&lt;&gt;"",'Tracking Data'!R411="",'Tracking Data'!$C411&lt;&gt;"Blocked",'Tracking Data'!$C411&lt;&gt;"Aborted"),1,"")</f>
        <v/>
      </c>
      <c r="L411" t="str">
        <f>IF('Tracking Data'!R411&lt;&gt;"",1,"")</f>
        <v/>
      </c>
      <c r="M411" t="b">
        <f>IF('Tracking Data'!H411="XS",0,IF('Tracking Data'!H411="S",2,IF('Tracking Data'!H411="M",3,IF('Tracking Data'!H411="L",5,IF('Tracking Data'!H411="XL",10)))))</f>
        <v>0</v>
      </c>
      <c r="N411" s="22" t="e">
        <f>WORKDAY('Tracking Data'!K411,M411)</f>
        <v>#VALUE!</v>
      </c>
      <c r="O411" s="22" t="e">
        <f>IF(L411&lt;&gt;1,N411,'Tracking Data'!R411)</f>
        <v>#VALUE!</v>
      </c>
    </row>
    <row r="412" spans="5:15" x14ac:dyDescent="0.25">
      <c r="E412" t="str">
        <f ca="1">IF(AND('Tracking Data'!K412&lt;&gt;"",'Tracking Data'!L412="",'Tracking Data'!$C412&lt;&gt;"Blocked",'Tracking Data'!$C412&lt;&gt;"Aborted"),1,"")</f>
        <v/>
      </c>
      <c r="F412" t="str">
        <f ca="1">IF(AND('Tracking Data'!L412&lt;&gt;"",'Tracking Data'!M412="",'Tracking Data'!$C412&lt;&gt;"Blocked",'Tracking Data'!$C412&lt;&gt;"Aborted"),1,"")</f>
        <v/>
      </c>
      <c r="G412" t="str">
        <f ca="1">IF(AND('Tracking Data'!M412&lt;&gt;"",'Tracking Data'!N412="",'Tracking Data'!$C412&lt;&gt;"Blocked",'Tracking Data'!$C412&lt;&gt;"Aborted"),1,"")</f>
        <v/>
      </c>
      <c r="H412" t="str">
        <f ca="1">IF(AND('Tracking Data'!N412&lt;&gt;"",'Tracking Data'!O412="",'Tracking Data'!$C412&lt;&gt;"Blocked",'Tracking Data'!$C412&lt;&gt;"Aborted"),1,"")</f>
        <v/>
      </c>
      <c r="I412" t="str">
        <f ca="1">IF(AND('Tracking Data'!O412&lt;&gt;"",'Tracking Data'!P412="",'Tracking Data'!$C412&lt;&gt;"Blocked",'Tracking Data'!$C412&lt;&gt;"Aborted"),1,"")</f>
        <v/>
      </c>
      <c r="J412" t="str">
        <f ca="1">IF(AND('Tracking Data'!P412&lt;&gt;"",'Tracking Data'!Q412="",'Tracking Data'!$C412&lt;&gt;"Blocked",'Tracking Data'!$C412&lt;&gt;"Aborted"),1,"")</f>
        <v/>
      </c>
      <c r="K412" t="str">
        <f ca="1">IF(AND('Tracking Data'!Q412&lt;&gt;"",'Tracking Data'!R412="",'Tracking Data'!$C412&lt;&gt;"Blocked",'Tracking Data'!$C412&lt;&gt;"Aborted"),1,"")</f>
        <v/>
      </c>
      <c r="L412" t="str">
        <f>IF('Tracking Data'!R412&lt;&gt;"",1,"")</f>
        <v/>
      </c>
      <c r="M412" t="b">
        <f>IF('Tracking Data'!H412="XS",0,IF('Tracking Data'!H412="S",2,IF('Tracking Data'!H412="M",3,IF('Tracking Data'!H412="L",5,IF('Tracking Data'!H412="XL",10)))))</f>
        <v>0</v>
      </c>
      <c r="N412" s="22" t="e">
        <f>WORKDAY('Tracking Data'!K412,M412)</f>
        <v>#VALUE!</v>
      </c>
      <c r="O412" s="22" t="e">
        <f>IF(L412&lt;&gt;1,N412,'Tracking Data'!R412)</f>
        <v>#VALUE!</v>
      </c>
    </row>
    <row r="413" spans="5:15" x14ac:dyDescent="0.25">
      <c r="E413" t="str">
        <f ca="1">IF(AND('Tracking Data'!K413&lt;&gt;"",'Tracking Data'!L413="",'Tracking Data'!$C413&lt;&gt;"Blocked",'Tracking Data'!$C413&lt;&gt;"Aborted"),1,"")</f>
        <v/>
      </c>
      <c r="F413" t="str">
        <f ca="1">IF(AND('Tracking Data'!L413&lt;&gt;"",'Tracking Data'!M413="",'Tracking Data'!$C413&lt;&gt;"Blocked",'Tracking Data'!$C413&lt;&gt;"Aborted"),1,"")</f>
        <v/>
      </c>
      <c r="G413" t="str">
        <f ca="1">IF(AND('Tracking Data'!M413&lt;&gt;"",'Tracking Data'!N413="",'Tracking Data'!$C413&lt;&gt;"Blocked",'Tracking Data'!$C413&lt;&gt;"Aborted"),1,"")</f>
        <v/>
      </c>
      <c r="H413" t="str">
        <f ca="1">IF(AND('Tracking Data'!N413&lt;&gt;"",'Tracking Data'!O413="",'Tracking Data'!$C413&lt;&gt;"Blocked",'Tracking Data'!$C413&lt;&gt;"Aborted"),1,"")</f>
        <v/>
      </c>
      <c r="I413" t="str">
        <f ca="1">IF(AND('Tracking Data'!O413&lt;&gt;"",'Tracking Data'!P413="",'Tracking Data'!$C413&lt;&gt;"Blocked",'Tracking Data'!$C413&lt;&gt;"Aborted"),1,"")</f>
        <v/>
      </c>
      <c r="J413" t="str">
        <f ca="1">IF(AND('Tracking Data'!P413&lt;&gt;"",'Tracking Data'!Q413="",'Tracking Data'!$C413&lt;&gt;"Blocked",'Tracking Data'!$C413&lt;&gt;"Aborted"),1,"")</f>
        <v/>
      </c>
      <c r="K413" t="str">
        <f ca="1">IF(AND('Tracking Data'!Q413&lt;&gt;"",'Tracking Data'!R413="",'Tracking Data'!$C413&lt;&gt;"Blocked",'Tracking Data'!$C413&lt;&gt;"Aborted"),1,"")</f>
        <v/>
      </c>
      <c r="L413" t="str">
        <f>IF('Tracking Data'!R413&lt;&gt;"",1,"")</f>
        <v/>
      </c>
      <c r="M413" t="b">
        <f>IF('Tracking Data'!H413="XS",0,IF('Tracking Data'!H413="S",2,IF('Tracking Data'!H413="M",3,IF('Tracking Data'!H413="L",5,IF('Tracking Data'!H413="XL",10)))))</f>
        <v>0</v>
      </c>
      <c r="N413" s="22" t="e">
        <f>WORKDAY('Tracking Data'!K413,M413)</f>
        <v>#VALUE!</v>
      </c>
      <c r="O413" s="22" t="e">
        <f>IF(L413&lt;&gt;1,N413,'Tracking Data'!R413)</f>
        <v>#VALUE!</v>
      </c>
    </row>
    <row r="414" spans="5:15" x14ac:dyDescent="0.25">
      <c r="E414" t="str">
        <f ca="1">IF(AND('Tracking Data'!K414&lt;&gt;"",'Tracking Data'!L414="",'Tracking Data'!$C414&lt;&gt;"Blocked",'Tracking Data'!$C414&lt;&gt;"Aborted"),1,"")</f>
        <v/>
      </c>
      <c r="F414" t="str">
        <f ca="1">IF(AND('Tracking Data'!L414&lt;&gt;"",'Tracking Data'!M414="",'Tracking Data'!$C414&lt;&gt;"Blocked",'Tracking Data'!$C414&lt;&gt;"Aborted"),1,"")</f>
        <v/>
      </c>
      <c r="G414" t="str">
        <f ca="1">IF(AND('Tracking Data'!M414&lt;&gt;"",'Tracking Data'!N414="",'Tracking Data'!$C414&lt;&gt;"Blocked",'Tracking Data'!$C414&lt;&gt;"Aborted"),1,"")</f>
        <v/>
      </c>
      <c r="H414" t="str">
        <f ca="1">IF(AND('Tracking Data'!N414&lt;&gt;"",'Tracking Data'!O414="",'Tracking Data'!$C414&lt;&gt;"Blocked",'Tracking Data'!$C414&lt;&gt;"Aborted"),1,"")</f>
        <v/>
      </c>
      <c r="I414" t="str">
        <f ca="1">IF(AND('Tracking Data'!O414&lt;&gt;"",'Tracking Data'!P414="",'Tracking Data'!$C414&lt;&gt;"Blocked",'Tracking Data'!$C414&lt;&gt;"Aborted"),1,"")</f>
        <v/>
      </c>
      <c r="J414" t="str">
        <f ca="1">IF(AND('Tracking Data'!P414&lt;&gt;"",'Tracking Data'!Q414="",'Tracking Data'!$C414&lt;&gt;"Blocked",'Tracking Data'!$C414&lt;&gt;"Aborted"),1,"")</f>
        <v/>
      </c>
      <c r="K414" t="str">
        <f ca="1">IF(AND('Tracking Data'!Q414&lt;&gt;"",'Tracking Data'!R414="",'Tracking Data'!$C414&lt;&gt;"Blocked",'Tracking Data'!$C414&lt;&gt;"Aborted"),1,"")</f>
        <v/>
      </c>
      <c r="L414" t="str">
        <f>IF('Tracking Data'!R414&lt;&gt;"",1,"")</f>
        <v/>
      </c>
      <c r="M414" t="b">
        <f>IF('Tracking Data'!H414="XS",0,IF('Tracking Data'!H414="S",2,IF('Tracking Data'!H414="M",3,IF('Tracking Data'!H414="L",5,IF('Tracking Data'!H414="XL",10)))))</f>
        <v>0</v>
      </c>
      <c r="N414" s="22" t="e">
        <f>WORKDAY('Tracking Data'!K414,M414)</f>
        <v>#VALUE!</v>
      </c>
      <c r="O414" s="22" t="e">
        <f>IF(L414&lt;&gt;1,N414,'Tracking Data'!R414)</f>
        <v>#VALUE!</v>
      </c>
    </row>
    <row r="415" spans="5:15" x14ac:dyDescent="0.25">
      <c r="E415" t="str">
        <f ca="1">IF(AND('Tracking Data'!K415&lt;&gt;"",'Tracking Data'!L415="",'Tracking Data'!$C415&lt;&gt;"Blocked",'Tracking Data'!$C415&lt;&gt;"Aborted"),1,"")</f>
        <v/>
      </c>
      <c r="F415" t="str">
        <f ca="1">IF(AND('Tracking Data'!L415&lt;&gt;"",'Tracking Data'!M415="",'Tracking Data'!$C415&lt;&gt;"Blocked",'Tracking Data'!$C415&lt;&gt;"Aborted"),1,"")</f>
        <v/>
      </c>
      <c r="G415" t="str">
        <f ca="1">IF(AND('Tracking Data'!M415&lt;&gt;"",'Tracking Data'!N415="",'Tracking Data'!$C415&lt;&gt;"Blocked",'Tracking Data'!$C415&lt;&gt;"Aborted"),1,"")</f>
        <v/>
      </c>
      <c r="H415" t="str">
        <f ca="1">IF(AND('Tracking Data'!N415&lt;&gt;"",'Tracking Data'!O415="",'Tracking Data'!$C415&lt;&gt;"Blocked",'Tracking Data'!$C415&lt;&gt;"Aborted"),1,"")</f>
        <v/>
      </c>
      <c r="I415" t="str">
        <f ca="1">IF(AND('Tracking Data'!O415&lt;&gt;"",'Tracking Data'!P415="",'Tracking Data'!$C415&lt;&gt;"Blocked",'Tracking Data'!$C415&lt;&gt;"Aborted"),1,"")</f>
        <v/>
      </c>
      <c r="J415" t="str">
        <f ca="1">IF(AND('Tracking Data'!P415&lt;&gt;"",'Tracking Data'!Q415="",'Tracking Data'!$C415&lt;&gt;"Blocked",'Tracking Data'!$C415&lt;&gt;"Aborted"),1,"")</f>
        <v/>
      </c>
      <c r="K415" t="str">
        <f ca="1">IF(AND('Tracking Data'!Q415&lt;&gt;"",'Tracking Data'!R415="",'Tracking Data'!$C415&lt;&gt;"Blocked",'Tracking Data'!$C415&lt;&gt;"Aborted"),1,"")</f>
        <v/>
      </c>
      <c r="L415" t="str">
        <f>IF('Tracking Data'!R415&lt;&gt;"",1,"")</f>
        <v/>
      </c>
      <c r="M415" t="b">
        <f>IF('Tracking Data'!H415="XS",0,IF('Tracking Data'!H415="S",2,IF('Tracking Data'!H415="M",3,IF('Tracking Data'!H415="L",5,IF('Tracking Data'!H415="XL",10)))))</f>
        <v>0</v>
      </c>
      <c r="N415" s="22" t="e">
        <f>WORKDAY('Tracking Data'!K415,M415)</f>
        <v>#VALUE!</v>
      </c>
      <c r="O415" s="22" t="e">
        <f>IF(L415&lt;&gt;1,N415,'Tracking Data'!R415)</f>
        <v>#VALUE!</v>
      </c>
    </row>
    <row r="416" spans="5:15" x14ac:dyDescent="0.25">
      <c r="E416" t="str">
        <f ca="1">IF(AND('Tracking Data'!K416&lt;&gt;"",'Tracking Data'!L416="",'Tracking Data'!$C416&lt;&gt;"Blocked",'Tracking Data'!$C416&lt;&gt;"Aborted"),1,"")</f>
        <v/>
      </c>
      <c r="F416" t="str">
        <f ca="1">IF(AND('Tracking Data'!L416&lt;&gt;"",'Tracking Data'!M416="",'Tracking Data'!$C416&lt;&gt;"Blocked",'Tracking Data'!$C416&lt;&gt;"Aborted"),1,"")</f>
        <v/>
      </c>
      <c r="G416" t="str">
        <f ca="1">IF(AND('Tracking Data'!M416&lt;&gt;"",'Tracking Data'!N416="",'Tracking Data'!$C416&lt;&gt;"Blocked",'Tracking Data'!$C416&lt;&gt;"Aborted"),1,"")</f>
        <v/>
      </c>
      <c r="H416" t="str">
        <f ca="1">IF(AND('Tracking Data'!N416&lt;&gt;"",'Tracking Data'!O416="",'Tracking Data'!$C416&lt;&gt;"Blocked",'Tracking Data'!$C416&lt;&gt;"Aborted"),1,"")</f>
        <v/>
      </c>
      <c r="I416" t="str">
        <f ca="1">IF(AND('Tracking Data'!O416&lt;&gt;"",'Tracking Data'!P416="",'Tracking Data'!$C416&lt;&gt;"Blocked",'Tracking Data'!$C416&lt;&gt;"Aborted"),1,"")</f>
        <v/>
      </c>
      <c r="J416" t="str">
        <f ca="1">IF(AND('Tracking Data'!P416&lt;&gt;"",'Tracking Data'!Q416="",'Tracking Data'!$C416&lt;&gt;"Blocked",'Tracking Data'!$C416&lt;&gt;"Aborted"),1,"")</f>
        <v/>
      </c>
      <c r="K416" t="str">
        <f ca="1">IF(AND('Tracking Data'!Q416&lt;&gt;"",'Tracking Data'!R416="",'Tracking Data'!$C416&lt;&gt;"Blocked",'Tracking Data'!$C416&lt;&gt;"Aborted"),1,"")</f>
        <v/>
      </c>
      <c r="L416" t="str">
        <f>IF('Tracking Data'!R416&lt;&gt;"",1,"")</f>
        <v/>
      </c>
      <c r="M416" t="b">
        <f>IF('Tracking Data'!H416="XS",0,IF('Tracking Data'!H416="S",2,IF('Tracking Data'!H416="M",3,IF('Tracking Data'!H416="L",5,IF('Tracking Data'!H416="XL",10)))))</f>
        <v>0</v>
      </c>
      <c r="N416" s="22" t="e">
        <f>WORKDAY('Tracking Data'!K416,M416)</f>
        <v>#VALUE!</v>
      </c>
      <c r="O416" s="22" t="e">
        <f>IF(L416&lt;&gt;1,N416,'Tracking Data'!R416)</f>
        <v>#VALUE!</v>
      </c>
    </row>
    <row r="417" spans="5:15" x14ac:dyDescent="0.25">
      <c r="E417" t="str">
        <f ca="1">IF(AND('Tracking Data'!K417&lt;&gt;"",'Tracking Data'!L417="",'Tracking Data'!$C417&lt;&gt;"Blocked",'Tracking Data'!$C417&lt;&gt;"Aborted"),1,"")</f>
        <v/>
      </c>
      <c r="F417" t="str">
        <f ca="1">IF(AND('Tracking Data'!L417&lt;&gt;"",'Tracking Data'!M417="",'Tracking Data'!$C417&lt;&gt;"Blocked",'Tracking Data'!$C417&lt;&gt;"Aborted"),1,"")</f>
        <v/>
      </c>
      <c r="G417" t="str">
        <f ca="1">IF(AND('Tracking Data'!M417&lt;&gt;"",'Tracking Data'!N417="",'Tracking Data'!$C417&lt;&gt;"Blocked",'Tracking Data'!$C417&lt;&gt;"Aborted"),1,"")</f>
        <v/>
      </c>
      <c r="H417" t="str">
        <f ca="1">IF(AND('Tracking Data'!N417&lt;&gt;"",'Tracking Data'!O417="",'Tracking Data'!$C417&lt;&gt;"Blocked",'Tracking Data'!$C417&lt;&gt;"Aborted"),1,"")</f>
        <v/>
      </c>
      <c r="I417" t="str">
        <f ca="1">IF(AND('Tracking Data'!O417&lt;&gt;"",'Tracking Data'!P417="",'Tracking Data'!$C417&lt;&gt;"Blocked",'Tracking Data'!$C417&lt;&gt;"Aborted"),1,"")</f>
        <v/>
      </c>
      <c r="J417" t="str">
        <f ca="1">IF(AND('Tracking Data'!P417&lt;&gt;"",'Tracking Data'!Q417="",'Tracking Data'!$C417&lt;&gt;"Blocked",'Tracking Data'!$C417&lt;&gt;"Aborted"),1,"")</f>
        <v/>
      </c>
      <c r="K417" t="str">
        <f ca="1">IF(AND('Tracking Data'!Q417&lt;&gt;"",'Tracking Data'!R417="",'Tracking Data'!$C417&lt;&gt;"Blocked",'Tracking Data'!$C417&lt;&gt;"Aborted"),1,"")</f>
        <v/>
      </c>
      <c r="L417" t="str">
        <f>IF('Tracking Data'!R417&lt;&gt;"",1,"")</f>
        <v/>
      </c>
      <c r="M417" t="b">
        <f>IF('Tracking Data'!H417="XS",0,IF('Tracking Data'!H417="S",2,IF('Tracking Data'!H417="M",3,IF('Tracking Data'!H417="L",5,IF('Tracking Data'!H417="XL",10)))))</f>
        <v>0</v>
      </c>
      <c r="N417" s="22" t="e">
        <f>WORKDAY('Tracking Data'!K417,M417)</f>
        <v>#VALUE!</v>
      </c>
      <c r="O417" s="22" t="e">
        <f>IF(L417&lt;&gt;1,N417,'Tracking Data'!R417)</f>
        <v>#VALUE!</v>
      </c>
    </row>
    <row r="418" spans="5:15" x14ac:dyDescent="0.25">
      <c r="E418" t="str">
        <f ca="1">IF(AND('Tracking Data'!K418&lt;&gt;"",'Tracking Data'!L418="",'Tracking Data'!$C418&lt;&gt;"Blocked",'Tracking Data'!$C418&lt;&gt;"Aborted"),1,"")</f>
        <v/>
      </c>
      <c r="F418" t="str">
        <f ca="1">IF(AND('Tracking Data'!L418&lt;&gt;"",'Tracking Data'!M418="",'Tracking Data'!$C418&lt;&gt;"Blocked",'Tracking Data'!$C418&lt;&gt;"Aborted"),1,"")</f>
        <v/>
      </c>
      <c r="G418" t="str">
        <f ca="1">IF(AND('Tracking Data'!M418&lt;&gt;"",'Tracking Data'!N418="",'Tracking Data'!$C418&lt;&gt;"Blocked",'Tracking Data'!$C418&lt;&gt;"Aborted"),1,"")</f>
        <v/>
      </c>
      <c r="H418" t="str">
        <f ca="1">IF(AND('Tracking Data'!N418&lt;&gt;"",'Tracking Data'!O418="",'Tracking Data'!$C418&lt;&gt;"Blocked",'Tracking Data'!$C418&lt;&gt;"Aborted"),1,"")</f>
        <v/>
      </c>
      <c r="I418" t="str">
        <f ca="1">IF(AND('Tracking Data'!O418&lt;&gt;"",'Tracking Data'!P418="",'Tracking Data'!$C418&lt;&gt;"Blocked",'Tracking Data'!$C418&lt;&gt;"Aborted"),1,"")</f>
        <v/>
      </c>
      <c r="J418" t="str">
        <f ca="1">IF(AND('Tracking Data'!P418&lt;&gt;"",'Tracking Data'!Q418="",'Tracking Data'!$C418&lt;&gt;"Blocked",'Tracking Data'!$C418&lt;&gt;"Aborted"),1,"")</f>
        <v/>
      </c>
      <c r="K418" t="str">
        <f ca="1">IF(AND('Tracking Data'!Q418&lt;&gt;"",'Tracking Data'!R418="",'Tracking Data'!$C418&lt;&gt;"Blocked",'Tracking Data'!$C418&lt;&gt;"Aborted"),1,"")</f>
        <v/>
      </c>
      <c r="L418" t="str">
        <f>IF('Tracking Data'!R418&lt;&gt;"",1,"")</f>
        <v/>
      </c>
      <c r="M418" t="b">
        <f>IF('Tracking Data'!H418="XS",0,IF('Tracking Data'!H418="S",2,IF('Tracking Data'!H418="M",3,IF('Tracking Data'!H418="L",5,IF('Tracking Data'!H418="XL",10)))))</f>
        <v>0</v>
      </c>
      <c r="N418" s="22" t="e">
        <f>WORKDAY('Tracking Data'!K418,M418)</f>
        <v>#VALUE!</v>
      </c>
      <c r="O418" s="22" t="e">
        <f>IF(L418&lt;&gt;1,N418,'Tracking Data'!R418)</f>
        <v>#VALUE!</v>
      </c>
    </row>
    <row r="419" spans="5:15" x14ac:dyDescent="0.25">
      <c r="E419" t="str">
        <f ca="1">IF(AND('Tracking Data'!K419&lt;&gt;"",'Tracking Data'!L419="",'Tracking Data'!$C419&lt;&gt;"Blocked",'Tracking Data'!$C419&lt;&gt;"Aborted"),1,"")</f>
        <v/>
      </c>
      <c r="F419" t="str">
        <f ca="1">IF(AND('Tracking Data'!L419&lt;&gt;"",'Tracking Data'!M419="",'Tracking Data'!$C419&lt;&gt;"Blocked",'Tracking Data'!$C419&lt;&gt;"Aborted"),1,"")</f>
        <v/>
      </c>
      <c r="G419" t="str">
        <f ca="1">IF(AND('Tracking Data'!M419&lt;&gt;"",'Tracking Data'!N419="",'Tracking Data'!$C419&lt;&gt;"Blocked",'Tracking Data'!$C419&lt;&gt;"Aborted"),1,"")</f>
        <v/>
      </c>
      <c r="H419" t="str">
        <f ca="1">IF(AND('Tracking Data'!N419&lt;&gt;"",'Tracking Data'!O419="",'Tracking Data'!$C419&lt;&gt;"Blocked",'Tracking Data'!$C419&lt;&gt;"Aborted"),1,"")</f>
        <v/>
      </c>
      <c r="I419" t="str">
        <f ca="1">IF(AND('Tracking Data'!O419&lt;&gt;"",'Tracking Data'!P419="",'Tracking Data'!$C419&lt;&gt;"Blocked",'Tracking Data'!$C419&lt;&gt;"Aborted"),1,"")</f>
        <v/>
      </c>
      <c r="J419" t="str">
        <f ca="1">IF(AND('Tracking Data'!P419&lt;&gt;"",'Tracking Data'!Q419="",'Tracking Data'!$C419&lt;&gt;"Blocked",'Tracking Data'!$C419&lt;&gt;"Aborted"),1,"")</f>
        <v/>
      </c>
      <c r="K419" t="str">
        <f ca="1">IF(AND('Tracking Data'!Q419&lt;&gt;"",'Tracking Data'!R419="",'Tracking Data'!$C419&lt;&gt;"Blocked",'Tracking Data'!$C419&lt;&gt;"Aborted"),1,"")</f>
        <v/>
      </c>
      <c r="L419" t="str">
        <f>IF('Tracking Data'!R419&lt;&gt;"",1,"")</f>
        <v/>
      </c>
      <c r="M419" t="b">
        <f>IF('Tracking Data'!H419="XS",0,IF('Tracking Data'!H419="S",2,IF('Tracking Data'!H419="M",3,IF('Tracking Data'!H419="L",5,IF('Tracking Data'!H419="XL",10)))))</f>
        <v>0</v>
      </c>
      <c r="N419" s="22" t="e">
        <f>WORKDAY('Tracking Data'!K419,M419)</f>
        <v>#VALUE!</v>
      </c>
      <c r="O419" s="22" t="e">
        <f>IF(L419&lt;&gt;1,N419,'Tracking Data'!R419)</f>
        <v>#VALUE!</v>
      </c>
    </row>
    <row r="420" spans="5:15" x14ac:dyDescent="0.25">
      <c r="E420" t="str">
        <f ca="1">IF(AND('Tracking Data'!K420&lt;&gt;"",'Tracking Data'!L420="",'Tracking Data'!$C420&lt;&gt;"Blocked",'Tracking Data'!$C420&lt;&gt;"Aborted"),1,"")</f>
        <v/>
      </c>
      <c r="F420" t="str">
        <f ca="1">IF(AND('Tracking Data'!L420&lt;&gt;"",'Tracking Data'!M420="",'Tracking Data'!$C420&lt;&gt;"Blocked",'Tracking Data'!$C420&lt;&gt;"Aborted"),1,"")</f>
        <v/>
      </c>
      <c r="G420" t="str">
        <f ca="1">IF(AND('Tracking Data'!M420&lt;&gt;"",'Tracking Data'!N420="",'Tracking Data'!$C420&lt;&gt;"Blocked",'Tracking Data'!$C420&lt;&gt;"Aborted"),1,"")</f>
        <v/>
      </c>
      <c r="H420" t="str">
        <f ca="1">IF(AND('Tracking Data'!N420&lt;&gt;"",'Tracking Data'!O420="",'Tracking Data'!$C420&lt;&gt;"Blocked",'Tracking Data'!$C420&lt;&gt;"Aborted"),1,"")</f>
        <v/>
      </c>
      <c r="I420" t="str">
        <f ca="1">IF(AND('Tracking Data'!O420&lt;&gt;"",'Tracking Data'!P420="",'Tracking Data'!$C420&lt;&gt;"Blocked",'Tracking Data'!$C420&lt;&gt;"Aborted"),1,"")</f>
        <v/>
      </c>
      <c r="J420" t="str">
        <f ca="1">IF(AND('Tracking Data'!P420&lt;&gt;"",'Tracking Data'!Q420="",'Tracking Data'!$C420&lt;&gt;"Blocked",'Tracking Data'!$C420&lt;&gt;"Aborted"),1,"")</f>
        <v/>
      </c>
      <c r="K420" t="str">
        <f ca="1">IF(AND('Tracking Data'!Q420&lt;&gt;"",'Tracking Data'!R420="",'Tracking Data'!$C420&lt;&gt;"Blocked",'Tracking Data'!$C420&lt;&gt;"Aborted"),1,"")</f>
        <v/>
      </c>
      <c r="L420" t="str">
        <f>IF('Tracking Data'!R420&lt;&gt;"",1,"")</f>
        <v/>
      </c>
      <c r="M420" t="b">
        <f>IF('Tracking Data'!H420="XS",0,IF('Tracking Data'!H420="S",2,IF('Tracking Data'!H420="M",3,IF('Tracking Data'!H420="L",5,IF('Tracking Data'!H420="XL",10)))))</f>
        <v>0</v>
      </c>
      <c r="N420" s="22" t="e">
        <f>WORKDAY('Tracking Data'!K420,M420)</f>
        <v>#VALUE!</v>
      </c>
      <c r="O420" s="22" t="e">
        <f>IF(L420&lt;&gt;1,N420,'Tracking Data'!R420)</f>
        <v>#VALUE!</v>
      </c>
    </row>
    <row r="421" spans="5:15" x14ac:dyDescent="0.25">
      <c r="E421" t="str">
        <f ca="1">IF(AND('Tracking Data'!K421&lt;&gt;"",'Tracking Data'!L421="",'Tracking Data'!$C421&lt;&gt;"Blocked",'Tracking Data'!$C421&lt;&gt;"Aborted"),1,"")</f>
        <v/>
      </c>
      <c r="F421" t="str">
        <f ca="1">IF(AND('Tracking Data'!L421&lt;&gt;"",'Tracking Data'!M421="",'Tracking Data'!$C421&lt;&gt;"Blocked",'Tracking Data'!$C421&lt;&gt;"Aborted"),1,"")</f>
        <v/>
      </c>
      <c r="G421" t="str">
        <f ca="1">IF(AND('Tracking Data'!M421&lt;&gt;"",'Tracking Data'!N421="",'Tracking Data'!$C421&lt;&gt;"Blocked",'Tracking Data'!$C421&lt;&gt;"Aborted"),1,"")</f>
        <v/>
      </c>
      <c r="H421" t="str">
        <f ca="1">IF(AND('Tracking Data'!N421&lt;&gt;"",'Tracking Data'!O421="",'Tracking Data'!$C421&lt;&gt;"Blocked",'Tracking Data'!$C421&lt;&gt;"Aborted"),1,"")</f>
        <v/>
      </c>
      <c r="I421" t="str">
        <f ca="1">IF(AND('Tracking Data'!O421&lt;&gt;"",'Tracking Data'!P421="",'Tracking Data'!$C421&lt;&gt;"Blocked",'Tracking Data'!$C421&lt;&gt;"Aborted"),1,"")</f>
        <v/>
      </c>
      <c r="J421" t="str">
        <f ca="1">IF(AND('Tracking Data'!P421&lt;&gt;"",'Tracking Data'!Q421="",'Tracking Data'!$C421&lt;&gt;"Blocked",'Tracking Data'!$C421&lt;&gt;"Aborted"),1,"")</f>
        <v/>
      </c>
      <c r="K421" t="str">
        <f ca="1">IF(AND('Tracking Data'!Q421&lt;&gt;"",'Tracking Data'!R421="",'Tracking Data'!$C421&lt;&gt;"Blocked",'Tracking Data'!$C421&lt;&gt;"Aborted"),1,"")</f>
        <v/>
      </c>
      <c r="L421" t="str">
        <f>IF('Tracking Data'!R421&lt;&gt;"",1,"")</f>
        <v/>
      </c>
      <c r="M421" t="b">
        <f>IF('Tracking Data'!H421="XS",0,IF('Tracking Data'!H421="S",2,IF('Tracking Data'!H421="M",3,IF('Tracking Data'!H421="L",5,IF('Tracking Data'!H421="XL",10)))))</f>
        <v>0</v>
      </c>
      <c r="N421" s="22" t="e">
        <f>WORKDAY('Tracking Data'!K421,M421)</f>
        <v>#VALUE!</v>
      </c>
      <c r="O421" s="22" t="e">
        <f>IF(L421&lt;&gt;1,N421,'Tracking Data'!R421)</f>
        <v>#VALUE!</v>
      </c>
    </row>
    <row r="422" spans="5:15" x14ac:dyDescent="0.25">
      <c r="E422" t="str">
        <f ca="1">IF(AND('Tracking Data'!K422&lt;&gt;"",'Tracking Data'!L422="",'Tracking Data'!$C422&lt;&gt;"Blocked",'Tracking Data'!$C422&lt;&gt;"Aborted"),1,"")</f>
        <v/>
      </c>
      <c r="F422" t="str">
        <f ca="1">IF(AND('Tracking Data'!L422&lt;&gt;"",'Tracking Data'!M422="",'Tracking Data'!$C422&lt;&gt;"Blocked",'Tracking Data'!$C422&lt;&gt;"Aborted"),1,"")</f>
        <v/>
      </c>
      <c r="G422" t="str">
        <f ca="1">IF(AND('Tracking Data'!M422&lt;&gt;"",'Tracking Data'!N422="",'Tracking Data'!$C422&lt;&gt;"Blocked",'Tracking Data'!$C422&lt;&gt;"Aborted"),1,"")</f>
        <v/>
      </c>
      <c r="H422" t="str">
        <f ca="1">IF(AND('Tracking Data'!N422&lt;&gt;"",'Tracking Data'!O422="",'Tracking Data'!$C422&lt;&gt;"Blocked",'Tracking Data'!$C422&lt;&gt;"Aborted"),1,"")</f>
        <v/>
      </c>
      <c r="I422" t="str">
        <f ca="1">IF(AND('Tracking Data'!O422&lt;&gt;"",'Tracking Data'!P422="",'Tracking Data'!$C422&lt;&gt;"Blocked",'Tracking Data'!$C422&lt;&gt;"Aborted"),1,"")</f>
        <v/>
      </c>
      <c r="J422" t="str">
        <f ca="1">IF(AND('Tracking Data'!P422&lt;&gt;"",'Tracking Data'!Q422="",'Tracking Data'!$C422&lt;&gt;"Blocked",'Tracking Data'!$C422&lt;&gt;"Aborted"),1,"")</f>
        <v/>
      </c>
      <c r="K422" t="str">
        <f ca="1">IF(AND('Tracking Data'!Q422&lt;&gt;"",'Tracking Data'!R422="",'Tracking Data'!$C422&lt;&gt;"Blocked",'Tracking Data'!$C422&lt;&gt;"Aborted"),1,"")</f>
        <v/>
      </c>
      <c r="L422" t="str">
        <f>IF('Tracking Data'!R422&lt;&gt;"",1,"")</f>
        <v/>
      </c>
      <c r="M422" t="b">
        <f>IF('Tracking Data'!H422="XS",0,IF('Tracking Data'!H422="S",2,IF('Tracking Data'!H422="M",3,IF('Tracking Data'!H422="L",5,IF('Tracking Data'!H422="XL",10)))))</f>
        <v>0</v>
      </c>
      <c r="N422" s="22" t="e">
        <f>WORKDAY('Tracking Data'!K422,M422)</f>
        <v>#VALUE!</v>
      </c>
      <c r="O422" s="22" t="e">
        <f>IF(L422&lt;&gt;1,N422,'Tracking Data'!R422)</f>
        <v>#VALUE!</v>
      </c>
    </row>
    <row r="423" spans="5:15" x14ac:dyDescent="0.25">
      <c r="E423" t="str">
        <f ca="1">IF(AND('Tracking Data'!K423&lt;&gt;"",'Tracking Data'!L423="",'Tracking Data'!$C423&lt;&gt;"Blocked",'Tracking Data'!$C423&lt;&gt;"Aborted"),1,"")</f>
        <v/>
      </c>
      <c r="F423" t="str">
        <f ca="1">IF(AND('Tracking Data'!L423&lt;&gt;"",'Tracking Data'!M423="",'Tracking Data'!$C423&lt;&gt;"Blocked",'Tracking Data'!$C423&lt;&gt;"Aborted"),1,"")</f>
        <v/>
      </c>
      <c r="G423" t="str">
        <f ca="1">IF(AND('Tracking Data'!M423&lt;&gt;"",'Tracking Data'!N423="",'Tracking Data'!$C423&lt;&gt;"Blocked",'Tracking Data'!$C423&lt;&gt;"Aborted"),1,"")</f>
        <v/>
      </c>
      <c r="H423" t="str">
        <f ca="1">IF(AND('Tracking Data'!N423&lt;&gt;"",'Tracking Data'!O423="",'Tracking Data'!$C423&lt;&gt;"Blocked",'Tracking Data'!$C423&lt;&gt;"Aborted"),1,"")</f>
        <v/>
      </c>
      <c r="I423" t="str">
        <f ca="1">IF(AND('Tracking Data'!O423&lt;&gt;"",'Tracking Data'!P423="",'Tracking Data'!$C423&lt;&gt;"Blocked",'Tracking Data'!$C423&lt;&gt;"Aborted"),1,"")</f>
        <v/>
      </c>
      <c r="J423" t="str">
        <f ca="1">IF(AND('Tracking Data'!P423&lt;&gt;"",'Tracking Data'!Q423="",'Tracking Data'!$C423&lt;&gt;"Blocked",'Tracking Data'!$C423&lt;&gt;"Aborted"),1,"")</f>
        <v/>
      </c>
      <c r="K423" t="str">
        <f ca="1">IF(AND('Tracking Data'!Q423&lt;&gt;"",'Tracking Data'!R423="",'Tracking Data'!$C423&lt;&gt;"Blocked",'Tracking Data'!$C423&lt;&gt;"Aborted"),1,"")</f>
        <v/>
      </c>
      <c r="L423" t="str">
        <f>IF('Tracking Data'!R423&lt;&gt;"",1,"")</f>
        <v/>
      </c>
      <c r="M423" t="b">
        <f>IF('Tracking Data'!H423="XS",0,IF('Tracking Data'!H423="S",2,IF('Tracking Data'!H423="M",3,IF('Tracking Data'!H423="L",5,IF('Tracking Data'!H423="XL",10)))))</f>
        <v>0</v>
      </c>
      <c r="N423" s="22" t="e">
        <f>WORKDAY('Tracking Data'!K423,M423)</f>
        <v>#VALUE!</v>
      </c>
      <c r="O423" s="22" t="e">
        <f>IF(L423&lt;&gt;1,N423,'Tracking Data'!R423)</f>
        <v>#VALUE!</v>
      </c>
    </row>
    <row r="424" spans="5:15" x14ac:dyDescent="0.25">
      <c r="E424" t="str">
        <f ca="1">IF(AND('Tracking Data'!K424&lt;&gt;"",'Tracking Data'!L424="",'Tracking Data'!$C424&lt;&gt;"Blocked",'Tracking Data'!$C424&lt;&gt;"Aborted"),1,"")</f>
        <v/>
      </c>
      <c r="F424" t="str">
        <f ca="1">IF(AND('Tracking Data'!L424&lt;&gt;"",'Tracking Data'!M424="",'Tracking Data'!$C424&lt;&gt;"Blocked",'Tracking Data'!$C424&lt;&gt;"Aborted"),1,"")</f>
        <v/>
      </c>
      <c r="G424" t="str">
        <f ca="1">IF(AND('Tracking Data'!M424&lt;&gt;"",'Tracking Data'!N424="",'Tracking Data'!$C424&lt;&gt;"Blocked",'Tracking Data'!$C424&lt;&gt;"Aborted"),1,"")</f>
        <v/>
      </c>
      <c r="H424" t="str">
        <f ca="1">IF(AND('Tracking Data'!N424&lt;&gt;"",'Tracking Data'!O424="",'Tracking Data'!$C424&lt;&gt;"Blocked",'Tracking Data'!$C424&lt;&gt;"Aborted"),1,"")</f>
        <v/>
      </c>
      <c r="I424" t="str">
        <f ca="1">IF(AND('Tracking Data'!O424&lt;&gt;"",'Tracking Data'!P424="",'Tracking Data'!$C424&lt;&gt;"Blocked",'Tracking Data'!$C424&lt;&gt;"Aborted"),1,"")</f>
        <v/>
      </c>
      <c r="J424" t="str">
        <f ca="1">IF(AND('Tracking Data'!P424&lt;&gt;"",'Tracking Data'!Q424="",'Tracking Data'!$C424&lt;&gt;"Blocked",'Tracking Data'!$C424&lt;&gt;"Aborted"),1,"")</f>
        <v/>
      </c>
      <c r="K424" t="str">
        <f ca="1">IF(AND('Tracking Data'!Q424&lt;&gt;"",'Tracking Data'!R424="",'Tracking Data'!$C424&lt;&gt;"Blocked",'Tracking Data'!$C424&lt;&gt;"Aborted"),1,"")</f>
        <v/>
      </c>
      <c r="L424" t="str">
        <f>IF('Tracking Data'!R424&lt;&gt;"",1,"")</f>
        <v/>
      </c>
      <c r="M424" t="b">
        <f>IF('Tracking Data'!H424="XS",0,IF('Tracking Data'!H424="S",2,IF('Tracking Data'!H424="M",3,IF('Tracking Data'!H424="L",5,IF('Tracking Data'!H424="XL",10)))))</f>
        <v>0</v>
      </c>
      <c r="N424" s="22" t="e">
        <f>WORKDAY('Tracking Data'!K424,M424)</f>
        <v>#VALUE!</v>
      </c>
      <c r="O424" s="22" t="e">
        <f>IF(L424&lt;&gt;1,N424,'Tracking Data'!R424)</f>
        <v>#VALUE!</v>
      </c>
    </row>
    <row r="425" spans="5:15" x14ac:dyDescent="0.25">
      <c r="E425" t="str">
        <f ca="1">IF(AND('Tracking Data'!K425&lt;&gt;"",'Tracking Data'!L425="",'Tracking Data'!$C425&lt;&gt;"Blocked",'Tracking Data'!$C425&lt;&gt;"Aborted"),1,"")</f>
        <v/>
      </c>
      <c r="F425" t="str">
        <f ca="1">IF(AND('Tracking Data'!L425&lt;&gt;"",'Tracking Data'!M425="",'Tracking Data'!$C425&lt;&gt;"Blocked",'Tracking Data'!$C425&lt;&gt;"Aborted"),1,"")</f>
        <v/>
      </c>
      <c r="G425" t="str">
        <f ca="1">IF(AND('Tracking Data'!M425&lt;&gt;"",'Tracking Data'!N425="",'Tracking Data'!$C425&lt;&gt;"Blocked",'Tracking Data'!$C425&lt;&gt;"Aborted"),1,"")</f>
        <v/>
      </c>
      <c r="H425" t="str">
        <f ca="1">IF(AND('Tracking Data'!N425&lt;&gt;"",'Tracking Data'!O425="",'Tracking Data'!$C425&lt;&gt;"Blocked",'Tracking Data'!$C425&lt;&gt;"Aborted"),1,"")</f>
        <v/>
      </c>
      <c r="I425" t="str">
        <f ca="1">IF(AND('Tracking Data'!O425&lt;&gt;"",'Tracking Data'!P425="",'Tracking Data'!$C425&lt;&gt;"Blocked",'Tracking Data'!$C425&lt;&gt;"Aborted"),1,"")</f>
        <v/>
      </c>
      <c r="J425" t="str">
        <f ca="1">IF(AND('Tracking Data'!P425&lt;&gt;"",'Tracking Data'!Q425="",'Tracking Data'!$C425&lt;&gt;"Blocked",'Tracking Data'!$C425&lt;&gt;"Aborted"),1,"")</f>
        <v/>
      </c>
      <c r="K425" t="str">
        <f ca="1">IF(AND('Tracking Data'!Q425&lt;&gt;"",'Tracking Data'!R425="",'Tracking Data'!$C425&lt;&gt;"Blocked",'Tracking Data'!$C425&lt;&gt;"Aborted"),1,"")</f>
        <v/>
      </c>
      <c r="L425" t="str">
        <f>IF('Tracking Data'!R425&lt;&gt;"",1,"")</f>
        <v/>
      </c>
      <c r="M425" t="b">
        <f>IF('Tracking Data'!H425="XS",0,IF('Tracking Data'!H425="S",2,IF('Tracking Data'!H425="M",3,IF('Tracking Data'!H425="L",5,IF('Tracking Data'!H425="XL",10)))))</f>
        <v>0</v>
      </c>
      <c r="N425" s="22" t="e">
        <f>WORKDAY('Tracking Data'!K425,M425)</f>
        <v>#VALUE!</v>
      </c>
      <c r="O425" s="22" t="e">
        <f>IF(L425&lt;&gt;1,N425,'Tracking Data'!R425)</f>
        <v>#VALUE!</v>
      </c>
    </row>
    <row r="426" spans="5:15" x14ac:dyDescent="0.25">
      <c r="E426" t="str">
        <f ca="1">IF(AND('Tracking Data'!K426&lt;&gt;"",'Tracking Data'!L426="",'Tracking Data'!$C426&lt;&gt;"Blocked",'Tracking Data'!$C426&lt;&gt;"Aborted"),1,"")</f>
        <v/>
      </c>
      <c r="F426" t="str">
        <f ca="1">IF(AND('Tracking Data'!L426&lt;&gt;"",'Tracking Data'!M426="",'Tracking Data'!$C426&lt;&gt;"Blocked",'Tracking Data'!$C426&lt;&gt;"Aborted"),1,"")</f>
        <v/>
      </c>
      <c r="G426" t="str">
        <f ca="1">IF(AND('Tracking Data'!M426&lt;&gt;"",'Tracking Data'!N426="",'Tracking Data'!$C426&lt;&gt;"Blocked",'Tracking Data'!$C426&lt;&gt;"Aborted"),1,"")</f>
        <v/>
      </c>
      <c r="H426" t="str">
        <f ca="1">IF(AND('Tracking Data'!N426&lt;&gt;"",'Tracking Data'!O426="",'Tracking Data'!$C426&lt;&gt;"Blocked",'Tracking Data'!$C426&lt;&gt;"Aborted"),1,"")</f>
        <v/>
      </c>
      <c r="I426" t="str">
        <f ca="1">IF(AND('Tracking Data'!O426&lt;&gt;"",'Tracking Data'!P426="",'Tracking Data'!$C426&lt;&gt;"Blocked",'Tracking Data'!$C426&lt;&gt;"Aborted"),1,"")</f>
        <v/>
      </c>
      <c r="J426" t="str">
        <f ca="1">IF(AND('Tracking Data'!P426&lt;&gt;"",'Tracking Data'!Q426="",'Tracking Data'!$C426&lt;&gt;"Blocked",'Tracking Data'!$C426&lt;&gt;"Aborted"),1,"")</f>
        <v/>
      </c>
      <c r="K426" t="str">
        <f ca="1">IF(AND('Tracking Data'!Q426&lt;&gt;"",'Tracking Data'!R426="",'Tracking Data'!$C426&lt;&gt;"Blocked",'Tracking Data'!$C426&lt;&gt;"Aborted"),1,"")</f>
        <v/>
      </c>
      <c r="L426" t="str">
        <f>IF('Tracking Data'!R426&lt;&gt;"",1,"")</f>
        <v/>
      </c>
      <c r="M426" t="b">
        <f>IF('Tracking Data'!H426="XS",0,IF('Tracking Data'!H426="S",2,IF('Tracking Data'!H426="M",3,IF('Tracking Data'!H426="L",5,IF('Tracking Data'!H426="XL",10)))))</f>
        <v>0</v>
      </c>
      <c r="N426" s="22" t="e">
        <f>WORKDAY('Tracking Data'!K426,M426)</f>
        <v>#VALUE!</v>
      </c>
      <c r="O426" s="22" t="e">
        <f>IF(L426&lt;&gt;1,N426,'Tracking Data'!R426)</f>
        <v>#VALUE!</v>
      </c>
    </row>
    <row r="427" spans="5:15" x14ac:dyDescent="0.25">
      <c r="E427" t="str">
        <f ca="1">IF(AND('Tracking Data'!K427&lt;&gt;"",'Tracking Data'!L427="",'Tracking Data'!$C427&lt;&gt;"Blocked",'Tracking Data'!$C427&lt;&gt;"Aborted"),1,"")</f>
        <v/>
      </c>
      <c r="F427" t="str">
        <f ca="1">IF(AND('Tracking Data'!L427&lt;&gt;"",'Tracking Data'!M427="",'Tracking Data'!$C427&lt;&gt;"Blocked",'Tracking Data'!$C427&lt;&gt;"Aborted"),1,"")</f>
        <v/>
      </c>
      <c r="G427" t="str">
        <f ca="1">IF(AND('Tracking Data'!M427&lt;&gt;"",'Tracking Data'!N427="",'Tracking Data'!$C427&lt;&gt;"Blocked",'Tracking Data'!$C427&lt;&gt;"Aborted"),1,"")</f>
        <v/>
      </c>
      <c r="H427" t="str">
        <f ca="1">IF(AND('Tracking Data'!N427&lt;&gt;"",'Tracking Data'!O427="",'Tracking Data'!$C427&lt;&gt;"Blocked",'Tracking Data'!$C427&lt;&gt;"Aborted"),1,"")</f>
        <v/>
      </c>
      <c r="I427" t="str">
        <f ca="1">IF(AND('Tracking Data'!O427&lt;&gt;"",'Tracking Data'!P427="",'Tracking Data'!$C427&lt;&gt;"Blocked",'Tracking Data'!$C427&lt;&gt;"Aborted"),1,"")</f>
        <v/>
      </c>
      <c r="J427" t="str">
        <f ca="1">IF(AND('Tracking Data'!P427&lt;&gt;"",'Tracking Data'!Q427="",'Tracking Data'!$C427&lt;&gt;"Blocked",'Tracking Data'!$C427&lt;&gt;"Aborted"),1,"")</f>
        <v/>
      </c>
      <c r="K427" t="str">
        <f ca="1">IF(AND('Tracking Data'!Q427&lt;&gt;"",'Tracking Data'!R427="",'Tracking Data'!$C427&lt;&gt;"Blocked",'Tracking Data'!$C427&lt;&gt;"Aborted"),1,"")</f>
        <v/>
      </c>
      <c r="L427" t="str">
        <f>IF('Tracking Data'!R427&lt;&gt;"",1,"")</f>
        <v/>
      </c>
      <c r="M427" t="b">
        <f>IF('Tracking Data'!H427="XS",0,IF('Tracking Data'!H427="S",2,IF('Tracking Data'!H427="M",3,IF('Tracking Data'!H427="L",5,IF('Tracking Data'!H427="XL",10)))))</f>
        <v>0</v>
      </c>
      <c r="N427" s="22" t="e">
        <f>WORKDAY('Tracking Data'!K427,M427)</f>
        <v>#VALUE!</v>
      </c>
      <c r="O427" s="22" t="e">
        <f>IF(L427&lt;&gt;1,N427,'Tracking Data'!R427)</f>
        <v>#VALUE!</v>
      </c>
    </row>
    <row r="428" spans="5:15" x14ac:dyDescent="0.25">
      <c r="E428" t="str">
        <f ca="1">IF(AND('Tracking Data'!K428&lt;&gt;"",'Tracking Data'!L428="",'Tracking Data'!$C428&lt;&gt;"Blocked",'Tracking Data'!$C428&lt;&gt;"Aborted"),1,"")</f>
        <v/>
      </c>
      <c r="F428" t="str">
        <f ca="1">IF(AND('Tracking Data'!L428&lt;&gt;"",'Tracking Data'!M428="",'Tracking Data'!$C428&lt;&gt;"Blocked",'Tracking Data'!$C428&lt;&gt;"Aborted"),1,"")</f>
        <v/>
      </c>
      <c r="G428" t="str">
        <f ca="1">IF(AND('Tracking Data'!M428&lt;&gt;"",'Tracking Data'!N428="",'Tracking Data'!$C428&lt;&gt;"Blocked",'Tracking Data'!$C428&lt;&gt;"Aborted"),1,"")</f>
        <v/>
      </c>
      <c r="H428" t="str">
        <f ca="1">IF(AND('Tracking Data'!N428&lt;&gt;"",'Tracking Data'!O428="",'Tracking Data'!$C428&lt;&gt;"Blocked",'Tracking Data'!$C428&lt;&gt;"Aborted"),1,"")</f>
        <v/>
      </c>
      <c r="I428" t="str">
        <f ca="1">IF(AND('Tracking Data'!O428&lt;&gt;"",'Tracking Data'!P428="",'Tracking Data'!$C428&lt;&gt;"Blocked",'Tracking Data'!$C428&lt;&gt;"Aborted"),1,"")</f>
        <v/>
      </c>
      <c r="J428" t="str">
        <f ca="1">IF(AND('Tracking Data'!P428&lt;&gt;"",'Tracking Data'!Q428="",'Tracking Data'!$C428&lt;&gt;"Blocked",'Tracking Data'!$C428&lt;&gt;"Aborted"),1,"")</f>
        <v/>
      </c>
      <c r="K428" t="str">
        <f ca="1">IF(AND('Tracking Data'!Q428&lt;&gt;"",'Tracking Data'!R428="",'Tracking Data'!$C428&lt;&gt;"Blocked",'Tracking Data'!$C428&lt;&gt;"Aborted"),1,"")</f>
        <v/>
      </c>
      <c r="L428" t="str">
        <f>IF('Tracking Data'!R428&lt;&gt;"",1,"")</f>
        <v/>
      </c>
      <c r="M428" t="b">
        <f>IF('Tracking Data'!H428="XS",0,IF('Tracking Data'!H428="S",2,IF('Tracking Data'!H428="M",3,IF('Tracking Data'!H428="L",5,IF('Tracking Data'!H428="XL",10)))))</f>
        <v>0</v>
      </c>
      <c r="N428" s="22" t="e">
        <f>WORKDAY('Tracking Data'!K428,M428)</f>
        <v>#VALUE!</v>
      </c>
      <c r="O428" s="22" t="e">
        <f>IF(L428&lt;&gt;1,N428,'Tracking Data'!R428)</f>
        <v>#VALUE!</v>
      </c>
    </row>
    <row r="429" spans="5:15" x14ac:dyDescent="0.25">
      <c r="E429" t="str">
        <f ca="1">IF(AND('Tracking Data'!K429&lt;&gt;"",'Tracking Data'!L429="",'Tracking Data'!$C429&lt;&gt;"Blocked",'Tracking Data'!$C429&lt;&gt;"Aborted"),1,"")</f>
        <v/>
      </c>
      <c r="F429" t="str">
        <f ca="1">IF(AND('Tracking Data'!L429&lt;&gt;"",'Tracking Data'!M429="",'Tracking Data'!$C429&lt;&gt;"Blocked",'Tracking Data'!$C429&lt;&gt;"Aborted"),1,"")</f>
        <v/>
      </c>
      <c r="G429" t="str">
        <f ca="1">IF(AND('Tracking Data'!M429&lt;&gt;"",'Tracking Data'!N429="",'Tracking Data'!$C429&lt;&gt;"Blocked",'Tracking Data'!$C429&lt;&gt;"Aborted"),1,"")</f>
        <v/>
      </c>
      <c r="H429" t="str">
        <f ca="1">IF(AND('Tracking Data'!N429&lt;&gt;"",'Tracking Data'!O429="",'Tracking Data'!$C429&lt;&gt;"Blocked",'Tracking Data'!$C429&lt;&gt;"Aborted"),1,"")</f>
        <v/>
      </c>
      <c r="I429" t="str">
        <f ca="1">IF(AND('Tracking Data'!O429&lt;&gt;"",'Tracking Data'!P429="",'Tracking Data'!$C429&lt;&gt;"Blocked",'Tracking Data'!$C429&lt;&gt;"Aborted"),1,"")</f>
        <v/>
      </c>
      <c r="J429" t="str">
        <f ca="1">IF(AND('Tracking Data'!P429&lt;&gt;"",'Tracking Data'!Q429="",'Tracking Data'!$C429&lt;&gt;"Blocked",'Tracking Data'!$C429&lt;&gt;"Aborted"),1,"")</f>
        <v/>
      </c>
      <c r="K429" t="str">
        <f ca="1">IF(AND('Tracking Data'!Q429&lt;&gt;"",'Tracking Data'!R429="",'Tracking Data'!$C429&lt;&gt;"Blocked",'Tracking Data'!$C429&lt;&gt;"Aborted"),1,"")</f>
        <v/>
      </c>
      <c r="L429" t="str">
        <f>IF('Tracking Data'!R429&lt;&gt;"",1,"")</f>
        <v/>
      </c>
      <c r="M429" t="b">
        <f>IF('Tracking Data'!H429="XS",0,IF('Tracking Data'!H429="S",2,IF('Tracking Data'!H429="M",3,IF('Tracking Data'!H429="L",5,IF('Tracking Data'!H429="XL",10)))))</f>
        <v>0</v>
      </c>
      <c r="N429" s="22" t="e">
        <f>WORKDAY('Tracking Data'!K429,M429)</f>
        <v>#VALUE!</v>
      </c>
      <c r="O429" s="22" t="e">
        <f>IF(L429&lt;&gt;1,N429,'Tracking Data'!R429)</f>
        <v>#VALUE!</v>
      </c>
    </row>
    <row r="430" spans="5:15" x14ac:dyDescent="0.25">
      <c r="E430" t="str">
        <f ca="1">IF(AND('Tracking Data'!K430&lt;&gt;"",'Tracking Data'!L430="",'Tracking Data'!$C430&lt;&gt;"Blocked",'Tracking Data'!$C430&lt;&gt;"Aborted"),1,"")</f>
        <v/>
      </c>
      <c r="F430" t="str">
        <f ca="1">IF(AND('Tracking Data'!L430&lt;&gt;"",'Tracking Data'!M430="",'Tracking Data'!$C430&lt;&gt;"Blocked",'Tracking Data'!$C430&lt;&gt;"Aborted"),1,"")</f>
        <v/>
      </c>
      <c r="G430" t="str">
        <f ca="1">IF(AND('Tracking Data'!M430&lt;&gt;"",'Tracking Data'!N430="",'Tracking Data'!$C430&lt;&gt;"Blocked",'Tracking Data'!$C430&lt;&gt;"Aborted"),1,"")</f>
        <v/>
      </c>
      <c r="H430" t="str">
        <f ca="1">IF(AND('Tracking Data'!N430&lt;&gt;"",'Tracking Data'!O430="",'Tracking Data'!$C430&lt;&gt;"Blocked",'Tracking Data'!$C430&lt;&gt;"Aborted"),1,"")</f>
        <v/>
      </c>
      <c r="I430" t="str">
        <f ca="1">IF(AND('Tracking Data'!O430&lt;&gt;"",'Tracking Data'!P430="",'Tracking Data'!$C430&lt;&gt;"Blocked",'Tracking Data'!$C430&lt;&gt;"Aborted"),1,"")</f>
        <v/>
      </c>
      <c r="J430" t="str">
        <f ca="1">IF(AND('Tracking Data'!P430&lt;&gt;"",'Tracking Data'!Q430="",'Tracking Data'!$C430&lt;&gt;"Blocked",'Tracking Data'!$C430&lt;&gt;"Aborted"),1,"")</f>
        <v/>
      </c>
      <c r="K430" t="str">
        <f ca="1">IF(AND('Tracking Data'!Q430&lt;&gt;"",'Tracking Data'!R430="",'Tracking Data'!$C430&lt;&gt;"Blocked",'Tracking Data'!$C430&lt;&gt;"Aborted"),1,"")</f>
        <v/>
      </c>
      <c r="L430" t="str">
        <f>IF('Tracking Data'!R430&lt;&gt;"",1,"")</f>
        <v/>
      </c>
      <c r="M430" t="b">
        <f>IF('Tracking Data'!H430="XS",0,IF('Tracking Data'!H430="S",2,IF('Tracking Data'!H430="M",3,IF('Tracking Data'!H430="L",5,IF('Tracking Data'!H430="XL",10)))))</f>
        <v>0</v>
      </c>
      <c r="N430" s="22" t="e">
        <f>WORKDAY('Tracking Data'!K430,M430)</f>
        <v>#VALUE!</v>
      </c>
      <c r="O430" s="22" t="e">
        <f>IF(L430&lt;&gt;1,N430,'Tracking Data'!R430)</f>
        <v>#VALUE!</v>
      </c>
    </row>
    <row r="431" spans="5:15" x14ac:dyDescent="0.25">
      <c r="E431" t="str">
        <f ca="1">IF(AND('Tracking Data'!K431&lt;&gt;"",'Tracking Data'!L431="",'Tracking Data'!$C431&lt;&gt;"Blocked",'Tracking Data'!$C431&lt;&gt;"Aborted"),1,"")</f>
        <v/>
      </c>
      <c r="F431" t="str">
        <f ca="1">IF(AND('Tracking Data'!L431&lt;&gt;"",'Tracking Data'!M431="",'Tracking Data'!$C431&lt;&gt;"Blocked",'Tracking Data'!$C431&lt;&gt;"Aborted"),1,"")</f>
        <v/>
      </c>
      <c r="G431" t="str">
        <f ca="1">IF(AND('Tracking Data'!M431&lt;&gt;"",'Tracking Data'!N431="",'Tracking Data'!$C431&lt;&gt;"Blocked",'Tracking Data'!$C431&lt;&gt;"Aborted"),1,"")</f>
        <v/>
      </c>
      <c r="H431" t="str">
        <f ca="1">IF(AND('Tracking Data'!N431&lt;&gt;"",'Tracking Data'!O431="",'Tracking Data'!$C431&lt;&gt;"Blocked",'Tracking Data'!$C431&lt;&gt;"Aborted"),1,"")</f>
        <v/>
      </c>
      <c r="I431" t="str">
        <f ca="1">IF(AND('Tracking Data'!O431&lt;&gt;"",'Tracking Data'!P431="",'Tracking Data'!$C431&lt;&gt;"Blocked",'Tracking Data'!$C431&lt;&gt;"Aborted"),1,"")</f>
        <v/>
      </c>
      <c r="J431" t="str">
        <f ca="1">IF(AND('Tracking Data'!P431&lt;&gt;"",'Tracking Data'!Q431="",'Tracking Data'!$C431&lt;&gt;"Blocked",'Tracking Data'!$C431&lt;&gt;"Aborted"),1,"")</f>
        <v/>
      </c>
      <c r="K431" t="str">
        <f ca="1">IF(AND('Tracking Data'!Q431&lt;&gt;"",'Tracking Data'!R431="",'Tracking Data'!$C431&lt;&gt;"Blocked",'Tracking Data'!$C431&lt;&gt;"Aborted"),1,"")</f>
        <v/>
      </c>
      <c r="L431" t="str">
        <f>IF('Tracking Data'!R431&lt;&gt;"",1,"")</f>
        <v/>
      </c>
      <c r="M431" t="b">
        <f>IF('Tracking Data'!H431="XS",0,IF('Tracking Data'!H431="S",2,IF('Tracking Data'!H431="M",3,IF('Tracking Data'!H431="L",5,IF('Tracking Data'!H431="XL",10)))))</f>
        <v>0</v>
      </c>
      <c r="N431" s="22" t="e">
        <f>WORKDAY('Tracking Data'!K431,M431)</f>
        <v>#VALUE!</v>
      </c>
      <c r="O431" s="22" t="e">
        <f>IF(L431&lt;&gt;1,N431,'Tracking Data'!R431)</f>
        <v>#VALUE!</v>
      </c>
    </row>
    <row r="432" spans="5:15" x14ac:dyDescent="0.25">
      <c r="E432" t="str">
        <f ca="1">IF(AND('Tracking Data'!K432&lt;&gt;"",'Tracking Data'!L432="",'Tracking Data'!$C432&lt;&gt;"Blocked",'Tracking Data'!$C432&lt;&gt;"Aborted"),1,"")</f>
        <v/>
      </c>
      <c r="F432" t="str">
        <f ca="1">IF(AND('Tracking Data'!L432&lt;&gt;"",'Tracking Data'!M432="",'Tracking Data'!$C432&lt;&gt;"Blocked",'Tracking Data'!$C432&lt;&gt;"Aborted"),1,"")</f>
        <v/>
      </c>
      <c r="G432" t="str">
        <f ca="1">IF(AND('Tracking Data'!M432&lt;&gt;"",'Tracking Data'!N432="",'Tracking Data'!$C432&lt;&gt;"Blocked",'Tracking Data'!$C432&lt;&gt;"Aborted"),1,"")</f>
        <v/>
      </c>
      <c r="H432" t="str">
        <f ca="1">IF(AND('Tracking Data'!N432&lt;&gt;"",'Tracking Data'!O432="",'Tracking Data'!$C432&lt;&gt;"Blocked",'Tracking Data'!$C432&lt;&gt;"Aborted"),1,"")</f>
        <v/>
      </c>
      <c r="I432" t="str">
        <f ca="1">IF(AND('Tracking Data'!O432&lt;&gt;"",'Tracking Data'!P432="",'Tracking Data'!$C432&lt;&gt;"Blocked",'Tracking Data'!$C432&lt;&gt;"Aborted"),1,"")</f>
        <v/>
      </c>
      <c r="J432" t="str">
        <f ca="1">IF(AND('Tracking Data'!P432&lt;&gt;"",'Tracking Data'!Q432="",'Tracking Data'!$C432&lt;&gt;"Blocked",'Tracking Data'!$C432&lt;&gt;"Aborted"),1,"")</f>
        <v/>
      </c>
      <c r="K432" t="str">
        <f ca="1">IF(AND('Tracking Data'!Q432&lt;&gt;"",'Tracking Data'!R432="",'Tracking Data'!$C432&lt;&gt;"Blocked",'Tracking Data'!$C432&lt;&gt;"Aborted"),1,"")</f>
        <v/>
      </c>
      <c r="L432" t="str">
        <f>IF('Tracking Data'!R432&lt;&gt;"",1,"")</f>
        <v/>
      </c>
      <c r="M432" t="b">
        <f>IF('Tracking Data'!H432="XS",0,IF('Tracking Data'!H432="S",2,IF('Tracking Data'!H432="M",3,IF('Tracking Data'!H432="L",5,IF('Tracking Data'!H432="XL",10)))))</f>
        <v>0</v>
      </c>
      <c r="N432" s="22" t="e">
        <f>WORKDAY('Tracking Data'!K432,M432)</f>
        <v>#VALUE!</v>
      </c>
      <c r="O432" s="22" t="e">
        <f>IF(L432&lt;&gt;1,N432,'Tracking Data'!R432)</f>
        <v>#VALUE!</v>
      </c>
    </row>
    <row r="433" spans="5:15" x14ac:dyDescent="0.25">
      <c r="E433" t="str">
        <f ca="1">IF(AND('Tracking Data'!K433&lt;&gt;"",'Tracking Data'!L433="",'Tracking Data'!$C433&lt;&gt;"Blocked",'Tracking Data'!$C433&lt;&gt;"Aborted"),1,"")</f>
        <v/>
      </c>
      <c r="F433" t="str">
        <f ca="1">IF(AND('Tracking Data'!L433&lt;&gt;"",'Tracking Data'!M433="",'Tracking Data'!$C433&lt;&gt;"Blocked",'Tracking Data'!$C433&lt;&gt;"Aborted"),1,"")</f>
        <v/>
      </c>
      <c r="G433" t="str">
        <f ca="1">IF(AND('Tracking Data'!M433&lt;&gt;"",'Tracking Data'!N433="",'Tracking Data'!$C433&lt;&gt;"Blocked",'Tracking Data'!$C433&lt;&gt;"Aborted"),1,"")</f>
        <v/>
      </c>
      <c r="H433" t="str">
        <f ca="1">IF(AND('Tracking Data'!N433&lt;&gt;"",'Tracking Data'!O433="",'Tracking Data'!$C433&lt;&gt;"Blocked",'Tracking Data'!$C433&lt;&gt;"Aborted"),1,"")</f>
        <v/>
      </c>
      <c r="I433" t="str">
        <f ca="1">IF(AND('Tracking Data'!O433&lt;&gt;"",'Tracking Data'!P433="",'Tracking Data'!$C433&lt;&gt;"Blocked",'Tracking Data'!$C433&lt;&gt;"Aborted"),1,"")</f>
        <v/>
      </c>
      <c r="J433" t="str">
        <f ca="1">IF(AND('Tracking Data'!P433&lt;&gt;"",'Tracking Data'!Q433="",'Tracking Data'!$C433&lt;&gt;"Blocked",'Tracking Data'!$C433&lt;&gt;"Aborted"),1,"")</f>
        <v/>
      </c>
      <c r="K433" t="str">
        <f ca="1">IF(AND('Tracking Data'!Q433&lt;&gt;"",'Tracking Data'!R433="",'Tracking Data'!$C433&lt;&gt;"Blocked",'Tracking Data'!$C433&lt;&gt;"Aborted"),1,"")</f>
        <v/>
      </c>
      <c r="L433" t="str">
        <f>IF('Tracking Data'!R433&lt;&gt;"",1,"")</f>
        <v/>
      </c>
      <c r="M433" t="b">
        <f>IF('Tracking Data'!H433="XS",0,IF('Tracking Data'!H433="S",2,IF('Tracking Data'!H433="M",3,IF('Tracking Data'!H433="L",5,IF('Tracking Data'!H433="XL",10)))))</f>
        <v>0</v>
      </c>
      <c r="N433" s="22" t="e">
        <f>WORKDAY('Tracking Data'!K433,M433)</f>
        <v>#VALUE!</v>
      </c>
      <c r="O433" s="22" t="e">
        <f>IF(L433&lt;&gt;1,N433,'Tracking Data'!R433)</f>
        <v>#VALUE!</v>
      </c>
    </row>
    <row r="434" spans="5:15" x14ac:dyDescent="0.25">
      <c r="E434" t="str">
        <f ca="1">IF(AND('Tracking Data'!K434&lt;&gt;"",'Tracking Data'!L434="",'Tracking Data'!$C434&lt;&gt;"Blocked",'Tracking Data'!$C434&lt;&gt;"Aborted"),1,"")</f>
        <v/>
      </c>
      <c r="F434" t="str">
        <f ca="1">IF(AND('Tracking Data'!L434&lt;&gt;"",'Tracking Data'!M434="",'Tracking Data'!$C434&lt;&gt;"Blocked",'Tracking Data'!$C434&lt;&gt;"Aborted"),1,"")</f>
        <v/>
      </c>
      <c r="G434" t="str">
        <f ca="1">IF(AND('Tracking Data'!M434&lt;&gt;"",'Tracking Data'!N434="",'Tracking Data'!$C434&lt;&gt;"Blocked",'Tracking Data'!$C434&lt;&gt;"Aborted"),1,"")</f>
        <v/>
      </c>
      <c r="H434" t="str">
        <f ca="1">IF(AND('Tracking Data'!N434&lt;&gt;"",'Tracking Data'!O434="",'Tracking Data'!$C434&lt;&gt;"Blocked",'Tracking Data'!$C434&lt;&gt;"Aborted"),1,"")</f>
        <v/>
      </c>
      <c r="I434" t="str">
        <f ca="1">IF(AND('Tracking Data'!O434&lt;&gt;"",'Tracking Data'!P434="",'Tracking Data'!$C434&lt;&gt;"Blocked",'Tracking Data'!$C434&lt;&gt;"Aborted"),1,"")</f>
        <v/>
      </c>
      <c r="J434" t="str">
        <f ca="1">IF(AND('Tracking Data'!P434&lt;&gt;"",'Tracking Data'!Q434="",'Tracking Data'!$C434&lt;&gt;"Blocked",'Tracking Data'!$C434&lt;&gt;"Aborted"),1,"")</f>
        <v/>
      </c>
      <c r="K434" t="str">
        <f ca="1">IF(AND('Tracking Data'!Q434&lt;&gt;"",'Tracking Data'!R434="",'Tracking Data'!$C434&lt;&gt;"Blocked",'Tracking Data'!$C434&lt;&gt;"Aborted"),1,"")</f>
        <v/>
      </c>
      <c r="L434" t="str">
        <f>IF('Tracking Data'!R434&lt;&gt;"",1,"")</f>
        <v/>
      </c>
      <c r="M434" t="b">
        <f>IF('Tracking Data'!H434="XS",0,IF('Tracking Data'!H434="S",2,IF('Tracking Data'!H434="M",3,IF('Tracking Data'!H434="L",5,IF('Tracking Data'!H434="XL",10)))))</f>
        <v>0</v>
      </c>
      <c r="N434" s="22" t="e">
        <f>WORKDAY('Tracking Data'!K434,M434)</f>
        <v>#VALUE!</v>
      </c>
      <c r="O434" s="22" t="e">
        <f>IF(L434&lt;&gt;1,N434,'Tracking Data'!R434)</f>
        <v>#VALUE!</v>
      </c>
    </row>
    <row r="435" spans="5:15" x14ac:dyDescent="0.25">
      <c r="E435" t="str">
        <f ca="1">IF(AND('Tracking Data'!K435&lt;&gt;"",'Tracking Data'!L435="",'Tracking Data'!$C435&lt;&gt;"Blocked",'Tracking Data'!$C435&lt;&gt;"Aborted"),1,"")</f>
        <v/>
      </c>
      <c r="F435" t="str">
        <f ca="1">IF(AND('Tracking Data'!L435&lt;&gt;"",'Tracking Data'!M435="",'Tracking Data'!$C435&lt;&gt;"Blocked",'Tracking Data'!$C435&lt;&gt;"Aborted"),1,"")</f>
        <v/>
      </c>
      <c r="G435" t="str">
        <f ca="1">IF(AND('Tracking Data'!M435&lt;&gt;"",'Tracking Data'!N435="",'Tracking Data'!$C435&lt;&gt;"Blocked",'Tracking Data'!$C435&lt;&gt;"Aborted"),1,"")</f>
        <v/>
      </c>
      <c r="H435" t="str">
        <f ca="1">IF(AND('Tracking Data'!N435&lt;&gt;"",'Tracking Data'!O435="",'Tracking Data'!$C435&lt;&gt;"Blocked",'Tracking Data'!$C435&lt;&gt;"Aborted"),1,"")</f>
        <v/>
      </c>
      <c r="I435" t="str">
        <f ca="1">IF(AND('Tracking Data'!O435&lt;&gt;"",'Tracking Data'!P435="",'Tracking Data'!$C435&lt;&gt;"Blocked",'Tracking Data'!$C435&lt;&gt;"Aborted"),1,"")</f>
        <v/>
      </c>
      <c r="J435" t="str">
        <f ca="1">IF(AND('Tracking Data'!P435&lt;&gt;"",'Tracking Data'!Q435="",'Tracking Data'!$C435&lt;&gt;"Blocked",'Tracking Data'!$C435&lt;&gt;"Aborted"),1,"")</f>
        <v/>
      </c>
      <c r="K435" t="str">
        <f ca="1">IF(AND('Tracking Data'!Q435&lt;&gt;"",'Tracking Data'!R435="",'Tracking Data'!$C435&lt;&gt;"Blocked",'Tracking Data'!$C435&lt;&gt;"Aborted"),1,"")</f>
        <v/>
      </c>
      <c r="L435" t="str">
        <f>IF('Tracking Data'!R435&lt;&gt;"",1,"")</f>
        <v/>
      </c>
      <c r="M435" t="b">
        <f>IF('Tracking Data'!H435="XS",0,IF('Tracking Data'!H435="S",2,IF('Tracking Data'!H435="M",3,IF('Tracking Data'!H435="L",5,IF('Tracking Data'!H435="XL",10)))))</f>
        <v>0</v>
      </c>
      <c r="N435" s="22" t="e">
        <f>WORKDAY('Tracking Data'!K435,M435)</f>
        <v>#VALUE!</v>
      </c>
      <c r="O435" s="22" t="e">
        <f>IF(L435&lt;&gt;1,N435,'Tracking Data'!R435)</f>
        <v>#VALUE!</v>
      </c>
    </row>
    <row r="436" spans="5:15" x14ac:dyDescent="0.25">
      <c r="E436" t="str">
        <f ca="1">IF(AND('Tracking Data'!K436&lt;&gt;"",'Tracking Data'!L436="",'Tracking Data'!$C436&lt;&gt;"Blocked",'Tracking Data'!$C436&lt;&gt;"Aborted"),1,"")</f>
        <v/>
      </c>
      <c r="F436" t="str">
        <f ca="1">IF(AND('Tracking Data'!L436&lt;&gt;"",'Tracking Data'!M436="",'Tracking Data'!$C436&lt;&gt;"Blocked",'Tracking Data'!$C436&lt;&gt;"Aborted"),1,"")</f>
        <v/>
      </c>
      <c r="G436" t="str">
        <f ca="1">IF(AND('Tracking Data'!M436&lt;&gt;"",'Tracking Data'!N436="",'Tracking Data'!$C436&lt;&gt;"Blocked",'Tracking Data'!$C436&lt;&gt;"Aborted"),1,"")</f>
        <v/>
      </c>
      <c r="H436" t="str">
        <f ca="1">IF(AND('Tracking Data'!N436&lt;&gt;"",'Tracking Data'!O436="",'Tracking Data'!$C436&lt;&gt;"Blocked",'Tracking Data'!$C436&lt;&gt;"Aborted"),1,"")</f>
        <v/>
      </c>
      <c r="I436" t="str">
        <f ca="1">IF(AND('Tracking Data'!O436&lt;&gt;"",'Tracking Data'!P436="",'Tracking Data'!$C436&lt;&gt;"Blocked",'Tracking Data'!$C436&lt;&gt;"Aborted"),1,"")</f>
        <v/>
      </c>
      <c r="J436" t="str">
        <f ca="1">IF(AND('Tracking Data'!P436&lt;&gt;"",'Tracking Data'!Q436="",'Tracking Data'!$C436&lt;&gt;"Blocked",'Tracking Data'!$C436&lt;&gt;"Aborted"),1,"")</f>
        <v/>
      </c>
      <c r="K436" t="str">
        <f ca="1">IF(AND('Tracking Data'!Q436&lt;&gt;"",'Tracking Data'!R436="",'Tracking Data'!$C436&lt;&gt;"Blocked",'Tracking Data'!$C436&lt;&gt;"Aborted"),1,"")</f>
        <v/>
      </c>
      <c r="L436" t="str">
        <f>IF('Tracking Data'!R436&lt;&gt;"",1,"")</f>
        <v/>
      </c>
      <c r="M436" t="b">
        <f>IF('Tracking Data'!H436="XS",0,IF('Tracking Data'!H436="S",2,IF('Tracking Data'!H436="M",3,IF('Tracking Data'!H436="L",5,IF('Tracking Data'!H436="XL",10)))))</f>
        <v>0</v>
      </c>
      <c r="N436" s="22" t="e">
        <f>WORKDAY('Tracking Data'!K436,M436)</f>
        <v>#VALUE!</v>
      </c>
      <c r="O436" s="22" t="e">
        <f>IF(L436&lt;&gt;1,N436,'Tracking Data'!R436)</f>
        <v>#VALUE!</v>
      </c>
    </row>
    <row r="437" spans="5:15" x14ac:dyDescent="0.25">
      <c r="E437" t="str">
        <f ca="1">IF(AND('Tracking Data'!K437&lt;&gt;"",'Tracking Data'!L437="",'Tracking Data'!$C437&lt;&gt;"Blocked",'Tracking Data'!$C437&lt;&gt;"Aborted"),1,"")</f>
        <v/>
      </c>
      <c r="F437" t="str">
        <f ca="1">IF(AND('Tracking Data'!L437&lt;&gt;"",'Tracking Data'!M437="",'Tracking Data'!$C437&lt;&gt;"Blocked",'Tracking Data'!$C437&lt;&gt;"Aborted"),1,"")</f>
        <v/>
      </c>
      <c r="G437" t="str">
        <f ca="1">IF(AND('Tracking Data'!M437&lt;&gt;"",'Tracking Data'!N437="",'Tracking Data'!$C437&lt;&gt;"Blocked",'Tracking Data'!$C437&lt;&gt;"Aborted"),1,"")</f>
        <v/>
      </c>
      <c r="H437" t="str">
        <f ca="1">IF(AND('Tracking Data'!N437&lt;&gt;"",'Tracking Data'!O437="",'Tracking Data'!$C437&lt;&gt;"Blocked",'Tracking Data'!$C437&lt;&gt;"Aborted"),1,"")</f>
        <v/>
      </c>
      <c r="I437" t="str">
        <f ca="1">IF(AND('Tracking Data'!O437&lt;&gt;"",'Tracking Data'!P437="",'Tracking Data'!$C437&lt;&gt;"Blocked",'Tracking Data'!$C437&lt;&gt;"Aborted"),1,"")</f>
        <v/>
      </c>
      <c r="J437" t="str">
        <f ca="1">IF(AND('Tracking Data'!P437&lt;&gt;"",'Tracking Data'!Q437="",'Tracking Data'!$C437&lt;&gt;"Blocked",'Tracking Data'!$C437&lt;&gt;"Aborted"),1,"")</f>
        <v/>
      </c>
      <c r="K437" t="str">
        <f ca="1">IF(AND('Tracking Data'!Q437&lt;&gt;"",'Tracking Data'!R437="",'Tracking Data'!$C437&lt;&gt;"Blocked",'Tracking Data'!$C437&lt;&gt;"Aborted"),1,"")</f>
        <v/>
      </c>
      <c r="L437" t="str">
        <f>IF('Tracking Data'!R437&lt;&gt;"",1,"")</f>
        <v/>
      </c>
      <c r="M437" t="b">
        <f>IF('Tracking Data'!H437="XS",0,IF('Tracking Data'!H437="S",2,IF('Tracking Data'!H437="M",3,IF('Tracking Data'!H437="L",5,IF('Tracking Data'!H437="XL",10)))))</f>
        <v>0</v>
      </c>
      <c r="N437" s="22" t="e">
        <f>WORKDAY('Tracking Data'!K437,M437)</f>
        <v>#VALUE!</v>
      </c>
      <c r="O437" s="22" t="e">
        <f>IF(L437&lt;&gt;1,N437,'Tracking Data'!R437)</f>
        <v>#VALUE!</v>
      </c>
    </row>
    <row r="438" spans="5:15" x14ac:dyDescent="0.25">
      <c r="E438" t="str">
        <f ca="1">IF(AND('Tracking Data'!K438&lt;&gt;"",'Tracking Data'!L438="",'Tracking Data'!$C438&lt;&gt;"Blocked",'Tracking Data'!$C438&lt;&gt;"Aborted"),1,"")</f>
        <v/>
      </c>
      <c r="F438" t="str">
        <f ca="1">IF(AND('Tracking Data'!L438&lt;&gt;"",'Tracking Data'!M438="",'Tracking Data'!$C438&lt;&gt;"Blocked",'Tracking Data'!$C438&lt;&gt;"Aborted"),1,"")</f>
        <v/>
      </c>
      <c r="G438" t="str">
        <f ca="1">IF(AND('Tracking Data'!M438&lt;&gt;"",'Tracking Data'!N438="",'Tracking Data'!$C438&lt;&gt;"Blocked",'Tracking Data'!$C438&lt;&gt;"Aborted"),1,"")</f>
        <v/>
      </c>
      <c r="H438" t="str">
        <f ca="1">IF(AND('Tracking Data'!N438&lt;&gt;"",'Tracking Data'!O438="",'Tracking Data'!$C438&lt;&gt;"Blocked",'Tracking Data'!$C438&lt;&gt;"Aborted"),1,"")</f>
        <v/>
      </c>
      <c r="I438" t="str">
        <f ca="1">IF(AND('Tracking Data'!O438&lt;&gt;"",'Tracking Data'!P438="",'Tracking Data'!$C438&lt;&gt;"Blocked",'Tracking Data'!$C438&lt;&gt;"Aborted"),1,"")</f>
        <v/>
      </c>
      <c r="J438" t="str">
        <f ca="1">IF(AND('Tracking Data'!P438&lt;&gt;"",'Tracking Data'!Q438="",'Tracking Data'!$C438&lt;&gt;"Blocked",'Tracking Data'!$C438&lt;&gt;"Aborted"),1,"")</f>
        <v/>
      </c>
      <c r="K438" t="str">
        <f ca="1">IF(AND('Tracking Data'!Q438&lt;&gt;"",'Tracking Data'!R438="",'Tracking Data'!$C438&lt;&gt;"Blocked",'Tracking Data'!$C438&lt;&gt;"Aborted"),1,"")</f>
        <v/>
      </c>
      <c r="L438" t="str">
        <f>IF('Tracking Data'!R438&lt;&gt;"",1,"")</f>
        <v/>
      </c>
      <c r="M438" t="b">
        <f>IF('Tracking Data'!H438="XS",0,IF('Tracking Data'!H438="S",2,IF('Tracking Data'!H438="M",3,IF('Tracking Data'!H438="L",5,IF('Tracking Data'!H438="XL",10)))))</f>
        <v>0</v>
      </c>
      <c r="N438" s="22" t="e">
        <f>WORKDAY('Tracking Data'!K438,M438)</f>
        <v>#VALUE!</v>
      </c>
      <c r="O438" s="22" t="e">
        <f>IF(L438&lt;&gt;1,N438,'Tracking Data'!R438)</f>
        <v>#VALUE!</v>
      </c>
    </row>
    <row r="439" spans="5:15" x14ac:dyDescent="0.25">
      <c r="E439" t="str">
        <f ca="1">IF(AND('Tracking Data'!K439&lt;&gt;"",'Tracking Data'!L439="",'Tracking Data'!$C439&lt;&gt;"Blocked",'Tracking Data'!$C439&lt;&gt;"Aborted"),1,"")</f>
        <v/>
      </c>
      <c r="F439" t="str">
        <f ca="1">IF(AND('Tracking Data'!L439&lt;&gt;"",'Tracking Data'!M439="",'Tracking Data'!$C439&lt;&gt;"Blocked",'Tracking Data'!$C439&lt;&gt;"Aborted"),1,"")</f>
        <v/>
      </c>
      <c r="G439" t="str">
        <f ca="1">IF(AND('Tracking Data'!M439&lt;&gt;"",'Tracking Data'!N439="",'Tracking Data'!$C439&lt;&gt;"Blocked",'Tracking Data'!$C439&lt;&gt;"Aborted"),1,"")</f>
        <v/>
      </c>
      <c r="H439" t="str">
        <f ca="1">IF(AND('Tracking Data'!N439&lt;&gt;"",'Tracking Data'!O439="",'Tracking Data'!$C439&lt;&gt;"Blocked",'Tracking Data'!$C439&lt;&gt;"Aborted"),1,"")</f>
        <v/>
      </c>
      <c r="I439" t="str">
        <f ca="1">IF(AND('Tracking Data'!O439&lt;&gt;"",'Tracking Data'!P439="",'Tracking Data'!$C439&lt;&gt;"Blocked",'Tracking Data'!$C439&lt;&gt;"Aborted"),1,"")</f>
        <v/>
      </c>
      <c r="J439" t="str">
        <f ca="1">IF(AND('Tracking Data'!P439&lt;&gt;"",'Tracking Data'!Q439="",'Tracking Data'!$C439&lt;&gt;"Blocked",'Tracking Data'!$C439&lt;&gt;"Aborted"),1,"")</f>
        <v/>
      </c>
      <c r="K439" t="str">
        <f ca="1">IF(AND('Tracking Data'!Q439&lt;&gt;"",'Tracking Data'!R439="",'Tracking Data'!$C439&lt;&gt;"Blocked",'Tracking Data'!$C439&lt;&gt;"Aborted"),1,"")</f>
        <v/>
      </c>
      <c r="L439" t="str">
        <f>IF('Tracking Data'!R439&lt;&gt;"",1,"")</f>
        <v/>
      </c>
      <c r="M439" t="b">
        <f>IF('Tracking Data'!H439="XS",0,IF('Tracking Data'!H439="S",2,IF('Tracking Data'!H439="M",3,IF('Tracking Data'!H439="L",5,IF('Tracking Data'!H439="XL",10)))))</f>
        <v>0</v>
      </c>
      <c r="N439" s="22" t="e">
        <f>WORKDAY('Tracking Data'!K439,M439)</f>
        <v>#VALUE!</v>
      </c>
      <c r="O439" s="22" t="e">
        <f>IF(L439&lt;&gt;1,N439,'Tracking Data'!R439)</f>
        <v>#VALUE!</v>
      </c>
    </row>
    <row r="440" spans="5:15" x14ac:dyDescent="0.25">
      <c r="E440" t="str">
        <f ca="1">IF(AND('Tracking Data'!K440&lt;&gt;"",'Tracking Data'!L440="",'Tracking Data'!$C440&lt;&gt;"Blocked",'Tracking Data'!$C440&lt;&gt;"Aborted"),1,"")</f>
        <v/>
      </c>
      <c r="F440" t="str">
        <f ca="1">IF(AND('Tracking Data'!L440&lt;&gt;"",'Tracking Data'!M440="",'Tracking Data'!$C440&lt;&gt;"Blocked",'Tracking Data'!$C440&lt;&gt;"Aborted"),1,"")</f>
        <v/>
      </c>
      <c r="G440" t="str">
        <f ca="1">IF(AND('Tracking Data'!M440&lt;&gt;"",'Tracking Data'!N440="",'Tracking Data'!$C440&lt;&gt;"Blocked",'Tracking Data'!$C440&lt;&gt;"Aborted"),1,"")</f>
        <v/>
      </c>
      <c r="H440" t="str">
        <f ca="1">IF(AND('Tracking Data'!N440&lt;&gt;"",'Tracking Data'!O440="",'Tracking Data'!$C440&lt;&gt;"Blocked",'Tracking Data'!$C440&lt;&gt;"Aborted"),1,"")</f>
        <v/>
      </c>
      <c r="I440" t="str">
        <f ca="1">IF(AND('Tracking Data'!O440&lt;&gt;"",'Tracking Data'!P440="",'Tracking Data'!$C440&lt;&gt;"Blocked",'Tracking Data'!$C440&lt;&gt;"Aborted"),1,"")</f>
        <v/>
      </c>
      <c r="J440" t="str">
        <f ca="1">IF(AND('Tracking Data'!P440&lt;&gt;"",'Tracking Data'!Q440="",'Tracking Data'!$C440&lt;&gt;"Blocked",'Tracking Data'!$C440&lt;&gt;"Aborted"),1,"")</f>
        <v/>
      </c>
      <c r="K440" t="str">
        <f ca="1">IF(AND('Tracking Data'!Q440&lt;&gt;"",'Tracking Data'!R440="",'Tracking Data'!$C440&lt;&gt;"Blocked",'Tracking Data'!$C440&lt;&gt;"Aborted"),1,"")</f>
        <v/>
      </c>
      <c r="L440" t="str">
        <f>IF('Tracking Data'!R440&lt;&gt;"",1,"")</f>
        <v/>
      </c>
      <c r="M440" t="b">
        <f>IF('Tracking Data'!H440="XS",0,IF('Tracking Data'!H440="S",2,IF('Tracking Data'!H440="M",3,IF('Tracking Data'!H440="L",5,IF('Tracking Data'!H440="XL",10)))))</f>
        <v>0</v>
      </c>
      <c r="N440" s="22" t="e">
        <f>WORKDAY('Tracking Data'!K440,M440)</f>
        <v>#VALUE!</v>
      </c>
      <c r="O440" s="22" t="e">
        <f>IF(L440&lt;&gt;1,N440,'Tracking Data'!R440)</f>
        <v>#VALUE!</v>
      </c>
    </row>
    <row r="441" spans="5:15" x14ac:dyDescent="0.25">
      <c r="E441" t="str">
        <f ca="1">IF(AND('Tracking Data'!K441&lt;&gt;"",'Tracking Data'!L441="",'Tracking Data'!$C441&lt;&gt;"Blocked",'Tracking Data'!$C441&lt;&gt;"Aborted"),1,"")</f>
        <v/>
      </c>
      <c r="F441" t="str">
        <f ca="1">IF(AND('Tracking Data'!L441&lt;&gt;"",'Tracking Data'!M441="",'Tracking Data'!$C441&lt;&gt;"Blocked",'Tracking Data'!$C441&lt;&gt;"Aborted"),1,"")</f>
        <v/>
      </c>
      <c r="G441" t="str">
        <f ca="1">IF(AND('Tracking Data'!M441&lt;&gt;"",'Tracking Data'!N441="",'Tracking Data'!$C441&lt;&gt;"Blocked",'Tracking Data'!$C441&lt;&gt;"Aborted"),1,"")</f>
        <v/>
      </c>
      <c r="H441" t="str">
        <f ca="1">IF(AND('Tracking Data'!N441&lt;&gt;"",'Tracking Data'!O441="",'Tracking Data'!$C441&lt;&gt;"Blocked",'Tracking Data'!$C441&lt;&gt;"Aborted"),1,"")</f>
        <v/>
      </c>
      <c r="I441" t="str">
        <f ca="1">IF(AND('Tracking Data'!O441&lt;&gt;"",'Tracking Data'!P441="",'Tracking Data'!$C441&lt;&gt;"Blocked",'Tracking Data'!$C441&lt;&gt;"Aborted"),1,"")</f>
        <v/>
      </c>
      <c r="J441" t="str">
        <f ca="1">IF(AND('Tracking Data'!P441&lt;&gt;"",'Tracking Data'!Q441="",'Tracking Data'!$C441&lt;&gt;"Blocked",'Tracking Data'!$C441&lt;&gt;"Aborted"),1,"")</f>
        <v/>
      </c>
      <c r="K441" t="str">
        <f ca="1">IF(AND('Tracking Data'!Q441&lt;&gt;"",'Tracking Data'!R441="",'Tracking Data'!$C441&lt;&gt;"Blocked",'Tracking Data'!$C441&lt;&gt;"Aborted"),1,"")</f>
        <v/>
      </c>
      <c r="L441" t="str">
        <f>IF('Tracking Data'!R441&lt;&gt;"",1,"")</f>
        <v/>
      </c>
      <c r="M441" t="b">
        <f>IF('Tracking Data'!H441="XS",0,IF('Tracking Data'!H441="S",2,IF('Tracking Data'!H441="M",3,IF('Tracking Data'!H441="L",5,IF('Tracking Data'!H441="XL",10)))))</f>
        <v>0</v>
      </c>
      <c r="N441" s="22" t="e">
        <f>WORKDAY('Tracking Data'!K441,M441)</f>
        <v>#VALUE!</v>
      </c>
      <c r="O441" s="22" t="e">
        <f>IF(L441&lt;&gt;1,N441,'Tracking Data'!R441)</f>
        <v>#VALUE!</v>
      </c>
    </row>
    <row r="442" spans="5:15" x14ac:dyDescent="0.25">
      <c r="E442" t="str">
        <f ca="1">IF(AND('Tracking Data'!K442&lt;&gt;"",'Tracking Data'!L442="",'Tracking Data'!$C442&lt;&gt;"Blocked",'Tracking Data'!$C442&lt;&gt;"Aborted"),1,"")</f>
        <v/>
      </c>
      <c r="F442" t="str">
        <f ca="1">IF(AND('Tracking Data'!L442&lt;&gt;"",'Tracking Data'!M442="",'Tracking Data'!$C442&lt;&gt;"Blocked",'Tracking Data'!$C442&lt;&gt;"Aborted"),1,"")</f>
        <v/>
      </c>
      <c r="G442" t="str">
        <f ca="1">IF(AND('Tracking Data'!M442&lt;&gt;"",'Tracking Data'!N442="",'Tracking Data'!$C442&lt;&gt;"Blocked",'Tracking Data'!$C442&lt;&gt;"Aborted"),1,"")</f>
        <v/>
      </c>
      <c r="H442" t="str">
        <f ca="1">IF(AND('Tracking Data'!N442&lt;&gt;"",'Tracking Data'!O442="",'Tracking Data'!$C442&lt;&gt;"Blocked",'Tracking Data'!$C442&lt;&gt;"Aborted"),1,"")</f>
        <v/>
      </c>
      <c r="I442" t="str">
        <f ca="1">IF(AND('Tracking Data'!O442&lt;&gt;"",'Tracking Data'!P442="",'Tracking Data'!$C442&lt;&gt;"Blocked",'Tracking Data'!$C442&lt;&gt;"Aborted"),1,"")</f>
        <v/>
      </c>
      <c r="J442" t="str">
        <f ca="1">IF(AND('Tracking Data'!P442&lt;&gt;"",'Tracking Data'!Q442="",'Tracking Data'!$C442&lt;&gt;"Blocked",'Tracking Data'!$C442&lt;&gt;"Aborted"),1,"")</f>
        <v/>
      </c>
      <c r="K442" t="str">
        <f ca="1">IF(AND('Tracking Data'!Q442&lt;&gt;"",'Tracking Data'!R442="",'Tracking Data'!$C442&lt;&gt;"Blocked",'Tracking Data'!$C442&lt;&gt;"Aborted"),1,"")</f>
        <v/>
      </c>
      <c r="L442" t="str">
        <f>IF('Tracking Data'!R442&lt;&gt;"",1,"")</f>
        <v/>
      </c>
      <c r="M442" t="b">
        <f>IF('Tracking Data'!H442="XS",0,IF('Tracking Data'!H442="S",2,IF('Tracking Data'!H442="M",3,IF('Tracking Data'!H442="L",5,IF('Tracking Data'!H442="XL",10)))))</f>
        <v>0</v>
      </c>
      <c r="N442" s="22" t="e">
        <f>WORKDAY('Tracking Data'!K442,M442)</f>
        <v>#VALUE!</v>
      </c>
      <c r="O442" s="22" t="e">
        <f>IF(L442&lt;&gt;1,N442,'Tracking Data'!R442)</f>
        <v>#VALUE!</v>
      </c>
    </row>
    <row r="443" spans="5:15" x14ac:dyDescent="0.25">
      <c r="E443" t="str">
        <f ca="1">IF(AND('Tracking Data'!K443&lt;&gt;"",'Tracking Data'!L443="",'Tracking Data'!$C443&lt;&gt;"Blocked",'Tracking Data'!$C443&lt;&gt;"Aborted"),1,"")</f>
        <v/>
      </c>
      <c r="F443" t="str">
        <f ca="1">IF(AND('Tracking Data'!L443&lt;&gt;"",'Tracking Data'!M443="",'Tracking Data'!$C443&lt;&gt;"Blocked",'Tracking Data'!$C443&lt;&gt;"Aborted"),1,"")</f>
        <v/>
      </c>
      <c r="G443" t="str">
        <f ca="1">IF(AND('Tracking Data'!M443&lt;&gt;"",'Tracking Data'!N443="",'Tracking Data'!$C443&lt;&gt;"Blocked",'Tracking Data'!$C443&lt;&gt;"Aborted"),1,"")</f>
        <v/>
      </c>
      <c r="H443" t="str">
        <f ca="1">IF(AND('Tracking Data'!N443&lt;&gt;"",'Tracking Data'!O443="",'Tracking Data'!$C443&lt;&gt;"Blocked",'Tracking Data'!$C443&lt;&gt;"Aborted"),1,"")</f>
        <v/>
      </c>
      <c r="I443" t="str">
        <f ca="1">IF(AND('Tracking Data'!O443&lt;&gt;"",'Tracking Data'!P443="",'Tracking Data'!$C443&lt;&gt;"Blocked",'Tracking Data'!$C443&lt;&gt;"Aborted"),1,"")</f>
        <v/>
      </c>
      <c r="J443" t="str">
        <f ca="1">IF(AND('Tracking Data'!P443&lt;&gt;"",'Tracking Data'!Q443="",'Tracking Data'!$C443&lt;&gt;"Blocked",'Tracking Data'!$C443&lt;&gt;"Aborted"),1,"")</f>
        <v/>
      </c>
      <c r="K443" t="str">
        <f ca="1">IF(AND('Tracking Data'!Q443&lt;&gt;"",'Tracking Data'!R443="",'Tracking Data'!$C443&lt;&gt;"Blocked",'Tracking Data'!$C443&lt;&gt;"Aborted"),1,"")</f>
        <v/>
      </c>
      <c r="L443" t="str">
        <f>IF('Tracking Data'!R443&lt;&gt;"",1,"")</f>
        <v/>
      </c>
      <c r="M443" t="b">
        <f>IF('Tracking Data'!H443="XS",0,IF('Tracking Data'!H443="S",2,IF('Tracking Data'!H443="M",3,IF('Tracking Data'!H443="L",5,IF('Tracking Data'!H443="XL",10)))))</f>
        <v>0</v>
      </c>
      <c r="N443" s="22" t="e">
        <f>WORKDAY('Tracking Data'!K443,M443)</f>
        <v>#VALUE!</v>
      </c>
      <c r="O443" s="22" t="e">
        <f>IF(L443&lt;&gt;1,N443,'Tracking Data'!R443)</f>
        <v>#VALUE!</v>
      </c>
    </row>
    <row r="444" spans="5:15" x14ac:dyDescent="0.25">
      <c r="E444" t="str">
        <f ca="1">IF(AND('Tracking Data'!K444&lt;&gt;"",'Tracking Data'!L444="",'Tracking Data'!$C444&lt;&gt;"Blocked",'Tracking Data'!$C444&lt;&gt;"Aborted"),1,"")</f>
        <v/>
      </c>
      <c r="F444" t="str">
        <f ca="1">IF(AND('Tracking Data'!L444&lt;&gt;"",'Tracking Data'!M444="",'Tracking Data'!$C444&lt;&gt;"Blocked",'Tracking Data'!$C444&lt;&gt;"Aborted"),1,"")</f>
        <v/>
      </c>
      <c r="G444" t="str">
        <f ca="1">IF(AND('Tracking Data'!M444&lt;&gt;"",'Tracking Data'!N444="",'Tracking Data'!$C444&lt;&gt;"Blocked",'Tracking Data'!$C444&lt;&gt;"Aborted"),1,"")</f>
        <v/>
      </c>
      <c r="H444" t="str">
        <f ca="1">IF(AND('Tracking Data'!N444&lt;&gt;"",'Tracking Data'!O444="",'Tracking Data'!$C444&lt;&gt;"Blocked",'Tracking Data'!$C444&lt;&gt;"Aborted"),1,"")</f>
        <v/>
      </c>
      <c r="I444" t="str">
        <f ca="1">IF(AND('Tracking Data'!O444&lt;&gt;"",'Tracking Data'!P444="",'Tracking Data'!$C444&lt;&gt;"Blocked",'Tracking Data'!$C444&lt;&gt;"Aborted"),1,"")</f>
        <v/>
      </c>
      <c r="J444" t="str">
        <f ca="1">IF(AND('Tracking Data'!P444&lt;&gt;"",'Tracking Data'!Q444="",'Tracking Data'!$C444&lt;&gt;"Blocked",'Tracking Data'!$C444&lt;&gt;"Aborted"),1,"")</f>
        <v/>
      </c>
      <c r="K444" t="str">
        <f ca="1">IF(AND('Tracking Data'!Q444&lt;&gt;"",'Tracking Data'!R444="",'Tracking Data'!$C444&lt;&gt;"Blocked",'Tracking Data'!$C444&lt;&gt;"Aborted"),1,"")</f>
        <v/>
      </c>
      <c r="L444" t="str">
        <f>IF('Tracking Data'!R444&lt;&gt;"",1,"")</f>
        <v/>
      </c>
      <c r="M444" t="b">
        <f>IF('Tracking Data'!H444="XS",0,IF('Tracking Data'!H444="S",2,IF('Tracking Data'!H444="M",3,IF('Tracking Data'!H444="L",5,IF('Tracking Data'!H444="XL",10)))))</f>
        <v>0</v>
      </c>
      <c r="N444" s="22" t="e">
        <f>WORKDAY('Tracking Data'!K444,M444)</f>
        <v>#VALUE!</v>
      </c>
      <c r="O444" s="22" t="e">
        <f>IF(L444&lt;&gt;1,N444,'Tracking Data'!R444)</f>
        <v>#VALUE!</v>
      </c>
    </row>
    <row r="445" spans="5:15" x14ac:dyDescent="0.25">
      <c r="E445" t="str">
        <f ca="1">IF(AND('Tracking Data'!K445&lt;&gt;"",'Tracking Data'!L445="",'Tracking Data'!$C445&lt;&gt;"Blocked",'Tracking Data'!$C445&lt;&gt;"Aborted"),1,"")</f>
        <v/>
      </c>
      <c r="F445" t="str">
        <f ca="1">IF(AND('Tracking Data'!L445&lt;&gt;"",'Tracking Data'!M445="",'Tracking Data'!$C445&lt;&gt;"Blocked",'Tracking Data'!$C445&lt;&gt;"Aborted"),1,"")</f>
        <v/>
      </c>
      <c r="G445" t="str">
        <f ca="1">IF(AND('Tracking Data'!M445&lt;&gt;"",'Tracking Data'!N445="",'Tracking Data'!$C445&lt;&gt;"Blocked",'Tracking Data'!$C445&lt;&gt;"Aborted"),1,"")</f>
        <v/>
      </c>
      <c r="H445" t="str">
        <f ca="1">IF(AND('Tracking Data'!N445&lt;&gt;"",'Tracking Data'!O445="",'Tracking Data'!$C445&lt;&gt;"Blocked",'Tracking Data'!$C445&lt;&gt;"Aborted"),1,"")</f>
        <v/>
      </c>
      <c r="I445" t="str">
        <f ca="1">IF(AND('Tracking Data'!O445&lt;&gt;"",'Tracking Data'!P445="",'Tracking Data'!$C445&lt;&gt;"Blocked",'Tracking Data'!$C445&lt;&gt;"Aborted"),1,"")</f>
        <v/>
      </c>
      <c r="J445" t="str">
        <f ca="1">IF(AND('Tracking Data'!P445&lt;&gt;"",'Tracking Data'!Q445="",'Tracking Data'!$C445&lt;&gt;"Blocked",'Tracking Data'!$C445&lt;&gt;"Aborted"),1,"")</f>
        <v/>
      </c>
      <c r="K445" t="str">
        <f ca="1">IF(AND('Tracking Data'!Q445&lt;&gt;"",'Tracking Data'!R445="",'Tracking Data'!$C445&lt;&gt;"Blocked",'Tracking Data'!$C445&lt;&gt;"Aborted"),1,"")</f>
        <v/>
      </c>
      <c r="L445" t="str">
        <f>IF('Tracking Data'!R445&lt;&gt;"",1,"")</f>
        <v/>
      </c>
      <c r="M445" t="b">
        <f>IF('Tracking Data'!H445="XS",0,IF('Tracking Data'!H445="S",2,IF('Tracking Data'!H445="M",3,IF('Tracking Data'!H445="L",5,IF('Tracking Data'!H445="XL",10)))))</f>
        <v>0</v>
      </c>
      <c r="N445" s="22" t="e">
        <f>WORKDAY('Tracking Data'!K445,M445)</f>
        <v>#VALUE!</v>
      </c>
      <c r="O445" s="22" t="e">
        <f>IF(L445&lt;&gt;1,N445,'Tracking Data'!R445)</f>
        <v>#VALUE!</v>
      </c>
    </row>
    <row r="446" spans="5:15" x14ac:dyDescent="0.25">
      <c r="E446" t="str">
        <f ca="1">IF(AND('Tracking Data'!K446&lt;&gt;"",'Tracking Data'!L446="",'Tracking Data'!$C446&lt;&gt;"Blocked",'Tracking Data'!$C446&lt;&gt;"Aborted"),1,"")</f>
        <v/>
      </c>
      <c r="F446" t="str">
        <f ca="1">IF(AND('Tracking Data'!L446&lt;&gt;"",'Tracking Data'!M446="",'Tracking Data'!$C446&lt;&gt;"Blocked",'Tracking Data'!$C446&lt;&gt;"Aborted"),1,"")</f>
        <v/>
      </c>
      <c r="G446" t="str">
        <f ca="1">IF(AND('Tracking Data'!M446&lt;&gt;"",'Tracking Data'!N446="",'Tracking Data'!$C446&lt;&gt;"Blocked",'Tracking Data'!$C446&lt;&gt;"Aborted"),1,"")</f>
        <v/>
      </c>
      <c r="H446" t="str">
        <f ca="1">IF(AND('Tracking Data'!N446&lt;&gt;"",'Tracking Data'!O446="",'Tracking Data'!$C446&lt;&gt;"Blocked",'Tracking Data'!$C446&lt;&gt;"Aborted"),1,"")</f>
        <v/>
      </c>
      <c r="I446" t="str">
        <f ca="1">IF(AND('Tracking Data'!O446&lt;&gt;"",'Tracking Data'!P446="",'Tracking Data'!$C446&lt;&gt;"Blocked",'Tracking Data'!$C446&lt;&gt;"Aborted"),1,"")</f>
        <v/>
      </c>
      <c r="J446" t="str">
        <f ca="1">IF(AND('Tracking Data'!P446&lt;&gt;"",'Tracking Data'!Q446="",'Tracking Data'!$C446&lt;&gt;"Blocked",'Tracking Data'!$C446&lt;&gt;"Aborted"),1,"")</f>
        <v/>
      </c>
      <c r="K446" t="str">
        <f ca="1">IF(AND('Tracking Data'!Q446&lt;&gt;"",'Tracking Data'!R446="",'Tracking Data'!$C446&lt;&gt;"Blocked",'Tracking Data'!$C446&lt;&gt;"Aborted"),1,"")</f>
        <v/>
      </c>
      <c r="L446" t="str">
        <f>IF('Tracking Data'!R446&lt;&gt;"",1,"")</f>
        <v/>
      </c>
      <c r="M446" t="b">
        <f>IF('Tracking Data'!H446="XS",0,IF('Tracking Data'!H446="S",2,IF('Tracking Data'!H446="M",3,IF('Tracking Data'!H446="L",5,IF('Tracking Data'!H446="XL",10)))))</f>
        <v>0</v>
      </c>
      <c r="N446" s="22" t="e">
        <f>WORKDAY('Tracking Data'!K446,M446)</f>
        <v>#VALUE!</v>
      </c>
      <c r="O446" s="22" t="e">
        <f>IF(L446&lt;&gt;1,N446,'Tracking Data'!R446)</f>
        <v>#VALUE!</v>
      </c>
    </row>
    <row r="447" spans="5:15" x14ac:dyDescent="0.25">
      <c r="E447" t="str">
        <f ca="1">IF(AND('Tracking Data'!K447&lt;&gt;"",'Tracking Data'!L447="",'Tracking Data'!$C447&lt;&gt;"Blocked",'Tracking Data'!$C447&lt;&gt;"Aborted"),1,"")</f>
        <v/>
      </c>
      <c r="F447" t="str">
        <f ca="1">IF(AND('Tracking Data'!L447&lt;&gt;"",'Tracking Data'!M447="",'Tracking Data'!$C447&lt;&gt;"Blocked",'Tracking Data'!$C447&lt;&gt;"Aborted"),1,"")</f>
        <v/>
      </c>
      <c r="G447" t="str">
        <f ca="1">IF(AND('Tracking Data'!M447&lt;&gt;"",'Tracking Data'!N447="",'Tracking Data'!$C447&lt;&gt;"Blocked",'Tracking Data'!$C447&lt;&gt;"Aborted"),1,"")</f>
        <v/>
      </c>
      <c r="H447" t="str">
        <f ca="1">IF(AND('Tracking Data'!N447&lt;&gt;"",'Tracking Data'!O447="",'Tracking Data'!$C447&lt;&gt;"Blocked",'Tracking Data'!$C447&lt;&gt;"Aborted"),1,"")</f>
        <v/>
      </c>
      <c r="I447" t="str">
        <f ca="1">IF(AND('Tracking Data'!O447&lt;&gt;"",'Tracking Data'!P447="",'Tracking Data'!$C447&lt;&gt;"Blocked",'Tracking Data'!$C447&lt;&gt;"Aborted"),1,"")</f>
        <v/>
      </c>
      <c r="J447" t="str">
        <f ca="1">IF(AND('Tracking Data'!P447&lt;&gt;"",'Tracking Data'!Q447="",'Tracking Data'!$C447&lt;&gt;"Blocked",'Tracking Data'!$C447&lt;&gt;"Aborted"),1,"")</f>
        <v/>
      </c>
      <c r="K447" t="str">
        <f ca="1">IF(AND('Tracking Data'!Q447&lt;&gt;"",'Tracking Data'!R447="",'Tracking Data'!$C447&lt;&gt;"Blocked",'Tracking Data'!$C447&lt;&gt;"Aborted"),1,"")</f>
        <v/>
      </c>
      <c r="L447" t="str">
        <f>IF('Tracking Data'!R447&lt;&gt;"",1,"")</f>
        <v/>
      </c>
      <c r="M447" t="b">
        <f>IF('Tracking Data'!H447="XS",0,IF('Tracking Data'!H447="S",2,IF('Tracking Data'!H447="M",3,IF('Tracking Data'!H447="L",5,IF('Tracking Data'!H447="XL",10)))))</f>
        <v>0</v>
      </c>
      <c r="N447" s="22" t="e">
        <f>WORKDAY('Tracking Data'!K447,M447)</f>
        <v>#VALUE!</v>
      </c>
      <c r="O447" s="22" t="e">
        <f>IF(L447&lt;&gt;1,N447,'Tracking Data'!R447)</f>
        <v>#VALUE!</v>
      </c>
    </row>
    <row r="448" spans="5:15" x14ac:dyDescent="0.25">
      <c r="E448" t="str">
        <f ca="1">IF(AND('Tracking Data'!K448&lt;&gt;"",'Tracking Data'!L448="",'Tracking Data'!$C448&lt;&gt;"Blocked",'Tracking Data'!$C448&lt;&gt;"Aborted"),1,"")</f>
        <v/>
      </c>
      <c r="F448" t="str">
        <f ca="1">IF(AND('Tracking Data'!L448&lt;&gt;"",'Tracking Data'!M448="",'Tracking Data'!$C448&lt;&gt;"Blocked",'Tracking Data'!$C448&lt;&gt;"Aborted"),1,"")</f>
        <v/>
      </c>
      <c r="G448" t="str">
        <f ca="1">IF(AND('Tracking Data'!M448&lt;&gt;"",'Tracking Data'!N448="",'Tracking Data'!$C448&lt;&gt;"Blocked",'Tracking Data'!$C448&lt;&gt;"Aborted"),1,"")</f>
        <v/>
      </c>
      <c r="H448" t="str">
        <f ca="1">IF(AND('Tracking Data'!N448&lt;&gt;"",'Tracking Data'!O448="",'Tracking Data'!$C448&lt;&gt;"Blocked",'Tracking Data'!$C448&lt;&gt;"Aborted"),1,"")</f>
        <v/>
      </c>
      <c r="I448" t="str">
        <f ca="1">IF(AND('Tracking Data'!O448&lt;&gt;"",'Tracking Data'!P448="",'Tracking Data'!$C448&lt;&gt;"Blocked",'Tracking Data'!$C448&lt;&gt;"Aborted"),1,"")</f>
        <v/>
      </c>
      <c r="J448" t="str">
        <f ca="1">IF(AND('Tracking Data'!P448&lt;&gt;"",'Tracking Data'!Q448="",'Tracking Data'!$C448&lt;&gt;"Blocked",'Tracking Data'!$C448&lt;&gt;"Aborted"),1,"")</f>
        <v/>
      </c>
      <c r="K448" t="str">
        <f ca="1">IF(AND('Tracking Data'!Q448&lt;&gt;"",'Tracking Data'!R448="",'Tracking Data'!$C448&lt;&gt;"Blocked",'Tracking Data'!$C448&lt;&gt;"Aborted"),1,"")</f>
        <v/>
      </c>
      <c r="L448" t="str">
        <f>IF('Tracking Data'!R448&lt;&gt;"",1,"")</f>
        <v/>
      </c>
      <c r="M448" t="b">
        <f>IF('Tracking Data'!H448="XS",0,IF('Tracking Data'!H448="S",2,IF('Tracking Data'!H448="M",3,IF('Tracking Data'!H448="L",5,IF('Tracking Data'!H448="XL",10)))))</f>
        <v>0</v>
      </c>
      <c r="N448" s="22" t="e">
        <f>WORKDAY('Tracking Data'!K448,M448)</f>
        <v>#VALUE!</v>
      </c>
      <c r="O448" s="22" t="e">
        <f>IF(L448&lt;&gt;1,N448,'Tracking Data'!R448)</f>
        <v>#VALUE!</v>
      </c>
    </row>
    <row r="449" spans="5:15" x14ac:dyDescent="0.25">
      <c r="E449" t="str">
        <f ca="1">IF(AND('Tracking Data'!K449&lt;&gt;"",'Tracking Data'!L449="",'Tracking Data'!$C449&lt;&gt;"Blocked",'Tracking Data'!$C449&lt;&gt;"Aborted"),1,"")</f>
        <v/>
      </c>
      <c r="F449" t="str">
        <f ca="1">IF(AND('Tracking Data'!L449&lt;&gt;"",'Tracking Data'!M449="",'Tracking Data'!$C449&lt;&gt;"Blocked",'Tracking Data'!$C449&lt;&gt;"Aborted"),1,"")</f>
        <v/>
      </c>
      <c r="G449" t="str">
        <f ca="1">IF(AND('Tracking Data'!M449&lt;&gt;"",'Tracking Data'!N449="",'Tracking Data'!$C449&lt;&gt;"Blocked",'Tracking Data'!$C449&lt;&gt;"Aborted"),1,"")</f>
        <v/>
      </c>
      <c r="H449" t="str">
        <f ca="1">IF(AND('Tracking Data'!N449&lt;&gt;"",'Tracking Data'!O449="",'Tracking Data'!$C449&lt;&gt;"Blocked",'Tracking Data'!$C449&lt;&gt;"Aborted"),1,"")</f>
        <v/>
      </c>
      <c r="I449" t="str">
        <f ca="1">IF(AND('Tracking Data'!O449&lt;&gt;"",'Tracking Data'!P449="",'Tracking Data'!$C449&lt;&gt;"Blocked",'Tracking Data'!$C449&lt;&gt;"Aborted"),1,"")</f>
        <v/>
      </c>
      <c r="J449" t="str">
        <f ca="1">IF(AND('Tracking Data'!P449&lt;&gt;"",'Tracking Data'!Q449="",'Tracking Data'!$C449&lt;&gt;"Blocked",'Tracking Data'!$C449&lt;&gt;"Aborted"),1,"")</f>
        <v/>
      </c>
      <c r="K449" t="str">
        <f ca="1">IF(AND('Tracking Data'!Q449&lt;&gt;"",'Tracking Data'!R449="",'Tracking Data'!$C449&lt;&gt;"Blocked",'Tracking Data'!$C449&lt;&gt;"Aborted"),1,"")</f>
        <v/>
      </c>
      <c r="L449" t="str">
        <f>IF('Tracking Data'!R449&lt;&gt;"",1,"")</f>
        <v/>
      </c>
      <c r="M449" t="b">
        <f>IF('Tracking Data'!H449="XS",0,IF('Tracking Data'!H449="S",2,IF('Tracking Data'!H449="M",3,IF('Tracking Data'!H449="L",5,IF('Tracking Data'!H449="XL",10)))))</f>
        <v>0</v>
      </c>
      <c r="N449" s="22" t="e">
        <f>WORKDAY('Tracking Data'!K449,M449)</f>
        <v>#VALUE!</v>
      </c>
      <c r="O449" s="22" t="e">
        <f>IF(L449&lt;&gt;1,N449,'Tracking Data'!R449)</f>
        <v>#VALUE!</v>
      </c>
    </row>
    <row r="450" spans="5:15" x14ac:dyDescent="0.25">
      <c r="E450" t="str">
        <f ca="1">IF(AND('Tracking Data'!K450&lt;&gt;"",'Tracking Data'!L450="",'Tracking Data'!$C450&lt;&gt;"Blocked",'Tracking Data'!$C450&lt;&gt;"Aborted"),1,"")</f>
        <v/>
      </c>
      <c r="F450" t="str">
        <f ca="1">IF(AND('Tracking Data'!L450&lt;&gt;"",'Tracking Data'!M450="",'Tracking Data'!$C450&lt;&gt;"Blocked",'Tracking Data'!$C450&lt;&gt;"Aborted"),1,"")</f>
        <v/>
      </c>
      <c r="G450" t="str">
        <f ca="1">IF(AND('Tracking Data'!M450&lt;&gt;"",'Tracking Data'!N450="",'Tracking Data'!$C450&lt;&gt;"Blocked",'Tracking Data'!$C450&lt;&gt;"Aborted"),1,"")</f>
        <v/>
      </c>
      <c r="H450" t="str">
        <f ca="1">IF(AND('Tracking Data'!N450&lt;&gt;"",'Tracking Data'!O450="",'Tracking Data'!$C450&lt;&gt;"Blocked",'Tracking Data'!$C450&lt;&gt;"Aborted"),1,"")</f>
        <v/>
      </c>
      <c r="I450" t="str">
        <f ca="1">IF(AND('Tracking Data'!O450&lt;&gt;"",'Tracking Data'!P450="",'Tracking Data'!$C450&lt;&gt;"Blocked",'Tracking Data'!$C450&lt;&gt;"Aborted"),1,"")</f>
        <v/>
      </c>
      <c r="J450" t="str">
        <f ca="1">IF(AND('Tracking Data'!P450&lt;&gt;"",'Tracking Data'!Q450="",'Tracking Data'!$C450&lt;&gt;"Blocked",'Tracking Data'!$C450&lt;&gt;"Aborted"),1,"")</f>
        <v/>
      </c>
      <c r="K450" t="str">
        <f ca="1">IF(AND('Tracking Data'!Q450&lt;&gt;"",'Tracking Data'!R450="",'Tracking Data'!$C450&lt;&gt;"Blocked",'Tracking Data'!$C450&lt;&gt;"Aborted"),1,"")</f>
        <v/>
      </c>
      <c r="L450" t="str">
        <f>IF('Tracking Data'!R450&lt;&gt;"",1,"")</f>
        <v/>
      </c>
      <c r="M450" t="b">
        <f>IF('Tracking Data'!H450="XS",0,IF('Tracking Data'!H450="S",2,IF('Tracking Data'!H450="M",3,IF('Tracking Data'!H450="L",5,IF('Tracking Data'!H450="XL",10)))))</f>
        <v>0</v>
      </c>
      <c r="N450" s="22" t="e">
        <f>WORKDAY('Tracking Data'!K450,M450)</f>
        <v>#VALUE!</v>
      </c>
      <c r="O450" s="22" t="e">
        <f>IF(L450&lt;&gt;1,N450,'Tracking Data'!R450)</f>
        <v>#VALUE!</v>
      </c>
    </row>
    <row r="451" spans="5:15" x14ac:dyDescent="0.25">
      <c r="E451" t="str">
        <f ca="1">IF(AND('Tracking Data'!K451&lt;&gt;"",'Tracking Data'!L451="",'Tracking Data'!$C451&lt;&gt;"Blocked",'Tracking Data'!$C451&lt;&gt;"Aborted"),1,"")</f>
        <v/>
      </c>
      <c r="F451" t="str">
        <f ca="1">IF(AND('Tracking Data'!L451&lt;&gt;"",'Tracking Data'!M451="",'Tracking Data'!$C451&lt;&gt;"Blocked",'Tracking Data'!$C451&lt;&gt;"Aborted"),1,"")</f>
        <v/>
      </c>
      <c r="G451" t="str">
        <f ca="1">IF(AND('Tracking Data'!M451&lt;&gt;"",'Tracking Data'!N451="",'Tracking Data'!$C451&lt;&gt;"Blocked",'Tracking Data'!$C451&lt;&gt;"Aborted"),1,"")</f>
        <v/>
      </c>
      <c r="H451" t="str">
        <f ca="1">IF(AND('Tracking Data'!N451&lt;&gt;"",'Tracking Data'!O451="",'Tracking Data'!$C451&lt;&gt;"Blocked",'Tracking Data'!$C451&lt;&gt;"Aborted"),1,"")</f>
        <v/>
      </c>
      <c r="I451" t="str">
        <f ca="1">IF(AND('Tracking Data'!O451&lt;&gt;"",'Tracking Data'!P451="",'Tracking Data'!$C451&lt;&gt;"Blocked",'Tracking Data'!$C451&lt;&gt;"Aborted"),1,"")</f>
        <v/>
      </c>
      <c r="J451" t="str">
        <f ca="1">IF(AND('Tracking Data'!P451&lt;&gt;"",'Tracking Data'!Q451="",'Tracking Data'!$C451&lt;&gt;"Blocked",'Tracking Data'!$C451&lt;&gt;"Aborted"),1,"")</f>
        <v/>
      </c>
      <c r="K451" t="str">
        <f ca="1">IF(AND('Tracking Data'!Q451&lt;&gt;"",'Tracking Data'!R451="",'Tracking Data'!$C451&lt;&gt;"Blocked",'Tracking Data'!$C451&lt;&gt;"Aborted"),1,"")</f>
        <v/>
      </c>
      <c r="L451" t="str">
        <f>IF('Tracking Data'!R451&lt;&gt;"",1,"")</f>
        <v/>
      </c>
      <c r="M451" t="b">
        <f>IF('Tracking Data'!H451="XS",0,IF('Tracking Data'!H451="S",2,IF('Tracking Data'!H451="M",3,IF('Tracking Data'!H451="L",5,IF('Tracking Data'!H451="XL",10)))))</f>
        <v>0</v>
      </c>
      <c r="N451" s="22" t="e">
        <f>WORKDAY('Tracking Data'!K451,M451)</f>
        <v>#VALUE!</v>
      </c>
      <c r="O451" s="22" t="e">
        <f>IF(L451&lt;&gt;1,N451,'Tracking Data'!R451)</f>
        <v>#VALUE!</v>
      </c>
    </row>
    <row r="452" spans="5:15" x14ac:dyDescent="0.25">
      <c r="E452" t="str">
        <f ca="1">IF(AND('Tracking Data'!K452&lt;&gt;"",'Tracking Data'!L452="",'Tracking Data'!$C452&lt;&gt;"Blocked",'Tracking Data'!$C452&lt;&gt;"Aborted"),1,"")</f>
        <v/>
      </c>
      <c r="F452" t="str">
        <f ca="1">IF(AND('Tracking Data'!L452&lt;&gt;"",'Tracking Data'!M452="",'Tracking Data'!$C452&lt;&gt;"Blocked",'Tracking Data'!$C452&lt;&gt;"Aborted"),1,"")</f>
        <v/>
      </c>
      <c r="G452" t="str">
        <f ca="1">IF(AND('Tracking Data'!M452&lt;&gt;"",'Tracking Data'!N452="",'Tracking Data'!$C452&lt;&gt;"Blocked",'Tracking Data'!$C452&lt;&gt;"Aborted"),1,"")</f>
        <v/>
      </c>
      <c r="H452" t="str">
        <f ca="1">IF(AND('Tracking Data'!N452&lt;&gt;"",'Tracking Data'!O452="",'Tracking Data'!$C452&lt;&gt;"Blocked",'Tracking Data'!$C452&lt;&gt;"Aborted"),1,"")</f>
        <v/>
      </c>
      <c r="I452" t="str">
        <f ca="1">IF(AND('Tracking Data'!O452&lt;&gt;"",'Tracking Data'!P452="",'Tracking Data'!$C452&lt;&gt;"Blocked",'Tracking Data'!$C452&lt;&gt;"Aborted"),1,"")</f>
        <v/>
      </c>
      <c r="J452" t="str">
        <f ca="1">IF(AND('Tracking Data'!P452&lt;&gt;"",'Tracking Data'!Q452="",'Tracking Data'!$C452&lt;&gt;"Blocked",'Tracking Data'!$C452&lt;&gt;"Aborted"),1,"")</f>
        <v/>
      </c>
      <c r="K452" t="str">
        <f ca="1">IF(AND('Tracking Data'!Q452&lt;&gt;"",'Tracking Data'!R452="",'Tracking Data'!$C452&lt;&gt;"Blocked",'Tracking Data'!$C452&lt;&gt;"Aborted"),1,"")</f>
        <v/>
      </c>
      <c r="L452" t="str">
        <f>IF('Tracking Data'!R452&lt;&gt;"",1,"")</f>
        <v/>
      </c>
      <c r="M452" t="b">
        <f>IF('Tracking Data'!H452="XS",0,IF('Tracking Data'!H452="S",2,IF('Tracking Data'!H452="M",3,IF('Tracking Data'!H452="L",5,IF('Tracking Data'!H452="XL",10)))))</f>
        <v>0</v>
      </c>
      <c r="N452" s="22" t="e">
        <f>WORKDAY('Tracking Data'!K452,M452)</f>
        <v>#VALUE!</v>
      </c>
      <c r="O452" s="22" t="e">
        <f>IF(L452&lt;&gt;1,N452,'Tracking Data'!R452)</f>
        <v>#VALUE!</v>
      </c>
    </row>
    <row r="453" spans="5:15" x14ac:dyDescent="0.25">
      <c r="E453" t="str">
        <f ca="1">IF(AND('Tracking Data'!K453&lt;&gt;"",'Tracking Data'!L453="",'Tracking Data'!$C453&lt;&gt;"Blocked",'Tracking Data'!$C453&lt;&gt;"Aborted"),1,"")</f>
        <v/>
      </c>
      <c r="F453" t="str">
        <f ca="1">IF(AND('Tracking Data'!L453&lt;&gt;"",'Tracking Data'!M453="",'Tracking Data'!$C453&lt;&gt;"Blocked",'Tracking Data'!$C453&lt;&gt;"Aborted"),1,"")</f>
        <v/>
      </c>
      <c r="G453" t="str">
        <f ca="1">IF(AND('Tracking Data'!M453&lt;&gt;"",'Tracking Data'!N453="",'Tracking Data'!$C453&lt;&gt;"Blocked",'Tracking Data'!$C453&lt;&gt;"Aborted"),1,"")</f>
        <v/>
      </c>
      <c r="H453" t="str">
        <f ca="1">IF(AND('Tracking Data'!N453&lt;&gt;"",'Tracking Data'!O453="",'Tracking Data'!$C453&lt;&gt;"Blocked",'Tracking Data'!$C453&lt;&gt;"Aborted"),1,"")</f>
        <v/>
      </c>
      <c r="I453" t="str">
        <f ca="1">IF(AND('Tracking Data'!O453&lt;&gt;"",'Tracking Data'!P453="",'Tracking Data'!$C453&lt;&gt;"Blocked",'Tracking Data'!$C453&lt;&gt;"Aborted"),1,"")</f>
        <v/>
      </c>
      <c r="J453" t="str">
        <f ca="1">IF(AND('Tracking Data'!P453&lt;&gt;"",'Tracking Data'!Q453="",'Tracking Data'!$C453&lt;&gt;"Blocked",'Tracking Data'!$C453&lt;&gt;"Aborted"),1,"")</f>
        <v/>
      </c>
      <c r="K453" t="str">
        <f ca="1">IF(AND('Tracking Data'!Q453&lt;&gt;"",'Tracking Data'!R453="",'Tracking Data'!$C453&lt;&gt;"Blocked",'Tracking Data'!$C453&lt;&gt;"Aborted"),1,"")</f>
        <v/>
      </c>
      <c r="L453" t="str">
        <f>IF('Tracking Data'!R453&lt;&gt;"",1,"")</f>
        <v/>
      </c>
      <c r="M453" t="b">
        <f>IF('Tracking Data'!H453="XS",0,IF('Tracking Data'!H453="S",2,IF('Tracking Data'!H453="M",3,IF('Tracking Data'!H453="L",5,IF('Tracking Data'!H453="XL",10)))))</f>
        <v>0</v>
      </c>
      <c r="N453" s="22" t="e">
        <f>WORKDAY('Tracking Data'!K453,M453)</f>
        <v>#VALUE!</v>
      </c>
      <c r="O453" s="22" t="e">
        <f>IF(L453&lt;&gt;1,N453,'Tracking Data'!R453)</f>
        <v>#VALUE!</v>
      </c>
    </row>
    <row r="454" spans="5:15" x14ac:dyDescent="0.25">
      <c r="E454" t="str">
        <f ca="1">IF(AND('Tracking Data'!K454&lt;&gt;"",'Tracking Data'!L454="",'Tracking Data'!$C454&lt;&gt;"Blocked",'Tracking Data'!$C454&lt;&gt;"Aborted"),1,"")</f>
        <v/>
      </c>
      <c r="F454" t="str">
        <f ca="1">IF(AND('Tracking Data'!L454&lt;&gt;"",'Tracking Data'!M454="",'Tracking Data'!$C454&lt;&gt;"Blocked",'Tracking Data'!$C454&lt;&gt;"Aborted"),1,"")</f>
        <v/>
      </c>
      <c r="G454" t="str">
        <f ca="1">IF(AND('Tracking Data'!M454&lt;&gt;"",'Tracking Data'!N454="",'Tracking Data'!$C454&lt;&gt;"Blocked",'Tracking Data'!$C454&lt;&gt;"Aborted"),1,"")</f>
        <v/>
      </c>
      <c r="H454" t="str">
        <f ca="1">IF(AND('Tracking Data'!N454&lt;&gt;"",'Tracking Data'!O454="",'Tracking Data'!$C454&lt;&gt;"Blocked",'Tracking Data'!$C454&lt;&gt;"Aborted"),1,"")</f>
        <v/>
      </c>
      <c r="I454" t="str">
        <f ca="1">IF(AND('Tracking Data'!O454&lt;&gt;"",'Tracking Data'!P454="",'Tracking Data'!$C454&lt;&gt;"Blocked",'Tracking Data'!$C454&lt;&gt;"Aborted"),1,"")</f>
        <v/>
      </c>
      <c r="J454" t="str">
        <f ca="1">IF(AND('Tracking Data'!P454&lt;&gt;"",'Tracking Data'!Q454="",'Tracking Data'!$C454&lt;&gt;"Blocked",'Tracking Data'!$C454&lt;&gt;"Aborted"),1,"")</f>
        <v/>
      </c>
      <c r="K454" t="str">
        <f ca="1">IF(AND('Tracking Data'!Q454&lt;&gt;"",'Tracking Data'!R454="",'Tracking Data'!$C454&lt;&gt;"Blocked",'Tracking Data'!$C454&lt;&gt;"Aborted"),1,"")</f>
        <v/>
      </c>
      <c r="L454" t="str">
        <f>IF('Tracking Data'!R454&lt;&gt;"",1,"")</f>
        <v/>
      </c>
      <c r="M454" t="b">
        <f>IF('Tracking Data'!H454="XS",0,IF('Tracking Data'!H454="S",2,IF('Tracking Data'!H454="M",3,IF('Tracking Data'!H454="L",5,IF('Tracking Data'!H454="XL",10)))))</f>
        <v>0</v>
      </c>
      <c r="N454" s="22" t="e">
        <f>WORKDAY('Tracking Data'!K454,M454)</f>
        <v>#VALUE!</v>
      </c>
      <c r="O454" s="22" t="e">
        <f>IF(L454&lt;&gt;1,N454,'Tracking Data'!R454)</f>
        <v>#VALUE!</v>
      </c>
    </row>
    <row r="455" spans="5:15" x14ac:dyDescent="0.25">
      <c r="E455" t="str">
        <f ca="1">IF(AND('Tracking Data'!K455&lt;&gt;"",'Tracking Data'!L455="",'Tracking Data'!$C455&lt;&gt;"Blocked",'Tracking Data'!$C455&lt;&gt;"Aborted"),1,"")</f>
        <v/>
      </c>
      <c r="F455" t="str">
        <f ca="1">IF(AND('Tracking Data'!L455&lt;&gt;"",'Tracking Data'!M455="",'Tracking Data'!$C455&lt;&gt;"Blocked",'Tracking Data'!$C455&lt;&gt;"Aborted"),1,"")</f>
        <v/>
      </c>
      <c r="G455" t="str">
        <f ca="1">IF(AND('Tracking Data'!M455&lt;&gt;"",'Tracking Data'!N455="",'Tracking Data'!$C455&lt;&gt;"Blocked",'Tracking Data'!$C455&lt;&gt;"Aborted"),1,"")</f>
        <v/>
      </c>
      <c r="H455" t="str">
        <f ca="1">IF(AND('Tracking Data'!N455&lt;&gt;"",'Tracking Data'!O455="",'Tracking Data'!$C455&lt;&gt;"Blocked",'Tracking Data'!$C455&lt;&gt;"Aborted"),1,"")</f>
        <v/>
      </c>
      <c r="I455" t="str">
        <f ca="1">IF(AND('Tracking Data'!O455&lt;&gt;"",'Tracking Data'!P455="",'Tracking Data'!$C455&lt;&gt;"Blocked",'Tracking Data'!$C455&lt;&gt;"Aborted"),1,"")</f>
        <v/>
      </c>
      <c r="J455" t="str">
        <f ca="1">IF(AND('Tracking Data'!P455&lt;&gt;"",'Tracking Data'!Q455="",'Tracking Data'!$C455&lt;&gt;"Blocked",'Tracking Data'!$C455&lt;&gt;"Aborted"),1,"")</f>
        <v/>
      </c>
      <c r="K455" t="str">
        <f ca="1">IF(AND('Tracking Data'!Q455&lt;&gt;"",'Tracking Data'!R455="",'Tracking Data'!$C455&lt;&gt;"Blocked",'Tracking Data'!$C455&lt;&gt;"Aborted"),1,"")</f>
        <v/>
      </c>
      <c r="L455" t="str">
        <f>IF('Tracking Data'!R455&lt;&gt;"",1,"")</f>
        <v/>
      </c>
      <c r="M455" t="b">
        <f>IF('Tracking Data'!H455="XS",0,IF('Tracking Data'!H455="S",2,IF('Tracking Data'!H455="M",3,IF('Tracking Data'!H455="L",5,IF('Tracking Data'!H455="XL",10)))))</f>
        <v>0</v>
      </c>
      <c r="N455" s="22" t="e">
        <f>WORKDAY('Tracking Data'!K455,M455)</f>
        <v>#VALUE!</v>
      </c>
      <c r="O455" s="22" t="e">
        <f>IF(L455&lt;&gt;1,N455,'Tracking Data'!R455)</f>
        <v>#VALUE!</v>
      </c>
    </row>
    <row r="456" spans="5:15" x14ac:dyDescent="0.25">
      <c r="E456" t="str">
        <f ca="1">IF(AND('Tracking Data'!K456&lt;&gt;"",'Tracking Data'!L456="",'Tracking Data'!$C456&lt;&gt;"Blocked",'Tracking Data'!$C456&lt;&gt;"Aborted"),1,"")</f>
        <v/>
      </c>
      <c r="F456" t="str">
        <f ca="1">IF(AND('Tracking Data'!L456&lt;&gt;"",'Tracking Data'!M456="",'Tracking Data'!$C456&lt;&gt;"Blocked",'Tracking Data'!$C456&lt;&gt;"Aborted"),1,"")</f>
        <v/>
      </c>
      <c r="G456" t="str">
        <f ca="1">IF(AND('Tracking Data'!M456&lt;&gt;"",'Tracking Data'!N456="",'Tracking Data'!$C456&lt;&gt;"Blocked",'Tracking Data'!$C456&lt;&gt;"Aborted"),1,"")</f>
        <v/>
      </c>
      <c r="H456" t="str">
        <f ca="1">IF(AND('Tracking Data'!N456&lt;&gt;"",'Tracking Data'!O456="",'Tracking Data'!$C456&lt;&gt;"Blocked",'Tracking Data'!$C456&lt;&gt;"Aborted"),1,"")</f>
        <v/>
      </c>
      <c r="I456" t="str">
        <f ca="1">IF(AND('Tracking Data'!O456&lt;&gt;"",'Tracking Data'!P456="",'Tracking Data'!$C456&lt;&gt;"Blocked",'Tracking Data'!$C456&lt;&gt;"Aborted"),1,"")</f>
        <v/>
      </c>
      <c r="J456" t="str">
        <f ca="1">IF(AND('Tracking Data'!P456&lt;&gt;"",'Tracking Data'!Q456="",'Tracking Data'!$C456&lt;&gt;"Blocked",'Tracking Data'!$C456&lt;&gt;"Aborted"),1,"")</f>
        <v/>
      </c>
      <c r="K456" t="str">
        <f ca="1">IF(AND('Tracking Data'!Q456&lt;&gt;"",'Tracking Data'!R456="",'Tracking Data'!$C456&lt;&gt;"Blocked",'Tracking Data'!$C456&lt;&gt;"Aborted"),1,"")</f>
        <v/>
      </c>
      <c r="L456" t="str">
        <f>IF('Tracking Data'!R456&lt;&gt;"",1,"")</f>
        <v/>
      </c>
      <c r="M456" t="b">
        <f>IF('Tracking Data'!H456="XS",0,IF('Tracking Data'!H456="S",2,IF('Tracking Data'!H456="M",3,IF('Tracking Data'!H456="L",5,IF('Tracking Data'!H456="XL",10)))))</f>
        <v>0</v>
      </c>
      <c r="N456" s="22" t="e">
        <f>WORKDAY('Tracking Data'!K456,M456)</f>
        <v>#VALUE!</v>
      </c>
      <c r="O456" s="22" t="e">
        <f>IF(L456&lt;&gt;1,N456,'Tracking Data'!R456)</f>
        <v>#VALUE!</v>
      </c>
    </row>
    <row r="457" spans="5:15" x14ac:dyDescent="0.25">
      <c r="E457" t="str">
        <f ca="1">IF(AND('Tracking Data'!K457&lt;&gt;"",'Tracking Data'!L457="",'Tracking Data'!$C457&lt;&gt;"Blocked",'Tracking Data'!$C457&lt;&gt;"Aborted"),1,"")</f>
        <v/>
      </c>
      <c r="F457" t="str">
        <f ca="1">IF(AND('Tracking Data'!L457&lt;&gt;"",'Tracking Data'!M457="",'Tracking Data'!$C457&lt;&gt;"Blocked",'Tracking Data'!$C457&lt;&gt;"Aborted"),1,"")</f>
        <v/>
      </c>
      <c r="G457" t="str">
        <f ca="1">IF(AND('Tracking Data'!M457&lt;&gt;"",'Tracking Data'!N457="",'Tracking Data'!$C457&lt;&gt;"Blocked",'Tracking Data'!$C457&lt;&gt;"Aborted"),1,"")</f>
        <v/>
      </c>
      <c r="H457" t="str">
        <f ca="1">IF(AND('Tracking Data'!N457&lt;&gt;"",'Tracking Data'!O457="",'Tracking Data'!$C457&lt;&gt;"Blocked",'Tracking Data'!$C457&lt;&gt;"Aborted"),1,"")</f>
        <v/>
      </c>
      <c r="I457" t="str">
        <f ca="1">IF(AND('Tracking Data'!O457&lt;&gt;"",'Tracking Data'!P457="",'Tracking Data'!$C457&lt;&gt;"Blocked",'Tracking Data'!$C457&lt;&gt;"Aborted"),1,"")</f>
        <v/>
      </c>
      <c r="J457" t="str">
        <f ca="1">IF(AND('Tracking Data'!P457&lt;&gt;"",'Tracking Data'!Q457="",'Tracking Data'!$C457&lt;&gt;"Blocked",'Tracking Data'!$C457&lt;&gt;"Aborted"),1,"")</f>
        <v/>
      </c>
      <c r="K457" t="str">
        <f ca="1">IF(AND('Tracking Data'!Q457&lt;&gt;"",'Tracking Data'!R457="",'Tracking Data'!$C457&lt;&gt;"Blocked",'Tracking Data'!$C457&lt;&gt;"Aborted"),1,"")</f>
        <v/>
      </c>
      <c r="L457" t="str">
        <f>IF('Tracking Data'!R457&lt;&gt;"",1,"")</f>
        <v/>
      </c>
      <c r="M457" t="b">
        <f>IF('Tracking Data'!H457="XS",0,IF('Tracking Data'!H457="S",2,IF('Tracking Data'!H457="M",3,IF('Tracking Data'!H457="L",5,IF('Tracking Data'!H457="XL",10)))))</f>
        <v>0</v>
      </c>
      <c r="N457" s="22" t="e">
        <f>WORKDAY('Tracking Data'!K457,M457)</f>
        <v>#VALUE!</v>
      </c>
      <c r="O457" s="22" t="e">
        <f>IF(L457&lt;&gt;1,N457,'Tracking Data'!R457)</f>
        <v>#VALUE!</v>
      </c>
    </row>
    <row r="458" spans="5:15" x14ac:dyDescent="0.25">
      <c r="E458" t="str">
        <f ca="1">IF(AND('Tracking Data'!K458&lt;&gt;"",'Tracking Data'!L458="",'Tracking Data'!$C458&lt;&gt;"Blocked",'Tracking Data'!$C458&lt;&gt;"Aborted"),1,"")</f>
        <v/>
      </c>
      <c r="F458" t="str">
        <f ca="1">IF(AND('Tracking Data'!L458&lt;&gt;"",'Tracking Data'!M458="",'Tracking Data'!$C458&lt;&gt;"Blocked",'Tracking Data'!$C458&lt;&gt;"Aborted"),1,"")</f>
        <v/>
      </c>
      <c r="G458" t="str">
        <f ca="1">IF(AND('Tracking Data'!M458&lt;&gt;"",'Tracking Data'!N458="",'Tracking Data'!$C458&lt;&gt;"Blocked",'Tracking Data'!$C458&lt;&gt;"Aborted"),1,"")</f>
        <v/>
      </c>
      <c r="H458" t="str">
        <f ca="1">IF(AND('Tracking Data'!N458&lt;&gt;"",'Tracking Data'!O458="",'Tracking Data'!$C458&lt;&gt;"Blocked",'Tracking Data'!$C458&lt;&gt;"Aborted"),1,"")</f>
        <v/>
      </c>
      <c r="I458" t="str">
        <f ca="1">IF(AND('Tracking Data'!O458&lt;&gt;"",'Tracking Data'!P458="",'Tracking Data'!$C458&lt;&gt;"Blocked",'Tracking Data'!$C458&lt;&gt;"Aborted"),1,"")</f>
        <v/>
      </c>
      <c r="J458" t="str">
        <f ca="1">IF(AND('Tracking Data'!P458&lt;&gt;"",'Tracking Data'!Q458="",'Tracking Data'!$C458&lt;&gt;"Blocked",'Tracking Data'!$C458&lt;&gt;"Aborted"),1,"")</f>
        <v/>
      </c>
      <c r="K458" t="str">
        <f ca="1">IF(AND('Tracking Data'!Q458&lt;&gt;"",'Tracking Data'!R458="",'Tracking Data'!$C458&lt;&gt;"Blocked",'Tracking Data'!$C458&lt;&gt;"Aborted"),1,"")</f>
        <v/>
      </c>
      <c r="L458" t="str">
        <f>IF('Tracking Data'!R458&lt;&gt;"",1,"")</f>
        <v/>
      </c>
      <c r="M458" t="b">
        <f>IF('Tracking Data'!H458="XS",0,IF('Tracking Data'!H458="S",2,IF('Tracking Data'!H458="M",3,IF('Tracking Data'!H458="L",5,IF('Tracking Data'!H458="XL",10)))))</f>
        <v>0</v>
      </c>
      <c r="N458" s="22" t="e">
        <f>WORKDAY('Tracking Data'!K458,M458)</f>
        <v>#VALUE!</v>
      </c>
      <c r="O458" s="22" t="e">
        <f>IF(L458&lt;&gt;1,N458,'Tracking Data'!R458)</f>
        <v>#VALUE!</v>
      </c>
    </row>
    <row r="459" spans="5:15" x14ac:dyDescent="0.25">
      <c r="E459" t="str">
        <f ca="1">IF(AND('Tracking Data'!K459&lt;&gt;"",'Tracking Data'!L459="",'Tracking Data'!$C459&lt;&gt;"Blocked",'Tracking Data'!$C459&lt;&gt;"Aborted"),1,"")</f>
        <v/>
      </c>
      <c r="F459" t="str">
        <f ca="1">IF(AND('Tracking Data'!L459&lt;&gt;"",'Tracking Data'!M459="",'Tracking Data'!$C459&lt;&gt;"Blocked",'Tracking Data'!$C459&lt;&gt;"Aborted"),1,"")</f>
        <v/>
      </c>
      <c r="G459" t="str">
        <f ca="1">IF(AND('Tracking Data'!M459&lt;&gt;"",'Tracking Data'!N459="",'Tracking Data'!$C459&lt;&gt;"Blocked",'Tracking Data'!$C459&lt;&gt;"Aborted"),1,"")</f>
        <v/>
      </c>
      <c r="H459" t="str">
        <f ca="1">IF(AND('Tracking Data'!N459&lt;&gt;"",'Tracking Data'!O459="",'Tracking Data'!$C459&lt;&gt;"Blocked",'Tracking Data'!$C459&lt;&gt;"Aborted"),1,"")</f>
        <v/>
      </c>
      <c r="I459" t="str">
        <f ca="1">IF(AND('Tracking Data'!O459&lt;&gt;"",'Tracking Data'!P459="",'Tracking Data'!$C459&lt;&gt;"Blocked",'Tracking Data'!$C459&lt;&gt;"Aborted"),1,"")</f>
        <v/>
      </c>
      <c r="J459" t="str">
        <f ca="1">IF(AND('Tracking Data'!P459&lt;&gt;"",'Tracking Data'!Q459="",'Tracking Data'!$C459&lt;&gt;"Blocked",'Tracking Data'!$C459&lt;&gt;"Aborted"),1,"")</f>
        <v/>
      </c>
      <c r="K459" t="str">
        <f ca="1">IF(AND('Tracking Data'!Q459&lt;&gt;"",'Tracking Data'!R459="",'Tracking Data'!$C459&lt;&gt;"Blocked",'Tracking Data'!$C459&lt;&gt;"Aborted"),1,"")</f>
        <v/>
      </c>
      <c r="L459" t="str">
        <f>IF('Tracking Data'!R459&lt;&gt;"",1,"")</f>
        <v/>
      </c>
      <c r="M459" t="b">
        <f>IF('Tracking Data'!H459="XS",0,IF('Tracking Data'!H459="S",2,IF('Tracking Data'!H459="M",3,IF('Tracking Data'!H459="L",5,IF('Tracking Data'!H459="XL",10)))))</f>
        <v>0</v>
      </c>
      <c r="N459" s="22" t="e">
        <f>WORKDAY('Tracking Data'!K459,M459)</f>
        <v>#VALUE!</v>
      </c>
      <c r="O459" s="22" t="e">
        <f>IF(L459&lt;&gt;1,N459,'Tracking Data'!R459)</f>
        <v>#VALUE!</v>
      </c>
    </row>
    <row r="460" spans="5:15" x14ac:dyDescent="0.25">
      <c r="E460" t="str">
        <f ca="1">IF(AND('Tracking Data'!K460&lt;&gt;"",'Tracking Data'!L460="",'Tracking Data'!$C460&lt;&gt;"Blocked",'Tracking Data'!$C460&lt;&gt;"Aborted"),1,"")</f>
        <v/>
      </c>
      <c r="F460" t="str">
        <f ca="1">IF(AND('Tracking Data'!L460&lt;&gt;"",'Tracking Data'!M460="",'Tracking Data'!$C460&lt;&gt;"Blocked",'Tracking Data'!$C460&lt;&gt;"Aborted"),1,"")</f>
        <v/>
      </c>
      <c r="G460" t="str">
        <f ca="1">IF(AND('Tracking Data'!M460&lt;&gt;"",'Tracking Data'!N460="",'Tracking Data'!$C460&lt;&gt;"Blocked",'Tracking Data'!$C460&lt;&gt;"Aborted"),1,"")</f>
        <v/>
      </c>
      <c r="H460" t="str">
        <f ca="1">IF(AND('Tracking Data'!N460&lt;&gt;"",'Tracking Data'!O460="",'Tracking Data'!$C460&lt;&gt;"Blocked",'Tracking Data'!$C460&lt;&gt;"Aborted"),1,"")</f>
        <v/>
      </c>
      <c r="I460" t="str">
        <f ca="1">IF(AND('Tracking Data'!O460&lt;&gt;"",'Tracking Data'!P460="",'Tracking Data'!$C460&lt;&gt;"Blocked",'Tracking Data'!$C460&lt;&gt;"Aborted"),1,"")</f>
        <v/>
      </c>
      <c r="J460" t="str">
        <f ca="1">IF(AND('Tracking Data'!P460&lt;&gt;"",'Tracking Data'!Q460="",'Tracking Data'!$C460&lt;&gt;"Blocked",'Tracking Data'!$C460&lt;&gt;"Aborted"),1,"")</f>
        <v/>
      </c>
      <c r="K460" t="str">
        <f ca="1">IF(AND('Tracking Data'!Q460&lt;&gt;"",'Tracking Data'!R460="",'Tracking Data'!$C460&lt;&gt;"Blocked",'Tracking Data'!$C460&lt;&gt;"Aborted"),1,"")</f>
        <v/>
      </c>
      <c r="L460" t="str">
        <f>IF('Tracking Data'!R460&lt;&gt;"",1,"")</f>
        <v/>
      </c>
      <c r="M460" t="b">
        <f>IF('Tracking Data'!H460="XS",0,IF('Tracking Data'!H460="S",2,IF('Tracking Data'!H460="M",3,IF('Tracking Data'!H460="L",5,IF('Tracking Data'!H460="XL",10)))))</f>
        <v>0</v>
      </c>
      <c r="N460" s="22" t="e">
        <f>WORKDAY('Tracking Data'!K460,M460)</f>
        <v>#VALUE!</v>
      </c>
      <c r="O460" s="22" t="e">
        <f>IF(L460&lt;&gt;1,N460,'Tracking Data'!R460)</f>
        <v>#VALUE!</v>
      </c>
    </row>
    <row r="461" spans="5:15" x14ac:dyDescent="0.25">
      <c r="E461" t="str">
        <f ca="1">IF(AND('Tracking Data'!K461&lt;&gt;"",'Tracking Data'!L461="",'Tracking Data'!$C461&lt;&gt;"Blocked",'Tracking Data'!$C461&lt;&gt;"Aborted"),1,"")</f>
        <v/>
      </c>
      <c r="F461" t="str">
        <f ca="1">IF(AND('Tracking Data'!L461&lt;&gt;"",'Tracking Data'!M461="",'Tracking Data'!$C461&lt;&gt;"Blocked",'Tracking Data'!$C461&lt;&gt;"Aborted"),1,"")</f>
        <v/>
      </c>
      <c r="G461" t="str">
        <f ca="1">IF(AND('Tracking Data'!M461&lt;&gt;"",'Tracking Data'!N461="",'Tracking Data'!$C461&lt;&gt;"Blocked",'Tracking Data'!$C461&lt;&gt;"Aborted"),1,"")</f>
        <v/>
      </c>
      <c r="H461" t="str">
        <f ca="1">IF(AND('Tracking Data'!N461&lt;&gt;"",'Tracking Data'!O461="",'Tracking Data'!$C461&lt;&gt;"Blocked",'Tracking Data'!$C461&lt;&gt;"Aborted"),1,"")</f>
        <v/>
      </c>
      <c r="I461" t="str">
        <f ca="1">IF(AND('Tracking Data'!O461&lt;&gt;"",'Tracking Data'!P461="",'Tracking Data'!$C461&lt;&gt;"Blocked",'Tracking Data'!$C461&lt;&gt;"Aborted"),1,"")</f>
        <v/>
      </c>
      <c r="J461" t="str">
        <f ca="1">IF(AND('Tracking Data'!P461&lt;&gt;"",'Tracking Data'!Q461="",'Tracking Data'!$C461&lt;&gt;"Blocked",'Tracking Data'!$C461&lt;&gt;"Aborted"),1,"")</f>
        <v/>
      </c>
      <c r="K461" t="str">
        <f ca="1">IF(AND('Tracking Data'!Q461&lt;&gt;"",'Tracking Data'!R461="",'Tracking Data'!$C461&lt;&gt;"Blocked",'Tracking Data'!$C461&lt;&gt;"Aborted"),1,"")</f>
        <v/>
      </c>
      <c r="L461" t="str">
        <f>IF('Tracking Data'!R461&lt;&gt;"",1,"")</f>
        <v/>
      </c>
      <c r="M461" t="b">
        <f>IF('Tracking Data'!H461="XS",0,IF('Tracking Data'!H461="S",2,IF('Tracking Data'!H461="M",3,IF('Tracking Data'!H461="L",5,IF('Tracking Data'!H461="XL",10)))))</f>
        <v>0</v>
      </c>
      <c r="N461" s="22" t="e">
        <f>WORKDAY('Tracking Data'!K461,M461)</f>
        <v>#VALUE!</v>
      </c>
      <c r="O461" s="22" t="e">
        <f>IF(L461&lt;&gt;1,N461,'Tracking Data'!R461)</f>
        <v>#VALUE!</v>
      </c>
    </row>
    <row r="462" spans="5:15" x14ac:dyDescent="0.25">
      <c r="E462" t="str">
        <f ca="1">IF(AND('Tracking Data'!K462&lt;&gt;"",'Tracking Data'!L462="",'Tracking Data'!$C462&lt;&gt;"Blocked",'Tracking Data'!$C462&lt;&gt;"Aborted"),1,"")</f>
        <v/>
      </c>
      <c r="F462" t="str">
        <f ca="1">IF(AND('Tracking Data'!L462&lt;&gt;"",'Tracking Data'!M462="",'Tracking Data'!$C462&lt;&gt;"Blocked",'Tracking Data'!$C462&lt;&gt;"Aborted"),1,"")</f>
        <v/>
      </c>
      <c r="G462" t="str">
        <f ca="1">IF(AND('Tracking Data'!M462&lt;&gt;"",'Tracking Data'!N462="",'Tracking Data'!$C462&lt;&gt;"Blocked",'Tracking Data'!$C462&lt;&gt;"Aborted"),1,"")</f>
        <v/>
      </c>
      <c r="H462" t="str">
        <f ca="1">IF(AND('Tracking Data'!N462&lt;&gt;"",'Tracking Data'!O462="",'Tracking Data'!$C462&lt;&gt;"Blocked",'Tracking Data'!$C462&lt;&gt;"Aborted"),1,"")</f>
        <v/>
      </c>
      <c r="I462" t="str">
        <f ca="1">IF(AND('Tracking Data'!O462&lt;&gt;"",'Tracking Data'!P462="",'Tracking Data'!$C462&lt;&gt;"Blocked",'Tracking Data'!$C462&lt;&gt;"Aborted"),1,"")</f>
        <v/>
      </c>
      <c r="J462" t="str">
        <f ca="1">IF(AND('Tracking Data'!P462&lt;&gt;"",'Tracking Data'!Q462="",'Tracking Data'!$C462&lt;&gt;"Blocked",'Tracking Data'!$C462&lt;&gt;"Aborted"),1,"")</f>
        <v/>
      </c>
      <c r="K462" t="str">
        <f ca="1">IF(AND('Tracking Data'!Q462&lt;&gt;"",'Tracking Data'!R462="",'Tracking Data'!$C462&lt;&gt;"Blocked",'Tracking Data'!$C462&lt;&gt;"Aborted"),1,"")</f>
        <v/>
      </c>
      <c r="L462" t="str">
        <f>IF('Tracking Data'!R462&lt;&gt;"",1,"")</f>
        <v/>
      </c>
      <c r="M462" t="b">
        <f>IF('Tracking Data'!H462="XS",0,IF('Tracking Data'!H462="S",2,IF('Tracking Data'!H462="M",3,IF('Tracking Data'!H462="L",5,IF('Tracking Data'!H462="XL",10)))))</f>
        <v>0</v>
      </c>
      <c r="N462" s="22" t="e">
        <f>WORKDAY('Tracking Data'!K462,M462)</f>
        <v>#VALUE!</v>
      </c>
      <c r="O462" s="22" t="e">
        <f>IF(L462&lt;&gt;1,N462,'Tracking Data'!R462)</f>
        <v>#VALUE!</v>
      </c>
    </row>
    <row r="463" spans="5:15" x14ac:dyDescent="0.25">
      <c r="E463" t="str">
        <f ca="1">IF(AND('Tracking Data'!K463&lt;&gt;"",'Tracking Data'!L463="",'Tracking Data'!$C463&lt;&gt;"Blocked",'Tracking Data'!$C463&lt;&gt;"Aborted"),1,"")</f>
        <v/>
      </c>
      <c r="F463" t="str">
        <f ca="1">IF(AND('Tracking Data'!L463&lt;&gt;"",'Tracking Data'!M463="",'Tracking Data'!$C463&lt;&gt;"Blocked",'Tracking Data'!$C463&lt;&gt;"Aborted"),1,"")</f>
        <v/>
      </c>
      <c r="G463" t="str">
        <f ca="1">IF(AND('Tracking Data'!M463&lt;&gt;"",'Tracking Data'!N463="",'Tracking Data'!$C463&lt;&gt;"Blocked",'Tracking Data'!$C463&lt;&gt;"Aborted"),1,"")</f>
        <v/>
      </c>
      <c r="H463" t="str">
        <f ca="1">IF(AND('Tracking Data'!N463&lt;&gt;"",'Tracking Data'!O463="",'Tracking Data'!$C463&lt;&gt;"Blocked",'Tracking Data'!$C463&lt;&gt;"Aborted"),1,"")</f>
        <v/>
      </c>
      <c r="I463" t="str">
        <f ca="1">IF(AND('Tracking Data'!O463&lt;&gt;"",'Tracking Data'!P463="",'Tracking Data'!$C463&lt;&gt;"Blocked",'Tracking Data'!$C463&lt;&gt;"Aborted"),1,"")</f>
        <v/>
      </c>
      <c r="J463" t="str">
        <f ca="1">IF(AND('Tracking Data'!P463&lt;&gt;"",'Tracking Data'!Q463="",'Tracking Data'!$C463&lt;&gt;"Blocked",'Tracking Data'!$C463&lt;&gt;"Aborted"),1,"")</f>
        <v/>
      </c>
      <c r="K463" t="str">
        <f ca="1">IF(AND('Tracking Data'!Q463&lt;&gt;"",'Tracking Data'!R463="",'Tracking Data'!$C463&lt;&gt;"Blocked",'Tracking Data'!$C463&lt;&gt;"Aborted"),1,"")</f>
        <v/>
      </c>
      <c r="L463" t="str">
        <f>IF('Tracking Data'!R463&lt;&gt;"",1,"")</f>
        <v/>
      </c>
      <c r="M463" t="b">
        <f>IF('Tracking Data'!H463="XS",0,IF('Tracking Data'!H463="S",2,IF('Tracking Data'!H463="M",3,IF('Tracking Data'!H463="L",5,IF('Tracking Data'!H463="XL",10)))))</f>
        <v>0</v>
      </c>
      <c r="N463" s="22" t="e">
        <f>WORKDAY('Tracking Data'!K463,M463)</f>
        <v>#VALUE!</v>
      </c>
      <c r="O463" s="22" t="e">
        <f>IF(L463&lt;&gt;1,N463,'Tracking Data'!R463)</f>
        <v>#VALUE!</v>
      </c>
    </row>
    <row r="464" spans="5:15" x14ac:dyDescent="0.25">
      <c r="E464" t="str">
        <f ca="1">IF(AND('Tracking Data'!K464&lt;&gt;"",'Tracking Data'!L464="",'Tracking Data'!$C464&lt;&gt;"Blocked",'Tracking Data'!$C464&lt;&gt;"Aborted"),1,"")</f>
        <v/>
      </c>
      <c r="F464" t="str">
        <f ca="1">IF(AND('Tracking Data'!L464&lt;&gt;"",'Tracking Data'!M464="",'Tracking Data'!$C464&lt;&gt;"Blocked",'Tracking Data'!$C464&lt;&gt;"Aborted"),1,"")</f>
        <v/>
      </c>
      <c r="G464" t="str">
        <f ca="1">IF(AND('Tracking Data'!M464&lt;&gt;"",'Tracking Data'!N464="",'Tracking Data'!$C464&lt;&gt;"Blocked",'Tracking Data'!$C464&lt;&gt;"Aborted"),1,"")</f>
        <v/>
      </c>
      <c r="H464" t="str">
        <f ca="1">IF(AND('Tracking Data'!N464&lt;&gt;"",'Tracking Data'!O464="",'Tracking Data'!$C464&lt;&gt;"Blocked",'Tracking Data'!$C464&lt;&gt;"Aborted"),1,"")</f>
        <v/>
      </c>
      <c r="I464" t="str">
        <f ca="1">IF(AND('Tracking Data'!O464&lt;&gt;"",'Tracking Data'!P464="",'Tracking Data'!$C464&lt;&gt;"Blocked",'Tracking Data'!$C464&lt;&gt;"Aborted"),1,"")</f>
        <v/>
      </c>
      <c r="J464" t="str">
        <f ca="1">IF(AND('Tracking Data'!P464&lt;&gt;"",'Tracking Data'!Q464="",'Tracking Data'!$C464&lt;&gt;"Blocked",'Tracking Data'!$C464&lt;&gt;"Aborted"),1,"")</f>
        <v/>
      </c>
      <c r="K464" t="str">
        <f ca="1">IF(AND('Tracking Data'!Q464&lt;&gt;"",'Tracking Data'!R464="",'Tracking Data'!$C464&lt;&gt;"Blocked",'Tracking Data'!$C464&lt;&gt;"Aborted"),1,"")</f>
        <v/>
      </c>
      <c r="L464" t="str">
        <f>IF('Tracking Data'!R464&lt;&gt;"",1,"")</f>
        <v/>
      </c>
      <c r="M464" t="b">
        <f>IF('Tracking Data'!H464="XS",0,IF('Tracking Data'!H464="S",2,IF('Tracking Data'!H464="M",3,IF('Tracking Data'!H464="L",5,IF('Tracking Data'!H464="XL",10)))))</f>
        <v>0</v>
      </c>
      <c r="N464" s="22" t="e">
        <f>WORKDAY('Tracking Data'!K464,M464)</f>
        <v>#VALUE!</v>
      </c>
      <c r="O464" s="22" t="e">
        <f>IF(L464&lt;&gt;1,N464,'Tracking Data'!R464)</f>
        <v>#VALUE!</v>
      </c>
    </row>
    <row r="465" spans="5:15" x14ac:dyDescent="0.25">
      <c r="E465" t="str">
        <f ca="1">IF(AND('Tracking Data'!K465&lt;&gt;"",'Tracking Data'!L465="",'Tracking Data'!$C465&lt;&gt;"Blocked",'Tracking Data'!$C465&lt;&gt;"Aborted"),1,"")</f>
        <v/>
      </c>
      <c r="F465" t="str">
        <f ca="1">IF(AND('Tracking Data'!L465&lt;&gt;"",'Tracking Data'!M465="",'Tracking Data'!$C465&lt;&gt;"Blocked",'Tracking Data'!$C465&lt;&gt;"Aborted"),1,"")</f>
        <v/>
      </c>
      <c r="G465" t="str">
        <f ca="1">IF(AND('Tracking Data'!M465&lt;&gt;"",'Tracking Data'!N465="",'Tracking Data'!$C465&lt;&gt;"Blocked",'Tracking Data'!$C465&lt;&gt;"Aborted"),1,"")</f>
        <v/>
      </c>
      <c r="H465" t="str">
        <f ca="1">IF(AND('Tracking Data'!N465&lt;&gt;"",'Tracking Data'!O465="",'Tracking Data'!$C465&lt;&gt;"Blocked",'Tracking Data'!$C465&lt;&gt;"Aborted"),1,"")</f>
        <v/>
      </c>
      <c r="I465" t="str">
        <f ca="1">IF(AND('Tracking Data'!O465&lt;&gt;"",'Tracking Data'!P465="",'Tracking Data'!$C465&lt;&gt;"Blocked",'Tracking Data'!$C465&lt;&gt;"Aborted"),1,"")</f>
        <v/>
      </c>
      <c r="J465" t="str">
        <f ca="1">IF(AND('Tracking Data'!P465&lt;&gt;"",'Tracking Data'!Q465="",'Tracking Data'!$C465&lt;&gt;"Blocked",'Tracking Data'!$C465&lt;&gt;"Aborted"),1,"")</f>
        <v/>
      </c>
      <c r="K465" t="str">
        <f ca="1">IF(AND('Tracking Data'!Q465&lt;&gt;"",'Tracking Data'!R465="",'Tracking Data'!$C465&lt;&gt;"Blocked",'Tracking Data'!$C465&lt;&gt;"Aborted"),1,"")</f>
        <v/>
      </c>
      <c r="L465" t="str">
        <f>IF('Tracking Data'!R465&lt;&gt;"",1,"")</f>
        <v/>
      </c>
      <c r="M465" t="b">
        <f>IF('Tracking Data'!H465="XS",0,IF('Tracking Data'!H465="S",2,IF('Tracking Data'!H465="M",3,IF('Tracking Data'!H465="L",5,IF('Tracking Data'!H465="XL",10)))))</f>
        <v>0</v>
      </c>
      <c r="N465" s="22" t="e">
        <f>WORKDAY('Tracking Data'!K465,M465)</f>
        <v>#VALUE!</v>
      </c>
      <c r="O465" s="22" t="e">
        <f>IF(L465&lt;&gt;1,N465,'Tracking Data'!R465)</f>
        <v>#VALUE!</v>
      </c>
    </row>
    <row r="466" spans="5:15" x14ac:dyDescent="0.25">
      <c r="E466" t="str">
        <f ca="1">IF(AND('Tracking Data'!K466&lt;&gt;"",'Tracking Data'!L466="",'Tracking Data'!$C466&lt;&gt;"Blocked",'Tracking Data'!$C466&lt;&gt;"Aborted"),1,"")</f>
        <v/>
      </c>
      <c r="F466" t="str">
        <f ca="1">IF(AND('Tracking Data'!L466&lt;&gt;"",'Tracking Data'!M466="",'Tracking Data'!$C466&lt;&gt;"Blocked",'Tracking Data'!$C466&lt;&gt;"Aborted"),1,"")</f>
        <v/>
      </c>
      <c r="G466" t="str">
        <f ca="1">IF(AND('Tracking Data'!M466&lt;&gt;"",'Tracking Data'!N466="",'Tracking Data'!$C466&lt;&gt;"Blocked",'Tracking Data'!$C466&lt;&gt;"Aborted"),1,"")</f>
        <v/>
      </c>
      <c r="H466" t="str">
        <f ca="1">IF(AND('Tracking Data'!N466&lt;&gt;"",'Tracking Data'!O466="",'Tracking Data'!$C466&lt;&gt;"Blocked",'Tracking Data'!$C466&lt;&gt;"Aborted"),1,"")</f>
        <v/>
      </c>
      <c r="I466" t="str">
        <f ca="1">IF(AND('Tracking Data'!O466&lt;&gt;"",'Tracking Data'!P466="",'Tracking Data'!$C466&lt;&gt;"Blocked",'Tracking Data'!$C466&lt;&gt;"Aborted"),1,"")</f>
        <v/>
      </c>
      <c r="J466" t="str">
        <f ca="1">IF(AND('Tracking Data'!P466&lt;&gt;"",'Tracking Data'!Q466="",'Tracking Data'!$C466&lt;&gt;"Blocked",'Tracking Data'!$C466&lt;&gt;"Aborted"),1,"")</f>
        <v/>
      </c>
      <c r="K466" t="str">
        <f ca="1">IF(AND('Tracking Data'!Q466&lt;&gt;"",'Tracking Data'!R466="",'Tracking Data'!$C466&lt;&gt;"Blocked",'Tracking Data'!$C466&lt;&gt;"Aborted"),1,"")</f>
        <v/>
      </c>
      <c r="L466" t="str">
        <f>IF('Tracking Data'!R466&lt;&gt;"",1,"")</f>
        <v/>
      </c>
      <c r="M466" t="b">
        <f>IF('Tracking Data'!H466="XS",0,IF('Tracking Data'!H466="S",2,IF('Tracking Data'!H466="M",3,IF('Tracking Data'!H466="L",5,IF('Tracking Data'!H466="XL",10)))))</f>
        <v>0</v>
      </c>
      <c r="N466" s="22" t="e">
        <f>WORKDAY('Tracking Data'!K466,M466)</f>
        <v>#VALUE!</v>
      </c>
      <c r="O466" s="22" t="e">
        <f>IF(L466&lt;&gt;1,N466,'Tracking Data'!R466)</f>
        <v>#VALUE!</v>
      </c>
    </row>
    <row r="467" spans="5:15" x14ac:dyDescent="0.25">
      <c r="E467" t="str">
        <f ca="1">IF(AND('Tracking Data'!K467&lt;&gt;"",'Tracking Data'!L467="",'Tracking Data'!$C467&lt;&gt;"Blocked",'Tracking Data'!$C467&lt;&gt;"Aborted"),1,"")</f>
        <v/>
      </c>
      <c r="F467" t="str">
        <f ca="1">IF(AND('Tracking Data'!L467&lt;&gt;"",'Tracking Data'!M467="",'Tracking Data'!$C467&lt;&gt;"Blocked",'Tracking Data'!$C467&lt;&gt;"Aborted"),1,"")</f>
        <v/>
      </c>
      <c r="G467" t="str">
        <f ca="1">IF(AND('Tracking Data'!M467&lt;&gt;"",'Tracking Data'!N467="",'Tracking Data'!$C467&lt;&gt;"Blocked",'Tracking Data'!$C467&lt;&gt;"Aborted"),1,"")</f>
        <v/>
      </c>
      <c r="H467" t="str">
        <f ca="1">IF(AND('Tracking Data'!N467&lt;&gt;"",'Tracking Data'!O467="",'Tracking Data'!$C467&lt;&gt;"Blocked",'Tracking Data'!$C467&lt;&gt;"Aborted"),1,"")</f>
        <v/>
      </c>
      <c r="I467" t="str">
        <f ca="1">IF(AND('Tracking Data'!O467&lt;&gt;"",'Tracking Data'!P467="",'Tracking Data'!$C467&lt;&gt;"Blocked",'Tracking Data'!$C467&lt;&gt;"Aborted"),1,"")</f>
        <v/>
      </c>
      <c r="J467" t="str">
        <f ca="1">IF(AND('Tracking Data'!P467&lt;&gt;"",'Tracking Data'!Q467="",'Tracking Data'!$C467&lt;&gt;"Blocked",'Tracking Data'!$C467&lt;&gt;"Aborted"),1,"")</f>
        <v/>
      </c>
      <c r="K467" t="str">
        <f ca="1">IF(AND('Tracking Data'!Q467&lt;&gt;"",'Tracking Data'!R467="",'Tracking Data'!$C467&lt;&gt;"Blocked",'Tracking Data'!$C467&lt;&gt;"Aborted"),1,"")</f>
        <v/>
      </c>
      <c r="L467" t="str">
        <f>IF('Tracking Data'!R467&lt;&gt;"",1,"")</f>
        <v/>
      </c>
      <c r="M467" t="b">
        <f>IF('Tracking Data'!H467="XS",0,IF('Tracking Data'!H467="S",2,IF('Tracking Data'!H467="M",3,IF('Tracking Data'!H467="L",5,IF('Tracking Data'!H467="XL",10)))))</f>
        <v>0</v>
      </c>
      <c r="N467" s="22" t="e">
        <f>WORKDAY('Tracking Data'!K467,M467)</f>
        <v>#VALUE!</v>
      </c>
      <c r="O467" s="22" t="e">
        <f>IF(L467&lt;&gt;1,N467,'Tracking Data'!R467)</f>
        <v>#VALUE!</v>
      </c>
    </row>
    <row r="468" spans="5:15" x14ac:dyDescent="0.25">
      <c r="E468" t="str">
        <f ca="1">IF(AND('Tracking Data'!K468&lt;&gt;"",'Tracking Data'!L468="",'Tracking Data'!$C468&lt;&gt;"Blocked",'Tracking Data'!$C468&lt;&gt;"Aborted"),1,"")</f>
        <v/>
      </c>
      <c r="F468" t="str">
        <f ca="1">IF(AND('Tracking Data'!L468&lt;&gt;"",'Tracking Data'!M468="",'Tracking Data'!$C468&lt;&gt;"Blocked",'Tracking Data'!$C468&lt;&gt;"Aborted"),1,"")</f>
        <v/>
      </c>
      <c r="G468" t="str">
        <f ca="1">IF(AND('Tracking Data'!M468&lt;&gt;"",'Tracking Data'!N468="",'Tracking Data'!$C468&lt;&gt;"Blocked",'Tracking Data'!$C468&lt;&gt;"Aborted"),1,"")</f>
        <v/>
      </c>
      <c r="H468" t="str">
        <f ca="1">IF(AND('Tracking Data'!N468&lt;&gt;"",'Tracking Data'!O468="",'Tracking Data'!$C468&lt;&gt;"Blocked",'Tracking Data'!$C468&lt;&gt;"Aborted"),1,"")</f>
        <v/>
      </c>
      <c r="I468" t="str">
        <f ca="1">IF(AND('Tracking Data'!O468&lt;&gt;"",'Tracking Data'!P468="",'Tracking Data'!$C468&lt;&gt;"Blocked",'Tracking Data'!$C468&lt;&gt;"Aborted"),1,"")</f>
        <v/>
      </c>
      <c r="J468" t="str">
        <f ca="1">IF(AND('Tracking Data'!P468&lt;&gt;"",'Tracking Data'!Q468="",'Tracking Data'!$C468&lt;&gt;"Blocked",'Tracking Data'!$C468&lt;&gt;"Aborted"),1,"")</f>
        <v/>
      </c>
      <c r="K468" t="str">
        <f ca="1">IF(AND('Tracking Data'!Q468&lt;&gt;"",'Tracking Data'!R468="",'Tracking Data'!$C468&lt;&gt;"Blocked",'Tracking Data'!$C468&lt;&gt;"Aborted"),1,"")</f>
        <v/>
      </c>
      <c r="L468" t="str">
        <f>IF('Tracking Data'!R468&lt;&gt;"",1,"")</f>
        <v/>
      </c>
      <c r="M468" t="b">
        <f>IF('Tracking Data'!H468="XS",0,IF('Tracking Data'!H468="S",2,IF('Tracking Data'!H468="M",3,IF('Tracking Data'!H468="L",5,IF('Tracking Data'!H468="XL",10)))))</f>
        <v>0</v>
      </c>
      <c r="N468" s="22" t="e">
        <f>WORKDAY('Tracking Data'!K468,M468)</f>
        <v>#VALUE!</v>
      </c>
      <c r="O468" s="22" t="e">
        <f>IF(L468&lt;&gt;1,N468,'Tracking Data'!R468)</f>
        <v>#VALUE!</v>
      </c>
    </row>
    <row r="469" spans="5:15" x14ac:dyDescent="0.25">
      <c r="E469" t="str">
        <f ca="1">IF(AND('Tracking Data'!K469&lt;&gt;"",'Tracking Data'!L469="",'Tracking Data'!$C469&lt;&gt;"Blocked",'Tracking Data'!$C469&lt;&gt;"Aborted"),1,"")</f>
        <v/>
      </c>
      <c r="F469" t="str">
        <f ca="1">IF(AND('Tracking Data'!L469&lt;&gt;"",'Tracking Data'!M469="",'Tracking Data'!$C469&lt;&gt;"Blocked",'Tracking Data'!$C469&lt;&gt;"Aborted"),1,"")</f>
        <v/>
      </c>
      <c r="G469" t="str">
        <f ca="1">IF(AND('Tracking Data'!M469&lt;&gt;"",'Tracking Data'!N469="",'Tracking Data'!$C469&lt;&gt;"Blocked",'Tracking Data'!$C469&lt;&gt;"Aborted"),1,"")</f>
        <v/>
      </c>
      <c r="H469" t="str">
        <f ca="1">IF(AND('Tracking Data'!N469&lt;&gt;"",'Tracking Data'!O469="",'Tracking Data'!$C469&lt;&gt;"Blocked",'Tracking Data'!$C469&lt;&gt;"Aborted"),1,"")</f>
        <v/>
      </c>
      <c r="I469" t="str">
        <f ca="1">IF(AND('Tracking Data'!O469&lt;&gt;"",'Tracking Data'!P469="",'Tracking Data'!$C469&lt;&gt;"Blocked",'Tracking Data'!$C469&lt;&gt;"Aborted"),1,"")</f>
        <v/>
      </c>
      <c r="J469" t="str">
        <f ca="1">IF(AND('Tracking Data'!P469&lt;&gt;"",'Tracking Data'!Q469="",'Tracking Data'!$C469&lt;&gt;"Blocked",'Tracking Data'!$C469&lt;&gt;"Aborted"),1,"")</f>
        <v/>
      </c>
      <c r="K469" t="str">
        <f ca="1">IF(AND('Tracking Data'!Q469&lt;&gt;"",'Tracking Data'!R469="",'Tracking Data'!$C469&lt;&gt;"Blocked",'Tracking Data'!$C469&lt;&gt;"Aborted"),1,"")</f>
        <v/>
      </c>
      <c r="L469" t="str">
        <f>IF('Tracking Data'!R469&lt;&gt;"",1,"")</f>
        <v/>
      </c>
      <c r="M469" t="b">
        <f>IF('Tracking Data'!H469="XS",0,IF('Tracking Data'!H469="S",2,IF('Tracking Data'!H469="M",3,IF('Tracking Data'!H469="L",5,IF('Tracking Data'!H469="XL",10)))))</f>
        <v>0</v>
      </c>
      <c r="N469" s="22" t="e">
        <f>WORKDAY('Tracking Data'!K469,M469)</f>
        <v>#VALUE!</v>
      </c>
      <c r="O469" s="22" t="e">
        <f>IF(L469&lt;&gt;1,N469,'Tracking Data'!R469)</f>
        <v>#VALUE!</v>
      </c>
    </row>
    <row r="470" spans="5:15" x14ac:dyDescent="0.25">
      <c r="E470" t="str">
        <f ca="1">IF(AND('Tracking Data'!K470&lt;&gt;"",'Tracking Data'!L470="",'Tracking Data'!$C470&lt;&gt;"Blocked",'Tracking Data'!$C470&lt;&gt;"Aborted"),1,"")</f>
        <v/>
      </c>
      <c r="F470" t="str">
        <f ca="1">IF(AND('Tracking Data'!L470&lt;&gt;"",'Tracking Data'!M470="",'Tracking Data'!$C470&lt;&gt;"Blocked",'Tracking Data'!$C470&lt;&gt;"Aborted"),1,"")</f>
        <v/>
      </c>
      <c r="G470" t="str">
        <f ca="1">IF(AND('Tracking Data'!M470&lt;&gt;"",'Tracking Data'!N470="",'Tracking Data'!$C470&lt;&gt;"Blocked",'Tracking Data'!$C470&lt;&gt;"Aborted"),1,"")</f>
        <v/>
      </c>
      <c r="H470" t="str">
        <f ca="1">IF(AND('Tracking Data'!N470&lt;&gt;"",'Tracking Data'!O470="",'Tracking Data'!$C470&lt;&gt;"Blocked",'Tracking Data'!$C470&lt;&gt;"Aborted"),1,"")</f>
        <v/>
      </c>
      <c r="I470" t="str">
        <f ca="1">IF(AND('Tracking Data'!O470&lt;&gt;"",'Tracking Data'!P470="",'Tracking Data'!$C470&lt;&gt;"Blocked",'Tracking Data'!$C470&lt;&gt;"Aborted"),1,"")</f>
        <v/>
      </c>
      <c r="J470" t="str">
        <f ca="1">IF(AND('Tracking Data'!P470&lt;&gt;"",'Tracking Data'!Q470="",'Tracking Data'!$C470&lt;&gt;"Blocked",'Tracking Data'!$C470&lt;&gt;"Aborted"),1,"")</f>
        <v/>
      </c>
      <c r="K470" t="str">
        <f ca="1">IF(AND('Tracking Data'!Q470&lt;&gt;"",'Tracking Data'!R470="",'Tracking Data'!$C470&lt;&gt;"Blocked",'Tracking Data'!$C470&lt;&gt;"Aborted"),1,"")</f>
        <v/>
      </c>
      <c r="L470" t="str">
        <f>IF('Tracking Data'!R470&lt;&gt;"",1,"")</f>
        <v/>
      </c>
      <c r="M470" t="b">
        <f>IF('Tracking Data'!H470="XS",0,IF('Tracking Data'!H470="S",2,IF('Tracking Data'!H470="M",3,IF('Tracking Data'!H470="L",5,IF('Tracking Data'!H470="XL",10)))))</f>
        <v>0</v>
      </c>
      <c r="N470" s="22" t="e">
        <f>WORKDAY('Tracking Data'!K470,M470)</f>
        <v>#VALUE!</v>
      </c>
      <c r="O470" s="22" t="e">
        <f>IF(L470&lt;&gt;1,N470,'Tracking Data'!R470)</f>
        <v>#VALUE!</v>
      </c>
    </row>
    <row r="471" spans="5:15" x14ac:dyDescent="0.25">
      <c r="E471" t="str">
        <f ca="1">IF(AND('Tracking Data'!K471&lt;&gt;"",'Tracking Data'!L471="",'Tracking Data'!$C471&lt;&gt;"Blocked",'Tracking Data'!$C471&lt;&gt;"Aborted"),1,"")</f>
        <v/>
      </c>
      <c r="F471" t="str">
        <f ca="1">IF(AND('Tracking Data'!L471&lt;&gt;"",'Tracking Data'!M471="",'Tracking Data'!$C471&lt;&gt;"Blocked",'Tracking Data'!$C471&lt;&gt;"Aborted"),1,"")</f>
        <v/>
      </c>
      <c r="G471" t="str">
        <f ca="1">IF(AND('Tracking Data'!M471&lt;&gt;"",'Tracking Data'!N471="",'Tracking Data'!$C471&lt;&gt;"Blocked",'Tracking Data'!$C471&lt;&gt;"Aborted"),1,"")</f>
        <v/>
      </c>
      <c r="H471" t="str">
        <f ca="1">IF(AND('Tracking Data'!N471&lt;&gt;"",'Tracking Data'!O471="",'Tracking Data'!$C471&lt;&gt;"Blocked",'Tracking Data'!$C471&lt;&gt;"Aborted"),1,"")</f>
        <v/>
      </c>
      <c r="I471" t="str">
        <f ca="1">IF(AND('Tracking Data'!O471&lt;&gt;"",'Tracking Data'!P471="",'Tracking Data'!$C471&lt;&gt;"Blocked",'Tracking Data'!$C471&lt;&gt;"Aborted"),1,"")</f>
        <v/>
      </c>
      <c r="J471" t="str">
        <f ca="1">IF(AND('Tracking Data'!P471&lt;&gt;"",'Tracking Data'!Q471="",'Tracking Data'!$C471&lt;&gt;"Blocked",'Tracking Data'!$C471&lt;&gt;"Aborted"),1,"")</f>
        <v/>
      </c>
      <c r="K471" t="str">
        <f ca="1">IF(AND('Tracking Data'!Q471&lt;&gt;"",'Tracking Data'!R471="",'Tracking Data'!$C471&lt;&gt;"Blocked",'Tracking Data'!$C471&lt;&gt;"Aborted"),1,"")</f>
        <v/>
      </c>
      <c r="L471" t="str">
        <f>IF('Tracking Data'!R471&lt;&gt;"",1,"")</f>
        <v/>
      </c>
      <c r="M471" t="b">
        <f>IF('Tracking Data'!H471="XS",0,IF('Tracking Data'!H471="S",2,IF('Tracking Data'!H471="M",3,IF('Tracking Data'!H471="L",5,IF('Tracking Data'!H471="XL",10)))))</f>
        <v>0</v>
      </c>
      <c r="N471" s="22" t="e">
        <f>WORKDAY('Tracking Data'!K471,M471)</f>
        <v>#VALUE!</v>
      </c>
      <c r="O471" s="22" t="e">
        <f>IF(L471&lt;&gt;1,N471,'Tracking Data'!R471)</f>
        <v>#VALUE!</v>
      </c>
    </row>
    <row r="472" spans="5:15" x14ac:dyDescent="0.25">
      <c r="E472" t="str">
        <f ca="1">IF(AND('Tracking Data'!K472&lt;&gt;"",'Tracking Data'!L472="",'Tracking Data'!$C472&lt;&gt;"Blocked",'Tracking Data'!$C472&lt;&gt;"Aborted"),1,"")</f>
        <v/>
      </c>
      <c r="F472" t="str">
        <f ca="1">IF(AND('Tracking Data'!L472&lt;&gt;"",'Tracking Data'!M472="",'Tracking Data'!$C472&lt;&gt;"Blocked",'Tracking Data'!$C472&lt;&gt;"Aborted"),1,"")</f>
        <v/>
      </c>
      <c r="G472" t="str">
        <f ca="1">IF(AND('Tracking Data'!M472&lt;&gt;"",'Tracking Data'!N472="",'Tracking Data'!$C472&lt;&gt;"Blocked",'Tracking Data'!$C472&lt;&gt;"Aborted"),1,"")</f>
        <v/>
      </c>
      <c r="H472" t="str">
        <f ca="1">IF(AND('Tracking Data'!N472&lt;&gt;"",'Tracking Data'!O472="",'Tracking Data'!$C472&lt;&gt;"Blocked",'Tracking Data'!$C472&lt;&gt;"Aborted"),1,"")</f>
        <v/>
      </c>
      <c r="I472" t="str">
        <f ca="1">IF(AND('Tracking Data'!O472&lt;&gt;"",'Tracking Data'!P472="",'Tracking Data'!$C472&lt;&gt;"Blocked",'Tracking Data'!$C472&lt;&gt;"Aborted"),1,"")</f>
        <v/>
      </c>
      <c r="J472" t="str">
        <f ca="1">IF(AND('Tracking Data'!P472&lt;&gt;"",'Tracking Data'!Q472="",'Tracking Data'!$C472&lt;&gt;"Blocked",'Tracking Data'!$C472&lt;&gt;"Aborted"),1,"")</f>
        <v/>
      </c>
      <c r="K472" t="str">
        <f ca="1">IF(AND('Tracking Data'!Q472&lt;&gt;"",'Tracking Data'!R472="",'Tracking Data'!$C472&lt;&gt;"Blocked",'Tracking Data'!$C472&lt;&gt;"Aborted"),1,"")</f>
        <v/>
      </c>
      <c r="L472" t="str">
        <f>IF('Tracking Data'!R472&lt;&gt;"",1,"")</f>
        <v/>
      </c>
      <c r="M472" t="b">
        <f>IF('Tracking Data'!H472="XS",0,IF('Tracking Data'!H472="S",2,IF('Tracking Data'!H472="M",3,IF('Tracking Data'!H472="L",5,IF('Tracking Data'!H472="XL",10)))))</f>
        <v>0</v>
      </c>
      <c r="N472" s="22" t="e">
        <f>WORKDAY('Tracking Data'!K472,M472)</f>
        <v>#VALUE!</v>
      </c>
      <c r="O472" s="22" t="e">
        <f>IF(L472&lt;&gt;1,N472,'Tracking Data'!R472)</f>
        <v>#VALUE!</v>
      </c>
    </row>
    <row r="473" spans="5:15" x14ac:dyDescent="0.25">
      <c r="E473" t="str">
        <f ca="1">IF(AND('Tracking Data'!K473&lt;&gt;"",'Tracking Data'!L473="",'Tracking Data'!$C473&lt;&gt;"Blocked",'Tracking Data'!$C473&lt;&gt;"Aborted"),1,"")</f>
        <v/>
      </c>
      <c r="F473" t="str">
        <f ca="1">IF(AND('Tracking Data'!L473&lt;&gt;"",'Tracking Data'!M473="",'Tracking Data'!$C473&lt;&gt;"Blocked",'Tracking Data'!$C473&lt;&gt;"Aborted"),1,"")</f>
        <v/>
      </c>
      <c r="G473" t="str">
        <f ca="1">IF(AND('Tracking Data'!M473&lt;&gt;"",'Tracking Data'!N473="",'Tracking Data'!$C473&lt;&gt;"Blocked",'Tracking Data'!$C473&lt;&gt;"Aborted"),1,"")</f>
        <v/>
      </c>
      <c r="H473" t="str">
        <f ca="1">IF(AND('Tracking Data'!N473&lt;&gt;"",'Tracking Data'!O473="",'Tracking Data'!$C473&lt;&gt;"Blocked",'Tracking Data'!$C473&lt;&gt;"Aborted"),1,"")</f>
        <v/>
      </c>
      <c r="I473" t="str">
        <f ca="1">IF(AND('Tracking Data'!O473&lt;&gt;"",'Tracking Data'!P473="",'Tracking Data'!$C473&lt;&gt;"Blocked",'Tracking Data'!$C473&lt;&gt;"Aborted"),1,"")</f>
        <v/>
      </c>
      <c r="J473" t="str">
        <f ca="1">IF(AND('Tracking Data'!P473&lt;&gt;"",'Tracking Data'!Q473="",'Tracking Data'!$C473&lt;&gt;"Blocked",'Tracking Data'!$C473&lt;&gt;"Aborted"),1,"")</f>
        <v/>
      </c>
      <c r="K473" t="str">
        <f ca="1">IF(AND('Tracking Data'!Q473&lt;&gt;"",'Tracking Data'!R473="",'Tracking Data'!$C473&lt;&gt;"Blocked",'Tracking Data'!$C473&lt;&gt;"Aborted"),1,"")</f>
        <v/>
      </c>
      <c r="L473" t="str">
        <f>IF('Tracking Data'!R473&lt;&gt;"",1,"")</f>
        <v/>
      </c>
      <c r="M473" t="b">
        <f>IF('Tracking Data'!H473="XS",0,IF('Tracking Data'!H473="S",2,IF('Tracking Data'!H473="M",3,IF('Tracking Data'!H473="L",5,IF('Tracking Data'!H473="XL",10)))))</f>
        <v>0</v>
      </c>
      <c r="N473" s="22" t="e">
        <f>WORKDAY('Tracking Data'!K473,M473)</f>
        <v>#VALUE!</v>
      </c>
      <c r="O473" s="22" t="e">
        <f>IF(L473&lt;&gt;1,N473,'Tracking Data'!R473)</f>
        <v>#VALUE!</v>
      </c>
    </row>
    <row r="474" spans="5:15" x14ac:dyDescent="0.25">
      <c r="E474" t="str">
        <f ca="1">IF(AND('Tracking Data'!K474&lt;&gt;"",'Tracking Data'!L474="",'Tracking Data'!$C474&lt;&gt;"Blocked",'Tracking Data'!$C474&lt;&gt;"Aborted"),1,"")</f>
        <v/>
      </c>
      <c r="F474" t="str">
        <f ca="1">IF(AND('Tracking Data'!L474&lt;&gt;"",'Tracking Data'!M474="",'Tracking Data'!$C474&lt;&gt;"Blocked",'Tracking Data'!$C474&lt;&gt;"Aborted"),1,"")</f>
        <v/>
      </c>
      <c r="G474" t="str">
        <f ca="1">IF(AND('Tracking Data'!M474&lt;&gt;"",'Tracking Data'!N474="",'Tracking Data'!$C474&lt;&gt;"Blocked",'Tracking Data'!$C474&lt;&gt;"Aborted"),1,"")</f>
        <v/>
      </c>
      <c r="H474" t="str">
        <f ca="1">IF(AND('Tracking Data'!N474&lt;&gt;"",'Tracking Data'!O474="",'Tracking Data'!$C474&lt;&gt;"Blocked",'Tracking Data'!$C474&lt;&gt;"Aborted"),1,"")</f>
        <v/>
      </c>
      <c r="I474" t="str">
        <f ca="1">IF(AND('Tracking Data'!O474&lt;&gt;"",'Tracking Data'!P474="",'Tracking Data'!$C474&lt;&gt;"Blocked",'Tracking Data'!$C474&lt;&gt;"Aborted"),1,"")</f>
        <v/>
      </c>
      <c r="J474" t="str">
        <f ca="1">IF(AND('Tracking Data'!P474&lt;&gt;"",'Tracking Data'!Q474="",'Tracking Data'!$C474&lt;&gt;"Blocked",'Tracking Data'!$C474&lt;&gt;"Aborted"),1,"")</f>
        <v/>
      </c>
      <c r="K474" t="str">
        <f ca="1">IF(AND('Tracking Data'!Q474&lt;&gt;"",'Tracking Data'!R474="",'Tracking Data'!$C474&lt;&gt;"Blocked",'Tracking Data'!$C474&lt;&gt;"Aborted"),1,"")</f>
        <v/>
      </c>
      <c r="L474" t="str">
        <f>IF('Tracking Data'!R474&lt;&gt;"",1,"")</f>
        <v/>
      </c>
      <c r="M474" t="b">
        <f>IF('Tracking Data'!H474="XS",0,IF('Tracking Data'!H474="S",2,IF('Tracking Data'!H474="M",3,IF('Tracking Data'!H474="L",5,IF('Tracking Data'!H474="XL",10)))))</f>
        <v>0</v>
      </c>
      <c r="N474" s="22" t="e">
        <f>WORKDAY('Tracking Data'!K474,M474)</f>
        <v>#VALUE!</v>
      </c>
      <c r="O474" s="22" t="e">
        <f>IF(L474&lt;&gt;1,N474,'Tracking Data'!R474)</f>
        <v>#VALUE!</v>
      </c>
    </row>
    <row r="475" spans="5:15" x14ac:dyDescent="0.25">
      <c r="E475" t="str">
        <f ca="1">IF(AND('Tracking Data'!K475&lt;&gt;"",'Tracking Data'!L475="",'Tracking Data'!$C475&lt;&gt;"Blocked",'Tracking Data'!$C475&lt;&gt;"Aborted"),1,"")</f>
        <v/>
      </c>
      <c r="F475" t="str">
        <f ca="1">IF(AND('Tracking Data'!L475&lt;&gt;"",'Tracking Data'!M475="",'Tracking Data'!$C475&lt;&gt;"Blocked",'Tracking Data'!$C475&lt;&gt;"Aborted"),1,"")</f>
        <v/>
      </c>
      <c r="G475" t="str">
        <f ca="1">IF(AND('Tracking Data'!M475&lt;&gt;"",'Tracking Data'!N475="",'Tracking Data'!$C475&lt;&gt;"Blocked",'Tracking Data'!$C475&lt;&gt;"Aborted"),1,"")</f>
        <v/>
      </c>
      <c r="H475" t="str">
        <f ca="1">IF(AND('Tracking Data'!N475&lt;&gt;"",'Tracking Data'!O475="",'Tracking Data'!$C475&lt;&gt;"Blocked",'Tracking Data'!$C475&lt;&gt;"Aborted"),1,"")</f>
        <v/>
      </c>
      <c r="I475" t="str">
        <f ca="1">IF(AND('Tracking Data'!O475&lt;&gt;"",'Tracking Data'!P475="",'Tracking Data'!$C475&lt;&gt;"Blocked",'Tracking Data'!$C475&lt;&gt;"Aborted"),1,"")</f>
        <v/>
      </c>
      <c r="J475" t="str">
        <f ca="1">IF(AND('Tracking Data'!P475&lt;&gt;"",'Tracking Data'!Q475="",'Tracking Data'!$C475&lt;&gt;"Blocked",'Tracking Data'!$C475&lt;&gt;"Aborted"),1,"")</f>
        <v/>
      </c>
      <c r="K475" t="str">
        <f ca="1">IF(AND('Tracking Data'!Q475&lt;&gt;"",'Tracking Data'!R475="",'Tracking Data'!$C475&lt;&gt;"Blocked",'Tracking Data'!$C475&lt;&gt;"Aborted"),1,"")</f>
        <v/>
      </c>
      <c r="L475" t="str">
        <f>IF('Tracking Data'!R475&lt;&gt;"",1,"")</f>
        <v/>
      </c>
      <c r="M475" t="b">
        <f>IF('Tracking Data'!H475="XS",0,IF('Tracking Data'!H475="S",2,IF('Tracking Data'!H475="M",3,IF('Tracking Data'!H475="L",5,IF('Tracking Data'!H475="XL",10)))))</f>
        <v>0</v>
      </c>
      <c r="N475" s="22" t="e">
        <f>WORKDAY('Tracking Data'!K475,M475)</f>
        <v>#VALUE!</v>
      </c>
      <c r="O475" s="22" t="e">
        <f>IF(L475&lt;&gt;1,N475,'Tracking Data'!R475)</f>
        <v>#VALUE!</v>
      </c>
    </row>
    <row r="476" spans="5:15" x14ac:dyDescent="0.25">
      <c r="E476" t="str">
        <f ca="1">IF(AND('Tracking Data'!K476&lt;&gt;"",'Tracking Data'!L476="",'Tracking Data'!$C476&lt;&gt;"Blocked",'Tracking Data'!$C476&lt;&gt;"Aborted"),1,"")</f>
        <v/>
      </c>
      <c r="F476" t="str">
        <f ca="1">IF(AND('Tracking Data'!L476&lt;&gt;"",'Tracking Data'!M476="",'Tracking Data'!$C476&lt;&gt;"Blocked",'Tracking Data'!$C476&lt;&gt;"Aborted"),1,"")</f>
        <v/>
      </c>
      <c r="G476" t="str">
        <f ca="1">IF(AND('Tracking Data'!M476&lt;&gt;"",'Tracking Data'!N476="",'Tracking Data'!$C476&lt;&gt;"Blocked",'Tracking Data'!$C476&lt;&gt;"Aborted"),1,"")</f>
        <v/>
      </c>
      <c r="H476" t="str">
        <f ca="1">IF(AND('Tracking Data'!N476&lt;&gt;"",'Tracking Data'!O476="",'Tracking Data'!$C476&lt;&gt;"Blocked",'Tracking Data'!$C476&lt;&gt;"Aborted"),1,"")</f>
        <v/>
      </c>
      <c r="I476" t="str">
        <f ca="1">IF(AND('Tracking Data'!O476&lt;&gt;"",'Tracking Data'!P476="",'Tracking Data'!$C476&lt;&gt;"Blocked",'Tracking Data'!$C476&lt;&gt;"Aborted"),1,"")</f>
        <v/>
      </c>
      <c r="J476" t="str">
        <f ca="1">IF(AND('Tracking Data'!P476&lt;&gt;"",'Tracking Data'!Q476="",'Tracking Data'!$C476&lt;&gt;"Blocked",'Tracking Data'!$C476&lt;&gt;"Aborted"),1,"")</f>
        <v/>
      </c>
      <c r="K476" t="str">
        <f ca="1">IF(AND('Tracking Data'!Q476&lt;&gt;"",'Tracking Data'!R476="",'Tracking Data'!$C476&lt;&gt;"Blocked",'Tracking Data'!$C476&lt;&gt;"Aborted"),1,"")</f>
        <v/>
      </c>
      <c r="L476" t="str">
        <f>IF('Tracking Data'!R476&lt;&gt;"",1,"")</f>
        <v/>
      </c>
      <c r="M476" t="b">
        <f>IF('Tracking Data'!H476="XS",0,IF('Tracking Data'!H476="S",2,IF('Tracking Data'!H476="M",3,IF('Tracking Data'!H476="L",5,IF('Tracking Data'!H476="XL",10)))))</f>
        <v>0</v>
      </c>
      <c r="N476" s="22" t="e">
        <f>WORKDAY('Tracking Data'!K476,M476)</f>
        <v>#VALUE!</v>
      </c>
      <c r="O476" s="22" t="e">
        <f>IF(L476&lt;&gt;1,N476,'Tracking Data'!R476)</f>
        <v>#VALUE!</v>
      </c>
    </row>
    <row r="477" spans="5:15" x14ac:dyDescent="0.25">
      <c r="E477" t="str">
        <f ca="1">IF(AND('Tracking Data'!K477&lt;&gt;"",'Tracking Data'!L477="",'Tracking Data'!$C477&lt;&gt;"Blocked",'Tracking Data'!$C477&lt;&gt;"Aborted"),1,"")</f>
        <v/>
      </c>
      <c r="F477" t="str">
        <f ca="1">IF(AND('Tracking Data'!L477&lt;&gt;"",'Tracking Data'!M477="",'Tracking Data'!$C477&lt;&gt;"Blocked",'Tracking Data'!$C477&lt;&gt;"Aborted"),1,"")</f>
        <v/>
      </c>
      <c r="G477" t="str">
        <f ca="1">IF(AND('Tracking Data'!M477&lt;&gt;"",'Tracking Data'!N477="",'Tracking Data'!$C477&lt;&gt;"Blocked",'Tracking Data'!$C477&lt;&gt;"Aborted"),1,"")</f>
        <v/>
      </c>
      <c r="H477" t="str">
        <f ca="1">IF(AND('Tracking Data'!N477&lt;&gt;"",'Tracking Data'!O477="",'Tracking Data'!$C477&lt;&gt;"Blocked",'Tracking Data'!$C477&lt;&gt;"Aborted"),1,"")</f>
        <v/>
      </c>
      <c r="I477" t="str">
        <f ca="1">IF(AND('Tracking Data'!O477&lt;&gt;"",'Tracking Data'!P477="",'Tracking Data'!$C477&lt;&gt;"Blocked",'Tracking Data'!$C477&lt;&gt;"Aborted"),1,"")</f>
        <v/>
      </c>
      <c r="J477" t="str">
        <f ca="1">IF(AND('Tracking Data'!P477&lt;&gt;"",'Tracking Data'!Q477="",'Tracking Data'!$C477&lt;&gt;"Blocked",'Tracking Data'!$C477&lt;&gt;"Aborted"),1,"")</f>
        <v/>
      </c>
      <c r="K477" t="str">
        <f ca="1">IF(AND('Tracking Data'!Q477&lt;&gt;"",'Tracking Data'!R477="",'Tracking Data'!$C477&lt;&gt;"Blocked",'Tracking Data'!$C477&lt;&gt;"Aborted"),1,"")</f>
        <v/>
      </c>
      <c r="L477" t="str">
        <f>IF('Tracking Data'!R477&lt;&gt;"",1,"")</f>
        <v/>
      </c>
      <c r="M477" t="b">
        <f>IF('Tracking Data'!H477="XS",0,IF('Tracking Data'!H477="S",2,IF('Tracking Data'!H477="M",3,IF('Tracking Data'!H477="L",5,IF('Tracking Data'!H477="XL",10)))))</f>
        <v>0</v>
      </c>
      <c r="N477" s="22" t="e">
        <f>WORKDAY('Tracking Data'!K477,M477)</f>
        <v>#VALUE!</v>
      </c>
      <c r="O477" s="22" t="e">
        <f>IF(L477&lt;&gt;1,N477,'Tracking Data'!R477)</f>
        <v>#VALUE!</v>
      </c>
    </row>
    <row r="478" spans="5:15" x14ac:dyDescent="0.25">
      <c r="E478" t="str">
        <f ca="1">IF(AND('Tracking Data'!K478&lt;&gt;"",'Tracking Data'!L478="",'Tracking Data'!$C478&lt;&gt;"Blocked",'Tracking Data'!$C478&lt;&gt;"Aborted"),1,"")</f>
        <v/>
      </c>
      <c r="F478" t="str">
        <f ca="1">IF(AND('Tracking Data'!L478&lt;&gt;"",'Tracking Data'!M478="",'Tracking Data'!$C478&lt;&gt;"Blocked",'Tracking Data'!$C478&lt;&gt;"Aborted"),1,"")</f>
        <v/>
      </c>
      <c r="G478" t="str">
        <f ca="1">IF(AND('Tracking Data'!M478&lt;&gt;"",'Tracking Data'!N478="",'Tracking Data'!$C478&lt;&gt;"Blocked",'Tracking Data'!$C478&lt;&gt;"Aborted"),1,"")</f>
        <v/>
      </c>
      <c r="H478" t="str">
        <f ca="1">IF(AND('Tracking Data'!N478&lt;&gt;"",'Tracking Data'!O478="",'Tracking Data'!$C478&lt;&gt;"Blocked",'Tracking Data'!$C478&lt;&gt;"Aborted"),1,"")</f>
        <v/>
      </c>
      <c r="I478" t="str">
        <f ca="1">IF(AND('Tracking Data'!O478&lt;&gt;"",'Tracking Data'!P478="",'Tracking Data'!$C478&lt;&gt;"Blocked",'Tracking Data'!$C478&lt;&gt;"Aborted"),1,"")</f>
        <v/>
      </c>
      <c r="J478" t="str">
        <f ca="1">IF(AND('Tracking Data'!P478&lt;&gt;"",'Tracking Data'!Q478="",'Tracking Data'!$C478&lt;&gt;"Blocked",'Tracking Data'!$C478&lt;&gt;"Aborted"),1,"")</f>
        <v/>
      </c>
      <c r="K478" t="str">
        <f ca="1">IF(AND('Tracking Data'!Q478&lt;&gt;"",'Tracking Data'!R478="",'Tracking Data'!$C478&lt;&gt;"Blocked",'Tracking Data'!$C478&lt;&gt;"Aborted"),1,"")</f>
        <v/>
      </c>
      <c r="L478" t="str">
        <f>IF('Tracking Data'!R478&lt;&gt;"",1,"")</f>
        <v/>
      </c>
      <c r="M478" t="b">
        <f>IF('Tracking Data'!H478="XS",0,IF('Tracking Data'!H478="S",2,IF('Tracking Data'!H478="M",3,IF('Tracking Data'!H478="L",5,IF('Tracking Data'!H478="XL",10)))))</f>
        <v>0</v>
      </c>
      <c r="N478" s="22" t="e">
        <f>WORKDAY('Tracking Data'!K478,M478)</f>
        <v>#VALUE!</v>
      </c>
      <c r="O478" s="22" t="e">
        <f>IF(L478&lt;&gt;1,N478,'Tracking Data'!R478)</f>
        <v>#VALUE!</v>
      </c>
    </row>
    <row r="479" spans="5:15" x14ac:dyDescent="0.25">
      <c r="E479" t="str">
        <f ca="1">IF(AND('Tracking Data'!K479&lt;&gt;"",'Tracking Data'!L479="",'Tracking Data'!$C479&lt;&gt;"Blocked",'Tracking Data'!$C479&lt;&gt;"Aborted"),1,"")</f>
        <v/>
      </c>
      <c r="F479" t="str">
        <f ca="1">IF(AND('Tracking Data'!L479&lt;&gt;"",'Tracking Data'!M479="",'Tracking Data'!$C479&lt;&gt;"Blocked",'Tracking Data'!$C479&lt;&gt;"Aborted"),1,"")</f>
        <v/>
      </c>
      <c r="G479" t="str">
        <f ca="1">IF(AND('Tracking Data'!M479&lt;&gt;"",'Tracking Data'!N479="",'Tracking Data'!$C479&lt;&gt;"Blocked",'Tracking Data'!$C479&lt;&gt;"Aborted"),1,"")</f>
        <v/>
      </c>
      <c r="H479" t="str">
        <f ca="1">IF(AND('Tracking Data'!N479&lt;&gt;"",'Tracking Data'!O479="",'Tracking Data'!$C479&lt;&gt;"Blocked",'Tracking Data'!$C479&lt;&gt;"Aborted"),1,"")</f>
        <v/>
      </c>
      <c r="I479" t="str">
        <f ca="1">IF(AND('Tracking Data'!O479&lt;&gt;"",'Tracking Data'!P479="",'Tracking Data'!$C479&lt;&gt;"Blocked",'Tracking Data'!$C479&lt;&gt;"Aborted"),1,"")</f>
        <v/>
      </c>
      <c r="J479" t="str">
        <f ca="1">IF(AND('Tracking Data'!P479&lt;&gt;"",'Tracking Data'!Q479="",'Tracking Data'!$C479&lt;&gt;"Blocked",'Tracking Data'!$C479&lt;&gt;"Aborted"),1,"")</f>
        <v/>
      </c>
      <c r="K479" t="str">
        <f ca="1">IF(AND('Tracking Data'!Q479&lt;&gt;"",'Tracking Data'!R479="",'Tracking Data'!$C479&lt;&gt;"Blocked",'Tracking Data'!$C479&lt;&gt;"Aborted"),1,"")</f>
        <v/>
      </c>
      <c r="L479" t="str">
        <f>IF('Tracking Data'!R479&lt;&gt;"",1,"")</f>
        <v/>
      </c>
      <c r="M479" t="b">
        <f>IF('Tracking Data'!H479="XS",0,IF('Tracking Data'!H479="S",2,IF('Tracking Data'!H479="M",3,IF('Tracking Data'!H479="L",5,IF('Tracking Data'!H479="XL",10)))))</f>
        <v>0</v>
      </c>
      <c r="N479" s="22" t="e">
        <f>WORKDAY('Tracking Data'!K479,M479)</f>
        <v>#VALUE!</v>
      </c>
      <c r="O479" s="22" t="e">
        <f>IF(L479&lt;&gt;1,N479,'Tracking Data'!R479)</f>
        <v>#VALUE!</v>
      </c>
    </row>
    <row r="480" spans="5:15" x14ac:dyDescent="0.25">
      <c r="E480" t="str">
        <f ca="1">IF(AND('Tracking Data'!K480&lt;&gt;"",'Tracking Data'!L480="",'Tracking Data'!$C480&lt;&gt;"Blocked",'Tracking Data'!$C480&lt;&gt;"Aborted"),1,"")</f>
        <v/>
      </c>
      <c r="F480" t="str">
        <f ca="1">IF(AND('Tracking Data'!L480&lt;&gt;"",'Tracking Data'!M480="",'Tracking Data'!$C480&lt;&gt;"Blocked",'Tracking Data'!$C480&lt;&gt;"Aborted"),1,"")</f>
        <v/>
      </c>
      <c r="G480" t="str">
        <f ca="1">IF(AND('Tracking Data'!M480&lt;&gt;"",'Tracking Data'!N480="",'Tracking Data'!$C480&lt;&gt;"Blocked",'Tracking Data'!$C480&lt;&gt;"Aborted"),1,"")</f>
        <v/>
      </c>
      <c r="H480" t="str">
        <f ca="1">IF(AND('Tracking Data'!N480&lt;&gt;"",'Tracking Data'!O480="",'Tracking Data'!$C480&lt;&gt;"Blocked",'Tracking Data'!$C480&lt;&gt;"Aborted"),1,"")</f>
        <v/>
      </c>
      <c r="I480" t="str">
        <f ca="1">IF(AND('Tracking Data'!O480&lt;&gt;"",'Tracking Data'!P480="",'Tracking Data'!$C480&lt;&gt;"Blocked",'Tracking Data'!$C480&lt;&gt;"Aborted"),1,"")</f>
        <v/>
      </c>
      <c r="J480" t="str">
        <f ca="1">IF(AND('Tracking Data'!P480&lt;&gt;"",'Tracking Data'!Q480="",'Tracking Data'!$C480&lt;&gt;"Blocked",'Tracking Data'!$C480&lt;&gt;"Aborted"),1,"")</f>
        <v/>
      </c>
      <c r="K480" t="str">
        <f ca="1">IF(AND('Tracking Data'!Q480&lt;&gt;"",'Tracking Data'!R480="",'Tracking Data'!$C480&lt;&gt;"Blocked",'Tracking Data'!$C480&lt;&gt;"Aborted"),1,"")</f>
        <v/>
      </c>
      <c r="L480" t="str">
        <f>IF('Tracking Data'!R480&lt;&gt;"",1,"")</f>
        <v/>
      </c>
      <c r="M480" t="b">
        <f>IF('Tracking Data'!H480="XS",0,IF('Tracking Data'!H480="S",2,IF('Tracking Data'!H480="M",3,IF('Tracking Data'!H480="L",5,IF('Tracking Data'!H480="XL",10)))))</f>
        <v>0</v>
      </c>
      <c r="N480" s="22" t="e">
        <f>WORKDAY('Tracking Data'!K480,M480)</f>
        <v>#VALUE!</v>
      </c>
      <c r="O480" s="22" t="e">
        <f>IF(L480&lt;&gt;1,N480,'Tracking Data'!R480)</f>
        <v>#VALUE!</v>
      </c>
    </row>
    <row r="481" spans="5:15" x14ac:dyDescent="0.25">
      <c r="E481" t="str">
        <f ca="1">IF(AND('Tracking Data'!K481&lt;&gt;"",'Tracking Data'!L481="",'Tracking Data'!$C481&lt;&gt;"Blocked",'Tracking Data'!$C481&lt;&gt;"Aborted"),1,"")</f>
        <v/>
      </c>
      <c r="F481" t="str">
        <f ca="1">IF(AND('Tracking Data'!L481&lt;&gt;"",'Tracking Data'!M481="",'Tracking Data'!$C481&lt;&gt;"Blocked",'Tracking Data'!$C481&lt;&gt;"Aborted"),1,"")</f>
        <v/>
      </c>
      <c r="G481" t="str">
        <f ca="1">IF(AND('Tracking Data'!M481&lt;&gt;"",'Tracking Data'!N481="",'Tracking Data'!$C481&lt;&gt;"Blocked",'Tracking Data'!$C481&lt;&gt;"Aborted"),1,"")</f>
        <v/>
      </c>
      <c r="H481" t="str">
        <f ca="1">IF(AND('Tracking Data'!N481&lt;&gt;"",'Tracking Data'!O481="",'Tracking Data'!$C481&lt;&gt;"Blocked",'Tracking Data'!$C481&lt;&gt;"Aborted"),1,"")</f>
        <v/>
      </c>
      <c r="I481" t="str">
        <f ca="1">IF(AND('Tracking Data'!O481&lt;&gt;"",'Tracking Data'!P481="",'Tracking Data'!$C481&lt;&gt;"Blocked",'Tracking Data'!$C481&lt;&gt;"Aborted"),1,"")</f>
        <v/>
      </c>
      <c r="J481" t="str">
        <f ca="1">IF(AND('Tracking Data'!P481&lt;&gt;"",'Tracking Data'!Q481="",'Tracking Data'!$C481&lt;&gt;"Blocked",'Tracking Data'!$C481&lt;&gt;"Aborted"),1,"")</f>
        <v/>
      </c>
      <c r="K481" t="str">
        <f ca="1">IF(AND('Tracking Data'!Q481&lt;&gt;"",'Tracking Data'!R481="",'Tracking Data'!$C481&lt;&gt;"Blocked",'Tracking Data'!$C481&lt;&gt;"Aborted"),1,"")</f>
        <v/>
      </c>
      <c r="L481" t="str">
        <f>IF('Tracking Data'!R481&lt;&gt;"",1,"")</f>
        <v/>
      </c>
      <c r="M481" t="b">
        <f>IF('Tracking Data'!H481="XS",0,IF('Tracking Data'!H481="S",2,IF('Tracking Data'!H481="M",3,IF('Tracking Data'!H481="L",5,IF('Tracking Data'!H481="XL",10)))))</f>
        <v>0</v>
      </c>
      <c r="N481" s="22" t="e">
        <f>WORKDAY('Tracking Data'!K481,M481)</f>
        <v>#VALUE!</v>
      </c>
      <c r="O481" s="22" t="e">
        <f>IF(L481&lt;&gt;1,N481,'Tracking Data'!R481)</f>
        <v>#VALUE!</v>
      </c>
    </row>
    <row r="482" spans="5:15" x14ac:dyDescent="0.25">
      <c r="E482" t="str">
        <f ca="1">IF(AND('Tracking Data'!K482&lt;&gt;"",'Tracking Data'!L482="",'Tracking Data'!$C482&lt;&gt;"Blocked",'Tracking Data'!$C482&lt;&gt;"Aborted"),1,"")</f>
        <v/>
      </c>
      <c r="F482" t="str">
        <f ca="1">IF(AND('Tracking Data'!L482&lt;&gt;"",'Tracking Data'!M482="",'Tracking Data'!$C482&lt;&gt;"Blocked",'Tracking Data'!$C482&lt;&gt;"Aborted"),1,"")</f>
        <v/>
      </c>
      <c r="G482" t="str">
        <f ca="1">IF(AND('Tracking Data'!M482&lt;&gt;"",'Tracking Data'!N482="",'Tracking Data'!$C482&lt;&gt;"Blocked",'Tracking Data'!$C482&lt;&gt;"Aborted"),1,"")</f>
        <v/>
      </c>
      <c r="H482" t="str">
        <f ca="1">IF(AND('Tracking Data'!N482&lt;&gt;"",'Tracking Data'!O482="",'Tracking Data'!$C482&lt;&gt;"Blocked",'Tracking Data'!$C482&lt;&gt;"Aborted"),1,"")</f>
        <v/>
      </c>
      <c r="I482" t="str">
        <f ca="1">IF(AND('Tracking Data'!O482&lt;&gt;"",'Tracking Data'!P482="",'Tracking Data'!$C482&lt;&gt;"Blocked",'Tracking Data'!$C482&lt;&gt;"Aborted"),1,"")</f>
        <v/>
      </c>
      <c r="J482" t="str">
        <f ca="1">IF(AND('Tracking Data'!P482&lt;&gt;"",'Tracking Data'!Q482="",'Tracking Data'!$C482&lt;&gt;"Blocked",'Tracking Data'!$C482&lt;&gt;"Aborted"),1,"")</f>
        <v/>
      </c>
      <c r="K482" t="str">
        <f ca="1">IF(AND('Tracking Data'!Q482&lt;&gt;"",'Tracking Data'!R482="",'Tracking Data'!$C482&lt;&gt;"Blocked",'Tracking Data'!$C482&lt;&gt;"Aborted"),1,"")</f>
        <v/>
      </c>
      <c r="L482" t="str">
        <f>IF('Tracking Data'!R482&lt;&gt;"",1,"")</f>
        <v/>
      </c>
      <c r="M482" t="b">
        <f>IF('Tracking Data'!H482="XS",0,IF('Tracking Data'!H482="S",2,IF('Tracking Data'!H482="M",3,IF('Tracking Data'!H482="L",5,IF('Tracking Data'!H482="XL",10)))))</f>
        <v>0</v>
      </c>
      <c r="N482" s="22" t="e">
        <f>WORKDAY('Tracking Data'!K482,M482)</f>
        <v>#VALUE!</v>
      </c>
      <c r="O482" s="22" t="e">
        <f>IF(L482&lt;&gt;1,N482,'Tracking Data'!R482)</f>
        <v>#VALUE!</v>
      </c>
    </row>
    <row r="483" spans="5:15" x14ac:dyDescent="0.25">
      <c r="E483" t="str">
        <f ca="1">IF(AND('Tracking Data'!K483&lt;&gt;"",'Tracking Data'!L483="",'Tracking Data'!$C483&lt;&gt;"Blocked",'Tracking Data'!$C483&lt;&gt;"Aborted"),1,"")</f>
        <v/>
      </c>
      <c r="F483" t="str">
        <f ca="1">IF(AND('Tracking Data'!L483&lt;&gt;"",'Tracking Data'!M483="",'Tracking Data'!$C483&lt;&gt;"Blocked",'Tracking Data'!$C483&lt;&gt;"Aborted"),1,"")</f>
        <v/>
      </c>
      <c r="G483" t="str">
        <f ca="1">IF(AND('Tracking Data'!M483&lt;&gt;"",'Tracking Data'!N483="",'Tracking Data'!$C483&lt;&gt;"Blocked",'Tracking Data'!$C483&lt;&gt;"Aborted"),1,"")</f>
        <v/>
      </c>
      <c r="H483" t="str">
        <f ca="1">IF(AND('Tracking Data'!N483&lt;&gt;"",'Tracking Data'!O483="",'Tracking Data'!$C483&lt;&gt;"Blocked",'Tracking Data'!$C483&lt;&gt;"Aborted"),1,"")</f>
        <v/>
      </c>
      <c r="I483" t="str">
        <f ca="1">IF(AND('Tracking Data'!O483&lt;&gt;"",'Tracking Data'!P483="",'Tracking Data'!$C483&lt;&gt;"Blocked",'Tracking Data'!$C483&lt;&gt;"Aborted"),1,"")</f>
        <v/>
      </c>
      <c r="J483" t="str">
        <f ca="1">IF(AND('Tracking Data'!P483&lt;&gt;"",'Tracking Data'!Q483="",'Tracking Data'!$C483&lt;&gt;"Blocked",'Tracking Data'!$C483&lt;&gt;"Aborted"),1,"")</f>
        <v/>
      </c>
      <c r="K483" t="str">
        <f ca="1">IF(AND('Tracking Data'!Q483&lt;&gt;"",'Tracking Data'!R483="",'Tracking Data'!$C483&lt;&gt;"Blocked",'Tracking Data'!$C483&lt;&gt;"Aborted"),1,"")</f>
        <v/>
      </c>
      <c r="L483" t="str">
        <f>IF('Tracking Data'!R483&lt;&gt;"",1,"")</f>
        <v/>
      </c>
      <c r="M483" t="b">
        <f>IF('Tracking Data'!H483="XS",0,IF('Tracking Data'!H483="S",2,IF('Tracking Data'!H483="M",3,IF('Tracking Data'!H483="L",5,IF('Tracking Data'!H483="XL",10)))))</f>
        <v>0</v>
      </c>
      <c r="N483" s="22" t="e">
        <f>WORKDAY('Tracking Data'!K483,M483)</f>
        <v>#VALUE!</v>
      </c>
      <c r="O483" s="22" t="e">
        <f>IF(L483&lt;&gt;1,N483,'Tracking Data'!R483)</f>
        <v>#VALUE!</v>
      </c>
    </row>
    <row r="484" spans="5:15" x14ac:dyDescent="0.25">
      <c r="E484" t="str">
        <f ca="1">IF(AND('Tracking Data'!K484&lt;&gt;"",'Tracking Data'!L484="",'Tracking Data'!$C484&lt;&gt;"Blocked",'Tracking Data'!$C484&lt;&gt;"Aborted"),1,"")</f>
        <v/>
      </c>
      <c r="F484" t="str">
        <f ca="1">IF(AND('Tracking Data'!L484&lt;&gt;"",'Tracking Data'!M484="",'Tracking Data'!$C484&lt;&gt;"Blocked",'Tracking Data'!$C484&lt;&gt;"Aborted"),1,"")</f>
        <v/>
      </c>
      <c r="G484" t="str">
        <f ca="1">IF(AND('Tracking Data'!M484&lt;&gt;"",'Tracking Data'!N484="",'Tracking Data'!$C484&lt;&gt;"Blocked",'Tracking Data'!$C484&lt;&gt;"Aborted"),1,"")</f>
        <v/>
      </c>
      <c r="H484" t="str">
        <f ca="1">IF(AND('Tracking Data'!N484&lt;&gt;"",'Tracking Data'!O484="",'Tracking Data'!$C484&lt;&gt;"Blocked",'Tracking Data'!$C484&lt;&gt;"Aborted"),1,"")</f>
        <v/>
      </c>
      <c r="I484" t="str">
        <f ca="1">IF(AND('Tracking Data'!O484&lt;&gt;"",'Tracking Data'!P484="",'Tracking Data'!$C484&lt;&gt;"Blocked",'Tracking Data'!$C484&lt;&gt;"Aborted"),1,"")</f>
        <v/>
      </c>
      <c r="J484" t="str">
        <f ca="1">IF(AND('Tracking Data'!P484&lt;&gt;"",'Tracking Data'!Q484="",'Tracking Data'!$C484&lt;&gt;"Blocked",'Tracking Data'!$C484&lt;&gt;"Aborted"),1,"")</f>
        <v/>
      </c>
      <c r="K484" t="str">
        <f ca="1">IF(AND('Tracking Data'!Q484&lt;&gt;"",'Tracking Data'!R484="",'Tracking Data'!$C484&lt;&gt;"Blocked",'Tracking Data'!$C484&lt;&gt;"Aborted"),1,"")</f>
        <v/>
      </c>
      <c r="L484" t="str">
        <f>IF('Tracking Data'!R484&lt;&gt;"",1,"")</f>
        <v/>
      </c>
      <c r="M484" t="b">
        <f>IF('Tracking Data'!H484="XS",0,IF('Tracking Data'!H484="S",2,IF('Tracking Data'!H484="M",3,IF('Tracking Data'!H484="L",5,IF('Tracking Data'!H484="XL",10)))))</f>
        <v>0</v>
      </c>
      <c r="N484" s="22" t="e">
        <f>WORKDAY('Tracking Data'!K484,M484)</f>
        <v>#VALUE!</v>
      </c>
      <c r="O484" s="22" t="e">
        <f>IF(L484&lt;&gt;1,N484,'Tracking Data'!R484)</f>
        <v>#VALUE!</v>
      </c>
    </row>
    <row r="485" spans="5:15" x14ac:dyDescent="0.25">
      <c r="E485" t="str">
        <f ca="1">IF(AND('Tracking Data'!K485&lt;&gt;"",'Tracking Data'!L485="",'Tracking Data'!$C485&lt;&gt;"Blocked",'Tracking Data'!$C485&lt;&gt;"Aborted"),1,"")</f>
        <v/>
      </c>
      <c r="F485" t="str">
        <f ca="1">IF(AND('Tracking Data'!L485&lt;&gt;"",'Tracking Data'!M485="",'Tracking Data'!$C485&lt;&gt;"Blocked",'Tracking Data'!$C485&lt;&gt;"Aborted"),1,"")</f>
        <v/>
      </c>
      <c r="G485" t="str">
        <f ca="1">IF(AND('Tracking Data'!M485&lt;&gt;"",'Tracking Data'!N485="",'Tracking Data'!$C485&lt;&gt;"Blocked",'Tracking Data'!$C485&lt;&gt;"Aborted"),1,"")</f>
        <v/>
      </c>
      <c r="H485" t="str">
        <f ca="1">IF(AND('Tracking Data'!N485&lt;&gt;"",'Tracking Data'!O485="",'Tracking Data'!$C485&lt;&gt;"Blocked",'Tracking Data'!$C485&lt;&gt;"Aborted"),1,"")</f>
        <v/>
      </c>
      <c r="I485" t="str">
        <f ca="1">IF(AND('Tracking Data'!O485&lt;&gt;"",'Tracking Data'!P485="",'Tracking Data'!$C485&lt;&gt;"Blocked",'Tracking Data'!$C485&lt;&gt;"Aborted"),1,"")</f>
        <v/>
      </c>
      <c r="J485" t="str">
        <f ca="1">IF(AND('Tracking Data'!P485&lt;&gt;"",'Tracking Data'!Q485="",'Tracking Data'!$C485&lt;&gt;"Blocked",'Tracking Data'!$C485&lt;&gt;"Aborted"),1,"")</f>
        <v/>
      </c>
      <c r="K485" t="str">
        <f ca="1">IF(AND('Tracking Data'!Q485&lt;&gt;"",'Tracking Data'!R485="",'Tracking Data'!$C485&lt;&gt;"Blocked",'Tracking Data'!$C485&lt;&gt;"Aborted"),1,"")</f>
        <v/>
      </c>
      <c r="L485" t="str">
        <f>IF('Tracking Data'!R485&lt;&gt;"",1,"")</f>
        <v/>
      </c>
      <c r="M485" t="b">
        <f>IF('Tracking Data'!H485="XS",0,IF('Tracking Data'!H485="S",2,IF('Tracking Data'!H485="M",3,IF('Tracking Data'!H485="L",5,IF('Tracking Data'!H485="XL",10)))))</f>
        <v>0</v>
      </c>
      <c r="N485" s="22" t="e">
        <f>WORKDAY('Tracking Data'!K485,M485)</f>
        <v>#VALUE!</v>
      </c>
      <c r="O485" s="22" t="e">
        <f>IF(L485&lt;&gt;1,N485,'Tracking Data'!R485)</f>
        <v>#VALUE!</v>
      </c>
    </row>
    <row r="486" spans="5:15" x14ac:dyDescent="0.25">
      <c r="E486" t="str">
        <f ca="1">IF(AND('Tracking Data'!K486&lt;&gt;"",'Tracking Data'!L486="",'Tracking Data'!$C486&lt;&gt;"Blocked",'Tracking Data'!$C486&lt;&gt;"Aborted"),1,"")</f>
        <v/>
      </c>
      <c r="F486" t="str">
        <f ca="1">IF(AND('Tracking Data'!L486&lt;&gt;"",'Tracking Data'!M486="",'Tracking Data'!$C486&lt;&gt;"Blocked",'Tracking Data'!$C486&lt;&gt;"Aborted"),1,"")</f>
        <v/>
      </c>
      <c r="G486" t="str">
        <f ca="1">IF(AND('Tracking Data'!M486&lt;&gt;"",'Tracking Data'!N486="",'Tracking Data'!$C486&lt;&gt;"Blocked",'Tracking Data'!$C486&lt;&gt;"Aborted"),1,"")</f>
        <v/>
      </c>
      <c r="H486" t="str">
        <f ca="1">IF(AND('Tracking Data'!N486&lt;&gt;"",'Tracking Data'!O486="",'Tracking Data'!$C486&lt;&gt;"Blocked",'Tracking Data'!$C486&lt;&gt;"Aborted"),1,"")</f>
        <v/>
      </c>
      <c r="I486" t="str">
        <f ca="1">IF(AND('Tracking Data'!O486&lt;&gt;"",'Tracking Data'!P486="",'Tracking Data'!$C486&lt;&gt;"Blocked",'Tracking Data'!$C486&lt;&gt;"Aborted"),1,"")</f>
        <v/>
      </c>
      <c r="J486" t="str">
        <f ca="1">IF(AND('Tracking Data'!P486&lt;&gt;"",'Tracking Data'!Q486="",'Tracking Data'!$C486&lt;&gt;"Blocked",'Tracking Data'!$C486&lt;&gt;"Aborted"),1,"")</f>
        <v/>
      </c>
      <c r="K486" t="str">
        <f ca="1">IF(AND('Tracking Data'!Q486&lt;&gt;"",'Tracking Data'!R486="",'Tracking Data'!$C486&lt;&gt;"Blocked",'Tracking Data'!$C486&lt;&gt;"Aborted"),1,"")</f>
        <v/>
      </c>
      <c r="L486" t="str">
        <f>IF('Tracking Data'!R486&lt;&gt;"",1,"")</f>
        <v/>
      </c>
      <c r="M486" t="b">
        <f>IF('Tracking Data'!H486="XS",0,IF('Tracking Data'!H486="S",2,IF('Tracking Data'!H486="M",3,IF('Tracking Data'!H486="L",5,IF('Tracking Data'!H486="XL",10)))))</f>
        <v>0</v>
      </c>
      <c r="N486" s="22" t="e">
        <f>WORKDAY('Tracking Data'!K486,M486)</f>
        <v>#VALUE!</v>
      </c>
      <c r="O486" s="22" t="e">
        <f>IF(L486&lt;&gt;1,N486,'Tracking Data'!R486)</f>
        <v>#VALUE!</v>
      </c>
    </row>
    <row r="487" spans="5:15" x14ac:dyDescent="0.25">
      <c r="E487" t="str">
        <f ca="1">IF(AND('Tracking Data'!K487&lt;&gt;"",'Tracking Data'!L487="",'Tracking Data'!$C487&lt;&gt;"Blocked",'Tracking Data'!$C487&lt;&gt;"Aborted"),1,"")</f>
        <v/>
      </c>
      <c r="F487" t="str">
        <f ca="1">IF(AND('Tracking Data'!L487&lt;&gt;"",'Tracking Data'!M487="",'Tracking Data'!$C487&lt;&gt;"Blocked",'Tracking Data'!$C487&lt;&gt;"Aborted"),1,"")</f>
        <v/>
      </c>
      <c r="G487" t="str">
        <f ca="1">IF(AND('Tracking Data'!M487&lt;&gt;"",'Tracking Data'!N487="",'Tracking Data'!$C487&lt;&gt;"Blocked",'Tracking Data'!$C487&lt;&gt;"Aborted"),1,"")</f>
        <v/>
      </c>
      <c r="H487" t="str">
        <f ca="1">IF(AND('Tracking Data'!N487&lt;&gt;"",'Tracking Data'!O487="",'Tracking Data'!$C487&lt;&gt;"Blocked",'Tracking Data'!$C487&lt;&gt;"Aborted"),1,"")</f>
        <v/>
      </c>
      <c r="I487" t="str">
        <f ca="1">IF(AND('Tracking Data'!O487&lt;&gt;"",'Tracking Data'!P487="",'Tracking Data'!$C487&lt;&gt;"Blocked",'Tracking Data'!$C487&lt;&gt;"Aborted"),1,"")</f>
        <v/>
      </c>
      <c r="J487" t="str">
        <f ca="1">IF(AND('Tracking Data'!P487&lt;&gt;"",'Tracking Data'!Q487="",'Tracking Data'!$C487&lt;&gt;"Blocked",'Tracking Data'!$C487&lt;&gt;"Aborted"),1,"")</f>
        <v/>
      </c>
      <c r="K487" t="str">
        <f ca="1">IF(AND('Tracking Data'!Q487&lt;&gt;"",'Tracking Data'!R487="",'Tracking Data'!$C487&lt;&gt;"Blocked",'Tracking Data'!$C487&lt;&gt;"Aborted"),1,"")</f>
        <v/>
      </c>
      <c r="L487" t="str">
        <f>IF('Tracking Data'!R487&lt;&gt;"",1,"")</f>
        <v/>
      </c>
      <c r="M487" t="b">
        <f>IF('Tracking Data'!H487="XS",0,IF('Tracking Data'!H487="S",2,IF('Tracking Data'!H487="M",3,IF('Tracking Data'!H487="L",5,IF('Tracking Data'!H487="XL",10)))))</f>
        <v>0</v>
      </c>
      <c r="N487" s="22" t="e">
        <f>WORKDAY('Tracking Data'!K487,M487)</f>
        <v>#VALUE!</v>
      </c>
      <c r="O487" s="22" t="e">
        <f>IF(L487&lt;&gt;1,N487,'Tracking Data'!R487)</f>
        <v>#VALUE!</v>
      </c>
    </row>
    <row r="488" spans="5:15" x14ac:dyDescent="0.25">
      <c r="E488" t="str">
        <f ca="1">IF(AND('Tracking Data'!K488&lt;&gt;"",'Tracking Data'!L488="",'Tracking Data'!$C488&lt;&gt;"Blocked",'Tracking Data'!$C488&lt;&gt;"Aborted"),1,"")</f>
        <v/>
      </c>
      <c r="F488" t="str">
        <f ca="1">IF(AND('Tracking Data'!L488&lt;&gt;"",'Tracking Data'!M488="",'Tracking Data'!$C488&lt;&gt;"Blocked",'Tracking Data'!$C488&lt;&gt;"Aborted"),1,"")</f>
        <v/>
      </c>
      <c r="G488" t="str">
        <f ca="1">IF(AND('Tracking Data'!M488&lt;&gt;"",'Tracking Data'!N488="",'Tracking Data'!$C488&lt;&gt;"Blocked",'Tracking Data'!$C488&lt;&gt;"Aborted"),1,"")</f>
        <v/>
      </c>
      <c r="H488" t="str">
        <f ca="1">IF(AND('Tracking Data'!N488&lt;&gt;"",'Tracking Data'!O488="",'Tracking Data'!$C488&lt;&gt;"Blocked",'Tracking Data'!$C488&lt;&gt;"Aborted"),1,"")</f>
        <v/>
      </c>
      <c r="I488" t="str">
        <f ca="1">IF(AND('Tracking Data'!O488&lt;&gt;"",'Tracking Data'!P488="",'Tracking Data'!$C488&lt;&gt;"Blocked",'Tracking Data'!$C488&lt;&gt;"Aborted"),1,"")</f>
        <v/>
      </c>
      <c r="J488" t="str">
        <f ca="1">IF(AND('Tracking Data'!P488&lt;&gt;"",'Tracking Data'!Q488="",'Tracking Data'!$C488&lt;&gt;"Blocked",'Tracking Data'!$C488&lt;&gt;"Aborted"),1,"")</f>
        <v/>
      </c>
      <c r="K488" t="str">
        <f ca="1">IF(AND('Tracking Data'!Q488&lt;&gt;"",'Tracking Data'!R488="",'Tracking Data'!$C488&lt;&gt;"Blocked",'Tracking Data'!$C488&lt;&gt;"Aborted"),1,"")</f>
        <v/>
      </c>
      <c r="L488" t="str">
        <f>IF('Tracking Data'!R488&lt;&gt;"",1,"")</f>
        <v/>
      </c>
      <c r="M488" t="b">
        <f>IF('Tracking Data'!H488="XS",0,IF('Tracking Data'!H488="S",2,IF('Tracking Data'!H488="M",3,IF('Tracking Data'!H488="L",5,IF('Tracking Data'!H488="XL",10)))))</f>
        <v>0</v>
      </c>
      <c r="N488" s="22" t="e">
        <f>WORKDAY('Tracking Data'!K488,M488)</f>
        <v>#VALUE!</v>
      </c>
      <c r="O488" s="22" t="e">
        <f>IF(L488&lt;&gt;1,N488,'Tracking Data'!R488)</f>
        <v>#VALUE!</v>
      </c>
    </row>
    <row r="489" spans="5:15" x14ac:dyDescent="0.25">
      <c r="E489" t="str">
        <f ca="1">IF(AND('Tracking Data'!K489&lt;&gt;"",'Tracking Data'!L489="",'Tracking Data'!$C489&lt;&gt;"Blocked",'Tracking Data'!$C489&lt;&gt;"Aborted"),1,"")</f>
        <v/>
      </c>
      <c r="F489" t="str">
        <f ca="1">IF(AND('Tracking Data'!L489&lt;&gt;"",'Tracking Data'!M489="",'Tracking Data'!$C489&lt;&gt;"Blocked",'Tracking Data'!$C489&lt;&gt;"Aborted"),1,"")</f>
        <v/>
      </c>
      <c r="G489" t="str">
        <f ca="1">IF(AND('Tracking Data'!M489&lt;&gt;"",'Tracking Data'!N489="",'Tracking Data'!$C489&lt;&gt;"Blocked",'Tracking Data'!$C489&lt;&gt;"Aborted"),1,"")</f>
        <v/>
      </c>
      <c r="H489" t="str">
        <f ca="1">IF(AND('Tracking Data'!N489&lt;&gt;"",'Tracking Data'!O489="",'Tracking Data'!$C489&lt;&gt;"Blocked",'Tracking Data'!$C489&lt;&gt;"Aborted"),1,"")</f>
        <v/>
      </c>
      <c r="I489" t="str">
        <f ca="1">IF(AND('Tracking Data'!O489&lt;&gt;"",'Tracking Data'!P489="",'Tracking Data'!$C489&lt;&gt;"Blocked",'Tracking Data'!$C489&lt;&gt;"Aborted"),1,"")</f>
        <v/>
      </c>
      <c r="J489" t="str">
        <f ca="1">IF(AND('Tracking Data'!P489&lt;&gt;"",'Tracking Data'!Q489="",'Tracking Data'!$C489&lt;&gt;"Blocked",'Tracking Data'!$C489&lt;&gt;"Aborted"),1,"")</f>
        <v/>
      </c>
      <c r="K489" t="str">
        <f ca="1">IF(AND('Tracking Data'!Q489&lt;&gt;"",'Tracking Data'!R489="",'Tracking Data'!$C489&lt;&gt;"Blocked",'Tracking Data'!$C489&lt;&gt;"Aborted"),1,"")</f>
        <v/>
      </c>
      <c r="L489" t="str">
        <f>IF('Tracking Data'!R489&lt;&gt;"",1,"")</f>
        <v/>
      </c>
      <c r="M489" t="b">
        <f>IF('Tracking Data'!H489="XS",0,IF('Tracking Data'!H489="S",2,IF('Tracking Data'!H489="M",3,IF('Tracking Data'!H489="L",5,IF('Tracking Data'!H489="XL",10)))))</f>
        <v>0</v>
      </c>
      <c r="N489" s="22" t="e">
        <f>WORKDAY('Tracking Data'!K489,M489)</f>
        <v>#VALUE!</v>
      </c>
      <c r="O489" s="22" t="e">
        <f>IF(L489&lt;&gt;1,N489,'Tracking Data'!R489)</f>
        <v>#VALUE!</v>
      </c>
    </row>
    <row r="490" spans="5:15" x14ac:dyDescent="0.25">
      <c r="E490" t="str">
        <f ca="1">IF(AND('Tracking Data'!K490&lt;&gt;"",'Tracking Data'!L490="",'Tracking Data'!$C490&lt;&gt;"Blocked",'Tracking Data'!$C490&lt;&gt;"Aborted"),1,"")</f>
        <v/>
      </c>
      <c r="F490" t="str">
        <f ca="1">IF(AND('Tracking Data'!L490&lt;&gt;"",'Tracking Data'!M490="",'Tracking Data'!$C490&lt;&gt;"Blocked",'Tracking Data'!$C490&lt;&gt;"Aborted"),1,"")</f>
        <v/>
      </c>
      <c r="G490" t="str">
        <f ca="1">IF(AND('Tracking Data'!M490&lt;&gt;"",'Tracking Data'!N490="",'Tracking Data'!$C490&lt;&gt;"Blocked",'Tracking Data'!$C490&lt;&gt;"Aborted"),1,"")</f>
        <v/>
      </c>
      <c r="H490" t="str">
        <f ca="1">IF(AND('Tracking Data'!N490&lt;&gt;"",'Tracking Data'!O490="",'Tracking Data'!$C490&lt;&gt;"Blocked",'Tracking Data'!$C490&lt;&gt;"Aborted"),1,"")</f>
        <v/>
      </c>
      <c r="I490" t="str">
        <f ca="1">IF(AND('Tracking Data'!O490&lt;&gt;"",'Tracking Data'!P490="",'Tracking Data'!$C490&lt;&gt;"Blocked",'Tracking Data'!$C490&lt;&gt;"Aborted"),1,"")</f>
        <v/>
      </c>
      <c r="J490" t="str">
        <f ca="1">IF(AND('Tracking Data'!P490&lt;&gt;"",'Tracking Data'!Q490="",'Tracking Data'!$C490&lt;&gt;"Blocked",'Tracking Data'!$C490&lt;&gt;"Aborted"),1,"")</f>
        <v/>
      </c>
      <c r="K490" t="str">
        <f ca="1">IF(AND('Tracking Data'!Q490&lt;&gt;"",'Tracking Data'!R490="",'Tracking Data'!$C490&lt;&gt;"Blocked",'Tracking Data'!$C490&lt;&gt;"Aborted"),1,"")</f>
        <v/>
      </c>
      <c r="L490" t="str">
        <f>IF('Tracking Data'!R490&lt;&gt;"",1,"")</f>
        <v/>
      </c>
      <c r="M490" t="b">
        <f>IF('Tracking Data'!H490="XS",0,IF('Tracking Data'!H490="S",2,IF('Tracking Data'!H490="M",3,IF('Tracking Data'!H490="L",5,IF('Tracking Data'!H490="XL",10)))))</f>
        <v>0</v>
      </c>
      <c r="N490" s="22" t="e">
        <f>WORKDAY('Tracking Data'!K490,M490)</f>
        <v>#VALUE!</v>
      </c>
      <c r="O490" s="22" t="e">
        <f>IF(L490&lt;&gt;1,N490,'Tracking Data'!R490)</f>
        <v>#VALUE!</v>
      </c>
    </row>
    <row r="491" spans="5:15" x14ac:dyDescent="0.25">
      <c r="E491" t="str">
        <f ca="1">IF(AND('Tracking Data'!K491&lt;&gt;"",'Tracking Data'!L491="",'Tracking Data'!$C491&lt;&gt;"Blocked",'Tracking Data'!$C491&lt;&gt;"Aborted"),1,"")</f>
        <v/>
      </c>
      <c r="F491" t="str">
        <f ca="1">IF(AND('Tracking Data'!L491&lt;&gt;"",'Tracking Data'!M491="",'Tracking Data'!$C491&lt;&gt;"Blocked",'Tracking Data'!$C491&lt;&gt;"Aborted"),1,"")</f>
        <v/>
      </c>
      <c r="G491" t="str">
        <f ca="1">IF(AND('Tracking Data'!M491&lt;&gt;"",'Tracking Data'!N491="",'Tracking Data'!$C491&lt;&gt;"Blocked",'Tracking Data'!$C491&lt;&gt;"Aborted"),1,"")</f>
        <v/>
      </c>
      <c r="H491" t="str">
        <f ca="1">IF(AND('Tracking Data'!N491&lt;&gt;"",'Tracking Data'!O491="",'Tracking Data'!$C491&lt;&gt;"Blocked",'Tracking Data'!$C491&lt;&gt;"Aborted"),1,"")</f>
        <v/>
      </c>
      <c r="I491" t="str">
        <f ca="1">IF(AND('Tracking Data'!O491&lt;&gt;"",'Tracking Data'!P491="",'Tracking Data'!$C491&lt;&gt;"Blocked",'Tracking Data'!$C491&lt;&gt;"Aborted"),1,"")</f>
        <v/>
      </c>
      <c r="J491" t="str">
        <f ca="1">IF(AND('Tracking Data'!P491&lt;&gt;"",'Tracking Data'!Q491="",'Tracking Data'!$C491&lt;&gt;"Blocked",'Tracking Data'!$C491&lt;&gt;"Aborted"),1,"")</f>
        <v/>
      </c>
      <c r="K491" t="str">
        <f ca="1">IF(AND('Tracking Data'!Q491&lt;&gt;"",'Tracking Data'!R491="",'Tracking Data'!$C491&lt;&gt;"Blocked",'Tracking Data'!$C491&lt;&gt;"Aborted"),1,"")</f>
        <v/>
      </c>
      <c r="L491" t="str">
        <f>IF('Tracking Data'!R491&lt;&gt;"",1,"")</f>
        <v/>
      </c>
      <c r="M491" t="b">
        <f>IF('Tracking Data'!H491="XS",0,IF('Tracking Data'!H491="S",2,IF('Tracking Data'!H491="M",3,IF('Tracking Data'!H491="L",5,IF('Tracking Data'!H491="XL",10)))))</f>
        <v>0</v>
      </c>
      <c r="N491" s="22" t="e">
        <f>WORKDAY('Tracking Data'!K491,M491)</f>
        <v>#VALUE!</v>
      </c>
      <c r="O491" s="22" t="e">
        <f>IF(L491&lt;&gt;1,N491,'Tracking Data'!R491)</f>
        <v>#VALUE!</v>
      </c>
    </row>
    <row r="492" spans="5:15" x14ac:dyDescent="0.25">
      <c r="E492" t="str">
        <f ca="1">IF(AND('Tracking Data'!K492&lt;&gt;"",'Tracking Data'!L492="",'Tracking Data'!$C492&lt;&gt;"Blocked",'Tracking Data'!$C492&lt;&gt;"Aborted"),1,"")</f>
        <v/>
      </c>
      <c r="F492" t="str">
        <f ca="1">IF(AND('Tracking Data'!L492&lt;&gt;"",'Tracking Data'!M492="",'Tracking Data'!$C492&lt;&gt;"Blocked",'Tracking Data'!$C492&lt;&gt;"Aborted"),1,"")</f>
        <v/>
      </c>
      <c r="G492" t="str">
        <f ca="1">IF(AND('Tracking Data'!M492&lt;&gt;"",'Tracking Data'!N492="",'Tracking Data'!$C492&lt;&gt;"Blocked",'Tracking Data'!$C492&lt;&gt;"Aborted"),1,"")</f>
        <v/>
      </c>
      <c r="H492" t="str">
        <f ca="1">IF(AND('Tracking Data'!N492&lt;&gt;"",'Tracking Data'!O492="",'Tracking Data'!$C492&lt;&gt;"Blocked",'Tracking Data'!$C492&lt;&gt;"Aborted"),1,"")</f>
        <v/>
      </c>
      <c r="I492" t="str">
        <f ca="1">IF(AND('Tracking Data'!O492&lt;&gt;"",'Tracking Data'!P492="",'Tracking Data'!$C492&lt;&gt;"Blocked",'Tracking Data'!$C492&lt;&gt;"Aborted"),1,"")</f>
        <v/>
      </c>
      <c r="J492" t="str">
        <f ca="1">IF(AND('Tracking Data'!P492&lt;&gt;"",'Tracking Data'!Q492="",'Tracking Data'!$C492&lt;&gt;"Blocked",'Tracking Data'!$C492&lt;&gt;"Aborted"),1,"")</f>
        <v/>
      </c>
      <c r="K492" t="str">
        <f ca="1">IF(AND('Tracking Data'!Q492&lt;&gt;"",'Tracking Data'!R492="",'Tracking Data'!$C492&lt;&gt;"Blocked",'Tracking Data'!$C492&lt;&gt;"Aborted"),1,"")</f>
        <v/>
      </c>
      <c r="L492" t="str">
        <f>IF('Tracking Data'!R492&lt;&gt;"",1,"")</f>
        <v/>
      </c>
      <c r="M492" t="b">
        <f>IF('Tracking Data'!H492="XS",0,IF('Tracking Data'!H492="S",2,IF('Tracking Data'!H492="M",3,IF('Tracking Data'!H492="L",5,IF('Tracking Data'!H492="XL",10)))))</f>
        <v>0</v>
      </c>
      <c r="N492" s="22" t="e">
        <f>WORKDAY('Tracking Data'!K492,M492)</f>
        <v>#VALUE!</v>
      </c>
      <c r="O492" s="22" t="e">
        <f>IF(L492&lt;&gt;1,N492,'Tracking Data'!R492)</f>
        <v>#VALUE!</v>
      </c>
    </row>
    <row r="493" spans="5:15" x14ac:dyDescent="0.25">
      <c r="E493" t="str">
        <f ca="1">IF(AND('Tracking Data'!K493&lt;&gt;"",'Tracking Data'!L493="",'Tracking Data'!$C493&lt;&gt;"Blocked",'Tracking Data'!$C493&lt;&gt;"Aborted"),1,"")</f>
        <v/>
      </c>
      <c r="F493" t="str">
        <f ca="1">IF(AND('Tracking Data'!L493&lt;&gt;"",'Tracking Data'!M493="",'Tracking Data'!$C493&lt;&gt;"Blocked",'Tracking Data'!$C493&lt;&gt;"Aborted"),1,"")</f>
        <v/>
      </c>
      <c r="G493" t="str">
        <f ca="1">IF(AND('Tracking Data'!M493&lt;&gt;"",'Tracking Data'!N493="",'Tracking Data'!$C493&lt;&gt;"Blocked",'Tracking Data'!$C493&lt;&gt;"Aborted"),1,"")</f>
        <v/>
      </c>
      <c r="H493" t="str">
        <f ca="1">IF(AND('Tracking Data'!N493&lt;&gt;"",'Tracking Data'!O493="",'Tracking Data'!$C493&lt;&gt;"Blocked",'Tracking Data'!$C493&lt;&gt;"Aborted"),1,"")</f>
        <v/>
      </c>
      <c r="I493" t="str">
        <f ca="1">IF(AND('Tracking Data'!O493&lt;&gt;"",'Tracking Data'!P493="",'Tracking Data'!$C493&lt;&gt;"Blocked",'Tracking Data'!$C493&lt;&gt;"Aborted"),1,"")</f>
        <v/>
      </c>
      <c r="J493" t="str">
        <f ca="1">IF(AND('Tracking Data'!P493&lt;&gt;"",'Tracking Data'!Q493="",'Tracking Data'!$C493&lt;&gt;"Blocked",'Tracking Data'!$C493&lt;&gt;"Aborted"),1,"")</f>
        <v/>
      </c>
      <c r="K493" t="str">
        <f ca="1">IF(AND('Tracking Data'!Q493&lt;&gt;"",'Tracking Data'!R493="",'Tracking Data'!$C493&lt;&gt;"Blocked",'Tracking Data'!$C493&lt;&gt;"Aborted"),1,"")</f>
        <v/>
      </c>
      <c r="L493" t="str">
        <f>IF('Tracking Data'!R493&lt;&gt;"",1,"")</f>
        <v/>
      </c>
      <c r="M493" t="b">
        <f>IF('Tracking Data'!H493="XS",0,IF('Tracking Data'!H493="S",2,IF('Tracking Data'!H493="M",3,IF('Tracking Data'!H493="L",5,IF('Tracking Data'!H493="XL",10)))))</f>
        <v>0</v>
      </c>
      <c r="N493" s="22" t="e">
        <f>WORKDAY('Tracking Data'!K493,M493)</f>
        <v>#VALUE!</v>
      </c>
      <c r="O493" s="22" t="e">
        <f>IF(L493&lt;&gt;1,N493,'Tracking Data'!R493)</f>
        <v>#VALUE!</v>
      </c>
    </row>
    <row r="494" spans="5:15" x14ac:dyDescent="0.25">
      <c r="E494" t="str">
        <f ca="1">IF(AND('Tracking Data'!K494&lt;&gt;"",'Tracking Data'!L494="",'Tracking Data'!$C494&lt;&gt;"Blocked",'Tracking Data'!$C494&lt;&gt;"Aborted"),1,"")</f>
        <v/>
      </c>
      <c r="F494" t="str">
        <f ca="1">IF(AND('Tracking Data'!L494&lt;&gt;"",'Tracking Data'!M494="",'Tracking Data'!$C494&lt;&gt;"Blocked",'Tracking Data'!$C494&lt;&gt;"Aborted"),1,"")</f>
        <v/>
      </c>
      <c r="G494" t="str">
        <f ca="1">IF(AND('Tracking Data'!M494&lt;&gt;"",'Tracking Data'!N494="",'Tracking Data'!$C494&lt;&gt;"Blocked",'Tracking Data'!$C494&lt;&gt;"Aborted"),1,"")</f>
        <v/>
      </c>
      <c r="H494" t="str">
        <f ca="1">IF(AND('Tracking Data'!N494&lt;&gt;"",'Tracking Data'!O494="",'Tracking Data'!$C494&lt;&gt;"Blocked",'Tracking Data'!$C494&lt;&gt;"Aborted"),1,"")</f>
        <v/>
      </c>
      <c r="I494" t="str">
        <f ca="1">IF(AND('Tracking Data'!O494&lt;&gt;"",'Tracking Data'!P494="",'Tracking Data'!$C494&lt;&gt;"Blocked",'Tracking Data'!$C494&lt;&gt;"Aborted"),1,"")</f>
        <v/>
      </c>
      <c r="J494" t="str">
        <f ca="1">IF(AND('Tracking Data'!P494&lt;&gt;"",'Tracking Data'!Q494="",'Tracking Data'!$C494&lt;&gt;"Blocked",'Tracking Data'!$C494&lt;&gt;"Aborted"),1,"")</f>
        <v/>
      </c>
      <c r="K494" t="str">
        <f ca="1">IF(AND('Tracking Data'!Q494&lt;&gt;"",'Tracking Data'!R494="",'Tracking Data'!$C494&lt;&gt;"Blocked",'Tracking Data'!$C494&lt;&gt;"Aborted"),1,"")</f>
        <v/>
      </c>
      <c r="L494" t="str">
        <f>IF('Tracking Data'!R494&lt;&gt;"",1,"")</f>
        <v/>
      </c>
      <c r="M494" t="b">
        <f>IF('Tracking Data'!H494="XS",0,IF('Tracking Data'!H494="S",2,IF('Tracking Data'!H494="M",3,IF('Tracking Data'!H494="L",5,IF('Tracking Data'!H494="XL",10)))))</f>
        <v>0</v>
      </c>
      <c r="N494" s="22" t="e">
        <f>WORKDAY('Tracking Data'!K494,M494)</f>
        <v>#VALUE!</v>
      </c>
      <c r="O494" s="22" t="e">
        <f>IF(L494&lt;&gt;1,N494,'Tracking Data'!R494)</f>
        <v>#VALUE!</v>
      </c>
    </row>
    <row r="495" spans="5:15" x14ac:dyDescent="0.25">
      <c r="E495" t="str">
        <f ca="1">IF(AND('Tracking Data'!K495&lt;&gt;"",'Tracking Data'!L495="",'Tracking Data'!$C495&lt;&gt;"Blocked",'Tracking Data'!$C495&lt;&gt;"Aborted"),1,"")</f>
        <v/>
      </c>
      <c r="F495" t="str">
        <f ca="1">IF(AND('Tracking Data'!L495&lt;&gt;"",'Tracking Data'!M495="",'Tracking Data'!$C495&lt;&gt;"Blocked",'Tracking Data'!$C495&lt;&gt;"Aborted"),1,"")</f>
        <v/>
      </c>
      <c r="G495" t="str">
        <f ca="1">IF(AND('Tracking Data'!M495&lt;&gt;"",'Tracking Data'!N495="",'Tracking Data'!$C495&lt;&gt;"Blocked",'Tracking Data'!$C495&lt;&gt;"Aborted"),1,"")</f>
        <v/>
      </c>
      <c r="H495" t="str">
        <f ca="1">IF(AND('Tracking Data'!N495&lt;&gt;"",'Tracking Data'!O495="",'Tracking Data'!$C495&lt;&gt;"Blocked",'Tracking Data'!$C495&lt;&gt;"Aborted"),1,"")</f>
        <v/>
      </c>
      <c r="I495" t="str">
        <f ca="1">IF(AND('Tracking Data'!O495&lt;&gt;"",'Tracking Data'!P495="",'Tracking Data'!$C495&lt;&gt;"Blocked",'Tracking Data'!$C495&lt;&gt;"Aborted"),1,"")</f>
        <v/>
      </c>
      <c r="J495" t="str">
        <f ca="1">IF(AND('Tracking Data'!P495&lt;&gt;"",'Tracking Data'!Q495="",'Tracking Data'!$C495&lt;&gt;"Blocked",'Tracking Data'!$C495&lt;&gt;"Aborted"),1,"")</f>
        <v/>
      </c>
      <c r="K495" t="str">
        <f ca="1">IF(AND('Tracking Data'!Q495&lt;&gt;"",'Tracking Data'!R495="",'Tracking Data'!$C495&lt;&gt;"Blocked",'Tracking Data'!$C495&lt;&gt;"Aborted"),1,"")</f>
        <v/>
      </c>
      <c r="L495" t="str">
        <f>IF('Tracking Data'!R495&lt;&gt;"",1,"")</f>
        <v/>
      </c>
      <c r="M495" t="b">
        <f>IF('Tracking Data'!H495="XS",0,IF('Tracking Data'!H495="S",2,IF('Tracking Data'!H495="M",3,IF('Tracking Data'!H495="L",5,IF('Tracking Data'!H495="XL",10)))))</f>
        <v>0</v>
      </c>
      <c r="N495" s="22" t="e">
        <f>WORKDAY('Tracking Data'!K495,M495)</f>
        <v>#VALUE!</v>
      </c>
      <c r="O495" s="22" t="e">
        <f>IF(L495&lt;&gt;1,N495,'Tracking Data'!R495)</f>
        <v>#VALUE!</v>
      </c>
    </row>
    <row r="496" spans="5:15" x14ac:dyDescent="0.25">
      <c r="E496" t="str">
        <f ca="1">IF(AND('Tracking Data'!K496&lt;&gt;"",'Tracking Data'!L496="",'Tracking Data'!$C496&lt;&gt;"Blocked",'Tracking Data'!$C496&lt;&gt;"Aborted"),1,"")</f>
        <v/>
      </c>
      <c r="F496" t="str">
        <f ca="1">IF(AND('Tracking Data'!L496&lt;&gt;"",'Tracking Data'!M496="",'Tracking Data'!$C496&lt;&gt;"Blocked",'Tracking Data'!$C496&lt;&gt;"Aborted"),1,"")</f>
        <v/>
      </c>
      <c r="G496" t="str">
        <f ca="1">IF(AND('Tracking Data'!M496&lt;&gt;"",'Tracking Data'!N496="",'Tracking Data'!$C496&lt;&gt;"Blocked",'Tracking Data'!$C496&lt;&gt;"Aborted"),1,"")</f>
        <v/>
      </c>
      <c r="H496" t="str">
        <f ca="1">IF(AND('Tracking Data'!N496&lt;&gt;"",'Tracking Data'!O496="",'Tracking Data'!$C496&lt;&gt;"Blocked",'Tracking Data'!$C496&lt;&gt;"Aborted"),1,"")</f>
        <v/>
      </c>
      <c r="I496" t="str">
        <f ca="1">IF(AND('Tracking Data'!O496&lt;&gt;"",'Tracking Data'!P496="",'Tracking Data'!$C496&lt;&gt;"Blocked",'Tracking Data'!$C496&lt;&gt;"Aborted"),1,"")</f>
        <v/>
      </c>
      <c r="J496" t="str">
        <f ca="1">IF(AND('Tracking Data'!P496&lt;&gt;"",'Tracking Data'!Q496="",'Tracking Data'!$C496&lt;&gt;"Blocked",'Tracking Data'!$C496&lt;&gt;"Aborted"),1,"")</f>
        <v/>
      </c>
      <c r="K496" t="str">
        <f ca="1">IF(AND('Tracking Data'!Q496&lt;&gt;"",'Tracking Data'!R496="",'Tracking Data'!$C496&lt;&gt;"Blocked",'Tracking Data'!$C496&lt;&gt;"Aborted"),1,"")</f>
        <v/>
      </c>
      <c r="L496" t="str">
        <f>IF('Tracking Data'!R496&lt;&gt;"",1,"")</f>
        <v/>
      </c>
      <c r="M496" t="b">
        <f>IF('Tracking Data'!H496="XS",0,IF('Tracking Data'!H496="S",2,IF('Tracking Data'!H496="M",3,IF('Tracking Data'!H496="L",5,IF('Tracking Data'!H496="XL",10)))))</f>
        <v>0</v>
      </c>
      <c r="N496" s="22" t="e">
        <f>WORKDAY('Tracking Data'!K496,M496)</f>
        <v>#VALUE!</v>
      </c>
      <c r="O496" s="22" t="e">
        <f>IF(L496&lt;&gt;1,N496,'Tracking Data'!R496)</f>
        <v>#VALUE!</v>
      </c>
    </row>
    <row r="497" spans="5:15" x14ac:dyDescent="0.25">
      <c r="E497" t="str">
        <f ca="1">IF(AND('Tracking Data'!K497&lt;&gt;"",'Tracking Data'!L497="",'Tracking Data'!$C497&lt;&gt;"Blocked",'Tracking Data'!$C497&lt;&gt;"Aborted"),1,"")</f>
        <v/>
      </c>
      <c r="F497" t="str">
        <f ca="1">IF(AND('Tracking Data'!L497&lt;&gt;"",'Tracking Data'!M497="",'Tracking Data'!$C497&lt;&gt;"Blocked",'Tracking Data'!$C497&lt;&gt;"Aborted"),1,"")</f>
        <v/>
      </c>
      <c r="G497" t="str">
        <f ca="1">IF(AND('Tracking Data'!M497&lt;&gt;"",'Tracking Data'!N497="",'Tracking Data'!$C497&lt;&gt;"Blocked",'Tracking Data'!$C497&lt;&gt;"Aborted"),1,"")</f>
        <v/>
      </c>
      <c r="H497" t="str">
        <f ca="1">IF(AND('Tracking Data'!N497&lt;&gt;"",'Tracking Data'!O497="",'Tracking Data'!$C497&lt;&gt;"Blocked",'Tracking Data'!$C497&lt;&gt;"Aborted"),1,"")</f>
        <v/>
      </c>
      <c r="I497" t="str">
        <f ca="1">IF(AND('Tracking Data'!O497&lt;&gt;"",'Tracking Data'!P497="",'Tracking Data'!$C497&lt;&gt;"Blocked",'Tracking Data'!$C497&lt;&gt;"Aborted"),1,"")</f>
        <v/>
      </c>
      <c r="J497" t="str">
        <f ca="1">IF(AND('Tracking Data'!P497&lt;&gt;"",'Tracking Data'!Q497="",'Tracking Data'!$C497&lt;&gt;"Blocked",'Tracking Data'!$C497&lt;&gt;"Aborted"),1,"")</f>
        <v/>
      </c>
      <c r="K497" t="str">
        <f ca="1">IF(AND('Tracking Data'!Q497&lt;&gt;"",'Tracking Data'!R497="",'Tracking Data'!$C497&lt;&gt;"Blocked",'Tracking Data'!$C497&lt;&gt;"Aborted"),1,"")</f>
        <v/>
      </c>
      <c r="L497" t="str">
        <f>IF('Tracking Data'!R497&lt;&gt;"",1,"")</f>
        <v/>
      </c>
      <c r="M497" t="b">
        <f>IF('Tracking Data'!H497="XS",0,IF('Tracking Data'!H497="S",2,IF('Tracking Data'!H497="M",3,IF('Tracking Data'!H497="L",5,IF('Tracking Data'!H497="XL",10)))))</f>
        <v>0</v>
      </c>
      <c r="N497" s="22" t="e">
        <f>WORKDAY('Tracking Data'!K497,M497)</f>
        <v>#VALUE!</v>
      </c>
      <c r="O497" s="22" t="e">
        <f>IF(L497&lt;&gt;1,N497,'Tracking Data'!R497)</f>
        <v>#VALUE!</v>
      </c>
    </row>
    <row r="498" spans="5:15" x14ac:dyDescent="0.25">
      <c r="E498" t="str">
        <f ca="1">IF(AND('Tracking Data'!K498&lt;&gt;"",'Tracking Data'!L498="",'Tracking Data'!$C498&lt;&gt;"Blocked",'Tracking Data'!$C498&lt;&gt;"Aborted"),1,"")</f>
        <v/>
      </c>
      <c r="F498" t="str">
        <f ca="1">IF(AND('Tracking Data'!L498&lt;&gt;"",'Tracking Data'!M498="",'Tracking Data'!$C498&lt;&gt;"Blocked",'Tracking Data'!$C498&lt;&gt;"Aborted"),1,"")</f>
        <v/>
      </c>
      <c r="G498" t="str">
        <f ca="1">IF(AND('Tracking Data'!M498&lt;&gt;"",'Tracking Data'!N498="",'Tracking Data'!$C498&lt;&gt;"Blocked",'Tracking Data'!$C498&lt;&gt;"Aborted"),1,"")</f>
        <v/>
      </c>
      <c r="H498" t="str">
        <f ca="1">IF(AND('Tracking Data'!N498&lt;&gt;"",'Tracking Data'!O498="",'Tracking Data'!$C498&lt;&gt;"Blocked",'Tracking Data'!$C498&lt;&gt;"Aborted"),1,"")</f>
        <v/>
      </c>
      <c r="I498" t="str">
        <f ca="1">IF(AND('Tracking Data'!O498&lt;&gt;"",'Tracking Data'!P498="",'Tracking Data'!$C498&lt;&gt;"Blocked",'Tracking Data'!$C498&lt;&gt;"Aborted"),1,"")</f>
        <v/>
      </c>
      <c r="J498" t="str">
        <f ca="1">IF(AND('Tracking Data'!P498&lt;&gt;"",'Tracking Data'!Q498="",'Tracking Data'!$C498&lt;&gt;"Blocked",'Tracking Data'!$C498&lt;&gt;"Aborted"),1,"")</f>
        <v/>
      </c>
      <c r="K498" t="str">
        <f ca="1">IF(AND('Tracking Data'!Q498&lt;&gt;"",'Tracking Data'!R498="",'Tracking Data'!$C498&lt;&gt;"Blocked",'Tracking Data'!$C498&lt;&gt;"Aborted"),1,"")</f>
        <v/>
      </c>
      <c r="L498" t="str">
        <f>IF('Tracking Data'!R498&lt;&gt;"",1,"")</f>
        <v/>
      </c>
      <c r="M498" t="b">
        <f>IF('Tracking Data'!H498="XS",0,IF('Tracking Data'!H498="S",2,IF('Tracking Data'!H498="M",3,IF('Tracking Data'!H498="L",5,IF('Tracking Data'!H498="XL",10)))))</f>
        <v>0</v>
      </c>
      <c r="N498" s="22" t="e">
        <f>WORKDAY('Tracking Data'!K498,M498)</f>
        <v>#VALUE!</v>
      </c>
      <c r="O498" s="22" t="e">
        <f>IF(L498&lt;&gt;1,N498,'Tracking Data'!R498)</f>
        <v>#VALUE!</v>
      </c>
    </row>
    <row r="499" spans="5:15" x14ac:dyDescent="0.25">
      <c r="E499" t="str">
        <f ca="1">IF(AND('Tracking Data'!K499&lt;&gt;"",'Tracking Data'!L499="",'Tracking Data'!$C499&lt;&gt;"Blocked",'Tracking Data'!$C499&lt;&gt;"Aborted"),1,"")</f>
        <v/>
      </c>
      <c r="F499" t="str">
        <f ca="1">IF(AND('Tracking Data'!L499&lt;&gt;"",'Tracking Data'!M499="",'Tracking Data'!$C499&lt;&gt;"Blocked",'Tracking Data'!$C499&lt;&gt;"Aborted"),1,"")</f>
        <v/>
      </c>
      <c r="G499" t="str">
        <f ca="1">IF(AND('Tracking Data'!M499&lt;&gt;"",'Tracking Data'!N499="",'Tracking Data'!$C499&lt;&gt;"Blocked",'Tracking Data'!$C499&lt;&gt;"Aborted"),1,"")</f>
        <v/>
      </c>
      <c r="H499" t="str">
        <f ca="1">IF(AND('Tracking Data'!N499&lt;&gt;"",'Tracking Data'!O499="",'Tracking Data'!$C499&lt;&gt;"Blocked",'Tracking Data'!$C499&lt;&gt;"Aborted"),1,"")</f>
        <v/>
      </c>
      <c r="I499" t="str">
        <f ca="1">IF(AND('Tracking Data'!O499&lt;&gt;"",'Tracking Data'!P499="",'Tracking Data'!$C499&lt;&gt;"Blocked",'Tracking Data'!$C499&lt;&gt;"Aborted"),1,"")</f>
        <v/>
      </c>
      <c r="J499" t="str">
        <f ca="1">IF(AND('Tracking Data'!P499&lt;&gt;"",'Tracking Data'!Q499="",'Tracking Data'!$C499&lt;&gt;"Blocked",'Tracking Data'!$C499&lt;&gt;"Aborted"),1,"")</f>
        <v/>
      </c>
      <c r="K499" t="str">
        <f ca="1">IF(AND('Tracking Data'!Q499&lt;&gt;"",'Tracking Data'!R499="",'Tracking Data'!$C499&lt;&gt;"Blocked",'Tracking Data'!$C499&lt;&gt;"Aborted"),1,"")</f>
        <v/>
      </c>
      <c r="L499" t="str">
        <f>IF('Tracking Data'!R499&lt;&gt;"",1,"")</f>
        <v/>
      </c>
      <c r="M499" t="b">
        <f>IF('Tracking Data'!H499="XS",0,IF('Tracking Data'!H499="S",2,IF('Tracking Data'!H499="M",3,IF('Tracking Data'!H499="L",5,IF('Tracking Data'!H499="XL",10)))))</f>
        <v>0</v>
      </c>
      <c r="N499" s="22" t="e">
        <f>WORKDAY('Tracking Data'!K499,M499)</f>
        <v>#VALUE!</v>
      </c>
      <c r="O499" s="22" t="e">
        <f>IF(L499&lt;&gt;1,N499,'Tracking Data'!R499)</f>
        <v>#VALUE!</v>
      </c>
    </row>
    <row r="500" spans="5:15" x14ac:dyDescent="0.25">
      <c r="E500" t="str">
        <f ca="1">IF(AND('Tracking Data'!K500&lt;&gt;"",'Tracking Data'!L500="",'Tracking Data'!$C500&lt;&gt;"Blocked",'Tracking Data'!$C500&lt;&gt;"Aborted"),1,"")</f>
        <v/>
      </c>
      <c r="F500" t="str">
        <f ca="1">IF(AND('Tracking Data'!L500&lt;&gt;"",'Tracking Data'!M500="",'Tracking Data'!$C500&lt;&gt;"Blocked",'Tracking Data'!$C500&lt;&gt;"Aborted"),1,"")</f>
        <v/>
      </c>
      <c r="G500" t="str">
        <f ca="1">IF(AND('Tracking Data'!M500&lt;&gt;"",'Tracking Data'!N500="",'Tracking Data'!$C500&lt;&gt;"Blocked",'Tracking Data'!$C500&lt;&gt;"Aborted"),1,"")</f>
        <v/>
      </c>
      <c r="H500" t="str">
        <f ca="1">IF(AND('Tracking Data'!N500&lt;&gt;"",'Tracking Data'!O500="",'Tracking Data'!$C500&lt;&gt;"Blocked",'Tracking Data'!$C500&lt;&gt;"Aborted"),1,"")</f>
        <v/>
      </c>
      <c r="I500" t="str">
        <f ca="1">IF(AND('Tracking Data'!O500&lt;&gt;"",'Tracking Data'!P500="",'Tracking Data'!$C500&lt;&gt;"Blocked",'Tracking Data'!$C500&lt;&gt;"Aborted"),1,"")</f>
        <v/>
      </c>
      <c r="J500" t="str">
        <f ca="1">IF(AND('Tracking Data'!P500&lt;&gt;"",'Tracking Data'!Q500="",'Tracking Data'!$C500&lt;&gt;"Blocked",'Tracking Data'!$C500&lt;&gt;"Aborted"),1,"")</f>
        <v/>
      </c>
      <c r="K500" t="str">
        <f ca="1">IF(AND('Tracking Data'!Q500&lt;&gt;"",'Tracking Data'!R500="",'Tracking Data'!$C500&lt;&gt;"Blocked",'Tracking Data'!$C500&lt;&gt;"Aborted"),1,"")</f>
        <v/>
      </c>
      <c r="L500" t="str">
        <f>IF('Tracking Data'!R500&lt;&gt;"",1,"")</f>
        <v/>
      </c>
      <c r="M500" t="b">
        <f>IF('Tracking Data'!H500="XS",0,IF('Tracking Data'!H500="S",2,IF('Tracking Data'!H500="M",3,IF('Tracking Data'!H500="L",5,IF('Tracking Data'!H500="XL",10)))))</f>
        <v>0</v>
      </c>
      <c r="N500" s="22" t="e">
        <f>WORKDAY('Tracking Data'!K500,M500)</f>
        <v>#VALUE!</v>
      </c>
      <c r="O500" s="22" t="e">
        <f>IF(L500&lt;&gt;1,N500,'Tracking Data'!R500)</f>
        <v>#VALUE!</v>
      </c>
    </row>
    <row r="501" spans="5:15" x14ac:dyDescent="0.25">
      <c r="E501" t="str">
        <f ca="1">IF(AND('Tracking Data'!K501&lt;&gt;"",'Tracking Data'!L501="",'Tracking Data'!$C501&lt;&gt;"Blocked",'Tracking Data'!$C501&lt;&gt;"Aborted"),1,"")</f>
        <v/>
      </c>
      <c r="F501" t="str">
        <f ca="1">IF(AND('Tracking Data'!L501&lt;&gt;"",'Tracking Data'!M501="",'Tracking Data'!$C501&lt;&gt;"Blocked",'Tracking Data'!$C501&lt;&gt;"Aborted"),1,"")</f>
        <v/>
      </c>
      <c r="G501" t="str">
        <f ca="1">IF(AND('Tracking Data'!M501&lt;&gt;"",'Tracking Data'!N501="",'Tracking Data'!$C501&lt;&gt;"Blocked",'Tracking Data'!$C501&lt;&gt;"Aborted"),1,"")</f>
        <v/>
      </c>
      <c r="H501" t="str">
        <f ca="1">IF(AND('Tracking Data'!N501&lt;&gt;"",'Tracking Data'!O501="",'Tracking Data'!$C501&lt;&gt;"Blocked",'Tracking Data'!$C501&lt;&gt;"Aborted"),1,"")</f>
        <v/>
      </c>
      <c r="I501" t="str">
        <f ca="1">IF(AND('Tracking Data'!O501&lt;&gt;"",'Tracking Data'!P501="",'Tracking Data'!$C501&lt;&gt;"Blocked",'Tracking Data'!$C501&lt;&gt;"Aborted"),1,"")</f>
        <v/>
      </c>
      <c r="J501" t="str">
        <f ca="1">IF(AND('Tracking Data'!P501&lt;&gt;"",'Tracking Data'!Q501="",'Tracking Data'!$C501&lt;&gt;"Blocked",'Tracking Data'!$C501&lt;&gt;"Aborted"),1,"")</f>
        <v/>
      </c>
      <c r="K501" t="str">
        <f ca="1">IF(AND('Tracking Data'!Q501&lt;&gt;"",'Tracking Data'!R501="",'Tracking Data'!$C501&lt;&gt;"Blocked",'Tracking Data'!$C501&lt;&gt;"Aborted"),1,"")</f>
        <v/>
      </c>
      <c r="L501" t="str">
        <f>IF('Tracking Data'!R501&lt;&gt;"",1,"")</f>
        <v/>
      </c>
      <c r="M501" t="b">
        <f>IF('Tracking Data'!H501="XS",0,IF('Tracking Data'!H501="S",2,IF('Tracking Data'!H501="M",3,IF('Tracking Data'!H501="L",5,IF('Tracking Data'!H501="XL",10)))))</f>
        <v>0</v>
      </c>
      <c r="N501" s="22" t="e">
        <f>WORKDAY('Tracking Data'!K501,M501)</f>
        <v>#VALUE!</v>
      </c>
      <c r="O501" s="22" t="e">
        <f>IF(L501&lt;&gt;1,N501,'Tracking Data'!R501)</f>
        <v>#VALUE!</v>
      </c>
    </row>
    <row r="502" spans="5:15" x14ac:dyDescent="0.25">
      <c r="E502" t="str">
        <f ca="1">IF(AND('Tracking Data'!K502&lt;&gt;"",'Tracking Data'!L502="",'Tracking Data'!$C502&lt;&gt;"Blocked",'Tracking Data'!$C502&lt;&gt;"Aborted"),1,"")</f>
        <v/>
      </c>
      <c r="F502" t="str">
        <f ca="1">IF(AND('Tracking Data'!L502&lt;&gt;"",'Tracking Data'!M502="",'Tracking Data'!$C502&lt;&gt;"Blocked",'Tracking Data'!$C502&lt;&gt;"Aborted"),1,"")</f>
        <v/>
      </c>
      <c r="G502" t="str">
        <f ca="1">IF(AND('Tracking Data'!M502&lt;&gt;"",'Tracking Data'!N502="",'Tracking Data'!$C502&lt;&gt;"Blocked",'Tracking Data'!$C502&lt;&gt;"Aborted"),1,"")</f>
        <v/>
      </c>
      <c r="H502" t="str">
        <f ca="1">IF(AND('Tracking Data'!N502&lt;&gt;"",'Tracking Data'!O502="",'Tracking Data'!$C502&lt;&gt;"Blocked",'Tracking Data'!$C502&lt;&gt;"Aborted"),1,"")</f>
        <v/>
      </c>
      <c r="I502" t="str">
        <f ca="1">IF(AND('Tracking Data'!O502&lt;&gt;"",'Tracking Data'!P502="",'Tracking Data'!$C502&lt;&gt;"Blocked",'Tracking Data'!$C502&lt;&gt;"Aborted"),1,"")</f>
        <v/>
      </c>
      <c r="J502" t="str">
        <f ca="1">IF(AND('Tracking Data'!P502&lt;&gt;"",'Tracking Data'!Q502="",'Tracking Data'!$C502&lt;&gt;"Blocked",'Tracking Data'!$C502&lt;&gt;"Aborted"),1,"")</f>
        <v/>
      </c>
      <c r="K502" t="str">
        <f ca="1">IF(AND('Tracking Data'!Q502&lt;&gt;"",'Tracking Data'!R502="",'Tracking Data'!$C502&lt;&gt;"Blocked",'Tracking Data'!$C502&lt;&gt;"Aborted"),1,"")</f>
        <v/>
      </c>
      <c r="L502" t="str">
        <f>IF('Tracking Data'!R502&lt;&gt;"",1,"")</f>
        <v/>
      </c>
      <c r="M502" t="b">
        <f>IF('Tracking Data'!H502="XS",0,IF('Tracking Data'!H502="S",2,IF('Tracking Data'!H502="M",3,IF('Tracking Data'!H502="L",5,IF('Tracking Data'!H502="XL",10)))))</f>
        <v>0</v>
      </c>
      <c r="N502" s="22" t="e">
        <f>WORKDAY('Tracking Data'!K502,M502)</f>
        <v>#VALUE!</v>
      </c>
      <c r="O502" s="22" t="e">
        <f>IF(L502&lt;&gt;1,N502,'Tracking Data'!R502)</f>
        <v>#VALUE!</v>
      </c>
    </row>
    <row r="503" spans="5:15" x14ac:dyDescent="0.25">
      <c r="E503" t="str">
        <f ca="1">IF(AND('Tracking Data'!K503&lt;&gt;"",'Tracking Data'!L503="",'Tracking Data'!$C503&lt;&gt;"Blocked",'Tracking Data'!$C503&lt;&gt;"Aborted"),1,"")</f>
        <v/>
      </c>
      <c r="F503" t="str">
        <f ca="1">IF(AND('Tracking Data'!L503&lt;&gt;"",'Tracking Data'!M503="",'Tracking Data'!$C503&lt;&gt;"Blocked",'Tracking Data'!$C503&lt;&gt;"Aborted"),1,"")</f>
        <v/>
      </c>
      <c r="G503" t="str">
        <f ca="1">IF(AND('Tracking Data'!M503&lt;&gt;"",'Tracking Data'!N503="",'Tracking Data'!$C503&lt;&gt;"Blocked",'Tracking Data'!$C503&lt;&gt;"Aborted"),1,"")</f>
        <v/>
      </c>
      <c r="H503" t="str">
        <f ca="1">IF(AND('Tracking Data'!N503&lt;&gt;"",'Tracking Data'!O503="",'Tracking Data'!$C503&lt;&gt;"Blocked",'Tracking Data'!$C503&lt;&gt;"Aborted"),1,"")</f>
        <v/>
      </c>
      <c r="I503" t="str">
        <f ca="1">IF(AND('Tracking Data'!O503&lt;&gt;"",'Tracking Data'!P503="",'Tracking Data'!$C503&lt;&gt;"Blocked",'Tracking Data'!$C503&lt;&gt;"Aborted"),1,"")</f>
        <v/>
      </c>
      <c r="J503" t="str">
        <f ca="1">IF(AND('Tracking Data'!P503&lt;&gt;"",'Tracking Data'!Q503="",'Tracking Data'!$C503&lt;&gt;"Blocked",'Tracking Data'!$C503&lt;&gt;"Aborted"),1,"")</f>
        <v/>
      </c>
      <c r="K503" t="str">
        <f ca="1">IF(AND('Tracking Data'!Q503&lt;&gt;"",'Tracking Data'!R503="",'Tracking Data'!$C503&lt;&gt;"Blocked",'Tracking Data'!$C503&lt;&gt;"Aborted"),1,"")</f>
        <v/>
      </c>
      <c r="L503" t="str">
        <f>IF('Tracking Data'!R503&lt;&gt;"",1,"")</f>
        <v/>
      </c>
      <c r="M503" t="b">
        <f>IF('Tracking Data'!H503="XS",0,IF('Tracking Data'!H503="S",2,IF('Tracking Data'!H503="M",3,IF('Tracking Data'!H503="L",5,IF('Tracking Data'!H503="XL",10)))))</f>
        <v>0</v>
      </c>
      <c r="N503" s="22" t="e">
        <f>WORKDAY('Tracking Data'!K503,M503)</f>
        <v>#VALUE!</v>
      </c>
      <c r="O503" s="22" t="e">
        <f>IF(L503&lt;&gt;1,N503,'Tracking Data'!R503)</f>
        <v>#VALUE!</v>
      </c>
    </row>
    <row r="504" spans="5:15" x14ac:dyDescent="0.25">
      <c r="E504" t="str">
        <f ca="1">IF(AND('Tracking Data'!K504&lt;&gt;"",'Tracking Data'!L504="",'Tracking Data'!$C504&lt;&gt;"Blocked",'Tracking Data'!$C504&lt;&gt;"Aborted"),1,"")</f>
        <v/>
      </c>
      <c r="F504" t="str">
        <f ca="1">IF(AND('Tracking Data'!L504&lt;&gt;"",'Tracking Data'!M504="",'Tracking Data'!$C504&lt;&gt;"Blocked",'Tracking Data'!$C504&lt;&gt;"Aborted"),1,"")</f>
        <v/>
      </c>
      <c r="G504" t="str">
        <f ca="1">IF(AND('Tracking Data'!M504&lt;&gt;"",'Tracking Data'!N504="",'Tracking Data'!$C504&lt;&gt;"Blocked",'Tracking Data'!$C504&lt;&gt;"Aborted"),1,"")</f>
        <v/>
      </c>
      <c r="H504" t="str">
        <f ca="1">IF(AND('Tracking Data'!N504&lt;&gt;"",'Tracking Data'!O504="",'Tracking Data'!$C504&lt;&gt;"Blocked",'Tracking Data'!$C504&lt;&gt;"Aborted"),1,"")</f>
        <v/>
      </c>
      <c r="I504" t="str">
        <f ca="1">IF(AND('Tracking Data'!O504&lt;&gt;"",'Tracking Data'!P504="",'Tracking Data'!$C504&lt;&gt;"Blocked",'Tracking Data'!$C504&lt;&gt;"Aborted"),1,"")</f>
        <v/>
      </c>
      <c r="J504" t="str">
        <f ca="1">IF(AND('Tracking Data'!P504&lt;&gt;"",'Tracking Data'!Q504="",'Tracking Data'!$C504&lt;&gt;"Blocked",'Tracking Data'!$C504&lt;&gt;"Aborted"),1,"")</f>
        <v/>
      </c>
      <c r="K504" t="str">
        <f ca="1">IF(AND('Tracking Data'!Q504&lt;&gt;"",'Tracking Data'!R504="",'Tracking Data'!$C504&lt;&gt;"Blocked",'Tracking Data'!$C504&lt;&gt;"Aborted"),1,"")</f>
        <v/>
      </c>
      <c r="L504" t="str">
        <f>IF('Tracking Data'!R504&lt;&gt;"",1,"")</f>
        <v/>
      </c>
      <c r="M504" t="b">
        <f>IF('Tracking Data'!H504="XS",0,IF('Tracking Data'!H504="S",2,IF('Tracking Data'!H504="M",3,IF('Tracking Data'!H504="L",5,IF('Tracking Data'!H504="XL",10)))))</f>
        <v>0</v>
      </c>
      <c r="N504" s="22" t="e">
        <f>WORKDAY('Tracking Data'!K504,M504)</f>
        <v>#VALUE!</v>
      </c>
      <c r="O504" s="22" t="e">
        <f>IF(L504&lt;&gt;1,N504,'Tracking Data'!R504)</f>
        <v>#VALUE!</v>
      </c>
    </row>
    <row r="505" spans="5:15" x14ac:dyDescent="0.25">
      <c r="E505" t="str">
        <f ca="1">IF(AND('Tracking Data'!K505&lt;&gt;"",'Tracking Data'!L505="",'Tracking Data'!$C505&lt;&gt;"Blocked",'Tracking Data'!$C505&lt;&gt;"Aborted"),1,"")</f>
        <v/>
      </c>
      <c r="F505" t="str">
        <f ca="1">IF(AND('Tracking Data'!L505&lt;&gt;"",'Tracking Data'!M505="",'Tracking Data'!$C505&lt;&gt;"Blocked",'Tracking Data'!$C505&lt;&gt;"Aborted"),1,"")</f>
        <v/>
      </c>
      <c r="G505" t="str">
        <f ca="1">IF(AND('Tracking Data'!M505&lt;&gt;"",'Tracking Data'!N505="",'Tracking Data'!$C505&lt;&gt;"Blocked",'Tracking Data'!$C505&lt;&gt;"Aborted"),1,"")</f>
        <v/>
      </c>
      <c r="H505" t="str">
        <f ca="1">IF(AND('Tracking Data'!N505&lt;&gt;"",'Tracking Data'!O505="",'Tracking Data'!$C505&lt;&gt;"Blocked",'Tracking Data'!$C505&lt;&gt;"Aborted"),1,"")</f>
        <v/>
      </c>
      <c r="I505" t="str">
        <f ca="1">IF(AND('Tracking Data'!O505&lt;&gt;"",'Tracking Data'!P505="",'Tracking Data'!$C505&lt;&gt;"Blocked",'Tracking Data'!$C505&lt;&gt;"Aborted"),1,"")</f>
        <v/>
      </c>
      <c r="J505" t="str">
        <f ca="1">IF(AND('Tracking Data'!P505&lt;&gt;"",'Tracking Data'!Q505="",'Tracking Data'!$C505&lt;&gt;"Blocked",'Tracking Data'!$C505&lt;&gt;"Aborted"),1,"")</f>
        <v/>
      </c>
      <c r="K505" t="str">
        <f ca="1">IF(AND('Tracking Data'!Q505&lt;&gt;"",'Tracking Data'!R505="",'Tracking Data'!$C505&lt;&gt;"Blocked",'Tracking Data'!$C505&lt;&gt;"Aborted"),1,"")</f>
        <v/>
      </c>
      <c r="L505" t="str">
        <f>IF('Tracking Data'!R505&lt;&gt;"",1,"")</f>
        <v/>
      </c>
      <c r="M505" t="b">
        <f>IF('Tracking Data'!H505="XS",0,IF('Tracking Data'!H505="S",2,IF('Tracking Data'!H505="M",3,IF('Tracking Data'!H505="L",5,IF('Tracking Data'!H505="XL",10)))))</f>
        <v>0</v>
      </c>
      <c r="N505" s="22" t="e">
        <f>WORKDAY('Tracking Data'!K505,M505)</f>
        <v>#VALUE!</v>
      </c>
      <c r="O505" s="22" t="e">
        <f>IF(L505&lt;&gt;1,N505,'Tracking Data'!R505)</f>
        <v>#VALUE!</v>
      </c>
    </row>
    <row r="506" spans="5:15" x14ac:dyDescent="0.25">
      <c r="E506" t="str">
        <f ca="1">IF(AND('Tracking Data'!K506&lt;&gt;"",'Tracking Data'!L506="",'Tracking Data'!$C506&lt;&gt;"Blocked",'Tracking Data'!$C506&lt;&gt;"Aborted"),1,"")</f>
        <v/>
      </c>
      <c r="F506" t="str">
        <f ca="1">IF(AND('Tracking Data'!L506&lt;&gt;"",'Tracking Data'!M506="",'Tracking Data'!$C506&lt;&gt;"Blocked",'Tracking Data'!$C506&lt;&gt;"Aborted"),1,"")</f>
        <v/>
      </c>
      <c r="G506" t="str">
        <f ca="1">IF(AND('Tracking Data'!M506&lt;&gt;"",'Tracking Data'!N506="",'Tracking Data'!$C506&lt;&gt;"Blocked",'Tracking Data'!$C506&lt;&gt;"Aborted"),1,"")</f>
        <v/>
      </c>
      <c r="H506" t="str">
        <f ca="1">IF(AND('Tracking Data'!N506&lt;&gt;"",'Tracking Data'!O506="",'Tracking Data'!$C506&lt;&gt;"Blocked",'Tracking Data'!$C506&lt;&gt;"Aborted"),1,"")</f>
        <v/>
      </c>
      <c r="I506" t="str">
        <f ca="1">IF(AND('Tracking Data'!O506&lt;&gt;"",'Tracking Data'!P506="",'Tracking Data'!$C506&lt;&gt;"Blocked",'Tracking Data'!$C506&lt;&gt;"Aborted"),1,"")</f>
        <v/>
      </c>
      <c r="J506" t="str">
        <f ca="1">IF(AND('Tracking Data'!P506&lt;&gt;"",'Tracking Data'!Q506="",'Tracking Data'!$C506&lt;&gt;"Blocked",'Tracking Data'!$C506&lt;&gt;"Aborted"),1,"")</f>
        <v/>
      </c>
      <c r="K506" t="str">
        <f ca="1">IF(AND('Tracking Data'!Q506&lt;&gt;"",'Tracking Data'!R506="",'Tracking Data'!$C506&lt;&gt;"Blocked",'Tracking Data'!$C506&lt;&gt;"Aborted"),1,"")</f>
        <v/>
      </c>
      <c r="L506" t="str">
        <f>IF('Tracking Data'!R506&lt;&gt;"",1,"")</f>
        <v/>
      </c>
      <c r="M506" t="b">
        <f>IF('Tracking Data'!H506="XS",0,IF('Tracking Data'!H506="S",2,IF('Tracking Data'!H506="M",3,IF('Tracking Data'!H506="L",5,IF('Tracking Data'!H506="XL",10)))))</f>
        <v>0</v>
      </c>
      <c r="N506" s="22" t="e">
        <f>WORKDAY('Tracking Data'!K506,M506)</f>
        <v>#VALUE!</v>
      </c>
      <c r="O506" s="22" t="e">
        <f>IF(L506&lt;&gt;1,N506,'Tracking Data'!R506)</f>
        <v>#VALUE!</v>
      </c>
    </row>
    <row r="507" spans="5:15" x14ac:dyDescent="0.25">
      <c r="E507" t="str">
        <f ca="1">IF(AND('Tracking Data'!K507&lt;&gt;"",'Tracking Data'!L507="",'Tracking Data'!$C507&lt;&gt;"Blocked",'Tracking Data'!$C507&lt;&gt;"Aborted"),1,"")</f>
        <v/>
      </c>
      <c r="F507" t="str">
        <f ca="1">IF(AND('Tracking Data'!L507&lt;&gt;"",'Tracking Data'!M507="",'Tracking Data'!$C507&lt;&gt;"Blocked",'Tracking Data'!$C507&lt;&gt;"Aborted"),1,"")</f>
        <v/>
      </c>
      <c r="G507" t="str">
        <f ca="1">IF(AND('Tracking Data'!M507&lt;&gt;"",'Tracking Data'!N507="",'Tracking Data'!$C507&lt;&gt;"Blocked",'Tracking Data'!$C507&lt;&gt;"Aborted"),1,"")</f>
        <v/>
      </c>
      <c r="H507" t="str">
        <f ca="1">IF(AND('Tracking Data'!N507&lt;&gt;"",'Tracking Data'!O507="",'Tracking Data'!$C507&lt;&gt;"Blocked",'Tracking Data'!$C507&lt;&gt;"Aborted"),1,"")</f>
        <v/>
      </c>
      <c r="I507" t="str">
        <f ca="1">IF(AND('Tracking Data'!O507&lt;&gt;"",'Tracking Data'!P507="",'Tracking Data'!$C507&lt;&gt;"Blocked",'Tracking Data'!$C507&lt;&gt;"Aborted"),1,"")</f>
        <v/>
      </c>
      <c r="J507" t="str">
        <f ca="1">IF(AND('Tracking Data'!P507&lt;&gt;"",'Tracking Data'!Q507="",'Tracking Data'!$C507&lt;&gt;"Blocked",'Tracking Data'!$C507&lt;&gt;"Aborted"),1,"")</f>
        <v/>
      </c>
      <c r="K507" t="str">
        <f ca="1">IF(AND('Tracking Data'!Q507&lt;&gt;"",'Tracking Data'!R507="",'Tracking Data'!$C507&lt;&gt;"Blocked",'Tracking Data'!$C507&lt;&gt;"Aborted"),1,"")</f>
        <v/>
      </c>
      <c r="L507" t="str">
        <f>IF('Tracking Data'!R507&lt;&gt;"",1,"")</f>
        <v/>
      </c>
      <c r="M507" t="b">
        <f>IF('Tracking Data'!H507="XS",0,IF('Tracking Data'!H507="S",2,IF('Tracking Data'!H507="M",3,IF('Tracking Data'!H507="L",5,IF('Tracking Data'!H507="XL",10)))))</f>
        <v>0</v>
      </c>
      <c r="N507" s="22" t="e">
        <f>WORKDAY('Tracking Data'!K507,M507)</f>
        <v>#VALUE!</v>
      </c>
      <c r="O507" s="22" t="e">
        <f>IF(L507&lt;&gt;1,N507,'Tracking Data'!R507)</f>
        <v>#VALUE!</v>
      </c>
    </row>
    <row r="508" spans="5:15" x14ac:dyDescent="0.25">
      <c r="E508" t="str">
        <f ca="1">IF(AND('Tracking Data'!K508&lt;&gt;"",'Tracking Data'!L508="",'Tracking Data'!$C508&lt;&gt;"Blocked",'Tracking Data'!$C508&lt;&gt;"Aborted"),1,"")</f>
        <v/>
      </c>
      <c r="F508" t="str">
        <f ca="1">IF(AND('Tracking Data'!L508&lt;&gt;"",'Tracking Data'!M508="",'Tracking Data'!$C508&lt;&gt;"Blocked",'Tracking Data'!$C508&lt;&gt;"Aborted"),1,"")</f>
        <v/>
      </c>
      <c r="G508" t="str">
        <f ca="1">IF(AND('Tracking Data'!M508&lt;&gt;"",'Tracking Data'!N508="",'Tracking Data'!$C508&lt;&gt;"Blocked",'Tracking Data'!$C508&lt;&gt;"Aborted"),1,"")</f>
        <v/>
      </c>
      <c r="H508" t="str">
        <f ca="1">IF(AND('Tracking Data'!N508&lt;&gt;"",'Tracking Data'!O508="",'Tracking Data'!$C508&lt;&gt;"Blocked",'Tracking Data'!$C508&lt;&gt;"Aborted"),1,"")</f>
        <v/>
      </c>
      <c r="I508" t="str">
        <f ca="1">IF(AND('Tracking Data'!O508&lt;&gt;"",'Tracking Data'!P508="",'Tracking Data'!$C508&lt;&gt;"Blocked",'Tracking Data'!$C508&lt;&gt;"Aborted"),1,"")</f>
        <v/>
      </c>
      <c r="J508" t="str">
        <f ca="1">IF(AND('Tracking Data'!P508&lt;&gt;"",'Tracking Data'!Q508="",'Tracking Data'!$C508&lt;&gt;"Blocked",'Tracking Data'!$C508&lt;&gt;"Aborted"),1,"")</f>
        <v/>
      </c>
      <c r="K508" t="str">
        <f ca="1">IF(AND('Tracking Data'!Q508&lt;&gt;"",'Tracking Data'!R508="",'Tracking Data'!$C508&lt;&gt;"Blocked",'Tracking Data'!$C508&lt;&gt;"Aborted"),1,"")</f>
        <v/>
      </c>
      <c r="L508" t="str">
        <f>IF('Tracking Data'!R508&lt;&gt;"",1,"")</f>
        <v/>
      </c>
      <c r="M508" t="b">
        <f>IF('Tracking Data'!H508="XS",0,IF('Tracking Data'!H508="S",2,IF('Tracking Data'!H508="M",3,IF('Tracking Data'!H508="L",5,IF('Tracking Data'!H508="XL",10)))))</f>
        <v>0</v>
      </c>
      <c r="N508" s="22" t="e">
        <f>WORKDAY('Tracking Data'!K508,M508)</f>
        <v>#VALUE!</v>
      </c>
      <c r="O508" s="22" t="e">
        <f>IF(L508&lt;&gt;1,N508,'Tracking Data'!R508)</f>
        <v>#VALUE!</v>
      </c>
    </row>
    <row r="509" spans="5:15" x14ac:dyDescent="0.25">
      <c r="E509" t="str">
        <f ca="1">IF(AND('Tracking Data'!K509&lt;&gt;"",'Tracking Data'!L509="",'Tracking Data'!$C509&lt;&gt;"Blocked",'Tracking Data'!$C509&lt;&gt;"Aborted"),1,"")</f>
        <v/>
      </c>
      <c r="F509" t="str">
        <f ca="1">IF(AND('Tracking Data'!L509&lt;&gt;"",'Tracking Data'!M509="",'Tracking Data'!$C509&lt;&gt;"Blocked",'Tracking Data'!$C509&lt;&gt;"Aborted"),1,"")</f>
        <v/>
      </c>
      <c r="G509" t="str">
        <f ca="1">IF(AND('Tracking Data'!M509&lt;&gt;"",'Tracking Data'!N509="",'Tracking Data'!$C509&lt;&gt;"Blocked",'Tracking Data'!$C509&lt;&gt;"Aborted"),1,"")</f>
        <v/>
      </c>
      <c r="H509" t="str">
        <f ca="1">IF(AND('Tracking Data'!N509&lt;&gt;"",'Tracking Data'!O509="",'Tracking Data'!$C509&lt;&gt;"Blocked",'Tracking Data'!$C509&lt;&gt;"Aborted"),1,"")</f>
        <v/>
      </c>
      <c r="I509" t="str">
        <f ca="1">IF(AND('Tracking Data'!O509&lt;&gt;"",'Tracking Data'!P509="",'Tracking Data'!$C509&lt;&gt;"Blocked",'Tracking Data'!$C509&lt;&gt;"Aborted"),1,"")</f>
        <v/>
      </c>
      <c r="J509" t="str">
        <f ca="1">IF(AND('Tracking Data'!P509&lt;&gt;"",'Tracking Data'!Q509="",'Tracking Data'!$C509&lt;&gt;"Blocked",'Tracking Data'!$C509&lt;&gt;"Aborted"),1,"")</f>
        <v/>
      </c>
      <c r="K509" t="str">
        <f ca="1">IF(AND('Tracking Data'!Q509&lt;&gt;"",'Tracking Data'!R509="",'Tracking Data'!$C509&lt;&gt;"Blocked",'Tracking Data'!$C509&lt;&gt;"Aborted"),1,"")</f>
        <v/>
      </c>
      <c r="L509" t="str">
        <f>IF('Tracking Data'!R509&lt;&gt;"",1,"")</f>
        <v/>
      </c>
      <c r="M509" t="b">
        <f>IF('Tracking Data'!H509="XS",0,IF('Tracking Data'!H509="S",2,IF('Tracking Data'!H509="M",3,IF('Tracking Data'!H509="L",5,IF('Tracking Data'!H509="XL",10)))))</f>
        <v>0</v>
      </c>
      <c r="N509" s="22" t="e">
        <f>WORKDAY('Tracking Data'!K509,M509)</f>
        <v>#VALUE!</v>
      </c>
      <c r="O509" s="22" t="e">
        <f>IF(L509&lt;&gt;1,N509,'Tracking Data'!R509)</f>
        <v>#VALUE!</v>
      </c>
    </row>
    <row r="510" spans="5:15" x14ac:dyDescent="0.25">
      <c r="E510" t="str">
        <f ca="1">IF(AND('Tracking Data'!K510&lt;&gt;"",'Tracking Data'!L510="",'Tracking Data'!$C510&lt;&gt;"Blocked",'Tracking Data'!$C510&lt;&gt;"Aborted"),1,"")</f>
        <v/>
      </c>
      <c r="F510" t="str">
        <f ca="1">IF(AND('Tracking Data'!L510&lt;&gt;"",'Tracking Data'!M510="",'Tracking Data'!$C510&lt;&gt;"Blocked",'Tracking Data'!$C510&lt;&gt;"Aborted"),1,"")</f>
        <v/>
      </c>
      <c r="G510" t="str">
        <f ca="1">IF(AND('Tracking Data'!M510&lt;&gt;"",'Tracking Data'!N510="",'Tracking Data'!$C510&lt;&gt;"Blocked",'Tracking Data'!$C510&lt;&gt;"Aborted"),1,"")</f>
        <v/>
      </c>
      <c r="H510" t="str">
        <f ca="1">IF(AND('Tracking Data'!N510&lt;&gt;"",'Tracking Data'!O510="",'Tracking Data'!$C510&lt;&gt;"Blocked",'Tracking Data'!$C510&lt;&gt;"Aborted"),1,"")</f>
        <v/>
      </c>
      <c r="I510" t="str">
        <f ca="1">IF(AND('Tracking Data'!O510&lt;&gt;"",'Tracking Data'!P510="",'Tracking Data'!$C510&lt;&gt;"Blocked",'Tracking Data'!$C510&lt;&gt;"Aborted"),1,"")</f>
        <v/>
      </c>
      <c r="J510" t="str">
        <f ca="1">IF(AND('Tracking Data'!P510&lt;&gt;"",'Tracking Data'!Q510="",'Tracking Data'!$C510&lt;&gt;"Blocked",'Tracking Data'!$C510&lt;&gt;"Aborted"),1,"")</f>
        <v/>
      </c>
      <c r="K510" t="str">
        <f ca="1">IF(AND('Tracking Data'!Q510&lt;&gt;"",'Tracking Data'!R510="",'Tracking Data'!$C510&lt;&gt;"Blocked",'Tracking Data'!$C510&lt;&gt;"Aborted"),1,"")</f>
        <v/>
      </c>
      <c r="L510" t="str">
        <f>IF('Tracking Data'!R510&lt;&gt;"",1,"")</f>
        <v/>
      </c>
      <c r="M510" t="b">
        <f>IF('Tracking Data'!H510="XS",0,IF('Tracking Data'!H510="S",2,IF('Tracking Data'!H510="M",3,IF('Tracking Data'!H510="L",5,IF('Tracking Data'!H510="XL",10)))))</f>
        <v>0</v>
      </c>
      <c r="N510" s="22" t="e">
        <f>WORKDAY('Tracking Data'!K510,M510)</f>
        <v>#VALUE!</v>
      </c>
      <c r="O510" s="22" t="e">
        <f>IF(L510&lt;&gt;1,N510,'Tracking Data'!R510)</f>
        <v>#VALUE!</v>
      </c>
    </row>
    <row r="511" spans="5:15" x14ac:dyDescent="0.25">
      <c r="E511" t="str">
        <f ca="1">IF(AND('Tracking Data'!K511&lt;&gt;"",'Tracking Data'!L511="",'Tracking Data'!$C511&lt;&gt;"Blocked",'Tracking Data'!$C511&lt;&gt;"Aborted"),1,"")</f>
        <v/>
      </c>
      <c r="F511" t="str">
        <f ca="1">IF(AND('Tracking Data'!L511&lt;&gt;"",'Tracking Data'!M511="",'Tracking Data'!$C511&lt;&gt;"Blocked",'Tracking Data'!$C511&lt;&gt;"Aborted"),1,"")</f>
        <v/>
      </c>
      <c r="G511" t="str">
        <f ca="1">IF(AND('Tracking Data'!M511&lt;&gt;"",'Tracking Data'!N511="",'Tracking Data'!$C511&lt;&gt;"Blocked",'Tracking Data'!$C511&lt;&gt;"Aborted"),1,"")</f>
        <v/>
      </c>
      <c r="H511" t="str">
        <f ca="1">IF(AND('Tracking Data'!N511&lt;&gt;"",'Tracking Data'!O511="",'Tracking Data'!$C511&lt;&gt;"Blocked",'Tracking Data'!$C511&lt;&gt;"Aborted"),1,"")</f>
        <v/>
      </c>
      <c r="I511" t="str">
        <f ca="1">IF(AND('Tracking Data'!O511&lt;&gt;"",'Tracking Data'!P511="",'Tracking Data'!$C511&lt;&gt;"Blocked",'Tracking Data'!$C511&lt;&gt;"Aborted"),1,"")</f>
        <v/>
      </c>
      <c r="J511" t="str">
        <f ca="1">IF(AND('Tracking Data'!P511&lt;&gt;"",'Tracking Data'!Q511="",'Tracking Data'!$C511&lt;&gt;"Blocked",'Tracking Data'!$C511&lt;&gt;"Aborted"),1,"")</f>
        <v/>
      </c>
      <c r="K511" t="str">
        <f ca="1">IF(AND('Tracking Data'!Q511&lt;&gt;"",'Tracking Data'!R511="",'Tracking Data'!$C511&lt;&gt;"Blocked",'Tracking Data'!$C511&lt;&gt;"Aborted"),1,"")</f>
        <v/>
      </c>
      <c r="L511" t="str">
        <f>IF('Tracking Data'!R511&lt;&gt;"",1,"")</f>
        <v/>
      </c>
      <c r="M511" t="b">
        <f>IF('Tracking Data'!H511="XS",0,IF('Tracking Data'!H511="S",2,IF('Tracking Data'!H511="M",3,IF('Tracking Data'!H511="L",5,IF('Tracking Data'!H511="XL",10)))))</f>
        <v>0</v>
      </c>
      <c r="N511" s="22" t="e">
        <f>WORKDAY('Tracking Data'!K511,M511)</f>
        <v>#VALUE!</v>
      </c>
      <c r="O511" s="22" t="e">
        <f>IF(L511&lt;&gt;1,N511,'Tracking Data'!R511)</f>
        <v>#VALUE!</v>
      </c>
    </row>
    <row r="512" spans="5:15" x14ac:dyDescent="0.25">
      <c r="E512" t="str">
        <f ca="1">IF(AND('Tracking Data'!K512&lt;&gt;"",'Tracking Data'!L512="",'Tracking Data'!$C512&lt;&gt;"Blocked",'Tracking Data'!$C512&lt;&gt;"Aborted"),1,"")</f>
        <v/>
      </c>
      <c r="F512" t="str">
        <f ca="1">IF(AND('Tracking Data'!L512&lt;&gt;"",'Tracking Data'!M512="",'Tracking Data'!$C512&lt;&gt;"Blocked",'Tracking Data'!$C512&lt;&gt;"Aborted"),1,"")</f>
        <v/>
      </c>
      <c r="G512" t="str">
        <f ca="1">IF(AND('Tracking Data'!M512&lt;&gt;"",'Tracking Data'!N512="",'Tracking Data'!$C512&lt;&gt;"Blocked",'Tracking Data'!$C512&lt;&gt;"Aborted"),1,"")</f>
        <v/>
      </c>
      <c r="H512" t="str">
        <f ca="1">IF(AND('Tracking Data'!N512&lt;&gt;"",'Tracking Data'!O512="",'Tracking Data'!$C512&lt;&gt;"Blocked",'Tracking Data'!$C512&lt;&gt;"Aborted"),1,"")</f>
        <v/>
      </c>
      <c r="I512" t="str">
        <f ca="1">IF(AND('Tracking Data'!O512&lt;&gt;"",'Tracking Data'!P512="",'Tracking Data'!$C512&lt;&gt;"Blocked",'Tracking Data'!$C512&lt;&gt;"Aborted"),1,"")</f>
        <v/>
      </c>
      <c r="J512" t="str">
        <f ca="1">IF(AND('Tracking Data'!P512&lt;&gt;"",'Tracking Data'!Q512="",'Tracking Data'!$C512&lt;&gt;"Blocked",'Tracking Data'!$C512&lt;&gt;"Aborted"),1,"")</f>
        <v/>
      </c>
      <c r="K512" t="str">
        <f ca="1">IF(AND('Tracking Data'!Q512&lt;&gt;"",'Tracking Data'!R512="",'Tracking Data'!$C512&lt;&gt;"Blocked",'Tracking Data'!$C512&lt;&gt;"Aborted"),1,"")</f>
        <v/>
      </c>
      <c r="L512" t="str">
        <f>IF('Tracking Data'!R512&lt;&gt;"",1,"")</f>
        <v/>
      </c>
      <c r="M512" t="b">
        <f>IF('Tracking Data'!H512="XS",0,IF('Tracking Data'!H512="S",2,IF('Tracking Data'!H512="M",3,IF('Tracking Data'!H512="L",5,IF('Tracking Data'!H512="XL",10)))))</f>
        <v>0</v>
      </c>
      <c r="N512" s="22" t="e">
        <f>WORKDAY('Tracking Data'!K512,M512)</f>
        <v>#VALUE!</v>
      </c>
      <c r="O512" s="22" t="e">
        <f>IF(L512&lt;&gt;1,N512,'Tracking Data'!R512)</f>
        <v>#VALUE!</v>
      </c>
    </row>
    <row r="513" spans="5:15" x14ac:dyDescent="0.25">
      <c r="E513" t="str">
        <f ca="1">IF(AND('Tracking Data'!K513&lt;&gt;"",'Tracking Data'!L513="",'Tracking Data'!$C513&lt;&gt;"Blocked",'Tracking Data'!$C513&lt;&gt;"Aborted"),1,"")</f>
        <v/>
      </c>
      <c r="F513" t="str">
        <f ca="1">IF(AND('Tracking Data'!L513&lt;&gt;"",'Tracking Data'!M513="",'Tracking Data'!$C513&lt;&gt;"Blocked",'Tracking Data'!$C513&lt;&gt;"Aborted"),1,"")</f>
        <v/>
      </c>
      <c r="G513" t="str">
        <f ca="1">IF(AND('Tracking Data'!M513&lt;&gt;"",'Tracking Data'!N513="",'Tracking Data'!$C513&lt;&gt;"Blocked",'Tracking Data'!$C513&lt;&gt;"Aborted"),1,"")</f>
        <v/>
      </c>
      <c r="H513" t="str">
        <f ca="1">IF(AND('Tracking Data'!N513&lt;&gt;"",'Tracking Data'!O513="",'Tracking Data'!$C513&lt;&gt;"Blocked",'Tracking Data'!$C513&lt;&gt;"Aborted"),1,"")</f>
        <v/>
      </c>
      <c r="I513" t="str">
        <f ca="1">IF(AND('Tracking Data'!O513&lt;&gt;"",'Tracking Data'!P513="",'Tracking Data'!$C513&lt;&gt;"Blocked",'Tracking Data'!$C513&lt;&gt;"Aborted"),1,"")</f>
        <v/>
      </c>
      <c r="J513" t="str">
        <f ca="1">IF(AND('Tracking Data'!P513&lt;&gt;"",'Tracking Data'!Q513="",'Tracking Data'!$C513&lt;&gt;"Blocked",'Tracking Data'!$C513&lt;&gt;"Aborted"),1,"")</f>
        <v/>
      </c>
      <c r="K513" t="str">
        <f ca="1">IF(AND('Tracking Data'!Q513&lt;&gt;"",'Tracking Data'!R513="",'Tracking Data'!$C513&lt;&gt;"Blocked",'Tracking Data'!$C513&lt;&gt;"Aborted"),1,"")</f>
        <v/>
      </c>
      <c r="L513" t="str">
        <f>IF('Tracking Data'!R513&lt;&gt;"",1,"")</f>
        <v/>
      </c>
      <c r="M513" t="b">
        <f>IF('Tracking Data'!H513="XS",0,IF('Tracking Data'!H513="S",2,IF('Tracking Data'!H513="M",3,IF('Tracking Data'!H513="L",5,IF('Tracking Data'!H513="XL",10)))))</f>
        <v>0</v>
      </c>
      <c r="N513" s="22" t="e">
        <f>WORKDAY('Tracking Data'!K513,M513)</f>
        <v>#VALUE!</v>
      </c>
      <c r="O513" s="22" t="e">
        <f>IF(L513&lt;&gt;1,N513,'Tracking Data'!R513)</f>
        <v>#VALUE!</v>
      </c>
    </row>
    <row r="514" spans="5:15" x14ac:dyDescent="0.25">
      <c r="E514" t="str">
        <f ca="1">IF(AND('Tracking Data'!K514&lt;&gt;"",'Tracking Data'!L514="",'Tracking Data'!$C514&lt;&gt;"Blocked",'Tracking Data'!$C514&lt;&gt;"Aborted"),1,"")</f>
        <v/>
      </c>
      <c r="F514" t="str">
        <f ca="1">IF(AND('Tracking Data'!L514&lt;&gt;"",'Tracking Data'!M514="",'Tracking Data'!$C514&lt;&gt;"Blocked",'Tracking Data'!$C514&lt;&gt;"Aborted"),1,"")</f>
        <v/>
      </c>
      <c r="G514" t="str">
        <f ca="1">IF(AND('Tracking Data'!M514&lt;&gt;"",'Tracking Data'!N514="",'Tracking Data'!$C514&lt;&gt;"Blocked",'Tracking Data'!$C514&lt;&gt;"Aborted"),1,"")</f>
        <v/>
      </c>
      <c r="H514" t="str">
        <f ca="1">IF(AND('Tracking Data'!N514&lt;&gt;"",'Tracking Data'!O514="",'Tracking Data'!$C514&lt;&gt;"Blocked",'Tracking Data'!$C514&lt;&gt;"Aborted"),1,"")</f>
        <v/>
      </c>
      <c r="I514" t="str">
        <f ca="1">IF(AND('Tracking Data'!O514&lt;&gt;"",'Tracking Data'!P514="",'Tracking Data'!$C514&lt;&gt;"Blocked",'Tracking Data'!$C514&lt;&gt;"Aborted"),1,"")</f>
        <v/>
      </c>
      <c r="J514" t="str">
        <f ca="1">IF(AND('Tracking Data'!P514&lt;&gt;"",'Tracking Data'!Q514="",'Tracking Data'!$C514&lt;&gt;"Blocked",'Tracking Data'!$C514&lt;&gt;"Aborted"),1,"")</f>
        <v/>
      </c>
      <c r="K514" t="str">
        <f ca="1">IF(AND('Tracking Data'!Q514&lt;&gt;"",'Tracking Data'!R514="",'Tracking Data'!$C514&lt;&gt;"Blocked",'Tracking Data'!$C514&lt;&gt;"Aborted"),1,"")</f>
        <v/>
      </c>
      <c r="L514" t="str">
        <f>IF('Tracking Data'!R514&lt;&gt;"",1,"")</f>
        <v/>
      </c>
      <c r="M514" t="b">
        <f>IF('Tracking Data'!H514="XS",0,IF('Tracking Data'!H514="S",2,IF('Tracking Data'!H514="M",3,IF('Tracking Data'!H514="L",5,IF('Tracking Data'!H514="XL",10)))))</f>
        <v>0</v>
      </c>
      <c r="N514" s="22" t="e">
        <f>WORKDAY('Tracking Data'!K514,M514)</f>
        <v>#VALUE!</v>
      </c>
      <c r="O514" s="22" t="e">
        <f>IF(L514&lt;&gt;1,N514,'Tracking Data'!R514)</f>
        <v>#VALUE!</v>
      </c>
    </row>
    <row r="515" spans="5:15" x14ac:dyDescent="0.25">
      <c r="E515" t="str">
        <f ca="1">IF(AND('Tracking Data'!K515&lt;&gt;"",'Tracking Data'!L515="",'Tracking Data'!$C515&lt;&gt;"Blocked",'Tracking Data'!$C515&lt;&gt;"Aborted"),1,"")</f>
        <v/>
      </c>
      <c r="F515" t="str">
        <f ca="1">IF(AND('Tracking Data'!L515&lt;&gt;"",'Tracking Data'!M515="",'Tracking Data'!$C515&lt;&gt;"Blocked",'Tracking Data'!$C515&lt;&gt;"Aborted"),1,"")</f>
        <v/>
      </c>
      <c r="G515" t="str">
        <f ca="1">IF(AND('Tracking Data'!M515&lt;&gt;"",'Tracking Data'!N515="",'Tracking Data'!$C515&lt;&gt;"Blocked",'Tracking Data'!$C515&lt;&gt;"Aborted"),1,"")</f>
        <v/>
      </c>
      <c r="H515" t="str">
        <f ca="1">IF(AND('Tracking Data'!N515&lt;&gt;"",'Tracking Data'!O515="",'Tracking Data'!$C515&lt;&gt;"Blocked",'Tracking Data'!$C515&lt;&gt;"Aborted"),1,"")</f>
        <v/>
      </c>
      <c r="I515" t="str">
        <f ca="1">IF(AND('Tracking Data'!O515&lt;&gt;"",'Tracking Data'!P515="",'Tracking Data'!$C515&lt;&gt;"Blocked",'Tracking Data'!$C515&lt;&gt;"Aborted"),1,"")</f>
        <v/>
      </c>
      <c r="J515" t="str">
        <f ca="1">IF(AND('Tracking Data'!P515&lt;&gt;"",'Tracking Data'!Q515="",'Tracking Data'!$C515&lt;&gt;"Blocked",'Tracking Data'!$C515&lt;&gt;"Aborted"),1,"")</f>
        <v/>
      </c>
      <c r="K515" t="str">
        <f ca="1">IF(AND('Tracking Data'!Q515&lt;&gt;"",'Tracking Data'!R515="",'Tracking Data'!$C515&lt;&gt;"Blocked",'Tracking Data'!$C515&lt;&gt;"Aborted"),1,"")</f>
        <v/>
      </c>
      <c r="L515" t="str">
        <f>IF('Tracking Data'!R515&lt;&gt;"",1,"")</f>
        <v/>
      </c>
      <c r="M515" t="b">
        <f>IF('Tracking Data'!H515="XS",0,IF('Tracking Data'!H515="S",2,IF('Tracking Data'!H515="M",3,IF('Tracking Data'!H515="L",5,IF('Tracking Data'!H515="XL",10)))))</f>
        <v>0</v>
      </c>
      <c r="N515" s="22" t="e">
        <f>WORKDAY('Tracking Data'!K515,M515)</f>
        <v>#VALUE!</v>
      </c>
      <c r="O515" s="22" t="e">
        <f>IF(L515&lt;&gt;1,N515,'Tracking Data'!R515)</f>
        <v>#VALUE!</v>
      </c>
    </row>
    <row r="516" spans="5:15" x14ac:dyDescent="0.25">
      <c r="E516" t="str">
        <f ca="1">IF(AND('Tracking Data'!K516&lt;&gt;"",'Tracking Data'!L516="",'Tracking Data'!$C516&lt;&gt;"Blocked",'Tracking Data'!$C516&lt;&gt;"Aborted"),1,"")</f>
        <v/>
      </c>
      <c r="F516" t="str">
        <f ca="1">IF(AND('Tracking Data'!L516&lt;&gt;"",'Tracking Data'!M516="",'Tracking Data'!$C516&lt;&gt;"Blocked",'Tracking Data'!$C516&lt;&gt;"Aborted"),1,"")</f>
        <v/>
      </c>
      <c r="G516" t="str">
        <f ca="1">IF(AND('Tracking Data'!M516&lt;&gt;"",'Tracking Data'!N516="",'Tracking Data'!$C516&lt;&gt;"Blocked",'Tracking Data'!$C516&lt;&gt;"Aborted"),1,"")</f>
        <v/>
      </c>
      <c r="H516" t="str">
        <f ca="1">IF(AND('Tracking Data'!N516&lt;&gt;"",'Tracking Data'!O516="",'Tracking Data'!$C516&lt;&gt;"Blocked",'Tracking Data'!$C516&lt;&gt;"Aborted"),1,"")</f>
        <v/>
      </c>
      <c r="I516" t="str">
        <f ca="1">IF(AND('Tracking Data'!O516&lt;&gt;"",'Tracking Data'!P516="",'Tracking Data'!$C516&lt;&gt;"Blocked",'Tracking Data'!$C516&lt;&gt;"Aborted"),1,"")</f>
        <v/>
      </c>
      <c r="J516" t="str">
        <f ca="1">IF(AND('Tracking Data'!P516&lt;&gt;"",'Tracking Data'!Q516="",'Tracking Data'!$C516&lt;&gt;"Blocked",'Tracking Data'!$C516&lt;&gt;"Aborted"),1,"")</f>
        <v/>
      </c>
      <c r="K516" t="str">
        <f ca="1">IF(AND('Tracking Data'!Q516&lt;&gt;"",'Tracking Data'!R516="",'Tracking Data'!$C516&lt;&gt;"Blocked",'Tracking Data'!$C516&lt;&gt;"Aborted"),1,"")</f>
        <v/>
      </c>
      <c r="L516" t="str">
        <f>IF('Tracking Data'!R516&lt;&gt;"",1,"")</f>
        <v/>
      </c>
      <c r="M516" t="b">
        <f>IF('Tracking Data'!H516="XS",0,IF('Tracking Data'!H516="S",2,IF('Tracking Data'!H516="M",3,IF('Tracking Data'!H516="L",5,IF('Tracking Data'!H516="XL",10)))))</f>
        <v>0</v>
      </c>
      <c r="N516" s="22" t="e">
        <f>WORKDAY('Tracking Data'!K516,M516)</f>
        <v>#VALUE!</v>
      </c>
      <c r="O516" s="22" t="e">
        <f>IF(L516&lt;&gt;1,N516,'Tracking Data'!R516)</f>
        <v>#VALUE!</v>
      </c>
    </row>
    <row r="517" spans="5:15" x14ac:dyDescent="0.25">
      <c r="E517" t="str">
        <f ca="1">IF(AND('Tracking Data'!K517&lt;&gt;"",'Tracking Data'!L517="",'Tracking Data'!$C517&lt;&gt;"Blocked",'Tracking Data'!$C517&lt;&gt;"Aborted"),1,"")</f>
        <v/>
      </c>
      <c r="F517" t="str">
        <f ca="1">IF(AND('Tracking Data'!L517&lt;&gt;"",'Tracking Data'!M517="",'Tracking Data'!$C517&lt;&gt;"Blocked",'Tracking Data'!$C517&lt;&gt;"Aborted"),1,"")</f>
        <v/>
      </c>
      <c r="G517" t="str">
        <f ca="1">IF(AND('Tracking Data'!M517&lt;&gt;"",'Tracking Data'!N517="",'Tracking Data'!$C517&lt;&gt;"Blocked",'Tracking Data'!$C517&lt;&gt;"Aborted"),1,"")</f>
        <v/>
      </c>
      <c r="H517" t="str">
        <f ca="1">IF(AND('Tracking Data'!N517&lt;&gt;"",'Tracking Data'!O517="",'Tracking Data'!$C517&lt;&gt;"Blocked",'Tracking Data'!$C517&lt;&gt;"Aborted"),1,"")</f>
        <v/>
      </c>
      <c r="I517" t="str">
        <f ca="1">IF(AND('Tracking Data'!O517&lt;&gt;"",'Tracking Data'!P517="",'Tracking Data'!$C517&lt;&gt;"Blocked",'Tracking Data'!$C517&lt;&gt;"Aborted"),1,"")</f>
        <v/>
      </c>
      <c r="J517" t="str">
        <f ca="1">IF(AND('Tracking Data'!P517&lt;&gt;"",'Tracking Data'!Q517="",'Tracking Data'!$C517&lt;&gt;"Blocked",'Tracking Data'!$C517&lt;&gt;"Aborted"),1,"")</f>
        <v/>
      </c>
      <c r="K517" t="str">
        <f ca="1">IF(AND('Tracking Data'!Q517&lt;&gt;"",'Tracking Data'!R517="",'Tracking Data'!$C517&lt;&gt;"Blocked",'Tracking Data'!$C517&lt;&gt;"Aborted"),1,"")</f>
        <v/>
      </c>
      <c r="L517" t="str">
        <f>IF('Tracking Data'!R517&lt;&gt;"",1,"")</f>
        <v/>
      </c>
      <c r="M517" t="b">
        <f>IF('Tracking Data'!H517="XS",0,IF('Tracking Data'!H517="S",2,IF('Tracking Data'!H517="M",3,IF('Tracking Data'!H517="L",5,IF('Tracking Data'!H517="XL",10)))))</f>
        <v>0</v>
      </c>
      <c r="N517" s="22" t="e">
        <f>WORKDAY('Tracking Data'!K517,M517)</f>
        <v>#VALUE!</v>
      </c>
      <c r="O517" s="22" t="e">
        <f>IF(L517&lt;&gt;1,N517,'Tracking Data'!R517)</f>
        <v>#VALUE!</v>
      </c>
    </row>
    <row r="518" spans="5:15" x14ac:dyDescent="0.25">
      <c r="E518" t="str">
        <f ca="1">IF(AND('Tracking Data'!K518&lt;&gt;"",'Tracking Data'!L518="",'Tracking Data'!$C518&lt;&gt;"Blocked",'Tracking Data'!$C518&lt;&gt;"Aborted"),1,"")</f>
        <v/>
      </c>
      <c r="F518" t="str">
        <f ca="1">IF(AND('Tracking Data'!L518&lt;&gt;"",'Tracking Data'!M518="",'Tracking Data'!$C518&lt;&gt;"Blocked",'Tracking Data'!$C518&lt;&gt;"Aborted"),1,"")</f>
        <v/>
      </c>
      <c r="G518" t="str">
        <f ca="1">IF(AND('Tracking Data'!M518&lt;&gt;"",'Tracking Data'!N518="",'Tracking Data'!$C518&lt;&gt;"Blocked",'Tracking Data'!$C518&lt;&gt;"Aborted"),1,"")</f>
        <v/>
      </c>
      <c r="H518" t="str">
        <f ca="1">IF(AND('Tracking Data'!N518&lt;&gt;"",'Tracking Data'!O518="",'Tracking Data'!$C518&lt;&gt;"Blocked",'Tracking Data'!$C518&lt;&gt;"Aborted"),1,"")</f>
        <v/>
      </c>
      <c r="I518" t="str">
        <f ca="1">IF(AND('Tracking Data'!O518&lt;&gt;"",'Tracking Data'!P518="",'Tracking Data'!$C518&lt;&gt;"Blocked",'Tracking Data'!$C518&lt;&gt;"Aborted"),1,"")</f>
        <v/>
      </c>
      <c r="J518" t="str">
        <f ca="1">IF(AND('Tracking Data'!P518&lt;&gt;"",'Tracking Data'!Q518="",'Tracking Data'!$C518&lt;&gt;"Blocked",'Tracking Data'!$C518&lt;&gt;"Aborted"),1,"")</f>
        <v/>
      </c>
      <c r="K518" t="str">
        <f ca="1">IF(AND('Tracking Data'!Q518&lt;&gt;"",'Tracking Data'!R518="",'Tracking Data'!$C518&lt;&gt;"Blocked",'Tracking Data'!$C518&lt;&gt;"Aborted"),1,"")</f>
        <v/>
      </c>
      <c r="L518" t="str">
        <f>IF('Tracking Data'!R518&lt;&gt;"",1,"")</f>
        <v/>
      </c>
      <c r="M518" t="b">
        <f>IF('Tracking Data'!H518="XS",0,IF('Tracking Data'!H518="S",2,IF('Tracking Data'!H518="M",3,IF('Tracking Data'!H518="L",5,IF('Tracking Data'!H518="XL",10)))))</f>
        <v>0</v>
      </c>
      <c r="N518" s="22" t="e">
        <f>WORKDAY('Tracking Data'!K518,M518)</f>
        <v>#VALUE!</v>
      </c>
      <c r="O518" s="22" t="e">
        <f>IF(L518&lt;&gt;1,N518,'Tracking Data'!R518)</f>
        <v>#VALUE!</v>
      </c>
    </row>
    <row r="519" spans="5:15" x14ac:dyDescent="0.25">
      <c r="E519" t="str">
        <f ca="1">IF(AND('Tracking Data'!K519&lt;&gt;"",'Tracking Data'!L519="",'Tracking Data'!$C519&lt;&gt;"Blocked",'Tracking Data'!$C519&lt;&gt;"Aborted"),1,"")</f>
        <v/>
      </c>
      <c r="F519" t="str">
        <f ca="1">IF(AND('Tracking Data'!L519&lt;&gt;"",'Tracking Data'!M519="",'Tracking Data'!$C519&lt;&gt;"Blocked",'Tracking Data'!$C519&lt;&gt;"Aborted"),1,"")</f>
        <v/>
      </c>
      <c r="G519" t="str">
        <f ca="1">IF(AND('Tracking Data'!M519&lt;&gt;"",'Tracking Data'!N519="",'Tracking Data'!$C519&lt;&gt;"Blocked",'Tracking Data'!$C519&lt;&gt;"Aborted"),1,"")</f>
        <v/>
      </c>
      <c r="H519" t="str">
        <f ca="1">IF(AND('Tracking Data'!N519&lt;&gt;"",'Tracking Data'!O519="",'Tracking Data'!$C519&lt;&gt;"Blocked",'Tracking Data'!$C519&lt;&gt;"Aborted"),1,"")</f>
        <v/>
      </c>
      <c r="I519" t="str">
        <f ca="1">IF(AND('Tracking Data'!O519&lt;&gt;"",'Tracking Data'!P519="",'Tracking Data'!$C519&lt;&gt;"Blocked",'Tracking Data'!$C519&lt;&gt;"Aborted"),1,"")</f>
        <v/>
      </c>
      <c r="J519" t="str">
        <f ca="1">IF(AND('Tracking Data'!P519&lt;&gt;"",'Tracking Data'!Q519="",'Tracking Data'!$C519&lt;&gt;"Blocked",'Tracking Data'!$C519&lt;&gt;"Aborted"),1,"")</f>
        <v/>
      </c>
      <c r="K519" t="str">
        <f ca="1">IF(AND('Tracking Data'!Q519&lt;&gt;"",'Tracking Data'!R519="",'Tracking Data'!$C519&lt;&gt;"Blocked",'Tracking Data'!$C519&lt;&gt;"Aborted"),1,"")</f>
        <v/>
      </c>
      <c r="L519" t="str">
        <f>IF('Tracking Data'!R519&lt;&gt;"",1,"")</f>
        <v/>
      </c>
      <c r="M519" t="b">
        <f>IF('Tracking Data'!H519="XS",0,IF('Tracking Data'!H519="S",2,IF('Tracking Data'!H519="M",3,IF('Tracking Data'!H519="L",5,IF('Tracking Data'!H519="XL",10)))))</f>
        <v>0</v>
      </c>
      <c r="N519" s="22" t="e">
        <f>WORKDAY('Tracking Data'!K519,M519)</f>
        <v>#VALUE!</v>
      </c>
      <c r="O519" s="22" t="e">
        <f>IF(L519&lt;&gt;1,N519,'Tracking Data'!R519)</f>
        <v>#VALUE!</v>
      </c>
    </row>
    <row r="520" spans="5:15" x14ac:dyDescent="0.25">
      <c r="E520" t="str">
        <f ca="1">IF(AND('Tracking Data'!K520&lt;&gt;"",'Tracking Data'!L520="",'Tracking Data'!$C520&lt;&gt;"Blocked",'Tracking Data'!$C520&lt;&gt;"Aborted"),1,"")</f>
        <v/>
      </c>
      <c r="F520" t="str">
        <f ca="1">IF(AND('Tracking Data'!L520&lt;&gt;"",'Tracking Data'!M520="",'Tracking Data'!$C520&lt;&gt;"Blocked",'Tracking Data'!$C520&lt;&gt;"Aborted"),1,"")</f>
        <v/>
      </c>
      <c r="G520" t="str">
        <f ca="1">IF(AND('Tracking Data'!M520&lt;&gt;"",'Tracking Data'!N520="",'Tracking Data'!$C520&lt;&gt;"Blocked",'Tracking Data'!$C520&lt;&gt;"Aborted"),1,"")</f>
        <v/>
      </c>
      <c r="H520" t="str">
        <f ca="1">IF(AND('Tracking Data'!N520&lt;&gt;"",'Tracking Data'!O520="",'Tracking Data'!$C520&lt;&gt;"Blocked",'Tracking Data'!$C520&lt;&gt;"Aborted"),1,"")</f>
        <v/>
      </c>
      <c r="I520" t="str">
        <f ca="1">IF(AND('Tracking Data'!O520&lt;&gt;"",'Tracking Data'!P520="",'Tracking Data'!$C520&lt;&gt;"Blocked",'Tracking Data'!$C520&lt;&gt;"Aborted"),1,"")</f>
        <v/>
      </c>
      <c r="J520" t="str">
        <f ca="1">IF(AND('Tracking Data'!P520&lt;&gt;"",'Tracking Data'!Q520="",'Tracking Data'!$C520&lt;&gt;"Blocked",'Tracking Data'!$C520&lt;&gt;"Aborted"),1,"")</f>
        <v/>
      </c>
      <c r="K520" t="str">
        <f ca="1">IF(AND('Tracking Data'!Q520&lt;&gt;"",'Tracking Data'!R520="",'Tracking Data'!$C520&lt;&gt;"Blocked",'Tracking Data'!$C520&lt;&gt;"Aborted"),1,"")</f>
        <v/>
      </c>
      <c r="L520" t="str">
        <f>IF('Tracking Data'!R520&lt;&gt;"",1,"")</f>
        <v/>
      </c>
      <c r="M520" t="b">
        <f>IF('Tracking Data'!H520="XS",0,IF('Tracking Data'!H520="S",2,IF('Tracking Data'!H520="M",3,IF('Tracking Data'!H520="L",5,IF('Tracking Data'!H520="XL",10)))))</f>
        <v>0</v>
      </c>
      <c r="N520" s="22" t="e">
        <f>WORKDAY('Tracking Data'!K520,M520)</f>
        <v>#VALUE!</v>
      </c>
      <c r="O520" s="22" t="e">
        <f>IF(L520&lt;&gt;1,N520,'Tracking Data'!R520)</f>
        <v>#VALUE!</v>
      </c>
    </row>
    <row r="521" spans="5:15" x14ac:dyDescent="0.25">
      <c r="E521" t="str">
        <f ca="1">IF(AND('Tracking Data'!K521&lt;&gt;"",'Tracking Data'!L521="",'Tracking Data'!$C521&lt;&gt;"Blocked",'Tracking Data'!$C521&lt;&gt;"Aborted"),1,"")</f>
        <v/>
      </c>
      <c r="F521" t="str">
        <f ca="1">IF(AND('Tracking Data'!L521&lt;&gt;"",'Tracking Data'!M521="",'Tracking Data'!$C521&lt;&gt;"Blocked",'Tracking Data'!$C521&lt;&gt;"Aborted"),1,"")</f>
        <v/>
      </c>
      <c r="G521" t="str">
        <f ca="1">IF(AND('Tracking Data'!M521&lt;&gt;"",'Tracking Data'!N521="",'Tracking Data'!$C521&lt;&gt;"Blocked",'Tracking Data'!$C521&lt;&gt;"Aborted"),1,"")</f>
        <v/>
      </c>
      <c r="H521" t="str">
        <f ca="1">IF(AND('Tracking Data'!N521&lt;&gt;"",'Tracking Data'!O521="",'Tracking Data'!$C521&lt;&gt;"Blocked",'Tracking Data'!$C521&lt;&gt;"Aborted"),1,"")</f>
        <v/>
      </c>
      <c r="I521" t="str">
        <f ca="1">IF(AND('Tracking Data'!O521&lt;&gt;"",'Tracking Data'!P521="",'Tracking Data'!$C521&lt;&gt;"Blocked",'Tracking Data'!$C521&lt;&gt;"Aborted"),1,"")</f>
        <v/>
      </c>
      <c r="J521" t="str">
        <f ca="1">IF(AND('Tracking Data'!P521&lt;&gt;"",'Tracking Data'!Q521="",'Tracking Data'!$C521&lt;&gt;"Blocked",'Tracking Data'!$C521&lt;&gt;"Aborted"),1,"")</f>
        <v/>
      </c>
      <c r="K521" t="str">
        <f ca="1">IF(AND('Tracking Data'!Q521&lt;&gt;"",'Tracking Data'!R521="",'Tracking Data'!$C521&lt;&gt;"Blocked",'Tracking Data'!$C521&lt;&gt;"Aborted"),1,"")</f>
        <v/>
      </c>
      <c r="L521" t="str">
        <f>IF('Tracking Data'!R521&lt;&gt;"",1,"")</f>
        <v/>
      </c>
      <c r="M521" t="b">
        <f>IF('Tracking Data'!H521="XS",0,IF('Tracking Data'!H521="S",2,IF('Tracking Data'!H521="M",3,IF('Tracking Data'!H521="L",5,IF('Tracking Data'!H521="XL",10)))))</f>
        <v>0</v>
      </c>
      <c r="N521" s="22" t="e">
        <f>WORKDAY('Tracking Data'!K521,M521)</f>
        <v>#VALUE!</v>
      </c>
      <c r="O521" s="22" t="e">
        <f>IF(L521&lt;&gt;1,N521,'Tracking Data'!R521)</f>
        <v>#VALUE!</v>
      </c>
    </row>
    <row r="522" spans="5:15" x14ac:dyDescent="0.25">
      <c r="E522" t="str">
        <f ca="1">IF(AND('Tracking Data'!K522&lt;&gt;"",'Tracking Data'!L522="",'Tracking Data'!$C522&lt;&gt;"Blocked",'Tracking Data'!$C522&lt;&gt;"Aborted"),1,"")</f>
        <v/>
      </c>
      <c r="F522" t="str">
        <f ca="1">IF(AND('Tracking Data'!L522&lt;&gt;"",'Tracking Data'!M522="",'Tracking Data'!$C522&lt;&gt;"Blocked",'Tracking Data'!$C522&lt;&gt;"Aborted"),1,"")</f>
        <v/>
      </c>
      <c r="G522" t="str">
        <f ca="1">IF(AND('Tracking Data'!M522&lt;&gt;"",'Tracking Data'!N522="",'Tracking Data'!$C522&lt;&gt;"Blocked",'Tracking Data'!$C522&lt;&gt;"Aborted"),1,"")</f>
        <v/>
      </c>
      <c r="H522" t="str">
        <f ca="1">IF(AND('Tracking Data'!N522&lt;&gt;"",'Tracking Data'!O522="",'Tracking Data'!$C522&lt;&gt;"Blocked",'Tracking Data'!$C522&lt;&gt;"Aborted"),1,"")</f>
        <v/>
      </c>
      <c r="I522" t="str">
        <f ca="1">IF(AND('Tracking Data'!O522&lt;&gt;"",'Tracking Data'!P522="",'Tracking Data'!$C522&lt;&gt;"Blocked",'Tracking Data'!$C522&lt;&gt;"Aborted"),1,"")</f>
        <v/>
      </c>
      <c r="J522" t="str">
        <f ca="1">IF(AND('Tracking Data'!P522&lt;&gt;"",'Tracking Data'!Q522="",'Tracking Data'!$C522&lt;&gt;"Blocked",'Tracking Data'!$C522&lt;&gt;"Aborted"),1,"")</f>
        <v/>
      </c>
      <c r="K522" t="str">
        <f ca="1">IF(AND('Tracking Data'!Q522&lt;&gt;"",'Tracking Data'!R522="",'Tracking Data'!$C522&lt;&gt;"Blocked",'Tracking Data'!$C522&lt;&gt;"Aborted"),1,"")</f>
        <v/>
      </c>
      <c r="L522" t="str">
        <f>IF('Tracking Data'!R522&lt;&gt;"",1,"")</f>
        <v/>
      </c>
      <c r="M522" t="b">
        <f>IF('Tracking Data'!H522="XS",0,IF('Tracking Data'!H522="S",2,IF('Tracking Data'!H522="M",3,IF('Tracking Data'!H522="L",5,IF('Tracking Data'!H522="XL",10)))))</f>
        <v>0</v>
      </c>
      <c r="N522" s="22" t="e">
        <f>WORKDAY('Tracking Data'!K522,M522)</f>
        <v>#VALUE!</v>
      </c>
      <c r="O522" s="22" t="e">
        <f>IF(L522&lt;&gt;1,N522,'Tracking Data'!R522)</f>
        <v>#VALUE!</v>
      </c>
    </row>
    <row r="523" spans="5:15" x14ac:dyDescent="0.25">
      <c r="E523" t="str">
        <f ca="1">IF(AND('Tracking Data'!K523&lt;&gt;"",'Tracking Data'!L523="",'Tracking Data'!$C523&lt;&gt;"Blocked",'Tracking Data'!$C523&lt;&gt;"Aborted"),1,"")</f>
        <v/>
      </c>
      <c r="F523" t="str">
        <f ca="1">IF(AND('Tracking Data'!L523&lt;&gt;"",'Tracking Data'!M523="",'Tracking Data'!$C523&lt;&gt;"Blocked",'Tracking Data'!$C523&lt;&gt;"Aborted"),1,"")</f>
        <v/>
      </c>
      <c r="G523" t="str">
        <f ca="1">IF(AND('Tracking Data'!M523&lt;&gt;"",'Tracking Data'!N523="",'Tracking Data'!$C523&lt;&gt;"Blocked",'Tracking Data'!$C523&lt;&gt;"Aborted"),1,"")</f>
        <v/>
      </c>
      <c r="H523" t="str">
        <f ca="1">IF(AND('Tracking Data'!N523&lt;&gt;"",'Tracking Data'!O523="",'Tracking Data'!$C523&lt;&gt;"Blocked",'Tracking Data'!$C523&lt;&gt;"Aborted"),1,"")</f>
        <v/>
      </c>
      <c r="I523" t="str">
        <f ca="1">IF(AND('Tracking Data'!O523&lt;&gt;"",'Tracking Data'!P523="",'Tracking Data'!$C523&lt;&gt;"Blocked",'Tracking Data'!$C523&lt;&gt;"Aborted"),1,"")</f>
        <v/>
      </c>
      <c r="J523" t="str">
        <f ca="1">IF(AND('Tracking Data'!P523&lt;&gt;"",'Tracking Data'!Q523="",'Tracking Data'!$C523&lt;&gt;"Blocked",'Tracking Data'!$C523&lt;&gt;"Aborted"),1,"")</f>
        <v/>
      </c>
      <c r="K523" t="str">
        <f ca="1">IF(AND('Tracking Data'!Q523&lt;&gt;"",'Tracking Data'!R523="",'Tracking Data'!$C523&lt;&gt;"Blocked",'Tracking Data'!$C523&lt;&gt;"Aborted"),1,"")</f>
        <v/>
      </c>
      <c r="L523" t="str">
        <f>IF('Tracking Data'!R523&lt;&gt;"",1,"")</f>
        <v/>
      </c>
      <c r="M523" t="b">
        <f>IF('Tracking Data'!H523="XS",0,IF('Tracking Data'!H523="S",2,IF('Tracking Data'!H523="M",3,IF('Tracking Data'!H523="L",5,IF('Tracking Data'!H523="XL",10)))))</f>
        <v>0</v>
      </c>
      <c r="N523" s="22" t="e">
        <f>WORKDAY('Tracking Data'!K523,M523)</f>
        <v>#VALUE!</v>
      </c>
      <c r="O523" s="22" t="e">
        <f>IF(L523&lt;&gt;1,N523,'Tracking Data'!R523)</f>
        <v>#VALUE!</v>
      </c>
    </row>
    <row r="524" spans="5:15" x14ac:dyDescent="0.25">
      <c r="E524" t="str">
        <f ca="1">IF(AND('Tracking Data'!K524&lt;&gt;"",'Tracking Data'!L524="",'Tracking Data'!$C524&lt;&gt;"Blocked",'Tracking Data'!$C524&lt;&gt;"Aborted"),1,"")</f>
        <v/>
      </c>
      <c r="F524" t="str">
        <f ca="1">IF(AND('Tracking Data'!L524&lt;&gt;"",'Tracking Data'!M524="",'Tracking Data'!$C524&lt;&gt;"Blocked",'Tracking Data'!$C524&lt;&gt;"Aborted"),1,"")</f>
        <v/>
      </c>
      <c r="G524" t="str">
        <f ca="1">IF(AND('Tracking Data'!M524&lt;&gt;"",'Tracking Data'!N524="",'Tracking Data'!$C524&lt;&gt;"Blocked",'Tracking Data'!$C524&lt;&gt;"Aborted"),1,"")</f>
        <v/>
      </c>
      <c r="H524" t="str">
        <f ca="1">IF(AND('Tracking Data'!N524&lt;&gt;"",'Tracking Data'!O524="",'Tracking Data'!$C524&lt;&gt;"Blocked",'Tracking Data'!$C524&lt;&gt;"Aborted"),1,"")</f>
        <v/>
      </c>
      <c r="I524" t="str">
        <f ca="1">IF(AND('Tracking Data'!O524&lt;&gt;"",'Tracking Data'!P524="",'Tracking Data'!$C524&lt;&gt;"Blocked",'Tracking Data'!$C524&lt;&gt;"Aborted"),1,"")</f>
        <v/>
      </c>
      <c r="J524" t="str">
        <f ca="1">IF(AND('Tracking Data'!P524&lt;&gt;"",'Tracking Data'!Q524="",'Tracking Data'!$C524&lt;&gt;"Blocked",'Tracking Data'!$C524&lt;&gt;"Aborted"),1,"")</f>
        <v/>
      </c>
      <c r="K524" t="str">
        <f ca="1">IF(AND('Tracking Data'!Q524&lt;&gt;"",'Tracking Data'!R524="",'Tracking Data'!$C524&lt;&gt;"Blocked",'Tracking Data'!$C524&lt;&gt;"Aborted"),1,"")</f>
        <v/>
      </c>
      <c r="L524" t="str">
        <f>IF('Tracking Data'!R524&lt;&gt;"",1,"")</f>
        <v/>
      </c>
      <c r="M524" t="b">
        <f>IF('Tracking Data'!H524="XS",0,IF('Tracking Data'!H524="S",2,IF('Tracking Data'!H524="M",3,IF('Tracking Data'!H524="L",5,IF('Tracking Data'!H524="XL",10)))))</f>
        <v>0</v>
      </c>
      <c r="N524" s="22" t="e">
        <f>WORKDAY('Tracking Data'!K524,M524)</f>
        <v>#VALUE!</v>
      </c>
      <c r="O524" s="22" t="e">
        <f>IF(L524&lt;&gt;1,N524,'Tracking Data'!R524)</f>
        <v>#VALUE!</v>
      </c>
    </row>
    <row r="525" spans="5:15" x14ac:dyDescent="0.25">
      <c r="E525" t="str">
        <f ca="1">IF(AND('Tracking Data'!K525&lt;&gt;"",'Tracking Data'!L525="",'Tracking Data'!$C525&lt;&gt;"Blocked",'Tracking Data'!$C525&lt;&gt;"Aborted"),1,"")</f>
        <v/>
      </c>
      <c r="F525" t="str">
        <f ca="1">IF(AND('Tracking Data'!L525&lt;&gt;"",'Tracking Data'!M525="",'Tracking Data'!$C525&lt;&gt;"Blocked",'Tracking Data'!$C525&lt;&gt;"Aborted"),1,"")</f>
        <v/>
      </c>
      <c r="G525" t="str">
        <f ca="1">IF(AND('Tracking Data'!M525&lt;&gt;"",'Tracking Data'!N525="",'Tracking Data'!$C525&lt;&gt;"Blocked",'Tracking Data'!$C525&lt;&gt;"Aborted"),1,"")</f>
        <v/>
      </c>
      <c r="H525" t="str">
        <f ca="1">IF(AND('Tracking Data'!N525&lt;&gt;"",'Tracking Data'!O525="",'Tracking Data'!$C525&lt;&gt;"Blocked",'Tracking Data'!$C525&lt;&gt;"Aborted"),1,"")</f>
        <v/>
      </c>
      <c r="I525" t="str">
        <f ca="1">IF(AND('Tracking Data'!O525&lt;&gt;"",'Tracking Data'!P525="",'Tracking Data'!$C525&lt;&gt;"Blocked",'Tracking Data'!$C525&lt;&gt;"Aborted"),1,"")</f>
        <v/>
      </c>
      <c r="J525" t="str">
        <f ca="1">IF(AND('Tracking Data'!P525&lt;&gt;"",'Tracking Data'!Q525="",'Tracking Data'!$C525&lt;&gt;"Blocked",'Tracking Data'!$C525&lt;&gt;"Aborted"),1,"")</f>
        <v/>
      </c>
      <c r="K525" t="str">
        <f ca="1">IF(AND('Tracking Data'!Q525&lt;&gt;"",'Tracking Data'!R525="",'Tracking Data'!$C525&lt;&gt;"Blocked",'Tracking Data'!$C525&lt;&gt;"Aborted"),1,"")</f>
        <v/>
      </c>
      <c r="L525" t="str">
        <f>IF('Tracking Data'!R525&lt;&gt;"",1,"")</f>
        <v/>
      </c>
      <c r="M525" t="b">
        <f>IF('Tracking Data'!H525="XS",0,IF('Tracking Data'!H525="S",2,IF('Tracking Data'!H525="M",3,IF('Tracking Data'!H525="L",5,IF('Tracking Data'!H525="XL",10)))))</f>
        <v>0</v>
      </c>
      <c r="N525" s="22" t="e">
        <f>WORKDAY('Tracking Data'!K525,M525)</f>
        <v>#VALUE!</v>
      </c>
      <c r="O525" s="22" t="e">
        <f>IF(L525&lt;&gt;1,N525,'Tracking Data'!R525)</f>
        <v>#VALUE!</v>
      </c>
    </row>
    <row r="526" spans="5:15" x14ac:dyDescent="0.25">
      <c r="E526" t="str">
        <f ca="1">IF(AND('Tracking Data'!K526&lt;&gt;"",'Tracking Data'!L526="",'Tracking Data'!$C526&lt;&gt;"Blocked",'Tracking Data'!$C526&lt;&gt;"Aborted"),1,"")</f>
        <v/>
      </c>
      <c r="F526" t="str">
        <f ca="1">IF(AND('Tracking Data'!L526&lt;&gt;"",'Tracking Data'!M526="",'Tracking Data'!$C526&lt;&gt;"Blocked",'Tracking Data'!$C526&lt;&gt;"Aborted"),1,"")</f>
        <v/>
      </c>
      <c r="G526" t="str">
        <f ca="1">IF(AND('Tracking Data'!M526&lt;&gt;"",'Tracking Data'!N526="",'Tracking Data'!$C526&lt;&gt;"Blocked",'Tracking Data'!$C526&lt;&gt;"Aborted"),1,"")</f>
        <v/>
      </c>
      <c r="H526" t="str">
        <f ca="1">IF(AND('Tracking Data'!N526&lt;&gt;"",'Tracking Data'!O526="",'Tracking Data'!$C526&lt;&gt;"Blocked",'Tracking Data'!$C526&lt;&gt;"Aborted"),1,"")</f>
        <v/>
      </c>
      <c r="I526" t="str">
        <f ca="1">IF(AND('Tracking Data'!O526&lt;&gt;"",'Tracking Data'!P526="",'Tracking Data'!$C526&lt;&gt;"Blocked",'Tracking Data'!$C526&lt;&gt;"Aborted"),1,"")</f>
        <v/>
      </c>
      <c r="J526" t="str">
        <f ca="1">IF(AND('Tracking Data'!P526&lt;&gt;"",'Tracking Data'!Q526="",'Tracking Data'!$C526&lt;&gt;"Blocked",'Tracking Data'!$C526&lt;&gt;"Aborted"),1,"")</f>
        <v/>
      </c>
      <c r="K526" t="str">
        <f ca="1">IF(AND('Tracking Data'!Q526&lt;&gt;"",'Tracking Data'!R526="",'Tracking Data'!$C526&lt;&gt;"Blocked",'Tracking Data'!$C526&lt;&gt;"Aborted"),1,"")</f>
        <v/>
      </c>
      <c r="L526" t="str">
        <f>IF('Tracking Data'!R526&lt;&gt;"",1,"")</f>
        <v/>
      </c>
      <c r="M526" t="b">
        <f>IF('Tracking Data'!H526="XS",0,IF('Tracking Data'!H526="S",2,IF('Tracking Data'!H526="M",3,IF('Tracking Data'!H526="L",5,IF('Tracking Data'!H526="XL",10)))))</f>
        <v>0</v>
      </c>
      <c r="N526" s="22" t="e">
        <f>WORKDAY('Tracking Data'!K526,M526)</f>
        <v>#VALUE!</v>
      </c>
      <c r="O526" s="22" t="e">
        <f>IF(L526&lt;&gt;1,N526,'Tracking Data'!R526)</f>
        <v>#VALUE!</v>
      </c>
    </row>
    <row r="527" spans="5:15" x14ac:dyDescent="0.25">
      <c r="E527" t="str">
        <f ca="1">IF(AND('Tracking Data'!K527&lt;&gt;"",'Tracking Data'!L527="",'Tracking Data'!$C527&lt;&gt;"Blocked",'Tracking Data'!$C527&lt;&gt;"Aborted"),1,"")</f>
        <v/>
      </c>
      <c r="F527" t="str">
        <f ca="1">IF(AND('Tracking Data'!L527&lt;&gt;"",'Tracking Data'!M527="",'Tracking Data'!$C527&lt;&gt;"Blocked",'Tracking Data'!$C527&lt;&gt;"Aborted"),1,"")</f>
        <v/>
      </c>
      <c r="G527" t="str">
        <f ca="1">IF(AND('Tracking Data'!M527&lt;&gt;"",'Tracking Data'!N527="",'Tracking Data'!$C527&lt;&gt;"Blocked",'Tracking Data'!$C527&lt;&gt;"Aborted"),1,"")</f>
        <v/>
      </c>
      <c r="H527" t="str">
        <f ca="1">IF(AND('Tracking Data'!N527&lt;&gt;"",'Tracking Data'!O527="",'Tracking Data'!$C527&lt;&gt;"Blocked",'Tracking Data'!$C527&lt;&gt;"Aborted"),1,"")</f>
        <v/>
      </c>
      <c r="I527" t="str">
        <f ca="1">IF(AND('Tracking Data'!O527&lt;&gt;"",'Tracking Data'!P527="",'Tracking Data'!$C527&lt;&gt;"Blocked",'Tracking Data'!$C527&lt;&gt;"Aborted"),1,"")</f>
        <v/>
      </c>
      <c r="J527" t="str">
        <f ca="1">IF(AND('Tracking Data'!P527&lt;&gt;"",'Tracking Data'!Q527="",'Tracking Data'!$C527&lt;&gt;"Blocked",'Tracking Data'!$C527&lt;&gt;"Aborted"),1,"")</f>
        <v/>
      </c>
      <c r="K527" t="str">
        <f ca="1">IF(AND('Tracking Data'!Q527&lt;&gt;"",'Tracking Data'!R527="",'Tracking Data'!$C527&lt;&gt;"Blocked",'Tracking Data'!$C527&lt;&gt;"Aborted"),1,"")</f>
        <v/>
      </c>
      <c r="L527" t="str">
        <f>IF('Tracking Data'!R527&lt;&gt;"",1,"")</f>
        <v/>
      </c>
      <c r="M527" t="b">
        <f>IF('Tracking Data'!H527="XS",0,IF('Tracking Data'!H527="S",2,IF('Tracking Data'!H527="M",3,IF('Tracking Data'!H527="L",5,IF('Tracking Data'!H527="XL",10)))))</f>
        <v>0</v>
      </c>
      <c r="N527" s="22" t="e">
        <f>WORKDAY('Tracking Data'!K527,M527)</f>
        <v>#VALUE!</v>
      </c>
      <c r="O527" s="22" t="e">
        <f>IF(L527&lt;&gt;1,N527,'Tracking Data'!R527)</f>
        <v>#VALUE!</v>
      </c>
    </row>
    <row r="528" spans="5:15" x14ac:dyDescent="0.25">
      <c r="E528" t="str">
        <f ca="1">IF(AND('Tracking Data'!K528&lt;&gt;"",'Tracking Data'!L528="",'Tracking Data'!$C528&lt;&gt;"Blocked",'Tracking Data'!$C528&lt;&gt;"Aborted"),1,"")</f>
        <v/>
      </c>
      <c r="F528" t="str">
        <f ca="1">IF(AND('Tracking Data'!L528&lt;&gt;"",'Tracking Data'!M528="",'Tracking Data'!$C528&lt;&gt;"Blocked",'Tracking Data'!$C528&lt;&gt;"Aborted"),1,"")</f>
        <v/>
      </c>
      <c r="G528" t="str">
        <f ca="1">IF(AND('Tracking Data'!M528&lt;&gt;"",'Tracking Data'!N528="",'Tracking Data'!$C528&lt;&gt;"Blocked",'Tracking Data'!$C528&lt;&gt;"Aborted"),1,"")</f>
        <v/>
      </c>
      <c r="H528" t="str">
        <f ca="1">IF(AND('Tracking Data'!N528&lt;&gt;"",'Tracking Data'!O528="",'Tracking Data'!$C528&lt;&gt;"Blocked",'Tracking Data'!$C528&lt;&gt;"Aborted"),1,"")</f>
        <v/>
      </c>
      <c r="I528" t="str">
        <f ca="1">IF(AND('Tracking Data'!O528&lt;&gt;"",'Tracking Data'!P528="",'Tracking Data'!$C528&lt;&gt;"Blocked",'Tracking Data'!$C528&lt;&gt;"Aborted"),1,"")</f>
        <v/>
      </c>
      <c r="J528" t="str">
        <f ca="1">IF(AND('Tracking Data'!P528&lt;&gt;"",'Tracking Data'!Q528="",'Tracking Data'!$C528&lt;&gt;"Blocked",'Tracking Data'!$C528&lt;&gt;"Aborted"),1,"")</f>
        <v/>
      </c>
      <c r="K528" t="str">
        <f ca="1">IF(AND('Tracking Data'!Q528&lt;&gt;"",'Tracking Data'!R528="",'Tracking Data'!$C528&lt;&gt;"Blocked",'Tracking Data'!$C528&lt;&gt;"Aborted"),1,"")</f>
        <v/>
      </c>
      <c r="L528" t="str">
        <f>IF('Tracking Data'!R528&lt;&gt;"",1,"")</f>
        <v/>
      </c>
      <c r="M528" t="b">
        <f>IF('Tracking Data'!H528="XS",0,IF('Tracking Data'!H528="S",2,IF('Tracking Data'!H528="M",3,IF('Tracking Data'!H528="L",5,IF('Tracking Data'!H528="XL",10)))))</f>
        <v>0</v>
      </c>
      <c r="N528" s="22" t="e">
        <f>WORKDAY('Tracking Data'!K528,M528)</f>
        <v>#VALUE!</v>
      </c>
      <c r="O528" s="22" t="e">
        <f>IF(L528&lt;&gt;1,N528,'Tracking Data'!R528)</f>
        <v>#VALUE!</v>
      </c>
    </row>
    <row r="529" spans="5:15" x14ac:dyDescent="0.25">
      <c r="E529" t="str">
        <f ca="1">IF(AND('Tracking Data'!K529&lt;&gt;"",'Tracking Data'!L529="",'Tracking Data'!$C529&lt;&gt;"Blocked",'Tracking Data'!$C529&lt;&gt;"Aborted"),1,"")</f>
        <v/>
      </c>
      <c r="F529" t="str">
        <f ca="1">IF(AND('Tracking Data'!L529&lt;&gt;"",'Tracking Data'!M529="",'Tracking Data'!$C529&lt;&gt;"Blocked",'Tracking Data'!$C529&lt;&gt;"Aborted"),1,"")</f>
        <v/>
      </c>
      <c r="G529" t="str">
        <f ca="1">IF(AND('Tracking Data'!M529&lt;&gt;"",'Tracking Data'!N529="",'Tracking Data'!$C529&lt;&gt;"Blocked",'Tracking Data'!$C529&lt;&gt;"Aborted"),1,"")</f>
        <v/>
      </c>
      <c r="H529" t="str">
        <f ca="1">IF(AND('Tracking Data'!N529&lt;&gt;"",'Tracking Data'!O529="",'Tracking Data'!$C529&lt;&gt;"Blocked",'Tracking Data'!$C529&lt;&gt;"Aborted"),1,"")</f>
        <v/>
      </c>
      <c r="I529" t="str">
        <f ca="1">IF(AND('Tracking Data'!O529&lt;&gt;"",'Tracking Data'!P529="",'Tracking Data'!$C529&lt;&gt;"Blocked",'Tracking Data'!$C529&lt;&gt;"Aborted"),1,"")</f>
        <v/>
      </c>
      <c r="J529" t="str">
        <f ca="1">IF(AND('Tracking Data'!P529&lt;&gt;"",'Tracking Data'!Q529="",'Tracking Data'!$C529&lt;&gt;"Blocked",'Tracking Data'!$C529&lt;&gt;"Aborted"),1,"")</f>
        <v/>
      </c>
      <c r="K529" t="str">
        <f ca="1">IF(AND('Tracking Data'!Q529&lt;&gt;"",'Tracking Data'!R529="",'Tracking Data'!$C529&lt;&gt;"Blocked",'Tracking Data'!$C529&lt;&gt;"Aborted"),1,"")</f>
        <v/>
      </c>
      <c r="L529" t="str">
        <f>IF('Tracking Data'!R529&lt;&gt;"",1,"")</f>
        <v/>
      </c>
      <c r="M529" t="b">
        <f>IF('Tracking Data'!H529="XS",0,IF('Tracking Data'!H529="S",2,IF('Tracking Data'!H529="M",3,IF('Tracking Data'!H529="L",5,IF('Tracking Data'!H529="XL",10)))))</f>
        <v>0</v>
      </c>
      <c r="N529" s="22" t="e">
        <f>WORKDAY('Tracking Data'!K529,M529)</f>
        <v>#VALUE!</v>
      </c>
      <c r="O529" s="22" t="e">
        <f>IF(L529&lt;&gt;1,N529,'Tracking Data'!R529)</f>
        <v>#VALUE!</v>
      </c>
    </row>
    <row r="530" spans="5:15" x14ac:dyDescent="0.25">
      <c r="E530" t="str">
        <f ca="1">IF(AND('Tracking Data'!K530&lt;&gt;"",'Tracking Data'!L530="",'Tracking Data'!$C530&lt;&gt;"Blocked",'Tracking Data'!$C530&lt;&gt;"Aborted"),1,"")</f>
        <v/>
      </c>
      <c r="F530" t="str">
        <f ca="1">IF(AND('Tracking Data'!L530&lt;&gt;"",'Tracking Data'!M530="",'Tracking Data'!$C530&lt;&gt;"Blocked",'Tracking Data'!$C530&lt;&gt;"Aborted"),1,"")</f>
        <v/>
      </c>
      <c r="G530" t="str">
        <f ca="1">IF(AND('Tracking Data'!M530&lt;&gt;"",'Tracking Data'!N530="",'Tracking Data'!$C530&lt;&gt;"Blocked",'Tracking Data'!$C530&lt;&gt;"Aborted"),1,"")</f>
        <v/>
      </c>
      <c r="H530" t="str">
        <f ca="1">IF(AND('Tracking Data'!N530&lt;&gt;"",'Tracking Data'!O530="",'Tracking Data'!$C530&lt;&gt;"Blocked",'Tracking Data'!$C530&lt;&gt;"Aborted"),1,"")</f>
        <v/>
      </c>
      <c r="I530" t="str">
        <f ca="1">IF(AND('Tracking Data'!O530&lt;&gt;"",'Tracking Data'!P530="",'Tracking Data'!$C530&lt;&gt;"Blocked",'Tracking Data'!$C530&lt;&gt;"Aborted"),1,"")</f>
        <v/>
      </c>
      <c r="J530" t="str">
        <f ca="1">IF(AND('Tracking Data'!P530&lt;&gt;"",'Tracking Data'!Q530="",'Tracking Data'!$C530&lt;&gt;"Blocked",'Tracking Data'!$C530&lt;&gt;"Aborted"),1,"")</f>
        <v/>
      </c>
      <c r="K530" t="str">
        <f ca="1">IF(AND('Tracking Data'!Q530&lt;&gt;"",'Tracking Data'!R530="",'Tracking Data'!$C530&lt;&gt;"Blocked",'Tracking Data'!$C530&lt;&gt;"Aborted"),1,"")</f>
        <v/>
      </c>
      <c r="L530" t="str">
        <f>IF('Tracking Data'!R530&lt;&gt;"",1,"")</f>
        <v/>
      </c>
      <c r="M530" t="b">
        <f>IF('Tracking Data'!H530="XS",0,IF('Tracking Data'!H530="S",2,IF('Tracking Data'!H530="M",3,IF('Tracking Data'!H530="L",5,IF('Tracking Data'!H530="XL",10)))))</f>
        <v>0</v>
      </c>
      <c r="N530" s="22" t="e">
        <f>WORKDAY('Tracking Data'!K530,M530)</f>
        <v>#VALUE!</v>
      </c>
      <c r="O530" s="22" t="e">
        <f>IF(L530&lt;&gt;1,N530,'Tracking Data'!R530)</f>
        <v>#VALUE!</v>
      </c>
    </row>
    <row r="531" spans="5:15" x14ac:dyDescent="0.25">
      <c r="E531" t="str">
        <f ca="1">IF(AND('Tracking Data'!K531&lt;&gt;"",'Tracking Data'!L531="",'Tracking Data'!$C531&lt;&gt;"Blocked",'Tracking Data'!$C531&lt;&gt;"Aborted"),1,"")</f>
        <v/>
      </c>
      <c r="F531" t="str">
        <f ca="1">IF(AND('Tracking Data'!L531&lt;&gt;"",'Tracking Data'!M531="",'Tracking Data'!$C531&lt;&gt;"Blocked",'Tracking Data'!$C531&lt;&gt;"Aborted"),1,"")</f>
        <v/>
      </c>
      <c r="G531" t="str">
        <f ca="1">IF(AND('Tracking Data'!M531&lt;&gt;"",'Tracking Data'!N531="",'Tracking Data'!$C531&lt;&gt;"Blocked",'Tracking Data'!$C531&lt;&gt;"Aborted"),1,"")</f>
        <v/>
      </c>
      <c r="H531" t="str">
        <f ca="1">IF(AND('Tracking Data'!N531&lt;&gt;"",'Tracking Data'!O531="",'Tracking Data'!$C531&lt;&gt;"Blocked",'Tracking Data'!$C531&lt;&gt;"Aborted"),1,"")</f>
        <v/>
      </c>
      <c r="I531" t="str">
        <f ca="1">IF(AND('Tracking Data'!O531&lt;&gt;"",'Tracking Data'!P531="",'Tracking Data'!$C531&lt;&gt;"Blocked",'Tracking Data'!$C531&lt;&gt;"Aborted"),1,"")</f>
        <v/>
      </c>
      <c r="J531" t="str">
        <f ca="1">IF(AND('Tracking Data'!P531&lt;&gt;"",'Tracking Data'!Q531="",'Tracking Data'!$C531&lt;&gt;"Blocked",'Tracking Data'!$C531&lt;&gt;"Aborted"),1,"")</f>
        <v/>
      </c>
      <c r="K531" t="str">
        <f ca="1">IF(AND('Tracking Data'!Q531&lt;&gt;"",'Tracking Data'!R531="",'Tracking Data'!$C531&lt;&gt;"Blocked",'Tracking Data'!$C531&lt;&gt;"Aborted"),1,"")</f>
        <v/>
      </c>
      <c r="L531" t="str">
        <f>IF('Tracking Data'!R531&lt;&gt;"",1,"")</f>
        <v/>
      </c>
      <c r="M531" t="b">
        <f>IF('Tracking Data'!H531="XS",0,IF('Tracking Data'!H531="S",2,IF('Tracking Data'!H531="M",3,IF('Tracking Data'!H531="L",5,IF('Tracking Data'!H531="XL",10)))))</f>
        <v>0</v>
      </c>
      <c r="N531" s="22" t="e">
        <f>WORKDAY('Tracking Data'!K531,M531)</f>
        <v>#VALUE!</v>
      </c>
      <c r="O531" s="22" t="e">
        <f>IF(L531&lt;&gt;1,N531,'Tracking Data'!R531)</f>
        <v>#VALUE!</v>
      </c>
    </row>
    <row r="532" spans="5:15" x14ac:dyDescent="0.25">
      <c r="E532" t="str">
        <f ca="1">IF(AND('Tracking Data'!K532&lt;&gt;"",'Tracking Data'!L532="",'Tracking Data'!$C532&lt;&gt;"Blocked",'Tracking Data'!$C532&lt;&gt;"Aborted"),1,"")</f>
        <v/>
      </c>
      <c r="F532" t="str">
        <f ca="1">IF(AND('Tracking Data'!L532&lt;&gt;"",'Tracking Data'!M532="",'Tracking Data'!$C532&lt;&gt;"Blocked",'Tracking Data'!$C532&lt;&gt;"Aborted"),1,"")</f>
        <v/>
      </c>
      <c r="G532" t="str">
        <f ca="1">IF(AND('Tracking Data'!M532&lt;&gt;"",'Tracking Data'!N532="",'Tracking Data'!$C532&lt;&gt;"Blocked",'Tracking Data'!$C532&lt;&gt;"Aborted"),1,"")</f>
        <v/>
      </c>
      <c r="H532" t="str">
        <f ca="1">IF(AND('Tracking Data'!N532&lt;&gt;"",'Tracking Data'!O532="",'Tracking Data'!$C532&lt;&gt;"Blocked",'Tracking Data'!$C532&lt;&gt;"Aborted"),1,"")</f>
        <v/>
      </c>
      <c r="I532" t="str">
        <f ca="1">IF(AND('Tracking Data'!O532&lt;&gt;"",'Tracking Data'!P532="",'Tracking Data'!$C532&lt;&gt;"Blocked",'Tracking Data'!$C532&lt;&gt;"Aborted"),1,"")</f>
        <v/>
      </c>
      <c r="J532" t="str">
        <f ca="1">IF(AND('Tracking Data'!P532&lt;&gt;"",'Tracking Data'!Q532="",'Tracking Data'!$C532&lt;&gt;"Blocked",'Tracking Data'!$C532&lt;&gt;"Aborted"),1,"")</f>
        <v/>
      </c>
      <c r="K532" t="str">
        <f ca="1">IF(AND('Tracking Data'!Q532&lt;&gt;"",'Tracking Data'!R532="",'Tracking Data'!$C532&lt;&gt;"Blocked",'Tracking Data'!$C532&lt;&gt;"Aborted"),1,"")</f>
        <v/>
      </c>
      <c r="L532" t="str">
        <f>IF('Tracking Data'!R532&lt;&gt;"",1,"")</f>
        <v/>
      </c>
      <c r="M532" t="b">
        <f>IF('Tracking Data'!H532="XS",0,IF('Tracking Data'!H532="S",2,IF('Tracking Data'!H532="M",3,IF('Tracking Data'!H532="L",5,IF('Tracking Data'!H532="XL",10)))))</f>
        <v>0</v>
      </c>
      <c r="N532" s="22" t="e">
        <f>WORKDAY('Tracking Data'!K532,M532)</f>
        <v>#VALUE!</v>
      </c>
      <c r="O532" s="22" t="e">
        <f>IF(L532&lt;&gt;1,N532,'Tracking Data'!R532)</f>
        <v>#VALUE!</v>
      </c>
    </row>
    <row r="533" spans="5:15" x14ac:dyDescent="0.25">
      <c r="E533" t="str">
        <f ca="1">IF(AND('Tracking Data'!K533&lt;&gt;"",'Tracking Data'!L533="",'Tracking Data'!$C533&lt;&gt;"Blocked",'Tracking Data'!$C533&lt;&gt;"Aborted"),1,"")</f>
        <v/>
      </c>
      <c r="F533" t="str">
        <f ca="1">IF(AND('Tracking Data'!L533&lt;&gt;"",'Tracking Data'!M533="",'Tracking Data'!$C533&lt;&gt;"Blocked",'Tracking Data'!$C533&lt;&gt;"Aborted"),1,"")</f>
        <v/>
      </c>
      <c r="G533" t="str">
        <f ca="1">IF(AND('Tracking Data'!M533&lt;&gt;"",'Tracking Data'!N533="",'Tracking Data'!$C533&lt;&gt;"Blocked",'Tracking Data'!$C533&lt;&gt;"Aborted"),1,"")</f>
        <v/>
      </c>
      <c r="H533" t="str">
        <f ca="1">IF(AND('Tracking Data'!N533&lt;&gt;"",'Tracking Data'!O533="",'Tracking Data'!$C533&lt;&gt;"Blocked",'Tracking Data'!$C533&lt;&gt;"Aborted"),1,"")</f>
        <v/>
      </c>
      <c r="I533" t="str">
        <f ca="1">IF(AND('Tracking Data'!O533&lt;&gt;"",'Tracking Data'!P533="",'Tracking Data'!$C533&lt;&gt;"Blocked",'Tracking Data'!$C533&lt;&gt;"Aborted"),1,"")</f>
        <v/>
      </c>
      <c r="J533" t="str">
        <f ca="1">IF(AND('Tracking Data'!P533&lt;&gt;"",'Tracking Data'!Q533="",'Tracking Data'!$C533&lt;&gt;"Blocked",'Tracking Data'!$C533&lt;&gt;"Aborted"),1,"")</f>
        <v/>
      </c>
      <c r="K533" t="str">
        <f ca="1">IF(AND('Tracking Data'!Q533&lt;&gt;"",'Tracking Data'!R533="",'Tracking Data'!$C533&lt;&gt;"Blocked",'Tracking Data'!$C533&lt;&gt;"Aborted"),1,"")</f>
        <v/>
      </c>
      <c r="L533" t="str">
        <f>IF('Tracking Data'!R533&lt;&gt;"",1,"")</f>
        <v/>
      </c>
      <c r="M533" t="b">
        <f>IF('Tracking Data'!H533="XS",0,IF('Tracking Data'!H533="S",2,IF('Tracking Data'!H533="M",3,IF('Tracking Data'!H533="L",5,IF('Tracking Data'!H533="XL",10)))))</f>
        <v>0</v>
      </c>
      <c r="N533" s="22" t="e">
        <f>WORKDAY('Tracking Data'!K533,M533)</f>
        <v>#VALUE!</v>
      </c>
      <c r="O533" s="22" t="e">
        <f>IF(L533&lt;&gt;1,N533,'Tracking Data'!R533)</f>
        <v>#VALUE!</v>
      </c>
    </row>
    <row r="534" spans="5:15" x14ac:dyDescent="0.25">
      <c r="E534" t="str">
        <f ca="1">IF(AND('Tracking Data'!K534&lt;&gt;"",'Tracking Data'!L534="",'Tracking Data'!$C534&lt;&gt;"Blocked",'Tracking Data'!$C534&lt;&gt;"Aborted"),1,"")</f>
        <v/>
      </c>
      <c r="F534" t="str">
        <f ca="1">IF(AND('Tracking Data'!L534&lt;&gt;"",'Tracking Data'!M534="",'Tracking Data'!$C534&lt;&gt;"Blocked",'Tracking Data'!$C534&lt;&gt;"Aborted"),1,"")</f>
        <v/>
      </c>
      <c r="G534" t="str">
        <f ca="1">IF(AND('Tracking Data'!M534&lt;&gt;"",'Tracking Data'!N534="",'Tracking Data'!$C534&lt;&gt;"Blocked",'Tracking Data'!$C534&lt;&gt;"Aborted"),1,"")</f>
        <v/>
      </c>
      <c r="H534" t="str">
        <f ca="1">IF(AND('Tracking Data'!N534&lt;&gt;"",'Tracking Data'!O534="",'Tracking Data'!$C534&lt;&gt;"Blocked",'Tracking Data'!$C534&lt;&gt;"Aborted"),1,"")</f>
        <v/>
      </c>
      <c r="I534" t="str">
        <f ca="1">IF(AND('Tracking Data'!O534&lt;&gt;"",'Tracking Data'!P534="",'Tracking Data'!$C534&lt;&gt;"Blocked",'Tracking Data'!$C534&lt;&gt;"Aborted"),1,"")</f>
        <v/>
      </c>
      <c r="J534" t="str">
        <f ca="1">IF(AND('Tracking Data'!P534&lt;&gt;"",'Tracking Data'!Q534="",'Tracking Data'!$C534&lt;&gt;"Blocked",'Tracking Data'!$C534&lt;&gt;"Aborted"),1,"")</f>
        <v/>
      </c>
      <c r="K534" t="str">
        <f ca="1">IF(AND('Tracking Data'!Q534&lt;&gt;"",'Tracking Data'!R534="",'Tracking Data'!$C534&lt;&gt;"Blocked",'Tracking Data'!$C534&lt;&gt;"Aborted"),1,"")</f>
        <v/>
      </c>
      <c r="L534" t="str">
        <f>IF('Tracking Data'!R534&lt;&gt;"",1,"")</f>
        <v/>
      </c>
      <c r="M534" t="b">
        <f>IF('Tracking Data'!H534="XS",0,IF('Tracking Data'!H534="S",2,IF('Tracking Data'!H534="M",3,IF('Tracking Data'!H534="L",5,IF('Tracking Data'!H534="XL",10)))))</f>
        <v>0</v>
      </c>
      <c r="N534" s="22" t="e">
        <f>WORKDAY('Tracking Data'!K534,M534)</f>
        <v>#VALUE!</v>
      </c>
      <c r="O534" s="22" t="e">
        <f>IF(L534&lt;&gt;1,N534,'Tracking Data'!R534)</f>
        <v>#VALUE!</v>
      </c>
    </row>
    <row r="535" spans="5:15" x14ac:dyDescent="0.25">
      <c r="E535" t="str">
        <f ca="1">IF(AND('Tracking Data'!K535&lt;&gt;"",'Tracking Data'!L535="",'Tracking Data'!$C535&lt;&gt;"Blocked",'Tracking Data'!$C535&lt;&gt;"Aborted"),1,"")</f>
        <v/>
      </c>
      <c r="F535" t="str">
        <f ca="1">IF(AND('Tracking Data'!L535&lt;&gt;"",'Tracking Data'!M535="",'Tracking Data'!$C535&lt;&gt;"Blocked",'Tracking Data'!$C535&lt;&gt;"Aborted"),1,"")</f>
        <v/>
      </c>
      <c r="G535" t="str">
        <f ca="1">IF(AND('Tracking Data'!M535&lt;&gt;"",'Tracking Data'!N535="",'Tracking Data'!$C535&lt;&gt;"Blocked",'Tracking Data'!$C535&lt;&gt;"Aborted"),1,"")</f>
        <v/>
      </c>
      <c r="H535" t="str">
        <f ca="1">IF(AND('Tracking Data'!N535&lt;&gt;"",'Tracking Data'!O535="",'Tracking Data'!$C535&lt;&gt;"Blocked",'Tracking Data'!$C535&lt;&gt;"Aborted"),1,"")</f>
        <v/>
      </c>
      <c r="I535" t="str">
        <f ca="1">IF(AND('Tracking Data'!O535&lt;&gt;"",'Tracking Data'!P535="",'Tracking Data'!$C535&lt;&gt;"Blocked",'Tracking Data'!$C535&lt;&gt;"Aborted"),1,"")</f>
        <v/>
      </c>
      <c r="J535" t="str">
        <f ca="1">IF(AND('Tracking Data'!P535&lt;&gt;"",'Tracking Data'!Q535="",'Tracking Data'!$C535&lt;&gt;"Blocked",'Tracking Data'!$C535&lt;&gt;"Aborted"),1,"")</f>
        <v/>
      </c>
      <c r="K535" t="str">
        <f ca="1">IF(AND('Tracking Data'!Q535&lt;&gt;"",'Tracking Data'!R535="",'Tracking Data'!$C535&lt;&gt;"Blocked",'Tracking Data'!$C535&lt;&gt;"Aborted"),1,"")</f>
        <v/>
      </c>
      <c r="L535" t="str">
        <f>IF('Tracking Data'!R535&lt;&gt;"",1,"")</f>
        <v/>
      </c>
      <c r="M535" t="b">
        <f>IF('Tracking Data'!H535="XS",0,IF('Tracking Data'!H535="S",2,IF('Tracking Data'!H535="M",3,IF('Tracking Data'!H535="L",5,IF('Tracking Data'!H535="XL",10)))))</f>
        <v>0</v>
      </c>
      <c r="N535" s="22" t="e">
        <f>WORKDAY('Tracking Data'!K535,M535)</f>
        <v>#VALUE!</v>
      </c>
      <c r="O535" s="22" t="e">
        <f>IF(L535&lt;&gt;1,N535,'Tracking Data'!R535)</f>
        <v>#VALUE!</v>
      </c>
    </row>
    <row r="536" spans="5:15" x14ac:dyDescent="0.25">
      <c r="E536" t="str">
        <f ca="1">IF(AND('Tracking Data'!K536&lt;&gt;"",'Tracking Data'!L536="",'Tracking Data'!$C536&lt;&gt;"Blocked",'Tracking Data'!$C536&lt;&gt;"Aborted"),1,"")</f>
        <v/>
      </c>
      <c r="F536" t="str">
        <f ca="1">IF(AND('Tracking Data'!L536&lt;&gt;"",'Tracking Data'!M536="",'Tracking Data'!$C536&lt;&gt;"Blocked",'Tracking Data'!$C536&lt;&gt;"Aborted"),1,"")</f>
        <v/>
      </c>
      <c r="G536" t="str">
        <f ca="1">IF(AND('Tracking Data'!M536&lt;&gt;"",'Tracking Data'!N536="",'Tracking Data'!$C536&lt;&gt;"Blocked",'Tracking Data'!$C536&lt;&gt;"Aborted"),1,"")</f>
        <v/>
      </c>
      <c r="H536" t="str">
        <f ca="1">IF(AND('Tracking Data'!N536&lt;&gt;"",'Tracking Data'!O536="",'Tracking Data'!$C536&lt;&gt;"Blocked",'Tracking Data'!$C536&lt;&gt;"Aborted"),1,"")</f>
        <v/>
      </c>
      <c r="I536" t="str">
        <f ca="1">IF(AND('Tracking Data'!O536&lt;&gt;"",'Tracking Data'!P536="",'Tracking Data'!$C536&lt;&gt;"Blocked",'Tracking Data'!$C536&lt;&gt;"Aborted"),1,"")</f>
        <v/>
      </c>
      <c r="J536" t="str">
        <f ca="1">IF(AND('Tracking Data'!P536&lt;&gt;"",'Tracking Data'!Q536="",'Tracking Data'!$C536&lt;&gt;"Blocked",'Tracking Data'!$C536&lt;&gt;"Aborted"),1,"")</f>
        <v/>
      </c>
      <c r="K536" t="str">
        <f ca="1">IF(AND('Tracking Data'!Q536&lt;&gt;"",'Tracking Data'!R536="",'Tracking Data'!$C536&lt;&gt;"Blocked",'Tracking Data'!$C536&lt;&gt;"Aborted"),1,"")</f>
        <v/>
      </c>
      <c r="L536" t="str">
        <f>IF('Tracking Data'!R536&lt;&gt;"",1,"")</f>
        <v/>
      </c>
      <c r="M536" t="b">
        <f>IF('Tracking Data'!H536="XS",0,IF('Tracking Data'!H536="S",2,IF('Tracking Data'!H536="M",3,IF('Tracking Data'!H536="L",5,IF('Tracking Data'!H536="XL",10)))))</f>
        <v>0</v>
      </c>
      <c r="N536" s="22" t="e">
        <f>WORKDAY('Tracking Data'!K536,M536)</f>
        <v>#VALUE!</v>
      </c>
      <c r="O536" s="22" t="e">
        <f>IF(L536&lt;&gt;1,N536,'Tracking Data'!R536)</f>
        <v>#VALUE!</v>
      </c>
    </row>
    <row r="537" spans="5:15" x14ac:dyDescent="0.25">
      <c r="E537" t="str">
        <f ca="1">IF(AND('Tracking Data'!K537&lt;&gt;"",'Tracking Data'!L537="",'Tracking Data'!$C537&lt;&gt;"Blocked",'Tracking Data'!$C537&lt;&gt;"Aborted"),1,"")</f>
        <v/>
      </c>
      <c r="F537" t="str">
        <f ca="1">IF(AND('Tracking Data'!L537&lt;&gt;"",'Tracking Data'!M537="",'Tracking Data'!$C537&lt;&gt;"Blocked",'Tracking Data'!$C537&lt;&gt;"Aborted"),1,"")</f>
        <v/>
      </c>
      <c r="G537" t="str">
        <f ca="1">IF(AND('Tracking Data'!M537&lt;&gt;"",'Tracking Data'!N537="",'Tracking Data'!$C537&lt;&gt;"Blocked",'Tracking Data'!$C537&lt;&gt;"Aborted"),1,"")</f>
        <v/>
      </c>
      <c r="H537" t="str">
        <f ca="1">IF(AND('Tracking Data'!N537&lt;&gt;"",'Tracking Data'!O537="",'Tracking Data'!$C537&lt;&gt;"Blocked",'Tracking Data'!$C537&lt;&gt;"Aborted"),1,"")</f>
        <v/>
      </c>
      <c r="I537" t="str">
        <f ca="1">IF(AND('Tracking Data'!O537&lt;&gt;"",'Tracking Data'!P537="",'Tracking Data'!$C537&lt;&gt;"Blocked",'Tracking Data'!$C537&lt;&gt;"Aborted"),1,"")</f>
        <v/>
      </c>
      <c r="J537" t="str">
        <f ca="1">IF(AND('Tracking Data'!P537&lt;&gt;"",'Tracking Data'!Q537="",'Tracking Data'!$C537&lt;&gt;"Blocked",'Tracking Data'!$C537&lt;&gt;"Aborted"),1,"")</f>
        <v/>
      </c>
      <c r="K537" t="str">
        <f ca="1">IF(AND('Tracking Data'!Q537&lt;&gt;"",'Tracking Data'!R537="",'Tracking Data'!$C537&lt;&gt;"Blocked",'Tracking Data'!$C537&lt;&gt;"Aborted"),1,"")</f>
        <v/>
      </c>
      <c r="L537" t="str">
        <f>IF('Tracking Data'!R537&lt;&gt;"",1,"")</f>
        <v/>
      </c>
      <c r="M537" t="b">
        <f>IF('Tracking Data'!H537="XS",0,IF('Tracking Data'!H537="S",2,IF('Tracking Data'!H537="M",3,IF('Tracking Data'!H537="L",5,IF('Tracking Data'!H537="XL",10)))))</f>
        <v>0</v>
      </c>
      <c r="N537" s="22" t="e">
        <f>WORKDAY('Tracking Data'!K537,M537)</f>
        <v>#VALUE!</v>
      </c>
      <c r="O537" s="22" t="e">
        <f>IF(L537&lt;&gt;1,N537,'Tracking Data'!R537)</f>
        <v>#VALUE!</v>
      </c>
    </row>
    <row r="538" spans="5:15" x14ac:dyDescent="0.25">
      <c r="E538" t="str">
        <f ca="1">IF(AND('Tracking Data'!K538&lt;&gt;"",'Tracking Data'!L538="",'Tracking Data'!$C538&lt;&gt;"Blocked",'Tracking Data'!$C538&lt;&gt;"Aborted"),1,"")</f>
        <v/>
      </c>
      <c r="F538" t="str">
        <f ca="1">IF(AND('Tracking Data'!L538&lt;&gt;"",'Tracking Data'!M538="",'Tracking Data'!$C538&lt;&gt;"Blocked",'Tracking Data'!$C538&lt;&gt;"Aborted"),1,"")</f>
        <v/>
      </c>
      <c r="G538" t="str">
        <f ca="1">IF(AND('Tracking Data'!M538&lt;&gt;"",'Tracking Data'!N538="",'Tracking Data'!$C538&lt;&gt;"Blocked",'Tracking Data'!$C538&lt;&gt;"Aborted"),1,"")</f>
        <v/>
      </c>
      <c r="H538" t="str">
        <f ca="1">IF(AND('Tracking Data'!N538&lt;&gt;"",'Tracking Data'!O538="",'Tracking Data'!$C538&lt;&gt;"Blocked",'Tracking Data'!$C538&lt;&gt;"Aborted"),1,"")</f>
        <v/>
      </c>
      <c r="I538" t="str">
        <f ca="1">IF(AND('Tracking Data'!O538&lt;&gt;"",'Tracking Data'!P538="",'Tracking Data'!$C538&lt;&gt;"Blocked",'Tracking Data'!$C538&lt;&gt;"Aborted"),1,"")</f>
        <v/>
      </c>
      <c r="J538" t="str">
        <f ca="1">IF(AND('Tracking Data'!P538&lt;&gt;"",'Tracking Data'!Q538="",'Tracking Data'!$C538&lt;&gt;"Blocked",'Tracking Data'!$C538&lt;&gt;"Aborted"),1,"")</f>
        <v/>
      </c>
      <c r="K538" t="str">
        <f ca="1">IF(AND('Tracking Data'!Q538&lt;&gt;"",'Tracking Data'!R538="",'Tracking Data'!$C538&lt;&gt;"Blocked",'Tracking Data'!$C538&lt;&gt;"Aborted"),1,"")</f>
        <v/>
      </c>
      <c r="L538" t="str">
        <f>IF('Tracking Data'!R538&lt;&gt;"",1,"")</f>
        <v/>
      </c>
      <c r="M538" t="b">
        <f>IF('Tracking Data'!H538="XS",0,IF('Tracking Data'!H538="S",2,IF('Tracking Data'!H538="M",3,IF('Tracking Data'!H538="L",5,IF('Tracking Data'!H538="XL",10)))))</f>
        <v>0</v>
      </c>
      <c r="N538" s="22" t="e">
        <f>WORKDAY('Tracking Data'!K538,M538)</f>
        <v>#VALUE!</v>
      </c>
      <c r="O538" s="22" t="e">
        <f>IF(L538&lt;&gt;1,N538,'Tracking Data'!R538)</f>
        <v>#VALUE!</v>
      </c>
    </row>
    <row r="539" spans="5:15" x14ac:dyDescent="0.25">
      <c r="E539" t="str">
        <f ca="1">IF(AND('Tracking Data'!K539&lt;&gt;"",'Tracking Data'!L539="",'Tracking Data'!$C539&lt;&gt;"Blocked",'Tracking Data'!$C539&lt;&gt;"Aborted"),1,"")</f>
        <v/>
      </c>
      <c r="F539" t="str">
        <f ca="1">IF(AND('Tracking Data'!L539&lt;&gt;"",'Tracking Data'!M539="",'Tracking Data'!$C539&lt;&gt;"Blocked",'Tracking Data'!$C539&lt;&gt;"Aborted"),1,"")</f>
        <v/>
      </c>
      <c r="G539" t="str">
        <f ca="1">IF(AND('Tracking Data'!M539&lt;&gt;"",'Tracking Data'!N539="",'Tracking Data'!$C539&lt;&gt;"Blocked",'Tracking Data'!$C539&lt;&gt;"Aborted"),1,"")</f>
        <v/>
      </c>
      <c r="H539" t="str">
        <f ca="1">IF(AND('Tracking Data'!N539&lt;&gt;"",'Tracking Data'!O539="",'Tracking Data'!$C539&lt;&gt;"Blocked",'Tracking Data'!$C539&lt;&gt;"Aborted"),1,"")</f>
        <v/>
      </c>
      <c r="I539" t="str">
        <f ca="1">IF(AND('Tracking Data'!O539&lt;&gt;"",'Tracking Data'!P539="",'Tracking Data'!$C539&lt;&gt;"Blocked",'Tracking Data'!$C539&lt;&gt;"Aborted"),1,"")</f>
        <v/>
      </c>
      <c r="J539" t="str">
        <f ca="1">IF(AND('Tracking Data'!P539&lt;&gt;"",'Tracking Data'!Q539="",'Tracking Data'!$C539&lt;&gt;"Blocked",'Tracking Data'!$C539&lt;&gt;"Aborted"),1,"")</f>
        <v/>
      </c>
      <c r="K539" t="str">
        <f ca="1">IF(AND('Tracking Data'!Q539&lt;&gt;"",'Tracking Data'!R539="",'Tracking Data'!$C539&lt;&gt;"Blocked",'Tracking Data'!$C539&lt;&gt;"Aborted"),1,"")</f>
        <v/>
      </c>
      <c r="L539" t="str">
        <f>IF('Tracking Data'!R539&lt;&gt;"",1,"")</f>
        <v/>
      </c>
      <c r="M539" t="b">
        <f>IF('Tracking Data'!H539="XS",0,IF('Tracking Data'!H539="S",2,IF('Tracking Data'!H539="M",3,IF('Tracking Data'!H539="L",5,IF('Tracking Data'!H539="XL",10)))))</f>
        <v>0</v>
      </c>
      <c r="N539" s="22" t="e">
        <f>WORKDAY('Tracking Data'!K539,M539)</f>
        <v>#VALUE!</v>
      </c>
      <c r="O539" s="22" t="e">
        <f>IF(L539&lt;&gt;1,N539,'Tracking Data'!R539)</f>
        <v>#VALUE!</v>
      </c>
    </row>
    <row r="540" spans="5:15" x14ac:dyDescent="0.25">
      <c r="E540" t="str">
        <f ca="1">IF(AND('Tracking Data'!K540&lt;&gt;"",'Tracking Data'!L540="",'Tracking Data'!$C540&lt;&gt;"Blocked",'Tracking Data'!$C540&lt;&gt;"Aborted"),1,"")</f>
        <v/>
      </c>
      <c r="F540" t="str">
        <f ca="1">IF(AND('Tracking Data'!L540&lt;&gt;"",'Tracking Data'!M540="",'Tracking Data'!$C540&lt;&gt;"Blocked",'Tracking Data'!$C540&lt;&gt;"Aborted"),1,"")</f>
        <v/>
      </c>
      <c r="G540" t="str">
        <f ca="1">IF(AND('Tracking Data'!M540&lt;&gt;"",'Tracking Data'!N540="",'Tracking Data'!$C540&lt;&gt;"Blocked",'Tracking Data'!$C540&lt;&gt;"Aborted"),1,"")</f>
        <v/>
      </c>
      <c r="H540" t="str">
        <f ca="1">IF(AND('Tracking Data'!N540&lt;&gt;"",'Tracking Data'!O540="",'Tracking Data'!$C540&lt;&gt;"Blocked",'Tracking Data'!$C540&lt;&gt;"Aborted"),1,"")</f>
        <v/>
      </c>
      <c r="I540" t="str">
        <f ca="1">IF(AND('Tracking Data'!O540&lt;&gt;"",'Tracking Data'!P540="",'Tracking Data'!$C540&lt;&gt;"Blocked",'Tracking Data'!$C540&lt;&gt;"Aborted"),1,"")</f>
        <v/>
      </c>
      <c r="J540" t="str">
        <f ca="1">IF(AND('Tracking Data'!P540&lt;&gt;"",'Tracking Data'!Q540="",'Tracking Data'!$C540&lt;&gt;"Blocked",'Tracking Data'!$C540&lt;&gt;"Aborted"),1,"")</f>
        <v/>
      </c>
      <c r="K540" t="str">
        <f ca="1">IF(AND('Tracking Data'!Q540&lt;&gt;"",'Tracking Data'!R540="",'Tracking Data'!$C540&lt;&gt;"Blocked",'Tracking Data'!$C540&lt;&gt;"Aborted"),1,"")</f>
        <v/>
      </c>
      <c r="L540" t="str">
        <f>IF('Tracking Data'!R540&lt;&gt;"",1,"")</f>
        <v/>
      </c>
      <c r="M540" t="b">
        <f>IF('Tracking Data'!H540="XS",0,IF('Tracking Data'!H540="S",2,IF('Tracking Data'!H540="M",3,IF('Tracking Data'!H540="L",5,IF('Tracking Data'!H540="XL",10)))))</f>
        <v>0</v>
      </c>
      <c r="N540" s="22" t="e">
        <f>WORKDAY('Tracking Data'!K540,M540)</f>
        <v>#VALUE!</v>
      </c>
      <c r="O540" s="22" t="e">
        <f>IF(L540&lt;&gt;1,N540,'Tracking Data'!R540)</f>
        <v>#VALUE!</v>
      </c>
    </row>
    <row r="541" spans="5:15" x14ac:dyDescent="0.25">
      <c r="E541" t="str">
        <f ca="1">IF(AND('Tracking Data'!K541&lt;&gt;"",'Tracking Data'!L541="",'Tracking Data'!$C541&lt;&gt;"Blocked",'Tracking Data'!$C541&lt;&gt;"Aborted"),1,"")</f>
        <v/>
      </c>
      <c r="F541" t="str">
        <f ca="1">IF(AND('Tracking Data'!L541&lt;&gt;"",'Tracking Data'!M541="",'Tracking Data'!$C541&lt;&gt;"Blocked",'Tracking Data'!$C541&lt;&gt;"Aborted"),1,"")</f>
        <v/>
      </c>
      <c r="G541" t="str">
        <f ca="1">IF(AND('Tracking Data'!M541&lt;&gt;"",'Tracking Data'!N541="",'Tracking Data'!$C541&lt;&gt;"Blocked",'Tracking Data'!$C541&lt;&gt;"Aborted"),1,"")</f>
        <v/>
      </c>
      <c r="H541" t="str">
        <f ca="1">IF(AND('Tracking Data'!N541&lt;&gt;"",'Tracking Data'!O541="",'Tracking Data'!$C541&lt;&gt;"Blocked",'Tracking Data'!$C541&lt;&gt;"Aborted"),1,"")</f>
        <v/>
      </c>
      <c r="I541" t="str">
        <f ca="1">IF(AND('Tracking Data'!O541&lt;&gt;"",'Tracking Data'!P541="",'Tracking Data'!$C541&lt;&gt;"Blocked",'Tracking Data'!$C541&lt;&gt;"Aborted"),1,"")</f>
        <v/>
      </c>
      <c r="J541" t="str">
        <f ca="1">IF(AND('Tracking Data'!P541&lt;&gt;"",'Tracking Data'!Q541="",'Tracking Data'!$C541&lt;&gt;"Blocked",'Tracking Data'!$C541&lt;&gt;"Aborted"),1,"")</f>
        <v/>
      </c>
      <c r="K541" t="str">
        <f ca="1">IF(AND('Tracking Data'!Q541&lt;&gt;"",'Tracking Data'!R541="",'Tracking Data'!$C541&lt;&gt;"Blocked",'Tracking Data'!$C541&lt;&gt;"Aborted"),1,"")</f>
        <v/>
      </c>
      <c r="L541" t="str">
        <f>IF('Tracking Data'!R541&lt;&gt;"",1,"")</f>
        <v/>
      </c>
      <c r="M541" t="b">
        <f>IF('Tracking Data'!H541="XS",0,IF('Tracking Data'!H541="S",2,IF('Tracking Data'!H541="M",3,IF('Tracking Data'!H541="L",5,IF('Tracking Data'!H541="XL",10)))))</f>
        <v>0</v>
      </c>
      <c r="N541" s="22" t="e">
        <f>WORKDAY('Tracking Data'!K541,M541)</f>
        <v>#VALUE!</v>
      </c>
      <c r="O541" s="22" t="e">
        <f>IF(L541&lt;&gt;1,N541,'Tracking Data'!R541)</f>
        <v>#VALUE!</v>
      </c>
    </row>
    <row r="542" spans="5:15" x14ac:dyDescent="0.25">
      <c r="E542" t="str">
        <f ca="1">IF(AND('Tracking Data'!K542&lt;&gt;"",'Tracking Data'!L542="",'Tracking Data'!$C542&lt;&gt;"Blocked",'Tracking Data'!$C542&lt;&gt;"Aborted"),1,"")</f>
        <v/>
      </c>
      <c r="F542" t="str">
        <f ca="1">IF(AND('Tracking Data'!L542&lt;&gt;"",'Tracking Data'!M542="",'Tracking Data'!$C542&lt;&gt;"Blocked",'Tracking Data'!$C542&lt;&gt;"Aborted"),1,"")</f>
        <v/>
      </c>
      <c r="G542" t="str">
        <f ca="1">IF(AND('Tracking Data'!M542&lt;&gt;"",'Tracking Data'!N542="",'Tracking Data'!$C542&lt;&gt;"Blocked",'Tracking Data'!$C542&lt;&gt;"Aborted"),1,"")</f>
        <v/>
      </c>
      <c r="H542" t="str">
        <f ca="1">IF(AND('Tracking Data'!N542&lt;&gt;"",'Tracking Data'!O542="",'Tracking Data'!$C542&lt;&gt;"Blocked",'Tracking Data'!$C542&lt;&gt;"Aborted"),1,"")</f>
        <v/>
      </c>
      <c r="I542" t="str">
        <f ca="1">IF(AND('Tracking Data'!O542&lt;&gt;"",'Tracking Data'!P542="",'Tracking Data'!$C542&lt;&gt;"Blocked",'Tracking Data'!$C542&lt;&gt;"Aborted"),1,"")</f>
        <v/>
      </c>
      <c r="J542" t="str">
        <f ca="1">IF(AND('Tracking Data'!P542&lt;&gt;"",'Tracking Data'!Q542="",'Tracking Data'!$C542&lt;&gt;"Blocked",'Tracking Data'!$C542&lt;&gt;"Aborted"),1,"")</f>
        <v/>
      </c>
      <c r="K542" t="str">
        <f ca="1">IF(AND('Tracking Data'!Q542&lt;&gt;"",'Tracking Data'!R542="",'Tracking Data'!$C542&lt;&gt;"Blocked",'Tracking Data'!$C542&lt;&gt;"Aborted"),1,"")</f>
        <v/>
      </c>
      <c r="L542" t="str">
        <f>IF('Tracking Data'!R542&lt;&gt;"",1,"")</f>
        <v/>
      </c>
      <c r="M542" t="b">
        <f>IF('Tracking Data'!H542="XS",0,IF('Tracking Data'!H542="S",2,IF('Tracking Data'!H542="M",3,IF('Tracking Data'!H542="L",5,IF('Tracking Data'!H542="XL",10)))))</f>
        <v>0</v>
      </c>
      <c r="N542" s="22" t="e">
        <f>WORKDAY('Tracking Data'!K542,M542)</f>
        <v>#VALUE!</v>
      </c>
      <c r="O542" s="22" t="e">
        <f>IF(L542&lt;&gt;1,N542,'Tracking Data'!R542)</f>
        <v>#VALUE!</v>
      </c>
    </row>
    <row r="543" spans="5:15" x14ac:dyDescent="0.25">
      <c r="E543" t="str">
        <f ca="1">IF(AND('Tracking Data'!K543&lt;&gt;"",'Tracking Data'!L543="",'Tracking Data'!$C543&lt;&gt;"Blocked",'Tracking Data'!$C543&lt;&gt;"Aborted"),1,"")</f>
        <v/>
      </c>
      <c r="F543" t="str">
        <f ca="1">IF(AND('Tracking Data'!L543&lt;&gt;"",'Tracking Data'!M543="",'Tracking Data'!$C543&lt;&gt;"Blocked",'Tracking Data'!$C543&lt;&gt;"Aborted"),1,"")</f>
        <v/>
      </c>
      <c r="G543" t="str">
        <f ca="1">IF(AND('Tracking Data'!M543&lt;&gt;"",'Tracking Data'!N543="",'Tracking Data'!$C543&lt;&gt;"Blocked",'Tracking Data'!$C543&lt;&gt;"Aborted"),1,"")</f>
        <v/>
      </c>
      <c r="H543" t="str">
        <f ca="1">IF(AND('Tracking Data'!N543&lt;&gt;"",'Tracking Data'!O543="",'Tracking Data'!$C543&lt;&gt;"Blocked",'Tracking Data'!$C543&lt;&gt;"Aborted"),1,"")</f>
        <v/>
      </c>
      <c r="I543" t="str">
        <f ca="1">IF(AND('Tracking Data'!O543&lt;&gt;"",'Tracking Data'!P543="",'Tracking Data'!$C543&lt;&gt;"Blocked",'Tracking Data'!$C543&lt;&gt;"Aborted"),1,"")</f>
        <v/>
      </c>
      <c r="J543" t="str">
        <f ca="1">IF(AND('Tracking Data'!P543&lt;&gt;"",'Tracking Data'!Q543="",'Tracking Data'!$C543&lt;&gt;"Blocked",'Tracking Data'!$C543&lt;&gt;"Aborted"),1,"")</f>
        <v/>
      </c>
      <c r="K543" t="str">
        <f ca="1">IF(AND('Tracking Data'!Q543&lt;&gt;"",'Tracking Data'!R543="",'Tracking Data'!$C543&lt;&gt;"Blocked",'Tracking Data'!$C543&lt;&gt;"Aborted"),1,"")</f>
        <v/>
      </c>
      <c r="L543" t="str">
        <f>IF('Tracking Data'!R543&lt;&gt;"",1,"")</f>
        <v/>
      </c>
      <c r="M543" t="b">
        <f>IF('Tracking Data'!H543="XS",0,IF('Tracking Data'!H543="S",2,IF('Tracking Data'!H543="M",3,IF('Tracking Data'!H543="L",5,IF('Tracking Data'!H543="XL",10)))))</f>
        <v>0</v>
      </c>
      <c r="N543" s="22" t="e">
        <f>WORKDAY('Tracking Data'!K543,M543)</f>
        <v>#VALUE!</v>
      </c>
      <c r="O543" s="22" t="e">
        <f>IF(L543&lt;&gt;1,N543,'Tracking Data'!R543)</f>
        <v>#VALUE!</v>
      </c>
    </row>
    <row r="544" spans="5:15" x14ac:dyDescent="0.25">
      <c r="E544" t="str">
        <f ca="1">IF(AND('Tracking Data'!K544&lt;&gt;"",'Tracking Data'!L544="",'Tracking Data'!$C544&lt;&gt;"Blocked",'Tracking Data'!$C544&lt;&gt;"Aborted"),1,"")</f>
        <v/>
      </c>
      <c r="F544" t="str">
        <f ca="1">IF(AND('Tracking Data'!L544&lt;&gt;"",'Tracking Data'!M544="",'Tracking Data'!$C544&lt;&gt;"Blocked",'Tracking Data'!$C544&lt;&gt;"Aborted"),1,"")</f>
        <v/>
      </c>
      <c r="G544" t="str">
        <f ca="1">IF(AND('Tracking Data'!M544&lt;&gt;"",'Tracking Data'!N544="",'Tracking Data'!$C544&lt;&gt;"Blocked",'Tracking Data'!$C544&lt;&gt;"Aborted"),1,"")</f>
        <v/>
      </c>
      <c r="H544" t="str">
        <f ca="1">IF(AND('Tracking Data'!N544&lt;&gt;"",'Tracking Data'!O544="",'Tracking Data'!$C544&lt;&gt;"Blocked",'Tracking Data'!$C544&lt;&gt;"Aborted"),1,"")</f>
        <v/>
      </c>
      <c r="I544" t="str">
        <f ca="1">IF(AND('Tracking Data'!O544&lt;&gt;"",'Tracking Data'!P544="",'Tracking Data'!$C544&lt;&gt;"Blocked",'Tracking Data'!$C544&lt;&gt;"Aborted"),1,"")</f>
        <v/>
      </c>
      <c r="J544" t="str">
        <f ca="1">IF(AND('Tracking Data'!P544&lt;&gt;"",'Tracking Data'!Q544="",'Tracking Data'!$C544&lt;&gt;"Blocked",'Tracking Data'!$C544&lt;&gt;"Aborted"),1,"")</f>
        <v/>
      </c>
      <c r="K544" t="str">
        <f ca="1">IF(AND('Tracking Data'!Q544&lt;&gt;"",'Tracking Data'!R544="",'Tracking Data'!$C544&lt;&gt;"Blocked",'Tracking Data'!$C544&lt;&gt;"Aborted"),1,"")</f>
        <v/>
      </c>
      <c r="L544" t="str">
        <f>IF('Tracking Data'!R544&lt;&gt;"",1,"")</f>
        <v/>
      </c>
      <c r="M544" t="b">
        <f>IF('Tracking Data'!H544="XS",0,IF('Tracking Data'!H544="S",2,IF('Tracking Data'!H544="M",3,IF('Tracking Data'!H544="L",5,IF('Tracking Data'!H544="XL",10)))))</f>
        <v>0</v>
      </c>
      <c r="N544" s="22" t="e">
        <f>WORKDAY('Tracking Data'!K544,M544)</f>
        <v>#VALUE!</v>
      </c>
      <c r="O544" s="22" t="e">
        <f>IF(L544&lt;&gt;1,N544,'Tracking Data'!R544)</f>
        <v>#VALUE!</v>
      </c>
    </row>
    <row r="545" spans="5:15" x14ac:dyDescent="0.25">
      <c r="E545" t="str">
        <f ca="1">IF(AND('Tracking Data'!K545&lt;&gt;"",'Tracking Data'!L545="",'Tracking Data'!$C545&lt;&gt;"Blocked",'Tracking Data'!$C545&lt;&gt;"Aborted"),1,"")</f>
        <v/>
      </c>
      <c r="F545" t="str">
        <f ca="1">IF(AND('Tracking Data'!L545&lt;&gt;"",'Tracking Data'!M545="",'Tracking Data'!$C545&lt;&gt;"Blocked",'Tracking Data'!$C545&lt;&gt;"Aborted"),1,"")</f>
        <v/>
      </c>
      <c r="G545" t="str">
        <f ca="1">IF(AND('Tracking Data'!M545&lt;&gt;"",'Tracking Data'!N545="",'Tracking Data'!$C545&lt;&gt;"Blocked",'Tracking Data'!$C545&lt;&gt;"Aborted"),1,"")</f>
        <v/>
      </c>
      <c r="H545" t="str">
        <f ca="1">IF(AND('Tracking Data'!N545&lt;&gt;"",'Tracking Data'!O545="",'Tracking Data'!$C545&lt;&gt;"Blocked",'Tracking Data'!$C545&lt;&gt;"Aborted"),1,"")</f>
        <v/>
      </c>
      <c r="I545" t="str">
        <f ca="1">IF(AND('Tracking Data'!O545&lt;&gt;"",'Tracking Data'!P545="",'Tracking Data'!$C545&lt;&gt;"Blocked",'Tracking Data'!$C545&lt;&gt;"Aborted"),1,"")</f>
        <v/>
      </c>
      <c r="J545" t="str">
        <f ca="1">IF(AND('Tracking Data'!P545&lt;&gt;"",'Tracking Data'!Q545="",'Tracking Data'!$C545&lt;&gt;"Blocked",'Tracking Data'!$C545&lt;&gt;"Aborted"),1,"")</f>
        <v/>
      </c>
      <c r="K545" t="str">
        <f ca="1">IF(AND('Tracking Data'!Q545&lt;&gt;"",'Tracking Data'!R545="",'Tracking Data'!$C545&lt;&gt;"Blocked",'Tracking Data'!$C545&lt;&gt;"Aborted"),1,"")</f>
        <v/>
      </c>
      <c r="L545" t="str">
        <f>IF('Tracking Data'!R545&lt;&gt;"",1,"")</f>
        <v/>
      </c>
      <c r="M545" t="b">
        <f>IF('Tracking Data'!H545="XS",0,IF('Tracking Data'!H545="S",2,IF('Tracking Data'!H545="M",3,IF('Tracking Data'!H545="L",5,IF('Tracking Data'!H545="XL",10)))))</f>
        <v>0</v>
      </c>
      <c r="N545" s="22" t="e">
        <f>WORKDAY('Tracking Data'!K545,M545)</f>
        <v>#VALUE!</v>
      </c>
      <c r="O545" s="22" t="e">
        <f>IF(L545&lt;&gt;1,N545,'Tracking Data'!R545)</f>
        <v>#VALUE!</v>
      </c>
    </row>
    <row r="546" spans="5:15" x14ac:dyDescent="0.25">
      <c r="E546" t="str">
        <f ca="1">IF(AND('Tracking Data'!K546&lt;&gt;"",'Tracking Data'!L546="",'Tracking Data'!$C546&lt;&gt;"Blocked",'Tracking Data'!$C546&lt;&gt;"Aborted"),1,"")</f>
        <v/>
      </c>
      <c r="F546" t="str">
        <f ca="1">IF(AND('Tracking Data'!L546&lt;&gt;"",'Tracking Data'!M546="",'Tracking Data'!$C546&lt;&gt;"Blocked",'Tracking Data'!$C546&lt;&gt;"Aborted"),1,"")</f>
        <v/>
      </c>
      <c r="G546" t="str">
        <f ca="1">IF(AND('Tracking Data'!M546&lt;&gt;"",'Tracking Data'!N546="",'Tracking Data'!$C546&lt;&gt;"Blocked",'Tracking Data'!$C546&lt;&gt;"Aborted"),1,"")</f>
        <v/>
      </c>
      <c r="H546" t="str">
        <f ca="1">IF(AND('Tracking Data'!N546&lt;&gt;"",'Tracking Data'!O546="",'Tracking Data'!$C546&lt;&gt;"Blocked",'Tracking Data'!$C546&lt;&gt;"Aborted"),1,"")</f>
        <v/>
      </c>
      <c r="I546" t="str">
        <f ca="1">IF(AND('Tracking Data'!O546&lt;&gt;"",'Tracking Data'!P546="",'Tracking Data'!$C546&lt;&gt;"Blocked",'Tracking Data'!$C546&lt;&gt;"Aborted"),1,"")</f>
        <v/>
      </c>
      <c r="J546" t="str">
        <f ca="1">IF(AND('Tracking Data'!P546&lt;&gt;"",'Tracking Data'!Q546="",'Tracking Data'!$C546&lt;&gt;"Blocked",'Tracking Data'!$C546&lt;&gt;"Aborted"),1,"")</f>
        <v/>
      </c>
      <c r="K546" t="str">
        <f ca="1">IF(AND('Tracking Data'!Q546&lt;&gt;"",'Tracking Data'!R546="",'Tracking Data'!$C546&lt;&gt;"Blocked",'Tracking Data'!$C546&lt;&gt;"Aborted"),1,"")</f>
        <v/>
      </c>
      <c r="L546" t="str">
        <f>IF('Tracking Data'!R546&lt;&gt;"",1,"")</f>
        <v/>
      </c>
      <c r="M546" t="b">
        <f>IF('Tracking Data'!H546="XS",0,IF('Tracking Data'!H546="S",2,IF('Tracking Data'!H546="M",3,IF('Tracking Data'!H546="L",5,IF('Tracking Data'!H546="XL",10)))))</f>
        <v>0</v>
      </c>
      <c r="N546" s="22" t="e">
        <f>WORKDAY('Tracking Data'!K546,M546)</f>
        <v>#VALUE!</v>
      </c>
      <c r="O546" s="22" t="e">
        <f>IF(L546&lt;&gt;1,N546,'Tracking Data'!R546)</f>
        <v>#VALUE!</v>
      </c>
    </row>
    <row r="547" spans="5:15" x14ac:dyDescent="0.25">
      <c r="E547" t="str">
        <f ca="1">IF(AND('Tracking Data'!K547&lt;&gt;"",'Tracking Data'!L547="",'Tracking Data'!$C547&lt;&gt;"Blocked",'Tracking Data'!$C547&lt;&gt;"Aborted"),1,"")</f>
        <v/>
      </c>
      <c r="F547" t="str">
        <f ca="1">IF(AND('Tracking Data'!L547&lt;&gt;"",'Tracking Data'!M547="",'Tracking Data'!$C547&lt;&gt;"Blocked",'Tracking Data'!$C547&lt;&gt;"Aborted"),1,"")</f>
        <v/>
      </c>
      <c r="G547" t="str">
        <f ca="1">IF(AND('Tracking Data'!M547&lt;&gt;"",'Tracking Data'!N547="",'Tracking Data'!$C547&lt;&gt;"Blocked",'Tracking Data'!$C547&lt;&gt;"Aborted"),1,"")</f>
        <v/>
      </c>
      <c r="H547" t="str">
        <f ca="1">IF(AND('Tracking Data'!N547&lt;&gt;"",'Tracking Data'!O547="",'Tracking Data'!$C547&lt;&gt;"Blocked",'Tracking Data'!$C547&lt;&gt;"Aborted"),1,"")</f>
        <v/>
      </c>
      <c r="I547" t="str">
        <f ca="1">IF(AND('Tracking Data'!O547&lt;&gt;"",'Tracking Data'!P547="",'Tracking Data'!$C547&lt;&gt;"Blocked",'Tracking Data'!$C547&lt;&gt;"Aborted"),1,"")</f>
        <v/>
      </c>
      <c r="J547" t="str">
        <f ca="1">IF(AND('Tracking Data'!P547&lt;&gt;"",'Tracking Data'!Q547="",'Tracking Data'!$C547&lt;&gt;"Blocked",'Tracking Data'!$C547&lt;&gt;"Aborted"),1,"")</f>
        <v/>
      </c>
      <c r="K547" t="str">
        <f ca="1">IF(AND('Tracking Data'!Q547&lt;&gt;"",'Tracking Data'!R547="",'Tracking Data'!$C547&lt;&gt;"Blocked",'Tracking Data'!$C547&lt;&gt;"Aborted"),1,"")</f>
        <v/>
      </c>
      <c r="L547" t="str">
        <f>IF('Tracking Data'!R547&lt;&gt;"",1,"")</f>
        <v/>
      </c>
      <c r="M547" t="b">
        <f>IF('Tracking Data'!H547="XS",0,IF('Tracking Data'!H547="S",2,IF('Tracking Data'!H547="M",3,IF('Tracking Data'!H547="L",5,IF('Tracking Data'!H547="XL",10)))))</f>
        <v>0</v>
      </c>
      <c r="N547" s="22" t="e">
        <f>WORKDAY('Tracking Data'!K547,M547)</f>
        <v>#VALUE!</v>
      </c>
      <c r="O547" s="22" t="e">
        <f>IF(L547&lt;&gt;1,N547,'Tracking Data'!R547)</f>
        <v>#VALUE!</v>
      </c>
    </row>
    <row r="548" spans="5:15" x14ac:dyDescent="0.25">
      <c r="E548" t="str">
        <f ca="1">IF(AND('Tracking Data'!K548&lt;&gt;"",'Tracking Data'!L548="",'Tracking Data'!$C548&lt;&gt;"Blocked",'Tracking Data'!$C548&lt;&gt;"Aborted"),1,"")</f>
        <v/>
      </c>
      <c r="F548" t="str">
        <f ca="1">IF(AND('Tracking Data'!L548&lt;&gt;"",'Tracking Data'!M548="",'Tracking Data'!$C548&lt;&gt;"Blocked",'Tracking Data'!$C548&lt;&gt;"Aborted"),1,"")</f>
        <v/>
      </c>
      <c r="G548" t="str">
        <f ca="1">IF(AND('Tracking Data'!M548&lt;&gt;"",'Tracking Data'!N548="",'Tracking Data'!$C548&lt;&gt;"Blocked",'Tracking Data'!$C548&lt;&gt;"Aborted"),1,"")</f>
        <v/>
      </c>
      <c r="H548" t="str">
        <f ca="1">IF(AND('Tracking Data'!N548&lt;&gt;"",'Tracking Data'!O548="",'Tracking Data'!$C548&lt;&gt;"Blocked",'Tracking Data'!$C548&lt;&gt;"Aborted"),1,"")</f>
        <v/>
      </c>
      <c r="I548" t="str">
        <f ca="1">IF(AND('Tracking Data'!O548&lt;&gt;"",'Tracking Data'!P548="",'Tracking Data'!$C548&lt;&gt;"Blocked",'Tracking Data'!$C548&lt;&gt;"Aborted"),1,"")</f>
        <v/>
      </c>
      <c r="J548" t="str">
        <f ca="1">IF(AND('Tracking Data'!P548&lt;&gt;"",'Tracking Data'!Q548="",'Tracking Data'!$C548&lt;&gt;"Blocked",'Tracking Data'!$C548&lt;&gt;"Aborted"),1,"")</f>
        <v/>
      </c>
      <c r="K548" t="str">
        <f ca="1">IF(AND('Tracking Data'!Q548&lt;&gt;"",'Tracking Data'!R548="",'Tracking Data'!$C548&lt;&gt;"Blocked",'Tracking Data'!$C548&lt;&gt;"Aborted"),1,"")</f>
        <v/>
      </c>
      <c r="L548" t="str">
        <f>IF('Tracking Data'!R548&lt;&gt;"",1,"")</f>
        <v/>
      </c>
      <c r="M548" t="b">
        <f>IF('Tracking Data'!H548="XS",0,IF('Tracking Data'!H548="S",2,IF('Tracking Data'!H548="M",3,IF('Tracking Data'!H548="L",5,IF('Tracking Data'!H548="XL",10)))))</f>
        <v>0</v>
      </c>
      <c r="N548" s="22" t="e">
        <f>WORKDAY('Tracking Data'!K548,M548)</f>
        <v>#VALUE!</v>
      </c>
      <c r="O548" s="22" t="e">
        <f>IF(L548&lt;&gt;1,N548,'Tracking Data'!R548)</f>
        <v>#VALUE!</v>
      </c>
    </row>
    <row r="549" spans="5:15" x14ac:dyDescent="0.25">
      <c r="E549" t="str">
        <f ca="1">IF(AND('Tracking Data'!K549&lt;&gt;"",'Tracking Data'!L549="",'Tracking Data'!$C549&lt;&gt;"Blocked",'Tracking Data'!$C549&lt;&gt;"Aborted"),1,"")</f>
        <v/>
      </c>
      <c r="F549" t="str">
        <f ca="1">IF(AND('Tracking Data'!L549&lt;&gt;"",'Tracking Data'!M549="",'Tracking Data'!$C549&lt;&gt;"Blocked",'Tracking Data'!$C549&lt;&gt;"Aborted"),1,"")</f>
        <v/>
      </c>
      <c r="G549" t="str">
        <f ca="1">IF(AND('Tracking Data'!M549&lt;&gt;"",'Tracking Data'!N549="",'Tracking Data'!$C549&lt;&gt;"Blocked",'Tracking Data'!$C549&lt;&gt;"Aborted"),1,"")</f>
        <v/>
      </c>
      <c r="H549" t="str">
        <f ca="1">IF(AND('Tracking Data'!N549&lt;&gt;"",'Tracking Data'!O549="",'Tracking Data'!$C549&lt;&gt;"Blocked",'Tracking Data'!$C549&lt;&gt;"Aborted"),1,"")</f>
        <v/>
      </c>
      <c r="I549" t="str">
        <f ca="1">IF(AND('Tracking Data'!O549&lt;&gt;"",'Tracking Data'!P549="",'Tracking Data'!$C549&lt;&gt;"Blocked",'Tracking Data'!$C549&lt;&gt;"Aborted"),1,"")</f>
        <v/>
      </c>
      <c r="J549" t="str">
        <f ca="1">IF(AND('Tracking Data'!P549&lt;&gt;"",'Tracking Data'!Q549="",'Tracking Data'!$C549&lt;&gt;"Blocked",'Tracking Data'!$C549&lt;&gt;"Aborted"),1,"")</f>
        <v/>
      </c>
      <c r="K549" t="str">
        <f ca="1">IF(AND('Tracking Data'!Q549&lt;&gt;"",'Tracking Data'!R549="",'Tracking Data'!$C549&lt;&gt;"Blocked",'Tracking Data'!$C549&lt;&gt;"Aborted"),1,"")</f>
        <v/>
      </c>
      <c r="L549" t="str">
        <f>IF('Tracking Data'!R549&lt;&gt;"",1,"")</f>
        <v/>
      </c>
      <c r="M549" t="b">
        <f>IF('Tracking Data'!H549="XS",0,IF('Tracking Data'!H549="S",2,IF('Tracking Data'!H549="M",3,IF('Tracking Data'!H549="L",5,IF('Tracking Data'!H549="XL",10)))))</f>
        <v>0</v>
      </c>
      <c r="N549" s="22" t="e">
        <f>WORKDAY('Tracking Data'!K549,M549)</f>
        <v>#VALUE!</v>
      </c>
      <c r="O549" s="22" t="e">
        <f>IF(L549&lt;&gt;1,N549,'Tracking Data'!R549)</f>
        <v>#VALUE!</v>
      </c>
    </row>
    <row r="550" spans="5:15" x14ac:dyDescent="0.25">
      <c r="E550" t="str">
        <f ca="1">IF(AND('Tracking Data'!K550&lt;&gt;"",'Tracking Data'!L550="",'Tracking Data'!$C550&lt;&gt;"Blocked",'Tracking Data'!$C550&lt;&gt;"Aborted"),1,"")</f>
        <v/>
      </c>
      <c r="F550" t="str">
        <f ca="1">IF(AND('Tracking Data'!L550&lt;&gt;"",'Tracking Data'!M550="",'Tracking Data'!$C550&lt;&gt;"Blocked",'Tracking Data'!$C550&lt;&gt;"Aborted"),1,"")</f>
        <v/>
      </c>
      <c r="G550" t="str">
        <f ca="1">IF(AND('Tracking Data'!M550&lt;&gt;"",'Tracking Data'!N550="",'Tracking Data'!$C550&lt;&gt;"Blocked",'Tracking Data'!$C550&lt;&gt;"Aborted"),1,"")</f>
        <v/>
      </c>
      <c r="H550" t="str">
        <f ca="1">IF(AND('Tracking Data'!N550&lt;&gt;"",'Tracking Data'!O550="",'Tracking Data'!$C550&lt;&gt;"Blocked",'Tracking Data'!$C550&lt;&gt;"Aborted"),1,"")</f>
        <v/>
      </c>
      <c r="I550" t="str">
        <f ca="1">IF(AND('Tracking Data'!O550&lt;&gt;"",'Tracking Data'!P550="",'Tracking Data'!$C550&lt;&gt;"Blocked",'Tracking Data'!$C550&lt;&gt;"Aborted"),1,"")</f>
        <v/>
      </c>
      <c r="J550" t="str">
        <f ca="1">IF(AND('Tracking Data'!P550&lt;&gt;"",'Tracking Data'!Q550="",'Tracking Data'!$C550&lt;&gt;"Blocked",'Tracking Data'!$C550&lt;&gt;"Aborted"),1,"")</f>
        <v/>
      </c>
      <c r="K550" t="str">
        <f ca="1">IF(AND('Tracking Data'!Q550&lt;&gt;"",'Tracking Data'!R550="",'Tracking Data'!$C550&lt;&gt;"Blocked",'Tracking Data'!$C550&lt;&gt;"Aborted"),1,"")</f>
        <v/>
      </c>
      <c r="L550" t="str">
        <f>IF('Tracking Data'!R550&lt;&gt;"",1,"")</f>
        <v/>
      </c>
      <c r="M550" t="b">
        <f>IF('Tracking Data'!H550="XS",0,IF('Tracking Data'!H550="S",2,IF('Tracking Data'!H550="M",3,IF('Tracking Data'!H550="L",5,IF('Tracking Data'!H550="XL",10)))))</f>
        <v>0</v>
      </c>
      <c r="N550" s="22" t="e">
        <f>WORKDAY('Tracking Data'!K550,M550)</f>
        <v>#VALUE!</v>
      </c>
      <c r="O550" s="22" t="e">
        <f>IF(L550&lt;&gt;1,N550,'Tracking Data'!R550)</f>
        <v>#VALUE!</v>
      </c>
    </row>
    <row r="551" spans="5:15" x14ac:dyDescent="0.25">
      <c r="E551" t="str">
        <f ca="1">IF(AND('Tracking Data'!K551&lt;&gt;"",'Tracking Data'!L551="",'Tracking Data'!$C551&lt;&gt;"Blocked",'Tracking Data'!$C551&lt;&gt;"Aborted"),1,"")</f>
        <v/>
      </c>
      <c r="F551" t="str">
        <f ca="1">IF(AND('Tracking Data'!L551&lt;&gt;"",'Tracking Data'!M551="",'Tracking Data'!$C551&lt;&gt;"Blocked",'Tracking Data'!$C551&lt;&gt;"Aborted"),1,"")</f>
        <v/>
      </c>
      <c r="G551" t="str">
        <f ca="1">IF(AND('Tracking Data'!M551&lt;&gt;"",'Tracking Data'!N551="",'Tracking Data'!$C551&lt;&gt;"Blocked",'Tracking Data'!$C551&lt;&gt;"Aborted"),1,"")</f>
        <v/>
      </c>
      <c r="H551" t="str">
        <f ca="1">IF(AND('Tracking Data'!N551&lt;&gt;"",'Tracking Data'!O551="",'Tracking Data'!$C551&lt;&gt;"Blocked",'Tracking Data'!$C551&lt;&gt;"Aborted"),1,"")</f>
        <v/>
      </c>
      <c r="I551" t="str">
        <f ca="1">IF(AND('Tracking Data'!O551&lt;&gt;"",'Tracking Data'!P551="",'Tracking Data'!$C551&lt;&gt;"Blocked",'Tracking Data'!$C551&lt;&gt;"Aborted"),1,"")</f>
        <v/>
      </c>
      <c r="J551" t="str">
        <f ca="1">IF(AND('Tracking Data'!P551&lt;&gt;"",'Tracking Data'!Q551="",'Tracking Data'!$C551&lt;&gt;"Blocked",'Tracking Data'!$C551&lt;&gt;"Aborted"),1,"")</f>
        <v/>
      </c>
      <c r="K551" t="str">
        <f ca="1">IF(AND('Tracking Data'!Q551&lt;&gt;"",'Tracking Data'!R551="",'Tracking Data'!$C551&lt;&gt;"Blocked",'Tracking Data'!$C551&lt;&gt;"Aborted"),1,"")</f>
        <v/>
      </c>
      <c r="L551" t="str">
        <f>IF('Tracking Data'!R551&lt;&gt;"",1,"")</f>
        <v/>
      </c>
      <c r="M551" t="b">
        <f>IF('Tracking Data'!H551="XS",0,IF('Tracking Data'!H551="S",2,IF('Tracking Data'!H551="M",3,IF('Tracking Data'!H551="L",5,IF('Tracking Data'!H551="XL",10)))))</f>
        <v>0</v>
      </c>
      <c r="N551" s="22" t="e">
        <f>WORKDAY('Tracking Data'!K551,M551)</f>
        <v>#VALUE!</v>
      </c>
      <c r="O551" s="22" t="e">
        <f>IF(L551&lt;&gt;1,N551,'Tracking Data'!R551)</f>
        <v>#VALUE!</v>
      </c>
    </row>
    <row r="552" spans="5:15" x14ac:dyDescent="0.25">
      <c r="E552" t="str">
        <f ca="1">IF(AND('Tracking Data'!K552&lt;&gt;"",'Tracking Data'!L552="",'Tracking Data'!$C552&lt;&gt;"Blocked",'Tracking Data'!$C552&lt;&gt;"Aborted"),1,"")</f>
        <v/>
      </c>
      <c r="F552" t="str">
        <f ca="1">IF(AND('Tracking Data'!L552&lt;&gt;"",'Tracking Data'!M552="",'Tracking Data'!$C552&lt;&gt;"Blocked",'Tracking Data'!$C552&lt;&gt;"Aborted"),1,"")</f>
        <v/>
      </c>
      <c r="G552" t="str">
        <f ca="1">IF(AND('Tracking Data'!M552&lt;&gt;"",'Tracking Data'!N552="",'Tracking Data'!$C552&lt;&gt;"Blocked",'Tracking Data'!$C552&lt;&gt;"Aborted"),1,"")</f>
        <v/>
      </c>
      <c r="H552" t="str">
        <f ca="1">IF(AND('Tracking Data'!N552&lt;&gt;"",'Tracking Data'!O552="",'Tracking Data'!$C552&lt;&gt;"Blocked",'Tracking Data'!$C552&lt;&gt;"Aborted"),1,"")</f>
        <v/>
      </c>
      <c r="I552" t="str">
        <f ca="1">IF(AND('Tracking Data'!O552&lt;&gt;"",'Tracking Data'!P552="",'Tracking Data'!$C552&lt;&gt;"Blocked",'Tracking Data'!$C552&lt;&gt;"Aborted"),1,"")</f>
        <v/>
      </c>
      <c r="J552" t="str">
        <f ca="1">IF(AND('Tracking Data'!P552&lt;&gt;"",'Tracking Data'!Q552="",'Tracking Data'!$C552&lt;&gt;"Blocked",'Tracking Data'!$C552&lt;&gt;"Aborted"),1,"")</f>
        <v/>
      </c>
      <c r="K552" t="str">
        <f ca="1">IF(AND('Tracking Data'!Q552&lt;&gt;"",'Tracking Data'!R552="",'Tracking Data'!$C552&lt;&gt;"Blocked",'Tracking Data'!$C552&lt;&gt;"Aborted"),1,"")</f>
        <v/>
      </c>
      <c r="L552" t="str">
        <f>IF('Tracking Data'!R552&lt;&gt;"",1,"")</f>
        <v/>
      </c>
      <c r="M552" t="b">
        <f>IF('Tracking Data'!H552="XS",0,IF('Tracking Data'!H552="S",2,IF('Tracking Data'!H552="M",3,IF('Tracking Data'!H552="L",5,IF('Tracking Data'!H552="XL",10)))))</f>
        <v>0</v>
      </c>
      <c r="N552" s="22" t="e">
        <f>WORKDAY('Tracking Data'!K552,M552)</f>
        <v>#VALUE!</v>
      </c>
      <c r="O552" s="22" t="e">
        <f>IF(L552&lt;&gt;1,N552,'Tracking Data'!R552)</f>
        <v>#VALUE!</v>
      </c>
    </row>
    <row r="553" spans="5:15" x14ac:dyDescent="0.25">
      <c r="E553" t="str">
        <f ca="1">IF(AND('Tracking Data'!K553&lt;&gt;"",'Tracking Data'!L553="",'Tracking Data'!$C553&lt;&gt;"Blocked",'Tracking Data'!$C553&lt;&gt;"Aborted"),1,"")</f>
        <v/>
      </c>
      <c r="F553" t="str">
        <f ca="1">IF(AND('Tracking Data'!L553&lt;&gt;"",'Tracking Data'!M553="",'Tracking Data'!$C553&lt;&gt;"Blocked",'Tracking Data'!$C553&lt;&gt;"Aborted"),1,"")</f>
        <v/>
      </c>
      <c r="G553" t="str">
        <f ca="1">IF(AND('Tracking Data'!M553&lt;&gt;"",'Tracking Data'!N553="",'Tracking Data'!$C553&lt;&gt;"Blocked",'Tracking Data'!$C553&lt;&gt;"Aborted"),1,"")</f>
        <v/>
      </c>
      <c r="H553" t="str">
        <f ca="1">IF(AND('Tracking Data'!N553&lt;&gt;"",'Tracking Data'!O553="",'Tracking Data'!$C553&lt;&gt;"Blocked",'Tracking Data'!$C553&lt;&gt;"Aborted"),1,"")</f>
        <v/>
      </c>
      <c r="I553" t="str">
        <f ca="1">IF(AND('Tracking Data'!O553&lt;&gt;"",'Tracking Data'!P553="",'Tracking Data'!$C553&lt;&gt;"Blocked",'Tracking Data'!$C553&lt;&gt;"Aborted"),1,"")</f>
        <v/>
      </c>
      <c r="J553" t="str">
        <f ca="1">IF(AND('Tracking Data'!P553&lt;&gt;"",'Tracking Data'!Q553="",'Tracking Data'!$C553&lt;&gt;"Blocked",'Tracking Data'!$C553&lt;&gt;"Aborted"),1,"")</f>
        <v/>
      </c>
      <c r="K553" t="str">
        <f ca="1">IF(AND('Tracking Data'!Q553&lt;&gt;"",'Tracking Data'!R553="",'Tracking Data'!$C553&lt;&gt;"Blocked",'Tracking Data'!$C553&lt;&gt;"Aborted"),1,"")</f>
        <v/>
      </c>
      <c r="L553" t="str">
        <f>IF('Tracking Data'!R553&lt;&gt;"",1,"")</f>
        <v/>
      </c>
      <c r="M553" t="b">
        <f>IF('Tracking Data'!H553="XS",0,IF('Tracking Data'!H553="S",2,IF('Tracking Data'!H553="M",3,IF('Tracking Data'!H553="L",5,IF('Tracking Data'!H553="XL",10)))))</f>
        <v>0</v>
      </c>
      <c r="N553" s="22" t="e">
        <f>WORKDAY('Tracking Data'!K553,M553)</f>
        <v>#VALUE!</v>
      </c>
      <c r="O553" s="22" t="e">
        <f>IF(L553&lt;&gt;1,N553,'Tracking Data'!R553)</f>
        <v>#VALUE!</v>
      </c>
    </row>
    <row r="554" spans="5:15" x14ac:dyDescent="0.25">
      <c r="E554" t="str">
        <f ca="1">IF(AND('Tracking Data'!K554&lt;&gt;"",'Tracking Data'!L554="",'Tracking Data'!$C554&lt;&gt;"Blocked",'Tracking Data'!$C554&lt;&gt;"Aborted"),1,"")</f>
        <v/>
      </c>
      <c r="F554" t="str">
        <f ca="1">IF(AND('Tracking Data'!L554&lt;&gt;"",'Tracking Data'!M554="",'Tracking Data'!$C554&lt;&gt;"Blocked",'Tracking Data'!$C554&lt;&gt;"Aborted"),1,"")</f>
        <v/>
      </c>
      <c r="G554" t="str">
        <f ca="1">IF(AND('Tracking Data'!M554&lt;&gt;"",'Tracking Data'!N554="",'Tracking Data'!$C554&lt;&gt;"Blocked",'Tracking Data'!$C554&lt;&gt;"Aborted"),1,"")</f>
        <v/>
      </c>
      <c r="H554" t="str">
        <f ca="1">IF(AND('Tracking Data'!N554&lt;&gt;"",'Tracking Data'!O554="",'Tracking Data'!$C554&lt;&gt;"Blocked",'Tracking Data'!$C554&lt;&gt;"Aborted"),1,"")</f>
        <v/>
      </c>
      <c r="I554" t="str">
        <f ca="1">IF(AND('Tracking Data'!O554&lt;&gt;"",'Tracking Data'!P554="",'Tracking Data'!$C554&lt;&gt;"Blocked",'Tracking Data'!$C554&lt;&gt;"Aborted"),1,"")</f>
        <v/>
      </c>
      <c r="J554" t="str">
        <f ca="1">IF(AND('Tracking Data'!P554&lt;&gt;"",'Tracking Data'!Q554="",'Tracking Data'!$C554&lt;&gt;"Blocked",'Tracking Data'!$C554&lt;&gt;"Aborted"),1,"")</f>
        <v/>
      </c>
      <c r="K554" t="str">
        <f ca="1">IF(AND('Tracking Data'!Q554&lt;&gt;"",'Tracking Data'!R554="",'Tracking Data'!$C554&lt;&gt;"Blocked",'Tracking Data'!$C554&lt;&gt;"Aborted"),1,"")</f>
        <v/>
      </c>
      <c r="L554" t="str">
        <f>IF('Tracking Data'!R554&lt;&gt;"",1,"")</f>
        <v/>
      </c>
      <c r="M554" t="b">
        <f>IF('Tracking Data'!H554="XS",0,IF('Tracking Data'!H554="S",2,IF('Tracking Data'!H554="M",3,IF('Tracking Data'!H554="L",5,IF('Tracking Data'!H554="XL",10)))))</f>
        <v>0</v>
      </c>
      <c r="N554" s="22" t="e">
        <f>WORKDAY('Tracking Data'!K554,M554)</f>
        <v>#VALUE!</v>
      </c>
      <c r="O554" s="22" t="e">
        <f>IF(L554&lt;&gt;1,N554,'Tracking Data'!R554)</f>
        <v>#VALUE!</v>
      </c>
    </row>
    <row r="555" spans="5:15" x14ac:dyDescent="0.25">
      <c r="E555" t="str">
        <f ca="1">IF(AND('Tracking Data'!K555&lt;&gt;"",'Tracking Data'!L555="",'Tracking Data'!$C555&lt;&gt;"Blocked",'Tracking Data'!$C555&lt;&gt;"Aborted"),1,"")</f>
        <v/>
      </c>
      <c r="F555" t="str">
        <f ca="1">IF(AND('Tracking Data'!L555&lt;&gt;"",'Tracking Data'!M555="",'Tracking Data'!$C555&lt;&gt;"Blocked",'Tracking Data'!$C555&lt;&gt;"Aborted"),1,"")</f>
        <v/>
      </c>
      <c r="G555" t="str">
        <f ca="1">IF(AND('Tracking Data'!M555&lt;&gt;"",'Tracking Data'!N555="",'Tracking Data'!$C555&lt;&gt;"Blocked",'Tracking Data'!$C555&lt;&gt;"Aborted"),1,"")</f>
        <v/>
      </c>
      <c r="H555" t="str">
        <f ca="1">IF(AND('Tracking Data'!N555&lt;&gt;"",'Tracking Data'!O555="",'Tracking Data'!$C555&lt;&gt;"Blocked",'Tracking Data'!$C555&lt;&gt;"Aborted"),1,"")</f>
        <v/>
      </c>
      <c r="I555" t="str">
        <f ca="1">IF(AND('Tracking Data'!O555&lt;&gt;"",'Tracking Data'!P555="",'Tracking Data'!$C555&lt;&gt;"Blocked",'Tracking Data'!$C555&lt;&gt;"Aborted"),1,"")</f>
        <v/>
      </c>
      <c r="J555" t="str">
        <f ca="1">IF(AND('Tracking Data'!P555&lt;&gt;"",'Tracking Data'!Q555="",'Tracking Data'!$C555&lt;&gt;"Blocked",'Tracking Data'!$C555&lt;&gt;"Aborted"),1,"")</f>
        <v/>
      </c>
      <c r="K555" t="str">
        <f ca="1">IF(AND('Tracking Data'!Q555&lt;&gt;"",'Tracking Data'!R555="",'Tracking Data'!$C555&lt;&gt;"Blocked",'Tracking Data'!$C555&lt;&gt;"Aborted"),1,"")</f>
        <v/>
      </c>
      <c r="L555" t="str">
        <f>IF('Tracking Data'!R555&lt;&gt;"",1,"")</f>
        <v/>
      </c>
      <c r="M555" t="b">
        <f>IF('Tracking Data'!H555="XS",0,IF('Tracking Data'!H555="S",2,IF('Tracking Data'!H555="M",3,IF('Tracking Data'!H555="L",5,IF('Tracking Data'!H555="XL",10)))))</f>
        <v>0</v>
      </c>
      <c r="N555" s="22" t="e">
        <f>WORKDAY('Tracking Data'!K555,M555)</f>
        <v>#VALUE!</v>
      </c>
      <c r="O555" s="22" t="e">
        <f>IF(L555&lt;&gt;1,N555,'Tracking Data'!R555)</f>
        <v>#VALUE!</v>
      </c>
    </row>
    <row r="556" spans="5:15" x14ac:dyDescent="0.25">
      <c r="E556" t="str">
        <f ca="1">IF(AND('Tracking Data'!K556&lt;&gt;"",'Tracking Data'!L556="",'Tracking Data'!$C556&lt;&gt;"Blocked",'Tracking Data'!$C556&lt;&gt;"Aborted"),1,"")</f>
        <v/>
      </c>
      <c r="F556" t="str">
        <f ca="1">IF(AND('Tracking Data'!L556&lt;&gt;"",'Tracking Data'!M556="",'Tracking Data'!$C556&lt;&gt;"Blocked",'Tracking Data'!$C556&lt;&gt;"Aborted"),1,"")</f>
        <v/>
      </c>
      <c r="G556" t="str">
        <f ca="1">IF(AND('Tracking Data'!M556&lt;&gt;"",'Tracking Data'!N556="",'Tracking Data'!$C556&lt;&gt;"Blocked",'Tracking Data'!$C556&lt;&gt;"Aborted"),1,"")</f>
        <v/>
      </c>
      <c r="H556" t="str">
        <f ca="1">IF(AND('Tracking Data'!N556&lt;&gt;"",'Tracking Data'!O556="",'Tracking Data'!$C556&lt;&gt;"Blocked",'Tracking Data'!$C556&lt;&gt;"Aborted"),1,"")</f>
        <v/>
      </c>
      <c r="I556" t="str">
        <f ca="1">IF(AND('Tracking Data'!O556&lt;&gt;"",'Tracking Data'!P556="",'Tracking Data'!$C556&lt;&gt;"Blocked",'Tracking Data'!$C556&lt;&gt;"Aborted"),1,"")</f>
        <v/>
      </c>
      <c r="J556" t="str">
        <f ca="1">IF(AND('Tracking Data'!P556&lt;&gt;"",'Tracking Data'!Q556="",'Tracking Data'!$C556&lt;&gt;"Blocked",'Tracking Data'!$C556&lt;&gt;"Aborted"),1,"")</f>
        <v/>
      </c>
      <c r="K556" t="str">
        <f ca="1">IF(AND('Tracking Data'!Q556&lt;&gt;"",'Tracking Data'!R556="",'Tracking Data'!$C556&lt;&gt;"Blocked",'Tracking Data'!$C556&lt;&gt;"Aborted"),1,"")</f>
        <v/>
      </c>
      <c r="L556" t="str">
        <f>IF('Tracking Data'!R556&lt;&gt;"",1,"")</f>
        <v/>
      </c>
      <c r="M556" t="b">
        <f>IF('Tracking Data'!H556="XS",0,IF('Tracking Data'!H556="S",2,IF('Tracking Data'!H556="M",3,IF('Tracking Data'!H556="L",5,IF('Tracking Data'!H556="XL",10)))))</f>
        <v>0</v>
      </c>
      <c r="N556" s="22" t="e">
        <f>WORKDAY('Tracking Data'!K556,M556)</f>
        <v>#VALUE!</v>
      </c>
      <c r="O556" s="22" t="e">
        <f>IF(L556&lt;&gt;1,N556,'Tracking Data'!R556)</f>
        <v>#VALUE!</v>
      </c>
    </row>
    <row r="557" spans="5:15" x14ac:dyDescent="0.25">
      <c r="E557" t="str">
        <f ca="1">IF(AND('Tracking Data'!K557&lt;&gt;"",'Tracking Data'!L557="",'Tracking Data'!$C557&lt;&gt;"Blocked",'Tracking Data'!$C557&lt;&gt;"Aborted"),1,"")</f>
        <v/>
      </c>
      <c r="F557" t="str">
        <f ca="1">IF(AND('Tracking Data'!L557&lt;&gt;"",'Tracking Data'!M557="",'Tracking Data'!$C557&lt;&gt;"Blocked",'Tracking Data'!$C557&lt;&gt;"Aborted"),1,"")</f>
        <v/>
      </c>
      <c r="G557" t="str">
        <f ca="1">IF(AND('Tracking Data'!M557&lt;&gt;"",'Tracking Data'!N557="",'Tracking Data'!$C557&lt;&gt;"Blocked",'Tracking Data'!$C557&lt;&gt;"Aborted"),1,"")</f>
        <v/>
      </c>
      <c r="H557" t="str">
        <f ca="1">IF(AND('Tracking Data'!N557&lt;&gt;"",'Tracking Data'!O557="",'Tracking Data'!$C557&lt;&gt;"Blocked",'Tracking Data'!$C557&lt;&gt;"Aborted"),1,"")</f>
        <v/>
      </c>
      <c r="I557" t="str">
        <f ca="1">IF(AND('Tracking Data'!O557&lt;&gt;"",'Tracking Data'!P557="",'Tracking Data'!$C557&lt;&gt;"Blocked",'Tracking Data'!$C557&lt;&gt;"Aborted"),1,"")</f>
        <v/>
      </c>
      <c r="J557" t="str">
        <f ca="1">IF(AND('Tracking Data'!P557&lt;&gt;"",'Tracking Data'!Q557="",'Tracking Data'!$C557&lt;&gt;"Blocked",'Tracking Data'!$C557&lt;&gt;"Aborted"),1,"")</f>
        <v/>
      </c>
      <c r="K557" t="str">
        <f ca="1">IF(AND('Tracking Data'!Q557&lt;&gt;"",'Tracking Data'!R557="",'Tracking Data'!$C557&lt;&gt;"Blocked",'Tracking Data'!$C557&lt;&gt;"Aborted"),1,"")</f>
        <v/>
      </c>
      <c r="L557" t="str">
        <f>IF('Tracking Data'!R557&lt;&gt;"",1,"")</f>
        <v/>
      </c>
      <c r="M557" t="b">
        <f>IF('Tracking Data'!H557="XS",0,IF('Tracking Data'!H557="S",2,IF('Tracking Data'!H557="M",3,IF('Tracking Data'!H557="L",5,IF('Tracking Data'!H557="XL",10)))))</f>
        <v>0</v>
      </c>
      <c r="N557" s="22" t="e">
        <f>WORKDAY('Tracking Data'!K557,M557)</f>
        <v>#VALUE!</v>
      </c>
      <c r="O557" s="22" t="e">
        <f>IF(L557&lt;&gt;1,N557,'Tracking Data'!R557)</f>
        <v>#VALUE!</v>
      </c>
    </row>
    <row r="558" spans="5:15" x14ac:dyDescent="0.25">
      <c r="E558" t="str">
        <f ca="1">IF(AND('Tracking Data'!K558&lt;&gt;"",'Tracking Data'!L558="",'Tracking Data'!$C558&lt;&gt;"Blocked",'Tracking Data'!$C558&lt;&gt;"Aborted"),1,"")</f>
        <v/>
      </c>
      <c r="F558" t="str">
        <f ca="1">IF(AND('Tracking Data'!L558&lt;&gt;"",'Tracking Data'!M558="",'Tracking Data'!$C558&lt;&gt;"Blocked",'Tracking Data'!$C558&lt;&gt;"Aborted"),1,"")</f>
        <v/>
      </c>
      <c r="G558" t="str">
        <f ca="1">IF(AND('Tracking Data'!M558&lt;&gt;"",'Tracking Data'!N558="",'Tracking Data'!$C558&lt;&gt;"Blocked",'Tracking Data'!$C558&lt;&gt;"Aborted"),1,"")</f>
        <v/>
      </c>
      <c r="H558" t="str">
        <f ca="1">IF(AND('Tracking Data'!N558&lt;&gt;"",'Tracking Data'!O558="",'Tracking Data'!$C558&lt;&gt;"Blocked",'Tracking Data'!$C558&lt;&gt;"Aborted"),1,"")</f>
        <v/>
      </c>
      <c r="I558" t="str">
        <f ca="1">IF(AND('Tracking Data'!O558&lt;&gt;"",'Tracking Data'!P558="",'Tracking Data'!$C558&lt;&gt;"Blocked",'Tracking Data'!$C558&lt;&gt;"Aborted"),1,"")</f>
        <v/>
      </c>
      <c r="J558" t="str">
        <f ca="1">IF(AND('Tracking Data'!P558&lt;&gt;"",'Tracking Data'!Q558="",'Tracking Data'!$C558&lt;&gt;"Blocked",'Tracking Data'!$C558&lt;&gt;"Aborted"),1,"")</f>
        <v/>
      </c>
      <c r="K558" t="str">
        <f ca="1">IF(AND('Tracking Data'!Q558&lt;&gt;"",'Tracking Data'!R558="",'Tracking Data'!$C558&lt;&gt;"Blocked",'Tracking Data'!$C558&lt;&gt;"Aborted"),1,"")</f>
        <v/>
      </c>
      <c r="L558" t="str">
        <f>IF('Tracking Data'!R558&lt;&gt;"",1,"")</f>
        <v/>
      </c>
      <c r="M558" t="b">
        <f>IF('Tracking Data'!H558="XS",0,IF('Tracking Data'!H558="S",2,IF('Tracking Data'!H558="M",3,IF('Tracking Data'!H558="L",5,IF('Tracking Data'!H558="XL",10)))))</f>
        <v>0</v>
      </c>
      <c r="N558" s="22" t="e">
        <f>WORKDAY('Tracking Data'!K558,M558)</f>
        <v>#VALUE!</v>
      </c>
      <c r="O558" s="22" t="e">
        <f>IF(L558&lt;&gt;1,N558,'Tracking Data'!R558)</f>
        <v>#VALUE!</v>
      </c>
    </row>
    <row r="559" spans="5:15" x14ac:dyDescent="0.25">
      <c r="E559" t="str">
        <f ca="1">IF(AND('Tracking Data'!K559&lt;&gt;"",'Tracking Data'!L559="",'Tracking Data'!$C559&lt;&gt;"Blocked",'Tracking Data'!$C559&lt;&gt;"Aborted"),1,"")</f>
        <v/>
      </c>
      <c r="F559" t="str">
        <f ca="1">IF(AND('Tracking Data'!L559&lt;&gt;"",'Tracking Data'!M559="",'Tracking Data'!$C559&lt;&gt;"Blocked",'Tracking Data'!$C559&lt;&gt;"Aborted"),1,"")</f>
        <v/>
      </c>
      <c r="G559" t="str">
        <f ca="1">IF(AND('Tracking Data'!M559&lt;&gt;"",'Tracking Data'!N559="",'Tracking Data'!$C559&lt;&gt;"Blocked",'Tracking Data'!$C559&lt;&gt;"Aborted"),1,"")</f>
        <v/>
      </c>
      <c r="H559" t="str">
        <f ca="1">IF(AND('Tracking Data'!N559&lt;&gt;"",'Tracking Data'!O559="",'Tracking Data'!$C559&lt;&gt;"Blocked",'Tracking Data'!$C559&lt;&gt;"Aborted"),1,"")</f>
        <v/>
      </c>
      <c r="I559" t="str">
        <f ca="1">IF(AND('Tracking Data'!O559&lt;&gt;"",'Tracking Data'!P559="",'Tracking Data'!$C559&lt;&gt;"Blocked",'Tracking Data'!$C559&lt;&gt;"Aborted"),1,"")</f>
        <v/>
      </c>
      <c r="J559" t="str">
        <f ca="1">IF(AND('Tracking Data'!P559&lt;&gt;"",'Tracking Data'!Q559="",'Tracking Data'!$C559&lt;&gt;"Blocked",'Tracking Data'!$C559&lt;&gt;"Aborted"),1,"")</f>
        <v/>
      </c>
      <c r="K559" t="str">
        <f ca="1">IF(AND('Tracking Data'!Q559&lt;&gt;"",'Tracking Data'!R559="",'Tracking Data'!$C559&lt;&gt;"Blocked",'Tracking Data'!$C559&lt;&gt;"Aborted"),1,"")</f>
        <v/>
      </c>
      <c r="L559" t="str">
        <f>IF('Tracking Data'!R559&lt;&gt;"",1,"")</f>
        <v/>
      </c>
      <c r="M559" t="b">
        <f>IF('Tracking Data'!H559="XS",0,IF('Tracking Data'!H559="S",2,IF('Tracking Data'!H559="M",3,IF('Tracking Data'!H559="L",5,IF('Tracking Data'!H559="XL",10)))))</f>
        <v>0</v>
      </c>
      <c r="N559" s="22" t="e">
        <f>WORKDAY('Tracking Data'!K559,M559)</f>
        <v>#VALUE!</v>
      </c>
      <c r="O559" s="22" t="e">
        <f>IF(L559&lt;&gt;1,N559,'Tracking Data'!R559)</f>
        <v>#VALUE!</v>
      </c>
    </row>
    <row r="560" spans="5:15" x14ac:dyDescent="0.25">
      <c r="E560" t="str">
        <f ca="1">IF(AND('Tracking Data'!K560&lt;&gt;"",'Tracking Data'!L560="",'Tracking Data'!$C560&lt;&gt;"Blocked",'Tracking Data'!$C560&lt;&gt;"Aborted"),1,"")</f>
        <v/>
      </c>
      <c r="F560" t="str">
        <f ca="1">IF(AND('Tracking Data'!L560&lt;&gt;"",'Tracking Data'!M560="",'Tracking Data'!$C560&lt;&gt;"Blocked",'Tracking Data'!$C560&lt;&gt;"Aborted"),1,"")</f>
        <v/>
      </c>
      <c r="G560" t="str">
        <f ca="1">IF(AND('Tracking Data'!M560&lt;&gt;"",'Tracking Data'!N560="",'Tracking Data'!$C560&lt;&gt;"Blocked",'Tracking Data'!$C560&lt;&gt;"Aborted"),1,"")</f>
        <v/>
      </c>
      <c r="H560" t="str">
        <f ca="1">IF(AND('Tracking Data'!N560&lt;&gt;"",'Tracking Data'!O560="",'Tracking Data'!$C560&lt;&gt;"Blocked",'Tracking Data'!$C560&lt;&gt;"Aborted"),1,"")</f>
        <v/>
      </c>
      <c r="I560" t="str">
        <f ca="1">IF(AND('Tracking Data'!O560&lt;&gt;"",'Tracking Data'!P560="",'Tracking Data'!$C560&lt;&gt;"Blocked",'Tracking Data'!$C560&lt;&gt;"Aborted"),1,"")</f>
        <v/>
      </c>
      <c r="J560" t="str">
        <f ca="1">IF(AND('Tracking Data'!P560&lt;&gt;"",'Tracking Data'!Q560="",'Tracking Data'!$C560&lt;&gt;"Blocked",'Tracking Data'!$C560&lt;&gt;"Aborted"),1,"")</f>
        <v/>
      </c>
      <c r="K560" t="str">
        <f ca="1">IF(AND('Tracking Data'!Q560&lt;&gt;"",'Tracking Data'!R560="",'Tracking Data'!$C560&lt;&gt;"Blocked",'Tracking Data'!$C560&lt;&gt;"Aborted"),1,"")</f>
        <v/>
      </c>
      <c r="L560" t="str">
        <f>IF('Tracking Data'!R560&lt;&gt;"",1,"")</f>
        <v/>
      </c>
      <c r="M560" t="b">
        <f>IF('Tracking Data'!H560="XS",0,IF('Tracking Data'!H560="S",2,IF('Tracking Data'!H560="M",3,IF('Tracking Data'!H560="L",5,IF('Tracking Data'!H560="XL",10)))))</f>
        <v>0</v>
      </c>
      <c r="N560" s="22" t="e">
        <f>WORKDAY('Tracking Data'!K560,M560)</f>
        <v>#VALUE!</v>
      </c>
      <c r="O560" s="22" t="e">
        <f>IF(L560&lt;&gt;1,N560,'Tracking Data'!R560)</f>
        <v>#VALUE!</v>
      </c>
    </row>
    <row r="561" spans="5:15" x14ac:dyDescent="0.25">
      <c r="E561" t="str">
        <f ca="1">IF(AND('Tracking Data'!K561&lt;&gt;"",'Tracking Data'!L561="",'Tracking Data'!$C561&lt;&gt;"Blocked",'Tracking Data'!$C561&lt;&gt;"Aborted"),1,"")</f>
        <v/>
      </c>
      <c r="F561" t="str">
        <f ca="1">IF(AND('Tracking Data'!L561&lt;&gt;"",'Tracking Data'!M561="",'Tracking Data'!$C561&lt;&gt;"Blocked",'Tracking Data'!$C561&lt;&gt;"Aborted"),1,"")</f>
        <v/>
      </c>
      <c r="G561" t="str">
        <f ca="1">IF(AND('Tracking Data'!M561&lt;&gt;"",'Tracking Data'!N561="",'Tracking Data'!$C561&lt;&gt;"Blocked",'Tracking Data'!$C561&lt;&gt;"Aborted"),1,"")</f>
        <v/>
      </c>
      <c r="H561" t="str">
        <f ca="1">IF(AND('Tracking Data'!N561&lt;&gt;"",'Tracking Data'!O561="",'Tracking Data'!$C561&lt;&gt;"Blocked",'Tracking Data'!$C561&lt;&gt;"Aborted"),1,"")</f>
        <v/>
      </c>
      <c r="I561" t="str">
        <f ca="1">IF(AND('Tracking Data'!O561&lt;&gt;"",'Tracking Data'!P561="",'Tracking Data'!$C561&lt;&gt;"Blocked",'Tracking Data'!$C561&lt;&gt;"Aborted"),1,"")</f>
        <v/>
      </c>
      <c r="J561" t="str">
        <f ca="1">IF(AND('Tracking Data'!P561&lt;&gt;"",'Tracking Data'!Q561="",'Tracking Data'!$C561&lt;&gt;"Blocked",'Tracking Data'!$C561&lt;&gt;"Aborted"),1,"")</f>
        <v/>
      </c>
      <c r="K561" t="str">
        <f ca="1">IF(AND('Tracking Data'!Q561&lt;&gt;"",'Tracking Data'!R561="",'Tracking Data'!$C561&lt;&gt;"Blocked",'Tracking Data'!$C561&lt;&gt;"Aborted"),1,"")</f>
        <v/>
      </c>
      <c r="L561" t="str">
        <f>IF('Tracking Data'!R561&lt;&gt;"",1,"")</f>
        <v/>
      </c>
      <c r="M561" t="b">
        <f>IF('Tracking Data'!H561="XS",0,IF('Tracking Data'!H561="S",2,IF('Tracking Data'!H561="M",3,IF('Tracking Data'!H561="L",5,IF('Tracking Data'!H561="XL",10)))))</f>
        <v>0</v>
      </c>
      <c r="N561" s="22" t="e">
        <f>WORKDAY('Tracking Data'!K561,M561)</f>
        <v>#VALUE!</v>
      </c>
      <c r="O561" s="22" t="e">
        <f>IF(L561&lt;&gt;1,N561,'Tracking Data'!R561)</f>
        <v>#VALUE!</v>
      </c>
    </row>
    <row r="562" spans="5:15" x14ac:dyDescent="0.25">
      <c r="E562" t="str">
        <f ca="1">IF(AND('Tracking Data'!K562&lt;&gt;"",'Tracking Data'!L562="",'Tracking Data'!$C562&lt;&gt;"Blocked",'Tracking Data'!$C562&lt;&gt;"Aborted"),1,"")</f>
        <v/>
      </c>
      <c r="F562" t="str">
        <f ca="1">IF(AND('Tracking Data'!L562&lt;&gt;"",'Tracking Data'!M562="",'Tracking Data'!$C562&lt;&gt;"Blocked",'Tracking Data'!$C562&lt;&gt;"Aborted"),1,"")</f>
        <v/>
      </c>
      <c r="G562" t="str">
        <f ca="1">IF(AND('Tracking Data'!M562&lt;&gt;"",'Tracking Data'!N562="",'Tracking Data'!$C562&lt;&gt;"Blocked",'Tracking Data'!$C562&lt;&gt;"Aborted"),1,"")</f>
        <v/>
      </c>
      <c r="H562" t="str">
        <f ca="1">IF(AND('Tracking Data'!N562&lt;&gt;"",'Tracking Data'!O562="",'Tracking Data'!$C562&lt;&gt;"Blocked",'Tracking Data'!$C562&lt;&gt;"Aborted"),1,"")</f>
        <v/>
      </c>
      <c r="I562" t="str">
        <f ca="1">IF(AND('Tracking Data'!O562&lt;&gt;"",'Tracking Data'!P562="",'Tracking Data'!$C562&lt;&gt;"Blocked",'Tracking Data'!$C562&lt;&gt;"Aborted"),1,"")</f>
        <v/>
      </c>
      <c r="J562" t="str">
        <f ca="1">IF(AND('Tracking Data'!P562&lt;&gt;"",'Tracking Data'!Q562="",'Tracking Data'!$C562&lt;&gt;"Blocked",'Tracking Data'!$C562&lt;&gt;"Aborted"),1,"")</f>
        <v/>
      </c>
      <c r="K562" t="str">
        <f ca="1">IF(AND('Tracking Data'!Q562&lt;&gt;"",'Tracking Data'!R562="",'Tracking Data'!$C562&lt;&gt;"Blocked",'Tracking Data'!$C562&lt;&gt;"Aborted"),1,"")</f>
        <v/>
      </c>
      <c r="L562" t="str">
        <f>IF('Tracking Data'!R562&lt;&gt;"",1,"")</f>
        <v/>
      </c>
      <c r="M562" t="b">
        <f>IF('Tracking Data'!H562="XS",0,IF('Tracking Data'!H562="S",2,IF('Tracking Data'!H562="M",3,IF('Tracking Data'!H562="L",5,IF('Tracking Data'!H562="XL",10)))))</f>
        <v>0</v>
      </c>
      <c r="N562" s="22" t="e">
        <f>WORKDAY('Tracking Data'!K562,M562)</f>
        <v>#VALUE!</v>
      </c>
      <c r="O562" s="22" t="e">
        <f>IF(L562&lt;&gt;1,N562,'Tracking Data'!R562)</f>
        <v>#VALUE!</v>
      </c>
    </row>
    <row r="563" spans="5:15" x14ac:dyDescent="0.25">
      <c r="E563" t="str">
        <f ca="1">IF(AND('Tracking Data'!K563&lt;&gt;"",'Tracking Data'!L563="",'Tracking Data'!$C563&lt;&gt;"Blocked",'Tracking Data'!$C563&lt;&gt;"Aborted"),1,"")</f>
        <v/>
      </c>
      <c r="F563" t="str">
        <f ca="1">IF(AND('Tracking Data'!L563&lt;&gt;"",'Tracking Data'!M563="",'Tracking Data'!$C563&lt;&gt;"Blocked",'Tracking Data'!$C563&lt;&gt;"Aborted"),1,"")</f>
        <v/>
      </c>
      <c r="G563" t="str">
        <f ca="1">IF(AND('Tracking Data'!M563&lt;&gt;"",'Tracking Data'!N563="",'Tracking Data'!$C563&lt;&gt;"Blocked",'Tracking Data'!$C563&lt;&gt;"Aborted"),1,"")</f>
        <v/>
      </c>
      <c r="H563" t="str">
        <f ca="1">IF(AND('Tracking Data'!N563&lt;&gt;"",'Tracking Data'!O563="",'Tracking Data'!$C563&lt;&gt;"Blocked",'Tracking Data'!$C563&lt;&gt;"Aborted"),1,"")</f>
        <v/>
      </c>
      <c r="I563" t="str">
        <f ca="1">IF(AND('Tracking Data'!O563&lt;&gt;"",'Tracking Data'!P563="",'Tracking Data'!$C563&lt;&gt;"Blocked",'Tracking Data'!$C563&lt;&gt;"Aborted"),1,"")</f>
        <v/>
      </c>
      <c r="J563" t="str">
        <f ca="1">IF(AND('Tracking Data'!P563&lt;&gt;"",'Tracking Data'!Q563="",'Tracking Data'!$C563&lt;&gt;"Blocked",'Tracking Data'!$C563&lt;&gt;"Aborted"),1,"")</f>
        <v/>
      </c>
      <c r="K563" t="str">
        <f ca="1">IF(AND('Tracking Data'!Q563&lt;&gt;"",'Tracking Data'!R563="",'Tracking Data'!$C563&lt;&gt;"Blocked",'Tracking Data'!$C563&lt;&gt;"Aborted"),1,"")</f>
        <v/>
      </c>
      <c r="L563" t="str">
        <f>IF('Tracking Data'!R563&lt;&gt;"",1,"")</f>
        <v/>
      </c>
      <c r="M563" t="b">
        <f>IF('Tracking Data'!H563="XS",0,IF('Tracking Data'!H563="S",2,IF('Tracking Data'!H563="M",3,IF('Tracking Data'!H563="L",5,IF('Tracking Data'!H563="XL",10)))))</f>
        <v>0</v>
      </c>
      <c r="N563" s="22" t="e">
        <f>WORKDAY('Tracking Data'!K563,M563)</f>
        <v>#VALUE!</v>
      </c>
      <c r="O563" s="22" t="e">
        <f>IF(L563&lt;&gt;1,N563,'Tracking Data'!R563)</f>
        <v>#VALUE!</v>
      </c>
    </row>
    <row r="564" spans="5:15" x14ac:dyDescent="0.25">
      <c r="E564" t="str">
        <f ca="1">IF(AND('Tracking Data'!K564&lt;&gt;"",'Tracking Data'!L564="",'Tracking Data'!$C564&lt;&gt;"Blocked",'Tracking Data'!$C564&lt;&gt;"Aborted"),1,"")</f>
        <v/>
      </c>
      <c r="F564" t="str">
        <f ca="1">IF(AND('Tracking Data'!L564&lt;&gt;"",'Tracking Data'!M564="",'Tracking Data'!$C564&lt;&gt;"Blocked",'Tracking Data'!$C564&lt;&gt;"Aborted"),1,"")</f>
        <v/>
      </c>
      <c r="G564" t="str">
        <f ca="1">IF(AND('Tracking Data'!M564&lt;&gt;"",'Tracking Data'!N564="",'Tracking Data'!$C564&lt;&gt;"Blocked",'Tracking Data'!$C564&lt;&gt;"Aborted"),1,"")</f>
        <v/>
      </c>
      <c r="H564" t="str">
        <f ca="1">IF(AND('Tracking Data'!N564&lt;&gt;"",'Tracking Data'!O564="",'Tracking Data'!$C564&lt;&gt;"Blocked",'Tracking Data'!$C564&lt;&gt;"Aborted"),1,"")</f>
        <v/>
      </c>
      <c r="I564" t="str">
        <f ca="1">IF(AND('Tracking Data'!O564&lt;&gt;"",'Tracking Data'!P564="",'Tracking Data'!$C564&lt;&gt;"Blocked",'Tracking Data'!$C564&lt;&gt;"Aborted"),1,"")</f>
        <v/>
      </c>
      <c r="J564" t="str">
        <f ca="1">IF(AND('Tracking Data'!P564&lt;&gt;"",'Tracking Data'!Q564="",'Tracking Data'!$C564&lt;&gt;"Blocked",'Tracking Data'!$C564&lt;&gt;"Aborted"),1,"")</f>
        <v/>
      </c>
      <c r="K564" t="str">
        <f ca="1">IF(AND('Tracking Data'!Q564&lt;&gt;"",'Tracking Data'!R564="",'Tracking Data'!$C564&lt;&gt;"Blocked",'Tracking Data'!$C564&lt;&gt;"Aborted"),1,"")</f>
        <v/>
      </c>
      <c r="L564" t="str">
        <f>IF('Tracking Data'!R564&lt;&gt;"",1,"")</f>
        <v/>
      </c>
      <c r="M564" t="b">
        <f>IF('Tracking Data'!H564="XS",0,IF('Tracking Data'!H564="S",2,IF('Tracking Data'!H564="M",3,IF('Tracking Data'!H564="L",5,IF('Tracking Data'!H564="XL",10)))))</f>
        <v>0</v>
      </c>
      <c r="N564" s="22" t="e">
        <f>WORKDAY('Tracking Data'!K564,M564)</f>
        <v>#VALUE!</v>
      </c>
      <c r="O564" s="22" t="e">
        <f>IF(L564&lt;&gt;1,N564,'Tracking Data'!R564)</f>
        <v>#VALUE!</v>
      </c>
    </row>
    <row r="565" spans="5:15" x14ac:dyDescent="0.25">
      <c r="E565" t="str">
        <f ca="1">IF(AND('Tracking Data'!K565&lt;&gt;"",'Tracking Data'!L565="",'Tracking Data'!$C565&lt;&gt;"Blocked",'Tracking Data'!$C565&lt;&gt;"Aborted"),1,"")</f>
        <v/>
      </c>
      <c r="F565" t="str">
        <f ca="1">IF(AND('Tracking Data'!L565&lt;&gt;"",'Tracking Data'!M565="",'Tracking Data'!$C565&lt;&gt;"Blocked",'Tracking Data'!$C565&lt;&gt;"Aborted"),1,"")</f>
        <v/>
      </c>
      <c r="G565" t="str">
        <f ca="1">IF(AND('Tracking Data'!M565&lt;&gt;"",'Tracking Data'!N565="",'Tracking Data'!$C565&lt;&gt;"Blocked",'Tracking Data'!$C565&lt;&gt;"Aborted"),1,"")</f>
        <v/>
      </c>
      <c r="H565" t="str">
        <f ca="1">IF(AND('Tracking Data'!N565&lt;&gt;"",'Tracking Data'!O565="",'Tracking Data'!$C565&lt;&gt;"Blocked",'Tracking Data'!$C565&lt;&gt;"Aborted"),1,"")</f>
        <v/>
      </c>
      <c r="I565" t="str">
        <f ca="1">IF(AND('Tracking Data'!O565&lt;&gt;"",'Tracking Data'!P565="",'Tracking Data'!$C565&lt;&gt;"Blocked",'Tracking Data'!$C565&lt;&gt;"Aborted"),1,"")</f>
        <v/>
      </c>
      <c r="J565" t="str">
        <f ca="1">IF(AND('Tracking Data'!P565&lt;&gt;"",'Tracking Data'!Q565="",'Tracking Data'!$C565&lt;&gt;"Blocked",'Tracking Data'!$C565&lt;&gt;"Aborted"),1,"")</f>
        <v/>
      </c>
      <c r="K565" t="str">
        <f ca="1">IF(AND('Tracking Data'!Q565&lt;&gt;"",'Tracking Data'!R565="",'Tracking Data'!$C565&lt;&gt;"Blocked",'Tracking Data'!$C565&lt;&gt;"Aborted"),1,"")</f>
        <v/>
      </c>
      <c r="L565" t="str">
        <f>IF('Tracking Data'!R565&lt;&gt;"",1,"")</f>
        <v/>
      </c>
      <c r="M565" t="b">
        <f>IF('Tracking Data'!H565="XS",0,IF('Tracking Data'!H565="S",2,IF('Tracking Data'!H565="M",3,IF('Tracking Data'!H565="L",5,IF('Tracking Data'!H565="XL",10)))))</f>
        <v>0</v>
      </c>
      <c r="N565" s="22" t="e">
        <f>WORKDAY('Tracking Data'!K565,M565)</f>
        <v>#VALUE!</v>
      </c>
      <c r="O565" s="22" t="e">
        <f>IF(L565&lt;&gt;1,N565,'Tracking Data'!R565)</f>
        <v>#VALUE!</v>
      </c>
    </row>
    <row r="566" spans="5:15" x14ac:dyDescent="0.25">
      <c r="E566" t="str">
        <f ca="1">IF(AND('Tracking Data'!K566&lt;&gt;"",'Tracking Data'!L566="",'Tracking Data'!$C566&lt;&gt;"Blocked",'Tracking Data'!$C566&lt;&gt;"Aborted"),1,"")</f>
        <v/>
      </c>
      <c r="F566" t="str">
        <f ca="1">IF(AND('Tracking Data'!L566&lt;&gt;"",'Tracking Data'!M566="",'Tracking Data'!$C566&lt;&gt;"Blocked",'Tracking Data'!$C566&lt;&gt;"Aborted"),1,"")</f>
        <v/>
      </c>
      <c r="G566" t="str">
        <f ca="1">IF(AND('Tracking Data'!M566&lt;&gt;"",'Tracking Data'!N566="",'Tracking Data'!$C566&lt;&gt;"Blocked",'Tracking Data'!$C566&lt;&gt;"Aborted"),1,"")</f>
        <v/>
      </c>
      <c r="H566" t="str">
        <f ca="1">IF(AND('Tracking Data'!N566&lt;&gt;"",'Tracking Data'!O566="",'Tracking Data'!$C566&lt;&gt;"Blocked",'Tracking Data'!$C566&lt;&gt;"Aborted"),1,"")</f>
        <v/>
      </c>
      <c r="I566" t="str">
        <f ca="1">IF(AND('Tracking Data'!O566&lt;&gt;"",'Tracking Data'!P566="",'Tracking Data'!$C566&lt;&gt;"Blocked",'Tracking Data'!$C566&lt;&gt;"Aborted"),1,"")</f>
        <v/>
      </c>
      <c r="J566" t="str">
        <f ca="1">IF(AND('Tracking Data'!P566&lt;&gt;"",'Tracking Data'!Q566="",'Tracking Data'!$C566&lt;&gt;"Blocked",'Tracking Data'!$C566&lt;&gt;"Aborted"),1,"")</f>
        <v/>
      </c>
      <c r="K566" t="str">
        <f ca="1">IF(AND('Tracking Data'!Q566&lt;&gt;"",'Tracking Data'!R566="",'Tracking Data'!$C566&lt;&gt;"Blocked",'Tracking Data'!$C566&lt;&gt;"Aborted"),1,"")</f>
        <v/>
      </c>
      <c r="L566" t="str">
        <f>IF('Tracking Data'!R566&lt;&gt;"",1,"")</f>
        <v/>
      </c>
      <c r="M566" t="b">
        <f>IF('Tracking Data'!H566="XS",0,IF('Tracking Data'!H566="S",2,IF('Tracking Data'!H566="M",3,IF('Tracking Data'!H566="L",5,IF('Tracking Data'!H566="XL",10)))))</f>
        <v>0</v>
      </c>
      <c r="N566" s="22" t="e">
        <f>WORKDAY('Tracking Data'!K566,M566)</f>
        <v>#VALUE!</v>
      </c>
      <c r="O566" s="22" t="e">
        <f>IF(L566&lt;&gt;1,N566,'Tracking Data'!R566)</f>
        <v>#VALUE!</v>
      </c>
    </row>
    <row r="567" spans="5:15" x14ac:dyDescent="0.25">
      <c r="E567" t="str">
        <f ca="1">IF(AND('Tracking Data'!K567&lt;&gt;"",'Tracking Data'!L567="",'Tracking Data'!$C567&lt;&gt;"Blocked",'Tracking Data'!$C567&lt;&gt;"Aborted"),1,"")</f>
        <v/>
      </c>
      <c r="F567" t="str">
        <f ca="1">IF(AND('Tracking Data'!L567&lt;&gt;"",'Tracking Data'!M567="",'Tracking Data'!$C567&lt;&gt;"Blocked",'Tracking Data'!$C567&lt;&gt;"Aborted"),1,"")</f>
        <v/>
      </c>
      <c r="G567" t="str">
        <f ca="1">IF(AND('Tracking Data'!M567&lt;&gt;"",'Tracking Data'!N567="",'Tracking Data'!$C567&lt;&gt;"Blocked",'Tracking Data'!$C567&lt;&gt;"Aborted"),1,"")</f>
        <v/>
      </c>
      <c r="H567" t="str">
        <f ca="1">IF(AND('Tracking Data'!N567&lt;&gt;"",'Tracking Data'!O567="",'Tracking Data'!$C567&lt;&gt;"Blocked",'Tracking Data'!$C567&lt;&gt;"Aborted"),1,"")</f>
        <v/>
      </c>
      <c r="I567" t="str">
        <f ca="1">IF(AND('Tracking Data'!O567&lt;&gt;"",'Tracking Data'!P567="",'Tracking Data'!$C567&lt;&gt;"Blocked",'Tracking Data'!$C567&lt;&gt;"Aborted"),1,"")</f>
        <v/>
      </c>
      <c r="J567" t="str">
        <f ca="1">IF(AND('Tracking Data'!P567&lt;&gt;"",'Tracking Data'!Q567="",'Tracking Data'!$C567&lt;&gt;"Blocked",'Tracking Data'!$C567&lt;&gt;"Aborted"),1,"")</f>
        <v/>
      </c>
      <c r="K567" t="str">
        <f ca="1">IF(AND('Tracking Data'!Q567&lt;&gt;"",'Tracking Data'!R567="",'Tracking Data'!$C567&lt;&gt;"Blocked",'Tracking Data'!$C567&lt;&gt;"Aborted"),1,"")</f>
        <v/>
      </c>
      <c r="L567" t="str">
        <f>IF('Tracking Data'!R567&lt;&gt;"",1,"")</f>
        <v/>
      </c>
      <c r="M567" t="b">
        <f>IF('Tracking Data'!H567="XS",0,IF('Tracking Data'!H567="S",2,IF('Tracking Data'!H567="M",3,IF('Tracking Data'!H567="L",5,IF('Tracking Data'!H567="XL",10)))))</f>
        <v>0</v>
      </c>
      <c r="N567" s="22" t="e">
        <f>WORKDAY('Tracking Data'!K567,M567)</f>
        <v>#VALUE!</v>
      </c>
      <c r="O567" s="22" t="e">
        <f>IF(L567&lt;&gt;1,N567,'Tracking Data'!R567)</f>
        <v>#VALUE!</v>
      </c>
    </row>
    <row r="568" spans="5:15" x14ac:dyDescent="0.25">
      <c r="E568" t="str">
        <f ca="1">IF(AND('Tracking Data'!K568&lt;&gt;"",'Tracking Data'!L568="",'Tracking Data'!$C568&lt;&gt;"Blocked",'Tracking Data'!$C568&lt;&gt;"Aborted"),1,"")</f>
        <v/>
      </c>
      <c r="F568" t="str">
        <f ca="1">IF(AND('Tracking Data'!L568&lt;&gt;"",'Tracking Data'!M568="",'Tracking Data'!$C568&lt;&gt;"Blocked",'Tracking Data'!$C568&lt;&gt;"Aborted"),1,"")</f>
        <v/>
      </c>
      <c r="G568" t="str">
        <f ca="1">IF(AND('Tracking Data'!M568&lt;&gt;"",'Tracking Data'!N568="",'Tracking Data'!$C568&lt;&gt;"Blocked",'Tracking Data'!$C568&lt;&gt;"Aborted"),1,"")</f>
        <v/>
      </c>
      <c r="H568" t="str">
        <f ca="1">IF(AND('Tracking Data'!N568&lt;&gt;"",'Tracking Data'!O568="",'Tracking Data'!$C568&lt;&gt;"Blocked",'Tracking Data'!$C568&lt;&gt;"Aborted"),1,"")</f>
        <v/>
      </c>
      <c r="I568" t="str">
        <f ca="1">IF(AND('Tracking Data'!O568&lt;&gt;"",'Tracking Data'!P568="",'Tracking Data'!$C568&lt;&gt;"Blocked",'Tracking Data'!$C568&lt;&gt;"Aborted"),1,"")</f>
        <v/>
      </c>
      <c r="J568" t="str">
        <f ca="1">IF(AND('Tracking Data'!P568&lt;&gt;"",'Tracking Data'!Q568="",'Tracking Data'!$C568&lt;&gt;"Blocked",'Tracking Data'!$C568&lt;&gt;"Aborted"),1,"")</f>
        <v/>
      </c>
      <c r="K568" t="str">
        <f ca="1">IF(AND('Tracking Data'!Q568&lt;&gt;"",'Tracking Data'!R568="",'Tracking Data'!$C568&lt;&gt;"Blocked",'Tracking Data'!$C568&lt;&gt;"Aborted"),1,"")</f>
        <v/>
      </c>
      <c r="L568" t="str">
        <f>IF('Tracking Data'!R568&lt;&gt;"",1,"")</f>
        <v/>
      </c>
      <c r="M568" t="b">
        <f>IF('Tracking Data'!H568="XS",0,IF('Tracking Data'!H568="S",2,IF('Tracking Data'!H568="M",3,IF('Tracking Data'!H568="L",5,IF('Tracking Data'!H568="XL",10)))))</f>
        <v>0</v>
      </c>
      <c r="N568" s="22" t="e">
        <f>WORKDAY('Tracking Data'!K568,M568)</f>
        <v>#VALUE!</v>
      </c>
      <c r="O568" s="22" t="e">
        <f>IF(L568&lt;&gt;1,N568,'Tracking Data'!R568)</f>
        <v>#VALUE!</v>
      </c>
    </row>
    <row r="569" spans="5:15" x14ac:dyDescent="0.25">
      <c r="E569" t="str">
        <f ca="1">IF(AND('Tracking Data'!K569&lt;&gt;"",'Tracking Data'!L569="",'Tracking Data'!$C569&lt;&gt;"Blocked",'Tracking Data'!$C569&lt;&gt;"Aborted"),1,"")</f>
        <v/>
      </c>
      <c r="F569" t="str">
        <f ca="1">IF(AND('Tracking Data'!L569&lt;&gt;"",'Tracking Data'!M569="",'Tracking Data'!$C569&lt;&gt;"Blocked",'Tracking Data'!$C569&lt;&gt;"Aborted"),1,"")</f>
        <v/>
      </c>
      <c r="G569" t="str">
        <f ca="1">IF(AND('Tracking Data'!M569&lt;&gt;"",'Tracking Data'!N569="",'Tracking Data'!$C569&lt;&gt;"Blocked",'Tracking Data'!$C569&lt;&gt;"Aborted"),1,"")</f>
        <v/>
      </c>
      <c r="H569" t="str">
        <f ca="1">IF(AND('Tracking Data'!N569&lt;&gt;"",'Tracking Data'!O569="",'Tracking Data'!$C569&lt;&gt;"Blocked",'Tracking Data'!$C569&lt;&gt;"Aborted"),1,"")</f>
        <v/>
      </c>
      <c r="I569" t="str">
        <f ca="1">IF(AND('Tracking Data'!O569&lt;&gt;"",'Tracking Data'!P569="",'Tracking Data'!$C569&lt;&gt;"Blocked",'Tracking Data'!$C569&lt;&gt;"Aborted"),1,"")</f>
        <v/>
      </c>
      <c r="J569" t="str">
        <f ca="1">IF(AND('Tracking Data'!P569&lt;&gt;"",'Tracking Data'!Q569="",'Tracking Data'!$C569&lt;&gt;"Blocked",'Tracking Data'!$C569&lt;&gt;"Aborted"),1,"")</f>
        <v/>
      </c>
      <c r="K569" t="str">
        <f ca="1">IF(AND('Tracking Data'!Q569&lt;&gt;"",'Tracking Data'!R569="",'Tracking Data'!$C569&lt;&gt;"Blocked",'Tracking Data'!$C569&lt;&gt;"Aborted"),1,"")</f>
        <v/>
      </c>
      <c r="L569" t="str">
        <f>IF('Tracking Data'!R569&lt;&gt;"",1,"")</f>
        <v/>
      </c>
      <c r="M569" t="b">
        <f>IF('Tracking Data'!H569="XS",0,IF('Tracking Data'!H569="S",2,IF('Tracking Data'!H569="M",3,IF('Tracking Data'!H569="L",5,IF('Tracking Data'!H569="XL",10)))))</f>
        <v>0</v>
      </c>
      <c r="N569" s="22" t="e">
        <f>WORKDAY('Tracking Data'!K569,M569)</f>
        <v>#VALUE!</v>
      </c>
      <c r="O569" s="22" t="e">
        <f>IF(L569&lt;&gt;1,N569,'Tracking Data'!R569)</f>
        <v>#VALUE!</v>
      </c>
    </row>
    <row r="570" spans="5:15" x14ac:dyDescent="0.25">
      <c r="E570" t="str">
        <f ca="1">IF(AND('Tracking Data'!K570&lt;&gt;"",'Tracking Data'!L570="",'Tracking Data'!$C570&lt;&gt;"Blocked",'Tracking Data'!$C570&lt;&gt;"Aborted"),1,"")</f>
        <v/>
      </c>
      <c r="F570" t="str">
        <f ca="1">IF(AND('Tracking Data'!L570&lt;&gt;"",'Tracking Data'!M570="",'Tracking Data'!$C570&lt;&gt;"Blocked",'Tracking Data'!$C570&lt;&gt;"Aborted"),1,"")</f>
        <v/>
      </c>
      <c r="G570" t="str">
        <f ca="1">IF(AND('Tracking Data'!M570&lt;&gt;"",'Tracking Data'!N570="",'Tracking Data'!$C570&lt;&gt;"Blocked",'Tracking Data'!$C570&lt;&gt;"Aborted"),1,"")</f>
        <v/>
      </c>
      <c r="H570" t="str">
        <f ca="1">IF(AND('Tracking Data'!N570&lt;&gt;"",'Tracking Data'!O570="",'Tracking Data'!$C570&lt;&gt;"Blocked",'Tracking Data'!$C570&lt;&gt;"Aborted"),1,"")</f>
        <v/>
      </c>
      <c r="I570" t="str">
        <f ca="1">IF(AND('Tracking Data'!O570&lt;&gt;"",'Tracking Data'!P570="",'Tracking Data'!$C570&lt;&gt;"Blocked",'Tracking Data'!$C570&lt;&gt;"Aborted"),1,"")</f>
        <v/>
      </c>
      <c r="J570" t="str">
        <f ca="1">IF(AND('Tracking Data'!P570&lt;&gt;"",'Tracking Data'!Q570="",'Tracking Data'!$C570&lt;&gt;"Blocked",'Tracking Data'!$C570&lt;&gt;"Aborted"),1,"")</f>
        <v/>
      </c>
      <c r="K570" t="str">
        <f ca="1">IF(AND('Tracking Data'!Q570&lt;&gt;"",'Tracking Data'!R570="",'Tracking Data'!$C570&lt;&gt;"Blocked",'Tracking Data'!$C570&lt;&gt;"Aborted"),1,"")</f>
        <v/>
      </c>
      <c r="L570" t="str">
        <f>IF('Tracking Data'!R570&lt;&gt;"",1,"")</f>
        <v/>
      </c>
      <c r="M570" t="b">
        <f>IF('Tracking Data'!H570="XS",0,IF('Tracking Data'!H570="S",2,IF('Tracking Data'!H570="M",3,IF('Tracking Data'!H570="L",5,IF('Tracking Data'!H570="XL",10)))))</f>
        <v>0</v>
      </c>
      <c r="N570" s="22" t="e">
        <f>WORKDAY('Tracking Data'!K570,M570)</f>
        <v>#VALUE!</v>
      </c>
      <c r="O570" s="22" t="e">
        <f>IF(L570&lt;&gt;1,N570,'Tracking Data'!R570)</f>
        <v>#VALUE!</v>
      </c>
    </row>
    <row r="571" spans="5:15" x14ac:dyDescent="0.25">
      <c r="E571" t="str">
        <f ca="1">IF(AND('Tracking Data'!K571&lt;&gt;"",'Tracking Data'!L571="",'Tracking Data'!$C571&lt;&gt;"Blocked",'Tracking Data'!$C571&lt;&gt;"Aborted"),1,"")</f>
        <v/>
      </c>
      <c r="F571" t="str">
        <f ca="1">IF(AND('Tracking Data'!L571&lt;&gt;"",'Tracking Data'!M571="",'Tracking Data'!$C571&lt;&gt;"Blocked",'Tracking Data'!$C571&lt;&gt;"Aborted"),1,"")</f>
        <v/>
      </c>
      <c r="G571" t="str">
        <f ca="1">IF(AND('Tracking Data'!M571&lt;&gt;"",'Tracking Data'!N571="",'Tracking Data'!$C571&lt;&gt;"Blocked",'Tracking Data'!$C571&lt;&gt;"Aborted"),1,"")</f>
        <v/>
      </c>
      <c r="H571" t="str">
        <f ca="1">IF(AND('Tracking Data'!N571&lt;&gt;"",'Tracking Data'!O571="",'Tracking Data'!$C571&lt;&gt;"Blocked",'Tracking Data'!$C571&lt;&gt;"Aborted"),1,"")</f>
        <v/>
      </c>
      <c r="I571" t="str">
        <f ca="1">IF(AND('Tracking Data'!O571&lt;&gt;"",'Tracking Data'!P571="",'Tracking Data'!$C571&lt;&gt;"Blocked",'Tracking Data'!$C571&lt;&gt;"Aborted"),1,"")</f>
        <v/>
      </c>
      <c r="J571" t="str">
        <f ca="1">IF(AND('Tracking Data'!P571&lt;&gt;"",'Tracking Data'!Q571="",'Tracking Data'!$C571&lt;&gt;"Blocked",'Tracking Data'!$C571&lt;&gt;"Aborted"),1,"")</f>
        <v/>
      </c>
      <c r="K571" t="str">
        <f ca="1">IF(AND('Tracking Data'!Q571&lt;&gt;"",'Tracking Data'!R571="",'Tracking Data'!$C571&lt;&gt;"Blocked",'Tracking Data'!$C571&lt;&gt;"Aborted"),1,"")</f>
        <v/>
      </c>
      <c r="L571" t="str">
        <f>IF('Tracking Data'!R571&lt;&gt;"",1,"")</f>
        <v/>
      </c>
      <c r="M571" t="b">
        <f>IF('Tracking Data'!H571="XS",0,IF('Tracking Data'!H571="S",2,IF('Tracking Data'!H571="M",3,IF('Tracking Data'!H571="L",5,IF('Tracking Data'!H571="XL",10)))))</f>
        <v>0</v>
      </c>
      <c r="N571" s="22" t="e">
        <f>WORKDAY('Tracking Data'!K571,M571)</f>
        <v>#VALUE!</v>
      </c>
      <c r="O571" s="22" t="e">
        <f>IF(L571&lt;&gt;1,N571,'Tracking Data'!R571)</f>
        <v>#VALUE!</v>
      </c>
    </row>
    <row r="572" spans="5:15" x14ac:dyDescent="0.25">
      <c r="E572" t="str">
        <f ca="1">IF(AND('Tracking Data'!K572&lt;&gt;"",'Tracking Data'!L572="",'Tracking Data'!$C572&lt;&gt;"Blocked",'Tracking Data'!$C572&lt;&gt;"Aborted"),1,"")</f>
        <v/>
      </c>
      <c r="F572" t="str">
        <f ca="1">IF(AND('Tracking Data'!L572&lt;&gt;"",'Tracking Data'!M572="",'Tracking Data'!$C572&lt;&gt;"Blocked",'Tracking Data'!$C572&lt;&gt;"Aborted"),1,"")</f>
        <v/>
      </c>
      <c r="G572" t="str">
        <f ca="1">IF(AND('Tracking Data'!M572&lt;&gt;"",'Tracking Data'!N572="",'Tracking Data'!$C572&lt;&gt;"Blocked",'Tracking Data'!$C572&lt;&gt;"Aborted"),1,"")</f>
        <v/>
      </c>
      <c r="H572" t="str">
        <f ca="1">IF(AND('Tracking Data'!N572&lt;&gt;"",'Tracking Data'!O572="",'Tracking Data'!$C572&lt;&gt;"Blocked",'Tracking Data'!$C572&lt;&gt;"Aborted"),1,"")</f>
        <v/>
      </c>
      <c r="I572" t="str">
        <f ca="1">IF(AND('Tracking Data'!O572&lt;&gt;"",'Tracking Data'!P572="",'Tracking Data'!$C572&lt;&gt;"Blocked",'Tracking Data'!$C572&lt;&gt;"Aborted"),1,"")</f>
        <v/>
      </c>
      <c r="J572" t="str">
        <f ca="1">IF(AND('Tracking Data'!P572&lt;&gt;"",'Tracking Data'!Q572="",'Tracking Data'!$C572&lt;&gt;"Blocked",'Tracking Data'!$C572&lt;&gt;"Aborted"),1,"")</f>
        <v/>
      </c>
      <c r="K572" t="str">
        <f ca="1">IF(AND('Tracking Data'!Q572&lt;&gt;"",'Tracking Data'!R572="",'Tracking Data'!$C572&lt;&gt;"Blocked",'Tracking Data'!$C572&lt;&gt;"Aborted"),1,"")</f>
        <v/>
      </c>
      <c r="L572" t="str">
        <f>IF('Tracking Data'!R572&lt;&gt;"",1,"")</f>
        <v/>
      </c>
      <c r="M572" t="b">
        <f>IF('Tracking Data'!H572="XS",0,IF('Tracking Data'!H572="S",2,IF('Tracking Data'!H572="M",3,IF('Tracking Data'!H572="L",5,IF('Tracking Data'!H572="XL",10)))))</f>
        <v>0</v>
      </c>
      <c r="N572" s="22" t="e">
        <f>WORKDAY('Tracking Data'!K572,M572)</f>
        <v>#VALUE!</v>
      </c>
      <c r="O572" s="22" t="e">
        <f>IF(L572&lt;&gt;1,N572,'Tracking Data'!R572)</f>
        <v>#VALUE!</v>
      </c>
    </row>
    <row r="573" spans="5:15" x14ac:dyDescent="0.25">
      <c r="E573" t="str">
        <f ca="1">IF(AND('Tracking Data'!K573&lt;&gt;"",'Tracking Data'!L573="",'Tracking Data'!$C573&lt;&gt;"Blocked",'Tracking Data'!$C573&lt;&gt;"Aborted"),1,"")</f>
        <v/>
      </c>
      <c r="F573" t="str">
        <f ca="1">IF(AND('Tracking Data'!L573&lt;&gt;"",'Tracking Data'!M573="",'Tracking Data'!$C573&lt;&gt;"Blocked",'Tracking Data'!$C573&lt;&gt;"Aborted"),1,"")</f>
        <v/>
      </c>
      <c r="G573" t="str">
        <f ca="1">IF(AND('Tracking Data'!M573&lt;&gt;"",'Tracking Data'!N573="",'Tracking Data'!$C573&lt;&gt;"Blocked",'Tracking Data'!$C573&lt;&gt;"Aborted"),1,"")</f>
        <v/>
      </c>
      <c r="H573" t="str">
        <f ca="1">IF(AND('Tracking Data'!N573&lt;&gt;"",'Tracking Data'!O573="",'Tracking Data'!$C573&lt;&gt;"Blocked",'Tracking Data'!$C573&lt;&gt;"Aborted"),1,"")</f>
        <v/>
      </c>
      <c r="I573" t="str">
        <f ca="1">IF(AND('Tracking Data'!O573&lt;&gt;"",'Tracking Data'!P573="",'Tracking Data'!$C573&lt;&gt;"Blocked",'Tracking Data'!$C573&lt;&gt;"Aborted"),1,"")</f>
        <v/>
      </c>
      <c r="J573" t="str">
        <f ca="1">IF(AND('Tracking Data'!P573&lt;&gt;"",'Tracking Data'!Q573="",'Tracking Data'!$C573&lt;&gt;"Blocked",'Tracking Data'!$C573&lt;&gt;"Aborted"),1,"")</f>
        <v/>
      </c>
      <c r="K573" t="str">
        <f ca="1">IF(AND('Tracking Data'!Q573&lt;&gt;"",'Tracking Data'!R573="",'Tracking Data'!$C573&lt;&gt;"Blocked",'Tracking Data'!$C573&lt;&gt;"Aborted"),1,"")</f>
        <v/>
      </c>
      <c r="L573" t="str">
        <f>IF('Tracking Data'!R573&lt;&gt;"",1,"")</f>
        <v/>
      </c>
      <c r="M573" t="b">
        <f>IF('Tracking Data'!H573="XS",0,IF('Tracking Data'!H573="S",2,IF('Tracking Data'!H573="M",3,IF('Tracking Data'!H573="L",5,IF('Tracking Data'!H573="XL",10)))))</f>
        <v>0</v>
      </c>
      <c r="N573" s="22" t="e">
        <f>WORKDAY('Tracking Data'!K573,M573)</f>
        <v>#VALUE!</v>
      </c>
      <c r="O573" s="22" t="e">
        <f>IF(L573&lt;&gt;1,N573,'Tracking Data'!R573)</f>
        <v>#VALUE!</v>
      </c>
    </row>
    <row r="574" spans="5:15" x14ac:dyDescent="0.25">
      <c r="E574" t="str">
        <f ca="1">IF(AND('Tracking Data'!K574&lt;&gt;"",'Tracking Data'!L574="",'Tracking Data'!$C574&lt;&gt;"Blocked",'Tracking Data'!$C574&lt;&gt;"Aborted"),1,"")</f>
        <v/>
      </c>
      <c r="F574" t="str">
        <f ca="1">IF(AND('Tracking Data'!L574&lt;&gt;"",'Tracking Data'!M574="",'Tracking Data'!$C574&lt;&gt;"Blocked",'Tracking Data'!$C574&lt;&gt;"Aborted"),1,"")</f>
        <v/>
      </c>
      <c r="G574" t="str">
        <f ca="1">IF(AND('Tracking Data'!M574&lt;&gt;"",'Tracking Data'!N574="",'Tracking Data'!$C574&lt;&gt;"Blocked",'Tracking Data'!$C574&lt;&gt;"Aborted"),1,"")</f>
        <v/>
      </c>
      <c r="H574" t="str">
        <f ca="1">IF(AND('Tracking Data'!N574&lt;&gt;"",'Tracking Data'!O574="",'Tracking Data'!$C574&lt;&gt;"Blocked",'Tracking Data'!$C574&lt;&gt;"Aborted"),1,"")</f>
        <v/>
      </c>
      <c r="I574" t="str">
        <f ca="1">IF(AND('Tracking Data'!O574&lt;&gt;"",'Tracking Data'!P574="",'Tracking Data'!$C574&lt;&gt;"Blocked",'Tracking Data'!$C574&lt;&gt;"Aborted"),1,"")</f>
        <v/>
      </c>
      <c r="J574" t="str">
        <f ca="1">IF(AND('Tracking Data'!P574&lt;&gt;"",'Tracking Data'!Q574="",'Tracking Data'!$C574&lt;&gt;"Blocked",'Tracking Data'!$C574&lt;&gt;"Aborted"),1,"")</f>
        <v/>
      </c>
      <c r="K574" t="str">
        <f ca="1">IF(AND('Tracking Data'!Q574&lt;&gt;"",'Tracking Data'!R574="",'Tracking Data'!$C574&lt;&gt;"Blocked",'Tracking Data'!$C574&lt;&gt;"Aborted"),1,"")</f>
        <v/>
      </c>
      <c r="L574" t="str">
        <f>IF('Tracking Data'!R574&lt;&gt;"",1,"")</f>
        <v/>
      </c>
      <c r="M574" t="b">
        <f>IF('Tracking Data'!H574="XS",0,IF('Tracking Data'!H574="S",2,IF('Tracking Data'!H574="M",3,IF('Tracking Data'!H574="L",5,IF('Tracking Data'!H574="XL",10)))))</f>
        <v>0</v>
      </c>
      <c r="N574" s="22" t="e">
        <f>WORKDAY('Tracking Data'!K574,M574)</f>
        <v>#VALUE!</v>
      </c>
      <c r="O574" s="22" t="e">
        <f>IF(L574&lt;&gt;1,N574,'Tracking Data'!R574)</f>
        <v>#VALUE!</v>
      </c>
    </row>
    <row r="575" spans="5:15" x14ac:dyDescent="0.25">
      <c r="E575" t="str">
        <f ca="1">IF(AND('Tracking Data'!K575&lt;&gt;"",'Tracking Data'!L575="",'Tracking Data'!$C575&lt;&gt;"Blocked",'Tracking Data'!$C575&lt;&gt;"Aborted"),1,"")</f>
        <v/>
      </c>
      <c r="F575" t="str">
        <f ca="1">IF(AND('Tracking Data'!L575&lt;&gt;"",'Tracking Data'!M575="",'Tracking Data'!$C575&lt;&gt;"Blocked",'Tracking Data'!$C575&lt;&gt;"Aborted"),1,"")</f>
        <v/>
      </c>
      <c r="G575" t="str">
        <f ca="1">IF(AND('Tracking Data'!M575&lt;&gt;"",'Tracking Data'!N575="",'Tracking Data'!$C575&lt;&gt;"Blocked",'Tracking Data'!$C575&lt;&gt;"Aborted"),1,"")</f>
        <v/>
      </c>
      <c r="H575" t="str">
        <f ca="1">IF(AND('Tracking Data'!N575&lt;&gt;"",'Tracking Data'!O575="",'Tracking Data'!$C575&lt;&gt;"Blocked",'Tracking Data'!$C575&lt;&gt;"Aborted"),1,"")</f>
        <v/>
      </c>
      <c r="I575" t="str">
        <f ca="1">IF(AND('Tracking Data'!O575&lt;&gt;"",'Tracking Data'!P575="",'Tracking Data'!$C575&lt;&gt;"Blocked",'Tracking Data'!$C575&lt;&gt;"Aborted"),1,"")</f>
        <v/>
      </c>
      <c r="J575" t="str">
        <f ca="1">IF(AND('Tracking Data'!P575&lt;&gt;"",'Tracking Data'!Q575="",'Tracking Data'!$C575&lt;&gt;"Blocked",'Tracking Data'!$C575&lt;&gt;"Aborted"),1,"")</f>
        <v/>
      </c>
      <c r="K575" t="str">
        <f ca="1">IF(AND('Tracking Data'!Q575&lt;&gt;"",'Tracking Data'!R575="",'Tracking Data'!$C575&lt;&gt;"Blocked",'Tracking Data'!$C575&lt;&gt;"Aborted"),1,"")</f>
        <v/>
      </c>
      <c r="L575" t="str">
        <f>IF('Tracking Data'!R575&lt;&gt;"",1,"")</f>
        <v/>
      </c>
      <c r="M575" t="b">
        <f>IF('Tracking Data'!H575="XS",0,IF('Tracking Data'!H575="S",2,IF('Tracking Data'!H575="M",3,IF('Tracking Data'!H575="L",5,IF('Tracking Data'!H575="XL",10)))))</f>
        <v>0</v>
      </c>
      <c r="N575" s="22" t="e">
        <f>WORKDAY('Tracking Data'!K575,M575)</f>
        <v>#VALUE!</v>
      </c>
      <c r="O575" s="22" t="e">
        <f>IF(L575&lt;&gt;1,N575,'Tracking Data'!R575)</f>
        <v>#VALUE!</v>
      </c>
    </row>
    <row r="576" spans="5:15" x14ac:dyDescent="0.25">
      <c r="E576" t="str">
        <f ca="1">IF(AND('Tracking Data'!K576&lt;&gt;"",'Tracking Data'!L576="",'Tracking Data'!$C576&lt;&gt;"Blocked",'Tracking Data'!$C576&lt;&gt;"Aborted"),1,"")</f>
        <v/>
      </c>
      <c r="F576" t="str">
        <f ca="1">IF(AND('Tracking Data'!L576&lt;&gt;"",'Tracking Data'!M576="",'Tracking Data'!$C576&lt;&gt;"Blocked",'Tracking Data'!$C576&lt;&gt;"Aborted"),1,"")</f>
        <v/>
      </c>
      <c r="G576" t="str">
        <f ca="1">IF(AND('Tracking Data'!M576&lt;&gt;"",'Tracking Data'!N576="",'Tracking Data'!$C576&lt;&gt;"Blocked",'Tracking Data'!$C576&lt;&gt;"Aborted"),1,"")</f>
        <v/>
      </c>
      <c r="H576" t="str">
        <f ca="1">IF(AND('Tracking Data'!N576&lt;&gt;"",'Tracking Data'!O576="",'Tracking Data'!$C576&lt;&gt;"Blocked",'Tracking Data'!$C576&lt;&gt;"Aborted"),1,"")</f>
        <v/>
      </c>
      <c r="I576" t="str">
        <f ca="1">IF(AND('Tracking Data'!O576&lt;&gt;"",'Tracking Data'!P576="",'Tracking Data'!$C576&lt;&gt;"Blocked",'Tracking Data'!$C576&lt;&gt;"Aborted"),1,"")</f>
        <v/>
      </c>
      <c r="J576" t="str">
        <f ca="1">IF(AND('Tracking Data'!P576&lt;&gt;"",'Tracking Data'!Q576="",'Tracking Data'!$C576&lt;&gt;"Blocked",'Tracking Data'!$C576&lt;&gt;"Aborted"),1,"")</f>
        <v/>
      </c>
      <c r="K576" t="str">
        <f ca="1">IF(AND('Tracking Data'!Q576&lt;&gt;"",'Tracking Data'!R576="",'Tracking Data'!$C576&lt;&gt;"Blocked",'Tracking Data'!$C576&lt;&gt;"Aborted"),1,"")</f>
        <v/>
      </c>
      <c r="L576" t="str">
        <f>IF('Tracking Data'!R576&lt;&gt;"",1,"")</f>
        <v/>
      </c>
      <c r="M576" t="b">
        <f>IF('Tracking Data'!H576="XS",0,IF('Tracking Data'!H576="S",2,IF('Tracking Data'!H576="M",3,IF('Tracking Data'!H576="L",5,IF('Tracking Data'!H576="XL",10)))))</f>
        <v>0</v>
      </c>
      <c r="N576" s="22" t="e">
        <f>WORKDAY('Tracking Data'!K576,M576)</f>
        <v>#VALUE!</v>
      </c>
      <c r="O576" s="22" t="e">
        <f>IF(L576&lt;&gt;1,N576,'Tracking Data'!R576)</f>
        <v>#VALUE!</v>
      </c>
    </row>
    <row r="577" spans="5:15" x14ac:dyDescent="0.25">
      <c r="E577" t="str">
        <f ca="1">IF(AND('Tracking Data'!K577&lt;&gt;"",'Tracking Data'!L577="",'Tracking Data'!$C577&lt;&gt;"Blocked",'Tracking Data'!$C577&lt;&gt;"Aborted"),1,"")</f>
        <v/>
      </c>
      <c r="F577" t="str">
        <f ca="1">IF(AND('Tracking Data'!L577&lt;&gt;"",'Tracking Data'!M577="",'Tracking Data'!$C577&lt;&gt;"Blocked",'Tracking Data'!$C577&lt;&gt;"Aborted"),1,"")</f>
        <v/>
      </c>
      <c r="G577" t="str">
        <f ca="1">IF(AND('Tracking Data'!M577&lt;&gt;"",'Tracking Data'!N577="",'Tracking Data'!$C577&lt;&gt;"Blocked",'Tracking Data'!$C577&lt;&gt;"Aborted"),1,"")</f>
        <v/>
      </c>
      <c r="H577" t="str">
        <f ca="1">IF(AND('Tracking Data'!N577&lt;&gt;"",'Tracking Data'!O577="",'Tracking Data'!$C577&lt;&gt;"Blocked",'Tracking Data'!$C577&lt;&gt;"Aborted"),1,"")</f>
        <v/>
      </c>
      <c r="I577" t="str">
        <f ca="1">IF(AND('Tracking Data'!O577&lt;&gt;"",'Tracking Data'!P577="",'Tracking Data'!$C577&lt;&gt;"Blocked",'Tracking Data'!$C577&lt;&gt;"Aborted"),1,"")</f>
        <v/>
      </c>
      <c r="J577" t="str">
        <f ca="1">IF(AND('Tracking Data'!P577&lt;&gt;"",'Tracking Data'!Q577="",'Tracking Data'!$C577&lt;&gt;"Blocked",'Tracking Data'!$C577&lt;&gt;"Aborted"),1,"")</f>
        <v/>
      </c>
      <c r="K577" t="str">
        <f ca="1">IF(AND('Tracking Data'!Q577&lt;&gt;"",'Tracking Data'!R577="",'Tracking Data'!$C577&lt;&gt;"Blocked",'Tracking Data'!$C577&lt;&gt;"Aborted"),1,"")</f>
        <v/>
      </c>
      <c r="L577" t="str">
        <f>IF('Tracking Data'!R577&lt;&gt;"",1,"")</f>
        <v/>
      </c>
      <c r="M577" t="b">
        <f>IF('Tracking Data'!H577="XS",0,IF('Tracking Data'!H577="S",2,IF('Tracking Data'!H577="M",3,IF('Tracking Data'!H577="L",5,IF('Tracking Data'!H577="XL",10)))))</f>
        <v>0</v>
      </c>
      <c r="N577" s="22" t="e">
        <f>WORKDAY('Tracking Data'!K577,M577)</f>
        <v>#VALUE!</v>
      </c>
      <c r="O577" s="22" t="e">
        <f>IF(L577&lt;&gt;1,N577,'Tracking Data'!R577)</f>
        <v>#VALUE!</v>
      </c>
    </row>
    <row r="578" spans="5:15" x14ac:dyDescent="0.25">
      <c r="E578" t="str">
        <f ca="1">IF(AND('Tracking Data'!K578&lt;&gt;"",'Tracking Data'!L578="",'Tracking Data'!$C578&lt;&gt;"Blocked",'Tracking Data'!$C578&lt;&gt;"Aborted"),1,"")</f>
        <v/>
      </c>
      <c r="F578" t="str">
        <f ca="1">IF(AND('Tracking Data'!L578&lt;&gt;"",'Tracking Data'!M578="",'Tracking Data'!$C578&lt;&gt;"Blocked",'Tracking Data'!$C578&lt;&gt;"Aborted"),1,"")</f>
        <v/>
      </c>
      <c r="G578" t="str">
        <f ca="1">IF(AND('Tracking Data'!M578&lt;&gt;"",'Tracking Data'!N578="",'Tracking Data'!$C578&lt;&gt;"Blocked",'Tracking Data'!$C578&lt;&gt;"Aborted"),1,"")</f>
        <v/>
      </c>
      <c r="H578" t="str">
        <f ca="1">IF(AND('Tracking Data'!N578&lt;&gt;"",'Tracking Data'!O578="",'Tracking Data'!$C578&lt;&gt;"Blocked",'Tracking Data'!$C578&lt;&gt;"Aborted"),1,"")</f>
        <v/>
      </c>
      <c r="I578" t="str">
        <f ca="1">IF(AND('Tracking Data'!O578&lt;&gt;"",'Tracking Data'!P578="",'Tracking Data'!$C578&lt;&gt;"Blocked",'Tracking Data'!$C578&lt;&gt;"Aborted"),1,"")</f>
        <v/>
      </c>
      <c r="J578" t="str">
        <f ca="1">IF(AND('Tracking Data'!P578&lt;&gt;"",'Tracking Data'!Q578="",'Tracking Data'!$C578&lt;&gt;"Blocked",'Tracking Data'!$C578&lt;&gt;"Aborted"),1,"")</f>
        <v/>
      </c>
      <c r="K578" t="str">
        <f ca="1">IF(AND('Tracking Data'!Q578&lt;&gt;"",'Tracking Data'!R578="",'Tracking Data'!$C578&lt;&gt;"Blocked",'Tracking Data'!$C578&lt;&gt;"Aborted"),1,"")</f>
        <v/>
      </c>
      <c r="L578" t="str">
        <f>IF('Tracking Data'!R578&lt;&gt;"",1,"")</f>
        <v/>
      </c>
      <c r="M578" t="b">
        <f>IF('Tracking Data'!H578="XS",0,IF('Tracking Data'!H578="S",2,IF('Tracking Data'!H578="M",3,IF('Tracking Data'!H578="L",5,IF('Tracking Data'!H578="XL",10)))))</f>
        <v>0</v>
      </c>
      <c r="N578" s="22" t="e">
        <f>WORKDAY('Tracking Data'!K578,M578)</f>
        <v>#VALUE!</v>
      </c>
      <c r="O578" s="22" t="e">
        <f>IF(L578&lt;&gt;1,N578,'Tracking Data'!R578)</f>
        <v>#VALUE!</v>
      </c>
    </row>
    <row r="579" spans="5:15" x14ac:dyDescent="0.25">
      <c r="E579" t="str">
        <f ca="1">IF(AND('Tracking Data'!K579&lt;&gt;"",'Tracking Data'!L579="",'Tracking Data'!$C579&lt;&gt;"Blocked",'Tracking Data'!$C579&lt;&gt;"Aborted"),1,"")</f>
        <v/>
      </c>
      <c r="F579" t="str">
        <f ca="1">IF(AND('Tracking Data'!L579&lt;&gt;"",'Tracking Data'!M579="",'Tracking Data'!$C579&lt;&gt;"Blocked",'Tracking Data'!$C579&lt;&gt;"Aborted"),1,"")</f>
        <v/>
      </c>
      <c r="G579" t="str">
        <f ca="1">IF(AND('Tracking Data'!M579&lt;&gt;"",'Tracking Data'!N579="",'Tracking Data'!$C579&lt;&gt;"Blocked",'Tracking Data'!$C579&lt;&gt;"Aborted"),1,"")</f>
        <v/>
      </c>
      <c r="H579" t="str">
        <f ca="1">IF(AND('Tracking Data'!N579&lt;&gt;"",'Tracking Data'!O579="",'Tracking Data'!$C579&lt;&gt;"Blocked",'Tracking Data'!$C579&lt;&gt;"Aborted"),1,"")</f>
        <v/>
      </c>
      <c r="I579" t="str">
        <f ca="1">IF(AND('Tracking Data'!O579&lt;&gt;"",'Tracking Data'!P579="",'Tracking Data'!$C579&lt;&gt;"Blocked",'Tracking Data'!$C579&lt;&gt;"Aborted"),1,"")</f>
        <v/>
      </c>
      <c r="J579" t="str">
        <f ca="1">IF(AND('Tracking Data'!P579&lt;&gt;"",'Tracking Data'!Q579="",'Tracking Data'!$C579&lt;&gt;"Blocked",'Tracking Data'!$C579&lt;&gt;"Aborted"),1,"")</f>
        <v/>
      </c>
      <c r="K579" t="str">
        <f ca="1">IF(AND('Tracking Data'!Q579&lt;&gt;"",'Tracking Data'!R579="",'Tracking Data'!$C579&lt;&gt;"Blocked",'Tracking Data'!$C579&lt;&gt;"Aborted"),1,"")</f>
        <v/>
      </c>
      <c r="L579" t="str">
        <f>IF('Tracking Data'!R579&lt;&gt;"",1,"")</f>
        <v/>
      </c>
      <c r="M579" t="b">
        <f>IF('Tracking Data'!H579="XS",0,IF('Tracking Data'!H579="S",2,IF('Tracking Data'!H579="M",3,IF('Tracking Data'!H579="L",5,IF('Tracking Data'!H579="XL",10)))))</f>
        <v>0</v>
      </c>
      <c r="N579" s="22" t="e">
        <f>WORKDAY('Tracking Data'!K579,M579)</f>
        <v>#VALUE!</v>
      </c>
      <c r="O579" s="22" t="e">
        <f>IF(L579&lt;&gt;1,N579,'Tracking Data'!R579)</f>
        <v>#VALUE!</v>
      </c>
    </row>
    <row r="580" spans="5:15" x14ac:dyDescent="0.25">
      <c r="E580" t="str">
        <f ca="1">IF(AND('Tracking Data'!K580&lt;&gt;"",'Tracking Data'!L580="",'Tracking Data'!$C580&lt;&gt;"Blocked",'Tracking Data'!$C580&lt;&gt;"Aborted"),1,"")</f>
        <v/>
      </c>
      <c r="F580" t="str">
        <f ca="1">IF(AND('Tracking Data'!L580&lt;&gt;"",'Tracking Data'!M580="",'Tracking Data'!$C580&lt;&gt;"Blocked",'Tracking Data'!$C580&lt;&gt;"Aborted"),1,"")</f>
        <v/>
      </c>
      <c r="G580" t="str">
        <f ca="1">IF(AND('Tracking Data'!M580&lt;&gt;"",'Tracking Data'!N580="",'Tracking Data'!$C580&lt;&gt;"Blocked",'Tracking Data'!$C580&lt;&gt;"Aborted"),1,"")</f>
        <v/>
      </c>
      <c r="H580" t="str">
        <f ca="1">IF(AND('Tracking Data'!N580&lt;&gt;"",'Tracking Data'!O580="",'Tracking Data'!$C580&lt;&gt;"Blocked",'Tracking Data'!$C580&lt;&gt;"Aborted"),1,"")</f>
        <v/>
      </c>
      <c r="I580" t="str">
        <f ca="1">IF(AND('Tracking Data'!O580&lt;&gt;"",'Tracking Data'!P580="",'Tracking Data'!$C580&lt;&gt;"Blocked",'Tracking Data'!$C580&lt;&gt;"Aborted"),1,"")</f>
        <v/>
      </c>
      <c r="J580" t="str">
        <f ca="1">IF(AND('Tracking Data'!P580&lt;&gt;"",'Tracking Data'!Q580="",'Tracking Data'!$C580&lt;&gt;"Blocked",'Tracking Data'!$C580&lt;&gt;"Aborted"),1,"")</f>
        <v/>
      </c>
      <c r="K580" t="str">
        <f ca="1">IF(AND('Tracking Data'!Q580&lt;&gt;"",'Tracking Data'!R580="",'Tracking Data'!$C580&lt;&gt;"Blocked",'Tracking Data'!$C580&lt;&gt;"Aborted"),1,"")</f>
        <v/>
      </c>
      <c r="L580" t="str">
        <f>IF('Tracking Data'!R580&lt;&gt;"",1,"")</f>
        <v/>
      </c>
      <c r="M580" t="b">
        <f>IF('Tracking Data'!H580="XS",0,IF('Tracking Data'!H580="S",2,IF('Tracking Data'!H580="M",3,IF('Tracking Data'!H580="L",5,IF('Tracking Data'!H580="XL",10)))))</f>
        <v>0</v>
      </c>
      <c r="N580" s="22" t="e">
        <f>WORKDAY('Tracking Data'!K580,M580)</f>
        <v>#VALUE!</v>
      </c>
      <c r="O580" s="22" t="e">
        <f>IF(L580&lt;&gt;1,N580,'Tracking Data'!R580)</f>
        <v>#VALUE!</v>
      </c>
    </row>
    <row r="581" spans="5:15" x14ac:dyDescent="0.25">
      <c r="E581" t="str">
        <f ca="1">IF(AND('Tracking Data'!K581&lt;&gt;"",'Tracking Data'!L581="",'Tracking Data'!$C581&lt;&gt;"Blocked",'Tracking Data'!$C581&lt;&gt;"Aborted"),1,"")</f>
        <v/>
      </c>
      <c r="F581" t="str">
        <f ca="1">IF(AND('Tracking Data'!L581&lt;&gt;"",'Tracking Data'!M581="",'Tracking Data'!$C581&lt;&gt;"Blocked",'Tracking Data'!$C581&lt;&gt;"Aborted"),1,"")</f>
        <v/>
      </c>
      <c r="G581" t="str">
        <f ca="1">IF(AND('Tracking Data'!M581&lt;&gt;"",'Tracking Data'!N581="",'Tracking Data'!$C581&lt;&gt;"Blocked",'Tracking Data'!$C581&lt;&gt;"Aborted"),1,"")</f>
        <v/>
      </c>
      <c r="H581" t="str">
        <f ca="1">IF(AND('Tracking Data'!N581&lt;&gt;"",'Tracking Data'!O581="",'Tracking Data'!$C581&lt;&gt;"Blocked",'Tracking Data'!$C581&lt;&gt;"Aborted"),1,"")</f>
        <v/>
      </c>
      <c r="I581" t="str">
        <f ca="1">IF(AND('Tracking Data'!O581&lt;&gt;"",'Tracking Data'!P581="",'Tracking Data'!$C581&lt;&gt;"Blocked",'Tracking Data'!$C581&lt;&gt;"Aborted"),1,"")</f>
        <v/>
      </c>
      <c r="J581" t="str">
        <f ca="1">IF(AND('Tracking Data'!P581&lt;&gt;"",'Tracking Data'!Q581="",'Tracking Data'!$C581&lt;&gt;"Blocked",'Tracking Data'!$C581&lt;&gt;"Aborted"),1,"")</f>
        <v/>
      </c>
      <c r="K581" t="str">
        <f ca="1">IF(AND('Tracking Data'!Q581&lt;&gt;"",'Tracking Data'!R581="",'Tracking Data'!$C581&lt;&gt;"Blocked",'Tracking Data'!$C581&lt;&gt;"Aborted"),1,"")</f>
        <v/>
      </c>
      <c r="L581" t="str">
        <f>IF('Tracking Data'!R581&lt;&gt;"",1,"")</f>
        <v/>
      </c>
      <c r="M581" t="b">
        <f>IF('Tracking Data'!H581="XS",0,IF('Tracking Data'!H581="S",2,IF('Tracking Data'!H581="M",3,IF('Tracking Data'!H581="L",5,IF('Tracking Data'!H581="XL",10)))))</f>
        <v>0</v>
      </c>
      <c r="N581" s="22" t="e">
        <f>WORKDAY('Tracking Data'!K581,M581)</f>
        <v>#VALUE!</v>
      </c>
      <c r="O581" s="22" t="e">
        <f>IF(L581&lt;&gt;1,N581,'Tracking Data'!R581)</f>
        <v>#VALUE!</v>
      </c>
    </row>
    <row r="582" spans="5:15" x14ac:dyDescent="0.25">
      <c r="E582" t="str">
        <f ca="1">IF(AND('Tracking Data'!K582&lt;&gt;"",'Tracking Data'!L582="",'Tracking Data'!$C582&lt;&gt;"Blocked",'Tracking Data'!$C582&lt;&gt;"Aborted"),1,"")</f>
        <v/>
      </c>
      <c r="F582" t="str">
        <f ca="1">IF(AND('Tracking Data'!L582&lt;&gt;"",'Tracking Data'!M582="",'Tracking Data'!$C582&lt;&gt;"Blocked",'Tracking Data'!$C582&lt;&gt;"Aborted"),1,"")</f>
        <v/>
      </c>
      <c r="G582" t="str">
        <f ca="1">IF(AND('Tracking Data'!M582&lt;&gt;"",'Tracking Data'!N582="",'Tracking Data'!$C582&lt;&gt;"Blocked",'Tracking Data'!$C582&lt;&gt;"Aborted"),1,"")</f>
        <v/>
      </c>
      <c r="H582" t="str">
        <f ca="1">IF(AND('Tracking Data'!N582&lt;&gt;"",'Tracking Data'!O582="",'Tracking Data'!$C582&lt;&gt;"Blocked",'Tracking Data'!$C582&lt;&gt;"Aborted"),1,"")</f>
        <v/>
      </c>
      <c r="I582" t="str">
        <f ca="1">IF(AND('Tracking Data'!O582&lt;&gt;"",'Tracking Data'!P582="",'Tracking Data'!$C582&lt;&gt;"Blocked",'Tracking Data'!$C582&lt;&gt;"Aborted"),1,"")</f>
        <v/>
      </c>
      <c r="J582" t="str">
        <f ca="1">IF(AND('Tracking Data'!P582&lt;&gt;"",'Tracking Data'!Q582="",'Tracking Data'!$C582&lt;&gt;"Blocked",'Tracking Data'!$C582&lt;&gt;"Aborted"),1,"")</f>
        <v/>
      </c>
      <c r="K582" t="str">
        <f ca="1">IF(AND('Tracking Data'!Q582&lt;&gt;"",'Tracking Data'!R582="",'Tracking Data'!$C582&lt;&gt;"Blocked",'Tracking Data'!$C582&lt;&gt;"Aborted"),1,"")</f>
        <v/>
      </c>
      <c r="L582" t="str">
        <f>IF('Tracking Data'!R582&lt;&gt;"",1,"")</f>
        <v/>
      </c>
      <c r="M582" t="b">
        <f>IF('Tracking Data'!H582="XS",0,IF('Tracking Data'!H582="S",2,IF('Tracking Data'!H582="M",3,IF('Tracking Data'!H582="L",5,IF('Tracking Data'!H582="XL",10)))))</f>
        <v>0</v>
      </c>
      <c r="N582" s="22" t="e">
        <f>WORKDAY('Tracking Data'!K582,M582)</f>
        <v>#VALUE!</v>
      </c>
      <c r="O582" s="22" t="e">
        <f>IF(L582&lt;&gt;1,N582,'Tracking Data'!R582)</f>
        <v>#VALUE!</v>
      </c>
    </row>
    <row r="583" spans="5:15" x14ac:dyDescent="0.25">
      <c r="E583" t="str">
        <f ca="1">IF(AND('Tracking Data'!K583&lt;&gt;"",'Tracking Data'!L583="",'Tracking Data'!$C583&lt;&gt;"Blocked",'Tracking Data'!$C583&lt;&gt;"Aborted"),1,"")</f>
        <v/>
      </c>
      <c r="F583" t="str">
        <f ca="1">IF(AND('Tracking Data'!L583&lt;&gt;"",'Tracking Data'!M583="",'Tracking Data'!$C583&lt;&gt;"Blocked",'Tracking Data'!$C583&lt;&gt;"Aborted"),1,"")</f>
        <v/>
      </c>
      <c r="G583" t="str">
        <f ca="1">IF(AND('Tracking Data'!M583&lt;&gt;"",'Tracking Data'!N583="",'Tracking Data'!$C583&lt;&gt;"Blocked",'Tracking Data'!$C583&lt;&gt;"Aborted"),1,"")</f>
        <v/>
      </c>
      <c r="H583" t="str">
        <f ca="1">IF(AND('Tracking Data'!N583&lt;&gt;"",'Tracking Data'!O583="",'Tracking Data'!$C583&lt;&gt;"Blocked",'Tracking Data'!$C583&lt;&gt;"Aborted"),1,"")</f>
        <v/>
      </c>
      <c r="I583" t="str">
        <f ca="1">IF(AND('Tracking Data'!O583&lt;&gt;"",'Tracking Data'!P583="",'Tracking Data'!$C583&lt;&gt;"Blocked",'Tracking Data'!$C583&lt;&gt;"Aborted"),1,"")</f>
        <v/>
      </c>
      <c r="J583" t="str">
        <f ca="1">IF(AND('Tracking Data'!P583&lt;&gt;"",'Tracking Data'!Q583="",'Tracking Data'!$C583&lt;&gt;"Blocked",'Tracking Data'!$C583&lt;&gt;"Aborted"),1,"")</f>
        <v/>
      </c>
      <c r="K583" t="str">
        <f ca="1">IF(AND('Tracking Data'!Q583&lt;&gt;"",'Tracking Data'!R583="",'Tracking Data'!$C583&lt;&gt;"Blocked",'Tracking Data'!$C583&lt;&gt;"Aborted"),1,"")</f>
        <v/>
      </c>
      <c r="L583" t="str">
        <f>IF('Tracking Data'!R583&lt;&gt;"",1,"")</f>
        <v/>
      </c>
      <c r="M583" t="b">
        <f>IF('Tracking Data'!H583="XS",0,IF('Tracking Data'!H583="S",2,IF('Tracking Data'!H583="M",3,IF('Tracking Data'!H583="L",5,IF('Tracking Data'!H583="XL",10)))))</f>
        <v>0</v>
      </c>
      <c r="N583" s="22" t="e">
        <f>WORKDAY('Tracking Data'!K583,M583)</f>
        <v>#VALUE!</v>
      </c>
      <c r="O583" s="22" t="e">
        <f>IF(L583&lt;&gt;1,N583,'Tracking Data'!R583)</f>
        <v>#VALUE!</v>
      </c>
    </row>
    <row r="584" spans="5:15" x14ac:dyDescent="0.25">
      <c r="E584" t="str">
        <f ca="1">IF(AND('Tracking Data'!K584&lt;&gt;"",'Tracking Data'!L584="",'Tracking Data'!$C584&lt;&gt;"Blocked",'Tracking Data'!$C584&lt;&gt;"Aborted"),1,"")</f>
        <v/>
      </c>
      <c r="F584" t="str">
        <f ca="1">IF(AND('Tracking Data'!L584&lt;&gt;"",'Tracking Data'!M584="",'Tracking Data'!$C584&lt;&gt;"Blocked",'Tracking Data'!$C584&lt;&gt;"Aborted"),1,"")</f>
        <v/>
      </c>
      <c r="G584" t="str">
        <f ca="1">IF(AND('Tracking Data'!M584&lt;&gt;"",'Tracking Data'!N584="",'Tracking Data'!$C584&lt;&gt;"Blocked",'Tracking Data'!$C584&lt;&gt;"Aborted"),1,"")</f>
        <v/>
      </c>
      <c r="H584" t="str">
        <f ca="1">IF(AND('Tracking Data'!N584&lt;&gt;"",'Tracking Data'!O584="",'Tracking Data'!$C584&lt;&gt;"Blocked",'Tracking Data'!$C584&lt;&gt;"Aborted"),1,"")</f>
        <v/>
      </c>
      <c r="I584" t="str">
        <f ca="1">IF(AND('Tracking Data'!O584&lt;&gt;"",'Tracking Data'!P584="",'Tracking Data'!$C584&lt;&gt;"Blocked",'Tracking Data'!$C584&lt;&gt;"Aborted"),1,"")</f>
        <v/>
      </c>
      <c r="J584" t="str">
        <f ca="1">IF(AND('Tracking Data'!P584&lt;&gt;"",'Tracking Data'!Q584="",'Tracking Data'!$C584&lt;&gt;"Blocked",'Tracking Data'!$C584&lt;&gt;"Aborted"),1,"")</f>
        <v/>
      </c>
      <c r="K584" t="str">
        <f ca="1">IF(AND('Tracking Data'!Q584&lt;&gt;"",'Tracking Data'!R584="",'Tracking Data'!$C584&lt;&gt;"Blocked",'Tracking Data'!$C584&lt;&gt;"Aborted"),1,"")</f>
        <v/>
      </c>
      <c r="L584" t="str">
        <f>IF('Tracking Data'!R584&lt;&gt;"",1,"")</f>
        <v/>
      </c>
      <c r="M584" t="b">
        <f>IF('Tracking Data'!H584="XS",0,IF('Tracking Data'!H584="S",2,IF('Tracking Data'!H584="M",3,IF('Tracking Data'!H584="L",5,IF('Tracking Data'!H584="XL",10)))))</f>
        <v>0</v>
      </c>
      <c r="N584" s="22" t="e">
        <f>WORKDAY('Tracking Data'!K584,M584)</f>
        <v>#VALUE!</v>
      </c>
      <c r="O584" s="22" t="e">
        <f>IF(L584&lt;&gt;1,N584,'Tracking Data'!R584)</f>
        <v>#VALUE!</v>
      </c>
    </row>
    <row r="585" spans="5:15" x14ac:dyDescent="0.25">
      <c r="E585" t="str">
        <f ca="1">IF(AND('Tracking Data'!K585&lt;&gt;"",'Tracking Data'!L585="",'Tracking Data'!$C585&lt;&gt;"Blocked",'Tracking Data'!$C585&lt;&gt;"Aborted"),1,"")</f>
        <v/>
      </c>
      <c r="F585" t="str">
        <f ca="1">IF(AND('Tracking Data'!L585&lt;&gt;"",'Tracking Data'!M585="",'Tracking Data'!$C585&lt;&gt;"Blocked",'Tracking Data'!$C585&lt;&gt;"Aborted"),1,"")</f>
        <v/>
      </c>
      <c r="G585" t="str">
        <f ca="1">IF(AND('Tracking Data'!M585&lt;&gt;"",'Tracking Data'!N585="",'Tracking Data'!$C585&lt;&gt;"Blocked",'Tracking Data'!$C585&lt;&gt;"Aborted"),1,"")</f>
        <v/>
      </c>
      <c r="H585" t="str">
        <f ca="1">IF(AND('Tracking Data'!N585&lt;&gt;"",'Tracking Data'!O585="",'Tracking Data'!$C585&lt;&gt;"Blocked",'Tracking Data'!$C585&lt;&gt;"Aborted"),1,"")</f>
        <v/>
      </c>
      <c r="I585" t="str">
        <f ca="1">IF(AND('Tracking Data'!O585&lt;&gt;"",'Tracking Data'!P585="",'Tracking Data'!$C585&lt;&gt;"Blocked",'Tracking Data'!$C585&lt;&gt;"Aborted"),1,"")</f>
        <v/>
      </c>
      <c r="J585" t="str">
        <f ca="1">IF(AND('Tracking Data'!P585&lt;&gt;"",'Tracking Data'!Q585="",'Tracking Data'!$C585&lt;&gt;"Blocked",'Tracking Data'!$C585&lt;&gt;"Aborted"),1,"")</f>
        <v/>
      </c>
      <c r="K585" t="str">
        <f ca="1">IF(AND('Tracking Data'!Q585&lt;&gt;"",'Tracking Data'!R585="",'Tracking Data'!$C585&lt;&gt;"Blocked",'Tracking Data'!$C585&lt;&gt;"Aborted"),1,"")</f>
        <v/>
      </c>
      <c r="L585" t="str">
        <f>IF('Tracking Data'!R585&lt;&gt;"",1,"")</f>
        <v/>
      </c>
      <c r="M585" t="b">
        <f>IF('Tracking Data'!H585="XS",0,IF('Tracking Data'!H585="S",2,IF('Tracking Data'!H585="M",3,IF('Tracking Data'!H585="L",5,IF('Tracking Data'!H585="XL",10)))))</f>
        <v>0</v>
      </c>
      <c r="N585" s="22" t="e">
        <f>WORKDAY('Tracking Data'!K585,M585)</f>
        <v>#VALUE!</v>
      </c>
      <c r="O585" s="22" t="e">
        <f>IF(L585&lt;&gt;1,N585,'Tracking Data'!R585)</f>
        <v>#VALUE!</v>
      </c>
    </row>
    <row r="586" spans="5:15" x14ac:dyDescent="0.25">
      <c r="E586" t="str">
        <f ca="1">IF(AND('Tracking Data'!K586&lt;&gt;"",'Tracking Data'!L586="",'Tracking Data'!$C586&lt;&gt;"Blocked",'Tracking Data'!$C586&lt;&gt;"Aborted"),1,"")</f>
        <v/>
      </c>
      <c r="F586" t="str">
        <f ca="1">IF(AND('Tracking Data'!L586&lt;&gt;"",'Tracking Data'!M586="",'Tracking Data'!$C586&lt;&gt;"Blocked",'Tracking Data'!$C586&lt;&gt;"Aborted"),1,"")</f>
        <v/>
      </c>
      <c r="G586" t="str">
        <f ca="1">IF(AND('Tracking Data'!M586&lt;&gt;"",'Tracking Data'!N586="",'Tracking Data'!$C586&lt;&gt;"Blocked",'Tracking Data'!$C586&lt;&gt;"Aborted"),1,"")</f>
        <v/>
      </c>
      <c r="H586" t="str">
        <f ca="1">IF(AND('Tracking Data'!N586&lt;&gt;"",'Tracking Data'!O586="",'Tracking Data'!$C586&lt;&gt;"Blocked",'Tracking Data'!$C586&lt;&gt;"Aborted"),1,"")</f>
        <v/>
      </c>
      <c r="I586" t="str">
        <f ca="1">IF(AND('Tracking Data'!O586&lt;&gt;"",'Tracking Data'!P586="",'Tracking Data'!$C586&lt;&gt;"Blocked",'Tracking Data'!$C586&lt;&gt;"Aborted"),1,"")</f>
        <v/>
      </c>
      <c r="J586" t="str">
        <f ca="1">IF(AND('Tracking Data'!P586&lt;&gt;"",'Tracking Data'!Q586="",'Tracking Data'!$C586&lt;&gt;"Blocked",'Tracking Data'!$C586&lt;&gt;"Aborted"),1,"")</f>
        <v/>
      </c>
      <c r="K586" t="str">
        <f ca="1">IF(AND('Tracking Data'!Q586&lt;&gt;"",'Tracking Data'!R586="",'Tracking Data'!$C586&lt;&gt;"Blocked",'Tracking Data'!$C586&lt;&gt;"Aborted"),1,"")</f>
        <v/>
      </c>
      <c r="L586" t="str">
        <f>IF('Tracking Data'!R586&lt;&gt;"",1,"")</f>
        <v/>
      </c>
      <c r="M586" t="b">
        <f>IF('Tracking Data'!H586="XS",0,IF('Tracking Data'!H586="S",2,IF('Tracking Data'!H586="M",3,IF('Tracking Data'!H586="L",5,IF('Tracking Data'!H586="XL",10)))))</f>
        <v>0</v>
      </c>
      <c r="N586" s="22" t="e">
        <f>WORKDAY('Tracking Data'!K586,M586)</f>
        <v>#VALUE!</v>
      </c>
      <c r="O586" s="22" t="e">
        <f>IF(L586&lt;&gt;1,N586,'Tracking Data'!R586)</f>
        <v>#VALUE!</v>
      </c>
    </row>
    <row r="587" spans="5:15" x14ac:dyDescent="0.25">
      <c r="E587" t="str">
        <f ca="1">IF(AND('Tracking Data'!K587&lt;&gt;"",'Tracking Data'!L587="",'Tracking Data'!$C587&lt;&gt;"Blocked",'Tracking Data'!$C587&lt;&gt;"Aborted"),1,"")</f>
        <v/>
      </c>
      <c r="F587" t="str">
        <f ca="1">IF(AND('Tracking Data'!L587&lt;&gt;"",'Tracking Data'!M587="",'Tracking Data'!$C587&lt;&gt;"Blocked",'Tracking Data'!$C587&lt;&gt;"Aborted"),1,"")</f>
        <v/>
      </c>
      <c r="G587" t="str">
        <f ca="1">IF(AND('Tracking Data'!M587&lt;&gt;"",'Tracking Data'!N587="",'Tracking Data'!$C587&lt;&gt;"Blocked",'Tracking Data'!$C587&lt;&gt;"Aborted"),1,"")</f>
        <v/>
      </c>
      <c r="H587" t="str">
        <f ca="1">IF(AND('Tracking Data'!N587&lt;&gt;"",'Tracking Data'!O587="",'Tracking Data'!$C587&lt;&gt;"Blocked",'Tracking Data'!$C587&lt;&gt;"Aborted"),1,"")</f>
        <v/>
      </c>
      <c r="I587" t="str">
        <f ca="1">IF(AND('Tracking Data'!O587&lt;&gt;"",'Tracking Data'!P587="",'Tracking Data'!$C587&lt;&gt;"Blocked",'Tracking Data'!$C587&lt;&gt;"Aborted"),1,"")</f>
        <v/>
      </c>
      <c r="J587" t="str">
        <f ca="1">IF(AND('Tracking Data'!P587&lt;&gt;"",'Tracking Data'!Q587="",'Tracking Data'!$C587&lt;&gt;"Blocked",'Tracking Data'!$C587&lt;&gt;"Aborted"),1,"")</f>
        <v/>
      </c>
      <c r="K587" t="str">
        <f ca="1">IF(AND('Tracking Data'!Q587&lt;&gt;"",'Tracking Data'!R587="",'Tracking Data'!$C587&lt;&gt;"Blocked",'Tracking Data'!$C587&lt;&gt;"Aborted"),1,"")</f>
        <v/>
      </c>
      <c r="L587" t="str">
        <f>IF('Tracking Data'!R587&lt;&gt;"",1,"")</f>
        <v/>
      </c>
      <c r="M587" t="b">
        <f>IF('Tracking Data'!H587="XS",0,IF('Tracking Data'!H587="S",2,IF('Tracking Data'!H587="M",3,IF('Tracking Data'!H587="L",5,IF('Tracking Data'!H587="XL",10)))))</f>
        <v>0</v>
      </c>
      <c r="N587" s="22" t="e">
        <f>WORKDAY('Tracking Data'!K587,M587)</f>
        <v>#VALUE!</v>
      </c>
      <c r="O587" s="22" t="e">
        <f>IF(L587&lt;&gt;1,N587,'Tracking Data'!R587)</f>
        <v>#VALUE!</v>
      </c>
    </row>
    <row r="588" spans="5:15" x14ac:dyDescent="0.25">
      <c r="E588" t="str">
        <f ca="1">IF(AND('Tracking Data'!K588&lt;&gt;"",'Tracking Data'!L588="",'Tracking Data'!$C588&lt;&gt;"Blocked",'Tracking Data'!$C588&lt;&gt;"Aborted"),1,"")</f>
        <v/>
      </c>
      <c r="F588" t="str">
        <f ca="1">IF(AND('Tracking Data'!L588&lt;&gt;"",'Tracking Data'!M588="",'Tracking Data'!$C588&lt;&gt;"Blocked",'Tracking Data'!$C588&lt;&gt;"Aborted"),1,"")</f>
        <v/>
      </c>
      <c r="G588" t="str">
        <f ca="1">IF(AND('Tracking Data'!M588&lt;&gt;"",'Tracking Data'!N588="",'Tracking Data'!$C588&lt;&gt;"Blocked",'Tracking Data'!$C588&lt;&gt;"Aborted"),1,"")</f>
        <v/>
      </c>
      <c r="H588" t="str">
        <f ca="1">IF(AND('Tracking Data'!N588&lt;&gt;"",'Tracking Data'!O588="",'Tracking Data'!$C588&lt;&gt;"Blocked",'Tracking Data'!$C588&lt;&gt;"Aborted"),1,"")</f>
        <v/>
      </c>
      <c r="I588" t="str">
        <f ca="1">IF(AND('Tracking Data'!O588&lt;&gt;"",'Tracking Data'!P588="",'Tracking Data'!$C588&lt;&gt;"Blocked",'Tracking Data'!$C588&lt;&gt;"Aborted"),1,"")</f>
        <v/>
      </c>
      <c r="J588" t="str">
        <f ca="1">IF(AND('Tracking Data'!P588&lt;&gt;"",'Tracking Data'!Q588="",'Tracking Data'!$C588&lt;&gt;"Blocked",'Tracking Data'!$C588&lt;&gt;"Aborted"),1,"")</f>
        <v/>
      </c>
      <c r="K588" t="str">
        <f ca="1">IF(AND('Tracking Data'!Q588&lt;&gt;"",'Tracking Data'!R588="",'Tracking Data'!$C588&lt;&gt;"Blocked",'Tracking Data'!$C588&lt;&gt;"Aborted"),1,"")</f>
        <v/>
      </c>
      <c r="L588" t="str">
        <f>IF('Tracking Data'!R588&lt;&gt;"",1,"")</f>
        <v/>
      </c>
      <c r="M588" t="b">
        <f>IF('Tracking Data'!H588="XS",0,IF('Tracking Data'!H588="S",2,IF('Tracking Data'!H588="M",3,IF('Tracking Data'!H588="L",5,IF('Tracking Data'!H588="XL",10)))))</f>
        <v>0</v>
      </c>
      <c r="N588" s="22" t="e">
        <f>WORKDAY('Tracking Data'!K588,M588)</f>
        <v>#VALUE!</v>
      </c>
      <c r="O588" s="22" t="e">
        <f>IF(L588&lt;&gt;1,N588,'Tracking Data'!R588)</f>
        <v>#VALUE!</v>
      </c>
    </row>
    <row r="589" spans="5:15" x14ac:dyDescent="0.25">
      <c r="E589" t="str">
        <f ca="1">IF(AND('Tracking Data'!K589&lt;&gt;"",'Tracking Data'!L589="",'Tracking Data'!$C589&lt;&gt;"Blocked",'Tracking Data'!$C589&lt;&gt;"Aborted"),1,"")</f>
        <v/>
      </c>
      <c r="F589" t="str">
        <f ca="1">IF(AND('Tracking Data'!L589&lt;&gt;"",'Tracking Data'!M589="",'Tracking Data'!$C589&lt;&gt;"Blocked",'Tracking Data'!$C589&lt;&gt;"Aborted"),1,"")</f>
        <v/>
      </c>
      <c r="G589" t="str">
        <f ca="1">IF(AND('Tracking Data'!M589&lt;&gt;"",'Tracking Data'!N589="",'Tracking Data'!$C589&lt;&gt;"Blocked",'Tracking Data'!$C589&lt;&gt;"Aborted"),1,"")</f>
        <v/>
      </c>
      <c r="H589" t="str">
        <f ca="1">IF(AND('Tracking Data'!N589&lt;&gt;"",'Tracking Data'!O589="",'Tracking Data'!$C589&lt;&gt;"Blocked",'Tracking Data'!$C589&lt;&gt;"Aborted"),1,"")</f>
        <v/>
      </c>
      <c r="I589" t="str">
        <f ca="1">IF(AND('Tracking Data'!O589&lt;&gt;"",'Tracking Data'!P589="",'Tracking Data'!$C589&lt;&gt;"Blocked",'Tracking Data'!$C589&lt;&gt;"Aborted"),1,"")</f>
        <v/>
      </c>
      <c r="J589" t="str">
        <f ca="1">IF(AND('Tracking Data'!P589&lt;&gt;"",'Tracking Data'!Q589="",'Tracking Data'!$C589&lt;&gt;"Blocked",'Tracking Data'!$C589&lt;&gt;"Aborted"),1,"")</f>
        <v/>
      </c>
      <c r="K589" t="str">
        <f ca="1">IF(AND('Tracking Data'!Q589&lt;&gt;"",'Tracking Data'!R589="",'Tracking Data'!$C589&lt;&gt;"Blocked",'Tracking Data'!$C589&lt;&gt;"Aborted"),1,"")</f>
        <v/>
      </c>
      <c r="L589" t="str">
        <f>IF('Tracking Data'!R589&lt;&gt;"",1,"")</f>
        <v/>
      </c>
      <c r="M589" t="b">
        <f>IF('Tracking Data'!H589="XS",0,IF('Tracking Data'!H589="S",2,IF('Tracking Data'!H589="M",3,IF('Tracking Data'!H589="L",5,IF('Tracking Data'!H589="XL",10)))))</f>
        <v>0</v>
      </c>
      <c r="N589" s="22" t="e">
        <f>WORKDAY('Tracking Data'!K589,M589)</f>
        <v>#VALUE!</v>
      </c>
      <c r="O589" s="22" t="e">
        <f>IF(L589&lt;&gt;1,N589,'Tracking Data'!R589)</f>
        <v>#VALUE!</v>
      </c>
    </row>
    <row r="590" spans="5:15" x14ac:dyDescent="0.25">
      <c r="E590" t="str">
        <f ca="1">IF(AND('Tracking Data'!K590&lt;&gt;"",'Tracking Data'!L590="",'Tracking Data'!$C590&lt;&gt;"Blocked",'Tracking Data'!$C590&lt;&gt;"Aborted"),1,"")</f>
        <v/>
      </c>
      <c r="F590" t="str">
        <f ca="1">IF(AND('Tracking Data'!L590&lt;&gt;"",'Tracking Data'!M590="",'Tracking Data'!$C590&lt;&gt;"Blocked",'Tracking Data'!$C590&lt;&gt;"Aborted"),1,"")</f>
        <v/>
      </c>
      <c r="G590" t="str">
        <f ca="1">IF(AND('Tracking Data'!M590&lt;&gt;"",'Tracking Data'!N590="",'Tracking Data'!$C590&lt;&gt;"Blocked",'Tracking Data'!$C590&lt;&gt;"Aborted"),1,"")</f>
        <v/>
      </c>
      <c r="H590" t="str">
        <f ca="1">IF(AND('Tracking Data'!N590&lt;&gt;"",'Tracking Data'!O590="",'Tracking Data'!$C590&lt;&gt;"Blocked",'Tracking Data'!$C590&lt;&gt;"Aborted"),1,"")</f>
        <v/>
      </c>
      <c r="I590" t="str">
        <f ca="1">IF(AND('Tracking Data'!O590&lt;&gt;"",'Tracking Data'!P590="",'Tracking Data'!$C590&lt;&gt;"Blocked",'Tracking Data'!$C590&lt;&gt;"Aborted"),1,"")</f>
        <v/>
      </c>
      <c r="J590" t="str">
        <f ca="1">IF(AND('Tracking Data'!P590&lt;&gt;"",'Tracking Data'!Q590="",'Tracking Data'!$C590&lt;&gt;"Blocked",'Tracking Data'!$C590&lt;&gt;"Aborted"),1,"")</f>
        <v/>
      </c>
      <c r="K590" t="str">
        <f ca="1">IF(AND('Tracking Data'!Q590&lt;&gt;"",'Tracking Data'!R590="",'Tracking Data'!$C590&lt;&gt;"Blocked",'Tracking Data'!$C590&lt;&gt;"Aborted"),1,"")</f>
        <v/>
      </c>
      <c r="L590" t="str">
        <f>IF('Tracking Data'!R590&lt;&gt;"",1,"")</f>
        <v/>
      </c>
      <c r="M590" t="b">
        <f>IF('Tracking Data'!H590="XS",0,IF('Tracking Data'!H590="S",2,IF('Tracking Data'!H590="M",3,IF('Tracking Data'!H590="L",5,IF('Tracking Data'!H590="XL",10)))))</f>
        <v>0</v>
      </c>
      <c r="N590" s="22" t="e">
        <f>WORKDAY('Tracking Data'!K590,M590)</f>
        <v>#VALUE!</v>
      </c>
      <c r="O590" s="22" t="e">
        <f>IF(L590&lt;&gt;1,N590,'Tracking Data'!R590)</f>
        <v>#VALUE!</v>
      </c>
    </row>
    <row r="591" spans="5:15" x14ac:dyDescent="0.25">
      <c r="E591" t="str">
        <f ca="1">IF(AND('Tracking Data'!K591&lt;&gt;"",'Tracking Data'!L591="",'Tracking Data'!$C591&lt;&gt;"Blocked",'Tracking Data'!$C591&lt;&gt;"Aborted"),1,"")</f>
        <v/>
      </c>
      <c r="F591" t="str">
        <f ca="1">IF(AND('Tracking Data'!L591&lt;&gt;"",'Tracking Data'!M591="",'Tracking Data'!$C591&lt;&gt;"Blocked",'Tracking Data'!$C591&lt;&gt;"Aborted"),1,"")</f>
        <v/>
      </c>
      <c r="G591" t="str">
        <f ca="1">IF(AND('Tracking Data'!M591&lt;&gt;"",'Tracking Data'!N591="",'Tracking Data'!$C591&lt;&gt;"Blocked",'Tracking Data'!$C591&lt;&gt;"Aborted"),1,"")</f>
        <v/>
      </c>
      <c r="H591" t="str">
        <f ca="1">IF(AND('Tracking Data'!N591&lt;&gt;"",'Tracking Data'!O591="",'Tracking Data'!$C591&lt;&gt;"Blocked",'Tracking Data'!$C591&lt;&gt;"Aborted"),1,"")</f>
        <v/>
      </c>
      <c r="I591" t="str">
        <f ca="1">IF(AND('Tracking Data'!O591&lt;&gt;"",'Tracking Data'!P591="",'Tracking Data'!$C591&lt;&gt;"Blocked",'Tracking Data'!$C591&lt;&gt;"Aborted"),1,"")</f>
        <v/>
      </c>
      <c r="J591" t="str">
        <f ca="1">IF(AND('Tracking Data'!P591&lt;&gt;"",'Tracking Data'!Q591="",'Tracking Data'!$C591&lt;&gt;"Blocked",'Tracking Data'!$C591&lt;&gt;"Aborted"),1,"")</f>
        <v/>
      </c>
      <c r="K591" t="str">
        <f ca="1">IF(AND('Tracking Data'!Q591&lt;&gt;"",'Tracking Data'!R591="",'Tracking Data'!$C591&lt;&gt;"Blocked",'Tracking Data'!$C591&lt;&gt;"Aborted"),1,"")</f>
        <v/>
      </c>
      <c r="L591" t="str">
        <f>IF('Tracking Data'!R591&lt;&gt;"",1,"")</f>
        <v/>
      </c>
      <c r="M591" t="b">
        <f>IF('Tracking Data'!H591="XS",0,IF('Tracking Data'!H591="S",2,IF('Tracking Data'!H591="M",3,IF('Tracking Data'!H591="L",5,IF('Tracking Data'!H591="XL",10)))))</f>
        <v>0</v>
      </c>
      <c r="N591" s="22" t="e">
        <f>WORKDAY('Tracking Data'!K591,M591)</f>
        <v>#VALUE!</v>
      </c>
      <c r="O591" s="22" t="e">
        <f>IF(L591&lt;&gt;1,N591,'Tracking Data'!R591)</f>
        <v>#VALUE!</v>
      </c>
    </row>
    <row r="592" spans="5:15" x14ac:dyDescent="0.25">
      <c r="E592" t="str">
        <f ca="1">IF(AND('Tracking Data'!K592&lt;&gt;"",'Tracking Data'!L592="",'Tracking Data'!$C592&lt;&gt;"Blocked",'Tracking Data'!$C592&lt;&gt;"Aborted"),1,"")</f>
        <v/>
      </c>
      <c r="F592" t="str">
        <f ca="1">IF(AND('Tracking Data'!L592&lt;&gt;"",'Tracking Data'!M592="",'Tracking Data'!$C592&lt;&gt;"Blocked",'Tracking Data'!$C592&lt;&gt;"Aborted"),1,"")</f>
        <v/>
      </c>
      <c r="G592" t="str">
        <f ca="1">IF(AND('Tracking Data'!M592&lt;&gt;"",'Tracking Data'!N592="",'Tracking Data'!$C592&lt;&gt;"Blocked",'Tracking Data'!$C592&lt;&gt;"Aborted"),1,"")</f>
        <v/>
      </c>
      <c r="H592" t="str">
        <f ca="1">IF(AND('Tracking Data'!N592&lt;&gt;"",'Tracking Data'!O592="",'Tracking Data'!$C592&lt;&gt;"Blocked",'Tracking Data'!$C592&lt;&gt;"Aborted"),1,"")</f>
        <v/>
      </c>
      <c r="I592" t="str">
        <f ca="1">IF(AND('Tracking Data'!O592&lt;&gt;"",'Tracking Data'!P592="",'Tracking Data'!$C592&lt;&gt;"Blocked",'Tracking Data'!$C592&lt;&gt;"Aborted"),1,"")</f>
        <v/>
      </c>
      <c r="J592" t="str">
        <f ca="1">IF(AND('Tracking Data'!P592&lt;&gt;"",'Tracking Data'!Q592="",'Tracking Data'!$C592&lt;&gt;"Blocked",'Tracking Data'!$C592&lt;&gt;"Aborted"),1,"")</f>
        <v/>
      </c>
      <c r="K592" t="str">
        <f ca="1">IF(AND('Tracking Data'!Q592&lt;&gt;"",'Tracking Data'!R592="",'Tracking Data'!$C592&lt;&gt;"Blocked",'Tracking Data'!$C592&lt;&gt;"Aborted"),1,"")</f>
        <v/>
      </c>
      <c r="L592" t="str">
        <f>IF('Tracking Data'!R592&lt;&gt;"",1,"")</f>
        <v/>
      </c>
      <c r="M592" t="b">
        <f>IF('Tracking Data'!H592="XS",0,IF('Tracking Data'!H592="S",2,IF('Tracking Data'!H592="M",3,IF('Tracking Data'!H592="L",5,IF('Tracking Data'!H592="XL",10)))))</f>
        <v>0</v>
      </c>
      <c r="N592" s="22" t="e">
        <f>WORKDAY('Tracking Data'!K592,M592)</f>
        <v>#VALUE!</v>
      </c>
      <c r="O592" s="22" t="e">
        <f>IF(L592&lt;&gt;1,N592,'Tracking Data'!R592)</f>
        <v>#VALUE!</v>
      </c>
    </row>
    <row r="593" spans="5:15" x14ac:dyDescent="0.25">
      <c r="E593" t="str">
        <f ca="1">IF(AND('Tracking Data'!K593&lt;&gt;"",'Tracking Data'!L593="",'Tracking Data'!$C593&lt;&gt;"Blocked",'Tracking Data'!$C593&lt;&gt;"Aborted"),1,"")</f>
        <v/>
      </c>
      <c r="F593" t="str">
        <f ca="1">IF(AND('Tracking Data'!L593&lt;&gt;"",'Tracking Data'!M593="",'Tracking Data'!$C593&lt;&gt;"Blocked",'Tracking Data'!$C593&lt;&gt;"Aborted"),1,"")</f>
        <v/>
      </c>
      <c r="G593" t="str">
        <f ca="1">IF(AND('Tracking Data'!M593&lt;&gt;"",'Tracking Data'!N593="",'Tracking Data'!$C593&lt;&gt;"Blocked",'Tracking Data'!$C593&lt;&gt;"Aborted"),1,"")</f>
        <v/>
      </c>
      <c r="H593" t="str">
        <f ca="1">IF(AND('Tracking Data'!N593&lt;&gt;"",'Tracking Data'!O593="",'Tracking Data'!$C593&lt;&gt;"Blocked",'Tracking Data'!$C593&lt;&gt;"Aborted"),1,"")</f>
        <v/>
      </c>
      <c r="I593" t="str">
        <f ca="1">IF(AND('Tracking Data'!O593&lt;&gt;"",'Tracking Data'!P593="",'Tracking Data'!$C593&lt;&gt;"Blocked",'Tracking Data'!$C593&lt;&gt;"Aborted"),1,"")</f>
        <v/>
      </c>
      <c r="J593" t="str">
        <f ca="1">IF(AND('Tracking Data'!P593&lt;&gt;"",'Tracking Data'!Q593="",'Tracking Data'!$C593&lt;&gt;"Blocked",'Tracking Data'!$C593&lt;&gt;"Aborted"),1,"")</f>
        <v/>
      </c>
      <c r="K593" t="str">
        <f ca="1">IF(AND('Tracking Data'!Q593&lt;&gt;"",'Tracking Data'!R593="",'Tracking Data'!$C593&lt;&gt;"Blocked",'Tracking Data'!$C593&lt;&gt;"Aborted"),1,"")</f>
        <v/>
      </c>
      <c r="L593" t="str">
        <f>IF('Tracking Data'!R593&lt;&gt;"",1,"")</f>
        <v/>
      </c>
      <c r="M593" t="b">
        <f>IF('Tracking Data'!H593="XS",0,IF('Tracking Data'!H593="S",2,IF('Tracking Data'!H593="M",3,IF('Tracking Data'!H593="L",5,IF('Tracking Data'!H593="XL",10)))))</f>
        <v>0</v>
      </c>
      <c r="N593" s="22" t="e">
        <f>WORKDAY('Tracking Data'!K593,M593)</f>
        <v>#VALUE!</v>
      </c>
      <c r="O593" s="22" t="e">
        <f>IF(L593&lt;&gt;1,N593,'Tracking Data'!R593)</f>
        <v>#VALUE!</v>
      </c>
    </row>
    <row r="594" spans="5:15" x14ac:dyDescent="0.25">
      <c r="E594" t="str">
        <f ca="1">IF(AND('Tracking Data'!K594&lt;&gt;"",'Tracking Data'!L594="",'Tracking Data'!$C594&lt;&gt;"Blocked",'Tracking Data'!$C594&lt;&gt;"Aborted"),1,"")</f>
        <v/>
      </c>
      <c r="F594" t="str">
        <f ca="1">IF(AND('Tracking Data'!L594&lt;&gt;"",'Tracking Data'!M594="",'Tracking Data'!$C594&lt;&gt;"Blocked",'Tracking Data'!$C594&lt;&gt;"Aborted"),1,"")</f>
        <v/>
      </c>
      <c r="G594" t="str">
        <f ca="1">IF(AND('Tracking Data'!M594&lt;&gt;"",'Tracking Data'!N594="",'Tracking Data'!$C594&lt;&gt;"Blocked",'Tracking Data'!$C594&lt;&gt;"Aborted"),1,"")</f>
        <v/>
      </c>
      <c r="H594" t="str">
        <f ca="1">IF(AND('Tracking Data'!N594&lt;&gt;"",'Tracking Data'!O594="",'Tracking Data'!$C594&lt;&gt;"Blocked",'Tracking Data'!$C594&lt;&gt;"Aborted"),1,"")</f>
        <v/>
      </c>
      <c r="I594" t="str">
        <f ca="1">IF(AND('Tracking Data'!O594&lt;&gt;"",'Tracking Data'!P594="",'Tracking Data'!$C594&lt;&gt;"Blocked",'Tracking Data'!$C594&lt;&gt;"Aborted"),1,"")</f>
        <v/>
      </c>
      <c r="J594" t="str">
        <f ca="1">IF(AND('Tracking Data'!P594&lt;&gt;"",'Tracking Data'!Q594="",'Tracking Data'!$C594&lt;&gt;"Blocked",'Tracking Data'!$C594&lt;&gt;"Aborted"),1,"")</f>
        <v/>
      </c>
      <c r="K594" t="str">
        <f ca="1">IF(AND('Tracking Data'!Q594&lt;&gt;"",'Tracking Data'!R594="",'Tracking Data'!$C594&lt;&gt;"Blocked",'Tracking Data'!$C594&lt;&gt;"Aborted"),1,"")</f>
        <v/>
      </c>
      <c r="L594" t="str">
        <f>IF('Tracking Data'!R594&lt;&gt;"",1,"")</f>
        <v/>
      </c>
      <c r="M594" t="b">
        <f>IF('Tracking Data'!H594="XS",0,IF('Tracking Data'!H594="S",2,IF('Tracking Data'!H594="M",3,IF('Tracking Data'!H594="L",5,IF('Tracking Data'!H594="XL",10)))))</f>
        <v>0</v>
      </c>
      <c r="N594" s="22" t="e">
        <f>WORKDAY('Tracking Data'!K594,M594)</f>
        <v>#VALUE!</v>
      </c>
      <c r="O594" s="22" t="e">
        <f>IF(L594&lt;&gt;1,N594,'Tracking Data'!R594)</f>
        <v>#VALUE!</v>
      </c>
    </row>
    <row r="595" spans="5:15" x14ac:dyDescent="0.25">
      <c r="E595" t="str">
        <f ca="1">IF(AND('Tracking Data'!K595&lt;&gt;"",'Tracking Data'!L595="",'Tracking Data'!$C595&lt;&gt;"Blocked",'Tracking Data'!$C595&lt;&gt;"Aborted"),1,"")</f>
        <v/>
      </c>
      <c r="F595" t="str">
        <f ca="1">IF(AND('Tracking Data'!L595&lt;&gt;"",'Tracking Data'!M595="",'Tracking Data'!$C595&lt;&gt;"Blocked",'Tracking Data'!$C595&lt;&gt;"Aborted"),1,"")</f>
        <v/>
      </c>
      <c r="G595" t="str">
        <f ca="1">IF(AND('Tracking Data'!M595&lt;&gt;"",'Tracking Data'!N595="",'Tracking Data'!$C595&lt;&gt;"Blocked",'Tracking Data'!$C595&lt;&gt;"Aborted"),1,"")</f>
        <v/>
      </c>
      <c r="H595" t="str">
        <f ca="1">IF(AND('Tracking Data'!N595&lt;&gt;"",'Tracking Data'!O595="",'Tracking Data'!$C595&lt;&gt;"Blocked",'Tracking Data'!$C595&lt;&gt;"Aborted"),1,"")</f>
        <v/>
      </c>
      <c r="I595" t="str">
        <f ca="1">IF(AND('Tracking Data'!O595&lt;&gt;"",'Tracking Data'!P595="",'Tracking Data'!$C595&lt;&gt;"Blocked",'Tracking Data'!$C595&lt;&gt;"Aborted"),1,"")</f>
        <v/>
      </c>
      <c r="J595" t="str">
        <f ca="1">IF(AND('Tracking Data'!P595&lt;&gt;"",'Tracking Data'!Q595="",'Tracking Data'!$C595&lt;&gt;"Blocked",'Tracking Data'!$C595&lt;&gt;"Aborted"),1,"")</f>
        <v/>
      </c>
      <c r="K595" t="str">
        <f ca="1">IF(AND('Tracking Data'!Q595&lt;&gt;"",'Tracking Data'!R595="",'Tracking Data'!$C595&lt;&gt;"Blocked",'Tracking Data'!$C595&lt;&gt;"Aborted"),1,"")</f>
        <v/>
      </c>
      <c r="L595" t="str">
        <f>IF('Tracking Data'!R595&lt;&gt;"",1,"")</f>
        <v/>
      </c>
      <c r="M595" t="b">
        <f>IF('Tracking Data'!H595="XS",0,IF('Tracking Data'!H595="S",2,IF('Tracking Data'!H595="M",3,IF('Tracking Data'!H595="L",5,IF('Tracking Data'!H595="XL",10)))))</f>
        <v>0</v>
      </c>
      <c r="N595" s="22" t="e">
        <f>WORKDAY('Tracking Data'!K595,M595)</f>
        <v>#VALUE!</v>
      </c>
      <c r="O595" s="22" t="e">
        <f>IF(L595&lt;&gt;1,N595,'Tracking Data'!R595)</f>
        <v>#VALUE!</v>
      </c>
    </row>
    <row r="596" spans="5:15" x14ac:dyDescent="0.25">
      <c r="E596" t="str">
        <f ca="1">IF(AND('Tracking Data'!K596&lt;&gt;"",'Tracking Data'!L596="",'Tracking Data'!$C596&lt;&gt;"Blocked",'Tracking Data'!$C596&lt;&gt;"Aborted"),1,"")</f>
        <v/>
      </c>
      <c r="F596" t="str">
        <f ca="1">IF(AND('Tracking Data'!L596&lt;&gt;"",'Tracking Data'!M596="",'Tracking Data'!$C596&lt;&gt;"Blocked",'Tracking Data'!$C596&lt;&gt;"Aborted"),1,"")</f>
        <v/>
      </c>
      <c r="G596" t="str">
        <f ca="1">IF(AND('Tracking Data'!M596&lt;&gt;"",'Tracking Data'!N596="",'Tracking Data'!$C596&lt;&gt;"Blocked",'Tracking Data'!$C596&lt;&gt;"Aborted"),1,"")</f>
        <v/>
      </c>
      <c r="H596" t="str">
        <f ca="1">IF(AND('Tracking Data'!N596&lt;&gt;"",'Tracking Data'!O596="",'Tracking Data'!$C596&lt;&gt;"Blocked",'Tracking Data'!$C596&lt;&gt;"Aborted"),1,"")</f>
        <v/>
      </c>
      <c r="I596" t="str">
        <f ca="1">IF(AND('Tracking Data'!O596&lt;&gt;"",'Tracking Data'!P596="",'Tracking Data'!$C596&lt;&gt;"Blocked",'Tracking Data'!$C596&lt;&gt;"Aborted"),1,"")</f>
        <v/>
      </c>
      <c r="J596" t="str">
        <f ca="1">IF(AND('Tracking Data'!P596&lt;&gt;"",'Tracking Data'!Q596="",'Tracking Data'!$C596&lt;&gt;"Blocked",'Tracking Data'!$C596&lt;&gt;"Aborted"),1,"")</f>
        <v/>
      </c>
      <c r="K596" t="str">
        <f ca="1">IF(AND('Tracking Data'!Q596&lt;&gt;"",'Tracking Data'!R596="",'Tracking Data'!$C596&lt;&gt;"Blocked",'Tracking Data'!$C596&lt;&gt;"Aborted"),1,"")</f>
        <v/>
      </c>
      <c r="L596" t="str">
        <f>IF('Tracking Data'!R596&lt;&gt;"",1,"")</f>
        <v/>
      </c>
      <c r="M596" t="b">
        <f>IF('Tracking Data'!H596="XS",0,IF('Tracking Data'!H596="S",2,IF('Tracking Data'!H596="M",3,IF('Tracking Data'!H596="L",5,IF('Tracking Data'!H596="XL",10)))))</f>
        <v>0</v>
      </c>
      <c r="N596" s="22" t="e">
        <f>WORKDAY('Tracking Data'!K596,M596)</f>
        <v>#VALUE!</v>
      </c>
      <c r="O596" s="22" t="e">
        <f>IF(L596&lt;&gt;1,N596,'Tracking Data'!R596)</f>
        <v>#VALUE!</v>
      </c>
    </row>
    <row r="597" spans="5:15" x14ac:dyDescent="0.25">
      <c r="E597" t="str">
        <f ca="1">IF(AND('Tracking Data'!K597&lt;&gt;"",'Tracking Data'!L597="",'Tracking Data'!$C597&lt;&gt;"Blocked",'Tracking Data'!$C597&lt;&gt;"Aborted"),1,"")</f>
        <v/>
      </c>
      <c r="F597" t="str">
        <f ca="1">IF(AND('Tracking Data'!L597&lt;&gt;"",'Tracking Data'!M597="",'Tracking Data'!$C597&lt;&gt;"Blocked",'Tracking Data'!$C597&lt;&gt;"Aborted"),1,"")</f>
        <v/>
      </c>
      <c r="G597" t="str">
        <f ca="1">IF(AND('Tracking Data'!M597&lt;&gt;"",'Tracking Data'!N597="",'Tracking Data'!$C597&lt;&gt;"Blocked",'Tracking Data'!$C597&lt;&gt;"Aborted"),1,"")</f>
        <v/>
      </c>
      <c r="H597" t="str">
        <f ca="1">IF(AND('Tracking Data'!N597&lt;&gt;"",'Tracking Data'!O597="",'Tracking Data'!$C597&lt;&gt;"Blocked",'Tracking Data'!$C597&lt;&gt;"Aborted"),1,"")</f>
        <v/>
      </c>
      <c r="I597" t="str">
        <f ca="1">IF(AND('Tracking Data'!O597&lt;&gt;"",'Tracking Data'!P597="",'Tracking Data'!$C597&lt;&gt;"Blocked",'Tracking Data'!$C597&lt;&gt;"Aborted"),1,"")</f>
        <v/>
      </c>
      <c r="J597" t="str">
        <f ca="1">IF(AND('Tracking Data'!P597&lt;&gt;"",'Tracking Data'!Q597="",'Tracking Data'!$C597&lt;&gt;"Blocked",'Tracking Data'!$C597&lt;&gt;"Aborted"),1,"")</f>
        <v/>
      </c>
      <c r="K597" t="str">
        <f ca="1">IF(AND('Tracking Data'!Q597&lt;&gt;"",'Tracking Data'!R597="",'Tracking Data'!$C597&lt;&gt;"Blocked",'Tracking Data'!$C597&lt;&gt;"Aborted"),1,"")</f>
        <v/>
      </c>
      <c r="L597" t="str">
        <f>IF('Tracking Data'!R597&lt;&gt;"",1,"")</f>
        <v/>
      </c>
      <c r="M597" t="b">
        <f>IF('Tracking Data'!H597="XS",0,IF('Tracking Data'!H597="S",2,IF('Tracking Data'!H597="M",3,IF('Tracking Data'!H597="L",5,IF('Tracking Data'!H597="XL",10)))))</f>
        <v>0</v>
      </c>
      <c r="N597" s="22" t="e">
        <f>WORKDAY('Tracking Data'!K597,M597)</f>
        <v>#VALUE!</v>
      </c>
      <c r="O597" s="22" t="e">
        <f>IF(L597&lt;&gt;1,N597,'Tracking Data'!R597)</f>
        <v>#VALUE!</v>
      </c>
    </row>
    <row r="598" spans="5:15" x14ac:dyDescent="0.25">
      <c r="E598" t="str">
        <f ca="1">IF(AND('Tracking Data'!K598&lt;&gt;"",'Tracking Data'!L598="",'Tracking Data'!$C598&lt;&gt;"Blocked",'Tracking Data'!$C598&lt;&gt;"Aborted"),1,"")</f>
        <v/>
      </c>
      <c r="F598" t="str">
        <f ca="1">IF(AND('Tracking Data'!L598&lt;&gt;"",'Tracking Data'!M598="",'Tracking Data'!$C598&lt;&gt;"Blocked",'Tracking Data'!$C598&lt;&gt;"Aborted"),1,"")</f>
        <v/>
      </c>
      <c r="G598" t="str">
        <f ca="1">IF(AND('Tracking Data'!M598&lt;&gt;"",'Tracking Data'!N598="",'Tracking Data'!$C598&lt;&gt;"Blocked",'Tracking Data'!$C598&lt;&gt;"Aborted"),1,"")</f>
        <v/>
      </c>
      <c r="H598" t="str">
        <f ca="1">IF(AND('Tracking Data'!N598&lt;&gt;"",'Tracking Data'!O598="",'Tracking Data'!$C598&lt;&gt;"Blocked",'Tracking Data'!$C598&lt;&gt;"Aborted"),1,"")</f>
        <v/>
      </c>
      <c r="I598" t="str">
        <f ca="1">IF(AND('Tracking Data'!O598&lt;&gt;"",'Tracking Data'!P598="",'Tracking Data'!$C598&lt;&gt;"Blocked",'Tracking Data'!$C598&lt;&gt;"Aborted"),1,"")</f>
        <v/>
      </c>
      <c r="J598" t="str">
        <f ca="1">IF(AND('Tracking Data'!P598&lt;&gt;"",'Tracking Data'!Q598="",'Tracking Data'!$C598&lt;&gt;"Blocked",'Tracking Data'!$C598&lt;&gt;"Aborted"),1,"")</f>
        <v/>
      </c>
      <c r="K598" t="str">
        <f ca="1">IF(AND('Tracking Data'!Q598&lt;&gt;"",'Tracking Data'!R598="",'Tracking Data'!$C598&lt;&gt;"Blocked",'Tracking Data'!$C598&lt;&gt;"Aborted"),1,"")</f>
        <v/>
      </c>
      <c r="L598" t="str">
        <f>IF('Tracking Data'!R598&lt;&gt;"",1,"")</f>
        <v/>
      </c>
      <c r="M598" t="b">
        <f>IF('Tracking Data'!H598="XS",0,IF('Tracking Data'!H598="S",2,IF('Tracking Data'!H598="M",3,IF('Tracking Data'!H598="L",5,IF('Tracking Data'!H598="XL",10)))))</f>
        <v>0</v>
      </c>
      <c r="N598" s="22" t="e">
        <f>WORKDAY('Tracking Data'!K598,M598)</f>
        <v>#VALUE!</v>
      </c>
      <c r="O598" s="22" t="e">
        <f>IF(L598&lt;&gt;1,N598,'Tracking Data'!R598)</f>
        <v>#VALUE!</v>
      </c>
    </row>
    <row r="599" spans="5:15" x14ac:dyDescent="0.25">
      <c r="E599" t="str">
        <f ca="1">IF(AND('Tracking Data'!K599&lt;&gt;"",'Tracking Data'!L599="",'Tracking Data'!$C599&lt;&gt;"Blocked",'Tracking Data'!$C599&lt;&gt;"Aborted"),1,"")</f>
        <v/>
      </c>
      <c r="F599" t="str">
        <f ca="1">IF(AND('Tracking Data'!L599&lt;&gt;"",'Tracking Data'!M599="",'Tracking Data'!$C599&lt;&gt;"Blocked",'Tracking Data'!$C599&lt;&gt;"Aborted"),1,"")</f>
        <v/>
      </c>
      <c r="G599" t="str">
        <f ca="1">IF(AND('Tracking Data'!M599&lt;&gt;"",'Tracking Data'!N599="",'Tracking Data'!$C599&lt;&gt;"Blocked",'Tracking Data'!$C599&lt;&gt;"Aborted"),1,"")</f>
        <v/>
      </c>
      <c r="H599" t="str">
        <f ca="1">IF(AND('Tracking Data'!N599&lt;&gt;"",'Tracking Data'!O599="",'Tracking Data'!$C599&lt;&gt;"Blocked",'Tracking Data'!$C599&lt;&gt;"Aborted"),1,"")</f>
        <v/>
      </c>
      <c r="I599" t="str">
        <f ca="1">IF(AND('Tracking Data'!O599&lt;&gt;"",'Tracking Data'!P599="",'Tracking Data'!$C599&lt;&gt;"Blocked",'Tracking Data'!$C599&lt;&gt;"Aborted"),1,"")</f>
        <v/>
      </c>
      <c r="J599" t="str">
        <f ca="1">IF(AND('Tracking Data'!P599&lt;&gt;"",'Tracking Data'!Q599="",'Tracking Data'!$C599&lt;&gt;"Blocked",'Tracking Data'!$C599&lt;&gt;"Aborted"),1,"")</f>
        <v/>
      </c>
      <c r="K599" t="str">
        <f ca="1">IF(AND('Tracking Data'!Q599&lt;&gt;"",'Tracking Data'!R599="",'Tracking Data'!$C599&lt;&gt;"Blocked",'Tracking Data'!$C599&lt;&gt;"Aborted"),1,"")</f>
        <v/>
      </c>
      <c r="L599" t="str">
        <f>IF('Tracking Data'!R599&lt;&gt;"",1,"")</f>
        <v/>
      </c>
      <c r="M599" t="b">
        <f>IF('Tracking Data'!H599="XS",0,IF('Tracking Data'!H599="S",2,IF('Tracking Data'!H599="M",3,IF('Tracking Data'!H599="L",5,IF('Tracking Data'!H599="XL",10)))))</f>
        <v>0</v>
      </c>
      <c r="N599" s="22" t="e">
        <f>WORKDAY('Tracking Data'!K599,M599)</f>
        <v>#VALUE!</v>
      </c>
      <c r="O599" s="22" t="e">
        <f>IF(L599&lt;&gt;1,N599,'Tracking Data'!R599)</f>
        <v>#VALUE!</v>
      </c>
    </row>
    <row r="600" spans="5:15" x14ac:dyDescent="0.25">
      <c r="E600" t="str">
        <f ca="1">IF(AND('Tracking Data'!K600&lt;&gt;"",'Tracking Data'!L600="",'Tracking Data'!$C600&lt;&gt;"Blocked",'Tracking Data'!$C600&lt;&gt;"Aborted"),1,"")</f>
        <v/>
      </c>
      <c r="F600" t="str">
        <f ca="1">IF(AND('Tracking Data'!L600&lt;&gt;"",'Tracking Data'!M600="",'Tracking Data'!$C600&lt;&gt;"Blocked",'Tracking Data'!$C600&lt;&gt;"Aborted"),1,"")</f>
        <v/>
      </c>
      <c r="G600" t="str">
        <f ca="1">IF(AND('Tracking Data'!M600&lt;&gt;"",'Tracking Data'!N600="",'Tracking Data'!$C600&lt;&gt;"Blocked",'Tracking Data'!$C600&lt;&gt;"Aborted"),1,"")</f>
        <v/>
      </c>
      <c r="H600" t="str">
        <f ca="1">IF(AND('Tracking Data'!N600&lt;&gt;"",'Tracking Data'!O600="",'Tracking Data'!$C600&lt;&gt;"Blocked",'Tracking Data'!$C600&lt;&gt;"Aborted"),1,"")</f>
        <v/>
      </c>
      <c r="I600" t="str">
        <f ca="1">IF(AND('Tracking Data'!O600&lt;&gt;"",'Tracking Data'!P600="",'Tracking Data'!$C600&lt;&gt;"Blocked",'Tracking Data'!$C600&lt;&gt;"Aborted"),1,"")</f>
        <v/>
      </c>
      <c r="J600" t="str">
        <f ca="1">IF(AND('Tracking Data'!P600&lt;&gt;"",'Tracking Data'!Q600="",'Tracking Data'!$C600&lt;&gt;"Blocked",'Tracking Data'!$C600&lt;&gt;"Aborted"),1,"")</f>
        <v/>
      </c>
      <c r="K600" t="str">
        <f ca="1">IF(AND('Tracking Data'!Q600&lt;&gt;"",'Tracking Data'!R600="",'Tracking Data'!$C600&lt;&gt;"Blocked",'Tracking Data'!$C600&lt;&gt;"Aborted"),1,"")</f>
        <v/>
      </c>
      <c r="L600" t="str">
        <f>IF('Tracking Data'!R600&lt;&gt;"",1,"")</f>
        <v/>
      </c>
      <c r="M600" t="b">
        <f>IF('Tracking Data'!H600="XS",0,IF('Tracking Data'!H600="S",2,IF('Tracking Data'!H600="M",3,IF('Tracking Data'!H600="L",5,IF('Tracking Data'!H600="XL",10)))))</f>
        <v>0</v>
      </c>
      <c r="N600" s="22" t="e">
        <f>WORKDAY('Tracking Data'!K600,M600)</f>
        <v>#VALUE!</v>
      </c>
      <c r="O600" s="22" t="e">
        <f>IF(L600&lt;&gt;1,N600,'Tracking Data'!R600)</f>
        <v>#VALUE!</v>
      </c>
    </row>
    <row r="601" spans="5:15" x14ac:dyDescent="0.25">
      <c r="E601" t="str">
        <f ca="1">IF(AND('Tracking Data'!K601&lt;&gt;"",'Tracking Data'!L601="",'Tracking Data'!$C601&lt;&gt;"Blocked",'Tracking Data'!$C601&lt;&gt;"Aborted"),1,"")</f>
        <v/>
      </c>
      <c r="F601" t="str">
        <f ca="1">IF(AND('Tracking Data'!L601&lt;&gt;"",'Tracking Data'!M601="",'Tracking Data'!$C601&lt;&gt;"Blocked",'Tracking Data'!$C601&lt;&gt;"Aborted"),1,"")</f>
        <v/>
      </c>
      <c r="G601" t="str">
        <f ca="1">IF(AND('Tracking Data'!M601&lt;&gt;"",'Tracking Data'!N601="",'Tracking Data'!$C601&lt;&gt;"Blocked",'Tracking Data'!$C601&lt;&gt;"Aborted"),1,"")</f>
        <v/>
      </c>
      <c r="H601" t="str">
        <f ca="1">IF(AND('Tracking Data'!N601&lt;&gt;"",'Tracking Data'!O601="",'Tracking Data'!$C601&lt;&gt;"Blocked",'Tracking Data'!$C601&lt;&gt;"Aborted"),1,"")</f>
        <v/>
      </c>
      <c r="I601" t="str">
        <f ca="1">IF(AND('Tracking Data'!O601&lt;&gt;"",'Tracking Data'!P601="",'Tracking Data'!$C601&lt;&gt;"Blocked",'Tracking Data'!$C601&lt;&gt;"Aborted"),1,"")</f>
        <v/>
      </c>
      <c r="J601" t="str">
        <f ca="1">IF(AND('Tracking Data'!P601&lt;&gt;"",'Tracking Data'!Q601="",'Tracking Data'!$C601&lt;&gt;"Blocked",'Tracking Data'!$C601&lt;&gt;"Aborted"),1,"")</f>
        <v/>
      </c>
      <c r="K601" t="str">
        <f ca="1">IF(AND('Tracking Data'!Q601&lt;&gt;"",'Tracking Data'!R601="",'Tracking Data'!$C601&lt;&gt;"Blocked",'Tracking Data'!$C601&lt;&gt;"Aborted"),1,"")</f>
        <v/>
      </c>
      <c r="L601" t="str">
        <f>IF('Tracking Data'!R601&lt;&gt;"",1,"")</f>
        <v/>
      </c>
      <c r="M601" t="b">
        <f>IF('Tracking Data'!H601="XS",0,IF('Tracking Data'!H601="S",2,IF('Tracking Data'!H601="M",3,IF('Tracking Data'!H601="L",5,IF('Tracking Data'!H601="XL",10)))))</f>
        <v>0</v>
      </c>
      <c r="N601" s="22" t="e">
        <f>WORKDAY('Tracking Data'!K601,M601)</f>
        <v>#VALUE!</v>
      </c>
      <c r="O601" s="22" t="e">
        <f>IF(L601&lt;&gt;1,N601,'Tracking Data'!R601)</f>
        <v>#VALUE!</v>
      </c>
    </row>
    <row r="602" spans="5:15" x14ac:dyDescent="0.25">
      <c r="E602" t="str">
        <f ca="1">IF(AND('Tracking Data'!K602&lt;&gt;"",'Tracking Data'!L602="",'Tracking Data'!$C602&lt;&gt;"Blocked",'Tracking Data'!$C602&lt;&gt;"Aborted"),1,"")</f>
        <v/>
      </c>
      <c r="F602" t="str">
        <f ca="1">IF(AND('Tracking Data'!L602&lt;&gt;"",'Tracking Data'!M602="",'Tracking Data'!$C602&lt;&gt;"Blocked",'Tracking Data'!$C602&lt;&gt;"Aborted"),1,"")</f>
        <v/>
      </c>
      <c r="G602" t="str">
        <f ca="1">IF(AND('Tracking Data'!M602&lt;&gt;"",'Tracking Data'!N602="",'Tracking Data'!$C602&lt;&gt;"Blocked",'Tracking Data'!$C602&lt;&gt;"Aborted"),1,"")</f>
        <v/>
      </c>
      <c r="H602" t="str">
        <f ca="1">IF(AND('Tracking Data'!N602&lt;&gt;"",'Tracking Data'!O602="",'Tracking Data'!$C602&lt;&gt;"Blocked",'Tracking Data'!$C602&lt;&gt;"Aborted"),1,"")</f>
        <v/>
      </c>
      <c r="I602" t="str">
        <f ca="1">IF(AND('Tracking Data'!O602&lt;&gt;"",'Tracking Data'!P602="",'Tracking Data'!$C602&lt;&gt;"Blocked",'Tracking Data'!$C602&lt;&gt;"Aborted"),1,"")</f>
        <v/>
      </c>
      <c r="J602" t="str">
        <f ca="1">IF(AND('Tracking Data'!P602&lt;&gt;"",'Tracking Data'!Q602="",'Tracking Data'!$C602&lt;&gt;"Blocked",'Tracking Data'!$C602&lt;&gt;"Aborted"),1,"")</f>
        <v/>
      </c>
      <c r="K602" t="str">
        <f ca="1">IF(AND('Tracking Data'!Q602&lt;&gt;"",'Tracking Data'!R602="",'Tracking Data'!$C602&lt;&gt;"Blocked",'Tracking Data'!$C602&lt;&gt;"Aborted"),1,"")</f>
        <v/>
      </c>
      <c r="L602" t="str">
        <f>IF('Tracking Data'!R602&lt;&gt;"",1,"")</f>
        <v/>
      </c>
      <c r="M602" t="b">
        <f>IF('Tracking Data'!H602="XS",0,IF('Tracking Data'!H602="S",2,IF('Tracking Data'!H602="M",3,IF('Tracking Data'!H602="L",5,IF('Tracking Data'!H602="XL",10)))))</f>
        <v>0</v>
      </c>
      <c r="N602" s="22" t="e">
        <f>WORKDAY('Tracking Data'!K602,M602)</f>
        <v>#VALUE!</v>
      </c>
      <c r="O602" s="22" t="e">
        <f>IF(L602&lt;&gt;1,N602,'Tracking Data'!R602)</f>
        <v>#VALUE!</v>
      </c>
    </row>
    <row r="603" spans="5:15" x14ac:dyDescent="0.25">
      <c r="E603" t="str">
        <f ca="1">IF(AND('Tracking Data'!K603&lt;&gt;"",'Tracking Data'!L603="",'Tracking Data'!$C603&lt;&gt;"Blocked",'Tracking Data'!$C603&lt;&gt;"Aborted"),1,"")</f>
        <v/>
      </c>
      <c r="F603" t="str">
        <f ca="1">IF(AND('Tracking Data'!L603&lt;&gt;"",'Tracking Data'!M603="",'Tracking Data'!$C603&lt;&gt;"Blocked",'Tracking Data'!$C603&lt;&gt;"Aborted"),1,"")</f>
        <v/>
      </c>
      <c r="G603" t="str">
        <f ca="1">IF(AND('Tracking Data'!M603&lt;&gt;"",'Tracking Data'!N603="",'Tracking Data'!$C603&lt;&gt;"Blocked",'Tracking Data'!$C603&lt;&gt;"Aborted"),1,"")</f>
        <v/>
      </c>
      <c r="H603" t="str">
        <f ca="1">IF(AND('Tracking Data'!N603&lt;&gt;"",'Tracking Data'!O603="",'Tracking Data'!$C603&lt;&gt;"Blocked",'Tracking Data'!$C603&lt;&gt;"Aborted"),1,"")</f>
        <v/>
      </c>
      <c r="I603" t="str">
        <f ca="1">IF(AND('Tracking Data'!O603&lt;&gt;"",'Tracking Data'!P603="",'Tracking Data'!$C603&lt;&gt;"Blocked",'Tracking Data'!$C603&lt;&gt;"Aborted"),1,"")</f>
        <v/>
      </c>
      <c r="J603" t="str">
        <f ca="1">IF(AND('Tracking Data'!P603&lt;&gt;"",'Tracking Data'!Q603="",'Tracking Data'!$C603&lt;&gt;"Blocked",'Tracking Data'!$C603&lt;&gt;"Aborted"),1,"")</f>
        <v/>
      </c>
      <c r="K603" t="str">
        <f ca="1">IF(AND('Tracking Data'!Q603&lt;&gt;"",'Tracking Data'!R603="",'Tracking Data'!$C603&lt;&gt;"Blocked",'Tracking Data'!$C603&lt;&gt;"Aborted"),1,"")</f>
        <v/>
      </c>
      <c r="L603" t="str">
        <f>IF('Tracking Data'!R603&lt;&gt;"",1,"")</f>
        <v/>
      </c>
      <c r="M603" t="b">
        <f>IF('Tracking Data'!H603="XS",0,IF('Tracking Data'!H603="S",2,IF('Tracking Data'!H603="M",3,IF('Tracking Data'!H603="L",5,IF('Tracking Data'!H603="XL",10)))))</f>
        <v>0</v>
      </c>
      <c r="N603" s="22" t="e">
        <f>WORKDAY('Tracking Data'!K603,M603)</f>
        <v>#VALUE!</v>
      </c>
      <c r="O603" s="22" t="e">
        <f>IF(L603&lt;&gt;1,N603,'Tracking Data'!R603)</f>
        <v>#VALUE!</v>
      </c>
    </row>
    <row r="604" spans="5:15" x14ac:dyDescent="0.25">
      <c r="E604" t="str">
        <f ca="1">IF(AND('Tracking Data'!K604&lt;&gt;"",'Tracking Data'!L604="",'Tracking Data'!$C604&lt;&gt;"Blocked",'Tracking Data'!$C604&lt;&gt;"Aborted"),1,"")</f>
        <v/>
      </c>
      <c r="F604" t="str">
        <f ca="1">IF(AND('Tracking Data'!L604&lt;&gt;"",'Tracking Data'!M604="",'Tracking Data'!$C604&lt;&gt;"Blocked",'Tracking Data'!$C604&lt;&gt;"Aborted"),1,"")</f>
        <v/>
      </c>
      <c r="G604" t="str">
        <f ca="1">IF(AND('Tracking Data'!M604&lt;&gt;"",'Tracking Data'!N604="",'Tracking Data'!$C604&lt;&gt;"Blocked",'Tracking Data'!$C604&lt;&gt;"Aborted"),1,"")</f>
        <v/>
      </c>
      <c r="H604" t="str">
        <f ca="1">IF(AND('Tracking Data'!N604&lt;&gt;"",'Tracking Data'!O604="",'Tracking Data'!$C604&lt;&gt;"Blocked",'Tracking Data'!$C604&lt;&gt;"Aborted"),1,"")</f>
        <v/>
      </c>
      <c r="I604" t="str">
        <f ca="1">IF(AND('Tracking Data'!O604&lt;&gt;"",'Tracking Data'!P604="",'Tracking Data'!$C604&lt;&gt;"Blocked",'Tracking Data'!$C604&lt;&gt;"Aborted"),1,"")</f>
        <v/>
      </c>
      <c r="J604" t="str">
        <f ca="1">IF(AND('Tracking Data'!P604&lt;&gt;"",'Tracking Data'!Q604="",'Tracking Data'!$C604&lt;&gt;"Blocked",'Tracking Data'!$C604&lt;&gt;"Aborted"),1,"")</f>
        <v/>
      </c>
      <c r="K604" t="str">
        <f ca="1">IF(AND('Tracking Data'!Q604&lt;&gt;"",'Tracking Data'!R604="",'Tracking Data'!$C604&lt;&gt;"Blocked",'Tracking Data'!$C604&lt;&gt;"Aborted"),1,"")</f>
        <v/>
      </c>
      <c r="L604" t="str">
        <f>IF('Tracking Data'!R604&lt;&gt;"",1,"")</f>
        <v/>
      </c>
      <c r="M604" t="b">
        <f>IF('Tracking Data'!H604="XS",0,IF('Tracking Data'!H604="S",2,IF('Tracking Data'!H604="M",3,IF('Tracking Data'!H604="L",5,IF('Tracking Data'!H604="XL",10)))))</f>
        <v>0</v>
      </c>
      <c r="N604" s="22" t="e">
        <f>WORKDAY('Tracking Data'!K604,M604)</f>
        <v>#VALUE!</v>
      </c>
      <c r="O604" s="22" t="e">
        <f>IF(L604&lt;&gt;1,N604,'Tracking Data'!R604)</f>
        <v>#VALUE!</v>
      </c>
    </row>
    <row r="605" spans="5:15" x14ac:dyDescent="0.25">
      <c r="E605" t="str">
        <f ca="1">IF(AND('Tracking Data'!K605&lt;&gt;"",'Tracking Data'!L605="",'Tracking Data'!$C605&lt;&gt;"Blocked",'Tracking Data'!$C605&lt;&gt;"Aborted"),1,"")</f>
        <v/>
      </c>
      <c r="F605" t="str">
        <f ca="1">IF(AND('Tracking Data'!L605&lt;&gt;"",'Tracking Data'!M605="",'Tracking Data'!$C605&lt;&gt;"Blocked",'Tracking Data'!$C605&lt;&gt;"Aborted"),1,"")</f>
        <v/>
      </c>
      <c r="G605" t="str">
        <f ca="1">IF(AND('Tracking Data'!M605&lt;&gt;"",'Tracking Data'!N605="",'Tracking Data'!$C605&lt;&gt;"Blocked",'Tracking Data'!$C605&lt;&gt;"Aborted"),1,"")</f>
        <v/>
      </c>
      <c r="H605" t="str">
        <f ca="1">IF(AND('Tracking Data'!N605&lt;&gt;"",'Tracking Data'!O605="",'Tracking Data'!$C605&lt;&gt;"Blocked",'Tracking Data'!$C605&lt;&gt;"Aborted"),1,"")</f>
        <v/>
      </c>
      <c r="I605" t="str">
        <f ca="1">IF(AND('Tracking Data'!O605&lt;&gt;"",'Tracking Data'!P605="",'Tracking Data'!$C605&lt;&gt;"Blocked",'Tracking Data'!$C605&lt;&gt;"Aborted"),1,"")</f>
        <v/>
      </c>
      <c r="J605" t="str">
        <f ca="1">IF(AND('Tracking Data'!P605&lt;&gt;"",'Tracking Data'!Q605="",'Tracking Data'!$C605&lt;&gt;"Blocked",'Tracking Data'!$C605&lt;&gt;"Aborted"),1,"")</f>
        <v/>
      </c>
      <c r="K605" t="str">
        <f ca="1">IF(AND('Tracking Data'!Q605&lt;&gt;"",'Tracking Data'!R605="",'Tracking Data'!$C605&lt;&gt;"Blocked",'Tracking Data'!$C605&lt;&gt;"Aborted"),1,"")</f>
        <v/>
      </c>
      <c r="L605" t="str">
        <f>IF('Tracking Data'!R605&lt;&gt;"",1,"")</f>
        <v/>
      </c>
      <c r="M605" t="b">
        <f>IF('Tracking Data'!H605="XS",0,IF('Tracking Data'!H605="S",2,IF('Tracking Data'!H605="M",3,IF('Tracking Data'!H605="L",5,IF('Tracking Data'!H605="XL",10)))))</f>
        <v>0</v>
      </c>
      <c r="N605" s="22" t="e">
        <f>WORKDAY('Tracking Data'!K605,M605)</f>
        <v>#VALUE!</v>
      </c>
      <c r="O605" s="22" t="e">
        <f>IF(L605&lt;&gt;1,N605,'Tracking Data'!R605)</f>
        <v>#VALUE!</v>
      </c>
    </row>
    <row r="606" spans="5:15" x14ac:dyDescent="0.25">
      <c r="E606" t="str">
        <f ca="1">IF(AND('Tracking Data'!K606&lt;&gt;"",'Tracking Data'!L606="",'Tracking Data'!$C606&lt;&gt;"Blocked",'Tracking Data'!$C606&lt;&gt;"Aborted"),1,"")</f>
        <v/>
      </c>
      <c r="F606" t="str">
        <f ca="1">IF(AND('Tracking Data'!L606&lt;&gt;"",'Tracking Data'!M606="",'Tracking Data'!$C606&lt;&gt;"Blocked",'Tracking Data'!$C606&lt;&gt;"Aborted"),1,"")</f>
        <v/>
      </c>
      <c r="G606" t="str">
        <f ca="1">IF(AND('Tracking Data'!M606&lt;&gt;"",'Tracking Data'!N606="",'Tracking Data'!$C606&lt;&gt;"Blocked",'Tracking Data'!$C606&lt;&gt;"Aborted"),1,"")</f>
        <v/>
      </c>
      <c r="H606" t="str">
        <f ca="1">IF(AND('Tracking Data'!N606&lt;&gt;"",'Tracking Data'!O606="",'Tracking Data'!$C606&lt;&gt;"Blocked",'Tracking Data'!$C606&lt;&gt;"Aborted"),1,"")</f>
        <v/>
      </c>
      <c r="I606" t="str">
        <f ca="1">IF(AND('Tracking Data'!O606&lt;&gt;"",'Tracking Data'!P606="",'Tracking Data'!$C606&lt;&gt;"Blocked",'Tracking Data'!$C606&lt;&gt;"Aborted"),1,"")</f>
        <v/>
      </c>
      <c r="J606" t="str">
        <f ca="1">IF(AND('Tracking Data'!P606&lt;&gt;"",'Tracking Data'!Q606="",'Tracking Data'!$C606&lt;&gt;"Blocked",'Tracking Data'!$C606&lt;&gt;"Aborted"),1,"")</f>
        <v/>
      </c>
      <c r="K606" t="str">
        <f ca="1">IF(AND('Tracking Data'!Q606&lt;&gt;"",'Tracking Data'!R606="",'Tracking Data'!$C606&lt;&gt;"Blocked",'Tracking Data'!$C606&lt;&gt;"Aborted"),1,"")</f>
        <v/>
      </c>
      <c r="L606" t="str">
        <f>IF('Tracking Data'!R606&lt;&gt;"",1,"")</f>
        <v/>
      </c>
      <c r="M606" t="b">
        <f>IF('Tracking Data'!H606="XS",0,IF('Tracking Data'!H606="S",2,IF('Tracking Data'!H606="M",3,IF('Tracking Data'!H606="L",5,IF('Tracking Data'!H606="XL",10)))))</f>
        <v>0</v>
      </c>
      <c r="N606" s="22" t="e">
        <f>WORKDAY('Tracking Data'!K606,M606)</f>
        <v>#VALUE!</v>
      </c>
      <c r="O606" s="22" t="e">
        <f>IF(L606&lt;&gt;1,N606,'Tracking Data'!R606)</f>
        <v>#VALUE!</v>
      </c>
    </row>
    <row r="607" spans="5:15" x14ac:dyDescent="0.25">
      <c r="E607" t="str">
        <f ca="1">IF(AND('Tracking Data'!K607&lt;&gt;"",'Tracking Data'!L607="",'Tracking Data'!$C607&lt;&gt;"Blocked",'Tracking Data'!$C607&lt;&gt;"Aborted"),1,"")</f>
        <v/>
      </c>
      <c r="F607" t="str">
        <f ca="1">IF(AND('Tracking Data'!L607&lt;&gt;"",'Tracking Data'!M607="",'Tracking Data'!$C607&lt;&gt;"Blocked",'Tracking Data'!$C607&lt;&gt;"Aborted"),1,"")</f>
        <v/>
      </c>
      <c r="G607" t="str">
        <f ca="1">IF(AND('Tracking Data'!M607&lt;&gt;"",'Tracking Data'!N607="",'Tracking Data'!$C607&lt;&gt;"Blocked",'Tracking Data'!$C607&lt;&gt;"Aborted"),1,"")</f>
        <v/>
      </c>
      <c r="H607" t="str">
        <f ca="1">IF(AND('Tracking Data'!N607&lt;&gt;"",'Tracking Data'!O607="",'Tracking Data'!$C607&lt;&gt;"Blocked",'Tracking Data'!$C607&lt;&gt;"Aborted"),1,"")</f>
        <v/>
      </c>
      <c r="I607" t="str">
        <f ca="1">IF(AND('Tracking Data'!O607&lt;&gt;"",'Tracking Data'!P607="",'Tracking Data'!$C607&lt;&gt;"Blocked",'Tracking Data'!$C607&lt;&gt;"Aborted"),1,"")</f>
        <v/>
      </c>
      <c r="J607" t="str">
        <f ca="1">IF(AND('Tracking Data'!P607&lt;&gt;"",'Tracking Data'!Q607="",'Tracking Data'!$C607&lt;&gt;"Blocked",'Tracking Data'!$C607&lt;&gt;"Aborted"),1,"")</f>
        <v/>
      </c>
      <c r="K607" t="str">
        <f ca="1">IF(AND('Tracking Data'!Q607&lt;&gt;"",'Tracking Data'!R607="",'Tracking Data'!$C607&lt;&gt;"Blocked",'Tracking Data'!$C607&lt;&gt;"Aborted"),1,"")</f>
        <v/>
      </c>
      <c r="L607" t="str">
        <f>IF('Tracking Data'!R607&lt;&gt;"",1,"")</f>
        <v/>
      </c>
      <c r="M607" t="b">
        <f>IF('Tracking Data'!H607="XS",0,IF('Tracking Data'!H607="S",2,IF('Tracking Data'!H607="M",3,IF('Tracking Data'!H607="L",5,IF('Tracking Data'!H607="XL",10)))))</f>
        <v>0</v>
      </c>
      <c r="N607" s="22" t="e">
        <f>WORKDAY('Tracking Data'!K607,M607)</f>
        <v>#VALUE!</v>
      </c>
      <c r="O607" s="22" t="e">
        <f>IF(L607&lt;&gt;1,N607,'Tracking Data'!R607)</f>
        <v>#VALUE!</v>
      </c>
    </row>
    <row r="608" spans="5:15" x14ac:dyDescent="0.25">
      <c r="E608" t="str">
        <f ca="1">IF(AND('Tracking Data'!K608&lt;&gt;"",'Tracking Data'!L608="",'Tracking Data'!$C608&lt;&gt;"Blocked",'Tracking Data'!$C608&lt;&gt;"Aborted"),1,"")</f>
        <v/>
      </c>
      <c r="F608" t="str">
        <f ca="1">IF(AND('Tracking Data'!L608&lt;&gt;"",'Tracking Data'!M608="",'Tracking Data'!$C608&lt;&gt;"Blocked",'Tracking Data'!$C608&lt;&gt;"Aborted"),1,"")</f>
        <v/>
      </c>
      <c r="G608" t="str">
        <f ca="1">IF(AND('Tracking Data'!M608&lt;&gt;"",'Tracking Data'!N608="",'Tracking Data'!$C608&lt;&gt;"Blocked",'Tracking Data'!$C608&lt;&gt;"Aborted"),1,"")</f>
        <v/>
      </c>
      <c r="H608" t="str">
        <f ca="1">IF(AND('Tracking Data'!N608&lt;&gt;"",'Tracking Data'!O608="",'Tracking Data'!$C608&lt;&gt;"Blocked",'Tracking Data'!$C608&lt;&gt;"Aborted"),1,"")</f>
        <v/>
      </c>
      <c r="I608" t="str">
        <f ca="1">IF(AND('Tracking Data'!O608&lt;&gt;"",'Tracking Data'!P608="",'Tracking Data'!$C608&lt;&gt;"Blocked",'Tracking Data'!$C608&lt;&gt;"Aborted"),1,"")</f>
        <v/>
      </c>
      <c r="J608" t="str">
        <f ca="1">IF(AND('Tracking Data'!P608&lt;&gt;"",'Tracking Data'!Q608="",'Tracking Data'!$C608&lt;&gt;"Blocked",'Tracking Data'!$C608&lt;&gt;"Aborted"),1,"")</f>
        <v/>
      </c>
      <c r="K608" t="str">
        <f ca="1">IF(AND('Tracking Data'!Q608&lt;&gt;"",'Tracking Data'!R608="",'Tracking Data'!$C608&lt;&gt;"Blocked",'Tracking Data'!$C608&lt;&gt;"Aborted"),1,"")</f>
        <v/>
      </c>
      <c r="L608" t="str">
        <f>IF('Tracking Data'!R608&lt;&gt;"",1,"")</f>
        <v/>
      </c>
      <c r="M608" t="b">
        <f>IF('Tracking Data'!H608="XS",0,IF('Tracking Data'!H608="S",2,IF('Tracking Data'!H608="M",3,IF('Tracking Data'!H608="L",5,IF('Tracking Data'!H608="XL",10)))))</f>
        <v>0</v>
      </c>
      <c r="N608" s="22" t="e">
        <f>WORKDAY('Tracking Data'!K608,M608)</f>
        <v>#VALUE!</v>
      </c>
      <c r="O608" s="22" t="e">
        <f>IF(L608&lt;&gt;1,N608,'Tracking Data'!R608)</f>
        <v>#VALUE!</v>
      </c>
    </row>
    <row r="609" spans="5:15" x14ac:dyDescent="0.25">
      <c r="E609" t="str">
        <f ca="1">IF(AND('Tracking Data'!K609&lt;&gt;"",'Tracking Data'!L609="",'Tracking Data'!$C609&lt;&gt;"Blocked",'Tracking Data'!$C609&lt;&gt;"Aborted"),1,"")</f>
        <v/>
      </c>
      <c r="F609" t="str">
        <f ca="1">IF(AND('Tracking Data'!L609&lt;&gt;"",'Tracking Data'!M609="",'Tracking Data'!$C609&lt;&gt;"Blocked",'Tracking Data'!$C609&lt;&gt;"Aborted"),1,"")</f>
        <v/>
      </c>
      <c r="G609" t="str">
        <f ca="1">IF(AND('Tracking Data'!M609&lt;&gt;"",'Tracking Data'!N609="",'Tracking Data'!$C609&lt;&gt;"Blocked",'Tracking Data'!$C609&lt;&gt;"Aborted"),1,"")</f>
        <v/>
      </c>
      <c r="H609" t="str">
        <f ca="1">IF(AND('Tracking Data'!N609&lt;&gt;"",'Tracking Data'!O609="",'Tracking Data'!$C609&lt;&gt;"Blocked",'Tracking Data'!$C609&lt;&gt;"Aborted"),1,"")</f>
        <v/>
      </c>
      <c r="I609" t="str">
        <f ca="1">IF(AND('Tracking Data'!O609&lt;&gt;"",'Tracking Data'!P609="",'Tracking Data'!$C609&lt;&gt;"Blocked",'Tracking Data'!$C609&lt;&gt;"Aborted"),1,"")</f>
        <v/>
      </c>
      <c r="J609" t="str">
        <f ca="1">IF(AND('Tracking Data'!P609&lt;&gt;"",'Tracking Data'!Q609="",'Tracking Data'!$C609&lt;&gt;"Blocked",'Tracking Data'!$C609&lt;&gt;"Aborted"),1,"")</f>
        <v/>
      </c>
      <c r="K609" t="str">
        <f ca="1">IF(AND('Tracking Data'!Q609&lt;&gt;"",'Tracking Data'!R609="",'Tracking Data'!$C609&lt;&gt;"Blocked",'Tracking Data'!$C609&lt;&gt;"Aborted"),1,"")</f>
        <v/>
      </c>
      <c r="L609" t="str">
        <f>IF('Tracking Data'!R609&lt;&gt;"",1,"")</f>
        <v/>
      </c>
      <c r="M609" t="b">
        <f>IF('Tracking Data'!H609="XS",0,IF('Tracking Data'!H609="S",2,IF('Tracking Data'!H609="M",3,IF('Tracking Data'!H609="L",5,IF('Tracking Data'!H609="XL",10)))))</f>
        <v>0</v>
      </c>
      <c r="N609" s="22" t="e">
        <f>WORKDAY('Tracking Data'!K609,M609)</f>
        <v>#VALUE!</v>
      </c>
      <c r="O609" s="22" t="e">
        <f>IF(L609&lt;&gt;1,N609,'Tracking Data'!R609)</f>
        <v>#VALUE!</v>
      </c>
    </row>
    <row r="610" spans="5:15" x14ac:dyDescent="0.25">
      <c r="E610" t="str">
        <f ca="1">IF(AND('Tracking Data'!K610&lt;&gt;"",'Tracking Data'!L610="",'Tracking Data'!$C610&lt;&gt;"Blocked",'Tracking Data'!$C610&lt;&gt;"Aborted"),1,"")</f>
        <v/>
      </c>
      <c r="F610" t="str">
        <f ca="1">IF(AND('Tracking Data'!L610&lt;&gt;"",'Tracking Data'!M610="",'Tracking Data'!$C610&lt;&gt;"Blocked",'Tracking Data'!$C610&lt;&gt;"Aborted"),1,"")</f>
        <v/>
      </c>
      <c r="G610" t="str">
        <f ca="1">IF(AND('Tracking Data'!M610&lt;&gt;"",'Tracking Data'!N610="",'Tracking Data'!$C610&lt;&gt;"Blocked",'Tracking Data'!$C610&lt;&gt;"Aborted"),1,"")</f>
        <v/>
      </c>
      <c r="H610" t="str">
        <f ca="1">IF(AND('Tracking Data'!N610&lt;&gt;"",'Tracking Data'!O610="",'Tracking Data'!$C610&lt;&gt;"Blocked",'Tracking Data'!$C610&lt;&gt;"Aborted"),1,"")</f>
        <v/>
      </c>
      <c r="I610" t="str">
        <f ca="1">IF(AND('Tracking Data'!O610&lt;&gt;"",'Tracking Data'!P610="",'Tracking Data'!$C610&lt;&gt;"Blocked",'Tracking Data'!$C610&lt;&gt;"Aborted"),1,"")</f>
        <v/>
      </c>
      <c r="J610" t="str">
        <f ca="1">IF(AND('Tracking Data'!P610&lt;&gt;"",'Tracking Data'!Q610="",'Tracking Data'!$C610&lt;&gt;"Blocked",'Tracking Data'!$C610&lt;&gt;"Aborted"),1,"")</f>
        <v/>
      </c>
      <c r="K610" t="str">
        <f ca="1">IF(AND('Tracking Data'!Q610&lt;&gt;"",'Tracking Data'!R610="",'Tracking Data'!$C610&lt;&gt;"Blocked",'Tracking Data'!$C610&lt;&gt;"Aborted"),1,"")</f>
        <v/>
      </c>
      <c r="L610" t="str">
        <f>IF('Tracking Data'!R610&lt;&gt;"",1,"")</f>
        <v/>
      </c>
      <c r="M610" t="b">
        <f>IF('Tracking Data'!H610="XS",0,IF('Tracking Data'!H610="S",2,IF('Tracking Data'!H610="M",3,IF('Tracking Data'!H610="L",5,IF('Tracking Data'!H610="XL",10)))))</f>
        <v>0</v>
      </c>
      <c r="N610" s="22" t="e">
        <f>WORKDAY('Tracking Data'!K610,M610)</f>
        <v>#VALUE!</v>
      </c>
      <c r="O610" s="22" t="e">
        <f>IF(L610&lt;&gt;1,N610,'Tracking Data'!R610)</f>
        <v>#VALUE!</v>
      </c>
    </row>
    <row r="611" spans="5:15" x14ac:dyDescent="0.25">
      <c r="E611" t="str">
        <f ca="1">IF(AND('Tracking Data'!K611&lt;&gt;"",'Tracking Data'!L611="",'Tracking Data'!$C611&lt;&gt;"Blocked",'Tracking Data'!$C611&lt;&gt;"Aborted"),1,"")</f>
        <v/>
      </c>
      <c r="F611" t="str">
        <f ca="1">IF(AND('Tracking Data'!L611&lt;&gt;"",'Tracking Data'!M611="",'Tracking Data'!$C611&lt;&gt;"Blocked",'Tracking Data'!$C611&lt;&gt;"Aborted"),1,"")</f>
        <v/>
      </c>
      <c r="G611" t="str">
        <f ca="1">IF(AND('Tracking Data'!M611&lt;&gt;"",'Tracking Data'!N611="",'Tracking Data'!$C611&lt;&gt;"Blocked",'Tracking Data'!$C611&lt;&gt;"Aborted"),1,"")</f>
        <v/>
      </c>
      <c r="H611" t="str">
        <f ca="1">IF(AND('Tracking Data'!N611&lt;&gt;"",'Tracking Data'!O611="",'Tracking Data'!$C611&lt;&gt;"Blocked",'Tracking Data'!$C611&lt;&gt;"Aborted"),1,"")</f>
        <v/>
      </c>
      <c r="I611" t="str">
        <f ca="1">IF(AND('Tracking Data'!O611&lt;&gt;"",'Tracking Data'!P611="",'Tracking Data'!$C611&lt;&gt;"Blocked",'Tracking Data'!$C611&lt;&gt;"Aborted"),1,"")</f>
        <v/>
      </c>
      <c r="J611" t="str">
        <f ca="1">IF(AND('Tracking Data'!P611&lt;&gt;"",'Tracking Data'!Q611="",'Tracking Data'!$C611&lt;&gt;"Blocked",'Tracking Data'!$C611&lt;&gt;"Aborted"),1,"")</f>
        <v/>
      </c>
      <c r="K611" t="str">
        <f ca="1">IF(AND('Tracking Data'!Q611&lt;&gt;"",'Tracking Data'!R611="",'Tracking Data'!$C611&lt;&gt;"Blocked",'Tracking Data'!$C611&lt;&gt;"Aborted"),1,"")</f>
        <v/>
      </c>
      <c r="L611" t="str">
        <f>IF('Tracking Data'!R611&lt;&gt;"",1,"")</f>
        <v/>
      </c>
      <c r="M611" t="b">
        <f>IF('Tracking Data'!H611="XS",0,IF('Tracking Data'!H611="S",2,IF('Tracking Data'!H611="M",3,IF('Tracking Data'!H611="L",5,IF('Tracking Data'!H611="XL",10)))))</f>
        <v>0</v>
      </c>
      <c r="N611" s="22" t="e">
        <f>WORKDAY('Tracking Data'!K611,M611)</f>
        <v>#VALUE!</v>
      </c>
      <c r="O611" s="22" t="e">
        <f>IF(L611&lt;&gt;1,N611,'Tracking Data'!R611)</f>
        <v>#VALUE!</v>
      </c>
    </row>
    <row r="612" spans="5:15" x14ac:dyDescent="0.25">
      <c r="E612" t="str">
        <f ca="1">IF(AND('Tracking Data'!K612&lt;&gt;"",'Tracking Data'!L612="",'Tracking Data'!$C612&lt;&gt;"Blocked",'Tracking Data'!$C612&lt;&gt;"Aborted"),1,"")</f>
        <v/>
      </c>
      <c r="F612" t="str">
        <f ca="1">IF(AND('Tracking Data'!L612&lt;&gt;"",'Tracking Data'!M612="",'Tracking Data'!$C612&lt;&gt;"Blocked",'Tracking Data'!$C612&lt;&gt;"Aborted"),1,"")</f>
        <v/>
      </c>
      <c r="G612" t="str">
        <f ca="1">IF(AND('Tracking Data'!M612&lt;&gt;"",'Tracking Data'!N612="",'Tracking Data'!$C612&lt;&gt;"Blocked",'Tracking Data'!$C612&lt;&gt;"Aborted"),1,"")</f>
        <v/>
      </c>
      <c r="H612" t="str">
        <f ca="1">IF(AND('Tracking Data'!N612&lt;&gt;"",'Tracking Data'!O612="",'Tracking Data'!$C612&lt;&gt;"Blocked",'Tracking Data'!$C612&lt;&gt;"Aborted"),1,"")</f>
        <v/>
      </c>
      <c r="I612" t="str">
        <f ca="1">IF(AND('Tracking Data'!O612&lt;&gt;"",'Tracking Data'!P612="",'Tracking Data'!$C612&lt;&gt;"Blocked",'Tracking Data'!$C612&lt;&gt;"Aborted"),1,"")</f>
        <v/>
      </c>
      <c r="J612" t="str">
        <f ca="1">IF(AND('Tracking Data'!P612&lt;&gt;"",'Tracking Data'!Q612="",'Tracking Data'!$C612&lt;&gt;"Blocked",'Tracking Data'!$C612&lt;&gt;"Aborted"),1,"")</f>
        <v/>
      </c>
      <c r="K612" t="str">
        <f ca="1">IF(AND('Tracking Data'!Q612&lt;&gt;"",'Tracking Data'!R612="",'Tracking Data'!$C612&lt;&gt;"Blocked",'Tracking Data'!$C612&lt;&gt;"Aborted"),1,"")</f>
        <v/>
      </c>
      <c r="L612" t="str">
        <f>IF('Tracking Data'!R612&lt;&gt;"",1,"")</f>
        <v/>
      </c>
      <c r="M612" t="b">
        <f>IF('Tracking Data'!H612="XS",0,IF('Tracking Data'!H612="S",2,IF('Tracking Data'!H612="M",3,IF('Tracking Data'!H612="L",5,IF('Tracking Data'!H612="XL",10)))))</f>
        <v>0</v>
      </c>
      <c r="N612" s="22" t="e">
        <f>WORKDAY('Tracking Data'!K612,M612)</f>
        <v>#VALUE!</v>
      </c>
      <c r="O612" s="22" t="e">
        <f>IF(L612&lt;&gt;1,N612,'Tracking Data'!R612)</f>
        <v>#VALUE!</v>
      </c>
    </row>
    <row r="613" spans="5:15" x14ac:dyDescent="0.25">
      <c r="E613" t="str">
        <f ca="1">IF(AND('Tracking Data'!K613&lt;&gt;"",'Tracking Data'!L613="",'Tracking Data'!$C613&lt;&gt;"Blocked",'Tracking Data'!$C613&lt;&gt;"Aborted"),1,"")</f>
        <v/>
      </c>
      <c r="F613" t="str">
        <f ca="1">IF(AND('Tracking Data'!L613&lt;&gt;"",'Tracking Data'!M613="",'Tracking Data'!$C613&lt;&gt;"Blocked",'Tracking Data'!$C613&lt;&gt;"Aborted"),1,"")</f>
        <v/>
      </c>
      <c r="G613" t="str">
        <f ca="1">IF(AND('Tracking Data'!M613&lt;&gt;"",'Tracking Data'!N613="",'Tracking Data'!$C613&lt;&gt;"Blocked",'Tracking Data'!$C613&lt;&gt;"Aborted"),1,"")</f>
        <v/>
      </c>
      <c r="H613" t="str">
        <f ca="1">IF(AND('Tracking Data'!N613&lt;&gt;"",'Tracking Data'!O613="",'Tracking Data'!$C613&lt;&gt;"Blocked",'Tracking Data'!$C613&lt;&gt;"Aborted"),1,"")</f>
        <v/>
      </c>
      <c r="I613" t="str">
        <f ca="1">IF(AND('Tracking Data'!O613&lt;&gt;"",'Tracking Data'!P613="",'Tracking Data'!$C613&lt;&gt;"Blocked",'Tracking Data'!$C613&lt;&gt;"Aborted"),1,"")</f>
        <v/>
      </c>
      <c r="J613" t="str">
        <f ca="1">IF(AND('Tracking Data'!P613&lt;&gt;"",'Tracking Data'!Q613="",'Tracking Data'!$C613&lt;&gt;"Blocked",'Tracking Data'!$C613&lt;&gt;"Aborted"),1,"")</f>
        <v/>
      </c>
      <c r="K613" t="str">
        <f ca="1">IF(AND('Tracking Data'!Q613&lt;&gt;"",'Tracking Data'!R613="",'Tracking Data'!$C613&lt;&gt;"Blocked",'Tracking Data'!$C613&lt;&gt;"Aborted"),1,"")</f>
        <v/>
      </c>
      <c r="L613" t="str">
        <f>IF('Tracking Data'!R613&lt;&gt;"",1,"")</f>
        <v/>
      </c>
      <c r="M613" t="b">
        <f>IF('Tracking Data'!H613="XS",0,IF('Tracking Data'!H613="S",2,IF('Tracking Data'!H613="M",3,IF('Tracking Data'!H613="L",5,IF('Tracking Data'!H613="XL",10)))))</f>
        <v>0</v>
      </c>
      <c r="N613" s="22" t="e">
        <f>WORKDAY('Tracking Data'!K613,M613)</f>
        <v>#VALUE!</v>
      </c>
      <c r="O613" s="22" t="e">
        <f>IF(L613&lt;&gt;1,N613,'Tracking Data'!R613)</f>
        <v>#VALUE!</v>
      </c>
    </row>
    <row r="614" spans="5:15" x14ac:dyDescent="0.25">
      <c r="E614" t="str">
        <f ca="1">IF(AND('Tracking Data'!K614&lt;&gt;"",'Tracking Data'!L614="",'Tracking Data'!$C614&lt;&gt;"Blocked",'Tracking Data'!$C614&lt;&gt;"Aborted"),1,"")</f>
        <v/>
      </c>
      <c r="F614" t="str">
        <f ca="1">IF(AND('Tracking Data'!L614&lt;&gt;"",'Tracking Data'!M614="",'Tracking Data'!$C614&lt;&gt;"Blocked",'Tracking Data'!$C614&lt;&gt;"Aborted"),1,"")</f>
        <v/>
      </c>
      <c r="G614" t="str">
        <f ca="1">IF(AND('Tracking Data'!M614&lt;&gt;"",'Tracking Data'!N614="",'Tracking Data'!$C614&lt;&gt;"Blocked",'Tracking Data'!$C614&lt;&gt;"Aborted"),1,"")</f>
        <v/>
      </c>
      <c r="H614" t="str">
        <f ca="1">IF(AND('Tracking Data'!N614&lt;&gt;"",'Tracking Data'!O614="",'Tracking Data'!$C614&lt;&gt;"Blocked",'Tracking Data'!$C614&lt;&gt;"Aborted"),1,"")</f>
        <v/>
      </c>
      <c r="I614" t="str">
        <f ca="1">IF(AND('Tracking Data'!O614&lt;&gt;"",'Tracking Data'!P614="",'Tracking Data'!$C614&lt;&gt;"Blocked",'Tracking Data'!$C614&lt;&gt;"Aborted"),1,"")</f>
        <v/>
      </c>
      <c r="J614" t="str">
        <f ca="1">IF(AND('Tracking Data'!P614&lt;&gt;"",'Tracking Data'!Q614="",'Tracking Data'!$C614&lt;&gt;"Blocked",'Tracking Data'!$C614&lt;&gt;"Aborted"),1,"")</f>
        <v/>
      </c>
      <c r="K614" t="str">
        <f ca="1">IF(AND('Tracking Data'!Q614&lt;&gt;"",'Tracking Data'!R614="",'Tracking Data'!$C614&lt;&gt;"Blocked",'Tracking Data'!$C614&lt;&gt;"Aborted"),1,"")</f>
        <v/>
      </c>
      <c r="L614" t="str">
        <f>IF('Tracking Data'!R614&lt;&gt;"",1,"")</f>
        <v/>
      </c>
      <c r="M614" t="b">
        <f>IF('Tracking Data'!H614="XS",0,IF('Tracking Data'!H614="S",2,IF('Tracking Data'!H614="M",3,IF('Tracking Data'!H614="L",5,IF('Tracking Data'!H614="XL",10)))))</f>
        <v>0</v>
      </c>
      <c r="N614" s="22" t="e">
        <f>WORKDAY('Tracking Data'!K614,M614)</f>
        <v>#VALUE!</v>
      </c>
      <c r="O614" s="22" t="e">
        <f>IF(L614&lt;&gt;1,N614,'Tracking Data'!R614)</f>
        <v>#VALUE!</v>
      </c>
    </row>
    <row r="615" spans="5:15" x14ac:dyDescent="0.25">
      <c r="E615" t="str">
        <f ca="1">IF(AND('Tracking Data'!K615&lt;&gt;"",'Tracking Data'!L615="",'Tracking Data'!$C615&lt;&gt;"Blocked",'Tracking Data'!$C615&lt;&gt;"Aborted"),1,"")</f>
        <v/>
      </c>
      <c r="F615" t="str">
        <f ca="1">IF(AND('Tracking Data'!L615&lt;&gt;"",'Tracking Data'!M615="",'Tracking Data'!$C615&lt;&gt;"Blocked",'Tracking Data'!$C615&lt;&gt;"Aborted"),1,"")</f>
        <v/>
      </c>
      <c r="G615" t="str">
        <f ca="1">IF(AND('Tracking Data'!M615&lt;&gt;"",'Tracking Data'!N615="",'Tracking Data'!$C615&lt;&gt;"Blocked",'Tracking Data'!$C615&lt;&gt;"Aborted"),1,"")</f>
        <v/>
      </c>
      <c r="H615" t="str">
        <f ca="1">IF(AND('Tracking Data'!N615&lt;&gt;"",'Tracking Data'!O615="",'Tracking Data'!$C615&lt;&gt;"Blocked",'Tracking Data'!$C615&lt;&gt;"Aborted"),1,"")</f>
        <v/>
      </c>
      <c r="I615" t="str">
        <f ca="1">IF(AND('Tracking Data'!O615&lt;&gt;"",'Tracking Data'!P615="",'Tracking Data'!$C615&lt;&gt;"Blocked",'Tracking Data'!$C615&lt;&gt;"Aborted"),1,"")</f>
        <v/>
      </c>
      <c r="J615" t="str">
        <f ca="1">IF(AND('Tracking Data'!P615&lt;&gt;"",'Tracking Data'!Q615="",'Tracking Data'!$C615&lt;&gt;"Blocked",'Tracking Data'!$C615&lt;&gt;"Aborted"),1,"")</f>
        <v/>
      </c>
      <c r="K615" t="str">
        <f ca="1">IF(AND('Tracking Data'!Q615&lt;&gt;"",'Tracking Data'!R615="",'Tracking Data'!$C615&lt;&gt;"Blocked",'Tracking Data'!$C615&lt;&gt;"Aborted"),1,"")</f>
        <v/>
      </c>
      <c r="L615" t="str">
        <f>IF('Tracking Data'!R615&lt;&gt;"",1,"")</f>
        <v/>
      </c>
      <c r="M615" t="b">
        <f>IF('Tracking Data'!H615="XS",0,IF('Tracking Data'!H615="S",2,IF('Tracking Data'!H615="M",3,IF('Tracking Data'!H615="L",5,IF('Tracking Data'!H615="XL",10)))))</f>
        <v>0</v>
      </c>
      <c r="N615" s="22" t="e">
        <f>WORKDAY('Tracking Data'!K615,M615)</f>
        <v>#VALUE!</v>
      </c>
      <c r="O615" s="22" t="e">
        <f>IF(L615&lt;&gt;1,N615,'Tracking Data'!R615)</f>
        <v>#VALUE!</v>
      </c>
    </row>
    <row r="616" spans="5:15" x14ac:dyDescent="0.25">
      <c r="E616" t="str">
        <f ca="1">IF(AND('Tracking Data'!K616&lt;&gt;"",'Tracking Data'!L616="",'Tracking Data'!$C616&lt;&gt;"Blocked",'Tracking Data'!$C616&lt;&gt;"Aborted"),1,"")</f>
        <v/>
      </c>
      <c r="F616" t="str">
        <f ca="1">IF(AND('Tracking Data'!L616&lt;&gt;"",'Tracking Data'!M616="",'Tracking Data'!$C616&lt;&gt;"Blocked",'Tracking Data'!$C616&lt;&gt;"Aborted"),1,"")</f>
        <v/>
      </c>
      <c r="G616" t="str">
        <f ca="1">IF(AND('Tracking Data'!M616&lt;&gt;"",'Tracking Data'!N616="",'Tracking Data'!$C616&lt;&gt;"Blocked",'Tracking Data'!$C616&lt;&gt;"Aborted"),1,"")</f>
        <v/>
      </c>
      <c r="H616" t="str">
        <f ca="1">IF(AND('Tracking Data'!N616&lt;&gt;"",'Tracking Data'!O616="",'Tracking Data'!$C616&lt;&gt;"Blocked",'Tracking Data'!$C616&lt;&gt;"Aborted"),1,"")</f>
        <v/>
      </c>
      <c r="I616" t="str">
        <f ca="1">IF(AND('Tracking Data'!O616&lt;&gt;"",'Tracking Data'!P616="",'Tracking Data'!$C616&lt;&gt;"Blocked",'Tracking Data'!$C616&lt;&gt;"Aborted"),1,"")</f>
        <v/>
      </c>
      <c r="J616" t="str">
        <f ca="1">IF(AND('Tracking Data'!P616&lt;&gt;"",'Tracking Data'!Q616="",'Tracking Data'!$C616&lt;&gt;"Blocked",'Tracking Data'!$C616&lt;&gt;"Aborted"),1,"")</f>
        <v/>
      </c>
      <c r="K616" t="str">
        <f ca="1">IF(AND('Tracking Data'!Q616&lt;&gt;"",'Tracking Data'!R616="",'Tracking Data'!$C616&lt;&gt;"Blocked",'Tracking Data'!$C616&lt;&gt;"Aborted"),1,"")</f>
        <v/>
      </c>
      <c r="L616" t="str">
        <f>IF('Tracking Data'!R616&lt;&gt;"",1,"")</f>
        <v/>
      </c>
      <c r="M616" t="b">
        <f>IF('Tracking Data'!H616="XS",0,IF('Tracking Data'!H616="S",2,IF('Tracking Data'!H616="M",3,IF('Tracking Data'!H616="L",5,IF('Tracking Data'!H616="XL",10)))))</f>
        <v>0</v>
      </c>
      <c r="N616" s="22" t="e">
        <f>WORKDAY('Tracking Data'!K616,M616)</f>
        <v>#VALUE!</v>
      </c>
      <c r="O616" s="22" t="e">
        <f>IF(L616&lt;&gt;1,N616,'Tracking Data'!R616)</f>
        <v>#VALUE!</v>
      </c>
    </row>
    <row r="617" spans="5:15" x14ac:dyDescent="0.25">
      <c r="E617" t="str">
        <f ca="1">IF(AND('Tracking Data'!K617&lt;&gt;"",'Tracking Data'!L617="",'Tracking Data'!$C617&lt;&gt;"Blocked",'Tracking Data'!$C617&lt;&gt;"Aborted"),1,"")</f>
        <v/>
      </c>
      <c r="F617" t="str">
        <f ca="1">IF(AND('Tracking Data'!L617&lt;&gt;"",'Tracking Data'!M617="",'Tracking Data'!$C617&lt;&gt;"Blocked",'Tracking Data'!$C617&lt;&gt;"Aborted"),1,"")</f>
        <v/>
      </c>
      <c r="G617" t="str">
        <f ca="1">IF(AND('Tracking Data'!M617&lt;&gt;"",'Tracking Data'!N617="",'Tracking Data'!$C617&lt;&gt;"Blocked",'Tracking Data'!$C617&lt;&gt;"Aborted"),1,"")</f>
        <v/>
      </c>
      <c r="H617" t="str">
        <f ca="1">IF(AND('Tracking Data'!N617&lt;&gt;"",'Tracking Data'!O617="",'Tracking Data'!$C617&lt;&gt;"Blocked",'Tracking Data'!$C617&lt;&gt;"Aborted"),1,"")</f>
        <v/>
      </c>
      <c r="I617" t="str">
        <f ca="1">IF(AND('Tracking Data'!O617&lt;&gt;"",'Tracking Data'!P617="",'Tracking Data'!$C617&lt;&gt;"Blocked",'Tracking Data'!$C617&lt;&gt;"Aborted"),1,"")</f>
        <v/>
      </c>
      <c r="J617" t="str">
        <f ca="1">IF(AND('Tracking Data'!P617&lt;&gt;"",'Tracking Data'!Q617="",'Tracking Data'!$C617&lt;&gt;"Blocked",'Tracking Data'!$C617&lt;&gt;"Aborted"),1,"")</f>
        <v/>
      </c>
      <c r="K617" t="str">
        <f ca="1">IF(AND('Tracking Data'!Q617&lt;&gt;"",'Tracking Data'!R617="",'Tracking Data'!$C617&lt;&gt;"Blocked",'Tracking Data'!$C617&lt;&gt;"Aborted"),1,"")</f>
        <v/>
      </c>
      <c r="L617" t="str">
        <f>IF('Tracking Data'!R617&lt;&gt;"",1,"")</f>
        <v/>
      </c>
      <c r="M617" t="b">
        <f>IF('Tracking Data'!H617="XS",0,IF('Tracking Data'!H617="S",2,IF('Tracking Data'!H617="M",3,IF('Tracking Data'!H617="L",5,IF('Tracking Data'!H617="XL",10)))))</f>
        <v>0</v>
      </c>
      <c r="N617" s="22" t="e">
        <f>WORKDAY('Tracking Data'!K617,M617)</f>
        <v>#VALUE!</v>
      </c>
      <c r="O617" s="22" t="e">
        <f>IF(L617&lt;&gt;1,N617,'Tracking Data'!R617)</f>
        <v>#VALUE!</v>
      </c>
    </row>
    <row r="618" spans="5:15" x14ac:dyDescent="0.25">
      <c r="E618" t="str">
        <f ca="1">IF(AND('Tracking Data'!K618&lt;&gt;"",'Tracking Data'!L618="",'Tracking Data'!$C618&lt;&gt;"Blocked",'Tracking Data'!$C618&lt;&gt;"Aborted"),1,"")</f>
        <v/>
      </c>
      <c r="F618" t="str">
        <f ca="1">IF(AND('Tracking Data'!L618&lt;&gt;"",'Tracking Data'!M618="",'Tracking Data'!$C618&lt;&gt;"Blocked",'Tracking Data'!$C618&lt;&gt;"Aborted"),1,"")</f>
        <v/>
      </c>
      <c r="G618" t="str">
        <f ca="1">IF(AND('Tracking Data'!M618&lt;&gt;"",'Tracking Data'!N618="",'Tracking Data'!$C618&lt;&gt;"Blocked",'Tracking Data'!$C618&lt;&gt;"Aborted"),1,"")</f>
        <v/>
      </c>
      <c r="H618" t="str">
        <f ca="1">IF(AND('Tracking Data'!N618&lt;&gt;"",'Tracking Data'!O618="",'Tracking Data'!$C618&lt;&gt;"Blocked",'Tracking Data'!$C618&lt;&gt;"Aborted"),1,"")</f>
        <v/>
      </c>
      <c r="I618" t="str">
        <f ca="1">IF(AND('Tracking Data'!O618&lt;&gt;"",'Tracking Data'!P618="",'Tracking Data'!$C618&lt;&gt;"Blocked",'Tracking Data'!$C618&lt;&gt;"Aborted"),1,"")</f>
        <v/>
      </c>
      <c r="J618" t="str">
        <f ca="1">IF(AND('Tracking Data'!P618&lt;&gt;"",'Tracking Data'!Q618="",'Tracking Data'!$C618&lt;&gt;"Blocked",'Tracking Data'!$C618&lt;&gt;"Aborted"),1,"")</f>
        <v/>
      </c>
      <c r="K618" t="str">
        <f ca="1">IF(AND('Tracking Data'!Q618&lt;&gt;"",'Tracking Data'!R618="",'Tracking Data'!$C618&lt;&gt;"Blocked",'Tracking Data'!$C618&lt;&gt;"Aborted"),1,"")</f>
        <v/>
      </c>
      <c r="L618" t="str">
        <f>IF('Tracking Data'!R618&lt;&gt;"",1,"")</f>
        <v/>
      </c>
      <c r="M618" t="b">
        <f>IF('Tracking Data'!H618="XS",0,IF('Tracking Data'!H618="S",2,IF('Tracking Data'!H618="M",3,IF('Tracking Data'!H618="L",5,IF('Tracking Data'!H618="XL",10)))))</f>
        <v>0</v>
      </c>
      <c r="N618" s="22" t="e">
        <f>WORKDAY('Tracking Data'!K618,M618)</f>
        <v>#VALUE!</v>
      </c>
      <c r="O618" s="22" t="e">
        <f>IF(L618&lt;&gt;1,N618,'Tracking Data'!R618)</f>
        <v>#VALUE!</v>
      </c>
    </row>
    <row r="619" spans="5:15" x14ac:dyDescent="0.25">
      <c r="E619" t="str">
        <f ca="1">IF(AND('Tracking Data'!K619&lt;&gt;"",'Tracking Data'!L619="",'Tracking Data'!$C619&lt;&gt;"Blocked",'Tracking Data'!$C619&lt;&gt;"Aborted"),1,"")</f>
        <v/>
      </c>
      <c r="F619" t="str">
        <f ca="1">IF(AND('Tracking Data'!L619&lt;&gt;"",'Tracking Data'!M619="",'Tracking Data'!$C619&lt;&gt;"Blocked",'Tracking Data'!$C619&lt;&gt;"Aborted"),1,"")</f>
        <v/>
      </c>
      <c r="G619" t="str">
        <f ca="1">IF(AND('Tracking Data'!M619&lt;&gt;"",'Tracking Data'!N619="",'Tracking Data'!$C619&lt;&gt;"Blocked",'Tracking Data'!$C619&lt;&gt;"Aborted"),1,"")</f>
        <v/>
      </c>
      <c r="H619" t="str">
        <f ca="1">IF(AND('Tracking Data'!N619&lt;&gt;"",'Tracking Data'!O619="",'Tracking Data'!$C619&lt;&gt;"Blocked",'Tracking Data'!$C619&lt;&gt;"Aborted"),1,"")</f>
        <v/>
      </c>
      <c r="I619" t="str">
        <f ca="1">IF(AND('Tracking Data'!O619&lt;&gt;"",'Tracking Data'!P619="",'Tracking Data'!$C619&lt;&gt;"Blocked",'Tracking Data'!$C619&lt;&gt;"Aborted"),1,"")</f>
        <v/>
      </c>
      <c r="J619" t="str">
        <f ca="1">IF(AND('Tracking Data'!P619&lt;&gt;"",'Tracking Data'!Q619="",'Tracking Data'!$C619&lt;&gt;"Blocked",'Tracking Data'!$C619&lt;&gt;"Aborted"),1,"")</f>
        <v/>
      </c>
      <c r="K619" t="str">
        <f ca="1">IF(AND('Tracking Data'!Q619&lt;&gt;"",'Tracking Data'!R619="",'Tracking Data'!$C619&lt;&gt;"Blocked",'Tracking Data'!$C619&lt;&gt;"Aborted"),1,"")</f>
        <v/>
      </c>
      <c r="L619" t="str">
        <f>IF('Tracking Data'!R619&lt;&gt;"",1,"")</f>
        <v/>
      </c>
      <c r="M619" t="b">
        <f>IF('Tracking Data'!H619="XS",0,IF('Tracking Data'!H619="S",2,IF('Tracking Data'!H619="M",3,IF('Tracking Data'!H619="L",5,IF('Tracking Data'!H619="XL",10)))))</f>
        <v>0</v>
      </c>
      <c r="N619" s="22" t="e">
        <f>WORKDAY('Tracking Data'!K619,M619)</f>
        <v>#VALUE!</v>
      </c>
      <c r="O619" s="22" t="e">
        <f>IF(L619&lt;&gt;1,N619,'Tracking Data'!R619)</f>
        <v>#VALUE!</v>
      </c>
    </row>
    <row r="620" spans="5:15" x14ac:dyDescent="0.25">
      <c r="E620" t="str">
        <f ca="1">IF(AND('Tracking Data'!K620&lt;&gt;"",'Tracking Data'!L620="",'Tracking Data'!$C620&lt;&gt;"Blocked",'Tracking Data'!$C620&lt;&gt;"Aborted"),1,"")</f>
        <v/>
      </c>
      <c r="F620" t="str">
        <f ca="1">IF(AND('Tracking Data'!L620&lt;&gt;"",'Tracking Data'!M620="",'Tracking Data'!$C620&lt;&gt;"Blocked",'Tracking Data'!$C620&lt;&gt;"Aborted"),1,"")</f>
        <v/>
      </c>
      <c r="G620" t="str">
        <f ca="1">IF(AND('Tracking Data'!M620&lt;&gt;"",'Tracking Data'!N620="",'Tracking Data'!$C620&lt;&gt;"Blocked",'Tracking Data'!$C620&lt;&gt;"Aborted"),1,"")</f>
        <v/>
      </c>
      <c r="H620" t="str">
        <f ca="1">IF(AND('Tracking Data'!N620&lt;&gt;"",'Tracking Data'!O620="",'Tracking Data'!$C620&lt;&gt;"Blocked",'Tracking Data'!$C620&lt;&gt;"Aborted"),1,"")</f>
        <v/>
      </c>
      <c r="I620" t="str">
        <f ca="1">IF(AND('Tracking Data'!O620&lt;&gt;"",'Tracking Data'!P620="",'Tracking Data'!$C620&lt;&gt;"Blocked",'Tracking Data'!$C620&lt;&gt;"Aborted"),1,"")</f>
        <v/>
      </c>
      <c r="J620" t="str">
        <f ca="1">IF(AND('Tracking Data'!P620&lt;&gt;"",'Tracking Data'!Q620="",'Tracking Data'!$C620&lt;&gt;"Blocked",'Tracking Data'!$C620&lt;&gt;"Aborted"),1,"")</f>
        <v/>
      </c>
      <c r="K620" t="str">
        <f ca="1">IF(AND('Tracking Data'!Q620&lt;&gt;"",'Tracking Data'!R620="",'Tracking Data'!$C620&lt;&gt;"Blocked",'Tracking Data'!$C620&lt;&gt;"Aborted"),1,"")</f>
        <v/>
      </c>
      <c r="L620" t="str">
        <f>IF('Tracking Data'!R620&lt;&gt;"",1,"")</f>
        <v/>
      </c>
      <c r="M620" t="b">
        <f>IF('Tracking Data'!H620="XS",0,IF('Tracking Data'!H620="S",2,IF('Tracking Data'!H620="M",3,IF('Tracking Data'!H620="L",5,IF('Tracking Data'!H620="XL",10)))))</f>
        <v>0</v>
      </c>
      <c r="N620" s="22" t="e">
        <f>WORKDAY('Tracking Data'!K620,M620)</f>
        <v>#VALUE!</v>
      </c>
      <c r="O620" s="22" t="e">
        <f>IF(L620&lt;&gt;1,N620,'Tracking Data'!R620)</f>
        <v>#VALUE!</v>
      </c>
    </row>
    <row r="621" spans="5:15" x14ac:dyDescent="0.25">
      <c r="E621" t="str">
        <f ca="1">IF(AND('Tracking Data'!K621&lt;&gt;"",'Tracking Data'!L621="",'Tracking Data'!$C621&lt;&gt;"Blocked",'Tracking Data'!$C621&lt;&gt;"Aborted"),1,"")</f>
        <v/>
      </c>
      <c r="F621" t="str">
        <f ca="1">IF(AND('Tracking Data'!L621&lt;&gt;"",'Tracking Data'!M621="",'Tracking Data'!$C621&lt;&gt;"Blocked",'Tracking Data'!$C621&lt;&gt;"Aborted"),1,"")</f>
        <v/>
      </c>
      <c r="G621" t="str">
        <f ca="1">IF(AND('Tracking Data'!M621&lt;&gt;"",'Tracking Data'!N621="",'Tracking Data'!$C621&lt;&gt;"Blocked",'Tracking Data'!$C621&lt;&gt;"Aborted"),1,"")</f>
        <v/>
      </c>
      <c r="H621" t="str">
        <f ca="1">IF(AND('Tracking Data'!N621&lt;&gt;"",'Tracking Data'!O621="",'Tracking Data'!$C621&lt;&gt;"Blocked",'Tracking Data'!$C621&lt;&gt;"Aborted"),1,"")</f>
        <v/>
      </c>
      <c r="I621" t="str">
        <f ca="1">IF(AND('Tracking Data'!O621&lt;&gt;"",'Tracking Data'!P621="",'Tracking Data'!$C621&lt;&gt;"Blocked",'Tracking Data'!$C621&lt;&gt;"Aborted"),1,"")</f>
        <v/>
      </c>
      <c r="J621" t="str">
        <f ca="1">IF(AND('Tracking Data'!P621&lt;&gt;"",'Tracking Data'!Q621="",'Tracking Data'!$C621&lt;&gt;"Blocked",'Tracking Data'!$C621&lt;&gt;"Aborted"),1,"")</f>
        <v/>
      </c>
      <c r="K621" t="str">
        <f ca="1">IF(AND('Tracking Data'!Q621&lt;&gt;"",'Tracking Data'!R621="",'Tracking Data'!$C621&lt;&gt;"Blocked",'Tracking Data'!$C621&lt;&gt;"Aborted"),1,"")</f>
        <v/>
      </c>
      <c r="L621" t="str">
        <f>IF('Tracking Data'!R621&lt;&gt;"",1,"")</f>
        <v/>
      </c>
      <c r="M621" t="b">
        <f>IF('Tracking Data'!H621="XS",0,IF('Tracking Data'!H621="S",2,IF('Tracking Data'!H621="M",3,IF('Tracking Data'!H621="L",5,IF('Tracking Data'!H621="XL",10)))))</f>
        <v>0</v>
      </c>
      <c r="N621" s="22" t="e">
        <f>WORKDAY('Tracking Data'!K621,M621)</f>
        <v>#VALUE!</v>
      </c>
      <c r="O621" s="22" t="e">
        <f>IF(L621&lt;&gt;1,N621,'Tracking Data'!R621)</f>
        <v>#VALUE!</v>
      </c>
    </row>
    <row r="622" spans="5:15" x14ac:dyDescent="0.25">
      <c r="E622" t="str">
        <f ca="1">IF(AND('Tracking Data'!K622&lt;&gt;"",'Tracking Data'!L622="",'Tracking Data'!$C622&lt;&gt;"Blocked",'Tracking Data'!$C622&lt;&gt;"Aborted"),1,"")</f>
        <v/>
      </c>
      <c r="F622" t="str">
        <f ca="1">IF(AND('Tracking Data'!L622&lt;&gt;"",'Tracking Data'!M622="",'Tracking Data'!$C622&lt;&gt;"Blocked",'Tracking Data'!$C622&lt;&gt;"Aborted"),1,"")</f>
        <v/>
      </c>
      <c r="G622" t="str">
        <f ca="1">IF(AND('Tracking Data'!M622&lt;&gt;"",'Tracking Data'!N622="",'Tracking Data'!$C622&lt;&gt;"Blocked",'Tracking Data'!$C622&lt;&gt;"Aborted"),1,"")</f>
        <v/>
      </c>
      <c r="H622" t="str">
        <f ca="1">IF(AND('Tracking Data'!N622&lt;&gt;"",'Tracking Data'!O622="",'Tracking Data'!$C622&lt;&gt;"Blocked",'Tracking Data'!$C622&lt;&gt;"Aborted"),1,"")</f>
        <v/>
      </c>
      <c r="I622" t="str">
        <f ca="1">IF(AND('Tracking Data'!O622&lt;&gt;"",'Tracking Data'!P622="",'Tracking Data'!$C622&lt;&gt;"Blocked",'Tracking Data'!$C622&lt;&gt;"Aborted"),1,"")</f>
        <v/>
      </c>
      <c r="J622" t="str">
        <f ca="1">IF(AND('Tracking Data'!P622&lt;&gt;"",'Tracking Data'!Q622="",'Tracking Data'!$C622&lt;&gt;"Blocked",'Tracking Data'!$C622&lt;&gt;"Aborted"),1,"")</f>
        <v/>
      </c>
      <c r="K622" t="str">
        <f ca="1">IF(AND('Tracking Data'!Q622&lt;&gt;"",'Tracking Data'!R622="",'Tracking Data'!$C622&lt;&gt;"Blocked",'Tracking Data'!$C622&lt;&gt;"Aborted"),1,"")</f>
        <v/>
      </c>
      <c r="L622" t="str">
        <f>IF('Tracking Data'!R622&lt;&gt;"",1,"")</f>
        <v/>
      </c>
      <c r="M622" t="b">
        <f>IF('Tracking Data'!H622="XS",0,IF('Tracking Data'!H622="S",2,IF('Tracking Data'!H622="M",3,IF('Tracking Data'!H622="L",5,IF('Tracking Data'!H622="XL",10)))))</f>
        <v>0</v>
      </c>
      <c r="N622" s="22" t="e">
        <f>WORKDAY('Tracking Data'!K622,M622)</f>
        <v>#VALUE!</v>
      </c>
      <c r="O622" s="22" t="e">
        <f>IF(L622&lt;&gt;1,N622,'Tracking Data'!R622)</f>
        <v>#VALUE!</v>
      </c>
    </row>
    <row r="623" spans="5:15" x14ac:dyDescent="0.25">
      <c r="E623" t="str">
        <f ca="1">IF(AND('Tracking Data'!K623&lt;&gt;"",'Tracking Data'!L623="",'Tracking Data'!$C623&lt;&gt;"Blocked",'Tracking Data'!$C623&lt;&gt;"Aborted"),1,"")</f>
        <v/>
      </c>
      <c r="F623" t="str">
        <f ca="1">IF(AND('Tracking Data'!L623&lt;&gt;"",'Tracking Data'!M623="",'Tracking Data'!$C623&lt;&gt;"Blocked",'Tracking Data'!$C623&lt;&gt;"Aborted"),1,"")</f>
        <v/>
      </c>
      <c r="G623" t="str">
        <f ca="1">IF(AND('Tracking Data'!M623&lt;&gt;"",'Tracking Data'!N623="",'Tracking Data'!$C623&lt;&gt;"Blocked",'Tracking Data'!$C623&lt;&gt;"Aborted"),1,"")</f>
        <v/>
      </c>
      <c r="H623" t="str">
        <f ca="1">IF(AND('Tracking Data'!N623&lt;&gt;"",'Tracking Data'!O623="",'Tracking Data'!$C623&lt;&gt;"Blocked",'Tracking Data'!$C623&lt;&gt;"Aborted"),1,"")</f>
        <v/>
      </c>
      <c r="I623" t="str">
        <f ca="1">IF(AND('Tracking Data'!O623&lt;&gt;"",'Tracking Data'!P623="",'Tracking Data'!$C623&lt;&gt;"Blocked",'Tracking Data'!$C623&lt;&gt;"Aborted"),1,"")</f>
        <v/>
      </c>
      <c r="J623" t="str">
        <f ca="1">IF(AND('Tracking Data'!P623&lt;&gt;"",'Tracking Data'!Q623="",'Tracking Data'!$C623&lt;&gt;"Blocked",'Tracking Data'!$C623&lt;&gt;"Aborted"),1,"")</f>
        <v/>
      </c>
      <c r="K623" t="str">
        <f ca="1">IF(AND('Tracking Data'!Q623&lt;&gt;"",'Tracking Data'!R623="",'Tracking Data'!$C623&lt;&gt;"Blocked",'Tracking Data'!$C623&lt;&gt;"Aborted"),1,"")</f>
        <v/>
      </c>
      <c r="L623" t="str">
        <f>IF('Tracking Data'!R623&lt;&gt;"",1,"")</f>
        <v/>
      </c>
      <c r="M623" t="b">
        <f>IF('Tracking Data'!H623="XS",0,IF('Tracking Data'!H623="S",2,IF('Tracking Data'!H623="M",3,IF('Tracking Data'!H623="L",5,IF('Tracking Data'!H623="XL",10)))))</f>
        <v>0</v>
      </c>
      <c r="N623" s="22" t="e">
        <f>WORKDAY('Tracking Data'!K623,M623)</f>
        <v>#VALUE!</v>
      </c>
      <c r="O623" s="22" t="e">
        <f>IF(L623&lt;&gt;1,N623,'Tracking Data'!R623)</f>
        <v>#VALUE!</v>
      </c>
    </row>
    <row r="624" spans="5:15" x14ac:dyDescent="0.25">
      <c r="E624" t="str">
        <f ca="1">IF(AND('Tracking Data'!K624&lt;&gt;"",'Tracking Data'!L624="",'Tracking Data'!$C624&lt;&gt;"Blocked",'Tracking Data'!$C624&lt;&gt;"Aborted"),1,"")</f>
        <v/>
      </c>
      <c r="F624" t="str">
        <f ca="1">IF(AND('Tracking Data'!L624&lt;&gt;"",'Tracking Data'!M624="",'Tracking Data'!$C624&lt;&gt;"Blocked",'Tracking Data'!$C624&lt;&gt;"Aborted"),1,"")</f>
        <v/>
      </c>
      <c r="G624" t="str">
        <f ca="1">IF(AND('Tracking Data'!M624&lt;&gt;"",'Tracking Data'!N624="",'Tracking Data'!$C624&lt;&gt;"Blocked",'Tracking Data'!$C624&lt;&gt;"Aborted"),1,"")</f>
        <v/>
      </c>
      <c r="H624" t="str">
        <f ca="1">IF(AND('Tracking Data'!N624&lt;&gt;"",'Tracking Data'!O624="",'Tracking Data'!$C624&lt;&gt;"Blocked",'Tracking Data'!$C624&lt;&gt;"Aborted"),1,"")</f>
        <v/>
      </c>
      <c r="I624" t="str">
        <f ca="1">IF(AND('Tracking Data'!O624&lt;&gt;"",'Tracking Data'!P624="",'Tracking Data'!$C624&lt;&gt;"Blocked",'Tracking Data'!$C624&lt;&gt;"Aborted"),1,"")</f>
        <v/>
      </c>
      <c r="J624" t="str">
        <f ca="1">IF(AND('Tracking Data'!P624&lt;&gt;"",'Tracking Data'!Q624="",'Tracking Data'!$C624&lt;&gt;"Blocked",'Tracking Data'!$C624&lt;&gt;"Aborted"),1,"")</f>
        <v/>
      </c>
      <c r="K624" t="str">
        <f ca="1">IF(AND('Tracking Data'!Q624&lt;&gt;"",'Tracking Data'!R624="",'Tracking Data'!$C624&lt;&gt;"Blocked",'Tracking Data'!$C624&lt;&gt;"Aborted"),1,"")</f>
        <v/>
      </c>
      <c r="L624" t="str">
        <f>IF('Tracking Data'!R624&lt;&gt;"",1,"")</f>
        <v/>
      </c>
      <c r="M624" t="b">
        <f>IF('Tracking Data'!H624="XS",0,IF('Tracking Data'!H624="S",2,IF('Tracking Data'!H624="M",3,IF('Tracking Data'!H624="L",5,IF('Tracking Data'!H624="XL",10)))))</f>
        <v>0</v>
      </c>
      <c r="N624" s="22" t="e">
        <f>WORKDAY('Tracking Data'!K624,M624)</f>
        <v>#VALUE!</v>
      </c>
      <c r="O624" s="22" t="e">
        <f>IF(L624&lt;&gt;1,N624,'Tracking Data'!R624)</f>
        <v>#VALUE!</v>
      </c>
    </row>
    <row r="625" spans="5:15" x14ac:dyDescent="0.25">
      <c r="E625" t="str">
        <f ca="1">IF(AND('Tracking Data'!K625&lt;&gt;"",'Tracking Data'!L625="",'Tracking Data'!$C625&lt;&gt;"Blocked",'Tracking Data'!$C625&lt;&gt;"Aborted"),1,"")</f>
        <v/>
      </c>
      <c r="F625" t="str">
        <f ca="1">IF(AND('Tracking Data'!L625&lt;&gt;"",'Tracking Data'!M625="",'Tracking Data'!$C625&lt;&gt;"Blocked",'Tracking Data'!$C625&lt;&gt;"Aborted"),1,"")</f>
        <v/>
      </c>
      <c r="G625" t="str">
        <f ca="1">IF(AND('Tracking Data'!M625&lt;&gt;"",'Tracking Data'!N625="",'Tracking Data'!$C625&lt;&gt;"Blocked",'Tracking Data'!$C625&lt;&gt;"Aborted"),1,"")</f>
        <v/>
      </c>
      <c r="H625" t="str">
        <f ca="1">IF(AND('Tracking Data'!N625&lt;&gt;"",'Tracking Data'!O625="",'Tracking Data'!$C625&lt;&gt;"Blocked",'Tracking Data'!$C625&lt;&gt;"Aborted"),1,"")</f>
        <v/>
      </c>
      <c r="I625" t="str">
        <f ca="1">IF(AND('Tracking Data'!O625&lt;&gt;"",'Tracking Data'!P625="",'Tracking Data'!$C625&lt;&gt;"Blocked",'Tracking Data'!$C625&lt;&gt;"Aborted"),1,"")</f>
        <v/>
      </c>
      <c r="J625" t="str">
        <f ca="1">IF(AND('Tracking Data'!P625&lt;&gt;"",'Tracking Data'!Q625="",'Tracking Data'!$C625&lt;&gt;"Blocked",'Tracking Data'!$C625&lt;&gt;"Aborted"),1,"")</f>
        <v/>
      </c>
      <c r="K625" t="str">
        <f ca="1">IF(AND('Tracking Data'!Q625&lt;&gt;"",'Tracking Data'!R625="",'Tracking Data'!$C625&lt;&gt;"Blocked",'Tracking Data'!$C625&lt;&gt;"Aborted"),1,"")</f>
        <v/>
      </c>
      <c r="L625" t="str">
        <f>IF('Tracking Data'!R625&lt;&gt;"",1,"")</f>
        <v/>
      </c>
      <c r="M625" t="b">
        <f>IF('Tracking Data'!H625="XS",0,IF('Tracking Data'!H625="S",2,IF('Tracking Data'!H625="M",3,IF('Tracking Data'!H625="L",5,IF('Tracking Data'!H625="XL",10)))))</f>
        <v>0</v>
      </c>
      <c r="N625" s="22" t="e">
        <f>WORKDAY('Tracking Data'!K625,M625)</f>
        <v>#VALUE!</v>
      </c>
      <c r="O625" s="22" t="e">
        <f>IF(L625&lt;&gt;1,N625,'Tracking Data'!R625)</f>
        <v>#VALUE!</v>
      </c>
    </row>
    <row r="626" spans="5:15" x14ac:dyDescent="0.25">
      <c r="E626" t="str">
        <f ca="1">IF(AND('Tracking Data'!K626&lt;&gt;"",'Tracking Data'!L626="",'Tracking Data'!$C626&lt;&gt;"Blocked",'Tracking Data'!$C626&lt;&gt;"Aborted"),1,"")</f>
        <v/>
      </c>
      <c r="F626" t="str">
        <f ca="1">IF(AND('Tracking Data'!L626&lt;&gt;"",'Tracking Data'!M626="",'Tracking Data'!$C626&lt;&gt;"Blocked",'Tracking Data'!$C626&lt;&gt;"Aborted"),1,"")</f>
        <v/>
      </c>
      <c r="G626" t="str">
        <f ca="1">IF(AND('Tracking Data'!M626&lt;&gt;"",'Tracking Data'!N626="",'Tracking Data'!$C626&lt;&gt;"Blocked",'Tracking Data'!$C626&lt;&gt;"Aborted"),1,"")</f>
        <v/>
      </c>
      <c r="H626" t="str">
        <f ca="1">IF(AND('Tracking Data'!N626&lt;&gt;"",'Tracking Data'!O626="",'Tracking Data'!$C626&lt;&gt;"Blocked",'Tracking Data'!$C626&lt;&gt;"Aborted"),1,"")</f>
        <v/>
      </c>
      <c r="I626" t="str">
        <f ca="1">IF(AND('Tracking Data'!O626&lt;&gt;"",'Tracking Data'!P626="",'Tracking Data'!$C626&lt;&gt;"Blocked",'Tracking Data'!$C626&lt;&gt;"Aborted"),1,"")</f>
        <v/>
      </c>
      <c r="J626" t="str">
        <f ca="1">IF(AND('Tracking Data'!P626&lt;&gt;"",'Tracking Data'!Q626="",'Tracking Data'!$C626&lt;&gt;"Blocked",'Tracking Data'!$C626&lt;&gt;"Aborted"),1,"")</f>
        <v/>
      </c>
      <c r="K626" t="str">
        <f ca="1">IF(AND('Tracking Data'!Q626&lt;&gt;"",'Tracking Data'!R626="",'Tracking Data'!$C626&lt;&gt;"Blocked",'Tracking Data'!$C626&lt;&gt;"Aborted"),1,"")</f>
        <v/>
      </c>
      <c r="L626" t="str">
        <f>IF('Tracking Data'!R626&lt;&gt;"",1,"")</f>
        <v/>
      </c>
      <c r="M626" t="b">
        <f>IF('Tracking Data'!H626="XS",0,IF('Tracking Data'!H626="S",2,IF('Tracking Data'!H626="M",3,IF('Tracking Data'!H626="L",5,IF('Tracking Data'!H626="XL",10)))))</f>
        <v>0</v>
      </c>
      <c r="N626" s="22" t="e">
        <f>WORKDAY('Tracking Data'!K626,M626)</f>
        <v>#VALUE!</v>
      </c>
      <c r="O626" s="22" t="e">
        <f>IF(L626&lt;&gt;1,N626,'Tracking Data'!R626)</f>
        <v>#VALUE!</v>
      </c>
    </row>
    <row r="627" spans="5:15" x14ac:dyDescent="0.25">
      <c r="E627" t="str">
        <f ca="1">IF(AND('Tracking Data'!K627&lt;&gt;"",'Tracking Data'!L627="",'Tracking Data'!$C627&lt;&gt;"Blocked",'Tracking Data'!$C627&lt;&gt;"Aborted"),1,"")</f>
        <v/>
      </c>
      <c r="F627" t="str">
        <f ca="1">IF(AND('Tracking Data'!L627&lt;&gt;"",'Tracking Data'!M627="",'Tracking Data'!$C627&lt;&gt;"Blocked",'Tracking Data'!$C627&lt;&gt;"Aborted"),1,"")</f>
        <v/>
      </c>
      <c r="G627" t="str">
        <f ca="1">IF(AND('Tracking Data'!M627&lt;&gt;"",'Tracking Data'!N627="",'Tracking Data'!$C627&lt;&gt;"Blocked",'Tracking Data'!$C627&lt;&gt;"Aborted"),1,"")</f>
        <v/>
      </c>
      <c r="H627" t="str">
        <f ca="1">IF(AND('Tracking Data'!N627&lt;&gt;"",'Tracking Data'!O627="",'Tracking Data'!$C627&lt;&gt;"Blocked",'Tracking Data'!$C627&lt;&gt;"Aborted"),1,"")</f>
        <v/>
      </c>
      <c r="I627" t="str">
        <f ca="1">IF(AND('Tracking Data'!O627&lt;&gt;"",'Tracking Data'!P627="",'Tracking Data'!$C627&lt;&gt;"Blocked",'Tracking Data'!$C627&lt;&gt;"Aborted"),1,"")</f>
        <v/>
      </c>
      <c r="J627" t="str">
        <f ca="1">IF(AND('Tracking Data'!P627&lt;&gt;"",'Tracking Data'!Q627="",'Tracking Data'!$C627&lt;&gt;"Blocked",'Tracking Data'!$C627&lt;&gt;"Aborted"),1,"")</f>
        <v/>
      </c>
      <c r="K627" t="str">
        <f ca="1">IF(AND('Tracking Data'!Q627&lt;&gt;"",'Tracking Data'!R627="",'Tracking Data'!$C627&lt;&gt;"Blocked",'Tracking Data'!$C627&lt;&gt;"Aborted"),1,"")</f>
        <v/>
      </c>
      <c r="L627" t="str">
        <f>IF('Tracking Data'!R627&lt;&gt;"",1,"")</f>
        <v/>
      </c>
      <c r="M627" t="b">
        <f>IF('Tracking Data'!H627="XS",0,IF('Tracking Data'!H627="S",2,IF('Tracking Data'!H627="M",3,IF('Tracking Data'!H627="L",5,IF('Tracking Data'!H627="XL",10)))))</f>
        <v>0</v>
      </c>
      <c r="N627" s="22" t="e">
        <f>WORKDAY('Tracking Data'!K627,M627)</f>
        <v>#VALUE!</v>
      </c>
      <c r="O627" s="22" t="e">
        <f>IF(L627&lt;&gt;1,N627,'Tracking Data'!R627)</f>
        <v>#VALUE!</v>
      </c>
    </row>
    <row r="628" spans="5:15" x14ac:dyDescent="0.25">
      <c r="E628" t="str">
        <f ca="1">IF(AND('Tracking Data'!K628&lt;&gt;"",'Tracking Data'!L628="",'Tracking Data'!$C628&lt;&gt;"Blocked",'Tracking Data'!$C628&lt;&gt;"Aborted"),1,"")</f>
        <v/>
      </c>
      <c r="F628" t="str">
        <f ca="1">IF(AND('Tracking Data'!L628&lt;&gt;"",'Tracking Data'!M628="",'Tracking Data'!$C628&lt;&gt;"Blocked",'Tracking Data'!$C628&lt;&gt;"Aborted"),1,"")</f>
        <v/>
      </c>
      <c r="G628" t="str">
        <f ca="1">IF(AND('Tracking Data'!M628&lt;&gt;"",'Tracking Data'!N628="",'Tracking Data'!$C628&lt;&gt;"Blocked",'Tracking Data'!$C628&lt;&gt;"Aborted"),1,"")</f>
        <v/>
      </c>
      <c r="H628" t="str">
        <f ca="1">IF(AND('Tracking Data'!N628&lt;&gt;"",'Tracking Data'!O628="",'Tracking Data'!$C628&lt;&gt;"Blocked",'Tracking Data'!$C628&lt;&gt;"Aborted"),1,"")</f>
        <v/>
      </c>
      <c r="I628" t="str">
        <f ca="1">IF(AND('Tracking Data'!O628&lt;&gt;"",'Tracking Data'!P628="",'Tracking Data'!$C628&lt;&gt;"Blocked",'Tracking Data'!$C628&lt;&gt;"Aborted"),1,"")</f>
        <v/>
      </c>
      <c r="J628" t="str">
        <f ca="1">IF(AND('Tracking Data'!P628&lt;&gt;"",'Tracking Data'!Q628="",'Tracking Data'!$C628&lt;&gt;"Blocked",'Tracking Data'!$C628&lt;&gt;"Aborted"),1,"")</f>
        <v/>
      </c>
      <c r="K628" t="str">
        <f ca="1">IF(AND('Tracking Data'!Q628&lt;&gt;"",'Tracking Data'!R628="",'Tracking Data'!$C628&lt;&gt;"Blocked",'Tracking Data'!$C628&lt;&gt;"Aborted"),1,"")</f>
        <v/>
      </c>
      <c r="L628" t="str">
        <f>IF('Tracking Data'!R628&lt;&gt;"",1,"")</f>
        <v/>
      </c>
      <c r="M628" t="b">
        <f>IF('Tracking Data'!H628="XS",0,IF('Tracking Data'!H628="S",2,IF('Tracking Data'!H628="M",3,IF('Tracking Data'!H628="L",5,IF('Tracking Data'!H628="XL",10)))))</f>
        <v>0</v>
      </c>
      <c r="N628" s="22" t="e">
        <f>WORKDAY('Tracking Data'!K628,M628)</f>
        <v>#VALUE!</v>
      </c>
      <c r="O628" s="22" t="e">
        <f>IF(L628&lt;&gt;1,N628,'Tracking Data'!R628)</f>
        <v>#VALUE!</v>
      </c>
    </row>
    <row r="629" spans="5:15" x14ac:dyDescent="0.25">
      <c r="E629" t="str">
        <f ca="1">IF(AND('Tracking Data'!K629&lt;&gt;"",'Tracking Data'!L629="",'Tracking Data'!$C629&lt;&gt;"Blocked",'Tracking Data'!$C629&lt;&gt;"Aborted"),1,"")</f>
        <v/>
      </c>
      <c r="F629" t="str">
        <f ca="1">IF(AND('Tracking Data'!L629&lt;&gt;"",'Tracking Data'!M629="",'Tracking Data'!$C629&lt;&gt;"Blocked",'Tracking Data'!$C629&lt;&gt;"Aborted"),1,"")</f>
        <v/>
      </c>
      <c r="G629" t="str">
        <f ca="1">IF(AND('Tracking Data'!M629&lt;&gt;"",'Tracking Data'!N629="",'Tracking Data'!$C629&lt;&gt;"Blocked",'Tracking Data'!$C629&lt;&gt;"Aborted"),1,"")</f>
        <v/>
      </c>
      <c r="H629" t="str">
        <f ca="1">IF(AND('Tracking Data'!N629&lt;&gt;"",'Tracking Data'!O629="",'Tracking Data'!$C629&lt;&gt;"Blocked",'Tracking Data'!$C629&lt;&gt;"Aborted"),1,"")</f>
        <v/>
      </c>
      <c r="I629" t="str">
        <f ca="1">IF(AND('Tracking Data'!O629&lt;&gt;"",'Tracking Data'!P629="",'Tracking Data'!$C629&lt;&gt;"Blocked",'Tracking Data'!$C629&lt;&gt;"Aborted"),1,"")</f>
        <v/>
      </c>
      <c r="J629" t="str">
        <f ca="1">IF(AND('Tracking Data'!P629&lt;&gt;"",'Tracking Data'!Q629="",'Tracking Data'!$C629&lt;&gt;"Blocked",'Tracking Data'!$C629&lt;&gt;"Aborted"),1,"")</f>
        <v/>
      </c>
      <c r="K629" t="str">
        <f ca="1">IF(AND('Tracking Data'!Q629&lt;&gt;"",'Tracking Data'!R629="",'Tracking Data'!$C629&lt;&gt;"Blocked",'Tracking Data'!$C629&lt;&gt;"Aborted"),1,"")</f>
        <v/>
      </c>
      <c r="L629" t="str">
        <f>IF('Tracking Data'!R629&lt;&gt;"",1,"")</f>
        <v/>
      </c>
      <c r="M629" t="b">
        <f>IF('Tracking Data'!H629="XS",0,IF('Tracking Data'!H629="S",2,IF('Tracking Data'!H629="M",3,IF('Tracking Data'!H629="L",5,IF('Tracking Data'!H629="XL",10)))))</f>
        <v>0</v>
      </c>
      <c r="N629" s="22" t="e">
        <f>WORKDAY('Tracking Data'!K629,M629)</f>
        <v>#VALUE!</v>
      </c>
      <c r="O629" s="22" t="e">
        <f>IF(L629&lt;&gt;1,N629,'Tracking Data'!R629)</f>
        <v>#VALUE!</v>
      </c>
    </row>
    <row r="630" spans="5:15" x14ac:dyDescent="0.25">
      <c r="E630" t="str">
        <f ca="1">IF(AND('Tracking Data'!K630&lt;&gt;"",'Tracking Data'!L630="",'Tracking Data'!$C630&lt;&gt;"Blocked",'Tracking Data'!$C630&lt;&gt;"Aborted"),1,"")</f>
        <v/>
      </c>
      <c r="F630" t="str">
        <f ca="1">IF(AND('Tracking Data'!L630&lt;&gt;"",'Tracking Data'!M630="",'Tracking Data'!$C630&lt;&gt;"Blocked",'Tracking Data'!$C630&lt;&gt;"Aborted"),1,"")</f>
        <v/>
      </c>
      <c r="G630" t="str">
        <f ca="1">IF(AND('Tracking Data'!M630&lt;&gt;"",'Tracking Data'!N630="",'Tracking Data'!$C630&lt;&gt;"Blocked",'Tracking Data'!$C630&lt;&gt;"Aborted"),1,"")</f>
        <v/>
      </c>
      <c r="H630" t="str">
        <f ca="1">IF(AND('Tracking Data'!N630&lt;&gt;"",'Tracking Data'!O630="",'Tracking Data'!$C630&lt;&gt;"Blocked",'Tracking Data'!$C630&lt;&gt;"Aborted"),1,"")</f>
        <v/>
      </c>
      <c r="I630" t="str">
        <f ca="1">IF(AND('Tracking Data'!O630&lt;&gt;"",'Tracking Data'!P630="",'Tracking Data'!$C630&lt;&gt;"Blocked",'Tracking Data'!$C630&lt;&gt;"Aborted"),1,"")</f>
        <v/>
      </c>
      <c r="J630" t="str">
        <f ca="1">IF(AND('Tracking Data'!P630&lt;&gt;"",'Tracking Data'!Q630="",'Tracking Data'!$C630&lt;&gt;"Blocked",'Tracking Data'!$C630&lt;&gt;"Aborted"),1,"")</f>
        <v/>
      </c>
      <c r="K630" t="str">
        <f ca="1">IF(AND('Tracking Data'!Q630&lt;&gt;"",'Tracking Data'!R630="",'Tracking Data'!$C630&lt;&gt;"Blocked",'Tracking Data'!$C630&lt;&gt;"Aborted"),1,"")</f>
        <v/>
      </c>
      <c r="L630" t="str">
        <f>IF('Tracking Data'!R630&lt;&gt;"",1,"")</f>
        <v/>
      </c>
      <c r="M630" t="b">
        <f>IF('Tracking Data'!H630="XS",0,IF('Tracking Data'!H630="S",2,IF('Tracking Data'!H630="M",3,IF('Tracking Data'!H630="L",5,IF('Tracking Data'!H630="XL",10)))))</f>
        <v>0</v>
      </c>
      <c r="N630" s="22" t="e">
        <f>WORKDAY('Tracking Data'!K630,M630)</f>
        <v>#VALUE!</v>
      </c>
      <c r="O630" s="22" t="e">
        <f>IF(L630&lt;&gt;1,N630,'Tracking Data'!R630)</f>
        <v>#VALUE!</v>
      </c>
    </row>
    <row r="631" spans="5:15" x14ac:dyDescent="0.25">
      <c r="E631" t="str">
        <f ca="1">IF(AND('Tracking Data'!K631&lt;&gt;"",'Tracking Data'!L631="",'Tracking Data'!$C631&lt;&gt;"Blocked",'Tracking Data'!$C631&lt;&gt;"Aborted"),1,"")</f>
        <v/>
      </c>
      <c r="F631" t="str">
        <f ca="1">IF(AND('Tracking Data'!L631&lt;&gt;"",'Tracking Data'!M631="",'Tracking Data'!$C631&lt;&gt;"Blocked",'Tracking Data'!$C631&lt;&gt;"Aborted"),1,"")</f>
        <v/>
      </c>
      <c r="G631" t="str">
        <f ca="1">IF(AND('Tracking Data'!M631&lt;&gt;"",'Tracking Data'!N631="",'Tracking Data'!$C631&lt;&gt;"Blocked",'Tracking Data'!$C631&lt;&gt;"Aborted"),1,"")</f>
        <v/>
      </c>
      <c r="H631" t="str">
        <f ca="1">IF(AND('Tracking Data'!N631&lt;&gt;"",'Tracking Data'!O631="",'Tracking Data'!$C631&lt;&gt;"Blocked",'Tracking Data'!$C631&lt;&gt;"Aborted"),1,"")</f>
        <v/>
      </c>
      <c r="I631" t="str">
        <f ca="1">IF(AND('Tracking Data'!O631&lt;&gt;"",'Tracking Data'!P631="",'Tracking Data'!$C631&lt;&gt;"Blocked",'Tracking Data'!$C631&lt;&gt;"Aborted"),1,"")</f>
        <v/>
      </c>
      <c r="J631" t="str">
        <f ca="1">IF(AND('Tracking Data'!P631&lt;&gt;"",'Tracking Data'!Q631="",'Tracking Data'!$C631&lt;&gt;"Blocked",'Tracking Data'!$C631&lt;&gt;"Aborted"),1,"")</f>
        <v/>
      </c>
      <c r="K631" t="str">
        <f ca="1">IF(AND('Tracking Data'!Q631&lt;&gt;"",'Tracking Data'!R631="",'Tracking Data'!$C631&lt;&gt;"Blocked",'Tracking Data'!$C631&lt;&gt;"Aborted"),1,"")</f>
        <v/>
      </c>
      <c r="L631" t="str">
        <f>IF('Tracking Data'!R631&lt;&gt;"",1,"")</f>
        <v/>
      </c>
      <c r="M631" t="b">
        <f>IF('Tracking Data'!H631="XS",0,IF('Tracking Data'!H631="S",2,IF('Tracking Data'!H631="M",3,IF('Tracking Data'!H631="L",5,IF('Tracking Data'!H631="XL",10)))))</f>
        <v>0</v>
      </c>
      <c r="N631" s="22" t="e">
        <f>WORKDAY('Tracking Data'!K631,M631)</f>
        <v>#VALUE!</v>
      </c>
      <c r="O631" s="22" t="e">
        <f>IF(L631&lt;&gt;1,N631,'Tracking Data'!R631)</f>
        <v>#VALUE!</v>
      </c>
    </row>
    <row r="632" spans="5:15" x14ac:dyDescent="0.25">
      <c r="E632" t="str">
        <f ca="1">IF(AND('Tracking Data'!K632&lt;&gt;"",'Tracking Data'!L632="",'Tracking Data'!$C632&lt;&gt;"Blocked",'Tracking Data'!$C632&lt;&gt;"Aborted"),1,"")</f>
        <v/>
      </c>
      <c r="F632" t="str">
        <f ca="1">IF(AND('Tracking Data'!L632&lt;&gt;"",'Tracking Data'!M632="",'Tracking Data'!$C632&lt;&gt;"Blocked",'Tracking Data'!$C632&lt;&gt;"Aborted"),1,"")</f>
        <v/>
      </c>
      <c r="G632" t="str">
        <f ca="1">IF(AND('Tracking Data'!M632&lt;&gt;"",'Tracking Data'!N632="",'Tracking Data'!$C632&lt;&gt;"Blocked",'Tracking Data'!$C632&lt;&gt;"Aborted"),1,"")</f>
        <v/>
      </c>
      <c r="H632" t="str">
        <f ca="1">IF(AND('Tracking Data'!N632&lt;&gt;"",'Tracking Data'!O632="",'Tracking Data'!$C632&lt;&gt;"Blocked",'Tracking Data'!$C632&lt;&gt;"Aborted"),1,"")</f>
        <v/>
      </c>
      <c r="I632" t="str">
        <f ca="1">IF(AND('Tracking Data'!O632&lt;&gt;"",'Tracking Data'!P632="",'Tracking Data'!$C632&lt;&gt;"Blocked",'Tracking Data'!$C632&lt;&gt;"Aborted"),1,"")</f>
        <v/>
      </c>
      <c r="J632" t="str">
        <f ca="1">IF(AND('Tracking Data'!P632&lt;&gt;"",'Tracking Data'!Q632="",'Tracking Data'!$C632&lt;&gt;"Blocked",'Tracking Data'!$C632&lt;&gt;"Aborted"),1,"")</f>
        <v/>
      </c>
      <c r="K632" t="str">
        <f ca="1">IF(AND('Tracking Data'!Q632&lt;&gt;"",'Tracking Data'!R632="",'Tracking Data'!$C632&lt;&gt;"Blocked",'Tracking Data'!$C632&lt;&gt;"Aborted"),1,"")</f>
        <v/>
      </c>
      <c r="L632" t="str">
        <f>IF('Tracking Data'!R632&lt;&gt;"",1,"")</f>
        <v/>
      </c>
      <c r="M632" t="b">
        <f>IF('Tracking Data'!H632="XS",0,IF('Tracking Data'!H632="S",2,IF('Tracking Data'!H632="M",3,IF('Tracking Data'!H632="L",5,IF('Tracking Data'!H632="XL",10)))))</f>
        <v>0</v>
      </c>
      <c r="N632" s="22" t="e">
        <f>WORKDAY('Tracking Data'!K632,M632)</f>
        <v>#VALUE!</v>
      </c>
      <c r="O632" s="22" t="e">
        <f>IF(L632&lt;&gt;1,N632,'Tracking Data'!R632)</f>
        <v>#VALUE!</v>
      </c>
    </row>
    <row r="633" spans="5:15" x14ac:dyDescent="0.25">
      <c r="E633" t="str">
        <f ca="1">IF(AND('Tracking Data'!K633&lt;&gt;"",'Tracking Data'!L633="",'Tracking Data'!$C633&lt;&gt;"Blocked",'Tracking Data'!$C633&lt;&gt;"Aborted"),1,"")</f>
        <v/>
      </c>
      <c r="F633" t="str">
        <f ca="1">IF(AND('Tracking Data'!L633&lt;&gt;"",'Tracking Data'!M633="",'Tracking Data'!$C633&lt;&gt;"Blocked",'Tracking Data'!$C633&lt;&gt;"Aborted"),1,"")</f>
        <v/>
      </c>
      <c r="G633" t="str">
        <f ca="1">IF(AND('Tracking Data'!M633&lt;&gt;"",'Tracking Data'!N633="",'Tracking Data'!$C633&lt;&gt;"Blocked",'Tracking Data'!$C633&lt;&gt;"Aborted"),1,"")</f>
        <v/>
      </c>
      <c r="H633" t="str">
        <f ca="1">IF(AND('Tracking Data'!N633&lt;&gt;"",'Tracking Data'!O633="",'Tracking Data'!$C633&lt;&gt;"Blocked",'Tracking Data'!$C633&lt;&gt;"Aborted"),1,"")</f>
        <v/>
      </c>
      <c r="I633" t="str">
        <f ca="1">IF(AND('Tracking Data'!O633&lt;&gt;"",'Tracking Data'!P633="",'Tracking Data'!$C633&lt;&gt;"Blocked",'Tracking Data'!$C633&lt;&gt;"Aborted"),1,"")</f>
        <v/>
      </c>
      <c r="J633" t="str">
        <f ca="1">IF(AND('Tracking Data'!P633&lt;&gt;"",'Tracking Data'!Q633="",'Tracking Data'!$C633&lt;&gt;"Blocked",'Tracking Data'!$C633&lt;&gt;"Aborted"),1,"")</f>
        <v/>
      </c>
      <c r="K633" t="str">
        <f ca="1">IF(AND('Tracking Data'!Q633&lt;&gt;"",'Tracking Data'!R633="",'Tracking Data'!$C633&lt;&gt;"Blocked",'Tracking Data'!$C633&lt;&gt;"Aborted"),1,"")</f>
        <v/>
      </c>
      <c r="L633" t="str">
        <f>IF('Tracking Data'!R633&lt;&gt;"",1,"")</f>
        <v/>
      </c>
      <c r="M633" t="b">
        <f>IF('Tracking Data'!H633="XS",0,IF('Tracking Data'!H633="S",2,IF('Tracking Data'!H633="M",3,IF('Tracking Data'!H633="L",5,IF('Tracking Data'!H633="XL",10)))))</f>
        <v>0</v>
      </c>
      <c r="N633" s="22" t="e">
        <f>WORKDAY('Tracking Data'!K633,M633)</f>
        <v>#VALUE!</v>
      </c>
      <c r="O633" s="22" t="e">
        <f>IF(L633&lt;&gt;1,N633,'Tracking Data'!R633)</f>
        <v>#VALUE!</v>
      </c>
    </row>
    <row r="634" spans="5:15" x14ac:dyDescent="0.25">
      <c r="E634" t="str">
        <f ca="1">IF(AND('Tracking Data'!K634&lt;&gt;"",'Tracking Data'!L634="",'Tracking Data'!$C634&lt;&gt;"Blocked",'Tracking Data'!$C634&lt;&gt;"Aborted"),1,"")</f>
        <v/>
      </c>
      <c r="F634" t="str">
        <f ca="1">IF(AND('Tracking Data'!L634&lt;&gt;"",'Tracking Data'!M634="",'Tracking Data'!$C634&lt;&gt;"Blocked",'Tracking Data'!$C634&lt;&gt;"Aborted"),1,"")</f>
        <v/>
      </c>
      <c r="G634" t="str">
        <f ca="1">IF(AND('Tracking Data'!M634&lt;&gt;"",'Tracking Data'!N634="",'Tracking Data'!$C634&lt;&gt;"Blocked",'Tracking Data'!$C634&lt;&gt;"Aborted"),1,"")</f>
        <v/>
      </c>
      <c r="H634" t="str">
        <f ca="1">IF(AND('Tracking Data'!N634&lt;&gt;"",'Tracking Data'!O634="",'Tracking Data'!$C634&lt;&gt;"Blocked",'Tracking Data'!$C634&lt;&gt;"Aborted"),1,"")</f>
        <v/>
      </c>
      <c r="I634" t="str">
        <f ca="1">IF(AND('Tracking Data'!O634&lt;&gt;"",'Tracking Data'!P634="",'Tracking Data'!$C634&lt;&gt;"Blocked",'Tracking Data'!$C634&lt;&gt;"Aborted"),1,"")</f>
        <v/>
      </c>
      <c r="J634" t="str">
        <f ca="1">IF(AND('Tracking Data'!P634&lt;&gt;"",'Tracking Data'!Q634="",'Tracking Data'!$C634&lt;&gt;"Blocked",'Tracking Data'!$C634&lt;&gt;"Aborted"),1,"")</f>
        <v/>
      </c>
      <c r="K634" t="str">
        <f ca="1">IF(AND('Tracking Data'!Q634&lt;&gt;"",'Tracking Data'!R634="",'Tracking Data'!$C634&lt;&gt;"Blocked",'Tracking Data'!$C634&lt;&gt;"Aborted"),1,"")</f>
        <v/>
      </c>
      <c r="L634" t="str">
        <f>IF('Tracking Data'!R634&lt;&gt;"",1,"")</f>
        <v/>
      </c>
      <c r="M634" t="b">
        <f>IF('Tracking Data'!H634="XS",0,IF('Tracking Data'!H634="S",2,IF('Tracking Data'!H634="M",3,IF('Tracking Data'!H634="L",5,IF('Tracking Data'!H634="XL",10)))))</f>
        <v>0</v>
      </c>
      <c r="N634" s="22" t="e">
        <f>WORKDAY('Tracking Data'!K634,M634)</f>
        <v>#VALUE!</v>
      </c>
      <c r="O634" s="22" t="e">
        <f>IF(L634&lt;&gt;1,N634,'Tracking Data'!R634)</f>
        <v>#VALUE!</v>
      </c>
    </row>
    <row r="635" spans="5:15" x14ac:dyDescent="0.25">
      <c r="E635" t="str">
        <f ca="1">IF(AND('Tracking Data'!K635&lt;&gt;"",'Tracking Data'!L635="",'Tracking Data'!$C635&lt;&gt;"Blocked",'Tracking Data'!$C635&lt;&gt;"Aborted"),1,"")</f>
        <v/>
      </c>
      <c r="F635" t="str">
        <f ca="1">IF(AND('Tracking Data'!L635&lt;&gt;"",'Tracking Data'!M635="",'Tracking Data'!$C635&lt;&gt;"Blocked",'Tracking Data'!$C635&lt;&gt;"Aborted"),1,"")</f>
        <v/>
      </c>
      <c r="G635" t="str">
        <f ca="1">IF(AND('Tracking Data'!M635&lt;&gt;"",'Tracking Data'!N635="",'Tracking Data'!$C635&lt;&gt;"Blocked",'Tracking Data'!$C635&lt;&gt;"Aborted"),1,"")</f>
        <v/>
      </c>
      <c r="H635" t="str">
        <f ca="1">IF(AND('Tracking Data'!N635&lt;&gt;"",'Tracking Data'!O635="",'Tracking Data'!$C635&lt;&gt;"Blocked",'Tracking Data'!$C635&lt;&gt;"Aborted"),1,"")</f>
        <v/>
      </c>
      <c r="I635" t="str">
        <f ca="1">IF(AND('Tracking Data'!O635&lt;&gt;"",'Tracking Data'!P635="",'Tracking Data'!$C635&lt;&gt;"Blocked",'Tracking Data'!$C635&lt;&gt;"Aborted"),1,"")</f>
        <v/>
      </c>
      <c r="J635" t="str">
        <f ca="1">IF(AND('Tracking Data'!P635&lt;&gt;"",'Tracking Data'!Q635="",'Tracking Data'!$C635&lt;&gt;"Blocked",'Tracking Data'!$C635&lt;&gt;"Aborted"),1,"")</f>
        <v/>
      </c>
      <c r="K635" t="str">
        <f ca="1">IF(AND('Tracking Data'!Q635&lt;&gt;"",'Tracking Data'!R635="",'Tracking Data'!$C635&lt;&gt;"Blocked",'Tracking Data'!$C635&lt;&gt;"Aborted"),1,"")</f>
        <v/>
      </c>
      <c r="L635" t="str">
        <f>IF('Tracking Data'!R635&lt;&gt;"",1,"")</f>
        <v/>
      </c>
      <c r="M635" t="b">
        <f>IF('Tracking Data'!H635="XS",0,IF('Tracking Data'!H635="S",2,IF('Tracking Data'!H635="M",3,IF('Tracking Data'!H635="L",5,IF('Tracking Data'!H635="XL",10)))))</f>
        <v>0</v>
      </c>
      <c r="N635" s="22" t="e">
        <f>WORKDAY('Tracking Data'!K635,M635)</f>
        <v>#VALUE!</v>
      </c>
      <c r="O635" s="22" t="e">
        <f>IF(L635&lt;&gt;1,N635,'Tracking Data'!R635)</f>
        <v>#VALUE!</v>
      </c>
    </row>
    <row r="636" spans="5:15" x14ac:dyDescent="0.25">
      <c r="E636" t="str">
        <f ca="1">IF(AND('Tracking Data'!K636&lt;&gt;"",'Tracking Data'!L636="",'Tracking Data'!$C636&lt;&gt;"Blocked",'Tracking Data'!$C636&lt;&gt;"Aborted"),1,"")</f>
        <v/>
      </c>
      <c r="F636" t="str">
        <f ca="1">IF(AND('Tracking Data'!L636&lt;&gt;"",'Tracking Data'!M636="",'Tracking Data'!$C636&lt;&gt;"Blocked",'Tracking Data'!$C636&lt;&gt;"Aborted"),1,"")</f>
        <v/>
      </c>
      <c r="G636" t="str">
        <f ca="1">IF(AND('Tracking Data'!M636&lt;&gt;"",'Tracking Data'!N636="",'Tracking Data'!$C636&lt;&gt;"Blocked",'Tracking Data'!$C636&lt;&gt;"Aborted"),1,"")</f>
        <v/>
      </c>
      <c r="H636" t="str">
        <f ca="1">IF(AND('Tracking Data'!N636&lt;&gt;"",'Tracking Data'!O636="",'Tracking Data'!$C636&lt;&gt;"Blocked",'Tracking Data'!$C636&lt;&gt;"Aborted"),1,"")</f>
        <v/>
      </c>
      <c r="I636" t="str">
        <f ca="1">IF(AND('Tracking Data'!O636&lt;&gt;"",'Tracking Data'!P636="",'Tracking Data'!$C636&lt;&gt;"Blocked",'Tracking Data'!$C636&lt;&gt;"Aborted"),1,"")</f>
        <v/>
      </c>
      <c r="J636" t="str">
        <f ca="1">IF(AND('Tracking Data'!P636&lt;&gt;"",'Tracking Data'!Q636="",'Tracking Data'!$C636&lt;&gt;"Blocked",'Tracking Data'!$C636&lt;&gt;"Aborted"),1,"")</f>
        <v/>
      </c>
      <c r="K636" t="str">
        <f ca="1">IF(AND('Tracking Data'!Q636&lt;&gt;"",'Tracking Data'!R636="",'Tracking Data'!$C636&lt;&gt;"Blocked",'Tracking Data'!$C636&lt;&gt;"Aborted"),1,"")</f>
        <v/>
      </c>
      <c r="L636" t="str">
        <f>IF('Tracking Data'!R636&lt;&gt;"",1,"")</f>
        <v/>
      </c>
      <c r="M636" t="b">
        <f>IF('Tracking Data'!H636="XS",0,IF('Tracking Data'!H636="S",2,IF('Tracking Data'!H636="M",3,IF('Tracking Data'!H636="L",5,IF('Tracking Data'!H636="XL",10)))))</f>
        <v>0</v>
      </c>
      <c r="N636" s="22" t="e">
        <f>WORKDAY('Tracking Data'!K636,M636)</f>
        <v>#VALUE!</v>
      </c>
      <c r="O636" s="22" t="e">
        <f>IF(L636&lt;&gt;1,N636,'Tracking Data'!R636)</f>
        <v>#VALUE!</v>
      </c>
    </row>
    <row r="637" spans="5:15" x14ac:dyDescent="0.25">
      <c r="E637" t="str">
        <f ca="1">IF(AND('Tracking Data'!K637&lt;&gt;"",'Tracking Data'!L637="",'Tracking Data'!$C637&lt;&gt;"Blocked",'Tracking Data'!$C637&lt;&gt;"Aborted"),1,"")</f>
        <v/>
      </c>
      <c r="F637" t="str">
        <f ca="1">IF(AND('Tracking Data'!L637&lt;&gt;"",'Tracking Data'!M637="",'Tracking Data'!$C637&lt;&gt;"Blocked",'Tracking Data'!$C637&lt;&gt;"Aborted"),1,"")</f>
        <v/>
      </c>
      <c r="G637" t="str">
        <f ca="1">IF(AND('Tracking Data'!M637&lt;&gt;"",'Tracking Data'!N637="",'Tracking Data'!$C637&lt;&gt;"Blocked",'Tracking Data'!$C637&lt;&gt;"Aborted"),1,"")</f>
        <v/>
      </c>
      <c r="H637" t="str">
        <f ca="1">IF(AND('Tracking Data'!N637&lt;&gt;"",'Tracking Data'!O637="",'Tracking Data'!$C637&lt;&gt;"Blocked",'Tracking Data'!$C637&lt;&gt;"Aborted"),1,"")</f>
        <v/>
      </c>
      <c r="I637" t="str">
        <f ca="1">IF(AND('Tracking Data'!O637&lt;&gt;"",'Tracking Data'!P637="",'Tracking Data'!$C637&lt;&gt;"Blocked",'Tracking Data'!$C637&lt;&gt;"Aborted"),1,"")</f>
        <v/>
      </c>
      <c r="J637" t="str">
        <f ca="1">IF(AND('Tracking Data'!P637&lt;&gt;"",'Tracking Data'!Q637="",'Tracking Data'!$C637&lt;&gt;"Blocked",'Tracking Data'!$C637&lt;&gt;"Aborted"),1,"")</f>
        <v/>
      </c>
      <c r="K637" t="str">
        <f ca="1">IF(AND('Tracking Data'!Q637&lt;&gt;"",'Tracking Data'!R637="",'Tracking Data'!$C637&lt;&gt;"Blocked",'Tracking Data'!$C637&lt;&gt;"Aborted"),1,"")</f>
        <v/>
      </c>
      <c r="L637" t="str">
        <f>IF('Tracking Data'!R637&lt;&gt;"",1,"")</f>
        <v/>
      </c>
      <c r="M637" t="b">
        <f>IF('Tracking Data'!H637="XS",0,IF('Tracking Data'!H637="S",2,IF('Tracking Data'!H637="M",3,IF('Tracking Data'!H637="L",5,IF('Tracking Data'!H637="XL",10)))))</f>
        <v>0</v>
      </c>
      <c r="N637" s="22" t="e">
        <f>WORKDAY('Tracking Data'!K637,M637)</f>
        <v>#VALUE!</v>
      </c>
      <c r="O637" s="22" t="e">
        <f>IF(L637&lt;&gt;1,N637,'Tracking Data'!R637)</f>
        <v>#VALUE!</v>
      </c>
    </row>
    <row r="638" spans="5:15" x14ac:dyDescent="0.25">
      <c r="E638" t="str">
        <f ca="1">IF(AND('Tracking Data'!K638&lt;&gt;"",'Tracking Data'!L638="",'Tracking Data'!$C638&lt;&gt;"Blocked",'Tracking Data'!$C638&lt;&gt;"Aborted"),1,"")</f>
        <v/>
      </c>
      <c r="F638" t="str">
        <f ca="1">IF(AND('Tracking Data'!L638&lt;&gt;"",'Tracking Data'!M638="",'Tracking Data'!$C638&lt;&gt;"Blocked",'Tracking Data'!$C638&lt;&gt;"Aborted"),1,"")</f>
        <v/>
      </c>
      <c r="G638" t="str">
        <f ca="1">IF(AND('Tracking Data'!M638&lt;&gt;"",'Tracking Data'!N638="",'Tracking Data'!$C638&lt;&gt;"Blocked",'Tracking Data'!$C638&lt;&gt;"Aborted"),1,"")</f>
        <v/>
      </c>
      <c r="H638" t="str">
        <f ca="1">IF(AND('Tracking Data'!N638&lt;&gt;"",'Tracking Data'!O638="",'Tracking Data'!$C638&lt;&gt;"Blocked",'Tracking Data'!$C638&lt;&gt;"Aborted"),1,"")</f>
        <v/>
      </c>
      <c r="I638" t="str">
        <f ca="1">IF(AND('Tracking Data'!O638&lt;&gt;"",'Tracking Data'!P638="",'Tracking Data'!$C638&lt;&gt;"Blocked",'Tracking Data'!$C638&lt;&gt;"Aborted"),1,"")</f>
        <v/>
      </c>
      <c r="J638" t="str">
        <f ca="1">IF(AND('Tracking Data'!P638&lt;&gt;"",'Tracking Data'!Q638="",'Tracking Data'!$C638&lt;&gt;"Blocked",'Tracking Data'!$C638&lt;&gt;"Aborted"),1,"")</f>
        <v/>
      </c>
      <c r="K638" t="str">
        <f ca="1">IF(AND('Tracking Data'!Q638&lt;&gt;"",'Tracking Data'!R638="",'Tracking Data'!$C638&lt;&gt;"Blocked",'Tracking Data'!$C638&lt;&gt;"Aborted"),1,"")</f>
        <v/>
      </c>
      <c r="L638" t="str">
        <f>IF('Tracking Data'!R638&lt;&gt;"",1,"")</f>
        <v/>
      </c>
      <c r="M638" t="b">
        <f>IF('Tracking Data'!H638="XS",0,IF('Tracking Data'!H638="S",2,IF('Tracking Data'!H638="M",3,IF('Tracking Data'!H638="L",5,IF('Tracking Data'!H638="XL",10)))))</f>
        <v>0</v>
      </c>
      <c r="N638" s="22" t="e">
        <f>WORKDAY('Tracking Data'!K638,M638)</f>
        <v>#VALUE!</v>
      </c>
      <c r="O638" s="22" t="e">
        <f>IF(L638&lt;&gt;1,N638,'Tracking Data'!R638)</f>
        <v>#VALUE!</v>
      </c>
    </row>
    <row r="639" spans="5:15" x14ac:dyDescent="0.25">
      <c r="E639" t="str">
        <f ca="1">IF(AND('Tracking Data'!K639&lt;&gt;"",'Tracking Data'!L639="",'Tracking Data'!$C639&lt;&gt;"Blocked",'Tracking Data'!$C639&lt;&gt;"Aborted"),1,"")</f>
        <v/>
      </c>
      <c r="F639" t="str">
        <f ca="1">IF(AND('Tracking Data'!L639&lt;&gt;"",'Tracking Data'!M639="",'Tracking Data'!$C639&lt;&gt;"Blocked",'Tracking Data'!$C639&lt;&gt;"Aborted"),1,"")</f>
        <v/>
      </c>
      <c r="G639" t="str">
        <f ca="1">IF(AND('Tracking Data'!M639&lt;&gt;"",'Tracking Data'!N639="",'Tracking Data'!$C639&lt;&gt;"Blocked",'Tracking Data'!$C639&lt;&gt;"Aborted"),1,"")</f>
        <v/>
      </c>
      <c r="H639" t="str">
        <f ca="1">IF(AND('Tracking Data'!N639&lt;&gt;"",'Tracking Data'!O639="",'Tracking Data'!$C639&lt;&gt;"Blocked",'Tracking Data'!$C639&lt;&gt;"Aborted"),1,"")</f>
        <v/>
      </c>
      <c r="I639" t="str">
        <f ca="1">IF(AND('Tracking Data'!O639&lt;&gt;"",'Tracking Data'!P639="",'Tracking Data'!$C639&lt;&gt;"Blocked",'Tracking Data'!$C639&lt;&gt;"Aborted"),1,"")</f>
        <v/>
      </c>
      <c r="J639" t="str">
        <f ca="1">IF(AND('Tracking Data'!P639&lt;&gt;"",'Tracking Data'!Q639="",'Tracking Data'!$C639&lt;&gt;"Blocked",'Tracking Data'!$C639&lt;&gt;"Aborted"),1,"")</f>
        <v/>
      </c>
      <c r="K639" t="str">
        <f ca="1">IF(AND('Tracking Data'!Q639&lt;&gt;"",'Tracking Data'!R639="",'Tracking Data'!$C639&lt;&gt;"Blocked",'Tracking Data'!$C639&lt;&gt;"Aborted"),1,"")</f>
        <v/>
      </c>
      <c r="L639" t="str">
        <f>IF('Tracking Data'!R639&lt;&gt;"",1,"")</f>
        <v/>
      </c>
      <c r="M639" t="b">
        <f>IF('Tracking Data'!H639="XS",0,IF('Tracking Data'!H639="S",2,IF('Tracking Data'!H639="M",3,IF('Tracking Data'!H639="L",5,IF('Tracking Data'!H639="XL",10)))))</f>
        <v>0</v>
      </c>
      <c r="N639" s="22" t="e">
        <f>WORKDAY('Tracking Data'!K639,M639)</f>
        <v>#VALUE!</v>
      </c>
      <c r="O639" s="22" t="e">
        <f>IF(L639&lt;&gt;1,N639,'Tracking Data'!R639)</f>
        <v>#VALUE!</v>
      </c>
    </row>
    <row r="640" spans="5:15" x14ac:dyDescent="0.25">
      <c r="E640" t="str">
        <f ca="1">IF(AND('Tracking Data'!K640&lt;&gt;"",'Tracking Data'!L640="",'Tracking Data'!$C640&lt;&gt;"Blocked",'Tracking Data'!$C640&lt;&gt;"Aborted"),1,"")</f>
        <v/>
      </c>
      <c r="F640" t="str">
        <f ca="1">IF(AND('Tracking Data'!L640&lt;&gt;"",'Tracking Data'!M640="",'Tracking Data'!$C640&lt;&gt;"Blocked",'Tracking Data'!$C640&lt;&gt;"Aborted"),1,"")</f>
        <v/>
      </c>
      <c r="G640" t="str">
        <f ca="1">IF(AND('Tracking Data'!M640&lt;&gt;"",'Tracking Data'!N640="",'Tracking Data'!$C640&lt;&gt;"Blocked",'Tracking Data'!$C640&lt;&gt;"Aborted"),1,"")</f>
        <v/>
      </c>
      <c r="H640" t="str">
        <f ca="1">IF(AND('Tracking Data'!N640&lt;&gt;"",'Tracking Data'!O640="",'Tracking Data'!$C640&lt;&gt;"Blocked",'Tracking Data'!$C640&lt;&gt;"Aborted"),1,"")</f>
        <v/>
      </c>
      <c r="I640" t="str">
        <f ca="1">IF(AND('Tracking Data'!O640&lt;&gt;"",'Tracking Data'!P640="",'Tracking Data'!$C640&lt;&gt;"Blocked",'Tracking Data'!$C640&lt;&gt;"Aborted"),1,"")</f>
        <v/>
      </c>
      <c r="J640" t="str">
        <f ca="1">IF(AND('Tracking Data'!P640&lt;&gt;"",'Tracking Data'!Q640="",'Tracking Data'!$C640&lt;&gt;"Blocked",'Tracking Data'!$C640&lt;&gt;"Aborted"),1,"")</f>
        <v/>
      </c>
      <c r="K640" t="str">
        <f ca="1">IF(AND('Tracking Data'!Q640&lt;&gt;"",'Tracking Data'!R640="",'Tracking Data'!$C640&lt;&gt;"Blocked",'Tracking Data'!$C640&lt;&gt;"Aborted"),1,"")</f>
        <v/>
      </c>
      <c r="L640" t="str">
        <f>IF('Tracking Data'!R640&lt;&gt;"",1,"")</f>
        <v/>
      </c>
      <c r="M640" t="b">
        <f>IF('Tracking Data'!H640="XS",0,IF('Tracking Data'!H640="S",2,IF('Tracking Data'!H640="M",3,IF('Tracking Data'!H640="L",5,IF('Tracking Data'!H640="XL",10)))))</f>
        <v>0</v>
      </c>
      <c r="N640" s="22" t="e">
        <f>WORKDAY('Tracking Data'!K640,M640)</f>
        <v>#VALUE!</v>
      </c>
      <c r="O640" s="22" t="e">
        <f>IF(L640&lt;&gt;1,N640,'Tracking Data'!R640)</f>
        <v>#VALUE!</v>
      </c>
    </row>
    <row r="641" spans="5:15" x14ac:dyDescent="0.25">
      <c r="E641" t="str">
        <f ca="1">IF(AND('Tracking Data'!K641&lt;&gt;"",'Tracking Data'!L641="",'Tracking Data'!$C641&lt;&gt;"Blocked",'Tracking Data'!$C641&lt;&gt;"Aborted"),1,"")</f>
        <v/>
      </c>
      <c r="F641" t="str">
        <f ca="1">IF(AND('Tracking Data'!L641&lt;&gt;"",'Tracking Data'!M641="",'Tracking Data'!$C641&lt;&gt;"Blocked",'Tracking Data'!$C641&lt;&gt;"Aborted"),1,"")</f>
        <v/>
      </c>
      <c r="G641" t="str">
        <f ca="1">IF(AND('Tracking Data'!M641&lt;&gt;"",'Tracking Data'!N641="",'Tracking Data'!$C641&lt;&gt;"Blocked",'Tracking Data'!$C641&lt;&gt;"Aborted"),1,"")</f>
        <v/>
      </c>
      <c r="H641" t="str">
        <f ca="1">IF(AND('Tracking Data'!N641&lt;&gt;"",'Tracking Data'!O641="",'Tracking Data'!$C641&lt;&gt;"Blocked",'Tracking Data'!$C641&lt;&gt;"Aborted"),1,"")</f>
        <v/>
      </c>
      <c r="I641" t="str">
        <f ca="1">IF(AND('Tracking Data'!O641&lt;&gt;"",'Tracking Data'!P641="",'Tracking Data'!$C641&lt;&gt;"Blocked",'Tracking Data'!$C641&lt;&gt;"Aborted"),1,"")</f>
        <v/>
      </c>
      <c r="J641" t="str">
        <f ca="1">IF(AND('Tracking Data'!P641&lt;&gt;"",'Tracking Data'!Q641="",'Tracking Data'!$C641&lt;&gt;"Blocked",'Tracking Data'!$C641&lt;&gt;"Aborted"),1,"")</f>
        <v/>
      </c>
      <c r="K641" t="str">
        <f ca="1">IF(AND('Tracking Data'!Q641&lt;&gt;"",'Tracking Data'!R641="",'Tracking Data'!$C641&lt;&gt;"Blocked",'Tracking Data'!$C641&lt;&gt;"Aborted"),1,"")</f>
        <v/>
      </c>
      <c r="L641" t="str">
        <f>IF('Tracking Data'!R641&lt;&gt;"",1,"")</f>
        <v/>
      </c>
      <c r="M641" t="b">
        <f>IF('Tracking Data'!H641="XS",0,IF('Tracking Data'!H641="S",2,IF('Tracking Data'!H641="M",3,IF('Tracking Data'!H641="L",5,IF('Tracking Data'!H641="XL",10)))))</f>
        <v>0</v>
      </c>
      <c r="N641" s="22" t="e">
        <f>WORKDAY('Tracking Data'!K641,M641)</f>
        <v>#VALUE!</v>
      </c>
      <c r="O641" s="22" t="e">
        <f>IF(L641&lt;&gt;1,N641,'Tracking Data'!R641)</f>
        <v>#VALUE!</v>
      </c>
    </row>
    <row r="642" spans="5:15" x14ac:dyDescent="0.25">
      <c r="E642" t="str">
        <f ca="1">IF(AND('Tracking Data'!K642&lt;&gt;"",'Tracking Data'!L642="",'Tracking Data'!$C642&lt;&gt;"Blocked",'Tracking Data'!$C642&lt;&gt;"Aborted"),1,"")</f>
        <v/>
      </c>
      <c r="F642" t="str">
        <f ca="1">IF(AND('Tracking Data'!L642&lt;&gt;"",'Tracking Data'!M642="",'Tracking Data'!$C642&lt;&gt;"Blocked",'Tracking Data'!$C642&lt;&gt;"Aborted"),1,"")</f>
        <v/>
      </c>
      <c r="G642" t="str">
        <f ca="1">IF(AND('Tracking Data'!M642&lt;&gt;"",'Tracking Data'!N642="",'Tracking Data'!$C642&lt;&gt;"Blocked",'Tracking Data'!$C642&lt;&gt;"Aborted"),1,"")</f>
        <v/>
      </c>
      <c r="H642" t="str">
        <f ca="1">IF(AND('Tracking Data'!N642&lt;&gt;"",'Tracking Data'!O642="",'Tracking Data'!$C642&lt;&gt;"Blocked",'Tracking Data'!$C642&lt;&gt;"Aborted"),1,"")</f>
        <v/>
      </c>
      <c r="I642" t="str">
        <f ca="1">IF(AND('Tracking Data'!O642&lt;&gt;"",'Tracking Data'!P642="",'Tracking Data'!$C642&lt;&gt;"Blocked",'Tracking Data'!$C642&lt;&gt;"Aborted"),1,"")</f>
        <v/>
      </c>
      <c r="J642" t="str">
        <f ca="1">IF(AND('Tracking Data'!P642&lt;&gt;"",'Tracking Data'!Q642="",'Tracking Data'!$C642&lt;&gt;"Blocked",'Tracking Data'!$C642&lt;&gt;"Aborted"),1,"")</f>
        <v/>
      </c>
      <c r="K642" t="str">
        <f ca="1">IF(AND('Tracking Data'!Q642&lt;&gt;"",'Tracking Data'!R642="",'Tracking Data'!$C642&lt;&gt;"Blocked",'Tracking Data'!$C642&lt;&gt;"Aborted"),1,"")</f>
        <v/>
      </c>
      <c r="L642" t="str">
        <f>IF('Tracking Data'!R642&lt;&gt;"",1,"")</f>
        <v/>
      </c>
      <c r="M642" t="b">
        <f>IF('Tracking Data'!H642="XS",0,IF('Tracking Data'!H642="S",2,IF('Tracking Data'!H642="M",3,IF('Tracking Data'!H642="L",5,IF('Tracking Data'!H642="XL",10)))))</f>
        <v>0</v>
      </c>
      <c r="N642" s="22" t="e">
        <f>WORKDAY('Tracking Data'!K642,M642)</f>
        <v>#VALUE!</v>
      </c>
      <c r="O642" s="22" t="e">
        <f>IF(L642&lt;&gt;1,N642,'Tracking Data'!R642)</f>
        <v>#VALUE!</v>
      </c>
    </row>
    <row r="643" spans="5:15" x14ac:dyDescent="0.25">
      <c r="E643" t="str">
        <f ca="1">IF(AND('Tracking Data'!K643&lt;&gt;"",'Tracking Data'!L643="",'Tracking Data'!$C643&lt;&gt;"Blocked",'Tracking Data'!$C643&lt;&gt;"Aborted"),1,"")</f>
        <v/>
      </c>
      <c r="F643" t="str">
        <f ca="1">IF(AND('Tracking Data'!L643&lt;&gt;"",'Tracking Data'!M643="",'Tracking Data'!$C643&lt;&gt;"Blocked",'Tracking Data'!$C643&lt;&gt;"Aborted"),1,"")</f>
        <v/>
      </c>
      <c r="G643" t="str">
        <f ca="1">IF(AND('Tracking Data'!M643&lt;&gt;"",'Tracking Data'!N643="",'Tracking Data'!$C643&lt;&gt;"Blocked",'Tracking Data'!$C643&lt;&gt;"Aborted"),1,"")</f>
        <v/>
      </c>
      <c r="H643" t="str">
        <f ca="1">IF(AND('Tracking Data'!N643&lt;&gt;"",'Tracking Data'!O643="",'Tracking Data'!$C643&lt;&gt;"Blocked",'Tracking Data'!$C643&lt;&gt;"Aborted"),1,"")</f>
        <v/>
      </c>
      <c r="I643" t="str">
        <f ca="1">IF(AND('Tracking Data'!O643&lt;&gt;"",'Tracking Data'!P643="",'Tracking Data'!$C643&lt;&gt;"Blocked",'Tracking Data'!$C643&lt;&gt;"Aborted"),1,"")</f>
        <v/>
      </c>
      <c r="J643" t="str">
        <f ca="1">IF(AND('Tracking Data'!P643&lt;&gt;"",'Tracking Data'!Q643="",'Tracking Data'!$C643&lt;&gt;"Blocked",'Tracking Data'!$C643&lt;&gt;"Aborted"),1,"")</f>
        <v/>
      </c>
      <c r="K643" t="str">
        <f ca="1">IF(AND('Tracking Data'!Q643&lt;&gt;"",'Tracking Data'!R643="",'Tracking Data'!$C643&lt;&gt;"Blocked",'Tracking Data'!$C643&lt;&gt;"Aborted"),1,"")</f>
        <v/>
      </c>
      <c r="L643" t="str">
        <f>IF('Tracking Data'!R643&lt;&gt;"",1,"")</f>
        <v/>
      </c>
      <c r="M643" t="b">
        <f>IF('Tracking Data'!H643="XS",0,IF('Tracking Data'!H643="S",2,IF('Tracking Data'!H643="M",3,IF('Tracking Data'!H643="L",5,IF('Tracking Data'!H643="XL",10)))))</f>
        <v>0</v>
      </c>
      <c r="N643" s="22" t="e">
        <f>WORKDAY('Tracking Data'!K643,M643)</f>
        <v>#VALUE!</v>
      </c>
      <c r="O643" s="22" t="e">
        <f>IF(L643&lt;&gt;1,N643,'Tracking Data'!R643)</f>
        <v>#VALUE!</v>
      </c>
    </row>
    <row r="644" spans="5:15" x14ac:dyDescent="0.25">
      <c r="E644" t="str">
        <f ca="1">IF(AND('Tracking Data'!K644&lt;&gt;"",'Tracking Data'!L644="",'Tracking Data'!$C644&lt;&gt;"Blocked",'Tracking Data'!$C644&lt;&gt;"Aborted"),1,"")</f>
        <v/>
      </c>
      <c r="F644" t="str">
        <f ca="1">IF(AND('Tracking Data'!L644&lt;&gt;"",'Tracking Data'!M644="",'Tracking Data'!$C644&lt;&gt;"Blocked",'Tracking Data'!$C644&lt;&gt;"Aborted"),1,"")</f>
        <v/>
      </c>
      <c r="G644" t="str">
        <f ca="1">IF(AND('Tracking Data'!M644&lt;&gt;"",'Tracking Data'!N644="",'Tracking Data'!$C644&lt;&gt;"Blocked",'Tracking Data'!$C644&lt;&gt;"Aborted"),1,"")</f>
        <v/>
      </c>
      <c r="H644" t="str">
        <f ca="1">IF(AND('Tracking Data'!N644&lt;&gt;"",'Tracking Data'!O644="",'Tracking Data'!$C644&lt;&gt;"Blocked",'Tracking Data'!$C644&lt;&gt;"Aborted"),1,"")</f>
        <v/>
      </c>
      <c r="I644" t="str">
        <f ca="1">IF(AND('Tracking Data'!O644&lt;&gt;"",'Tracking Data'!P644="",'Tracking Data'!$C644&lt;&gt;"Blocked",'Tracking Data'!$C644&lt;&gt;"Aborted"),1,"")</f>
        <v/>
      </c>
      <c r="J644" t="str">
        <f ca="1">IF(AND('Tracking Data'!P644&lt;&gt;"",'Tracking Data'!Q644="",'Tracking Data'!$C644&lt;&gt;"Blocked",'Tracking Data'!$C644&lt;&gt;"Aborted"),1,"")</f>
        <v/>
      </c>
      <c r="K644" t="str">
        <f ca="1">IF(AND('Tracking Data'!Q644&lt;&gt;"",'Tracking Data'!R644="",'Tracking Data'!$C644&lt;&gt;"Blocked",'Tracking Data'!$C644&lt;&gt;"Aborted"),1,"")</f>
        <v/>
      </c>
      <c r="L644" t="str">
        <f>IF('Tracking Data'!R644&lt;&gt;"",1,"")</f>
        <v/>
      </c>
      <c r="M644" t="b">
        <f>IF('Tracking Data'!H644="XS",0,IF('Tracking Data'!H644="S",2,IF('Tracking Data'!H644="M",3,IF('Tracking Data'!H644="L",5,IF('Tracking Data'!H644="XL",10)))))</f>
        <v>0</v>
      </c>
      <c r="N644" s="22" t="e">
        <f>WORKDAY('Tracking Data'!K644,M644)</f>
        <v>#VALUE!</v>
      </c>
      <c r="O644" s="22" t="e">
        <f>IF(L644&lt;&gt;1,N644,'Tracking Data'!R644)</f>
        <v>#VALUE!</v>
      </c>
    </row>
    <row r="645" spans="5:15" x14ac:dyDescent="0.25">
      <c r="E645" t="str">
        <f ca="1">IF(AND('Tracking Data'!K645&lt;&gt;"",'Tracking Data'!L645="",'Tracking Data'!$C645&lt;&gt;"Blocked",'Tracking Data'!$C645&lt;&gt;"Aborted"),1,"")</f>
        <v/>
      </c>
      <c r="F645" t="str">
        <f ca="1">IF(AND('Tracking Data'!L645&lt;&gt;"",'Tracking Data'!M645="",'Tracking Data'!$C645&lt;&gt;"Blocked",'Tracking Data'!$C645&lt;&gt;"Aborted"),1,"")</f>
        <v/>
      </c>
      <c r="G645" t="str">
        <f ca="1">IF(AND('Tracking Data'!M645&lt;&gt;"",'Tracking Data'!N645="",'Tracking Data'!$C645&lt;&gt;"Blocked",'Tracking Data'!$C645&lt;&gt;"Aborted"),1,"")</f>
        <v/>
      </c>
      <c r="H645" t="str">
        <f ca="1">IF(AND('Tracking Data'!N645&lt;&gt;"",'Tracking Data'!O645="",'Tracking Data'!$C645&lt;&gt;"Blocked",'Tracking Data'!$C645&lt;&gt;"Aborted"),1,"")</f>
        <v/>
      </c>
      <c r="I645" t="str">
        <f ca="1">IF(AND('Tracking Data'!O645&lt;&gt;"",'Tracking Data'!P645="",'Tracking Data'!$C645&lt;&gt;"Blocked",'Tracking Data'!$C645&lt;&gt;"Aborted"),1,"")</f>
        <v/>
      </c>
      <c r="J645" t="str">
        <f ca="1">IF(AND('Tracking Data'!P645&lt;&gt;"",'Tracking Data'!Q645="",'Tracking Data'!$C645&lt;&gt;"Blocked",'Tracking Data'!$C645&lt;&gt;"Aborted"),1,"")</f>
        <v/>
      </c>
      <c r="K645" t="str">
        <f ca="1">IF(AND('Tracking Data'!Q645&lt;&gt;"",'Tracking Data'!R645="",'Tracking Data'!$C645&lt;&gt;"Blocked",'Tracking Data'!$C645&lt;&gt;"Aborted"),1,"")</f>
        <v/>
      </c>
      <c r="L645" t="str">
        <f>IF('Tracking Data'!R645&lt;&gt;"",1,"")</f>
        <v/>
      </c>
      <c r="M645" t="b">
        <f>IF('Tracking Data'!H645="XS",0,IF('Tracking Data'!H645="S",2,IF('Tracking Data'!H645="M",3,IF('Tracking Data'!H645="L",5,IF('Tracking Data'!H645="XL",10)))))</f>
        <v>0</v>
      </c>
      <c r="N645" s="22" t="e">
        <f>WORKDAY('Tracking Data'!K645,M645)</f>
        <v>#VALUE!</v>
      </c>
      <c r="O645" s="22" t="e">
        <f>IF(L645&lt;&gt;1,N645,'Tracking Data'!R645)</f>
        <v>#VALUE!</v>
      </c>
    </row>
    <row r="646" spans="5:15" x14ac:dyDescent="0.25">
      <c r="E646" t="str">
        <f ca="1">IF(AND('Tracking Data'!K646&lt;&gt;"",'Tracking Data'!L646="",'Tracking Data'!$C646&lt;&gt;"Blocked",'Tracking Data'!$C646&lt;&gt;"Aborted"),1,"")</f>
        <v/>
      </c>
      <c r="F646" t="str">
        <f ca="1">IF(AND('Tracking Data'!L646&lt;&gt;"",'Tracking Data'!M646="",'Tracking Data'!$C646&lt;&gt;"Blocked",'Tracking Data'!$C646&lt;&gt;"Aborted"),1,"")</f>
        <v/>
      </c>
      <c r="G646" t="str">
        <f ca="1">IF(AND('Tracking Data'!M646&lt;&gt;"",'Tracking Data'!N646="",'Tracking Data'!$C646&lt;&gt;"Blocked",'Tracking Data'!$C646&lt;&gt;"Aborted"),1,"")</f>
        <v/>
      </c>
      <c r="H646" t="str">
        <f ca="1">IF(AND('Tracking Data'!N646&lt;&gt;"",'Tracking Data'!O646="",'Tracking Data'!$C646&lt;&gt;"Blocked",'Tracking Data'!$C646&lt;&gt;"Aborted"),1,"")</f>
        <v/>
      </c>
      <c r="I646" t="str">
        <f ca="1">IF(AND('Tracking Data'!O646&lt;&gt;"",'Tracking Data'!P646="",'Tracking Data'!$C646&lt;&gt;"Blocked",'Tracking Data'!$C646&lt;&gt;"Aborted"),1,"")</f>
        <v/>
      </c>
      <c r="J646" t="str">
        <f ca="1">IF(AND('Tracking Data'!P646&lt;&gt;"",'Tracking Data'!Q646="",'Tracking Data'!$C646&lt;&gt;"Blocked",'Tracking Data'!$C646&lt;&gt;"Aborted"),1,"")</f>
        <v/>
      </c>
      <c r="K646" t="str">
        <f ca="1">IF(AND('Tracking Data'!Q646&lt;&gt;"",'Tracking Data'!R646="",'Tracking Data'!$C646&lt;&gt;"Blocked",'Tracking Data'!$C646&lt;&gt;"Aborted"),1,"")</f>
        <v/>
      </c>
      <c r="L646" t="str">
        <f>IF('Tracking Data'!R646&lt;&gt;"",1,"")</f>
        <v/>
      </c>
      <c r="M646" t="b">
        <f>IF('Tracking Data'!H646="XS",0,IF('Tracking Data'!H646="S",2,IF('Tracking Data'!H646="M",3,IF('Tracking Data'!H646="L",5,IF('Tracking Data'!H646="XL",10)))))</f>
        <v>0</v>
      </c>
      <c r="N646" s="22" t="e">
        <f>WORKDAY('Tracking Data'!K646,M646)</f>
        <v>#VALUE!</v>
      </c>
      <c r="O646" s="22" t="e">
        <f>IF(L646&lt;&gt;1,N646,'Tracking Data'!R646)</f>
        <v>#VALUE!</v>
      </c>
    </row>
    <row r="647" spans="5:15" x14ac:dyDescent="0.25">
      <c r="E647" t="str">
        <f ca="1">IF(AND('Tracking Data'!K647&lt;&gt;"",'Tracking Data'!L647="",'Tracking Data'!$C647&lt;&gt;"Blocked",'Tracking Data'!$C647&lt;&gt;"Aborted"),1,"")</f>
        <v/>
      </c>
      <c r="F647" t="str">
        <f ca="1">IF(AND('Tracking Data'!L647&lt;&gt;"",'Tracking Data'!M647="",'Tracking Data'!$C647&lt;&gt;"Blocked",'Tracking Data'!$C647&lt;&gt;"Aborted"),1,"")</f>
        <v/>
      </c>
      <c r="G647" t="str">
        <f ca="1">IF(AND('Tracking Data'!M647&lt;&gt;"",'Tracking Data'!N647="",'Tracking Data'!$C647&lt;&gt;"Blocked",'Tracking Data'!$C647&lt;&gt;"Aborted"),1,"")</f>
        <v/>
      </c>
      <c r="H647" t="str">
        <f ca="1">IF(AND('Tracking Data'!N647&lt;&gt;"",'Tracking Data'!O647="",'Tracking Data'!$C647&lt;&gt;"Blocked",'Tracking Data'!$C647&lt;&gt;"Aborted"),1,"")</f>
        <v/>
      </c>
      <c r="I647" t="str">
        <f ca="1">IF(AND('Tracking Data'!O647&lt;&gt;"",'Tracking Data'!P647="",'Tracking Data'!$C647&lt;&gt;"Blocked",'Tracking Data'!$C647&lt;&gt;"Aborted"),1,"")</f>
        <v/>
      </c>
      <c r="J647" t="str">
        <f ca="1">IF(AND('Tracking Data'!P647&lt;&gt;"",'Tracking Data'!Q647="",'Tracking Data'!$C647&lt;&gt;"Blocked",'Tracking Data'!$C647&lt;&gt;"Aborted"),1,"")</f>
        <v/>
      </c>
      <c r="K647" t="str">
        <f ca="1">IF(AND('Tracking Data'!Q647&lt;&gt;"",'Tracking Data'!R647="",'Tracking Data'!$C647&lt;&gt;"Blocked",'Tracking Data'!$C647&lt;&gt;"Aborted"),1,"")</f>
        <v/>
      </c>
      <c r="L647" t="str">
        <f>IF('Tracking Data'!R647&lt;&gt;"",1,"")</f>
        <v/>
      </c>
      <c r="M647" t="b">
        <f>IF('Tracking Data'!H647="XS",0,IF('Tracking Data'!H647="S",2,IF('Tracking Data'!H647="M",3,IF('Tracking Data'!H647="L",5,IF('Tracking Data'!H647="XL",10)))))</f>
        <v>0</v>
      </c>
      <c r="N647" s="22" t="e">
        <f>WORKDAY('Tracking Data'!K647,M647)</f>
        <v>#VALUE!</v>
      </c>
      <c r="O647" s="22" t="e">
        <f>IF(L647&lt;&gt;1,N647,'Tracking Data'!R647)</f>
        <v>#VALUE!</v>
      </c>
    </row>
    <row r="648" spans="5:15" x14ac:dyDescent="0.25">
      <c r="E648" t="str">
        <f ca="1">IF(AND('Tracking Data'!K648&lt;&gt;"",'Tracking Data'!L648="",'Tracking Data'!$C648&lt;&gt;"Blocked",'Tracking Data'!$C648&lt;&gt;"Aborted"),1,"")</f>
        <v/>
      </c>
      <c r="F648" t="str">
        <f ca="1">IF(AND('Tracking Data'!L648&lt;&gt;"",'Tracking Data'!M648="",'Tracking Data'!$C648&lt;&gt;"Blocked",'Tracking Data'!$C648&lt;&gt;"Aborted"),1,"")</f>
        <v/>
      </c>
      <c r="G648" t="str">
        <f ca="1">IF(AND('Tracking Data'!M648&lt;&gt;"",'Tracking Data'!N648="",'Tracking Data'!$C648&lt;&gt;"Blocked",'Tracking Data'!$C648&lt;&gt;"Aborted"),1,"")</f>
        <v/>
      </c>
      <c r="H648" t="str">
        <f ca="1">IF(AND('Tracking Data'!N648&lt;&gt;"",'Tracking Data'!O648="",'Tracking Data'!$C648&lt;&gt;"Blocked",'Tracking Data'!$C648&lt;&gt;"Aborted"),1,"")</f>
        <v/>
      </c>
      <c r="I648" t="str">
        <f ca="1">IF(AND('Tracking Data'!O648&lt;&gt;"",'Tracking Data'!P648="",'Tracking Data'!$C648&lt;&gt;"Blocked",'Tracking Data'!$C648&lt;&gt;"Aborted"),1,"")</f>
        <v/>
      </c>
      <c r="J648" t="str">
        <f ca="1">IF(AND('Tracking Data'!P648&lt;&gt;"",'Tracking Data'!Q648="",'Tracking Data'!$C648&lt;&gt;"Blocked",'Tracking Data'!$C648&lt;&gt;"Aborted"),1,"")</f>
        <v/>
      </c>
      <c r="K648" t="str">
        <f ca="1">IF(AND('Tracking Data'!Q648&lt;&gt;"",'Tracking Data'!R648="",'Tracking Data'!$C648&lt;&gt;"Blocked",'Tracking Data'!$C648&lt;&gt;"Aborted"),1,"")</f>
        <v/>
      </c>
      <c r="L648" t="str">
        <f>IF('Tracking Data'!R648&lt;&gt;"",1,"")</f>
        <v/>
      </c>
      <c r="M648" t="b">
        <f>IF('Tracking Data'!H648="XS",0,IF('Tracking Data'!H648="S",2,IF('Tracking Data'!H648="M",3,IF('Tracking Data'!H648="L",5,IF('Tracking Data'!H648="XL",10)))))</f>
        <v>0</v>
      </c>
      <c r="N648" s="22" t="e">
        <f>WORKDAY('Tracking Data'!K648,M648)</f>
        <v>#VALUE!</v>
      </c>
      <c r="O648" s="22" t="e">
        <f>IF(L648&lt;&gt;1,N648,'Tracking Data'!R648)</f>
        <v>#VALUE!</v>
      </c>
    </row>
    <row r="649" spans="5:15" x14ac:dyDescent="0.25">
      <c r="E649" t="str">
        <f ca="1">IF(AND('Tracking Data'!K649&lt;&gt;"",'Tracking Data'!L649="",'Tracking Data'!$C649&lt;&gt;"Blocked",'Tracking Data'!$C649&lt;&gt;"Aborted"),1,"")</f>
        <v/>
      </c>
      <c r="F649" t="str">
        <f ca="1">IF(AND('Tracking Data'!L649&lt;&gt;"",'Tracking Data'!M649="",'Tracking Data'!$C649&lt;&gt;"Blocked",'Tracking Data'!$C649&lt;&gt;"Aborted"),1,"")</f>
        <v/>
      </c>
      <c r="G649" t="str">
        <f ca="1">IF(AND('Tracking Data'!M649&lt;&gt;"",'Tracking Data'!N649="",'Tracking Data'!$C649&lt;&gt;"Blocked",'Tracking Data'!$C649&lt;&gt;"Aborted"),1,"")</f>
        <v/>
      </c>
      <c r="H649" t="str">
        <f ca="1">IF(AND('Tracking Data'!N649&lt;&gt;"",'Tracking Data'!O649="",'Tracking Data'!$C649&lt;&gt;"Blocked",'Tracking Data'!$C649&lt;&gt;"Aborted"),1,"")</f>
        <v/>
      </c>
      <c r="I649" t="str">
        <f ca="1">IF(AND('Tracking Data'!O649&lt;&gt;"",'Tracking Data'!P649="",'Tracking Data'!$C649&lt;&gt;"Blocked",'Tracking Data'!$C649&lt;&gt;"Aborted"),1,"")</f>
        <v/>
      </c>
      <c r="J649" t="str">
        <f ca="1">IF(AND('Tracking Data'!P649&lt;&gt;"",'Tracking Data'!Q649="",'Tracking Data'!$C649&lt;&gt;"Blocked",'Tracking Data'!$C649&lt;&gt;"Aborted"),1,"")</f>
        <v/>
      </c>
      <c r="K649" t="str">
        <f ca="1">IF(AND('Tracking Data'!Q649&lt;&gt;"",'Tracking Data'!R649="",'Tracking Data'!$C649&lt;&gt;"Blocked",'Tracking Data'!$C649&lt;&gt;"Aborted"),1,"")</f>
        <v/>
      </c>
      <c r="L649" t="str">
        <f>IF('Tracking Data'!R649&lt;&gt;"",1,"")</f>
        <v/>
      </c>
      <c r="M649" t="b">
        <f>IF('Tracking Data'!H649="XS",0,IF('Tracking Data'!H649="S",2,IF('Tracking Data'!H649="M",3,IF('Tracking Data'!H649="L",5,IF('Tracking Data'!H649="XL",10)))))</f>
        <v>0</v>
      </c>
      <c r="N649" s="22" t="e">
        <f>WORKDAY('Tracking Data'!K649,M649)</f>
        <v>#VALUE!</v>
      </c>
      <c r="O649" s="22" t="e">
        <f>IF(L649&lt;&gt;1,N649,'Tracking Data'!R649)</f>
        <v>#VALUE!</v>
      </c>
    </row>
    <row r="650" spans="5:15" x14ac:dyDescent="0.25">
      <c r="E650" t="str">
        <f ca="1">IF(AND('Tracking Data'!K650&lt;&gt;"",'Tracking Data'!L650="",'Tracking Data'!$C650&lt;&gt;"Blocked",'Tracking Data'!$C650&lt;&gt;"Aborted"),1,"")</f>
        <v/>
      </c>
      <c r="F650" t="str">
        <f ca="1">IF(AND('Tracking Data'!L650&lt;&gt;"",'Tracking Data'!M650="",'Tracking Data'!$C650&lt;&gt;"Blocked",'Tracking Data'!$C650&lt;&gt;"Aborted"),1,"")</f>
        <v/>
      </c>
      <c r="G650" t="str">
        <f ca="1">IF(AND('Tracking Data'!M650&lt;&gt;"",'Tracking Data'!N650="",'Tracking Data'!$C650&lt;&gt;"Blocked",'Tracking Data'!$C650&lt;&gt;"Aborted"),1,"")</f>
        <v/>
      </c>
      <c r="H650" t="str">
        <f ca="1">IF(AND('Tracking Data'!N650&lt;&gt;"",'Tracking Data'!O650="",'Tracking Data'!$C650&lt;&gt;"Blocked",'Tracking Data'!$C650&lt;&gt;"Aborted"),1,"")</f>
        <v/>
      </c>
      <c r="I650" t="str">
        <f ca="1">IF(AND('Tracking Data'!O650&lt;&gt;"",'Tracking Data'!P650="",'Tracking Data'!$C650&lt;&gt;"Blocked",'Tracking Data'!$C650&lt;&gt;"Aborted"),1,"")</f>
        <v/>
      </c>
      <c r="J650" t="str">
        <f ca="1">IF(AND('Tracking Data'!P650&lt;&gt;"",'Tracking Data'!Q650="",'Tracking Data'!$C650&lt;&gt;"Blocked",'Tracking Data'!$C650&lt;&gt;"Aborted"),1,"")</f>
        <v/>
      </c>
      <c r="K650" t="str">
        <f ca="1">IF(AND('Tracking Data'!Q650&lt;&gt;"",'Tracking Data'!R650="",'Tracking Data'!$C650&lt;&gt;"Blocked",'Tracking Data'!$C650&lt;&gt;"Aborted"),1,"")</f>
        <v/>
      </c>
      <c r="L650" t="str">
        <f>IF('Tracking Data'!R650&lt;&gt;"",1,"")</f>
        <v/>
      </c>
      <c r="M650" t="b">
        <f>IF('Tracking Data'!H650="XS",0,IF('Tracking Data'!H650="S",2,IF('Tracking Data'!H650="M",3,IF('Tracking Data'!H650="L",5,IF('Tracking Data'!H650="XL",10)))))</f>
        <v>0</v>
      </c>
      <c r="N650" s="22" t="e">
        <f>WORKDAY('Tracking Data'!K650,M650)</f>
        <v>#VALUE!</v>
      </c>
      <c r="O650" s="22" t="e">
        <f>IF(L650&lt;&gt;1,N650,'Tracking Data'!R650)</f>
        <v>#VALUE!</v>
      </c>
    </row>
    <row r="651" spans="5:15" x14ac:dyDescent="0.25">
      <c r="E651" t="str">
        <f ca="1">IF(AND('Tracking Data'!K651&lt;&gt;"",'Tracking Data'!L651="",'Tracking Data'!$C651&lt;&gt;"Blocked",'Tracking Data'!$C651&lt;&gt;"Aborted"),1,"")</f>
        <v/>
      </c>
      <c r="F651" t="str">
        <f ca="1">IF(AND('Tracking Data'!L651&lt;&gt;"",'Tracking Data'!M651="",'Tracking Data'!$C651&lt;&gt;"Blocked",'Tracking Data'!$C651&lt;&gt;"Aborted"),1,"")</f>
        <v/>
      </c>
      <c r="G651" t="str">
        <f ca="1">IF(AND('Tracking Data'!M651&lt;&gt;"",'Tracking Data'!N651="",'Tracking Data'!$C651&lt;&gt;"Blocked",'Tracking Data'!$C651&lt;&gt;"Aborted"),1,"")</f>
        <v/>
      </c>
      <c r="H651" t="str">
        <f ca="1">IF(AND('Tracking Data'!N651&lt;&gt;"",'Tracking Data'!O651="",'Tracking Data'!$C651&lt;&gt;"Blocked",'Tracking Data'!$C651&lt;&gt;"Aborted"),1,"")</f>
        <v/>
      </c>
      <c r="I651" t="str">
        <f ca="1">IF(AND('Tracking Data'!O651&lt;&gt;"",'Tracking Data'!P651="",'Tracking Data'!$C651&lt;&gt;"Blocked",'Tracking Data'!$C651&lt;&gt;"Aborted"),1,"")</f>
        <v/>
      </c>
      <c r="J651" t="str">
        <f ca="1">IF(AND('Tracking Data'!P651&lt;&gt;"",'Tracking Data'!Q651="",'Tracking Data'!$C651&lt;&gt;"Blocked",'Tracking Data'!$C651&lt;&gt;"Aborted"),1,"")</f>
        <v/>
      </c>
      <c r="K651" t="str">
        <f ca="1">IF(AND('Tracking Data'!Q651&lt;&gt;"",'Tracking Data'!R651="",'Tracking Data'!$C651&lt;&gt;"Blocked",'Tracking Data'!$C651&lt;&gt;"Aborted"),1,"")</f>
        <v/>
      </c>
      <c r="L651" t="str">
        <f>IF('Tracking Data'!R651&lt;&gt;"",1,"")</f>
        <v/>
      </c>
      <c r="M651" t="b">
        <f>IF('Tracking Data'!H651="XS",0,IF('Tracking Data'!H651="S",2,IF('Tracking Data'!H651="M",3,IF('Tracking Data'!H651="L",5,IF('Tracking Data'!H651="XL",10)))))</f>
        <v>0</v>
      </c>
      <c r="N651" s="22" t="e">
        <f>WORKDAY('Tracking Data'!K651,M651)</f>
        <v>#VALUE!</v>
      </c>
      <c r="O651" s="22" t="e">
        <f>IF(L651&lt;&gt;1,N651,'Tracking Data'!R651)</f>
        <v>#VALUE!</v>
      </c>
    </row>
    <row r="652" spans="5:15" x14ac:dyDescent="0.25">
      <c r="E652" t="str">
        <f ca="1">IF(AND('Tracking Data'!K652&lt;&gt;"",'Tracking Data'!L652="",'Tracking Data'!$C652&lt;&gt;"Blocked",'Tracking Data'!$C652&lt;&gt;"Aborted"),1,"")</f>
        <v/>
      </c>
      <c r="F652" t="str">
        <f ca="1">IF(AND('Tracking Data'!L652&lt;&gt;"",'Tracking Data'!M652="",'Tracking Data'!$C652&lt;&gt;"Blocked",'Tracking Data'!$C652&lt;&gt;"Aborted"),1,"")</f>
        <v/>
      </c>
      <c r="G652" t="str">
        <f ca="1">IF(AND('Tracking Data'!M652&lt;&gt;"",'Tracking Data'!N652="",'Tracking Data'!$C652&lt;&gt;"Blocked",'Tracking Data'!$C652&lt;&gt;"Aborted"),1,"")</f>
        <v/>
      </c>
      <c r="H652" t="str">
        <f ca="1">IF(AND('Tracking Data'!N652&lt;&gt;"",'Tracking Data'!O652="",'Tracking Data'!$C652&lt;&gt;"Blocked",'Tracking Data'!$C652&lt;&gt;"Aborted"),1,"")</f>
        <v/>
      </c>
      <c r="I652" t="str">
        <f ca="1">IF(AND('Tracking Data'!O652&lt;&gt;"",'Tracking Data'!P652="",'Tracking Data'!$C652&lt;&gt;"Blocked",'Tracking Data'!$C652&lt;&gt;"Aborted"),1,"")</f>
        <v/>
      </c>
      <c r="J652" t="str">
        <f ca="1">IF(AND('Tracking Data'!P652&lt;&gt;"",'Tracking Data'!Q652="",'Tracking Data'!$C652&lt;&gt;"Blocked",'Tracking Data'!$C652&lt;&gt;"Aborted"),1,"")</f>
        <v/>
      </c>
      <c r="K652" t="str">
        <f ca="1">IF(AND('Tracking Data'!Q652&lt;&gt;"",'Tracking Data'!R652="",'Tracking Data'!$C652&lt;&gt;"Blocked",'Tracking Data'!$C652&lt;&gt;"Aborted"),1,"")</f>
        <v/>
      </c>
      <c r="L652" t="str">
        <f>IF('Tracking Data'!R652&lt;&gt;"",1,"")</f>
        <v/>
      </c>
      <c r="M652" t="b">
        <f>IF('Tracking Data'!H652="XS",0,IF('Tracking Data'!H652="S",2,IF('Tracking Data'!H652="M",3,IF('Tracking Data'!H652="L",5,IF('Tracking Data'!H652="XL",10)))))</f>
        <v>0</v>
      </c>
      <c r="N652" s="22" t="e">
        <f>WORKDAY('Tracking Data'!K652,M652)</f>
        <v>#VALUE!</v>
      </c>
      <c r="O652" s="22" t="e">
        <f>IF(L652&lt;&gt;1,N652,'Tracking Data'!R652)</f>
        <v>#VALUE!</v>
      </c>
    </row>
    <row r="653" spans="5:15" x14ac:dyDescent="0.25">
      <c r="E653" t="str">
        <f ca="1">IF(AND('Tracking Data'!K653&lt;&gt;"",'Tracking Data'!L653="",'Tracking Data'!$C653&lt;&gt;"Blocked",'Tracking Data'!$C653&lt;&gt;"Aborted"),1,"")</f>
        <v/>
      </c>
      <c r="F653" t="str">
        <f ca="1">IF(AND('Tracking Data'!L653&lt;&gt;"",'Tracking Data'!M653="",'Tracking Data'!$C653&lt;&gt;"Blocked",'Tracking Data'!$C653&lt;&gt;"Aborted"),1,"")</f>
        <v/>
      </c>
      <c r="G653" t="str">
        <f ca="1">IF(AND('Tracking Data'!M653&lt;&gt;"",'Tracking Data'!N653="",'Tracking Data'!$C653&lt;&gt;"Blocked",'Tracking Data'!$C653&lt;&gt;"Aborted"),1,"")</f>
        <v/>
      </c>
      <c r="H653" t="str">
        <f ca="1">IF(AND('Tracking Data'!N653&lt;&gt;"",'Tracking Data'!O653="",'Tracking Data'!$C653&lt;&gt;"Blocked",'Tracking Data'!$C653&lt;&gt;"Aborted"),1,"")</f>
        <v/>
      </c>
      <c r="I653" t="str">
        <f ca="1">IF(AND('Tracking Data'!O653&lt;&gt;"",'Tracking Data'!P653="",'Tracking Data'!$C653&lt;&gt;"Blocked",'Tracking Data'!$C653&lt;&gt;"Aborted"),1,"")</f>
        <v/>
      </c>
      <c r="J653" t="str">
        <f ca="1">IF(AND('Tracking Data'!P653&lt;&gt;"",'Tracking Data'!Q653="",'Tracking Data'!$C653&lt;&gt;"Blocked",'Tracking Data'!$C653&lt;&gt;"Aborted"),1,"")</f>
        <v/>
      </c>
      <c r="K653" t="str">
        <f ca="1">IF(AND('Tracking Data'!Q653&lt;&gt;"",'Tracking Data'!R653="",'Tracking Data'!$C653&lt;&gt;"Blocked",'Tracking Data'!$C653&lt;&gt;"Aborted"),1,"")</f>
        <v/>
      </c>
      <c r="L653" t="str">
        <f>IF('Tracking Data'!R653&lt;&gt;"",1,"")</f>
        <v/>
      </c>
      <c r="M653" t="b">
        <f>IF('Tracking Data'!H653="XS",0,IF('Tracking Data'!H653="S",2,IF('Tracking Data'!H653="M",3,IF('Tracking Data'!H653="L",5,IF('Tracking Data'!H653="XL",10)))))</f>
        <v>0</v>
      </c>
      <c r="N653" s="22" t="e">
        <f>WORKDAY('Tracking Data'!K653,M653)</f>
        <v>#VALUE!</v>
      </c>
      <c r="O653" s="22" t="e">
        <f>IF(L653&lt;&gt;1,N653,'Tracking Data'!R653)</f>
        <v>#VALUE!</v>
      </c>
    </row>
    <row r="654" spans="5:15" x14ac:dyDescent="0.25">
      <c r="E654" t="str">
        <f ca="1">IF(AND('Tracking Data'!K654&lt;&gt;"",'Tracking Data'!L654="",'Tracking Data'!$C654&lt;&gt;"Blocked",'Tracking Data'!$C654&lt;&gt;"Aborted"),1,"")</f>
        <v/>
      </c>
      <c r="F654" t="str">
        <f ca="1">IF(AND('Tracking Data'!L654&lt;&gt;"",'Tracking Data'!M654="",'Tracking Data'!$C654&lt;&gt;"Blocked",'Tracking Data'!$C654&lt;&gt;"Aborted"),1,"")</f>
        <v/>
      </c>
      <c r="G654" t="str">
        <f ca="1">IF(AND('Tracking Data'!M654&lt;&gt;"",'Tracking Data'!N654="",'Tracking Data'!$C654&lt;&gt;"Blocked",'Tracking Data'!$C654&lt;&gt;"Aborted"),1,"")</f>
        <v/>
      </c>
      <c r="H654" t="str">
        <f ca="1">IF(AND('Tracking Data'!N654&lt;&gt;"",'Tracking Data'!O654="",'Tracking Data'!$C654&lt;&gt;"Blocked",'Tracking Data'!$C654&lt;&gt;"Aborted"),1,"")</f>
        <v/>
      </c>
      <c r="I654" t="str">
        <f ca="1">IF(AND('Tracking Data'!O654&lt;&gt;"",'Tracking Data'!P654="",'Tracking Data'!$C654&lt;&gt;"Blocked",'Tracking Data'!$C654&lt;&gt;"Aborted"),1,"")</f>
        <v/>
      </c>
      <c r="J654" t="str">
        <f ca="1">IF(AND('Tracking Data'!P654&lt;&gt;"",'Tracking Data'!Q654="",'Tracking Data'!$C654&lt;&gt;"Blocked",'Tracking Data'!$C654&lt;&gt;"Aborted"),1,"")</f>
        <v/>
      </c>
      <c r="K654" t="str">
        <f ca="1">IF(AND('Tracking Data'!Q654&lt;&gt;"",'Tracking Data'!R654="",'Tracking Data'!$C654&lt;&gt;"Blocked",'Tracking Data'!$C654&lt;&gt;"Aborted"),1,"")</f>
        <v/>
      </c>
      <c r="L654" t="str">
        <f>IF('Tracking Data'!R654&lt;&gt;"",1,"")</f>
        <v/>
      </c>
      <c r="M654" t="b">
        <f>IF('Tracking Data'!H654="XS",0,IF('Tracking Data'!H654="S",2,IF('Tracking Data'!H654="M",3,IF('Tracking Data'!H654="L",5,IF('Tracking Data'!H654="XL",10)))))</f>
        <v>0</v>
      </c>
      <c r="N654" s="22" t="e">
        <f>WORKDAY('Tracking Data'!K654,M654)</f>
        <v>#VALUE!</v>
      </c>
      <c r="O654" s="22" t="e">
        <f>IF(L654&lt;&gt;1,N654,'Tracking Data'!R654)</f>
        <v>#VALUE!</v>
      </c>
    </row>
    <row r="655" spans="5:15" x14ac:dyDescent="0.25">
      <c r="E655" t="str">
        <f ca="1">IF(AND('Tracking Data'!K655&lt;&gt;"",'Tracking Data'!L655="",'Tracking Data'!$C655&lt;&gt;"Blocked",'Tracking Data'!$C655&lt;&gt;"Aborted"),1,"")</f>
        <v/>
      </c>
      <c r="F655" t="str">
        <f ca="1">IF(AND('Tracking Data'!L655&lt;&gt;"",'Tracking Data'!M655="",'Tracking Data'!$C655&lt;&gt;"Blocked",'Tracking Data'!$C655&lt;&gt;"Aborted"),1,"")</f>
        <v/>
      </c>
      <c r="G655" t="str">
        <f ca="1">IF(AND('Tracking Data'!M655&lt;&gt;"",'Tracking Data'!N655="",'Tracking Data'!$C655&lt;&gt;"Blocked",'Tracking Data'!$C655&lt;&gt;"Aborted"),1,"")</f>
        <v/>
      </c>
      <c r="H655" t="str">
        <f ca="1">IF(AND('Tracking Data'!N655&lt;&gt;"",'Tracking Data'!O655="",'Tracking Data'!$C655&lt;&gt;"Blocked",'Tracking Data'!$C655&lt;&gt;"Aborted"),1,"")</f>
        <v/>
      </c>
      <c r="I655" t="str">
        <f ca="1">IF(AND('Tracking Data'!O655&lt;&gt;"",'Tracking Data'!P655="",'Tracking Data'!$C655&lt;&gt;"Blocked",'Tracking Data'!$C655&lt;&gt;"Aborted"),1,"")</f>
        <v/>
      </c>
      <c r="J655" t="str">
        <f ca="1">IF(AND('Tracking Data'!P655&lt;&gt;"",'Tracking Data'!Q655="",'Tracking Data'!$C655&lt;&gt;"Blocked",'Tracking Data'!$C655&lt;&gt;"Aborted"),1,"")</f>
        <v/>
      </c>
      <c r="K655" t="str">
        <f ca="1">IF(AND('Tracking Data'!Q655&lt;&gt;"",'Tracking Data'!R655="",'Tracking Data'!$C655&lt;&gt;"Blocked",'Tracking Data'!$C655&lt;&gt;"Aborted"),1,"")</f>
        <v/>
      </c>
      <c r="L655" t="str">
        <f>IF('Tracking Data'!R655&lt;&gt;"",1,"")</f>
        <v/>
      </c>
      <c r="M655" t="b">
        <f>IF('Tracking Data'!H655="XS",0,IF('Tracking Data'!H655="S",2,IF('Tracking Data'!H655="M",3,IF('Tracking Data'!H655="L",5,IF('Tracking Data'!H655="XL",10)))))</f>
        <v>0</v>
      </c>
      <c r="N655" s="22" t="e">
        <f>WORKDAY('Tracking Data'!K655,M655)</f>
        <v>#VALUE!</v>
      </c>
      <c r="O655" s="22" t="e">
        <f>IF(L655&lt;&gt;1,N655,'Tracking Data'!R655)</f>
        <v>#VALUE!</v>
      </c>
    </row>
    <row r="656" spans="5:15" x14ac:dyDescent="0.25">
      <c r="E656" t="str">
        <f ca="1">IF(AND('Tracking Data'!K656&lt;&gt;"",'Tracking Data'!L656="",'Tracking Data'!$C656&lt;&gt;"Blocked",'Tracking Data'!$C656&lt;&gt;"Aborted"),1,"")</f>
        <v/>
      </c>
      <c r="F656" t="str">
        <f ca="1">IF(AND('Tracking Data'!L656&lt;&gt;"",'Tracking Data'!M656="",'Tracking Data'!$C656&lt;&gt;"Blocked",'Tracking Data'!$C656&lt;&gt;"Aborted"),1,"")</f>
        <v/>
      </c>
      <c r="G656" t="str">
        <f ca="1">IF(AND('Tracking Data'!M656&lt;&gt;"",'Tracking Data'!N656="",'Tracking Data'!$C656&lt;&gt;"Blocked",'Tracking Data'!$C656&lt;&gt;"Aborted"),1,"")</f>
        <v/>
      </c>
      <c r="H656" t="str">
        <f ca="1">IF(AND('Tracking Data'!N656&lt;&gt;"",'Tracking Data'!O656="",'Tracking Data'!$C656&lt;&gt;"Blocked",'Tracking Data'!$C656&lt;&gt;"Aborted"),1,"")</f>
        <v/>
      </c>
      <c r="I656" t="str">
        <f ca="1">IF(AND('Tracking Data'!O656&lt;&gt;"",'Tracking Data'!P656="",'Tracking Data'!$C656&lt;&gt;"Blocked",'Tracking Data'!$C656&lt;&gt;"Aborted"),1,"")</f>
        <v/>
      </c>
      <c r="J656" t="str">
        <f ca="1">IF(AND('Tracking Data'!P656&lt;&gt;"",'Tracking Data'!Q656="",'Tracking Data'!$C656&lt;&gt;"Blocked",'Tracking Data'!$C656&lt;&gt;"Aborted"),1,"")</f>
        <v/>
      </c>
      <c r="K656" t="str">
        <f ca="1">IF(AND('Tracking Data'!Q656&lt;&gt;"",'Tracking Data'!R656="",'Tracking Data'!$C656&lt;&gt;"Blocked",'Tracking Data'!$C656&lt;&gt;"Aborted"),1,"")</f>
        <v/>
      </c>
      <c r="L656" t="str">
        <f>IF('Tracking Data'!R656&lt;&gt;"",1,"")</f>
        <v/>
      </c>
      <c r="M656" t="b">
        <f>IF('Tracking Data'!H656="XS",0,IF('Tracking Data'!H656="S",2,IF('Tracking Data'!H656="M",3,IF('Tracking Data'!H656="L",5,IF('Tracking Data'!H656="XL",10)))))</f>
        <v>0</v>
      </c>
      <c r="N656" s="22" t="e">
        <f>WORKDAY('Tracking Data'!K656,M656)</f>
        <v>#VALUE!</v>
      </c>
      <c r="O656" s="22" t="e">
        <f>IF(L656&lt;&gt;1,N656,'Tracking Data'!R656)</f>
        <v>#VALUE!</v>
      </c>
    </row>
    <row r="657" spans="5:15" x14ac:dyDescent="0.25">
      <c r="E657" t="str">
        <f ca="1">IF(AND('Tracking Data'!K657&lt;&gt;"",'Tracking Data'!L657="",'Tracking Data'!$C657&lt;&gt;"Blocked",'Tracking Data'!$C657&lt;&gt;"Aborted"),1,"")</f>
        <v/>
      </c>
      <c r="F657" t="str">
        <f ca="1">IF(AND('Tracking Data'!L657&lt;&gt;"",'Tracking Data'!M657="",'Tracking Data'!$C657&lt;&gt;"Blocked",'Tracking Data'!$C657&lt;&gt;"Aborted"),1,"")</f>
        <v/>
      </c>
      <c r="G657" t="str">
        <f ca="1">IF(AND('Tracking Data'!M657&lt;&gt;"",'Tracking Data'!N657="",'Tracking Data'!$C657&lt;&gt;"Blocked",'Tracking Data'!$C657&lt;&gt;"Aborted"),1,"")</f>
        <v/>
      </c>
      <c r="H657" t="str">
        <f ca="1">IF(AND('Tracking Data'!N657&lt;&gt;"",'Tracking Data'!O657="",'Tracking Data'!$C657&lt;&gt;"Blocked",'Tracking Data'!$C657&lt;&gt;"Aborted"),1,"")</f>
        <v/>
      </c>
      <c r="I657" t="str">
        <f ca="1">IF(AND('Tracking Data'!O657&lt;&gt;"",'Tracking Data'!P657="",'Tracking Data'!$C657&lt;&gt;"Blocked",'Tracking Data'!$C657&lt;&gt;"Aborted"),1,"")</f>
        <v/>
      </c>
      <c r="J657" t="str">
        <f ca="1">IF(AND('Tracking Data'!P657&lt;&gt;"",'Tracking Data'!Q657="",'Tracking Data'!$C657&lt;&gt;"Blocked",'Tracking Data'!$C657&lt;&gt;"Aborted"),1,"")</f>
        <v/>
      </c>
      <c r="K657" t="str">
        <f ca="1">IF(AND('Tracking Data'!Q657&lt;&gt;"",'Tracking Data'!R657="",'Tracking Data'!$C657&lt;&gt;"Blocked",'Tracking Data'!$C657&lt;&gt;"Aborted"),1,"")</f>
        <v/>
      </c>
      <c r="L657" t="str">
        <f>IF('Tracking Data'!R657&lt;&gt;"",1,"")</f>
        <v/>
      </c>
      <c r="M657" t="b">
        <f>IF('Tracking Data'!H657="XS",0,IF('Tracking Data'!H657="S",2,IF('Tracking Data'!H657="M",3,IF('Tracking Data'!H657="L",5,IF('Tracking Data'!H657="XL",10)))))</f>
        <v>0</v>
      </c>
      <c r="N657" s="22" t="e">
        <f>WORKDAY('Tracking Data'!K657,M657)</f>
        <v>#VALUE!</v>
      </c>
      <c r="O657" s="22" t="e">
        <f>IF(L657&lt;&gt;1,N657,'Tracking Data'!R657)</f>
        <v>#VALUE!</v>
      </c>
    </row>
    <row r="658" spans="5:15" x14ac:dyDescent="0.25">
      <c r="E658" t="str">
        <f ca="1">IF(AND('Tracking Data'!K658&lt;&gt;"",'Tracking Data'!L658="",'Tracking Data'!$C658&lt;&gt;"Blocked",'Tracking Data'!$C658&lt;&gt;"Aborted"),1,"")</f>
        <v/>
      </c>
      <c r="F658" t="str">
        <f ca="1">IF(AND('Tracking Data'!L658&lt;&gt;"",'Tracking Data'!M658="",'Tracking Data'!$C658&lt;&gt;"Blocked",'Tracking Data'!$C658&lt;&gt;"Aborted"),1,"")</f>
        <v/>
      </c>
      <c r="G658" t="str">
        <f ca="1">IF(AND('Tracking Data'!M658&lt;&gt;"",'Tracking Data'!N658="",'Tracking Data'!$C658&lt;&gt;"Blocked",'Tracking Data'!$C658&lt;&gt;"Aborted"),1,"")</f>
        <v/>
      </c>
      <c r="H658" t="str">
        <f ca="1">IF(AND('Tracking Data'!N658&lt;&gt;"",'Tracking Data'!O658="",'Tracking Data'!$C658&lt;&gt;"Blocked",'Tracking Data'!$C658&lt;&gt;"Aborted"),1,"")</f>
        <v/>
      </c>
      <c r="I658" t="str">
        <f ca="1">IF(AND('Tracking Data'!O658&lt;&gt;"",'Tracking Data'!P658="",'Tracking Data'!$C658&lt;&gt;"Blocked",'Tracking Data'!$C658&lt;&gt;"Aborted"),1,"")</f>
        <v/>
      </c>
      <c r="J658" t="str">
        <f ca="1">IF(AND('Tracking Data'!P658&lt;&gt;"",'Tracking Data'!Q658="",'Tracking Data'!$C658&lt;&gt;"Blocked",'Tracking Data'!$C658&lt;&gt;"Aborted"),1,"")</f>
        <v/>
      </c>
      <c r="K658" t="str">
        <f ca="1">IF(AND('Tracking Data'!Q658&lt;&gt;"",'Tracking Data'!R658="",'Tracking Data'!$C658&lt;&gt;"Blocked",'Tracking Data'!$C658&lt;&gt;"Aborted"),1,"")</f>
        <v/>
      </c>
      <c r="L658" t="str">
        <f>IF('Tracking Data'!R658&lt;&gt;"",1,"")</f>
        <v/>
      </c>
      <c r="M658" t="b">
        <f>IF('Tracking Data'!H658="XS",0,IF('Tracking Data'!H658="S",2,IF('Tracking Data'!H658="M",3,IF('Tracking Data'!H658="L",5,IF('Tracking Data'!H658="XL",10)))))</f>
        <v>0</v>
      </c>
      <c r="N658" s="22" t="e">
        <f>WORKDAY('Tracking Data'!K658,M658)</f>
        <v>#VALUE!</v>
      </c>
      <c r="O658" s="22" t="e">
        <f>IF(L658&lt;&gt;1,N658,'Tracking Data'!R658)</f>
        <v>#VALUE!</v>
      </c>
    </row>
    <row r="659" spans="5:15" x14ac:dyDescent="0.25">
      <c r="E659" t="str">
        <f ca="1">IF(AND('Tracking Data'!K659&lt;&gt;"",'Tracking Data'!L659="",'Tracking Data'!$C659&lt;&gt;"Blocked",'Tracking Data'!$C659&lt;&gt;"Aborted"),1,"")</f>
        <v/>
      </c>
      <c r="F659" t="str">
        <f ca="1">IF(AND('Tracking Data'!L659&lt;&gt;"",'Tracking Data'!M659="",'Tracking Data'!$C659&lt;&gt;"Blocked",'Tracking Data'!$C659&lt;&gt;"Aborted"),1,"")</f>
        <v/>
      </c>
      <c r="G659" t="str">
        <f ca="1">IF(AND('Tracking Data'!M659&lt;&gt;"",'Tracking Data'!N659="",'Tracking Data'!$C659&lt;&gt;"Blocked",'Tracking Data'!$C659&lt;&gt;"Aborted"),1,"")</f>
        <v/>
      </c>
      <c r="H659" t="str">
        <f ca="1">IF(AND('Tracking Data'!N659&lt;&gt;"",'Tracking Data'!O659="",'Tracking Data'!$C659&lt;&gt;"Blocked",'Tracking Data'!$C659&lt;&gt;"Aborted"),1,"")</f>
        <v/>
      </c>
      <c r="I659" t="str">
        <f ca="1">IF(AND('Tracking Data'!O659&lt;&gt;"",'Tracking Data'!P659="",'Tracking Data'!$C659&lt;&gt;"Blocked",'Tracking Data'!$C659&lt;&gt;"Aborted"),1,"")</f>
        <v/>
      </c>
      <c r="J659" t="str">
        <f ca="1">IF(AND('Tracking Data'!P659&lt;&gt;"",'Tracking Data'!Q659="",'Tracking Data'!$C659&lt;&gt;"Blocked",'Tracking Data'!$C659&lt;&gt;"Aborted"),1,"")</f>
        <v/>
      </c>
      <c r="K659" t="str">
        <f ca="1">IF(AND('Tracking Data'!Q659&lt;&gt;"",'Tracking Data'!R659="",'Tracking Data'!$C659&lt;&gt;"Blocked",'Tracking Data'!$C659&lt;&gt;"Aborted"),1,"")</f>
        <v/>
      </c>
      <c r="L659" t="str">
        <f>IF('Tracking Data'!R659&lt;&gt;"",1,"")</f>
        <v/>
      </c>
      <c r="M659" t="b">
        <f>IF('Tracking Data'!H659="XS",0,IF('Tracking Data'!H659="S",2,IF('Tracking Data'!H659="M",3,IF('Tracking Data'!H659="L",5,IF('Tracking Data'!H659="XL",10)))))</f>
        <v>0</v>
      </c>
      <c r="N659" s="22" t="e">
        <f>WORKDAY('Tracking Data'!K659,M659)</f>
        <v>#VALUE!</v>
      </c>
      <c r="O659" s="22" t="e">
        <f>IF(L659&lt;&gt;1,N659,'Tracking Data'!R659)</f>
        <v>#VALUE!</v>
      </c>
    </row>
    <row r="660" spans="5:15" x14ac:dyDescent="0.25">
      <c r="E660" t="str">
        <f ca="1">IF(AND('Tracking Data'!K660&lt;&gt;"",'Tracking Data'!L660="",'Tracking Data'!$C660&lt;&gt;"Blocked",'Tracking Data'!$C660&lt;&gt;"Aborted"),1,"")</f>
        <v/>
      </c>
      <c r="F660" t="str">
        <f ca="1">IF(AND('Tracking Data'!L660&lt;&gt;"",'Tracking Data'!M660="",'Tracking Data'!$C660&lt;&gt;"Blocked",'Tracking Data'!$C660&lt;&gt;"Aborted"),1,"")</f>
        <v/>
      </c>
      <c r="G660" t="str">
        <f ca="1">IF(AND('Tracking Data'!M660&lt;&gt;"",'Tracking Data'!N660="",'Tracking Data'!$C660&lt;&gt;"Blocked",'Tracking Data'!$C660&lt;&gt;"Aborted"),1,"")</f>
        <v/>
      </c>
      <c r="H660" t="str">
        <f ca="1">IF(AND('Tracking Data'!N660&lt;&gt;"",'Tracking Data'!O660="",'Tracking Data'!$C660&lt;&gt;"Blocked",'Tracking Data'!$C660&lt;&gt;"Aborted"),1,"")</f>
        <v/>
      </c>
      <c r="I660" t="str">
        <f ca="1">IF(AND('Tracking Data'!O660&lt;&gt;"",'Tracking Data'!P660="",'Tracking Data'!$C660&lt;&gt;"Blocked",'Tracking Data'!$C660&lt;&gt;"Aborted"),1,"")</f>
        <v/>
      </c>
      <c r="J660" t="str">
        <f ca="1">IF(AND('Tracking Data'!P660&lt;&gt;"",'Tracking Data'!Q660="",'Tracking Data'!$C660&lt;&gt;"Blocked",'Tracking Data'!$C660&lt;&gt;"Aborted"),1,"")</f>
        <v/>
      </c>
      <c r="K660" t="str">
        <f ca="1">IF(AND('Tracking Data'!Q660&lt;&gt;"",'Tracking Data'!R660="",'Tracking Data'!$C660&lt;&gt;"Blocked",'Tracking Data'!$C660&lt;&gt;"Aborted"),1,"")</f>
        <v/>
      </c>
      <c r="L660" t="str">
        <f>IF('Tracking Data'!R660&lt;&gt;"",1,"")</f>
        <v/>
      </c>
      <c r="M660" t="b">
        <f>IF('Tracking Data'!H660="XS",0,IF('Tracking Data'!H660="S",2,IF('Tracking Data'!H660="M",3,IF('Tracking Data'!H660="L",5,IF('Tracking Data'!H660="XL",10)))))</f>
        <v>0</v>
      </c>
      <c r="N660" s="22" t="e">
        <f>WORKDAY('Tracking Data'!K660,M660)</f>
        <v>#VALUE!</v>
      </c>
      <c r="O660" s="22" t="e">
        <f>IF(L660&lt;&gt;1,N660,'Tracking Data'!R660)</f>
        <v>#VALUE!</v>
      </c>
    </row>
    <row r="661" spans="5:15" x14ac:dyDescent="0.25">
      <c r="E661" t="str">
        <f ca="1">IF(AND('Tracking Data'!K661&lt;&gt;"",'Tracking Data'!L661="",'Tracking Data'!$C661&lt;&gt;"Blocked",'Tracking Data'!$C661&lt;&gt;"Aborted"),1,"")</f>
        <v/>
      </c>
      <c r="F661" t="str">
        <f ca="1">IF(AND('Tracking Data'!L661&lt;&gt;"",'Tracking Data'!M661="",'Tracking Data'!$C661&lt;&gt;"Blocked",'Tracking Data'!$C661&lt;&gt;"Aborted"),1,"")</f>
        <v/>
      </c>
      <c r="G661" t="str">
        <f ca="1">IF(AND('Tracking Data'!M661&lt;&gt;"",'Tracking Data'!N661="",'Tracking Data'!$C661&lt;&gt;"Blocked",'Tracking Data'!$C661&lt;&gt;"Aborted"),1,"")</f>
        <v/>
      </c>
      <c r="H661" t="str">
        <f ca="1">IF(AND('Tracking Data'!N661&lt;&gt;"",'Tracking Data'!O661="",'Tracking Data'!$C661&lt;&gt;"Blocked",'Tracking Data'!$C661&lt;&gt;"Aborted"),1,"")</f>
        <v/>
      </c>
      <c r="I661" t="str">
        <f ca="1">IF(AND('Tracking Data'!O661&lt;&gt;"",'Tracking Data'!P661="",'Tracking Data'!$C661&lt;&gt;"Blocked",'Tracking Data'!$C661&lt;&gt;"Aborted"),1,"")</f>
        <v/>
      </c>
      <c r="J661" t="str">
        <f ca="1">IF(AND('Tracking Data'!P661&lt;&gt;"",'Tracking Data'!Q661="",'Tracking Data'!$C661&lt;&gt;"Blocked",'Tracking Data'!$C661&lt;&gt;"Aborted"),1,"")</f>
        <v/>
      </c>
      <c r="K661" t="str">
        <f ca="1">IF(AND('Tracking Data'!Q661&lt;&gt;"",'Tracking Data'!R661="",'Tracking Data'!$C661&lt;&gt;"Blocked",'Tracking Data'!$C661&lt;&gt;"Aborted"),1,"")</f>
        <v/>
      </c>
      <c r="L661" t="str">
        <f>IF('Tracking Data'!R661&lt;&gt;"",1,"")</f>
        <v/>
      </c>
      <c r="M661" t="b">
        <f>IF('Tracking Data'!H661="XS",0,IF('Tracking Data'!H661="S",2,IF('Tracking Data'!H661="M",3,IF('Tracking Data'!H661="L",5,IF('Tracking Data'!H661="XL",10)))))</f>
        <v>0</v>
      </c>
      <c r="N661" s="22" t="e">
        <f>WORKDAY('Tracking Data'!K661,M661)</f>
        <v>#VALUE!</v>
      </c>
      <c r="O661" s="22" t="e">
        <f>IF(L661&lt;&gt;1,N661,'Tracking Data'!R661)</f>
        <v>#VALUE!</v>
      </c>
    </row>
    <row r="662" spans="5:15" x14ac:dyDescent="0.25">
      <c r="E662" t="str">
        <f ca="1">IF(AND('Tracking Data'!K662&lt;&gt;"",'Tracking Data'!L662="",'Tracking Data'!$C662&lt;&gt;"Blocked",'Tracking Data'!$C662&lt;&gt;"Aborted"),1,"")</f>
        <v/>
      </c>
      <c r="F662" t="str">
        <f ca="1">IF(AND('Tracking Data'!L662&lt;&gt;"",'Tracking Data'!M662="",'Tracking Data'!$C662&lt;&gt;"Blocked",'Tracking Data'!$C662&lt;&gt;"Aborted"),1,"")</f>
        <v/>
      </c>
      <c r="G662" t="str">
        <f ca="1">IF(AND('Tracking Data'!M662&lt;&gt;"",'Tracking Data'!N662="",'Tracking Data'!$C662&lt;&gt;"Blocked",'Tracking Data'!$C662&lt;&gt;"Aborted"),1,"")</f>
        <v/>
      </c>
      <c r="H662" t="str">
        <f ca="1">IF(AND('Tracking Data'!N662&lt;&gt;"",'Tracking Data'!O662="",'Tracking Data'!$C662&lt;&gt;"Blocked",'Tracking Data'!$C662&lt;&gt;"Aborted"),1,"")</f>
        <v/>
      </c>
      <c r="I662" t="str">
        <f ca="1">IF(AND('Tracking Data'!O662&lt;&gt;"",'Tracking Data'!P662="",'Tracking Data'!$C662&lt;&gt;"Blocked",'Tracking Data'!$C662&lt;&gt;"Aborted"),1,"")</f>
        <v/>
      </c>
      <c r="J662" t="str">
        <f ca="1">IF(AND('Tracking Data'!P662&lt;&gt;"",'Tracking Data'!Q662="",'Tracking Data'!$C662&lt;&gt;"Blocked",'Tracking Data'!$C662&lt;&gt;"Aborted"),1,"")</f>
        <v/>
      </c>
      <c r="K662" t="str">
        <f ca="1">IF(AND('Tracking Data'!Q662&lt;&gt;"",'Tracking Data'!R662="",'Tracking Data'!$C662&lt;&gt;"Blocked",'Tracking Data'!$C662&lt;&gt;"Aborted"),1,"")</f>
        <v/>
      </c>
      <c r="L662" t="str">
        <f>IF('Tracking Data'!R662&lt;&gt;"",1,"")</f>
        <v/>
      </c>
      <c r="M662" t="b">
        <f>IF('Tracking Data'!H662="XS",0,IF('Tracking Data'!H662="S",2,IF('Tracking Data'!H662="M",3,IF('Tracking Data'!H662="L",5,IF('Tracking Data'!H662="XL",10)))))</f>
        <v>0</v>
      </c>
      <c r="N662" s="22" t="e">
        <f>WORKDAY('Tracking Data'!K662,M662)</f>
        <v>#VALUE!</v>
      </c>
      <c r="O662" s="22" t="e">
        <f>IF(L662&lt;&gt;1,N662,'Tracking Data'!R662)</f>
        <v>#VALUE!</v>
      </c>
    </row>
    <row r="663" spans="5:15" x14ac:dyDescent="0.25">
      <c r="E663" t="str">
        <f ca="1">IF(AND('Tracking Data'!K663&lt;&gt;"",'Tracking Data'!L663="",'Tracking Data'!$C663&lt;&gt;"Blocked",'Tracking Data'!$C663&lt;&gt;"Aborted"),1,"")</f>
        <v/>
      </c>
      <c r="F663" t="str">
        <f ca="1">IF(AND('Tracking Data'!L663&lt;&gt;"",'Tracking Data'!M663="",'Tracking Data'!$C663&lt;&gt;"Blocked",'Tracking Data'!$C663&lt;&gt;"Aborted"),1,"")</f>
        <v/>
      </c>
      <c r="G663" t="str">
        <f ca="1">IF(AND('Tracking Data'!M663&lt;&gt;"",'Tracking Data'!N663="",'Tracking Data'!$C663&lt;&gt;"Blocked",'Tracking Data'!$C663&lt;&gt;"Aborted"),1,"")</f>
        <v/>
      </c>
      <c r="H663" t="str">
        <f ca="1">IF(AND('Tracking Data'!N663&lt;&gt;"",'Tracking Data'!O663="",'Tracking Data'!$C663&lt;&gt;"Blocked",'Tracking Data'!$C663&lt;&gt;"Aborted"),1,"")</f>
        <v/>
      </c>
      <c r="I663" t="str">
        <f ca="1">IF(AND('Tracking Data'!O663&lt;&gt;"",'Tracking Data'!P663="",'Tracking Data'!$C663&lt;&gt;"Blocked",'Tracking Data'!$C663&lt;&gt;"Aborted"),1,"")</f>
        <v/>
      </c>
      <c r="J663" t="str">
        <f ca="1">IF(AND('Tracking Data'!P663&lt;&gt;"",'Tracking Data'!Q663="",'Tracking Data'!$C663&lt;&gt;"Blocked",'Tracking Data'!$C663&lt;&gt;"Aborted"),1,"")</f>
        <v/>
      </c>
      <c r="K663" t="str">
        <f ca="1">IF(AND('Tracking Data'!Q663&lt;&gt;"",'Tracking Data'!R663="",'Tracking Data'!$C663&lt;&gt;"Blocked",'Tracking Data'!$C663&lt;&gt;"Aborted"),1,"")</f>
        <v/>
      </c>
      <c r="L663" t="str">
        <f>IF('Tracking Data'!R663&lt;&gt;"",1,"")</f>
        <v/>
      </c>
      <c r="M663" t="b">
        <f>IF('Tracking Data'!H663="XS",0,IF('Tracking Data'!H663="S",2,IF('Tracking Data'!H663="M",3,IF('Tracking Data'!H663="L",5,IF('Tracking Data'!H663="XL",10)))))</f>
        <v>0</v>
      </c>
      <c r="N663" s="22" t="e">
        <f>WORKDAY('Tracking Data'!K663,M663)</f>
        <v>#VALUE!</v>
      </c>
      <c r="O663" s="22" t="e">
        <f>IF(L663&lt;&gt;1,N663,'Tracking Data'!R663)</f>
        <v>#VALUE!</v>
      </c>
    </row>
    <row r="664" spans="5:15" x14ac:dyDescent="0.25">
      <c r="E664" t="str">
        <f ca="1">IF(AND('Tracking Data'!K664&lt;&gt;"",'Tracking Data'!L664="",'Tracking Data'!$C664&lt;&gt;"Blocked",'Tracking Data'!$C664&lt;&gt;"Aborted"),1,"")</f>
        <v/>
      </c>
      <c r="F664" t="str">
        <f ca="1">IF(AND('Tracking Data'!L664&lt;&gt;"",'Tracking Data'!M664="",'Tracking Data'!$C664&lt;&gt;"Blocked",'Tracking Data'!$C664&lt;&gt;"Aborted"),1,"")</f>
        <v/>
      </c>
      <c r="G664" t="str">
        <f ca="1">IF(AND('Tracking Data'!M664&lt;&gt;"",'Tracking Data'!N664="",'Tracking Data'!$C664&lt;&gt;"Blocked",'Tracking Data'!$C664&lt;&gt;"Aborted"),1,"")</f>
        <v/>
      </c>
      <c r="H664" t="str">
        <f ca="1">IF(AND('Tracking Data'!N664&lt;&gt;"",'Tracking Data'!O664="",'Tracking Data'!$C664&lt;&gt;"Blocked",'Tracking Data'!$C664&lt;&gt;"Aborted"),1,"")</f>
        <v/>
      </c>
      <c r="I664" t="str">
        <f ca="1">IF(AND('Tracking Data'!O664&lt;&gt;"",'Tracking Data'!P664="",'Tracking Data'!$C664&lt;&gt;"Blocked",'Tracking Data'!$C664&lt;&gt;"Aborted"),1,"")</f>
        <v/>
      </c>
      <c r="J664" t="str">
        <f ca="1">IF(AND('Tracking Data'!P664&lt;&gt;"",'Tracking Data'!Q664="",'Tracking Data'!$C664&lt;&gt;"Blocked",'Tracking Data'!$C664&lt;&gt;"Aborted"),1,"")</f>
        <v/>
      </c>
      <c r="K664" t="str">
        <f ca="1">IF(AND('Tracking Data'!Q664&lt;&gt;"",'Tracking Data'!R664="",'Tracking Data'!$C664&lt;&gt;"Blocked",'Tracking Data'!$C664&lt;&gt;"Aborted"),1,"")</f>
        <v/>
      </c>
      <c r="L664" t="str">
        <f>IF('Tracking Data'!R664&lt;&gt;"",1,"")</f>
        <v/>
      </c>
      <c r="M664" t="b">
        <f>IF('Tracking Data'!H664="XS",0,IF('Tracking Data'!H664="S",2,IF('Tracking Data'!H664="M",3,IF('Tracking Data'!H664="L",5,IF('Tracking Data'!H664="XL",10)))))</f>
        <v>0</v>
      </c>
      <c r="N664" s="22" t="e">
        <f>WORKDAY('Tracking Data'!K664,M664)</f>
        <v>#VALUE!</v>
      </c>
      <c r="O664" s="22" t="e">
        <f>IF(L664&lt;&gt;1,N664,'Tracking Data'!R664)</f>
        <v>#VALUE!</v>
      </c>
    </row>
    <row r="665" spans="5:15" x14ac:dyDescent="0.25">
      <c r="E665" t="str">
        <f ca="1">IF(AND('Tracking Data'!K665&lt;&gt;"",'Tracking Data'!L665="",'Tracking Data'!$C665&lt;&gt;"Blocked",'Tracking Data'!$C665&lt;&gt;"Aborted"),1,"")</f>
        <v/>
      </c>
      <c r="F665" t="str">
        <f ca="1">IF(AND('Tracking Data'!L665&lt;&gt;"",'Tracking Data'!M665="",'Tracking Data'!$C665&lt;&gt;"Blocked",'Tracking Data'!$C665&lt;&gt;"Aborted"),1,"")</f>
        <v/>
      </c>
      <c r="G665" t="str">
        <f ca="1">IF(AND('Tracking Data'!M665&lt;&gt;"",'Tracking Data'!N665="",'Tracking Data'!$C665&lt;&gt;"Blocked",'Tracking Data'!$C665&lt;&gt;"Aborted"),1,"")</f>
        <v/>
      </c>
      <c r="H665" t="str">
        <f ca="1">IF(AND('Tracking Data'!N665&lt;&gt;"",'Tracking Data'!O665="",'Tracking Data'!$C665&lt;&gt;"Blocked",'Tracking Data'!$C665&lt;&gt;"Aborted"),1,"")</f>
        <v/>
      </c>
      <c r="I665" t="str">
        <f ca="1">IF(AND('Tracking Data'!O665&lt;&gt;"",'Tracking Data'!P665="",'Tracking Data'!$C665&lt;&gt;"Blocked",'Tracking Data'!$C665&lt;&gt;"Aborted"),1,"")</f>
        <v/>
      </c>
      <c r="J665" t="str">
        <f ca="1">IF(AND('Tracking Data'!P665&lt;&gt;"",'Tracking Data'!Q665="",'Tracking Data'!$C665&lt;&gt;"Blocked",'Tracking Data'!$C665&lt;&gt;"Aborted"),1,"")</f>
        <v/>
      </c>
      <c r="K665" t="str">
        <f ca="1">IF(AND('Tracking Data'!Q665&lt;&gt;"",'Tracking Data'!R665="",'Tracking Data'!$C665&lt;&gt;"Blocked",'Tracking Data'!$C665&lt;&gt;"Aborted"),1,"")</f>
        <v/>
      </c>
      <c r="L665" t="str">
        <f>IF('Tracking Data'!R665&lt;&gt;"",1,"")</f>
        <v/>
      </c>
      <c r="M665" t="b">
        <f>IF('Tracking Data'!H665="XS",0,IF('Tracking Data'!H665="S",2,IF('Tracking Data'!H665="M",3,IF('Tracking Data'!H665="L",5,IF('Tracking Data'!H665="XL",10)))))</f>
        <v>0</v>
      </c>
      <c r="N665" s="22" t="e">
        <f>WORKDAY('Tracking Data'!K665,M665)</f>
        <v>#VALUE!</v>
      </c>
      <c r="O665" s="22" t="e">
        <f>IF(L665&lt;&gt;1,N665,'Tracking Data'!R665)</f>
        <v>#VALUE!</v>
      </c>
    </row>
    <row r="666" spans="5:15" x14ac:dyDescent="0.25">
      <c r="E666" t="str">
        <f ca="1">IF(AND('Tracking Data'!K666&lt;&gt;"",'Tracking Data'!L666="",'Tracking Data'!$C666&lt;&gt;"Blocked",'Tracking Data'!$C666&lt;&gt;"Aborted"),1,"")</f>
        <v/>
      </c>
      <c r="F666" t="str">
        <f ca="1">IF(AND('Tracking Data'!L666&lt;&gt;"",'Tracking Data'!M666="",'Tracking Data'!$C666&lt;&gt;"Blocked",'Tracking Data'!$C666&lt;&gt;"Aborted"),1,"")</f>
        <v/>
      </c>
      <c r="G666" t="str">
        <f ca="1">IF(AND('Tracking Data'!M666&lt;&gt;"",'Tracking Data'!N666="",'Tracking Data'!$C666&lt;&gt;"Blocked",'Tracking Data'!$C666&lt;&gt;"Aborted"),1,"")</f>
        <v/>
      </c>
      <c r="H666" t="str">
        <f ca="1">IF(AND('Tracking Data'!N666&lt;&gt;"",'Tracking Data'!O666="",'Tracking Data'!$C666&lt;&gt;"Blocked",'Tracking Data'!$C666&lt;&gt;"Aborted"),1,"")</f>
        <v/>
      </c>
      <c r="I666" t="str">
        <f ca="1">IF(AND('Tracking Data'!O666&lt;&gt;"",'Tracking Data'!P666="",'Tracking Data'!$C666&lt;&gt;"Blocked",'Tracking Data'!$C666&lt;&gt;"Aborted"),1,"")</f>
        <v/>
      </c>
      <c r="J666" t="str">
        <f ca="1">IF(AND('Tracking Data'!P666&lt;&gt;"",'Tracking Data'!Q666="",'Tracking Data'!$C666&lt;&gt;"Blocked",'Tracking Data'!$C666&lt;&gt;"Aborted"),1,"")</f>
        <v/>
      </c>
      <c r="K666" t="str">
        <f ca="1">IF(AND('Tracking Data'!Q666&lt;&gt;"",'Tracking Data'!R666="",'Tracking Data'!$C666&lt;&gt;"Blocked",'Tracking Data'!$C666&lt;&gt;"Aborted"),1,"")</f>
        <v/>
      </c>
      <c r="L666" t="str">
        <f>IF('Tracking Data'!R666&lt;&gt;"",1,"")</f>
        <v/>
      </c>
      <c r="M666" t="b">
        <f>IF('Tracking Data'!H666="XS",0,IF('Tracking Data'!H666="S",2,IF('Tracking Data'!H666="M",3,IF('Tracking Data'!H666="L",5,IF('Tracking Data'!H666="XL",10)))))</f>
        <v>0</v>
      </c>
      <c r="N666" s="22" t="e">
        <f>WORKDAY('Tracking Data'!K666,M666)</f>
        <v>#VALUE!</v>
      </c>
      <c r="O666" s="22" t="e">
        <f>IF(L666&lt;&gt;1,N666,'Tracking Data'!R666)</f>
        <v>#VALUE!</v>
      </c>
    </row>
    <row r="667" spans="5:15" x14ac:dyDescent="0.25">
      <c r="E667" t="str">
        <f ca="1">IF(AND('Tracking Data'!K667&lt;&gt;"",'Tracking Data'!L667="",'Tracking Data'!$C667&lt;&gt;"Blocked",'Tracking Data'!$C667&lt;&gt;"Aborted"),1,"")</f>
        <v/>
      </c>
      <c r="F667" t="str">
        <f ca="1">IF(AND('Tracking Data'!L667&lt;&gt;"",'Tracking Data'!M667="",'Tracking Data'!$C667&lt;&gt;"Blocked",'Tracking Data'!$C667&lt;&gt;"Aborted"),1,"")</f>
        <v/>
      </c>
      <c r="G667" t="str">
        <f ca="1">IF(AND('Tracking Data'!M667&lt;&gt;"",'Tracking Data'!N667="",'Tracking Data'!$C667&lt;&gt;"Blocked",'Tracking Data'!$C667&lt;&gt;"Aborted"),1,"")</f>
        <v/>
      </c>
      <c r="H667" t="str">
        <f ca="1">IF(AND('Tracking Data'!N667&lt;&gt;"",'Tracking Data'!O667="",'Tracking Data'!$C667&lt;&gt;"Blocked",'Tracking Data'!$C667&lt;&gt;"Aborted"),1,"")</f>
        <v/>
      </c>
      <c r="I667" t="str">
        <f ca="1">IF(AND('Tracking Data'!O667&lt;&gt;"",'Tracking Data'!P667="",'Tracking Data'!$C667&lt;&gt;"Blocked",'Tracking Data'!$C667&lt;&gt;"Aborted"),1,"")</f>
        <v/>
      </c>
      <c r="J667" t="str">
        <f ca="1">IF(AND('Tracking Data'!P667&lt;&gt;"",'Tracking Data'!Q667="",'Tracking Data'!$C667&lt;&gt;"Blocked",'Tracking Data'!$C667&lt;&gt;"Aborted"),1,"")</f>
        <v/>
      </c>
      <c r="K667" t="str">
        <f ca="1">IF(AND('Tracking Data'!Q667&lt;&gt;"",'Tracking Data'!R667="",'Tracking Data'!$C667&lt;&gt;"Blocked",'Tracking Data'!$C667&lt;&gt;"Aborted"),1,"")</f>
        <v/>
      </c>
      <c r="L667" t="str">
        <f>IF('Tracking Data'!R667&lt;&gt;"",1,"")</f>
        <v/>
      </c>
      <c r="M667" t="b">
        <f>IF('Tracking Data'!H667="XS",0,IF('Tracking Data'!H667="S",2,IF('Tracking Data'!H667="M",3,IF('Tracking Data'!H667="L",5,IF('Tracking Data'!H667="XL",10)))))</f>
        <v>0</v>
      </c>
      <c r="N667" s="22" t="e">
        <f>WORKDAY('Tracking Data'!K667,M667)</f>
        <v>#VALUE!</v>
      </c>
      <c r="O667" s="22" t="e">
        <f>IF(L667&lt;&gt;1,N667,'Tracking Data'!R667)</f>
        <v>#VALUE!</v>
      </c>
    </row>
    <row r="668" spans="5:15" x14ac:dyDescent="0.25">
      <c r="E668" t="str">
        <f ca="1">IF(AND('Tracking Data'!K668&lt;&gt;"",'Tracking Data'!L668="",'Tracking Data'!$C668&lt;&gt;"Blocked",'Tracking Data'!$C668&lt;&gt;"Aborted"),1,"")</f>
        <v/>
      </c>
      <c r="F668" t="str">
        <f ca="1">IF(AND('Tracking Data'!L668&lt;&gt;"",'Tracking Data'!M668="",'Tracking Data'!$C668&lt;&gt;"Blocked",'Tracking Data'!$C668&lt;&gt;"Aborted"),1,"")</f>
        <v/>
      </c>
      <c r="G668" t="str">
        <f ca="1">IF(AND('Tracking Data'!M668&lt;&gt;"",'Tracking Data'!N668="",'Tracking Data'!$C668&lt;&gt;"Blocked",'Tracking Data'!$C668&lt;&gt;"Aborted"),1,"")</f>
        <v/>
      </c>
      <c r="H668" t="str">
        <f ca="1">IF(AND('Tracking Data'!N668&lt;&gt;"",'Tracking Data'!O668="",'Tracking Data'!$C668&lt;&gt;"Blocked",'Tracking Data'!$C668&lt;&gt;"Aborted"),1,"")</f>
        <v/>
      </c>
      <c r="I668" t="str">
        <f ca="1">IF(AND('Tracking Data'!O668&lt;&gt;"",'Tracking Data'!P668="",'Tracking Data'!$C668&lt;&gt;"Blocked",'Tracking Data'!$C668&lt;&gt;"Aborted"),1,"")</f>
        <v/>
      </c>
      <c r="J668" t="str">
        <f ca="1">IF(AND('Tracking Data'!P668&lt;&gt;"",'Tracking Data'!Q668="",'Tracking Data'!$C668&lt;&gt;"Blocked",'Tracking Data'!$C668&lt;&gt;"Aborted"),1,"")</f>
        <v/>
      </c>
      <c r="K668" t="str">
        <f ca="1">IF(AND('Tracking Data'!Q668&lt;&gt;"",'Tracking Data'!R668="",'Tracking Data'!$C668&lt;&gt;"Blocked",'Tracking Data'!$C668&lt;&gt;"Aborted"),1,"")</f>
        <v/>
      </c>
      <c r="L668" t="str">
        <f>IF('Tracking Data'!R668&lt;&gt;"",1,"")</f>
        <v/>
      </c>
      <c r="M668" t="b">
        <f>IF('Tracking Data'!H668="XS",0,IF('Tracking Data'!H668="S",2,IF('Tracking Data'!H668="M",3,IF('Tracking Data'!H668="L",5,IF('Tracking Data'!H668="XL",10)))))</f>
        <v>0</v>
      </c>
      <c r="N668" s="22" t="e">
        <f>WORKDAY('Tracking Data'!K668,M668)</f>
        <v>#VALUE!</v>
      </c>
      <c r="O668" s="22" t="e">
        <f>IF(L668&lt;&gt;1,N668,'Tracking Data'!R668)</f>
        <v>#VALUE!</v>
      </c>
    </row>
    <row r="669" spans="5:15" x14ac:dyDescent="0.25">
      <c r="E669" t="str">
        <f ca="1">IF(AND('Tracking Data'!K669&lt;&gt;"",'Tracking Data'!L669="",'Tracking Data'!$C669&lt;&gt;"Blocked",'Tracking Data'!$C669&lt;&gt;"Aborted"),1,"")</f>
        <v/>
      </c>
      <c r="F669" t="str">
        <f ca="1">IF(AND('Tracking Data'!L669&lt;&gt;"",'Tracking Data'!M669="",'Tracking Data'!$C669&lt;&gt;"Blocked",'Tracking Data'!$C669&lt;&gt;"Aborted"),1,"")</f>
        <v/>
      </c>
      <c r="G669" t="str">
        <f ca="1">IF(AND('Tracking Data'!M669&lt;&gt;"",'Tracking Data'!N669="",'Tracking Data'!$C669&lt;&gt;"Blocked",'Tracking Data'!$C669&lt;&gt;"Aborted"),1,"")</f>
        <v/>
      </c>
      <c r="H669" t="str">
        <f ca="1">IF(AND('Tracking Data'!N669&lt;&gt;"",'Tracking Data'!O669="",'Tracking Data'!$C669&lt;&gt;"Blocked",'Tracking Data'!$C669&lt;&gt;"Aborted"),1,"")</f>
        <v/>
      </c>
      <c r="I669" t="str">
        <f ca="1">IF(AND('Tracking Data'!O669&lt;&gt;"",'Tracking Data'!P669="",'Tracking Data'!$C669&lt;&gt;"Blocked",'Tracking Data'!$C669&lt;&gt;"Aborted"),1,"")</f>
        <v/>
      </c>
      <c r="J669" t="str">
        <f ca="1">IF(AND('Tracking Data'!P669&lt;&gt;"",'Tracking Data'!Q669="",'Tracking Data'!$C669&lt;&gt;"Blocked",'Tracking Data'!$C669&lt;&gt;"Aborted"),1,"")</f>
        <v/>
      </c>
      <c r="K669" t="str">
        <f ca="1">IF(AND('Tracking Data'!Q669&lt;&gt;"",'Tracking Data'!R669="",'Tracking Data'!$C669&lt;&gt;"Blocked",'Tracking Data'!$C669&lt;&gt;"Aborted"),1,"")</f>
        <v/>
      </c>
      <c r="L669" t="str">
        <f>IF('Tracking Data'!R669&lt;&gt;"",1,"")</f>
        <v/>
      </c>
      <c r="M669" t="b">
        <f>IF('Tracking Data'!H669="XS",0,IF('Tracking Data'!H669="S",2,IF('Tracking Data'!H669="M",3,IF('Tracking Data'!H669="L",5,IF('Tracking Data'!H669="XL",10)))))</f>
        <v>0</v>
      </c>
      <c r="N669" s="22" t="e">
        <f>WORKDAY('Tracking Data'!K669,M669)</f>
        <v>#VALUE!</v>
      </c>
      <c r="O669" s="22" t="e">
        <f>IF(L669&lt;&gt;1,N669,'Tracking Data'!R669)</f>
        <v>#VALUE!</v>
      </c>
    </row>
    <row r="670" spans="5:15" x14ac:dyDescent="0.25">
      <c r="E670" t="str">
        <f ca="1">IF(AND('Tracking Data'!K670&lt;&gt;"",'Tracking Data'!L670="",'Tracking Data'!$C670&lt;&gt;"Blocked",'Tracking Data'!$C670&lt;&gt;"Aborted"),1,"")</f>
        <v/>
      </c>
      <c r="F670" t="str">
        <f ca="1">IF(AND('Tracking Data'!L670&lt;&gt;"",'Tracking Data'!M670="",'Tracking Data'!$C670&lt;&gt;"Blocked",'Tracking Data'!$C670&lt;&gt;"Aborted"),1,"")</f>
        <v/>
      </c>
      <c r="G670" t="str">
        <f ca="1">IF(AND('Tracking Data'!M670&lt;&gt;"",'Tracking Data'!N670="",'Tracking Data'!$C670&lt;&gt;"Blocked",'Tracking Data'!$C670&lt;&gt;"Aborted"),1,"")</f>
        <v/>
      </c>
      <c r="H670" t="str">
        <f ca="1">IF(AND('Tracking Data'!N670&lt;&gt;"",'Tracking Data'!O670="",'Tracking Data'!$C670&lt;&gt;"Blocked",'Tracking Data'!$C670&lt;&gt;"Aborted"),1,"")</f>
        <v/>
      </c>
      <c r="I670" t="str">
        <f ca="1">IF(AND('Tracking Data'!O670&lt;&gt;"",'Tracking Data'!P670="",'Tracking Data'!$C670&lt;&gt;"Blocked",'Tracking Data'!$C670&lt;&gt;"Aborted"),1,"")</f>
        <v/>
      </c>
      <c r="J670" t="str">
        <f ca="1">IF(AND('Tracking Data'!P670&lt;&gt;"",'Tracking Data'!Q670="",'Tracking Data'!$C670&lt;&gt;"Blocked",'Tracking Data'!$C670&lt;&gt;"Aborted"),1,"")</f>
        <v/>
      </c>
      <c r="K670" t="str">
        <f ca="1">IF(AND('Tracking Data'!Q670&lt;&gt;"",'Tracking Data'!R670="",'Tracking Data'!$C670&lt;&gt;"Blocked",'Tracking Data'!$C670&lt;&gt;"Aborted"),1,"")</f>
        <v/>
      </c>
      <c r="L670" t="str">
        <f>IF('Tracking Data'!R670&lt;&gt;"",1,"")</f>
        <v/>
      </c>
      <c r="M670" t="b">
        <f>IF('Tracking Data'!H670="XS",0,IF('Tracking Data'!H670="S",2,IF('Tracking Data'!H670="M",3,IF('Tracking Data'!H670="L",5,IF('Tracking Data'!H670="XL",10)))))</f>
        <v>0</v>
      </c>
      <c r="N670" s="22" t="e">
        <f>WORKDAY('Tracking Data'!K670,M670)</f>
        <v>#VALUE!</v>
      </c>
      <c r="O670" s="22" t="e">
        <f>IF(L670&lt;&gt;1,N670,'Tracking Data'!R670)</f>
        <v>#VALUE!</v>
      </c>
    </row>
    <row r="671" spans="5:15" x14ac:dyDescent="0.25">
      <c r="E671" t="str">
        <f ca="1">IF(AND('Tracking Data'!K671&lt;&gt;"",'Tracking Data'!L671="",'Tracking Data'!$C671&lt;&gt;"Blocked",'Tracking Data'!$C671&lt;&gt;"Aborted"),1,"")</f>
        <v/>
      </c>
      <c r="F671" t="str">
        <f ca="1">IF(AND('Tracking Data'!L671&lt;&gt;"",'Tracking Data'!M671="",'Tracking Data'!$C671&lt;&gt;"Blocked",'Tracking Data'!$C671&lt;&gt;"Aborted"),1,"")</f>
        <v/>
      </c>
      <c r="G671" t="str">
        <f ca="1">IF(AND('Tracking Data'!M671&lt;&gt;"",'Tracking Data'!N671="",'Tracking Data'!$C671&lt;&gt;"Blocked",'Tracking Data'!$C671&lt;&gt;"Aborted"),1,"")</f>
        <v/>
      </c>
      <c r="H671" t="str">
        <f ca="1">IF(AND('Tracking Data'!N671&lt;&gt;"",'Tracking Data'!O671="",'Tracking Data'!$C671&lt;&gt;"Blocked",'Tracking Data'!$C671&lt;&gt;"Aborted"),1,"")</f>
        <v/>
      </c>
      <c r="I671" t="str">
        <f ca="1">IF(AND('Tracking Data'!O671&lt;&gt;"",'Tracking Data'!P671="",'Tracking Data'!$C671&lt;&gt;"Blocked",'Tracking Data'!$C671&lt;&gt;"Aborted"),1,"")</f>
        <v/>
      </c>
      <c r="J671" t="str">
        <f ca="1">IF(AND('Tracking Data'!P671&lt;&gt;"",'Tracking Data'!Q671="",'Tracking Data'!$C671&lt;&gt;"Blocked",'Tracking Data'!$C671&lt;&gt;"Aborted"),1,"")</f>
        <v/>
      </c>
      <c r="K671" t="str">
        <f ca="1">IF(AND('Tracking Data'!Q671&lt;&gt;"",'Tracking Data'!R671="",'Tracking Data'!$C671&lt;&gt;"Blocked",'Tracking Data'!$C671&lt;&gt;"Aborted"),1,"")</f>
        <v/>
      </c>
      <c r="L671" t="str">
        <f>IF('Tracking Data'!R671&lt;&gt;"",1,"")</f>
        <v/>
      </c>
      <c r="M671" t="b">
        <f>IF('Tracking Data'!H671="XS",0,IF('Tracking Data'!H671="S",2,IF('Tracking Data'!H671="M",3,IF('Tracking Data'!H671="L",5,IF('Tracking Data'!H671="XL",10)))))</f>
        <v>0</v>
      </c>
      <c r="N671" s="22" t="e">
        <f>WORKDAY('Tracking Data'!K671,M671)</f>
        <v>#VALUE!</v>
      </c>
      <c r="O671" s="22" t="e">
        <f>IF(L671&lt;&gt;1,N671,'Tracking Data'!R671)</f>
        <v>#VALUE!</v>
      </c>
    </row>
    <row r="672" spans="5:15" x14ac:dyDescent="0.25">
      <c r="E672" t="str">
        <f ca="1">IF(AND('Tracking Data'!K672&lt;&gt;"",'Tracking Data'!L672="",'Tracking Data'!$C672&lt;&gt;"Blocked",'Tracking Data'!$C672&lt;&gt;"Aborted"),1,"")</f>
        <v/>
      </c>
      <c r="F672" t="str">
        <f ca="1">IF(AND('Tracking Data'!L672&lt;&gt;"",'Tracking Data'!M672="",'Tracking Data'!$C672&lt;&gt;"Blocked",'Tracking Data'!$C672&lt;&gt;"Aborted"),1,"")</f>
        <v/>
      </c>
      <c r="G672" t="str">
        <f ca="1">IF(AND('Tracking Data'!M672&lt;&gt;"",'Tracking Data'!N672="",'Tracking Data'!$C672&lt;&gt;"Blocked",'Tracking Data'!$C672&lt;&gt;"Aborted"),1,"")</f>
        <v/>
      </c>
      <c r="H672" t="str">
        <f ca="1">IF(AND('Tracking Data'!N672&lt;&gt;"",'Tracking Data'!O672="",'Tracking Data'!$C672&lt;&gt;"Blocked",'Tracking Data'!$C672&lt;&gt;"Aborted"),1,"")</f>
        <v/>
      </c>
      <c r="I672" t="str">
        <f ca="1">IF(AND('Tracking Data'!O672&lt;&gt;"",'Tracking Data'!P672="",'Tracking Data'!$C672&lt;&gt;"Blocked",'Tracking Data'!$C672&lt;&gt;"Aborted"),1,"")</f>
        <v/>
      </c>
      <c r="J672" t="str">
        <f ca="1">IF(AND('Tracking Data'!P672&lt;&gt;"",'Tracking Data'!Q672="",'Tracking Data'!$C672&lt;&gt;"Blocked",'Tracking Data'!$C672&lt;&gt;"Aborted"),1,"")</f>
        <v/>
      </c>
      <c r="K672" t="str">
        <f ca="1">IF(AND('Tracking Data'!Q672&lt;&gt;"",'Tracking Data'!R672="",'Tracking Data'!$C672&lt;&gt;"Blocked",'Tracking Data'!$C672&lt;&gt;"Aborted"),1,"")</f>
        <v/>
      </c>
      <c r="L672" t="str">
        <f>IF('Tracking Data'!R672&lt;&gt;"",1,"")</f>
        <v/>
      </c>
      <c r="M672" t="b">
        <f>IF('Tracking Data'!H672="XS",0,IF('Tracking Data'!H672="S",2,IF('Tracking Data'!H672="M",3,IF('Tracking Data'!H672="L",5,IF('Tracking Data'!H672="XL",10)))))</f>
        <v>0</v>
      </c>
      <c r="N672" s="22" t="e">
        <f>WORKDAY('Tracking Data'!K672,M672)</f>
        <v>#VALUE!</v>
      </c>
      <c r="O672" s="22" t="e">
        <f>IF(L672&lt;&gt;1,N672,'Tracking Data'!R672)</f>
        <v>#VALUE!</v>
      </c>
    </row>
    <row r="673" spans="5:15" x14ac:dyDescent="0.25">
      <c r="E673" t="str">
        <f ca="1">IF(AND('Tracking Data'!K673&lt;&gt;"",'Tracking Data'!L673="",'Tracking Data'!$C673&lt;&gt;"Blocked",'Tracking Data'!$C673&lt;&gt;"Aborted"),1,"")</f>
        <v/>
      </c>
      <c r="F673" t="str">
        <f ca="1">IF(AND('Tracking Data'!L673&lt;&gt;"",'Tracking Data'!M673="",'Tracking Data'!$C673&lt;&gt;"Blocked",'Tracking Data'!$C673&lt;&gt;"Aborted"),1,"")</f>
        <v/>
      </c>
      <c r="G673" t="str">
        <f ca="1">IF(AND('Tracking Data'!M673&lt;&gt;"",'Tracking Data'!N673="",'Tracking Data'!$C673&lt;&gt;"Blocked",'Tracking Data'!$C673&lt;&gt;"Aborted"),1,"")</f>
        <v/>
      </c>
      <c r="H673" t="str">
        <f ca="1">IF(AND('Tracking Data'!N673&lt;&gt;"",'Tracking Data'!O673="",'Tracking Data'!$C673&lt;&gt;"Blocked",'Tracking Data'!$C673&lt;&gt;"Aborted"),1,"")</f>
        <v/>
      </c>
      <c r="I673" t="str">
        <f ca="1">IF(AND('Tracking Data'!O673&lt;&gt;"",'Tracking Data'!P673="",'Tracking Data'!$C673&lt;&gt;"Blocked",'Tracking Data'!$C673&lt;&gt;"Aborted"),1,"")</f>
        <v/>
      </c>
      <c r="J673" t="str">
        <f ca="1">IF(AND('Tracking Data'!P673&lt;&gt;"",'Tracking Data'!Q673="",'Tracking Data'!$C673&lt;&gt;"Blocked",'Tracking Data'!$C673&lt;&gt;"Aborted"),1,"")</f>
        <v/>
      </c>
      <c r="K673" t="str">
        <f ca="1">IF(AND('Tracking Data'!Q673&lt;&gt;"",'Tracking Data'!R673="",'Tracking Data'!$C673&lt;&gt;"Blocked",'Tracking Data'!$C673&lt;&gt;"Aborted"),1,"")</f>
        <v/>
      </c>
      <c r="L673" t="str">
        <f>IF('Tracking Data'!R673&lt;&gt;"",1,"")</f>
        <v/>
      </c>
      <c r="M673" t="b">
        <f>IF('Tracking Data'!H673="XS",0,IF('Tracking Data'!H673="S",2,IF('Tracking Data'!H673="M",3,IF('Tracking Data'!H673="L",5,IF('Tracking Data'!H673="XL",10)))))</f>
        <v>0</v>
      </c>
      <c r="N673" s="22" t="e">
        <f>WORKDAY('Tracking Data'!K673,M673)</f>
        <v>#VALUE!</v>
      </c>
      <c r="O673" s="22" t="e">
        <f>IF(L673&lt;&gt;1,N673,'Tracking Data'!R673)</f>
        <v>#VALUE!</v>
      </c>
    </row>
    <row r="674" spans="5:15" x14ac:dyDescent="0.25">
      <c r="E674" t="str">
        <f ca="1">IF(AND('Tracking Data'!K674&lt;&gt;"",'Tracking Data'!L674="",'Tracking Data'!$C674&lt;&gt;"Blocked",'Tracking Data'!$C674&lt;&gt;"Aborted"),1,"")</f>
        <v/>
      </c>
      <c r="F674" t="str">
        <f ca="1">IF(AND('Tracking Data'!L674&lt;&gt;"",'Tracking Data'!M674="",'Tracking Data'!$C674&lt;&gt;"Blocked",'Tracking Data'!$C674&lt;&gt;"Aborted"),1,"")</f>
        <v/>
      </c>
      <c r="G674" t="str">
        <f ca="1">IF(AND('Tracking Data'!M674&lt;&gt;"",'Tracking Data'!N674="",'Tracking Data'!$C674&lt;&gt;"Blocked",'Tracking Data'!$C674&lt;&gt;"Aborted"),1,"")</f>
        <v/>
      </c>
      <c r="H674" t="str">
        <f ca="1">IF(AND('Tracking Data'!N674&lt;&gt;"",'Tracking Data'!O674="",'Tracking Data'!$C674&lt;&gt;"Blocked",'Tracking Data'!$C674&lt;&gt;"Aborted"),1,"")</f>
        <v/>
      </c>
      <c r="I674" t="str">
        <f ca="1">IF(AND('Tracking Data'!O674&lt;&gt;"",'Tracking Data'!P674="",'Tracking Data'!$C674&lt;&gt;"Blocked",'Tracking Data'!$C674&lt;&gt;"Aborted"),1,"")</f>
        <v/>
      </c>
      <c r="J674" t="str">
        <f ca="1">IF(AND('Tracking Data'!P674&lt;&gt;"",'Tracking Data'!Q674="",'Tracking Data'!$C674&lt;&gt;"Blocked",'Tracking Data'!$C674&lt;&gt;"Aborted"),1,"")</f>
        <v/>
      </c>
      <c r="K674" t="str">
        <f ca="1">IF(AND('Tracking Data'!Q674&lt;&gt;"",'Tracking Data'!R674="",'Tracking Data'!$C674&lt;&gt;"Blocked",'Tracking Data'!$C674&lt;&gt;"Aborted"),1,"")</f>
        <v/>
      </c>
      <c r="L674" t="str">
        <f>IF('Tracking Data'!R674&lt;&gt;"",1,"")</f>
        <v/>
      </c>
      <c r="M674" t="b">
        <f>IF('Tracking Data'!H674="XS",0,IF('Tracking Data'!H674="S",2,IF('Tracking Data'!H674="M",3,IF('Tracking Data'!H674="L",5,IF('Tracking Data'!H674="XL",10)))))</f>
        <v>0</v>
      </c>
      <c r="N674" s="22" t="e">
        <f>WORKDAY('Tracking Data'!K674,M674)</f>
        <v>#VALUE!</v>
      </c>
      <c r="O674" s="22" t="e">
        <f>IF(L674&lt;&gt;1,N674,'Tracking Data'!R674)</f>
        <v>#VALUE!</v>
      </c>
    </row>
    <row r="675" spans="5:15" x14ac:dyDescent="0.25">
      <c r="E675" t="str">
        <f ca="1">IF(AND('Tracking Data'!K675&lt;&gt;"",'Tracking Data'!L675="",'Tracking Data'!$C675&lt;&gt;"Blocked",'Tracking Data'!$C675&lt;&gt;"Aborted"),1,"")</f>
        <v/>
      </c>
      <c r="F675" t="str">
        <f ca="1">IF(AND('Tracking Data'!L675&lt;&gt;"",'Tracking Data'!M675="",'Tracking Data'!$C675&lt;&gt;"Blocked",'Tracking Data'!$C675&lt;&gt;"Aborted"),1,"")</f>
        <v/>
      </c>
      <c r="G675" t="str">
        <f ca="1">IF(AND('Tracking Data'!M675&lt;&gt;"",'Tracking Data'!N675="",'Tracking Data'!$C675&lt;&gt;"Blocked",'Tracking Data'!$C675&lt;&gt;"Aborted"),1,"")</f>
        <v/>
      </c>
      <c r="H675" t="str">
        <f ca="1">IF(AND('Tracking Data'!N675&lt;&gt;"",'Tracking Data'!O675="",'Tracking Data'!$C675&lt;&gt;"Blocked",'Tracking Data'!$C675&lt;&gt;"Aborted"),1,"")</f>
        <v/>
      </c>
      <c r="I675" t="str">
        <f ca="1">IF(AND('Tracking Data'!O675&lt;&gt;"",'Tracking Data'!P675="",'Tracking Data'!$C675&lt;&gt;"Blocked",'Tracking Data'!$C675&lt;&gt;"Aborted"),1,"")</f>
        <v/>
      </c>
      <c r="J675" t="str">
        <f ca="1">IF(AND('Tracking Data'!P675&lt;&gt;"",'Tracking Data'!Q675="",'Tracking Data'!$C675&lt;&gt;"Blocked",'Tracking Data'!$C675&lt;&gt;"Aborted"),1,"")</f>
        <v/>
      </c>
      <c r="K675" t="str">
        <f ca="1">IF(AND('Tracking Data'!Q675&lt;&gt;"",'Tracking Data'!R675="",'Tracking Data'!$C675&lt;&gt;"Blocked",'Tracking Data'!$C675&lt;&gt;"Aborted"),1,"")</f>
        <v/>
      </c>
      <c r="L675" t="str">
        <f>IF('Tracking Data'!R675&lt;&gt;"",1,"")</f>
        <v/>
      </c>
      <c r="M675" t="b">
        <f>IF('Tracking Data'!H675="XS",0,IF('Tracking Data'!H675="S",2,IF('Tracking Data'!H675="M",3,IF('Tracking Data'!H675="L",5,IF('Tracking Data'!H675="XL",10)))))</f>
        <v>0</v>
      </c>
      <c r="N675" s="22" t="e">
        <f>WORKDAY('Tracking Data'!K675,M675)</f>
        <v>#VALUE!</v>
      </c>
      <c r="O675" s="22" t="e">
        <f>IF(L675&lt;&gt;1,N675,'Tracking Data'!R675)</f>
        <v>#VALUE!</v>
      </c>
    </row>
    <row r="676" spans="5:15" x14ac:dyDescent="0.25">
      <c r="E676" t="str">
        <f ca="1">IF(AND('Tracking Data'!K676&lt;&gt;"",'Tracking Data'!L676="",'Tracking Data'!$C676&lt;&gt;"Blocked",'Tracking Data'!$C676&lt;&gt;"Aborted"),1,"")</f>
        <v/>
      </c>
      <c r="F676" t="str">
        <f ca="1">IF(AND('Tracking Data'!L676&lt;&gt;"",'Tracking Data'!M676="",'Tracking Data'!$C676&lt;&gt;"Blocked",'Tracking Data'!$C676&lt;&gt;"Aborted"),1,"")</f>
        <v/>
      </c>
      <c r="G676" t="str">
        <f ca="1">IF(AND('Tracking Data'!M676&lt;&gt;"",'Tracking Data'!N676="",'Tracking Data'!$C676&lt;&gt;"Blocked",'Tracking Data'!$C676&lt;&gt;"Aborted"),1,"")</f>
        <v/>
      </c>
      <c r="H676" t="str">
        <f ca="1">IF(AND('Tracking Data'!N676&lt;&gt;"",'Tracking Data'!O676="",'Tracking Data'!$C676&lt;&gt;"Blocked",'Tracking Data'!$C676&lt;&gt;"Aborted"),1,"")</f>
        <v/>
      </c>
      <c r="I676" t="str">
        <f ca="1">IF(AND('Tracking Data'!O676&lt;&gt;"",'Tracking Data'!P676="",'Tracking Data'!$C676&lt;&gt;"Blocked",'Tracking Data'!$C676&lt;&gt;"Aborted"),1,"")</f>
        <v/>
      </c>
      <c r="J676" t="str">
        <f ca="1">IF(AND('Tracking Data'!P676&lt;&gt;"",'Tracking Data'!Q676="",'Tracking Data'!$C676&lt;&gt;"Blocked",'Tracking Data'!$C676&lt;&gt;"Aborted"),1,"")</f>
        <v/>
      </c>
      <c r="K676" t="str">
        <f ca="1">IF(AND('Tracking Data'!Q676&lt;&gt;"",'Tracking Data'!R676="",'Tracking Data'!$C676&lt;&gt;"Blocked",'Tracking Data'!$C676&lt;&gt;"Aborted"),1,"")</f>
        <v/>
      </c>
      <c r="L676" t="str">
        <f>IF('Tracking Data'!R676&lt;&gt;"",1,"")</f>
        <v/>
      </c>
      <c r="M676" t="b">
        <f>IF('Tracking Data'!H676="XS",0,IF('Tracking Data'!H676="S",2,IF('Tracking Data'!H676="M",3,IF('Tracking Data'!H676="L",5,IF('Tracking Data'!H676="XL",10)))))</f>
        <v>0</v>
      </c>
      <c r="N676" s="22" t="e">
        <f>WORKDAY('Tracking Data'!K676,M676)</f>
        <v>#VALUE!</v>
      </c>
      <c r="O676" s="22" t="e">
        <f>IF(L676&lt;&gt;1,N676,'Tracking Data'!R676)</f>
        <v>#VALUE!</v>
      </c>
    </row>
    <row r="677" spans="5:15" x14ac:dyDescent="0.25">
      <c r="E677" t="str">
        <f ca="1">IF(AND('Tracking Data'!K677&lt;&gt;"",'Tracking Data'!L677="",'Tracking Data'!$C677&lt;&gt;"Blocked",'Tracking Data'!$C677&lt;&gt;"Aborted"),1,"")</f>
        <v/>
      </c>
      <c r="F677" t="str">
        <f ca="1">IF(AND('Tracking Data'!L677&lt;&gt;"",'Tracking Data'!M677="",'Tracking Data'!$C677&lt;&gt;"Blocked",'Tracking Data'!$C677&lt;&gt;"Aborted"),1,"")</f>
        <v/>
      </c>
      <c r="G677" t="str">
        <f ca="1">IF(AND('Tracking Data'!M677&lt;&gt;"",'Tracking Data'!N677="",'Tracking Data'!$C677&lt;&gt;"Blocked",'Tracking Data'!$C677&lt;&gt;"Aborted"),1,"")</f>
        <v/>
      </c>
      <c r="H677" t="str">
        <f ca="1">IF(AND('Tracking Data'!N677&lt;&gt;"",'Tracking Data'!O677="",'Tracking Data'!$C677&lt;&gt;"Blocked",'Tracking Data'!$C677&lt;&gt;"Aborted"),1,"")</f>
        <v/>
      </c>
      <c r="I677" t="str">
        <f ca="1">IF(AND('Tracking Data'!O677&lt;&gt;"",'Tracking Data'!P677="",'Tracking Data'!$C677&lt;&gt;"Blocked",'Tracking Data'!$C677&lt;&gt;"Aborted"),1,"")</f>
        <v/>
      </c>
      <c r="J677" t="str">
        <f ca="1">IF(AND('Tracking Data'!P677&lt;&gt;"",'Tracking Data'!Q677="",'Tracking Data'!$C677&lt;&gt;"Blocked",'Tracking Data'!$C677&lt;&gt;"Aborted"),1,"")</f>
        <v/>
      </c>
      <c r="K677" t="str">
        <f ca="1">IF(AND('Tracking Data'!Q677&lt;&gt;"",'Tracking Data'!R677="",'Tracking Data'!$C677&lt;&gt;"Blocked",'Tracking Data'!$C677&lt;&gt;"Aborted"),1,"")</f>
        <v/>
      </c>
      <c r="L677" t="str">
        <f>IF('Tracking Data'!R677&lt;&gt;"",1,"")</f>
        <v/>
      </c>
      <c r="M677" t="b">
        <f>IF('Tracking Data'!H677="XS",0,IF('Tracking Data'!H677="S",2,IF('Tracking Data'!H677="M",3,IF('Tracking Data'!H677="L",5,IF('Tracking Data'!H677="XL",10)))))</f>
        <v>0</v>
      </c>
      <c r="N677" s="22" t="e">
        <f>WORKDAY('Tracking Data'!K677,M677)</f>
        <v>#VALUE!</v>
      </c>
      <c r="O677" s="22" t="e">
        <f>IF(L677&lt;&gt;1,N677,'Tracking Data'!R677)</f>
        <v>#VALUE!</v>
      </c>
    </row>
    <row r="678" spans="5:15" x14ac:dyDescent="0.25">
      <c r="E678" t="str">
        <f ca="1">IF(AND('Tracking Data'!K678&lt;&gt;"",'Tracking Data'!L678="",'Tracking Data'!$C678&lt;&gt;"Blocked",'Tracking Data'!$C678&lt;&gt;"Aborted"),1,"")</f>
        <v/>
      </c>
      <c r="F678" t="str">
        <f ca="1">IF(AND('Tracking Data'!L678&lt;&gt;"",'Tracking Data'!M678="",'Tracking Data'!$C678&lt;&gt;"Blocked",'Tracking Data'!$C678&lt;&gt;"Aborted"),1,"")</f>
        <v/>
      </c>
      <c r="G678" t="str">
        <f ca="1">IF(AND('Tracking Data'!M678&lt;&gt;"",'Tracking Data'!N678="",'Tracking Data'!$C678&lt;&gt;"Blocked",'Tracking Data'!$C678&lt;&gt;"Aborted"),1,"")</f>
        <v/>
      </c>
      <c r="H678" t="str">
        <f ca="1">IF(AND('Tracking Data'!N678&lt;&gt;"",'Tracking Data'!O678="",'Tracking Data'!$C678&lt;&gt;"Blocked",'Tracking Data'!$C678&lt;&gt;"Aborted"),1,"")</f>
        <v/>
      </c>
      <c r="I678" t="str">
        <f ca="1">IF(AND('Tracking Data'!O678&lt;&gt;"",'Tracking Data'!P678="",'Tracking Data'!$C678&lt;&gt;"Blocked",'Tracking Data'!$C678&lt;&gt;"Aborted"),1,"")</f>
        <v/>
      </c>
      <c r="J678" t="str">
        <f ca="1">IF(AND('Tracking Data'!P678&lt;&gt;"",'Tracking Data'!Q678="",'Tracking Data'!$C678&lt;&gt;"Blocked",'Tracking Data'!$C678&lt;&gt;"Aborted"),1,"")</f>
        <v/>
      </c>
      <c r="K678" t="str">
        <f ca="1">IF(AND('Tracking Data'!Q678&lt;&gt;"",'Tracking Data'!R678="",'Tracking Data'!$C678&lt;&gt;"Blocked",'Tracking Data'!$C678&lt;&gt;"Aborted"),1,"")</f>
        <v/>
      </c>
      <c r="L678" t="str">
        <f>IF('Tracking Data'!R678&lt;&gt;"",1,"")</f>
        <v/>
      </c>
      <c r="M678" t="b">
        <f>IF('Tracking Data'!H678="XS",0,IF('Tracking Data'!H678="S",2,IF('Tracking Data'!H678="M",3,IF('Tracking Data'!H678="L",5,IF('Tracking Data'!H678="XL",10)))))</f>
        <v>0</v>
      </c>
      <c r="N678" s="22" t="e">
        <f>WORKDAY('Tracking Data'!K678,M678)</f>
        <v>#VALUE!</v>
      </c>
      <c r="O678" s="22" t="e">
        <f>IF(L678&lt;&gt;1,N678,'Tracking Data'!R678)</f>
        <v>#VALUE!</v>
      </c>
    </row>
    <row r="679" spans="5:15" x14ac:dyDescent="0.25">
      <c r="E679" t="str">
        <f ca="1">IF(AND('Tracking Data'!K679&lt;&gt;"",'Tracking Data'!L679="",'Tracking Data'!$C679&lt;&gt;"Blocked",'Tracking Data'!$C679&lt;&gt;"Aborted"),1,"")</f>
        <v/>
      </c>
      <c r="F679" t="str">
        <f ca="1">IF(AND('Tracking Data'!L679&lt;&gt;"",'Tracking Data'!M679="",'Tracking Data'!$C679&lt;&gt;"Blocked",'Tracking Data'!$C679&lt;&gt;"Aborted"),1,"")</f>
        <v/>
      </c>
      <c r="G679" t="str">
        <f ca="1">IF(AND('Tracking Data'!M679&lt;&gt;"",'Tracking Data'!N679="",'Tracking Data'!$C679&lt;&gt;"Blocked",'Tracking Data'!$C679&lt;&gt;"Aborted"),1,"")</f>
        <v/>
      </c>
      <c r="H679" t="str">
        <f ca="1">IF(AND('Tracking Data'!N679&lt;&gt;"",'Tracking Data'!O679="",'Tracking Data'!$C679&lt;&gt;"Blocked",'Tracking Data'!$C679&lt;&gt;"Aborted"),1,"")</f>
        <v/>
      </c>
      <c r="I679" t="str">
        <f ca="1">IF(AND('Tracking Data'!O679&lt;&gt;"",'Tracking Data'!P679="",'Tracking Data'!$C679&lt;&gt;"Blocked",'Tracking Data'!$C679&lt;&gt;"Aborted"),1,"")</f>
        <v/>
      </c>
      <c r="J679" t="str">
        <f ca="1">IF(AND('Tracking Data'!P679&lt;&gt;"",'Tracking Data'!Q679="",'Tracking Data'!$C679&lt;&gt;"Blocked",'Tracking Data'!$C679&lt;&gt;"Aborted"),1,"")</f>
        <v/>
      </c>
      <c r="K679" t="str">
        <f ca="1">IF(AND('Tracking Data'!Q679&lt;&gt;"",'Tracking Data'!R679="",'Tracking Data'!$C679&lt;&gt;"Blocked",'Tracking Data'!$C679&lt;&gt;"Aborted"),1,"")</f>
        <v/>
      </c>
      <c r="L679" t="str">
        <f>IF('Tracking Data'!R679&lt;&gt;"",1,"")</f>
        <v/>
      </c>
      <c r="M679" t="b">
        <f>IF('Tracking Data'!H679="XS",0,IF('Tracking Data'!H679="S",2,IF('Tracking Data'!H679="M",3,IF('Tracking Data'!H679="L",5,IF('Tracking Data'!H679="XL",10)))))</f>
        <v>0</v>
      </c>
      <c r="N679" s="22" t="e">
        <f>WORKDAY('Tracking Data'!K679,M679)</f>
        <v>#VALUE!</v>
      </c>
      <c r="O679" s="22" t="e">
        <f>IF(L679&lt;&gt;1,N679,'Tracking Data'!R679)</f>
        <v>#VALUE!</v>
      </c>
    </row>
    <row r="680" spans="5:15" x14ac:dyDescent="0.25">
      <c r="E680" t="str">
        <f ca="1">IF(AND('Tracking Data'!K680&lt;&gt;"",'Tracking Data'!L680="",'Tracking Data'!$C680&lt;&gt;"Blocked",'Tracking Data'!$C680&lt;&gt;"Aborted"),1,"")</f>
        <v/>
      </c>
      <c r="F680" t="str">
        <f ca="1">IF(AND('Tracking Data'!L680&lt;&gt;"",'Tracking Data'!M680="",'Tracking Data'!$C680&lt;&gt;"Blocked",'Tracking Data'!$C680&lt;&gt;"Aborted"),1,"")</f>
        <v/>
      </c>
      <c r="G680" t="str">
        <f ca="1">IF(AND('Tracking Data'!M680&lt;&gt;"",'Tracking Data'!N680="",'Tracking Data'!$C680&lt;&gt;"Blocked",'Tracking Data'!$C680&lt;&gt;"Aborted"),1,"")</f>
        <v/>
      </c>
      <c r="H680" t="str">
        <f ca="1">IF(AND('Tracking Data'!N680&lt;&gt;"",'Tracking Data'!O680="",'Tracking Data'!$C680&lt;&gt;"Blocked",'Tracking Data'!$C680&lt;&gt;"Aborted"),1,"")</f>
        <v/>
      </c>
      <c r="I680" t="str">
        <f ca="1">IF(AND('Tracking Data'!O680&lt;&gt;"",'Tracking Data'!P680="",'Tracking Data'!$C680&lt;&gt;"Blocked",'Tracking Data'!$C680&lt;&gt;"Aborted"),1,"")</f>
        <v/>
      </c>
      <c r="J680" t="str">
        <f ca="1">IF(AND('Tracking Data'!P680&lt;&gt;"",'Tracking Data'!Q680="",'Tracking Data'!$C680&lt;&gt;"Blocked",'Tracking Data'!$C680&lt;&gt;"Aborted"),1,"")</f>
        <v/>
      </c>
      <c r="K680" t="str">
        <f ca="1">IF(AND('Tracking Data'!Q680&lt;&gt;"",'Tracking Data'!R680="",'Tracking Data'!$C680&lt;&gt;"Blocked",'Tracking Data'!$C680&lt;&gt;"Aborted"),1,"")</f>
        <v/>
      </c>
      <c r="L680" t="str">
        <f>IF('Tracking Data'!R680&lt;&gt;"",1,"")</f>
        <v/>
      </c>
      <c r="M680" t="b">
        <f>IF('Tracking Data'!H680="XS",0,IF('Tracking Data'!H680="S",2,IF('Tracking Data'!H680="M",3,IF('Tracking Data'!H680="L",5,IF('Tracking Data'!H680="XL",10)))))</f>
        <v>0</v>
      </c>
      <c r="N680" s="22" t="e">
        <f>WORKDAY('Tracking Data'!K680,M680)</f>
        <v>#VALUE!</v>
      </c>
      <c r="O680" s="22" t="e">
        <f>IF(L680&lt;&gt;1,N680,'Tracking Data'!R680)</f>
        <v>#VALUE!</v>
      </c>
    </row>
    <row r="681" spans="5:15" x14ac:dyDescent="0.25">
      <c r="E681" t="str">
        <f ca="1">IF(AND('Tracking Data'!K681&lt;&gt;"",'Tracking Data'!L681="",'Tracking Data'!$C681&lt;&gt;"Blocked",'Tracking Data'!$C681&lt;&gt;"Aborted"),1,"")</f>
        <v/>
      </c>
      <c r="F681" t="str">
        <f ca="1">IF(AND('Tracking Data'!L681&lt;&gt;"",'Tracking Data'!M681="",'Tracking Data'!$C681&lt;&gt;"Blocked",'Tracking Data'!$C681&lt;&gt;"Aborted"),1,"")</f>
        <v/>
      </c>
      <c r="G681" t="str">
        <f ca="1">IF(AND('Tracking Data'!M681&lt;&gt;"",'Tracking Data'!N681="",'Tracking Data'!$C681&lt;&gt;"Blocked",'Tracking Data'!$C681&lt;&gt;"Aborted"),1,"")</f>
        <v/>
      </c>
      <c r="H681" t="str">
        <f ca="1">IF(AND('Tracking Data'!N681&lt;&gt;"",'Tracking Data'!O681="",'Tracking Data'!$C681&lt;&gt;"Blocked",'Tracking Data'!$C681&lt;&gt;"Aborted"),1,"")</f>
        <v/>
      </c>
      <c r="I681" t="str">
        <f ca="1">IF(AND('Tracking Data'!O681&lt;&gt;"",'Tracking Data'!P681="",'Tracking Data'!$C681&lt;&gt;"Blocked",'Tracking Data'!$C681&lt;&gt;"Aborted"),1,"")</f>
        <v/>
      </c>
      <c r="J681" t="str">
        <f ca="1">IF(AND('Tracking Data'!P681&lt;&gt;"",'Tracking Data'!Q681="",'Tracking Data'!$C681&lt;&gt;"Blocked",'Tracking Data'!$C681&lt;&gt;"Aborted"),1,"")</f>
        <v/>
      </c>
      <c r="K681" t="str">
        <f ca="1">IF(AND('Tracking Data'!Q681&lt;&gt;"",'Tracking Data'!R681="",'Tracking Data'!$C681&lt;&gt;"Blocked",'Tracking Data'!$C681&lt;&gt;"Aborted"),1,"")</f>
        <v/>
      </c>
      <c r="L681" t="str">
        <f>IF('Tracking Data'!R681&lt;&gt;"",1,"")</f>
        <v/>
      </c>
      <c r="M681" t="b">
        <f>IF('Tracking Data'!H681="XS",0,IF('Tracking Data'!H681="S",2,IF('Tracking Data'!H681="M",3,IF('Tracking Data'!H681="L",5,IF('Tracking Data'!H681="XL",10)))))</f>
        <v>0</v>
      </c>
      <c r="N681" s="22" t="e">
        <f>WORKDAY('Tracking Data'!K681,M681)</f>
        <v>#VALUE!</v>
      </c>
      <c r="O681" s="22" t="e">
        <f>IF(L681&lt;&gt;1,N681,'Tracking Data'!R681)</f>
        <v>#VALUE!</v>
      </c>
    </row>
    <row r="682" spans="5:15" x14ac:dyDescent="0.25">
      <c r="E682" t="str">
        <f ca="1">IF(AND('Tracking Data'!K682&lt;&gt;"",'Tracking Data'!L682="",'Tracking Data'!$C682&lt;&gt;"Blocked",'Tracking Data'!$C682&lt;&gt;"Aborted"),1,"")</f>
        <v/>
      </c>
      <c r="F682" t="str">
        <f ca="1">IF(AND('Tracking Data'!L682&lt;&gt;"",'Tracking Data'!M682="",'Tracking Data'!$C682&lt;&gt;"Blocked",'Tracking Data'!$C682&lt;&gt;"Aborted"),1,"")</f>
        <v/>
      </c>
      <c r="G682" t="str">
        <f ca="1">IF(AND('Tracking Data'!M682&lt;&gt;"",'Tracking Data'!N682="",'Tracking Data'!$C682&lt;&gt;"Blocked",'Tracking Data'!$C682&lt;&gt;"Aborted"),1,"")</f>
        <v/>
      </c>
      <c r="H682" t="str">
        <f ca="1">IF(AND('Tracking Data'!N682&lt;&gt;"",'Tracking Data'!O682="",'Tracking Data'!$C682&lt;&gt;"Blocked",'Tracking Data'!$C682&lt;&gt;"Aborted"),1,"")</f>
        <v/>
      </c>
      <c r="I682" t="str">
        <f ca="1">IF(AND('Tracking Data'!O682&lt;&gt;"",'Tracking Data'!P682="",'Tracking Data'!$C682&lt;&gt;"Blocked",'Tracking Data'!$C682&lt;&gt;"Aborted"),1,"")</f>
        <v/>
      </c>
      <c r="J682" t="str">
        <f ca="1">IF(AND('Tracking Data'!P682&lt;&gt;"",'Tracking Data'!Q682="",'Tracking Data'!$C682&lt;&gt;"Blocked",'Tracking Data'!$C682&lt;&gt;"Aborted"),1,"")</f>
        <v/>
      </c>
      <c r="K682" t="str">
        <f ca="1">IF(AND('Tracking Data'!Q682&lt;&gt;"",'Tracking Data'!R682="",'Tracking Data'!$C682&lt;&gt;"Blocked",'Tracking Data'!$C682&lt;&gt;"Aborted"),1,"")</f>
        <v/>
      </c>
      <c r="L682" t="str">
        <f>IF('Tracking Data'!R682&lt;&gt;"",1,"")</f>
        <v/>
      </c>
      <c r="M682" t="b">
        <f>IF('Tracking Data'!H682="XS",0,IF('Tracking Data'!H682="S",2,IF('Tracking Data'!H682="M",3,IF('Tracking Data'!H682="L",5,IF('Tracking Data'!H682="XL",10)))))</f>
        <v>0</v>
      </c>
      <c r="N682" s="22" t="e">
        <f>WORKDAY('Tracking Data'!K682,M682)</f>
        <v>#VALUE!</v>
      </c>
      <c r="O682" s="22" t="e">
        <f>IF(L682&lt;&gt;1,N682,'Tracking Data'!R682)</f>
        <v>#VALUE!</v>
      </c>
    </row>
    <row r="683" spans="5:15" x14ac:dyDescent="0.25">
      <c r="E683" t="str">
        <f ca="1">IF(AND('Tracking Data'!K683&lt;&gt;"",'Tracking Data'!L683="",'Tracking Data'!$C683&lt;&gt;"Blocked",'Tracking Data'!$C683&lt;&gt;"Aborted"),1,"")</f>
        <v/>
      </c>
      <c r="F683" t="str">
        <f ca="1">IF(AND('Tracking Data'!L683&lt;&gt;"",'Tracking Data'!M683="",'Tracking Data'!$C683&lt;&gt;"Blocked",'Tracking Data'!$C683&lt;&gt;"Aborted"),1,"")</f>
        <v/>
      </c>
      <c r="G683" t="str">
        <f ca="1">IF(AND('Tracking Data'!M683&lt;&gt;"",'Tracking Data'!N683="",'Tracking Data'!$C683&lt;&gt;"Blocked",'Tracking Data'!$C683&lt;&gt;"Aborted"),1,"")</f>
        <v/>
      </c>
      <c r="H683" t="str">
        <f ca="1">IF(AND('Tracking Data'!N683&lt;&gt;"",'Tracking Data'!O683="",'Tracking Data'!$C683&lt;&gt;"Blocked",'Tracking Data'!$C683&lt;&gt;"Aborted"),1,"")</f>
        <v/>
      </c>
      <c r="I683" t="str">
        <f ca="1">IF(AND('Tracking Data'!O683&lt;&gt;"",'Tracking Data'!P683="",'Tracking Data'!$C683&lt;&gt;"Blocked",'Tracking Data'!$C683&lt;&gt;"Aborted"),1,"")</f>
        <v/>
      </c>
      <c r="J683" t="str">
        <f ca="1">IF(AND('Tracking Data'!P683&lt;&gt;"",'Tracking Data'!Q683="",'Tracking Data'!$C683&lt;&gt;"Blocked",'Tracking Data'!$C683&lt;&gt;"Aborted"),1,"")</f>
        <v/>
      </c>
      <c r="K683" t="str">
        <f ca="1">IF(AND('Tracking Data'!Q683&lt;&gt;"",'Tracking Data'!R683="",'Tracking Data'!$C683&lt;&gt;"Blocked",'Tracking Data'!$C683&lt;&gt;"Aborted"),1,"")</f>
        <v/>
      </c>
      <c r="L683" t="str">
        <f>IF('Tracking Data'!R683&lt;&gt;"",1,"")</f>
        <v/>
      </c>
      <c r="M683" t="b">
        <f>IF('Tracking Data'!H683="XS",0,IF('Tracking Data'!H683="S",2,IF('Tracking Data'!H683="M",3,IF('Tracking Data'!H683="L",5,IF('Tracking Data'!H683="XL",10)))))</f>
        <v>0</v>
      </c>
      <c r="N683" s="22" t="e">
        <f>WORKDAY('Tracking Data'!K683,M683)</f>
        <v>#VALUE!</v>
      </c>
      <c r="O683" s="22" t="e">
        <f>IF(L683&lt;&gt;1,N683,'Tracking Data'!R683)</f>
        <v>#VALUE!</v>
      </c>
    </row>
    <row r="684" spans="5:15" x14ac:dyDescent="0.25">
      <c r="E684" t="str">
        <f ca="1">IF(AND('Tracking Data'!K684&lt;&gt;"",'Tracking Data'!L684="",'Tracking Data'!$C684&lt;&gt;"Blocked",'Tracking Data'!$C684&lt;&gt;"Aborted"),1,"")</f>
        <v/>
      </c>
      <c r="F684" t="str">
        <f ca="1">IF(AND('Tracking Data'!L684&lt;&gt;"",'Tracking Data'!M684="",'Tracking Data'!$C684&lt;&gt;"Blocked",'Tracking Data'!$C684&lt;&gt;"Aborted"),1,"")</f>
        <v/>
      </c>
      <c r="G684" t="str">
        <f ca="1">IF(AND('Tracking Data'!M684&lt;&gt;"",'Tracking Data'!N684="",'Tracking Data'!$C684&lt;&gt;"Blocked",'Tracking Data'!$C684&lt;&gt;"Aborted"),1,"")</f>
        <v/>
      </c>
      <c r="H684" t="str">
        <f ca="1">IF(AND('Tracking Data'!N684&lt;&gt;"",'Tracking Data'!O684="",'Tracking Data'!$C684&lt;&gt;"Blocked",'Tracking Data'!$C684&lt;&gt;"Aborted"),1,"")</f>
        <v/>
      </c>
      <c r="I684" t="str">
        <f ca="1">IF(AND('Tracking Data'!O684&lt;&gt;"",'Tracking Data'!P684="",'Tracking Data'!$C684&lt;&gt;"Blocked",'Tracking Data'!$C684&lt;&gt;"Aborted"),1,"")</f>
        <v/>
      </c>
      <c r="J684" t="str">
        <f ca="1">IF(AND('Tracking Data'!P684&lt;&gt;"",'Tracking Data'!Q684="",'Tracking Data'!$C684&lt;&gt;"Blocked",'Tracking Data'!$C684&lt;&gt;"Aborted"),1,"")</f>
        <v/>
      </c>
      <c r="K684" t="str">
        <f ca="1">IF(AND('Tracking Data'!Q684&lt;&gt;"",'Tracking Data'!R684="",'Tracking Data'!$C684&lt;&gt;"Blocked",'Tracking Data'!$C684&lt;&gt;"Aborted"),1,"")</f>
        <v/>
      </c>
      <c r="L684" t="str">
        <f>IF('Tracking Data'!R684&lt;&gt;"",1,"")</f>
        <v/>
      </c>
      <c r="M684" t="b">
        <f>IF('Tracking Data'!H684="XS",0,IF('Tracking Data'!H684="S",2,IF('Tracking Data'!H684="M",3,IF('Tracking Data'!H684="L",5,IF('Tracking Data'!H684="XL",10)))))</f>
        <v>0</v>
      </c>
      <c r="N684" s="22" t="e">
        <f>WORKDAY('Tracking Data'!K684,M684)</f>
        <v>#VALUE!</v>
      </c>
      <c r="O684" s="22" t="e">
        <f>IF(L684&lt;&gt;1,N684,'Tracking Data'!R684)</f>
        <v>#VALUE!</v>
      </c>
    </row>
    <row r="685" spans="5:15" x14ac:dyDescent="0.25">
      <c r="E685" t="str">
        <f ca="1">IF(AND('Tracking Data'!K685&lt;&gt;"",'Tracking Data'!L685="",'Tracking Data'!$C685&lt;&gt;"Blocked",'Tracking Data'!$C685&lt;&gt;"Aborted"),1,"")</f>
        <v/>
      </c>
      <c r="F685" t="str">
        <f ca="1">IF(AND('Tracking Data'!L685&lt;&gt;"",'Tracking Data'!M685="",'Tracking Data'!$C685&lt;&gt;"Blocked",'Tracking Data'!$C685&lt;&gt;"Aborted"),1,"")</f>
        <v/>
      </c>
      <c r="G685" t="str">
        <f ca="1">IF(AND('Tracking Data'!M685&lt;&gt;"",'Tracking Data'!N685="",'Tracking Data'!$C685&lt;&gt;"Blocked",'Tracking Data'!$C685&lt;&gt;"Aborted"),1,"")</f>
        <v/>
      </c>
      <c r="H685" t="str">
        <f ca="1">IF(AND('Tracking Data'!N685&lt;&gt;"",'Tracking Data'!O685="",'Tracking Data'!$C685&lt;&gt;"Blocked",'Tracking Data'!$C685&lt;&gt;"Aborted"),1,"")</f>
        <v/>
      </c>
      <c r="I685" t="str">
        <f ca="1">IF(AND('Tracking Data'!O685&lt;&gt;"",'Tracking Data'!P685="",'Tracking Data'!$C685&lt;&gt;"Blocked",'Tracking Data'!$C685&lt;&gt;"Aborted"),1,"")</f>
        <v/>
      </c>
      <c r="J685" t="str">
        <f ca="1">IF(AND('Tracking Data'!P685&lt;&gt;"",'Tracking Data'!Q685="",'Tracking Data'!$C685&lt;&gt;"Blocked",'Tracking Data'!$C685&lt;&gt;"Aborted"),1,"")</f>
        <v/>
      </c>
      <c r="K685" t="str">
        <f ca="1">IF(AND('Tracking Data'!Q685&lt;&gt;"",'Tracking Data'!R685="",'Tracking Data'!$C685&lt;&gt;"Blocked",'Tracking Data'!$C685&lt;&gt;"Aborted"),1,"")</f>
        <v/>
      </c>
      <c r="L685" t="str">
        <f>IF('Tracking Data'!R685&lt;&gt;"",1,"")</f>
        <v/>
      </c>
      <c r="M685" t="b">
        <f>IF('Tracking Data'!H685="XS",0,IF('Tracking Data'!H685="S",2,IF('Tracking Data'!H685="M",3,IF('Tracking Data'!H685="L",5,IF('Tracking Data'!H685="XL",10)))))</f>
        <v>0</v>
      </c>
      <c r="N685" s="22" t="e">
        <f>WORKDAY('Tracking Data'!K685,M685)</f>
        <v>#VALUE!</v>
      </c>
      <c r="O685" s="22" t="e">
        <f>IF(L685&lt;&gt;1,N685,'Tracking Data'!R685)</f>
        <v>#VALUE!</v>
      </c>
    </row>
    <row r="686" spans="5:15" x14ac:dyDescent="0.25">
      <c r="E686" t="str">
        <f ca="1">IF(AND('Tracking Data'!K686&lt;&gt;"",'Tracking Data'!L686="",'Tracking Data'!$C686&lt;&gt;"Blocked",'Tracking Data'!$C686&lt;&gt;"Aborted"),1,"")</f>
        <v/>
      </c>
      <c r="F686" t="str">
        <f ca="1">IF(AND('Tracking Data'!L686&lt;&gt;"",'Tracking Data'!M686="",'Tracking Data'!$C686&lt;&gt;"Blocked",'Tracking Data'!$C686&lt;&gt;"Aborted"),1,"")</f>
        <v/>
      </c>
      <c r="G686" t="str">
        <f ca="1">IF(AND('Tracking Data'!M686&lt;&gt;"",'Tracking Data'!N686="",'Tracking Data'!$C686&lt;&gt;"Blocked",'Tracking Data'!$C686&lt;&gt;"Aborted"),1,"")</f>
        <v/>
      </c>
      <c r="H686" t="str">
        <f ca="1">IF(AND('Tracking Data'!N686&lt;&gt;"",'Tracking Data'!O686="",'Tracking Data'!$C686&lt;&gt;"Blocked",'Tracking Data'!$C686&lt;&gt;"Aborted"),1,"")</f>
        <v/>
      </c>
      <c r="I686" t="str">
        <f ca="1">IF(AND('Tracking Data'!O686&lt;&gt;"",'Tracking Data'!P686="",'Tracking Data'!$C686&lt;&gt;"Blocked",'Tracking Data'!$C686&lt;&gt;"Aborted"),1,"")</f>
        <v/>
      </c>
      <c r="J686" t="str">
        <f ca="1">IF(AND('Tracking Data'!P686&lt;&gt;"",'Tracking Data'!Q686="",'Tracking Data'!$C686&lt;&gt;"Blocked",'Tracking Data'!$C686&lt;&gt;"Aborted"),1,"")</f>
        <v/>
      </c>
      <c r="K686" t="str">
        <f ca="1">IF(AND('Tracking Data'!Q686&lt;&gt;"",'Tracking Data'!R686="",'Tracking Data'!$C686&lt;&gt;"Blocked",'Tracking Data'!$C686&lt;&gt;"Aborted"),1,"")</f>
        <v/>
      </c>
      <c r="L686" t="str">
        <f>IF('Tracking Data'!R686&lt;&gt;"",1,"")</f>
        <v/>
      </c>
      <c r="M686" t="b">
        <f>IF('Tracking Data'!H686="XS",0,IF('Tracking Data'!H686="S",2,IF('Tracking Data'!H686="M",3,IF('Tracking Data'!H686="L",5,IF('Tracking Data'!H686="XL",10)))))</f>
        <v>0</v>
      </c>
      <c r="N686" s="22" t="e">
        <f>WORKDAY('Tracking Data'!K686,M686)</f>
        <v>#VALUE!</v>
      </c>
      <c r="O686" s="22" t="e">
        <f>IF(L686&lt;&gt;1,N686,'Tracking Data'!R686)</f>
        <v>#VALUE!</v>
      </c>
    </row>
    <row r="687" spans="5:15" x14ac:dyDescent="0.25">
      <c r="E687" t="str">
        <f ca="1">IF(AND('Tracking Data'!K687&lt;&gt;"",'Tracking Data'!L687="",'Tracking Data'!$C687&lt;&gt;"Blocked",'Tracking Data'!$C687&lt;&gt;"Aborted"),1,"")</f>
        <v/>
      </c>
      <c r="F687" t="str">
        <f ca="1">IF(AND('Tracking Data'!L687&lt;&gt;"",'Tracking Data'!M687="",'Tracking Data'!$C687&lt;&gt;"Blocked",'Tracking Data'!$C687&lt;&gt;"Aborted"),1,"")</f>
        <v/>
      </c>
      <c r="G687" t="str">
        <f ca="1">IF(AND('Tracking Data'!M687&lt;&gt;"",'Tracking Data'!N687="",'Tracking Data'!$C687&lt;&gt;"Blocked",'Tracking Data'!$C687&lt;&gt;"Aborted"),1,"")</f>
        <v/>
      </c>
      <c r="H687" t="str">
        <f ca="1">IF(AND('Tracking Data'!N687&lt;&gt;"",'Tracking Data'!O687="",'Tracking Data'!$C687&lt;&gt;"Blocked",'Tracking Data'!$C687&lt;&gt;"Aborted"),1,"")</f>
        <v/>
      </c>
      <c r="I687" t="str">
        <f ca="1">IF(AND('Tracking Data'!O687&lt;&gt;"",'Tracking Data'!P687="",'Tracking Data'!$C687&lt;&gt;"Blocked",'Tracking Data'!$C687&lt;&gt;"Aborted"),1,"")</f>
        <v/>
      </c>
      <c r="J687" t="str">
        <f ca="1">IF(AND('Tracking Data'!P687&lt;&gt;"",'Tracking Data'!Q687="",'Tracking Data'!$C687&lt;&gt;"Blocked",'Tracking Data'!$C687&lt;&gt;"Aborted"),1,"")</f>
        <v/>
      </c>
      <c r="K687" t="str">
        <f ca="1">IF(AND('Tracking Data'!Q687&lt;&gt;"",'Tracking Data'!R687="",'Tracking Data'!$C687&lt;&gt;"Blocked",'Tracking Data'!$C687&lt;&gt;"Aborted"),1,"")</f>
        <v/>
      </c>
      <c r="L687" t="str">
        <f>IF('Tracking Data'!R687&lt;&gt;"",1,"")</f>
        <v/>
      </c>
      <c r="M687" t="b">
        <f>IF('Tracking Data'!H687="XS",0,IF('Tracking Data'!H687="S",2,IF('Tracking Data'!H687="M",3,IF('Tracking Data'!H687="L",5,IF('Tracking Data'!H687="XL",10)))))</f>
        <v>0</v>
      </c>
      <c r="N687" s="22" t="e">
        <f>WORKDAY('Tracking Data'!K687,M687)</f>
        <v>#VALUE!</v>
      </c>
      <c r="O687" s="22" t="e">
        <f>IF(L687&lt;&gt;1,N687,'Tracking Data'!R687)</f>
        <v>#VALUE!</v>
      </c>
    </row>
    <row r="688" spans="5:15" x14ac:dyDescent="0.25">
      <c r="E688" t="str">
        <f ca="1">IF(AND('Tracking Data'!K688&lt;&gt;"",'Tracking Data'!L688="",'Tracking Data'!$C688&lt;&gt;"Blocked",'Tracking Data'!$C688&lt;&gt;"Aborted"),1,"")</f>
        <v/>
      </c>
      <c r="F688" t="str">
        <f ca="1">IF(AND('Tracking Data'!L688&lt;&gt;"",'Tracking Data'!M688="",'Tracking Data'!$C688&lt;&gt;"Blocked",'Tracking Data'!$C688&lt;&gt;"Aborted"),1,"")</f>
        <v/>
      </c>
      <c r="G688" t="str">
        <f ca="1">IF(AND('Tracking Data'!M688&lt;&gt;"",'Tracking Data'!N688="",'Tracking Data'!$C688&lt;&gt;"Blocked",'Tracking Data'!$C688&lt;&gt;"Aborted"),1,"")</f>
        <v/>
      </c>
      <c r="H688" t="str">
        <f ca="1">IF(AND('Tracking Data'!N688&lt;&gt;"",'Tracking Data'!O688="",'Tracking Data'!$C688&lt;&gt;"Blocked",'Tracking Data'!$C688&lt;&gt;"Aborted"),1,"")</f>
        <v/>
      </c>
      <c r="I688" t="str">
        <f ca="1">IF(AND('Tracking Data'!O688&lt;&gt;"",'Tracking Data'!P688="",'Tracking Data'!$C688&lt;&gt;"Blocked",'Tracking Data'!$C688&lt;&gt;"Aborted"),1,"")</f>
        <v/>
      </c>
      <c r="J688" t="str">
        <f ca="1">IF(AND('Tracking Data'!P688&lt;&gt;"",'Tracking Data'!Q688="",'Tracking Data'!$C688&lt;&gt;"Blocked",'Tracking Data'!$C688&lt;&gt;"Aborted"),1,"")</f>
        <v/>
      </c>
      <c r="K688" t="str">
        <f ca="1">IF(AND('Tracking Data'!Q688&lt;&gt;"",'Tracking Data'!R688="",'Tracking Data'!$C688&lt;&gt;"Blocked",'Tracking Data'!$C688&lt;&gt;"Aborted"),1,"")</f>
        <v/>
      </c>
      <c r="L688" t="str">
        <f>IF('Tracking Data'!R688&lt;&gt;"",1,"")</f>
        <v/>
      </c>
      <c r="M688" t="b">
        <f>IF('Tracking Data'!H688="XS",0,IF('Tracking Data'!H688="S",2,IF('Tracking Data'!H688="M",3,IF('Tracking Data'!H688="L",5,IF('Tracking Data'!H688="XL",10)))))</f>
        <v>0</v>
      </c>
      <c r="N688" s="22" t="e">
        <f>WORKDAY('Tracking Data'!K688,M688)</f>
        <v>#VALUE!</v>
      </c>
      <c r="O688" s="22" t="e">
        <f>IF(L688&lt;&gt;1,N688,'Tracking Data'!R688)</f>
        <v>#VALUE!</v>
      </c>
    </row>
    <row r="689" spans="5:15" x14ac:dyDescent="0.25">
      <c r="E689" t="str">
        <f ca="1">IF(AND('Tracking Data'!K689&lt;&gt;"",'Tracking Data'!L689="",'Tracking Data'!$C689&lt;&gt;"Blocked",'Tracking Data'!$C689&lt;&gt;"Aborted"),1,"")</f>
        <v/>
      </c>
      <c r="F689" t="str">
        <f ca="1">IF(AND('Tracking Data'!L689&lt;&gt;"",'Tracking Data'!M689="",'Tracking Data'!$C689&lt;&gt;"Blocked",'Tracking Data'!$C689&lt;&gt;"Aborted"),1,"")</f>
        <v/>
      </c>
      <c r="G689" t="str">
        <f ca="1">IF(AND('Tracking Data'!M689&lt;&gt;"",'Tracking Data'!N689="",'Tracking Data'!$C689&lt;&gt;"Blocked",'Tracking Data'!$C689&lt;&gt;"Aborted"),1,"")</f>
        <v/>
      </c>
      <c r="H689" t="str">
        <f ca="1">IF(AND('Tracking Data'!N689&lt;&gt;"",'Tracking Data'!O689="",'Tracking Data'!$C689&lt;&gt;"Blocked",'Tracking Data'!$C689&lt;&gt;"Aborted"),1,"")</f>
        <v/>
      </c>
      <c r="I689" t="str">
        <f ca="1">IF(AND('Tracking Data'!O689&lt;&gt;"",'Tracking Data'!P689="",'Tracking Data'!$C689&lt;&gt;"Blocked",'Tracking Data'!$C689&lt;&gt;"Aborted"),1,"")</f>
        <v/>
      </c>
      <c r="J689" t="str">
        <f ca="1">IF(AND('Tracking Data'!P689&lt;&gt;"",'Tracking Data'!Q689="",'Tracking Data'!$C689&lt;&gt;"Blocked",'Tracking Data'!$C689&lt;&gt;"Aborted"),1,"")</f>
        <v/>
      </c>
      <c r="K689" t="str">
        <f ca="1">IF(AND('Tracking Data'!Q689&lt;&gt;"",'Tracking Data'!R689="",'Tracking Data'!$C689&lt;&gt;"Blocked",'Tracking Data'!$C689&lt;&gt;"Aborted"),1,"")</f>
        <v/>
      </c>
      <c r="L689" t="str">
        <f>IF('Tracking Data'!R689&lt;&gt;"",1,"")</f>
        <v/>
      </c>
      <c r="M689" t="b">
        <f>IF('Tracking Data'!H689="XS",0,IF('Tracking Data'!H689="S",2,IF('Tracking Data'!H689="M",3,IF('Tracking Data'!H689="L",5,IF('Tracking Data'!H689="XL",10)))))</f>
        <v>0</v>
      </c>
      <c r="N689" s="22" t="e">
        <f>WORKDAY('Tracking Data'!K689,M689)</f>
        <v>#VALUE!</v>
      </c>
      <c r="O689" s="22" t="e">
        <f>IF(L689&lt;&gt;1,N689,'Tracking Data'!R689)</f>
        <v>#VALUE!</v>
      </c>
    </row>
    <row r="690" spans="5:15" x14ac:dyDescent="0.25">
      <c r="E690" t="str">
        <f ca="1">IF(AND('Tracking Data'!K690&lt;&gt;"",'Tracking Data'!L690="",'Tracking Data'!$C690&lt;&gt;"Blocked",'Tracking Data'!$C690&lt;&gt;"Aborted"),1,"")</f>
        <v/>
      </c>
      <c r="F690" t="str">
        <f ca="1">IF(AND('Tracking Data'!L690&lt;&gt;"",'Tracking Data'!M690="",'Tracking Data'!$C690&lt;&gt;"Blocked",'Tracking Data'!$C690&lt;&gt;"Aborted"),1,"")</f>
        <v/>
      </c>
      <c r="G690" t="str">
        <f ca="1">IF(AND('Tracking Data'!M690&lt;&gt;"",'Tracking Data'!N690="",'Tracking Data'!$C690&lt;&gt;"Blocked",'Tracking Data'!$C690&lt;&gt;"Aborted"),1,"")</f>
        <v/>
      </c>
      <c r="H690" t="str">
        <f ca="1">IF(AND('Tracking Data'!N690&lt;&gt;"",'Tracking Data'!O690="",'Tracking Data'!$C690&lt;&gt;"Blocked",'Tracking Data'!$C690&lt;&gt;"Aborted"),1,"")</f>
        <v/>
      </c>
      <c r="I690" t="str">
        <f ca="1">IF(AND('Tracking Data'!O690&lt;&gt;"",'Tracking Data'!P690="",'Tracking Data'!$C690&lt;&gt;"Blocked",'Tracking Data'!$C690&lt;&gt;"Aborted"),1,"")</f>
        <v/>
      </c>
      <c r="J690" t="str">
        <f ca="1">IF(AND('Tracking Data'!P690&lt;&gt;"",'Tracking Data'!Q690="",'Tracking Data'!$C690&lt;&gt;"Blocked",'Tracking Data'!$C690&lt;&gt;"Aborted"),1,"")</f>
        <v/>
      </c>
      <c r="K690" t="str">
        <f ca="1">IF(AND('Tracking Data'!Q690&lt;&gt;"",'Tracking Data'!R690="",'Tracking Data'!$C690&lt;&gt;"Blocked",'Tracking Data'!$C690&lt;&gt;"Aborted"),1,"")</f>
        <v/>
      </c>
      <c r="L690" t="str">
        <f>IF('Tracking Data'!R690&lt;&gt;"",1,"")</f>
        <v/>
      </c>
      <c r="M690" t="b">
        <f>IF('Tracking Data'!H690="XS",0,IF('Tracking Data'!H690="S",2,IF('Tracking Data'!H690="M",3,IF('Tracking Data'!H690="L",5,IF('Tracking Data'!H690="XL",10)))))</f>
        <v>0</v>
      </c>
      <c r="N690" s="22" t="e">
        <f>WORKDAY('Tracking Data'!K690,M690)</f>
        <v>#VALUE!</v>
      </c>
      <c r="O690" s="22" t="e">
        <f>IF(L690&lt;&gt;1,N690,'Tracking Data'!R690)</f>
        <v>#VALUE!</v>
      </c>
    </row>
    <row r="691" spans="5:15" x14ac:dyDescent="0.25">
      <c r="E691" t="str">
        <f ca="1">IF(AND('Tracking Data'!K691&lt;&gt;"",'Tracking Data'!L691="",'Tracking Data'!$C691&lt;&gt;"Blocked",'Tracking Data'!$C691&lt;&gt;"Aborted"),1,"")</f>
        <v/>
      </c>
      <c r="F691" t="str">
        <f ca="1">IF(AND('Tracking Data'!L691&lt;&gt;"",'Tracking Data'!M691="",'Tracking Data'!$C691&lt;&gt;"Blocked",'Tracking Data'!$C691&lt;&gt;"Aborted"),1,"")</f>
        <v/>
      </c>
      <c r="G691" t="str">
        <f ca="1">IF(AND('Tracking Data'!M691&lt;&gt;"",'Tracking Data'!N691="",'Tracking Data'!$C691&lt;&gt;"Blocked",'Tracking Data'!$C691&lt;&gt;"Aborted"),1,"")</f>
        <v/>
      </c>
      <c r="H691" t="str">
        <f ca="1">IF(AND('Tracking Data'!N691&lt;&gt;"",'Tracking Data'!O691="",'Tracking Data'!$C691&lt;&gt;"Blocked",'Tracking Data'!$C691&lt;&gt;"Aborted"),1,"")</f>
        <v/>
      </c>
      <c r="I691" t="str">
        <f ca="1">IF(AND('Tracking Data'!O691&lt;&gt;"",'Tracking Data'!P691="",'Tracking Data'!$C691&lt;&gt;"Blocked",'Tracking Data'!$C691&lt;&gt;"Aborted"),1,"")</f>
        <v/>
      </c>
      <c r="J691" t="str">
        <f ca="1">IF(AND('Tracking Data'!P691&lt;&gt;"",'Tracking Data'!Q691="",'Tracking Data'!$C691&lt;&gt;"Blocked",'Tracking Data'!$C691&lt;&gt;"Aborted"),1,"")</f>
        <v/>
      </c>
      <c r="K691" t="str">
        <f ca="1">IF(AND('Tracking Data'!Q691&lt;&gt;"",'Tracking Data'!R691="",'Tracking Data'!$C691&lt;&gt;"Blocked",'Tracking Data'!$C691&lt;&gt;"Aborted"),1,"")</f>
        <v/>
      </c>
      <c r="L691" t="str">
        <f>IF('Tracking Data'!R691&lt;&gt;"",1,"")</f>
        <v/>
      </c>
      <c r="M691" t="b">
        <f>IF('Tracking Data'!H691="XS",0,IF('Tracking Data'!H691="S",2,IF('Tracking Data'!H691="M",3,IF('Tracking Data'!H691="L",5,IF('Tracking Data'!H691="XL",10)))))</f>
        <v>0</v>
      </c>
      <c r="N691" s="22" t="e">
        <f>WORKDAY('Tracking Data'!K691,M691)</f>
        <v>#VALUE!</v>
      </c>
      <c r="O691" s="22" t="e">
        <f>IF(L691&lt;&gt;1,N691,'Tracking Data'!R691)</f>
        <v>#VALUE!</v>
      </c>
    </row>
    <row r="692" spans="5:15" x14ac:dyDescent="0.25">
      <c r="E692" t="str">
        <f ca="1">IF(AND('Tracking Data'!K692&lt;&gt;"",'Tracking Data'!L692="",'Tracking Data'!$C692&lt;&gt;"Blocked",'Tracking Data'!$C692&lt;&gt;"Aborted"),1,"")</f>
        <v/>
      </c>
      <c r="F692" t="str">
        <f ca="1">IF(AND('Tracking Data'!L692&lt;&gt;"",'Tracking Data'!M692="",'Tracking Data'!$C692&lt;&gt;"Blocked",'Tracking Data'!$C692&lt;&gt;"Aborted"),1,"")</f>
        <v/>
      </c>
      <c r="G692" t="str">
        <f ca="1">IF(AND('Tracking Data'!M692&lt;&gt;"",'Tracking Data'!N692="",'Tracking Data'!$C692&lt;&gt;"Blocked",'Tracking Data'!$C692&lt;&gt;"Aborted"),1,"")</f>
        <v/>
      </c>
      <c r="H692" t="str">
        <f ca="1">IF(AND('Tracking Data'!N692&lt;&gt;"",'Tracking Data'!O692="",'Tracking Data'!$C692&lt;&gt;"Blocked",'Tracking Data'!$C692&lt;&gt;"Aborted"),1,"")</f>
        <v/>
      </c>
      <c r="I692" t="str">
        <f ca="1">IF(AND('Tracking Data'!O692&lt;&gt;"",'Tracking Data'!P692="",'Tracking Data'!$C692&lt;&gt;"Blocked",'Tracking Data'!$C692&lt;&gt;"Aborted"),1,"")</f>
        <v/>
      </c>
      <c r="J692" t="str">
        <f ca="1">IF(AND('Tracking Data'!P692&lt;&gt;"",'Tracking Data'!Q692="",'Tracking Data'!$C692&lt;&gt;"Blocked",'Tracking Data'!$C692&lt;&gt;"Aborted"),1,"")</f>
        <v/>
      </c>
      <c r="K692" t="str">
        <f ca="1">IF(AND('Tracking Data'!Q692&lt;&gt;"",'Tracking Data'!R692="",'Tracking Data'!$C692&lt;&gt;"Blocked",'Tracking Data'!$C692&lt;&gt;"Aborted"),1,"")</f>
        <v/>
      </c>
      <c r="L692" t="str">
        <f>IF('Tracking Data'!R692&lt;&gt;"",1,"")</f>
        <v/>
      </c>
      <c r="M692" t="b">
        <f>IF('Tracking Data'!H692="XS",0,IF('Tracking Data'!H692="S",2,IF('Tracking Data'!H692="M",3,IF('Tracking Data'!H692="L",5,IF('Tracking Data'!H692="XL",10)))))</f>
        <v>0</v>
      </c>
      <c r="N692" s="22" t="e">
        <f>WORKDAY('Tracking Data'!K692,M692)</f>
        <v>#VALUE!</v>
      </c>
      <c r="O692" s="22" t="e">
        <f>IF(L692&lt;&gt;1,N692,'Tracking Data'!R692)</f>
        <v>#VALUE!</v>
      </c>
    </row>
    <row r="693" spans="5:15" x14ac:dyDescent="0.25">
      <c r="E693" t="str">
        <f ca="1">IF(AND('Tracking Data'!K693&lt;&gt;"",'Tracking Data'!L693="",'Tracking Data'!$C693&lt;&gt;"Blocked",'Tracking Data'!$C693&lt;&gt;"Aborted"),1,"")</f>
        <v/>
      </c>
      <c r="F693" t="str">
        <f ca="1">IF(AND('Tracking Data'!L693&lt;&gt;"",'Tracking Data'!M693="",'Tracking Data'!$C693&lt;&gt;"Blocked",'Tracking Data'!$C693&lt;&gt;"Aborted"),1,"")</f>
        <v/>
      </c>
      <c r="G693" t="str">
        <f ca="1">IF(AND('Tracking Data'!M693&lt;&gt;"",'Tracking Data'!N693="",'Tracking Data'!$C693&lt;&gt;"Blocked",'Tracking Data'!$C693&lt;&gt;"Aborted"),1,"")</f>
        <v/>
      </c>
      <c r="H693" t="str">
        <f ca="1">IF(AND('Tracking Data'!N693&lt;&gt;"",'Tracking Data'!O693="",'Tracking Data'!$C693&lt;&gt;"Blocked",'Tracking Data'!$C693&lt;&gt;"Aborted"),1,"")</f>
        <v/>
      </c>
      <c r="I693" t="str">
        <f ca="1">IF(AND('Tracking Data'!O693&lt;&gt;"",'Tracking Data'!P693="",'Tracking Data'!$C693&lt;&gt;"Blocked",'Tracking Data'!$C693&lt;&gt;"Aborted"),1,"")</f>
        <v/>
      </c>
      <c r="J693" t="str">
        <f ca="1">IF(AND('Tracking Data'!P693&lt;&gt;"",'Tracking Data'!Q693="",'Tracking Data'!$C693&lt;&gt;"Blocked",'Tracking Data'!$C693&lt;&gt;"Aborted"),1,"")</f>
        <v/>
      </c>
      <c r="K693" t="str">
        <f ca="1">IF(AND('Tracking Data'!Q693&lt;&gt;"",'Tracking Data'!R693="",'Tracking Data'!$C693&lt;&gt;"Blocked",'Tracking Data'!$C693&lt;&gt;"Aborted"),1,"")</f>
        <v/>
      </c>
      <c r="L693" t="str">
        <f>IF('Tracking Data'!R693&lt;&gt;"",1,"")</f>
        <v/>
      </c>
      <c r="M693" t="b">
        <f>IF('Tracking Data'!H693="XS",0,IF('Tracking Data'!H693="S",2,IF('Tracking Data'!H693="M",3,IF('Tracking Data'!H693="L",5,IF('Tracking Data'!H693="XL",10)))))</f>
        <v>0</v>
      </c>
      <c r="N693" s="22" t="e">
        <f>WORKDAY('Tracking Data'!K693,M693)</f>
        <v>#VALUE!</v>
      </c>
      <c r="O693" s="22" t="e">
        <f>IF(L693&lt;&gt;1,N693,'Tracking Data'!R693)</f>
        <v>#VALUE!</v>
      </c>
    </row>
    <row r="694" spans="5:15" x14ac:dyDescent="0.25">
      <c r="E694" t="str">
        <f ca="1">IF(AND('Tracking Data'!K694&lt;&gt;"",'Tracking Data'!L694="",'Tracking Data'!$C694&lt;&gt;"Blocked",'Tracking Data'!$C694&lt;&gt;"Aborted"),1,"")</f>
        <v/>
      </c>
      <c r="F694" t="str">
        <f ca="1">IF(AND('Tracking Data'!L694&lt;&gt;"",'Tracking Data'!M694="",'Tracking Data'!$C694&lt;&gt;"Blocked",'Tracking Data'!$C694&lt;&gt;"Aborted"),1,"")</f>
        <v/>
      </c>
      <c r="G694" t="str">
        <f ca="1">IF(AND('Tracking Data'!M694&lt;&gt;"",'Tracking Data'!N694="",'Tracking Data'!$C694&lt;&gt;"Blocked",'Tracking Data'!$C694&lt;&gt;"Aborted"),1,"")</f>
        <v/>
      </c>
      <c r="H694" t="str">
        <f ca="1">IF(AND('Tracking Data'!N694&lt;&gt;"",'Tracking Data'!O694="",'Tracking Data'!$C694&lt;&gt;"Blocked",'Tracking Data'!$C694&lt;&gt;"Aborted"),1,"")</f>
        <v/>
      </c>
      <c r="I694" t="str">
        <f ca="1">IF(AND('Tracking Data'!O694&lt;&gt;"",'Tracking Data'!P694="",'Tracking Data'!$C694&lt;&gt;"Blocked",'Tracking Data'!$C694&lt;&gt;"Aborted"),1,"")</f>
        <v/>
      </c>
      <c r="J694" t="str">
        <f ca="1">IF(AND('Tracking Data'!P694&lt;&gt;"",'Tracking Data'!Q694="",'Tracking Data'!$C694&lt;&gt;"Blocked",'Tracking Data'!$C694&lt;&gt;"Aborted"),1,"")</f>
        <v/>
      </c>
      <c r="K694" t="str">
        <f ca="1">IF(AND('Tracking Data'!Q694&lt;&gt;"",'Tracking Data'!R694="",'Tracking Data'!$C694&lt;&gt;"Blocked",'Tracking Data'!$C694&lt;&gt;"Aborted"),1,"")</f>
        <v/>
      </c>
      <c r="L694" t="str">
        <f>IF('Tracking Data'!R694&lt;&gt;"",1,"")</f>
        <v/>
      </c>
      <c r="M694" t="b">
        <f>IF('Tracking Data'!H694="XS",0,IF('Tracking Data'!H694="S",2,IF('Tracking Data'!H694="M",3,IF('Tracking Data'!H694="L",5,IF('Tracking Data'!H694="XL",10)))))</f>
        <v>0</v>
      </c>
      <c r="N694" s="22" t="e">
        <f>WORKDAY('Tracking Data'!K694,M694)</f>
        <v>#VALUE!</v>
      </c>
      <c r="O694" s="22" t="e">
        <f>IF(L694&lt;&gt;1,N694,'Tracking Data'!R694)</f>
        <v>#VALUE!</v>
      </c>
    </row>
    <row r="695" spans="5:15" x14ac:dyDescent="0.25">
      <c r="E695" t="str">
        <f ca="1">IF(AND('Tracking Data'!K695&lt;&gt;"",'Tracking Data'!L695="",'Tracking Data'!$C695&lt;&gt;"Blocked",'Tracking Data'!$C695&lt;&gt;"Aborted"),1,"")</f>
        <v/>
      </c>
      <c r="F695" t="str">
        <f ca="1">IF(AND('Tracking Data'!L695&lt;&gt;"",'Tracking Data'!M695="",'Tracking Data'!$C695&lt;&gt;"Blocked",'Tracking Data'!$C695&lt;&gt;"Aborted"),1,"")</f>
        <v/>
      </c>
      <c r="G695" t="str">
        <f ca="1">IF(AND('Tracking Data'!M695&lt;&gt;"",'Tracking Data'!N695="",'Tracking Data'!$C695&lt;&gt;"Blocked",'Tracking Data'!$C695&lt;&gt;"Aborted"),1,"")</f>
        <v/>
      </c>
      <c r="H695" t="str">
        <f ca="1">IF(AND('Tracking Data'!N695&lt;&gt;"",'Tracking Data'!O695="",'Tracking Data'!$C695&lt;&gt;"Blocked",'Tracking Data'!$C695&lt;&gt;"Aborted"),1,"")</f>
        <v/>
      </c>
      <c r="I695" t="str">
        <f ca="1">IF(AND('Tracking Data'!O695&lt;&gt;"",'Tracking Data'!P695="",'Tracking Data'!$C695&lt;&gt;"Blocked",'Tracking Data'!$C695&lt;&gt;"Aborted"),1,"")</f>
        <v/>
      </c>
      <c r="J695" t="str">
        <f ca="1">IF(AND('Tracking Data'!P695&lt;&gt;"",'Tracking Data'!Q695="",'Tracking Data'!$C695&lt;&gt;"Blocked",'Tracking Data'!$C695&lt;&gt;"Aborted"),1,"")</f>
        <v/>
      </c>
      <c r="K695" t="str">
        <f ca="1">IF(AND('Tracking Data'!Q695&lt;&gt;"",'Tracking Data'!R695="",'Tracking Data'!$C695&lt;&gt;"Blocked",'Tracking Data'!$C695&lt;&gt;"Aborted"),1,"")</f>
        <v/>
      </c>
      <c r="L695" t="str">
        <f>IF('Tracking Data'!R695&lt;&gt;"",1,"")</f>
        <v/>
      </c>
      <c r="M695" t="b">
        <f>IF('Tracking Data'!H695="XS",0,IF('Tracking Data'!H695="S",2,IF('Tracking Data'!H695="M",3,IF('Tracking Data'!H695="L",5,IF('Tracking Data'!H695="XL",10)))))</f>
        <v>0</v>
      </c>
      <c r="N695" s="22" t="e">
        <f>WORKDAY('Tracking Data'!K695,M695)</f>
        <v>#VALUE!</v>
      </c>
      <c r="O695" s="22" t="e">
        <f>IF(L695&lt;&gt;1,N695,'Tracking Data'!R695)</f>
        <v>#VALUE!</v>
      </c>
    </row>
    <row r="696" spans="5:15" x14ac:dyDescent="0.25">
      <c r="E696" t="str">
        <f ca="1">IF(AND('Tracking Data'!K696&lt;&gt;"",'Tracking Data'!L696="",'Tracking Data'!$C696&lt;&gt;"Blocked",'Tracking Data'!$C696&lt;&gt;"Aborted"),1,"")</f>
        <v/>
      </c>
      <c r="F696" t="str">
        <f ca="1">IF(AND('Tracking Data'!L696&lt;&gt;"",'Tracking Data'!M696="",'Tracking Data'!$C696&lt;&gt;"Blocked",'Tracking Data'!$C696&lt;&gt;"Aborted"),1,"")</f>
        <v/>
      </c>
      <c r="G696" t="str">
        <f ca="1">IF(AND('Tracking Data'!M696&lt;&gt;"",'Tracking Data'!N696="",'Tracking Data'!$C696&lt;&gt;"Blocked",'Tracking Data'!$C696&lt;&gt;"Aborted"),1,"")</f>
        <v/>
      </c>
      <c r="H696" t="str">
        <f ca="1">IF(AND('Tracking Data'!N696&lt;&gt;"",'Tracking Data'!O696="",'Tracking Data'!$C696&lt;&gt;"Blocked",'Tracking Data'!$C696&lt;&gt;"Aborted"),1,"")</f>
        <v/>
      </c>
      <c r="I696" t="str">
        <f ca="1">IF(AND('Tracking Data'!O696&lt;&gt;"",'Tracking Data'!P696="",'Tracking Data'!$C696&lt;&gt;"Blocked",'Tracking Data'!$C696&lt;&gt;"Aborted"),1,"")</f>
        <v/>
      </c>
      <c r="J696" t="str">
        <f ca="1">IF(AND('Tracking Data'!P696&lt;&gt;"",'Tracking Data'!Q696="",'Tracking Data'!$C696&lt;&gt;"Blocked",'Tracking Data'!$C696&lt;&gt;"Aborted"),1,"")</f>
        <v/>
      </c>
      <c r="K696" t="str">
        <f ca="1">IF(AND('Tracking Data'!Q696&lt;&gt;"",'Tracking Data'!R696="",'Tracking Data'!$C696&lt;&gt;"Blocked",'Tracking Data'!$C696&lt;&gt;"Aborted"),1,"")</f>
        <v/>
      </c>
      <c r="L696" t="str">
        <f>IF('Tracking Data'!R696&lt;&gt;"",1,"")</f>
        <v/>
      </c>
      <c r="M696" t="b">
        <f>IF('Tracking Data'!H696="XS",0,IF('Tracking Data'!H696="S",2,IF('Tracking Data'!H696="M",3,IF('Tracking Data'!H696="L",5,IF('Tracking Data'!H696="XL",10)))))</f>
        <v>0</v>
      </c>
      <c r="N696" s="22" t="e">
        <f>WORKDAY('Tracking Data'!K696,M696)</f>
        <v>#VALUE!</v>
      </c>
      <c r="O696" s="22" t="e">
        <f>IF(L696&lt;&gt;1,N696,'Tracking Data'!R696)</f>
        <v>#VALUE!</v>
      </c>
    </row>
    <row r="697" spans="5:15" x14ac:dyDescent="0.25">
      <c r="E697" t="str">
        <f ca="1">IF(AND('Tracking Data'!K697&lt;&gt;"",'Tracking Data'!L697="",'Tracking Data'!$C697&lt;&gt;"Blocked",'Tracking Data'!$C697&lt;&gt;"Aborted"),1,"")</f>
        <v/>
      </c>
      <c r="F697" t="str">
        <f ca="1">IF(AND('Tracking Data'!L697&lt;&gt;"",'Tracking Data'!M697="",'Tracking Data'!$C697&lt;&gt;"Blocked",'Tracking Data'!$C697&lt;&gt;"Aborted"),1,"")</f>
        <v/>
      </c>
      <c r="G697" t="str">
        <f ca="1">IF(AND('Tracking Data'!M697&lt;&gt;"",'Tracking Data'!N697="",'Tracking Data'!$C697&lt;&gt;"Blocked",'Tracking Data'!$C697&lt;&gt;"Aborted"),1,"")</f>
        <v/>
      </c>
      <c r="H697" t="str">
        <f ca="1">IF(AND('Tracking Data'!N697&lt;&gt;"",'Tracking Data'!O697="",'Tracking Data'!$C697&lt;&gt;"Blocked",'Tracking Data'!$C697&lt;&gt;"Aborted"),1,"")</f>
        <v/>
      </c>
      <c r="I697" t="str">
        <f ca="1">IF(AND('Tracking Data'!O697&lt;&gt;"",'Tracking Data'!P697="",'Tracking Data'!$C697&lt;&gt;"Blocked",'Tracking Data'!$C697&lt;&gt;"Aborted"),1,"")</f>
        <v/>
      </c>
      <c r="J697" t="str">
        <f ca="1">IF(AND('Tracking Data'!P697&lt;&gt;"",'Tracking Data'!Q697="",'Tracking Data'!$C697&lt;&gt;"Blocked",'Tracking Data'!$C697&lt;&gt;"Aborted"),1,"")</f>
        <v/>
      </c>
      <c r="K697" t="str">
        <f ca="1">IF(AND('Tracking Data'!Q697&lt;&gt;"",'Tracking Data'!R697="",'Tracking Data'!$C697&lt;&gt;"Blocked",'Tracking Data'!$C697&lt;&gt;"Aborted"),1,"")</f>
        <v/>
      </c>
      <c r="L697" t="str">
        <f>IF('Tracking Data'!R697&lt;&gt;"",1,"")</f>
        <v/>
      </c>
      <c r="M697" t="b">
        <f>IF('Tracking Data'!H697="XS",0,IF('Tracking Data'!H697="S",2,IF('Tracking Data'!H697="M",3,IF('Tracking Data'!H697="L",5,IF('Tracking Data'!H697="XL",10)))))</f>
        <v>0</v>
      </c>
      <c r="N697" s="22" t="e">
        <f>WORKDAY('Tracking Data'!K697,M697)</f>
        <v>#VALUE!</v>
      </c>
      <c r="O697" s="22" t="e">
        <f>IF(L697&lt;&gt;1,N697,'Tracking Data'!R697)</f>
        <v>#VALUE!</v>
      </c>
    </row>
    <row r="698" spans="5:15" x14ac:dyDescent="0.25">
      <c r="E698" t="str">
        <f ca="1">IF(AND('Tracking Data'!K698&lt;&gt;"",'Tracking Data'!L698="",'Tracking Data'!$C698&lt;&gt;"Blocked",'Tracking Data'!$C698&lt;&gt;"Aborted"),1,"")</f>
        <v/>
      </c>
      <c r="F698" t="str">
        <f ca="1">IF(AND('Tracking Data'!L698&lt;&gt;"",'Tracking Data'!M698="",'Tracking Data'!$C698&lt;&gt;"Blocked",'Tracking Data'!$C698&lt;&gt;"Aborted"),1,"")</f>
        <v/>
      </c>
      <c r="G698" t="str">
        <f ca="1">IF(AND('Tracking Data'!M698&lt;&gt;"",'Tracking Data'!N698="",'Tracking Data'!$C698&lt;&gt;"Blocked",'Tracking Data'!$C698&lt;&gt;"Aborted"),1,"")</f>
        <v/>
      </c>
      <c r="H698" t="str">
        <f ca="1">IF(AND('Tracking Data'!N698&lt;&gt;"",'Tracking Data'!O698="",'Tracking Data'!$C698&lt;&gt;"Blocked",'Tracking Data'!$C698&lt;&gt;"Aborted"),1,"")</f>
        <v/>
      </c>
      <c r="I698" t="str">
        <f ca="1">IF(AND('Tracking Data'!O698&lt;&gt;"",'Tracking Data'!P698="",'Tracking Data'!$C698&lt;&gt;"Blocked",'Tracking Data'!$C698&lt;&gt;"Aborted"),1,"")</f>
        <v/>
      </c>
      <c r="J698" t="str">
        <f ca="1">IF(AND('Tracking Data'!P698&lt;&gt;"",'Tracking Data'!Q698="",'Tracking Data'!$C698&lt;&gt;"Blocked",'Tracking Data'!$C698&lt;&gt;"Aborted"),1,"")</f>
        <v/>
      </c>
      <c r="K698" t="str">
        <f ca="1">IF(AND('Tracking Data'!Q698&lt;&gt;"",'Tracking Data'!R698="",'Tracking Data'!$C698&lt;&gt;"Blocked",'Tracking Data'!$C698&lt;&gt;"Aborted"),1,"")</f>
        <v/>
      </c>
      <c r="L698" t="str">
        <f>IF('Tracking Data'!R698&lt;&gt;"",1,"")</f>
        <v/>
      </c>
      <c r="M698" t="b">
        <f>IF('Tracking Data'!H698="XS",0,IF('Tracking Data'!H698="S",2,IF('Tracking Data'!H698="M",3,IF('Tracking Data'!H698="L",5,IF('Tracking Data'!H698="XL",10)))))</f>
        <v>0</v>
      </c>
      <c r="N698" s="22" t="e">
        <f>WORKDAY('Tracking Data'!K698,M698)</f>
        <v>#VALUE!</v>
      </c>
      <c r="O698" s="22" t="e">
        <f>IF(L698&lt;&gt;1,N698,'Tracking Data'!R698)</f>
        <v>#VALUE!</v>
      </c>
    </row>
    <row r="699" spans="5:15" x14ac:dyDescent="0.25">
      <c r="E699" t="str">
        <f ca="1">IF(AND('Tracking Data'!K699&lt;&gt;"",'Tracking Data'!L699="",'Tracking Data'!$C699&lt;&gt;"Blocked",'Tracking Data'!$C699&lt;&gt;"Aborted"),1,"")</f>
        <v/>
      </c>
      <c r="F699" t="str">
        <f ca="1">IF(AND('Tracking Data'!L699&lt;&gt;"",'Tracking Data'!M699="",'Tracking Data'!$C699&lt;&gt;"Blocked",'Tracking Data'!$C699&lt;&gt;"Aborted"),1,"")</f>
        <v/>
      </c>
      <c r="G699" t="str">
        <f ca="1">IF(AND('Tracking Data'!M699&lt;&gt;"",'Tracking Data'!N699="",'Tracking Data'!$C699&lt;&gt;"Blocked",'Tracking Data'!$C699&lt;&gt;"Aborted"),1,"")</f>
        <v/>
      </c>
      <c r="H699" t="str">
        <f ca="1">IF(AND('Tracking Data'!N699&lt;&gt;"",'Tracking Data'!O699="",'Tracking Data'!$C699&lt;&gt;"Blocked",'Tracking Data'!$C699&lt;&gt;"Aborted"),1,"")</f>
        <v/>
      </c>
      <c r="I699" t="str">
        <f ca="1">IF(AND('Tracking Data'!O699&lt;&gt;"",'Tracking Data'!P699="",'Tracking Data'!$C699&lt;&gt;"Blocked",'Tracking Data'!$C699&lt;&gt;"Aborted"),1,"")</f>
        <v/>
      </c>
      <c r="J699" t="str">
        <f ca="1">IF(AND('Tracking Data'!P699&lt;&gt;"",'Tracking Data'!Q699="",'Tracking Data'!$C699&lt;&gt;"Blocked",'Tracking Data'!$C699&lt;&gt;"Aborted"),1,"")</f>
        <v/>
      </c>
      <c r="K699" t="str">
        <f ca="1">IF(AND('Tracking Data'!Q699&lt;&gt;"",'Tracking Data'!R699="",'Tracking Data'!$C699&lt;&gt;"Blocked",'Tracking Data'!$C699&lt;&gt;"Aborted"),1,"")</f>
        <v/>
      </c>
      <c r="L699" t="str">
        <f>IF('Tracking Data'!R699&lt;&gt;"",1,"")</f>
        <v/>
      </c>
      <c r="M699" t="b">
        <f>IF('Tracking Data'!H699="XS",0,IF('Tracking Data'!H699="S",2,IF('Tracking Data'!H699="M",3,IF('Tracking Data'!H699="L",5,IF('Tracking Data'!H699="XL",10)))))</f>
        <v>0</v>
      </c>
      <c r="N699" s="22" t="e">
        <f>WORKDAY('Tracking Data'!K699,M699)</f>
        <v>#VALUE!</v>
      </c>
      <c r="O699" s="22" t="e">
        <f>IF(L699&lt;&gt;1,N699,'Tracking Data'!R699)</f>
        <v>#VALUE!</v>
      </c>
    </row>
    <row r="700" spans="5:15" x14ac:dyDescent="0.25">
      <c r="E700" t="str">
        <f ca="1">IF(AND('Tracking Data'!K700&lt;&gt;"",'Tracking Data'!L700="",'Tracking Data'!$C700&lt;&gt;"Blocked",'Tracking Data'!$C700&lt;&gt;"Aborted"),1,"")</f>
        <v/>
      </c>
      <c r="F700" t="str">
        <f ca="1">IF(AND('Tracking Data'!L700&lt;&gt;"",'Tracking Data'!M700="",'Tracking Data'!$C700&lt;&gt;"Blocked",'Tracking Data'!$C700&lt;&gt;"Aborted"),1,"")</f>
        <v/>
      </c>
      <c r="G700" t="str">
        <f ca="1">IF(AND('Tracking Data'!M700&lt;&gt;"",'Tracking Data'!N700="",'Tracking Data'!$C700&lt;&gt;"Blocked",'Tracking Data'!$C700&lt;&gt;"Aborted"),1,"")</f>
        <v/>
      </c>
      <c r="H700" t="str">
        <f ca="1">IF(AND('Tracking Data'!N700&lt;&gt;"",'Tracking Data'!O700="",'Tracking Data'!$C700&lt;&gt;"Blocked",'Tracking Data'!$C700&lt;&gt;"Aborted"),1,"")</f>
        <v/>
      </c>
      <c r="I700" t="str">
        <f ca="1">IF(AND('Tracking Data'!O700&lt;&gt;"",'Tracking Data'!P700="",'Tracking Data'!$C700&lt;&gt;"Blocked",'Tracking Data'!$C700&lt;&gt;"Aborted"),1,"")</f>
        <v/>
      </c>
      <c r="J700" t="str">
        <f ca="1">IF(AND('Tracking Data'!P700&lt;&gt;"",'Tracking Data'!Q700="",'Tracking Data'!$C700&lt;&gt;"Blocked",'Tracking Data'!$C700&lt;&gt;"Aborted"),1,"")</f>
        <v/>
      </c>
      <c r="K700" t="str">
        <f ca="1">IF(AND('Tracking Data'!Q700&lt;&gt;"",'Tracking Data'!R700="",'Tracking Data'!$C700&lt;&gt;"Blocked",'Tracking Data'!$C700&lt;&gt;"Aborted"),1,"")</f>
        <v/>
      </c>
      <c r="L700" t="str">
        <f>IF('Tracking Data'!R700&lt;&gt;"",1,"")</f>
        <v/>
      </c>
      <c r="M700" t="b">
        <f>IF('Tracking Data'!H700="XS",0,IF('Tracking Data'!H700="S",2,IF('Tracking Data'!H700="M",3,IF('Tracking Data'!H700="L",5,IF('Tracking Data'!H700="XL",10)))))</f>
        <v>0</v>
      </c>
      <c r="N700" s="22" t="e">
        <f>WORKDAY('Tracking Data'!K700,M700)</f>
        <v>#VALUE!</v>
      </c>
      <c r="O700" s="22" t="e">
        <f>IF(L700&lt;&gt;1,N700,'Tracking Data'!R700)</f>
        <v>#VALUE!</v>
      </c>
    </row>
    <row r="701" spans="5:15" x14ac:dyDescent="0.25">
      <c r="E701" t="str">
        <f ca="1">IF(AND('Tracking Data'!K701&lt;&gt;"",'Tracking Data'!L701="",'Tracking Data'!$C701&lt;&gt;"Blocked",'Tracking Data'!$C701&lt;&gt;"Aborted"),1,"")</f>
        <v/>
      </c>
      <c r="F701" t="str">
        <f ca="1">IF(AND('Tracking Data'!L701&lt;&gt;"",'Tracking Data'!M701="",'Tracking Data'!$C701&lt;&gt;"Blocked",'Tracking Data'!$C701&lt;&gt;"Aborted"),1,"")</f>
        <v/>
      </c>
      <c r="G701" t="str">
        <f ca="1">IF(AND('Tracking Data'!M701&lt;&gt;"",'Tracking Data'!N701="",'Tracking Data'!$C701&lt;&gt;"Blocked",'Tracking Data'!$C701&lt;&gt;"Aborted"),1,"")</f>
        <v/>
      </c>
      <c r="H701" t="str">
        <f ca="1">IF(AND('Tracking Data'!N701&lt;&gt;"",'Tracking Data'!O701="",'Tracking Data'!$C701&lt;&gt;"Blocked",'Tracking Data'!$C701&lt;&gt;"Aborted"),1,"")</f>
        <v/>
      </c>
      <c r="I701" t="str">
        <f ca="1">IF(AND('Tracking Data'!O701&lt;&gt;"",'Tracking Data'!P701="",'Tracking Data'!$C701&lt;&gt;"Blocked",'Tracking Data'!$C701&lt;&gt;"Aborted"),1,"")</f>
        <v/>
      </c>
      <c r="J701" t="str">
        <f ca="1">IF(AND('Tracking Data'!P701&lt;&gt;"",'Tracking Data'!Q701="",'Tracking Data'!$C701&lt;&gt;"Blocked",'Tracking Data'!$C701&lt;&gt;"Aborted"),1,"")</f>
        <v/>
      </c>
      <c r="K701" t="str">
        <f ca="1">IF(AND('Tracking Data'!Q701&lt;&gt;"",'Tracking Data'!R701="",'Tracking Data'!$C701&lt;&gt;"Blocked",'Tracking Data'!$C701&lt;&gt;"Aborted"),1,"")</f>
        <v/>
      </c>
      <c r="L701" t="str">
        <f>IF('Tracking Data'!R701&lt;&gt;"",1,"")</f>
        <v/>
      </c>
      <c r="M701" t="b">
        <f>IF('Tracking Data'!H701="XS",0,IF('Tracking Data'!H701="S",2,IF('Tracking Data'!H701="M",3,IF('Tracking Data'!H701="L",5,IF('Tracking Data'!H701="XL",10)))))</f>
        <v>0</v>
      </c>
      <c r="N701" s="22" t="e">
        <f>WORKDAY('Tracking Data'!K701,M701)</f>
        <v>#VALUE!</v>
      </c>
      <c r="O701" s="22" t="e">
        <f>IF(L701&lt;&gt;1,N701,'Tracking Data'!R701)</f>
        <v>#VALUE!</v>
      </c>
    </row>
    <row r="702" spans="5:15" x14ac:dyDescent="0.25">
      <c r="E702" t="str">
        <f ca="1">IF(AND('Tracking Data'!K702&lt;&gt;"",'Tracking Data'!L702="",'Tracking Data'!$C702&lt;&gt;"Blocked",'Tracking Data'!$C702&lt;&gt;"Aborted"),1,"")</f>
        <v/>
      </c>
      <c r="F702" t="str">
        <f ca="1">IF(AND('Tracking Data'!L702&lt;&gt;"",'Tracking Data'!M702="",'Tracking Data'!$C702&lt;&gt;"Blocked",'Tracking Data'!$C702&lt;&gt;"Aborted"),1,"")</f>
        <v/>
      </c>
      <c r="G702" t="str">
        <f ca="1">IF(AND('Tracking Data'!M702&lt;&gt;"",'Tracking Data'!N702="",'Tracking Data'!$C702&lt;&gt;"Blocked",'Tracking Data'!$C702&lt;&gt;"Aborted"),1,"")</f>
        <v/>
      </c>
      <c r="H702" t="str">
        <f ca="1">IF(AND('Tracking Data'!N702&lt;&gt;"",'Tracking Data'!O702="",'Tracking Data'!$C702&lt;&gt;"Blocked",'Tracking Data'!$C702&lt;&gt;"Aborted"),1,"")</f>
        <v/>
      </c>
      <c r="I702" t="str">
        <f ca="1">IF(AND('Tracking Data'!O702&lt;&gt;"",'Tracking Data'!P702="",'Tracking Data'!$C702&lt;&gt;"Blocked",'Tracking Data'!$C702&lt;&gt;"Aborted"),1,"")</f>
        <v/>
      </c>
      <c r="J702" t="str">
        <f ca="1">IF(AND('Tracking Data'!P702&lt;&gt;"",'Tracking Data'!Q702="",'Tracking Data'!$C702&lt;&gt;"Blocked",'Tracking Data'!$C702&lt;&gt;"Aborted"),1,"")</f>
        <v/>
      </c>
      <c r="K702" t="str">
        <f ca="1">IF(AND('Tracking Data'!Q702&lt;&gt;"",'Tracking Data'!R702="",'Tracking Data'!$C702&lt;&gt;"Blocked",'Tracking Data'!$C702&lt;&gt;"Aborted"),1,"")</f>
        <v/>
      </c>
      <c r="L702" t="str">
        <f>IF('Tracking Data'!R702&lt;&gt;"",1,"")</f>
        <v/>
      </c>
      <c r="M702" t="b">
        <f>IF('Tracking Data'!H702="XS",0,IF('Tracking Data'!H702="S",2,IF('Tracking Data'!H702="M",3,IF('Tracking Data'!H702="L",5,IF('Tracking Data'!H702="XL",10)))))</f>
        <v>0</v>
      </c>
      <c r="N702" s="22" t="e">
        <f>WORKDAY('Tracking Data'!K702,M702)</f>
        <v>#VALUE!</v>
      </c>
      <c r="O702" s="22" t="e">
        <f>IF(L702&lt;&gt;1,N702,'Tracking Data'!R702)</f>
        <v>#VALUE!</v>
      </c>
    </row>
    <row r="703" spans="5:15" x14ac:dyDescent="0.25">
      <c r="E703" t="str">
        <f ca="1">IF(AND('Tracking Data'!K703&lt;&gt;"",'Tracking Data'!L703="",'Tracking Data'!$C703&lt;&gt;"Blocked",'Tracking Data'!$C703&lt;&gt;"Aborted"),1,"")</f>
        <v/>
      </c>
      <c r="F703" t="str">
        <f ca="1">IF(AND('Tracking Data'!L703&lt;&gt;"",'Tracking Data'!M703="",'Tracking Data'!$C703&lt;&gt;"Blocked",'Tracking Data'!$C703&lt;&gt;"Aborted"),1,"")</f>
        <v/>
      </c>
      <c r="G703" t="str">
        <f ca="1">IF(AND('Tracking Data'!M703&lt;&gt;"",'Tracking Data'!N703="",'Tracking Data'!$C703&lt;&gt;"Blocked",'Tracking Data'!$C703&lt;&gt;"Aborted"),1,"")</f>
        <v/>
      </c>
      <c r="H703" t="str">
        <f ca="1">IF(AND('Tracking Data'!N703&lt;&gt;"",'Tracking Data'!O703="",'Tracking Data'!$C703&lt;&gt;"Blocked",'Tracking Data'!$C703&lt;&gt;"Aborted"),1,"")</f>
        <v/>
      </c>
      <c r="I703" t="str">
        <f ca="1">IF(AND('Tracking Data'!O703&lt;&gt;"",'Tracking Data'!P703="",'Tracking Data'!$C703&lt;&gt;"Blocked",'Tracking Data'!$C703&lt;&gt;"Aborted"),1,"")</f>
        <v/>
      </c>
      <c r="J703" t="str">
        <f ca="1">IF(AND('Tracking Data'!P703&lt;&gt;"",'Tracking Data'!Q703="",'Tracking Data'!$C703&lt;&gt;"Blocked",'Tracking Data'!$C703&lt;&gt;"Aborted"),1,"")</f>
        <v/>
      </c>
      <c r="K703" t="str">
        <f ca="1">IF(AND('Tracking Data'!Q703&lt;&gt;"",'Tracking Data'!R703="",'Tracking Data'!$C703&lt;&gt;"Blocked",'Tracking Data'!$C703&lt;&gt;"Aborted"),1,"")</f>
        <v/>
      </c>
      <c r="L703" t="str">
        <f>IF('Tracking Data'!R703&lt;&gt;"",1,"")</f>
        <v/>
      </c>
      <c r="M703" t="b">
        <f>IF('Tracking Data'!H703="XS",0,IF('Tracking Data'!H703="S",2,IF('Tracking Data'!H703="M",3,IF('Tracking Data'!H703="L",5,IF('Tracking Data'!H703="XL",10)))))</f>
        <v>0</v>
      </c>
      <c r="N703" s="22" t="e">
        <f>WORKDAY('Tracking Data'!K703,M703)</f>
        <v>#VALUE!</v>
      </c>
      <c r="O703" s="22" t="e">
        <f>IF(L703&lt;&gt;1,N703,'Tracking Data'!R703)</f>
        <v>#VALUE!</v>
      </c>
    </row>
    <row r="704" spans="5:15" x14ac:dyDescent="0.25">
      <c r="E704" t="str">
        <f ca="1">IF(AND('Tracking Data'!K704&lt;&gt;"",'Tracking Data'!L704="",'Tracking Data'!$C704&lt;&gt;"Blocked",'Tracking Data'!$C704&lt;&gt;"Aborted"),1,"")</f>
        <v/>
      </c>
      <c r="F704" t="str">
        <f ca="1">IF(AND('Tracking Data'!L704&lt;&gt;"",'Tracking Data'!M704="",'Tracking Data'!$C704&lt;&gt;"Blocked",'Tracking Data'!$C704&lt;&gt;"Aborted"),1,"")</f>
        <v/>
      </c>
      <c r="G704" t="str">
        <f ca="1">IF(AND('Tracking Data'!M704&lt;&gt;"",'Tracking Data'!N704="",'Tracking Data'!$C704&lt;&gt;"Blocked",'Tracking Data'!$C704&lt;&gt;"Aborted"),1,"")</f>
        <v/>
      </c>
      <c r="H704" t="str">
        <f ca="1">IF(AND('Tracking Data'!N704&lt;&gt;"",'Tracking Data'!O704="",'Tracking Data'!$C704&lt;&gt;"Blocked",'Tracking Data'!$C704&lt;&gt;"Aborted"),1,"")</f>
        <v/>
      </c>
      <c r="I704" t="str">
        <f ca="1">IF(AND('Tracking Data'!O704&lt;&gt;"",'Tracking Data'!P704="",'Tracking Data'!$C704&lt;&gt;"Blocked",'Tracking Data'!$C704&lt;&gt;"Aborted"),1,"")</f>
        <v/>
      </c>
      <c r="J704" t="str">
        <f ca="1">IF(AND('Tracking Data'!P704&lt;&gt;"",'Tracking Data'!Q704="",'Tracking Data'!$C704&lt;&gt;"Blocked",'Tracking Data'!$C704&lt;&gt;"Aborted"),1,"")</f>
        <v/>
      </c>
      <c r="K704" t="str">
        <f ca="1">IF(AND('Tracking Data'!Q704&lt;&gt;"",'Tracking Data'!R704="",'Tracking Data'!$C704&lt;&gt;"Blocked",'Tracking Data'!$C704&lt;&gt;"Aborted"),1,"")</f>
        <v/>
      </c>
      <c r="L704" t="str">
        <f>IF('Tracking Data'!R704&lt;&gt;"",1,"")</f>
        <v/>
      </c>
      <c r="M704" t="b">
        <f>IF('Tracking Data'!H704="XS",0,IF('Tracking Data'!H704="S",2,IF('Tracking Data'!H704="M",3,IF('Tracking Data'!H704="L",5,IF('Tracking Data'!H704="XL",10)))))</f>
        <v>0</v>
      </c>
      <c r="N704" s="22" t="e">
        <f>WORKDAY('Tracking Data'!K704,M704)</f>
        <v>#VALUE!</v>
      </c>
      <c r="O704" s="22" t="e">
        <f>IF(L704&lt;&gt;1,N704,'Tracking Data'!R704)</f>
        <v>#VALUE!</v>
      </c>
    </row>
    <row r="705" spans="5:15" x14ac:dyDescent="0.25">
      <c r="E705" t="str">
        <f ca="1">IF(AND('Tracking Data'!K705&lt;&gt;"",'Tracking Data'!L705="",'Tracking Data'!$C705&lt;&gt;"Blocked",'Tracking Data'!$C705&lt;&gt;"Aborted"),1,"")</f>
        <v/>
      </c>
      <c r="F705" t="str">
        <f ca="1">IF(AND('Tracking Data'!L705&lt;&gt;"",'Tracking Data'!M705="",'Tracking Data'!$C705&lt;&gt;"Blocked",'Tracking Data'!$C705&lt;&gt;"Aborted"),1,"")</f>
        <v/>
      </c>
      <c r="G705" t="str">
        <f ca="1">IF(AND('Tracking Data'!M705&lt;&gt;"",'Tracking Data'!N705="",'Tracking Data'!$C705&lt;&gt;"Blocked",'Tracking Data'!$C705&lt;&gt;"Aborted"),1,"")</f>
        <v/>
      </c>
      <c r="H705" t="str">
        <f ca="1">IF(AND('Tracking Data'!N705&lt;&gt;"",'Tracking Data'!O705="",'Tracking Data'!$C705&lt;&gt;"Blocked",'Tracking Data'!$C705&lt;&gt;"Aborted"),1,"")</f>
        <v/>
      </c>
      <c r="I705" t="str">
        <f ca="1">IF(AND('Tracking Data'!O705&lt;&gt;"",'Tracking Data'!P705="",'Tracking Data'!$C705&lt;&gt;"Blocked",'Tracking Data'!$C705&lt;&gt;"Aborted"),1,"")</f>
        <v/>
      </c>
      <c r="J705" t="str">
        <f ca="1">IF(AND('Tracking Data'!P705&lt;&gt;"",'Tracking Data'!Q705="",'Tracking Data'!$C705&lt;&gt;"Blocked",'Tracking Data'!$C705&lt;&gt;"Aborted"),1,"")</f>
        <v/>
      </c>
      <c r="K705" t="str">
        <f ca="1">IF(AND('Tracking Data'!Q705&lt;&gt;"",'Tracking Data'!R705="",'Tracking Data'!$C705&lt;&gt;"Blocked",'Tracking Data'!$C705&lt;&gt;"Aborted"),1,"")</f>
        <v/>
      </c>
      <c r="L705" t="str">
        <f>IF('Tracking Data'!R705&lt;&gt;"",1,"")</f>
        <v/>
      </c>
      <c r="M705" t="b">
        <f>IF('Tracking Data'!H705="XS",0,IF('Tracking Data'!H705="S",2,IF('Tracking Data'!H705="M",3,IF('Tracking Data'!H705="L",5,IF('Tracking Data'!H705="XL",10)))))</f>
        <v>0</v>
      </c>
      <c r="N705" s="22" t="e">
        <f>WORKDAY('Tracking Data'!K705,M705)</f>
        <v>#VALUE!</v>
      </c>
      <c r="O705" s="22" t="e">
        <f>IF(L705&lt;&gt;1,N705,'Tracking Data'!R705)</f>
        <v>#VALUE!</v>
      </c>
    </row>
    <row r="706" spans="5:15" x14ac:dyDescent="0.25">
      <c r="E706" t="str">
        <f ca="1">IF(AND('Tracking Data'!K706&lt;&gt;"",'Tracking Data'!L706="",'Tracking Data'!$C706&lt;&gt;"Blocked",'Tracking Data'!$C706&lt;&gt;"Aborted"),1,"")</f>
        <v/>
      </c>
      <c r="F706" t="str">
        <f ca="1">IF(AND('Tracking Data'!L706&lt;&gt;"",'Tracking Data'!M706="",'Tracking Data'!$C706&lt;&gt;"Blocked",'Tracking Data'!$C706&lt;&gt;"Aborted"),1,"")</f>
        <v/>
      </c>
      <c r="G706" t="str">
        <f ca="1">IF(AND('Tracking Data'!M706&lt;&gt;"",'Tracking Data'!N706="",'Tracking Data'!$C706&lt;&gt;"Blocked",'Tracking Data'!$C706&lt;&gt;"Aborted"),1,"")</f>
        <v/>
      </c>
      <c r="H706" t="str">
        <f ca="1">IF(AND('Tracking Data'!N706&lt;&gt;"",'Tracking Data'!O706="",'Tracking Data'!$C706&lt;&gt;"Blocked",'Tracking Data'!$C706&lt;&gt;"Aborted"),1,"")</f>
        <v/>
      </c>
      <c r="I706" t="str">
        <f ca="1">IF(AND('Tracking Data'!O706&lt;&gt;"",'Tracking Data'!P706="",'Tracking Data'!$C706&lt;&gt;"Blocked",'Tracking Data'!$C706&lt;&gt;"Aborted"),1,"")</f>
        <v/>
      </c>
      <c r="J706" t="str">
        <f ca="1">IF(AND('Tracking Data'!P706&lt;&gt;"",'Tracking Data'!Q706="",'Tracking Data'!$C706&lt;&gt;"Blocked",'Tracking Data'!$C706&lt;&gt;"Aborted"),1,"")</f>
        <v/>
      </c>
      <c r="K706" t="str">
        <f ca="1">IF(AND('Tracking Data'!Q706&lt;&gt;"",'Tracking Data'!R706="",'Tracking Data'!$C706&lt;&gt;"Blocked",'Tracking Data'!$C706&lt;&gt;"Aborted"),1,"")</f>
        <v/>
      </c>
      <c r="L706" t="str">
        <f>IF('Tracking Data'!R706&lt;&gt;"",1,"")</f>
        <v/>
      </c>
      <c r="M706" t="b">
        <f>IF('Tracking Data'!H706="XS",0,IF('Tracking Data'!H706="S",2,IF('Tracking Data'!H706="M",3,IF('Tracking Data'!H706="L",5,IF('Tracking Data'!H706="XL",10)))))</f>
        <v>0</v>
      </c>
      <c r="N706" s="22" t="e">
        <f>WORKDAY('Tracking Data'!K706,M706)</f>
        <v>#VALUE!</v>
      </c>
      <c r="O706" s="22" t="e">
        <f>IF(L706&lt;&gt;1,N706,'Tracking Data'!R706)</f>
        <v>#VALUE!</v>
      </c>
    </row>
    <row r="707" spans="5:15" x14ac:dyDescent="0.25">
      <c r="E707" t="str">
        <f ca="1">IF(AND('Tracking Data'!K707&lt;&gt;"",'Tracking Data'!L707="",'Tracking Data'!$C707&lt;&gt;"Blocked",'Tracking Data'!$C707&lt;&gt;"Aborted"),1,"")</f>
        <v/>
      </c>
      <c r="F707" t="str">
        <f ca="1">IF(AND('Tracking Data'!L707&lt;&gt;"",'Tracking Data'!M707="",'Tracking Data'!$C707&lt;&gt;"Blocked",'Tracking Data'!$C707&lt;&gt;"Aborted"),1,"")</f>
        <v/>
      </c>
      <c r="G707" t="str">
        <f ca="1">IF(AND('Tracking Data'!M707&lt;&gt;"",'Tracking Data'!N707="",'Tracking Data'!$C707&lt;&gt;"Blocked",'Tracking Data'!$C707&lt;&gt;"Aborted"),1,"")</f>
        <v/>
      </c>
      <c r="H707" t="str">
        <f ca="1">IF(AND('Tracking Data'!N707&lt;&gt;"",'Tracking Data'!O707="",'Tracking Data'!$C707&lt;&gt;"Blocked",'Tracking Data'!$C707&lt;&gt;"Aborted"),1,"")</f>
        <v/>
      </c>
      <c r="I707" t="str">
        <f ca="1">IF(AND('Tracking Data'!O707&lt;&gt;"",'Tracking Data'!P707="",'Tracking Data'!$C707&lt;&gt;"Blocked",'Tracking Data'!$C707&lt;&gt;"Aborted"),1,"")</f>
        <v/>
      </c>
      <c r="J707" t="str">
        <f ca="1">IF(AND('Tracking Data'!P707&lt;&gt;"",'Tracking Data'!Q707="",'Tracking Data'!$C707&lt;&gt;"Blocked",'Tracking Data'!$C707&lt;&gt;"Aborted"),1,"")</f>
        <v/>
      </c>
      <c r="K707" t="str">
        <f ca="1">IF(AND('Tracking Data'!Q707&lt;&gt;"",'Tracking Data'!R707="",'Tracking Data'!$C707&lt;&gt;"Blocked",'Tracking Data'!$C707&lt;&gt;"Aborted"),1,"")</f>
        <v/>
      </c>
      <c r="L707" t="str">
        <f>IF('Tracking Data'!R707&lt;&gt;"",1,"")</f>
        <v/>
      </c>
      <c r="M707" t="b">
        <f>IF('Tracking Data'!H707="XS",0,IF('Tracking Data'!H707="S",2,IF('Tracking Data'!H707="M",3,IF('Tracking Data'!H707="L",5,IF('Tracking Data'!H707="XL",10)))))</f>
        <v>0</v>
      </c>
      <c r="N707" s="22" t="e">
        <f>WORKDAY('Tracking Data'!K707,M707)</f>
        <v>#VALUE!</v>
      </c>
      <c r="O707" s="22" t="e">
        <f>IF(L707&lt;&gt;1,N707,'Tracking Data'!R707)</f>
        <v>#VALUE!</v>
      </c>
    </row>
    <row r="708" spans="5:15" x14ac:dyDescent="0.25">
      <c r="E708" t="str">
        <f ca="1">IF(AND('Tracking Data'!K708&lt;&gt;"",'Tracking Data'!L708="",'Tracking Data'!$C708&lt;&gt;"Blocked",'Tracking Data'!$C708&lt;&gt;"Aborted"),1,"")</f>
        <v/>
      </c>
      <c r="F708" t="str">
        <f ca="1">IF(AND('Tracking Data'!L708&lt;&gt;"",'Tracking Data'!M708="",'Tracking Data'!$C708&lt;&gt;"Blocked",'Tracking Data'!$C708&lt;&gt;"Aborted"),1,"")</f>
        <v/>
      </c>
      <c r="G708" t="str">
        <f ca="1">IF(AND('Tracking Data'!M708&lt;&gt;"",'Tracking Data'!N708="",'Tracking Data'!$C708&lt;&gt;"Blocked",'Tracking Data'!$C708&lt;&gt;"Aborted"),1,"")</f>
        <v/>
      </c>
      <c r="H708" t="str">
        <f ca="1">IF(AND('Tracking Data'!N708&lt;&gt;"",'Tracking Data'!O708="",'Tracking Data'!$C708&lt;&gt;"Blocked",'Tracking Data'!$C708&lt;&gt;"Aborted"),1,"")</f>
        <v/>
      </c>
      <c r="I708" t="str">
        <f ca="1">IF(AND('Tracking Data'!O708&lt;&gt;"",'Tracking Data'!P708="",'Tracking Data'!$C708&lt;&gt;"Blocked",'Tracking Data'!$C708&lt;&gt;"Aborted"),1,"")</f>
        <v/>
      </c>
      <c r="J708" t="str">
        <f ca="1">IF(AND('Tracking Data'!P708&lt;&gt;"",'Tracking Data'!Q708="",'Tracking Data'!$C708&lt;&gt;"Blocked",'Tracking Data'!$C708&lt;&gt;"Aborted"),1,"")</f>
        <v/>
      </c>
      <c r="K708" t="str">
        <f ca="1">IF(AND('Tracking Data'!Q708&lt;&gt;"",'Tracking Data'!R708="",'Tracking Data'!$C708&lt;&gt;"Blocked",'Tracking Data'!$C708&lt;&gt;"Aborted"),1,"")</f>
        <v/>
      </c>
      <c r="L708" t="str">
        <f>IF('Tracking Data'!R708&lt;&gt;"",1,"")</f>
        <v/>
      </c>
      <c r="M708" t="b">
        <f>IF('Tracking Data'!H708="XS",0,IF('Tracking Data'!H708="S",2,IF('Tracking Data'!H708="M",3,IF('Tracking Data'!H708="L",5,IF('Tracking Data'!H708="XL",10)))))</f>
        <v>0</v>
      </c>
      <c r="N708" s="22" t="e">
        <f>WORKDAY('Tracking Data'!K708,M708)</f>
        <v>#VALUE!</v>
      </c>
      <c r="O708" s="22" t="e">
        <f>IF(L708&lt;&gt;1,N708,'Tracking Data'!R708)</f>
        <v>#VALUE!</v>
      </c>
    </row>
    <row r="709" spans="5:15" x14ac:dyDescent="0.25">
      <c r="E709" t="str">
        <f ca="1">IF(AND('Tracking Data'!K709&lt;&gt;"",'Tracking Data'!L709="",'Tracking Data'!$C709&lt;&gt;"Blocked",'Tracking Data'!$C709&lt;&gt;"Aborted"),1,"")</f>
        <v/>
      </c>
      <c r="F709" t="str">
        <f ca="1">IF(AND('Tracking Data'!L709&lt;&gt;"",'Tracking Data'!M709="",'Tracking Data'!$C709&lt;&gt;"Blocked",'Tracking Data'!$C709&lt;&gt;"Aborted"),1,"")</f>
        <v/>
      </c>
      <c r="G709" t="str">
        <f ca="1">IF(AND('Tracking Data'!M709&lt;&gt;"",'Tracking Data'!N709="",'Tracking Data'!$C709&lt;&gt;"Blocked",'Tracking Data'!$C709&lt;&gt;"Aborted"),1,"")</f>
        <v/>
      </c>
      <c r="H709" t="str">
        <f ca="1">IF(AND('Tracking Data'!N709&lt;&gt;"",'Tracking Data'!O709="",'Tracking Data'!$C709&lt;&gt;"Blocked",'Tracking Data'!$C709&lt;&gt;"Aborted"),1,"")</f>
        <v/>
      </c>
      <c r="I709" t="str">
        <f ca="1">IF(AND('Tracking Data'!O709&lt;&gt;"",'Tracking Data'!P709="",'Tracking Data'!$C709&lt;&gt;"Blocked",'Tracking Data'!$C709&lt;&gt;"Aborted"),1,"")</f>
        <v/>
      </c>
      <c r="J709" t="str">
        <f ca="1">IF(AND('Tracking Data'!P709&lt;&gt;"",'Tracking Data'!Q709="",'Tracking Data'!$C709&lt;&gt;"Blocked",'Tracking Data'!$C709&lt;&gt;"Aborted"),1,"")</f>
        <v/>
      </c>
      <c r="K709" t="str">
        <f ca="1">IF(AND('Tracking Data'!Q709&lt;&gt;"",'Tracking Data'!R709="",'Tracking Data'!$C709&lt;&gt;"Blocked",'Tracking Data'!$C709&lt;&gt;"Aborted"),1,"")</f>
        <v/>
      </c>
      <c r="L709" t="str">
        <f>IF('Tracking Data'!R709&lt;&gt;"",1,"")</f>
        <v/>
      </c>
      <c r="M709" t="b">
        <f>IF('Tracking Data'!H709="XS",0,IF('Tracking Data'!H709="S",2,IF('Tracking Data'!H709="M",3,IF('Tracking Data'!H709="L",5,IF('Tracking Data'!H709="XL",10)))))</f>
        <v>0</v>
      </c>
      <c r="N709" s="22" t="e">
        <f>WORKDAY('Tracking Data'!K709,M709)</f>
        <v>#VALUE!</v>
      </c>
      <c r="O709" s="22" t="e">
        <f>IF(L709&lt;&gt;1,N709,'Tracking Data'!R709)</f>
        <v>#VALUE!</v>
      </c>
    </row>
    <row r="710" spans="5:15" x14ac:dyDescent="0.25">
      <c r="E710" t="str">
        <f ca="1">IF(AND('Tracking Data'!K710&lt;&gt;"",'Tracking Data'!L710="",'Tracking Data'!$C710&lt;&gt;"Blocked",'Tracking Data'!$C710&lt;&gt;"Aborted"),1,"")</f>
        <v/>
      </c>
      <c r="F710" t="str">
        <f ca="1">IF(AND('Tracking Data'!L710&lt;&gt;"",'Tracking Data'!M710="",'Tracking Data'!$C710&lt;&gt;"Blocked",'Tracking Data'!$C710&lt;&gt;"Aborted"),1,"")</f>
        <v/>
      </c>
      <c r="G710" t="str">
        <f ca="1">IF(AND('Tracking Data'!M710&lt;&gt;"",'Tracking Data'!N710="",'Tracking Data'!$C710&lt;&gt;"Blocked",'Tracking Data'!$C710&lt;&gt;"Aborted"),1,"")</f>
        <v/>
      </c>
      <c r="H710" t="str">
        <f ca="1">IF(AND('Tracking Data'!N710&lt;&gt;"",'Tracking Data'!O710="",'Tracking Data'!$C710&lt;&gt;"Blocked",'Tracking Data'!$C710&lt;&gt;"Aborted"),1,"")</f>
        <v/>
      </c>
      <c r="I710" t="str">
        <f ca="1">IF(AND('Tracking Data'!O710&lt;&gt;"",'Tracking Data'!P710="",'Tracking Data'!$C710&lt;&gt;"Blocked",'Tracking Data'!$C710&lt;&gt;"Aborted"),1,"")</f>
        <v/>
      </c>
      <c r="J710" t="str">
        <f ca="1">IF(AND('Tracking Data'!P710&lt;&gt;"",'Tracking Data'!Q710="",'Tracking Data'!$C710&lt;&gt;"Blocked",'Tracking Data'!$C710&lt;&gt;"Aborted"),1,"")</f>
        <v/>
      </c>
      <c r="K710" t="str">
        <f ca="1">IF(AND('Tracking Data'!Q710&lt;&gt;"",'Tracking Data'!R710="",'Tracking Data'!$C710&lt;&gt;"Blocked",'Tracking Data'!$C710&lt;&gt;"Aborted"),1,"")</f>
        <v/>
      </c>
      <c r="L710" t="str">
        <f>IF('Tracking Data'!R710&lt;&gt;"",1,"")</f>
        <v/>
      </c>
      <c r="M710" t="b">
        <f>IF('Tracking Data'!H710="XS",0,IF('Tracking Data'!H710="S",2,IF('Tracking Data'!H710="M",3,IF('Tracking Data'!H710="L",5,IF('Tracking Data'!H710="XL",10)))))</f>
        <v>0</v>
      </c>
      <c r="N710" s="22" t="e">
        <f>WORKDAY('Tracking Data'!K710,M710)</f>
        <v>#VALUE!</v>
      </c>
      <c r="O710" s="22" t="e">
        <f>IF(L710&lt;&gt;1,N710,'Tracking Data'!R710)</f>
        <v>#VALUE!</v>
      </c>
    </row>
    <row r="711" spans="5:15" x14ac:dyDescent="0.25">
      <c r="E711" t="str">
        <f ca="1">IF(AND('Tracking Data'!K711&lt;&gt;"",'Tracking Data'!L711="",'Tracking Data'!$C711&lt;&gt;"Blocked",'Tracking Data'!$C711&lt;&gt;"Aborted"),1,"")</f>
        <v/>
      </c>
      <c r="F711" t="str">
        <f ca="1">IF(AND('Tracking Data'!L711&lt;&gt;"",'Tracking Data'!M711="",'Tracking Data'!$C711&lt;&gt;"Blocked",'Tracking Data'!$C711&lt;&gt;"Aborted"),1,"")</f>
        <v/>
      </c>
      <c r="G711" t="str">
        <f ca="1">IF(AND('Tracking Data'!M711&lt;&gt;"",'Tracking Data'!N711="",'Tracking Data'!$C711&lt;&gt;"Blocked",'Tracking Data'!$C711&lt;&gt;"Aborted"),1,"")</f>
        <v/>
      </c>
      <c r="H711" t="str">
        <f ca="1">IF(AND('Tracking Data'!N711&lt;&gt;"",'Tracking Data'!O711="",'Tracking Data'!$C711&lt;&gt;"Blocked",'Tracking Data'!$C711&lt;&gt;"Aborted"),1,"")</f>
        <v/>
      </c>
      <c r="I711" t="str">
        <f ca="1">IF(AND('Tracking Data'!O711&lt;&gt;"",'Tracking Data'!P711="",'Tracking Data'!$C711&lt;&gt;"Blocked",'Tracking Data'!$C711&lt;&gt;"Aborted"),1,"")</f>
        <v/>
      </c>
      <c r="J711" t="str">
        <f ca="1">IF(AND('Tracking Data'!P711&lt;&gt;"",'Tracking Data'!Q711="",'Tracking Data'!$C711&lt;&gt;"Blocked",'Tracking Data'!$C711&lt;&gt;"Aborted"),1,"")</f>
        <v/>
      </c>
      <c r="K711" t="str">
        <f ca="1">IF(AND('Tracking Data'!Q711&lt;&gt;"",'Tracking Data'!R711="",'Tracking Data'!$C711&lt;&gt;"Blocked",'Tracking Data'!$C711&lt;&gt;"Aborted"),1,"")</f>
        <v/>
      </c>
      <c r="L711" t="str">
        <f>IF('Tracking Data'!R711&lt;&gt;"",1,"")</f>
        <v/>
      </c>
      <c r="M711" t="b">
        <f>IF('Tracking Data'!H711="XS",0,IF('Tracking Data'!H711="S",2,IF('Tracking Data'!H711="M",3,IF('Tracking Data'!H711="L",5,IF('Tracking Data'!H711="XL",10)))))</f>
        <v>0</v>
      </c>
      <c r="N711" s="22" t="e">
        <f>WORKDAY('Tracking Data'!K711,M711)</f>
        <v>#VALUE!</v>
      </c>
      <c r="O711" s="22" t="e">
        <f>IF(L711&lt;&gt;1,N711,'Tracking Data'!R711)</f>
        <v>#VALUE!</v>
      </c>
    </row>
    <row r="712" spans="5:15" x14ac:dyDescent="0.25">
      <c r="E712" t="str">
        <f ca="1">IF(AND('Tracking Data'!K712&lt;&gt;"",'Tracking Data'!L712="",'Tracking Data'!$C712&lt;&gt;"Blocked",'Tracking Data'!$C712&lt;&gt;"Aborted"),1,"")</f>
        <v/>
      </c>
      <c r="F712" t="str">
        <f ca="1">IF(AND('Tracking Data'!L712&lt;&gt;"",'Tracking Data'!M712="",'Tracking Data'!$C712&lt;&gt;"Blocked",'Tracking Data'!$C712&lt;&gt;"Aborted"),1,"")</f>
        <v/>
      </c>
      <c r="G712" t="str">
        <f ca="1">IF(AND('Tracking Data'!M712&lt;&gt;"",'Tracking Data'!N712="",'Tracking Data'!$C712&lt;&gt;"Blocked",'Tracking Data'!$C712&lt;&gt;"Aborted"),1,"")</f>
        <v/>
      </c>
      <c r="H712" t="str">
        <f ca="1">IF(AND('Tracking Data'!N712&lt;&gt;"",'Tracking Data'!O712="",'Tracking Data'!$C712&lt;&gt;"Blocked",'Tracking Data'!$C712&lt;&gt;"Aborted"),1,"")</f>
        <v/>
      </c>
      <c r="I712" t="str">
        <f ca="1">IF(AND('Tracking Data'!O712&lt;&gt;"",'Tracking Data'!P712="",'Tracking Data'!$C712&lt;&gt;"Blocked",'Tracking Data'!$C712&lt;&gt;"Aborted"),1,"")</f>
        <v/>
      </c>
      <c r="J712" t="str">
        <f ca="1">IF(AND('Tracking Data'!P712&lt;&gt;"",'Tracking Data'!Q712="",'Tracking Data'!$C712&lt;&gt;"Blocked",'Tracking Data'!$C712&lt;&gt;"Aborted"),1,"")</f>
        <v/>
      </c>
      <c r="K712" t="str">
        <f ca="1">IF(AND('Tracking Data'!Q712&lt;&gt;"",'Tracking Data'!R712="",'Tracking Data'!$C712&lt;&gt;"Blocked",'Tracking Data'!$C712&lt;&gt;"Aborted"),1,"")</f>
        <v/>
      </c>
      <c r="L712" t="str">
        <f>IF('Tracking Data'!R712&lt;&gt;"",1,"")</f>
        <v/>
      </c>
      <c r="M712" t="b">
        <f>IF('Tracking Data'!H712="XS",0,IF('Tracking Data'!H712="S",2,IF('Tracking Data'!H712="M",3,IF('Tracking Data'!H712="L",5,IF('Tracking Data'!H712="XL",10)))))</f>
        <v>0</v>
      </c>
      <c r="N712" s="22" t="e">
        <f>WORKDAY('Tracking Data'!K712,M712)</f>
        <v>#VALUE!</v>
      </c>
      <c r="O712" s="22" t="e">
        <f>IF(L712&lt;&gt;1,N712,'Tracking Data'!R712)</f>
        <v>#VALUE!</v>
      </c>
    </row>
    <row r="713" spans="5:15" x14ac:dyDescent="0.25">
      <c r="E713" t="str">
        <f ca="1">IF(AND('Tracking Data'!K713&lt;&gt;"",'Tracking Data'!L713="",'Tracking Data'!$C713&lt;&gt;"Blocked",'Tracking Data'!$C713&lt;&gt;"Aborted"),1,"")</f>
        <v/>
      </c>
      <c r="F713" t="str">
        <f ca="1">IF(AND('Tracking Data'!L713&lt;&gt;"",'Tracking Data'!M713="",'Tracking Data'!$C713&lt;&gt;"Blocked",'Tracking Data'!$C713&lt;&gt;"Aborted"),1,"")</f>
        <v/>
      </c>
      <c r="G713" t="str">
        <f ca="1">IF(AND('Tracking Data'!M713&lt;&gt;"",'Tracking Data'!N713="",'Tracking Data'!$C713&lt;&gt;"Blocked",'Tracking Data'!$C713&lt;&gt;"Aborted"),1,"")</f>
        <v/>
      </c>
      <c r="H713" t="str">
        <f ca="1">IF(AND('Tracking Data'!N713&lt;&gt;"",'Tracking Data'!O713="",'Tracking Data'!$C713&lt;&gt;"Blocked",'Tracking Data'!$C713&lt;&gt;"Aborted"),1,"")</f>
        <v/>
      </c>
      <c r="I713" t="str">
        <f ca="1">IF(AND('Tracking Data'!O713&lt;&gt;"",'Tracking Data'!P713="",'Tracking Data'!$C713&lt;&gt;"Blocked",'Tracking Data'!$C713&lt;&gt;"Aborted"),1,"")</f>
        <v/>
      </c>
      <c r="J713" t="str">
        <f ca="1">IF(AND('Tracking Data'!P713&lt;&gt;"",'Tracking Data'!Q713="",'Tracking Data'!$C713&lt;&gt;"Blocked",'Tracking Data'!$C713&lt;&gt;"Aborted"),1,"")</f>
        <v/>
      </c>
      <c r="K713" t="str">
        <f ca="1">IF(AND('Tracking Data'!Q713&lt;&gt;"",'Tracking Data'!R713="",'Tracking Data'!$C713&lt;&gt;"Blocked",'Tracking Data'!$C713&lt;&gt;"Aborted"),1,"")</f>
        <v/>
      </c>
      <c r="L713" t="str">
        <f>IF('Tracking Data'!R713&lt;&gt;"",1,"")</f>
        <v/>
      </c>
      <c r="M713" t="b">
        <f>IF('Tracking Data'!H713="XS",0,IF('Tracking Data'!H713="S",2,IF('Tracking Data'!H713="M",3,IF('Tracking Data'!H713="L",5,IF('Tracking Data'!H713="XL",10)))))</f>
        <v>0</v>
      </c>
      <c r="N713" s="22" t="e">
        <f>WORKDAY('Tracking Data'!K713,M713)</f>
        <v>#VALUE!</v>
      </c>
      <c r="O713" s="22" t="e">
        <f>IF(L713&lt;&gt;1,N713,'Tracking Data'!R713)</f>
        <v>#VALUE!</v>
      </c>
    </row>
    <row r="714" spans="5:15" x14ac:dyDescent="0.25">
      <c r="E714" t="str">
        <f ca="1">IF(AND('Tracking Data'!K714&lt;&gt;"",'Tracking Data'!L714="",'Tracking Data'!$C714&lt;&gt;"Blocked",'Tracking Data'!$C714&lt;&gt;"Aborted"),1,"")</f>
        <v/>
      </c>
      <c r="F714" t="str">
        <f ca="1">IF(AND('Tracking Data'!L714&lt;&gt;"",'Tracking Data'!M714="",'Tracking Data'!$C714&lt;&gt;"Blocked",'Tracking Data'!$C714&lt;&gt;"Aborted"),1,"")</f>
        <v/>
      </c>
      <c r="G714" t="str">
        <f ca="1">IF(AND('Tracking Data'!M714&lt;&gt;"",'Tracking Data'!N714="",'Tracking Data'!$C714&lt;&gt;"Blocked",'Tracking Data'!$C714&lt;&gt;"Aborted"),1,"")</f>
        <v/>
      </c>
      <c r="H714" t="str">
        <f ca="1">IF(AND('Tracking Data'!N714&lt;&gt;"",'Tracking Data'!O714="",'Tracking Data'!$C714&lt;&gt;"Blocked",'Tracking Data'!$C714&lt;&gt;"Aborted"),1,"")</f>
        <v/>
      </c>
      <c r="I714" t="str">
        <f ca="1">IF(AND('Tracking Data'!O714&lt;&gt;"",'Tracking Data'!P714="",'Tracking Data'!$C714&lt;&gt;"Blocked",'Tracking Data'!$C714&lt;&gt;"Aborted"),1,"")</f>
        <v/>
      </c>
      <c r="J714" t="str">
        <f ca="1">IF(AND('Tracking Data'!P714&lt;&gt;"",'Tracking Data'!Q714="",'Tracking Data'!$C714&lt;&gt;"Blocked",'Tracking Data'!$C714&lt;&gt;"Aborted"),1,"")</f>
        <v/>
      </c>
      <c r="K714" t="str">
        <f ca="1">IF(AND('Tracking Data'!Q714&lt;&gt;"",'Tracking Data'!R714="",'Tracking Data'!$C714&lt;&gt;"Blocked",'Tracking Data'!$C714&lt;&gt;"Aborted"),1,"")</f>
        <v/>
      </c>
      <c r="L714" t="str">
        <f>IF('Tracking Data'!R714&lt;&gt;"",1,"")</f>
        <v/>
      </c>
      <c r="M714" t="b">
        <f>IF('Tracking Data'!H714="XS",0,IF('Tracking Data'!H714="S",2,IF('Tracking Data'!H714="M",3,IF('Tracking Data'!H714="L",5,IF('Tracking Data'!H714="XL",10)))))</f>
        <v>0</v>
      </c>
      <c r="N714" s="22" t="e">
        <f>WORKDAY('Tracking Data'!K714,M714)</f>
        <v>#VALUE!</v>
      </c>
      <c r="O714" s="22" t="e">
        <f>IF(L714&lt;&gt;1,N714,'Tracking Data'!R714)</f>
        <v>#VALUE!</v>
      </c>
    </row>
    <row r="715" spans="5:15" x14ac:dyDescent="0.25">
      <c r="E715" t="str">
        <f ca="1">IF(AND('Tracking Data'!K715&lt;&gt;"",'Tracking Data'!L715="",'Tracking Data'!$C715&lt;&gt;"Blocked",'Tracking Data'!$C715&lt;&gt;"Aborted"),1,"")</f>
        <v/>
      </c>
      <c r="F715" t="str">
        <f ca="1">IF(AND('Tracking Data'!L715&lt;&gt;"",'Tracking Data'!M715="",'Tracking Data'!$C715&lt;&gt;"Blocked",'Tracking Data'!$C715&lt;&gt;"Aborted"),1,"")</f>
        <v/>
      </c>
      <c r="G715" t="str">
        <f ca="1">IF(AND('Tracking Data'!M715&lt;&gt;"",'Tracking Data'!N715="",'Tracking Data'!$C715&lt;&gt;"Blocked",'Tracking Data'!$C715&lt;&gt;"Aborted"),1,"")</f>
        <v/>
      </c>
      <c r="H715" t="str">
        <f ca="1">IF(AND('Tracking Data'!N715&lt;&gt;"",'Tracking Data'!O715="",'Tracking Data'!$C715&lt;&gt;"Blocked",'Tracking Data'!$C715&lt;&gt;"Aborted"),1,"")</f>
        <v/>
      </c>
      <c r="I715" t="str">
        <f ca="1">IF(AND('Tracking Data'!O715&lt;&gt;"",'Tracking Data'!P715="",'Tracking Data'!$C715&lt;&gt;"Blocked",'Tracking Data'!$C715&lt;&gt;"Aborted"),1,"")</f>
        <v/>
      </c>
      <c r="J715" t="str">
        <f ca="1">IF(AND('Tracking Data'!P715&lt;&gt;"",'Tracking Data'!Q715="",'Tracking Data'!$C715&lt;&gt;"Blocked",'Tracking Data'!$C715&lt;&gt;"Aborted"),1,"")</f>
        <v/>
      </c>
      <c r="K715" t="str">
        <f ca="1">IF(AND('Tracking Data'!Q715&lt;&gt;"",'Tracking Data'!R715="",'Tracking Data'!$C715&lt;&gt;"Blocked",'Tracking Data'!$C715&lt;&gt;"Aborted"),1,"")</f>
        <v/>
      </c>
      <c r="L715" t="str">
        <f>IF('Tracking Data'!R715&lt;&gt;"",1,"")</f>
        <v/>
      </c>
      <c r="M715" t="b">
        <f>IF('Tracking Data'!H715="XS",0,IF('Tracking Data'!H715="S",2,IF('Tracking Data'!H715="M",3,IF('Tracking Data'!H715="L",5,IF('Tracking Data'!H715="XL",10)))))</f>
        <v>0</v>
      </c>
      <c r="N715" s="22" t="e">
        <f>WORKDAY('Tracking Data'!K715,M715)</f>
        <v>#VALUE!</v>
      </c>
      <c r="O715" s="22" t="e">
        <f>IF(L715&lt;&gt;1,N715,'Tracking Data'!R715)</f>
        <v>#VALUE!</v>
      </c>
    </row>
    <row r="716" spans="5:15" x14ac:dyDescent="0.25">
      <c r="E716" t="str">
        <f ca="1">IF(AND('Tracking Data'!K716&lt;&gt;"",'Tracking Data'!L716="",'Tracking Data'!$C716&lt;&gt;"Blocked",'Tracking Data'!$C716&lt;&gt;"Aborted"),1,"")</f>
        <v/>
      </c>
      <c r="F716" t="str">
        <f ca="1">IF(AND('Tracking Data'!L716&lt;&gt;"",'Tracking Data'!M716="",'Tracking Data'!$C716&lt;&gt;"Blocked",'Tracking Data'!$C716&lt;&gt;"Aborted"),1,"")</f>
        <v/>
      </c>
      <c r="G716" t="str">
        <f ca="1">IF(AND('Tracking Data'!M716&lt;&gt;"",'Tracking Data'!N716="",'Tracking Data'!$C716&lt;&gt;"Blocked",'Tracking Data'!$C716&lt;&gt;"Aborted"),1,"")</f>
        <v/>
      </c>
      <c r="H716" t="str">
        <f ca="1">IF(AND('Tracking Data'!N716&lt;&gt;"",'Tracking Data'!O716="",'Tracking Data'!$C716&lt;&gt;"Blocked",'Tracking Data'!$C716&lt;&gt;"Aborted"),1,"")</f>
        <v/>
      </c>
      <c r="I716" t="str">
        <f ca="1">IF(AND('Tracking Data'!O716&lt;&gt;"",'Tracking Data'!P716="",'Tracking Data'!$C716&lt;&gt;"Blocked",'Tracking Data'!$C716&lt;&gt;"Aborted"),1,"")</f>
        <v/>
      </c>
      <c r="J716" t="str">
        <f ca="1">IF(AND('Tracking Data'!P716&lt;&gt;"",'Tracking Data'!Q716="",'Tracking Data'!$C716&lt;&gt;"Blocked",'Tracking Data'!$C716&lt;&gt;"Aborted"),1,"")</f>
        <v/>
      </c>
      <c r="K716" t="str">
        <f ca="1">IF(AND('Tracking Data'!Q716&lt;&gt;"",'Tracking Data'!R716="",'Tracking Data'!$C716&lt;&gt;"Blocked",'Tracking Data'!$C716&lt;&gt;"Aborted"),1,"")</f>
        <v/>
      </c>
      <c r="L716" t="str">
        <f>IF('Tracking Data'!R716&lt;&gt;"",1,"")</f>
        <v/>
      </c>
      <c r="M716" t="b">
        <f>IF('Tracking Data'!H716="XS",0,IF('Tracking Data'!H716="S",2,IF('Tracking Data'!H716="M",3,IF('Tracking Data'!H716="L",5,IF('Tracking Data'!H716="XL",10)))))</f>
        <v>0</v>
      </c>
      <c r="N716" s="22" t="e">
        <f>WORKDAY('Tracking Data'!K716,M716)</f>
        <v>#VALUE!</v>
      </c>
      <c r="O716" s="22" t="e">
        <f>IF(L716&lt;&gt;1,N716,'Tracking Data'!R716)</f>
        <v>#VALUE!</v>
      </c>
    </row>
    <row r="717" spans="5:15" x14ac:dyDescent="0.25">
      <c r="E717" t="str">
        <f ca="1">IF(AND('Tracking Data'!K717&lt;&gt;"",'Tracking Data'!L717="",'Tracking Data'!$C717&lt;&gt;"Blocked",'Tracking Data'!$C717&lt;&gt;"Aborted"),1,"")</f>
        <v/>
      </c>
      <c r="F717" t="str">
        <f ca="1">IF(AND('Tracking Data'!L717&lt;&gt;"",'Tracking Data'!M717="",'Tracking Data'!$C717&lt;&gt;"Blocked",'Tracking Data'!$C717&lt;&gt;"Aborted"),1,"")</f>
        <v/>
      </c>
      <c r="G717" t="str">
        <f ca="1">IF(AND('Tracking Data'!M717&lt;&gt;"",'Tracking Data'!N717="",'Tracking Data'!$C717&lt;&gt;"Blocked",'Tracking Data'!$C717&lt;&gt;"Aborted"),1,"")</f>
        <v/>
      </c>
      <c r="H717" t="str">
        <f ca="1">IF(AND('Tracking Data'!N717&lt;&gt;"",'Tracking Data'!O717="",'Tracking Data'!$C717&lt;&gt;"Blocked",'Tracking Data'!$C717&lt;&gt;"Aborted"),1,"")</f>
        <v/>
      </c>
      <c r="I717" t="str">
        <f ca="1">IF(AND('Tracking Data'!O717&lt;&gt;"",'Tracking Data'!P717="",'Tracking Data'!$C717&lt;&gt;"Blocked",'Tracking Data'!$C717&lt;&gt;"Aborted"),1,"")</f>
        <v/>
      </c>
      <c r="J717" t="str">
        <f ca="1">IF(AND('Tracking Data'!P717&lt;&gt;"",'Tracking Data'!Q717="",'Tracking Data'!$C717&lt;&gt;"Blocked",'Tracking Data'!$C717&lt;&gt;"Aborted"),1,"")</f>
        <v/>
      </c>
      <c r="K717" t="str">
        <f ca="1">IF(AND('Tracking Data'!Q717&lt;&gt;"",'Tracking Data'!R717="",'Tracking Data'!$C717&lt;&gt;"Blocked",'Tracking Data'!$C717&lt;&gt;"Aborted"),1,"")</f>
        <v/>
      </c>
      <c r="L717" t="str">
        <f>IF('Tracking Data'!R717&lt;&gt;"",1,"")</f>
        <v/>
      </c>
      <c r="M717" t="b">
        <f>IF('Tracking Data'!H717="XS",0,IF('Tracking Data'!H717="S",2,IF('Tracking Data'!H717="M",3,IF('Tracking Data'!H717="L",5,IF('Tracking Data'!H717="XL",10)))))</f>
        <v>0</v>
      </c>
      <c r="N717" s="22" t="e">
        <f>WORKDAY('Tracking Data'!K717,M717)</f>
        <v>#VALUE!</v>
      </c>
      <c r="O717" s="22" t="e">
        <f>IF(L717&lt;&gt;1,N717,'Tracking Data'!R717)</f>
        <v>#VALUE!</v>
      </c>
    </row>
    <row r="718" spans="5:15" x14ac:dyDescent="0.25">
      <c r="E718" t="str">
        <f ca="1">IF(AND('Tracking Data'!K718&lt;&gt;"",'Tracking Data'!L718="",'Tracking Data'!$C718&lt;&gt;"Blocked",'Tracking Data'!$C718&lt;&gt;"Aborted"),1,"")</f>
        <v/>
      </c>
      <c r="F718" t="str">
        <f ca="1">IF(AND('Tracking Data'!L718&lt;&gt;"",'Tracking Data'!M718="",'Tracking Data'!$C718&lt;&gt;"Blocked",'Tracking Data'!$C718&lt;&gt;"Aborted"),1,"")</f>
        <v/>
      </c>
      <c r="G718" t="str">
        <f ca="1">IF(AND('Tracking Data'!M718&lt;&gt;"",'Tracking Data'!N718="",'Tracking Data'!$C718&lt;&gt;"Blocked",'Tracking Data'!$C718&lt;&gt;"Aborted"),1,"")</f>
        <v/>
      </c>
      <c r="H718" t="str">
        <f ca="1">IF(AND('Tracking Data'!N718&lt;&gt;"",'Tracking Data'!O718="",'Tracking Data'!$C718&lt;&gt;"Blocked",'Tracking Data'!$C718&lt;&gt;"Aborted"),1,"")</f>
        <v/>
      </c>
      <c r="I718" t="str">
        <f ca="1">IF(AND('Tracking Data'!O718&lt;&gt;"",'Tracking Data'!P718="",'Tracking Data'!$C718&lt;&gt;"Blocked",'Tracking Data'!$C718&lt;&gt;"Aborted"),1,"")</f>
        <v/>
      </c>
      <c r="J718" t="str">
        <f ca="1">IF(AND('Tracking Data'!P718&lt;&gt;"",'Tracking Data'!Q718="",'Tracking Data'!$C718&lt;&gt;"Blocked",'Tracking Data'!$C718&lt;&gt;"Aborted"),1,"")</f>
        <v/>
      </c>
      <c r="K718" t="str">
        <f ca="1">IF(AND('Tracking Data'!Q718&lt;&gt;"",'Tracking Data'!R718="",'Tracking Data'!$C718&lt;&gt;"Blocked",'Tracking Data'!$C718&lt;&gt;"Aborted"),1,"")</f>
        <v/>
      </c>
      <c r="L718" t="str">
        <f>IF('Tracking Data'!R718&lt;&gt;"",1,"")</f>
        <v/>
      </c>
      <c r="M718" t="b">
        <f>IF('Tracking Data'!H718="XS",0,IF('Tracking Data'!H718="S",2,IF('Tracking Data'!H718="M",3,IF('Tracking Data'!H718="L",5,IF('Tracking Data'!H718="XL",10)))))</f>
        <v>0</v>
      </c>
      <c r="N718" s="22" t="e">
        <f>WORKDAY('Tracking Data'!K718,M718)</f>
        <v>#VALUE!</v>
      </c>
      <c r="O718" s="22" t="e">
        <f>IF(L718&lt;&gt;1,N718,'Tracking Data'!R718)</f>
        <v>#VALUE!</v>
      </c>
    </row>
    <row r="719" spans="5:15" x14ac:dyDescent="0.25">
      <c r="E719" t="str">
        <f ca="1">IF(AND('Tracking Data'!K719&lt;&gt;"",'Tracking Data'!L719="",'Tracking Data'!$C719&lt;&gt;"Blocked",'Tracking Data'!$C719&lt;&gt;"Aborted"),1,"")</f>
        <v/>
      </c>
      <c r="F719" t="str">
        <f ca="1">IF(AND('Tracking Data'!L719&lt;&gt;"",'Tracking Data'!M719="",'Tracking Data'!$C719&lt;&gt;"Blocked",'Tracking Data'!$C719&lt;&gt;"Aborted"),1,"")</f>
        <v/>
      </c>
      <c r="G719" t="str">
        <f ca="1">IF(AND('Tracking Data'!M719&lt;&gt;"",'Tracking Data'!N719="",'Tracking Data'!$C719&lt;&gt;"Blocked",'Tracking Data'!$C719&lt;&gt;"Aborted"),1,"")</f>
        <v/>
      </c>
      <c r="H719" t="str">
        <f ca="1">IF(AND('Tracking Data'!N719&lt;&gt;"",'Tracking Data'!O719="",'Tracking Data'!$C719&lt;&gt;"Blocked",'Tracking Data'!$C719&lt;&gt;"Aborted"),1,"")</f>
        <v/>
      </c>
      <c r="I719" t="str">
        <f ca="1">IF(AND('Tracking Data'!O719&lt;&gt;"",'Tracking Data'!P719="",'Tracking Data'!$C719&lt;&gt;"Blocked",'Tracking Data'!$C719&lt;&gt;"Aborted"),1,"")</f>
        <v/>
      </c>
      <c r="J719" t="str">
        <f ca="1">IF(AND('Tracking Data'!P719&lt;&gt;"",'Tracking Data'!Q719="",'Tracking Data'!$C719&lt;&gt;"Blocked",'Tracking Data'!$C719&lt;&gt;"Aborted"),1,"")</f>
        <v/>
      </c>
      <c r="K719" t="str">
        <f ca="1">IF(AND('Tracking Data'!Q719&lt;&gt;"",'Tracking Data'!R719="",'Tracking Data'!$C719&lt;&gt;"Blocked",'Tracking Data'!$C719&lt;&gt;"Aborted"),1,"")</f>
        <v/>
      </c>
      <c r="L719" t="str">
        <f>IF('Tracking Data'!R719&lt;&gt;"",1,"")</f>
        <v/>
      </c>
      <c r="M719" t="b">
        <f>IF('Tracking Data'!H719="XS",0,IF('Tracking Data'!H719="S",2,IF('Tracking Data'!H719="M",3,IF('Tracking Data'!H719="L",5,IF('Tracking Data'!H719="XL",10)))))</f>
        <v>0</v>
      </c>
      <c r="N719" s="22" t="e">
        <f>WORKDAY('Tracking Data'!K719,M719)</f>
        <v>#VALUE!</v>
      </c>
      <c r="O719" s="22" t="e">
        <f>IF(L719&lt;&gt;1,N719,'Tracking Data'!R719)</f>
        <v>#VALUE!</v>
      </c>
    </row>
    <row r="720" spans="5:15" x14ac:dyDescent="0.25">
      <c r="E720" t="str">
        <f ca="1">IF(AND('Tracking Data'!K720&lt;&gt;"",'Tracking Data'!L720="",'Tracking Data'!$C720&lt;&gt;"Blocked",'Tracking Data'!$C720&lt;&gt;"Aborted"),1,"")</f>
        <v/>
      </c>
      <c r="F720" t="str">
        <f ca="1">IF(AND('Tracking Data'!L720&lt;&gt;"",'Tracking Data'!M720="",'Tracking Data'!$C720&lt;&gt;"Blocked",'Tracking Data'!$C720&lt;&gt;"Aborted"),1,"")</f>
        <v/>
      </c>
      <c r="G720" t="str">
        <f ca="1">IF(AND('Tracking Data'!M720&lt;&gt;"",'Tracking Data'!N720="",'Tracking Data'!$C720&lt;&gt;"Blocked",'Tracking Data'!$C720&lt;&gt;"Aborted"),1,"")</f>
        <v/>
      </c>
      <c r="H720" t="str">
        <f ca="1">IF(AND('Tracking Data'!N720&lt;&gt;"",'Tracking Data'!O720="",'Tracking Data'!$C720&lt;&gt;"Blocked",'Tracking Data'!$C720&lt;&gt;"Aborted"),1,"")</f>
        <v/>
      </c>
      <c r="I720" t="str">
        <f ca="1">IF(AND('Tracking Data'!O720&lt;&gt;"",'Tracking Data'!P720="",'Tracking Data'!$C720&lt;&gt;"Blocked",'Tracking Data'!$C720&lt;&gt;"Aborted"),1,"")</f>
        <v/>
      </c>
      <c r="J720" t="str">
        <f ca="1">IF(AND('Tracking Data'!P720&lt;&gt;"",'Tracking Data'!Q720="",'Tracking Data'!$C720&lt;&gt;"Blocked",'Tracking Data'!$C720&lt;&gt;"Aborted"),1,"")</f>
        <v/>
      </c>
      <c r="K720" t="str">
        <f ca="1">IF(AND('Tracking Data'!Q720&lt;&gt;"",'Tracking Data'!R720="",'Tracking Data'!$C720&lt;&gt;"Blocked",'Tracking Data'!$C720&lt;&gt;"Aborted"),1,"")</f>
        <v/>
      </c>
      <c r="L720" t="str">
        <f>IF('Tracking Data'!R720&lt;&gt;"",1,"")</f>
        <v/>
      </c>
      <c r="M720" t="b">
        <f>IF('Tracking Data'!H720="XS",0,IF('Tracking Data'!H720="S",2,IF('Tracking Data'!H720="M",3,IF('Tracking Data'!H720="L",5,IF('Tracking Data'!H720="XL",10)))))</f>
        <v>0</v>
      </c>
      <c r="N720" s="22" t="e">
        <f>WORKDAY('Tracking Data'!K720,M720)</f>
        <v>#VALUE!</v>
      </c>
      <c r="O720" s="22" t="e">
        <f>IF(L720&lt;&gt;1,N720,'Tracking Data'!R720)</f>
        <v>#VALUE!</v>
      </c>
    </row>
    <row r="721" spans="5:15" x14ac:dyDescent="0.25">
      <c r="E721" t="str">
        <f ca="1">IF(AND('Tracking Data'!K721&lt;&gt;"",'Tracking Data'!L721="",'Tracking Data'!$C721&lt;&gt;"Blocked",'Tracking Data'!$C721&lt;&gt;"Aborted"),1,"")</f>
        <v/>
      </c>
      <c r="F721" t="str">
        <f ca="1">IF(AND('Tracking Data'!L721&lt;&gt;"",'Tracking Data'!M721="",'Tracking Data'!$C721&lt;&gt;"Blocked",'Tracking Data'!$C721&lt;&gt;"Aborted"),1,"")</f>
        <v/>
      </c>
      <c r="G721" t="str">
        <f ca="1">IF(AND('Tracking Data'!M721&lt;&gt;"",'Tracking Data'!N721="",'Tracking Data'!$C721&lt;&gt;"Blocked",'Tracking Data'!$C721&lt;&gt;"Aborted"),1,"")</f>
        <v/>
      </c>
      <c r="H721" t="str">
        <f ca="1">IF(AND('Tracking Data'!N721&lt;&gt;"",'Tracking Data'!O721="",'Tracking Data'!$C721&lt;&gt;"Blocked",'Tracking Data'!$C721&lt;&gt;"Aborted"),1,"")</f>
        <v/>
      </c>
      <c r="I721" t="str">
        <f ca="1">IF(AND('Tracking Data'!O721&lt;&gt;"",'Tracking Data'!P721="",'Tracking Data'!$C721&lt;&gt;"Blocked",'Tracking Data'!$C721&lt;&gt;"Aborted"),1,"")</f>
        <v/>
      </c>
      <c r="J721" t="str">
        <f ca="1">IF(AND('Tracking Data'!P721&lt;&gt;"",'Tracking Data'!Q721="",'Tracking Data'!$C721&lt;&gt;"Blocked",'Tracking Data'!$C721&lt;&gt;"Aborted"),1,"")</f>
        <v/>
      </c>
      <c r="K721" t="str">
        <f ca="1">IF(AND('Tracking Data'!Q721&lt;&gt;"",'Tracking Data'!R721="",'Tracking Data'!$C721&lt;&gt;"Blocked",'Tracking Data'!$C721&lt;&gt;"Aborted"),1,"")</f>
        <v/>
      </c>
      <c r="L721" t="str">
        <f>IF('Tracking Data'!R721&lt;&gt;"",1,"")</f>
        <v/>
      </c>
      <c r="M721" t="b">
        <f>IF('Tracking Data'!H721="XS",0,IF('Tracking Data'!H721="S",2,IF('Tracking Data'!H721="M",3,IF('Tracking Data'!H721="L",5,IF('Tracking Data'!H721="XL",10)))))</f>
        <v>0</v>
      </c>
      <c r="N721" s="22" t="e">
        <f>WORKDAY('Tracking Data'!K721,M721)</f>
        <v>#VALUE!</v>
      </c>
      <c r="O721" s="22" t="e">
        <f>IF(L721&lt;&gt;1,N721,'Tracking Data'!R721)</f>
        <v>#VALUE!</v>
      </c>
    </row>
    <row r="722" spans="5:15" x14ac:dyDescent="0.25">
      <c r="E722" t="str">
        <f ca="1">IF(AND('Tracking Data'!K722&lt;&gt;"",'Tracking Data'!L722="",'Tracking Data'!$C722&lt;&gt;"Blocked",'Tracking Data'!$C722&lt;&gt;"Aborted"),1,"")</f>
        <v/>
      </c>
      <c r="F722" t="str">
        <f ca="1">IF(AND('Tracking Data'!L722&lt;&gt;"",'Tracking Data'!M722="",'Tracking Data'!$C722&lt;&gt;"Blocked",'Tracking Data'!$C722&lt;&gt;"Aborted"),1,"")</f>
        <v/>
      </c>
      <c r="G722" t="str">
        <f ca="1">IF(AND('Tracking Data'!M722&lt;&gt;"",'Tracking Data'!N722="",'Tracking Data'!$C722&lt;&gt;"Blocked",'Tracking Data'!$C722&lt;&gt;"Aborted"),1,"")</f>
        <v/>
      </c>
      <c r="H722" t="str">
        <f ca="1">IF(AND('Tracking Data'!N722&lt;&gt;"",'Tracking Data'!O722="",'Tracking Data'!$C722&lt;&gt;"Blocked",'Tracking Data'!$C722&lt;&gt;"Aborted"),1,"")</f>
        <v/>
      </c>
      <c r="I722" t="str">
        <f ca="1">IF(AND('Tracking Data'!O722&lt;&gt;"",'Tracking Data'!P722="",'Tracking Data'!$C722&lt;&gt;"Blocked",'Tracking Data'!$C722&lt;&gt;"Aborted"),1,"")</f>
        <v/>
      </c>
      <c r="J722" t="str">
        <f ca="1">IF(AND('Tracking Data'!P722&lt;&gt;"",'Tracking Data'!Q722="",'Tracking Data'!$C722&lt;&gt;"Blocked",'Tracking Data'!$C722&lt;&gt;"Aborted"),1,"")</f>
        <v/>
      </c>
      <c r="K722" t="str">
        <f ca="1">IF(AND('Tracking Data'!Q722&lt;&gt;"",'Tracking Data'!R722="",'Tracking Data'!$C722&lt;&gt;"Blocked",'Tracking Data'!$C722&lt;&gt;"Aborted"),1,"")</f>
        <v/>
      </c>
      <c r="L722" t="str">
        <f>IF('Tracking Data'!R722&lt;&gt;"",1,"")</f>
        <v/>
      </c>
      <c r="M722" t="b">
        <f>IF('Tracking Data'!H722="XS",0,IF('Tracking Data'!H722="S",2,IF('Tracking Data'!H722="M",3,IF('Tracking Data'!H722="L",5,IF('Tracking Data'!H722="XL",10)))))</f>
        <v>0</v>
      </c>
      <c r="N722" s="22" t="e">
        <f>WORKDAY('Tracking Data'!K722,M722)</f>
        <v>#VALUE!</v>
      </c>
      <c r="O722" s="22" t="e">
        <f>IF(L722&lt;&gt;1,N722,'Tracking Data'!R722)</f>
        <v>#VALUE!</v>
      </c>
    </row>
    <row r="723" spans="5:15" x14ac:dyDescent="0.25">
      <c r="E723" t="str">
        <f ca="1">IF(AND('Tracking Data'!K723&lt;&gt;"",'Tracking Data'!L723="",'Tracking Data'!$C723&lt;&gt;"Blocked",'Tracking Data'!$C723&lt;&gt;"Aborted"),1,"")</f>
        <v/>
      </c>
      <c r="F723" t="str">
        <f ca="1">IF(AND('Tracking Data'!L723&lt;&gt;"",'Tracking Data'!M723="",'Tracking Data'!$C723&lt;&gt;"Blocked",'Tracking Data'!$C723&lt;&gt;"Aborted"),1,"")</f>
        <v/>
      </c>
      <c r="G723" t="str">
        <f ca="1">IF(AND('Tracking Data'!M723&lt;&gt;"",'Tracking Data'!N723="",'Tracking Data'!$C723&lt;&gt;"Blocked",'Tracking Data'!$C723&lt;&gt;"Aborted"),1,"")</f>
        <v/>
      </c>
      <c r="H723" t="str">
        <f ca="1">IF(AND('Tracking Data'!N723&lt;&gt;"",'Tracking Data'!O723="",'Tracking Data'!$C723&lt;&gt;"Blocked",'Tracking Data'!$C723&lt;&gt;"Aborted"),1,"")</f>
        <v/>
      </c>
      <c r="I723" t="str">
        <f ca="1">IF(AND('Tracking Data'!O723&lt;&gt;"",'Tracking Data'!P723="",'Tracking Data'!$C723&lt;&gt;"Blocked",'Tracking Data'!$C723&lt;&gt;"Aborted"),1,"")</f>
        <v/>
      </c>
      <c r="J723" t="str">
        <f ca="1">IF(AND('Tracking Data'!P723&lt;&gt;"",'Tracking Data'!Q723="",'Tracking Data'!$C723&lt;&gt;"Blocked",'Tracking Data'!$C723&lt;&gt;"Aborted"),1,"")</f>
        <v/>
      </c>
      <c r="K723" t="str">
        <f ca="1">IF(AND('Tracking Data'!Q723&lt;&gt;"",'Tracking Data'!R723="",'Tracking Data'!$C723&lt;&gt;"Blocked",'Tracking Data'!$C723&lt;&gt;"Aborted"),1,"")</f>
        <v/>
      </c>
      <c r="L723" t="str">
        <f>IF('Tracking Data'!R723&lt;&gt;"",1,"")</f>
        <v/>
      </c>
      <c r="M723" t="b">
        <f>IF('Tracking Data'!H723="XS",0,IF('Tracking Data'!H723="S",2,IF('Tracking Data'!H723="M",3,IF('Tracking Data'!H723="L",5,IF('Tracking Data'!H723="XL",10)))))</f>
        <v>0</v>
      </c>
      <c r="N723" s="22" t="e">
        <f>WORKDAY('Tracking Data'!K723,M723)</f>
        <v>#VALUE!</v>
      </c>
      <c r="O723" s="22" t="e">
        <f>IF(L723&lt;&gt;1,N723,'Tracking Data'!R723)</f>
        <v>#VALUE!</v>
      </c>
    </row>
    <row r="724" spans="5:15" x14ac:dyDescent="0.25">
      <c r="E724" t="str">
        <f ca="1">IF(AND('Tracking Data'!K724&lt;&gt;"",'Tracking Data'!L724="",'Tracking Data'!$C724&lt;&gt;"Blocked",'Tracking Data'!$C724&lt;&gt;"Aborted"),1,"")</f>
        <v/>
      </c>
      <c r="F724" t="str">
        <f ca="1">IF(AND('Tracking Data'!L724&lt;&gt;"",'Tracking Data'!M724="",'Tracking Data'!$C724&lt;&gt;"Blocked",'Tracking Data'!$C724&lt;&gt;"Aborted"),1,"")</f>
        <v/>
      </c>
      <c r="G724" t="str">
        <f ca="1">IF(AND('Tracking Data'!M724&lt;&gt;"",'Tracking Data'!N724="",'Tracking Data'!$C724&lt;&gt;"Blocked",'Tracking Data'!$C724&lt;&gt;"Aborted"),1,"")</f>
        <v/>
      </c>
      <c r="H724" t="str">
        <f ca="1">IF(AND('Tracking Data'!N724&lt;&gt;"",'Tracking Data'!O724="",'Tracking Data'!$C724&lt;&gt;"Blocked",'Tracking Data'!$C724&lt;&gt;"Aborted"),1,"")</f>
        <v/>
      </c>
      <c r="I724" t="str">
        <f ca="1">IF(AND('Tracking Data'!O724&lt;&gt;"",'Tracking Data'!P724="",'Tracking Data'!$C724&lt;&gt;"Blocked",'Tracking Data'!$C724&lt;&gt;"Aborted"),1,"")</f>
        <v/>
      </c>
      <c r="J724" t="str">
        <f ca="1">IF(AND('Tracking Data'!P724&lt;&gt;"",'Tracking Data'!Q724="",'Tracking Data'!$C724&lt;&gt;"Blocked",'Tracking Data'!$C724&lt;&gt;"Aborted"),1,"")</f>
        <v/>
      </c>
      <c r="K724" t="str">
        <f ca="1">IF(AND('Tracking Data'!Q724&lt;&gt;"",'Tracking Data'!R724="",'Tracking Data'!$C724&lt;&gt;"Blocked",'Tracking Data'!$C724&lt;&gt;"Aborted"),1,"")</f>
        <v/>
      </c>
      <c r="L724" t="str">
        <f>IF('Tracking Data'!R724&lt;&gt;"",1,"")</f>
        <v/>
      </c>
      <c r="M724" t="b">
        <f>IF('Tracking Data'!H724="XS",0,IF('Tracking Data'!H724="S",2,IF('Tracking Data'!H724="M",3,IF('Tracking Data'!H724="L",5,IF('Tracking Data'!H724="XL",10)))))</f>
        <v>0</v>
      </c>
      <c r="N724" s="22" t="e">
        <f>WORKDAY('Tracking Data'!K724,M724)</f>
        <v>#VALUE!</v>
      </c>
      <c r="O724" s="22" t="e">
        <f>IF(L724&lt;&gt;1,N724,'Tracking Data'!R724)</f>
        <v>#VALUE!</v>
      </c>
    </row>
    <row r="725" spans="5:15" x14ac:dyDescent="0.25">
      <c r="E725" t="str">
        <f ca="1">IF(AND('Tracking Data'!K725&lt;&gt;"",'Tracking Data'!L725="",'Tracking Data'!$C725&lt;&gt;"Blocked",'Tracking Data'!$C725&lt;&gt;"Aborted"),1,"")</f>
        <v/>
      </c>
      <c r="F725" t="str">
        <f ca="1">IF(AND('Tracking Data'!L725&lt;&gt;"",'Tracking Data'!M725="",'Tracking Data'!$C725&lt;&gt;"Blocked",'Tracking Data'!$C725&lt;&gt;"Aborted"),1,"")</f>
        <v/>
      </c>
      <c r="G725" t="str">
        <f ca="1">IF(AND('Tracking Data'!M725&lt;&gt;"",'Tracking Data'!N725="",'Tracking Data'!$C725&lt;&gt;"Blocked",'Tracking Data'!$C725&lt;&gt;"Aborted"),1,"")</f>
        <v/>
      </c>
      <c r="H725" t="str">
        <f ca="1">IF(AND('Tracking Data'!N725&lt;&gt;"",'Tracking Data'!O725="",'Tracking Data'!$C725&lt;&gt;"Blocked",'Tracking Data'!$C725&lt;&gt;"Aborted"),1,"")</f>
        <v/>
      </c>
      <c r="I725" t="str">
        <f ca="1">IF(AND('Tracking Data'!O725&lt;&gt;"",'Tracking Data'!P725="",'Tracking Data'!$C725&lt;&gt;"Blocked",'Tracking Data'!$C725&lt;&gt;"Aborted"),1,"")</f>
        <v/>
      </c>
      <c r="J725" t="str">
        <f ca="1">IF(AND('Tracking Data'!P725&lt;&gt;"",'Tracking Data'!Q725="",'Tracking Data'!$C725&lt;&gt;"Blocked",'Tracking Data'!$C725&lt;&gt;"Aborted"),1,"")</f>
        <v/>
      </c>
      <c r="K725" t="str">
        <f ca="1">IF(AND('Tracking Data'!Q725&lt;&gt;"",'Tracking Data'!R725="",'Tracking Data'!$C725&lt;&gt;"Blocked",'Tracking Data'!$C725&lt;&gt;"Aborted"),1,"")</f>
        <v/>
      </c>
      <c r="L725" t="str">
        <f>IF('Tracking Data'!R725&lt;&gt;"",1,"")</f>
        <v/>
      </c>
      <c r="M725" t="b">
        <f>IF('Tracking Data'!H725="XS",0,IF('Tracking Data'!H725="S",2,IF('Tracking Data'!H725="M",3,IF('Tracking Data'!H725="L",5,IF('Tracking Data'!H725="XL",10)))))</f>
        <v>0</v>
      </c>
      <c r="N725" s="22" t="e">
        <f>WORKDAY('Tracking Data'!K725,M725)</f>
        <v>#VALUE!</v>
      </c>
      <c r="O725" s="22" t="e">
        <f>IF(L725&lt;&gt;1,N725,'Tracking Data'!R725)</f>
        <v>#VALUE!</v>
      </c>
    </row>
    <row r="726" spans="5:15" x14ac:dyDescent="0.25">
      <c r="E726" t="str">
        <f ca="1">IF(AND('Tracking Data'!K726&lt;&gt;"",'Tracking Data'!L726="",'Tracking Data'!$C726&lt;&gt;"Blocked",'Tracking Data'!$C726&lt;&gt;"Aborted"),1,"")</f>
        <v/>
      </c>
      <c r="F726" t="str">
        <f ca="1">IF(AND('Tracking Data'!L726&lt;&gt;"",'Tracking Data'!M726="",'Tracking Data'!$C726&lt;&gt;"Blocked",'Tracking Data'!$C726&lt;&gt;"Aborted"),1,"")</f>
        <v/>
      </c>
      <c r="G726" t="str">
        <f ca="1">IF(AND('Tracking Data'!M726&lt;&gt;"",'Tracking Data'!N726="",'Tracking Data'!$C726&lt;&gt;"Blocked",'Tracking Data'!$C726&lt;&gt;"Aborted"),1,"")</f>
        <v/>
      </c>
      <c r="H726" t="str">
        <f ca="1">IF(AND('Tracking Data'!N726&lt;&gt;"",'Tracking Data'!O726="",'Tracking Data'!$C726&lt;&gt;"Blocked",'Tracking Data'!$C726&lt;&gt;"Aborted"),1,"")</f>
        <v/>
      </c>
      <c r="I726" t="str">
        <f ca="1">IF(AND('Tracking Data'!O726&lt;&gt;"",'Tracking Data'!P726="",'Tracking Data'!$C726&lt;&gt;"Blocked",'Tracking Data'!$C726&lt;&gt;"Aborted"),1,"")</f>
        <v/>
      </c>
      <c r="J726" t="str">
        <f ca="1">IF(AND('Tracking Data'!P726&lt;&gt;"",'Tracking Data'!Q726="",'Tracking Data'!$C726&lt;&gt;"Blocked",'Tracking Data'!$C726&lt;&gt;"Aborted"),1,"")</f>
        <v/>
      </c>
      <c r="K726" t="str">
        <f ca="1">IF(AND('Tracking Data'!Q726&lt;&gt;"",'Tracking Data'!R726="",'Tracking Data'!$C726&lt;&gt;"Blocked",'Tracking Data'!$C726&lt;&gt;"Aborted"),1,"")</f>
        <v/>
      </c>
      <c r="L726" t="str">
        <f>IF('Tracking Data'!R726&lt;&gt;"",1,"")</f>
        <v/>
      </c>
      <c r="M726" t="b">
        <f>IF('Tracking Data'!H726="XS",0,IF('Tracking Data'!H726="S",2,IF('Tracking Data'!H726="M",3,IF('Tracking Data'!H726="L",5,IF('Tracking Data'!H726="XL",10)))))</f>
        <v>0</v>
      </c>
      <c r="N726" s="22" t="e">
        <f>WORKDAY('Tracking Data'!K726,M726)</f>
        <v>#VALUE!</v>
      </c>
      <c r="O726" s="22" t="e">
        <f>IF(L726&lt;&gt;1,N726,'Tracking Data'!R726)</f>
        <v>#VALUE!</v>
      </c>
    </row>
    <row r="727" spans="5:15" x14ac:dyDescent="0.25">
      <c r="E727" t="str">
        <f ca="1">IF(AND('Tracking Data'!K727&lt;&gt;"",'Tracking Data'!L727="",'Tracking Data'!$C727&lt;&gt;"Blocked",'Tracking Data'!$C727&lt;&gt;"Aborted"),1,"")</f>
        <v/>
      </c>
      <c r="F727" t="str">
        <f ca="1">IF(AND('Tracking Data'!L727&lt;&gt;"",'Tracking Data'!M727="",'Tracking Data'!$C727&lt;&gt;"Blocked",'Tracking Data'!$C727&lt;&gt;"Aborted"),1,"")</f>
        <v/>
      </c>
      <c r="G727" t="str">
        <f ca="1">IF(AND('Tracking Data'!M727&lt;&gt;"",'Tracking Data'!N727="",'Tracking Data'!$C727&lt;&gt;"Blocked",'Tracking Data'!$C727&lt;&gt;"Aborted"),1,"")</f>
        <v/>
      </c>
      <c r="H727" t="str">
        <f ca="1">IF(AND('Tracking Data'!N727&lt;&gt;"",'Tracking Data'!O727="",'Tracking Data'!$C727&lt;&gt;"Blocked",'Tracking Data'!$C727&lt;&gt;"Aborted"),1,"")</f>
        <v/>
      </c>
      <c r="I727" t="str">
        <f ca="1">IF(AND('Tracking Data'!O727&lt;&gt;"",'Tracking Data'!P727="",'Tracking Data'!$C727&lt;&gt;"Blocked",'Tracking Data'!$C727&lt;&gt;"Aborted"),1,"")</f>
        <v/>
      </c>
      <c r="J727" t="str">
        <f ca="1">IF(AND('Tracking Data'!P727&lt;&gt;"",'Tracking Data'!Q727="",'Tracking Data'!$C727&lt;&gt;"Blocked",'Tracking Data'!$C727&lt;&gt;"Aborted"),1,"")</f>
        <v/>
      </c>
      <c r="K727" t="str">
        <f ca="1">IF(AND('Tracking Data'!Q727&lt;&gt;"",'Tracking Data'!R727="",'Tracking Data'!$C727&lt;&gt;"Blocked",'Tracking Data'!$C727&lt;&gt;"Aborted"),1,"")</f>
        <v/>
      </c>
      <c r="L727" t="str">
        <f>IF('Tracking Data'!R727&lt;&gt;"",1,"")</f>
        <v/>
      </c>
      <c r="M727" t="b">
        <f>IF('Tracking Data'!H727="XS",0,IF('Tracking Data'!H727="S",2,IF('Tracking Data'!H727="M",3,IF('Tracking Data'!H727="L",5,IF('Tracking Data'!H727="XL",10)))))</f>
        <v>0</v>
      </c>
      <c r="N727" s="22" t="e">
        <f>WORKDAY('Tracking Data'!K727,M727)</f>
        <v>#VALUE!</v>
      </c>
      <c r="O727" s="22" t="e">
        <f>IF(L727&lt;&gt;1,N727,'Tracking Data'!R727)</f>
        <v>#VALUE!</v>
      </c>
    </row>
    <row r="728" spans="5:15" x14ac:dyDescent="0.25">
      <c r="E728" t="str">
        <f ca="1">IF(AND('Tracking Data'!K728&lt;&gt;"",'Tracking Data'!L728="",'Tracking Data'!$C728&lt;&gt;"Blocked",'Tracking Data'!$C728&lt;&gt;"Aborted"),1,"")</f>
        <v/>
      </c>
      <c r="F728" t="str">
        <f ca="1">IF(AND('Tracking Data'!L728&lt;&gt;"",'Tracking Data'!M728="",'Tracking Data'!$C728&lt;&gt;"Blocked",'Tracking Data'!$C728&lt;&gt;"Aborted"),1,"")</f>
        <v/>
      </c>
      <c r="G728" t="str">
        <f ca="1">IF(AND('Tracking Data'!M728&lt;&gt;"",'Tracking Data'!N728="",'Tracking Data'!$C728&lt;&gt;"Blocked",'Tracking Data'!$C728&lt;&gt;"Aborted"),1,"")</f>
        <v/>
      </c>
      <c r="H728" t="str">
        <f ca="1">IF(AND('Tracking Data'!N728&lt;&gt;"",'Tracking Data'!O728="",'Tracking Data'!$C728&lt;&gt;"Blocked",'Tracking Data'!$C728&lt;&gt;"Aborted"),1,"")</f>
        <v/>
      </c>
      <c r="I728" t="str">
        <f ca="1">IF(AND('Tracking Data'!O728&lt;&gt;"",'Tracking Data'!P728="",'Tracking Data'!$C728&lt;&gt;"Blocked",'Tracking Data'!$C728&lt;&gt;"Aborted"),1,"")</f>
        <v/>
      </c>
      <c r="J728" t="str">
        <f ca="1">IF(AND('Tracking Data'!P728&lt;&gt;"",'Tracking Data'!Q728="",'Tracking Data'!$C728&lt;&gt;"Blocked",'Tracking Data'!$C728&lt;&gt;"Aborted"),1,"")</f>
        <v/>
      </c>
      <c r="K728" t="str">
        <f ca="1">IF(AND('Tracking Data'!Q728&lt;&gt;"",'Tracking Data'!R728="",'Tracking Data'!$C728&lt;&gt;"Blocked",'Tracking Data'!$C728&lt;&gt;"Aborted"),1,"")</f>
        <v/>
      </c>
      <c r="L728" t="str">
        <f>IF('Tracking Data'!R728&lt;&gt;"",1,"")</f>
        <v/>
      </c>
      <c r="M728" t="b">
        <f>IF('Tracking Data'!H728="XS",0,IF('Tracking Data'!H728="S",2,IF('Tracking Data'!H728="M",3,IF('Tracking Data'!H728="L",5,IF('Tracking Data'!H728="XL",10)))))</f>
        <v>0</v>
      </c>
      <c r="N728" s="22" t="e">
        <f>WORKDAY('Tracking Data'!K728,M728)</f>
        <v>#VALUE!</v>
      </c>
      <c r="O728" s="22" t="e">
        <f>IF(L728&lt;&gt;1,N728,'Tracking Data'!R728)</f>
        <v>#VALUE!</v>
      </c>
    </row>
    <row r="729" spans="5:15" x14ac:dyDescent="0.25">
      <c r="E729" t="str">
        <f ca="1">IF(AND('Tracking Data'!K729&lt;&gt;"",'Tracking Data'!L729="",'Tracking Data'!$C729&lt;&gt;"Blocked",'Tracking Data'!$C729&lt;&gt;"Aborted"),1,"")</f>
        <v/>
      </c>
      <c r="F729" t="str">
        <f ca="1">IF(AND('Tracking Data'!L729&lt;&gt;"",'Tracking Data'!M729="",'Tracking Data'!$C729&lt;&gt;"Blocked",'Tracking Data'!$C729&lt;&gt;"Aborted"),1,"")</f>
        <v/>
      </c>
      <c r="G729" t="str">
        <f ca="1">IF(AND('Tracking Data'!M729&lt;&gt;"",'Tracking Data'!N729="",'Tracking Data'!$C729&lt;&gt;"Blocked",'Tracking Data'!$C729&lt;&gt;"Aborted"),1,"")</f>
        <v/>
      </c>
      <c r="H729" t="str">
        <f ca="1">IF(AND('Tracking Data'!N729&lt;&gt;"",'Tracking Data'!O729="",'Tracking Data'!$C729&lt;&gt;"Blocked",'Tracking Data'!$C729&lt;&gt;"Aborted"),1,"")</f>
        <v/>
      </c>
      <c r="I729" t="str">
        <f ca="1">IF(AND('Tracking Data'!O729&lt;&gt;"",'Tracking Data'!P729="",'Tracking Data'!$C729&lt;&gt;"Blocked",'Tracking Data'!$C729&lt;&gt;"Aborted"),1,"")</f>
        <v/>
      </c>
      <c r="J729" t="str">
        <f ca="1">IF(AND('Tracking Data'!P729&lt;&gt;"",'Tracking Data'!Q729="",'Tracking Data'!$C729&lt;&gt;"Blocked",'Tracking Data'!$C729&lt;&gt;"Aborted"),1,"")</f>
        <v/>
      </c>
      <c r="K729" t="str">
        <f ca="1">IF(AND('Tracking Data'!Q729&lt;&gt;"",'Tracking Data'!R729="",'Tracking Data'!$C729&lt;&gt;"Blocked",'Tracking Data'!$C729&lt;&gt;"Aborted"),1,"")</f>
        <v/>
      </c>
      <c r="L729" t="str">
        <f>IF('Tracking Data'!R729&lt;&gt;"",1,"")</f>
        <v/>
      </c>
      <c r="M729" t="b">
        <f>IF('Tracking Data'!H729="XS",0,IF('Tracking Data'!H729="S",2,IF('Tracking Data'!H729="M",3,IF('Tracking Data'!H729="L",5,IF('Tracking Data'!H729="XL",10)))))</f>
        <v>0</v>
      </c>
      <c r="N729" s="22" t="e">
        <f>WORKDAY('Tracking Data'!K729,M729)</f>
        <v>#VALUE!</v>
      </c>
      <c r="O729" s="22" t="e">
        <f>IF(L729&lt;&gt;1,N729,'Tracking Data'!R729)</f>
        <v>#VALUE!</v>
      </c>
    </row>
    <row r="730" spans="5:15" x14ac:dyDescent="0.25">
      <c r="E730" t="str">
        <f ca="1">IF(AND('Tracking Data'!K730&lt;&gt;"",'Tracking Data'!L730="",'Tracking Data'!$C730&lt;&gt;"Blocked",'Tracking Data'!$C730&lt;&gt;"Aborted"),1,"")</f>
        <v/>
      </c>
      <c r="F730" t="str">
        <f ca="1">IF(AND('Tracking Data'!L730&lt;&gt;"",'Tracking Data'!M730="",'Tracking Data'!$C730&lt;&gt;"Blocked",'Tracking Data'!$C730&lt;&gt;"Aborted"),1,"")</f>
        <v/>
      </c>
      <c r="G730" t="str">
        <f ca="1">IF(AND('Tracking Data'!M730&lt;&gt;"",'Tracking Data'!N730="",'Tracking Data'!$C730&lt;&gt;"Blocked",'Tracking Data'!$C730&lt;&gt;"Aborted"),1,"")</f>
        <v/>
      </c>
      <c r="H730" t="str">
        <f ca="1">IF(AND('Tracking Data'!N730&lt;&gt;"",'Tracking Data'!O730="",'Tracking Data'!$C730&lt;&gt;"Blocked",'Tracking Data'!$C730&lt;&gt;"Aborted"),1,"")</f>
        <v/>
      </c>
      <c r="I730" t="str">
        <f ca="1">IF(AND('Tracking Data'!O730&lt;&gt;"",'Tracking Data'!P730="",'Tracking Data'!$C730&lt;&gt;"Blocked",'Tracking Data'!$C730&lt;&gt;"Aborted"),1,"")</f>
        <v/>
      </c>
      <c r="J730" t="str">
        <f ca="1">IF(AND('Tracking Data'!P730&lt;&gt;"",'Tracking Data'!Q730="",'Tracking Data'!$C730&lt;&gt;"Blocked",'Tracking Data'!$C730&lt;&gt;"Aborted"),1,"")</f>
        <v/>
      </c>
      <c r="K730" t="str">
        <f ca="1">IF(AND('Tracking Data'!Q730&lt;&gt;"",'Tracking Data'!R730="",'Tracking Data'!$C730&lt;&gt;"Blocked",'Tracking Data'!$C730&lt;&gt;"Aborted"),1,"")</f>
        <v/>
      </c>
      <c r="L730" t="str">
        <f>IF('Tracking Data'!R730&lt;&gt;"",1,"")</f>
        <v/>
      </c>
      <c r="M730" t="b">
        <f>IF('Tracking Data'!H730="XS",0,IF('Tracking Data'!H730="S",2,IF('Tracking Data'!H730="M",3,IF('Tracking Data'!H730="L",5,IF('Tracking Data'!H730="XL",10)))))</f>
        <v>0</v>
      </c>
      <c r="N730" s="22" t="e">
        <f>WORKDAY('Tracking Data'!K730,M730)</f>
        <v>#VALUE!</v>
      </c>
      <c r="O730" s="22" t="e">
        <f>IF(L730&lt;&gt;1,N730,'Tracking Data'!R730)</f>
        <v>#VALUE!</v>
      </c>
    </row>
    <row r="731" spans="5:15" x14ac:dyDescent="0.25">
      <c r="E731" t="str">
        <f ca="1">IF(AND('Tracking Data'!K731&lt;&gt;"",'Tracking Data'!L731="",'Tracking Data'!$C731&lt;&gt;"Blocked",'Tracking Data'!$C731&lt;&gt;"Aborted"),1,"")</f>
        <v/>
      </c>
      <c r="F731" t="str">
        <f ca="1">IF(AND('Tracking Data'!L731&lt;&gt;"",'Tracking Data'!M731="",'Tracking Data'!$C731&lt;&gt;"Blocked",'Tracking Data'!$C731&lt;&gt;"Aborted"),1,"")</f>
        <v/>
      </c>
      <c r="G731" t="str">
        <f ca="1">IF(AND('Tracking Data'!M731&lt;&gt;"",'Tracking Data'!N731="",'Tracking Data'!$C731&lt;&gt;"Blocked",'Tracking Data'!$C731&lt;&gt;"Aborted"),1,"")</f>
        <v/>
      </c>
      <c r="H731" t="str">
        <f ca="1">IF(AND('Tracking Data'!N731&lt;&gt;"",'Tracking Data'!O731="",'Tracking Data'!$C731&lt;&gt;"Blocked",'Tracking Data'!$C731&lt;&gt;"Aborted"),1,"")</f>
        <v/>
      </c>
      <c r="I731" t="str">
        <f ca="1">IF(AND('Tracking Data'!O731&lt;&gt;"",'Tracking Data'!P731="",'Tracking Data'!$C731&lt;&gt;"Blocked",'Tracking Data'!$C731&lt;&gt;"Aborted"),1,"")</f>
        <v/>
      </c>
      <c r="J731" t="str">
        <f ca="1">IF(AND('Tracking Data'!P731&lt;&gt;"",'Tracking Data'!Q731="",'Tracking Data'!$C731&lt;&gt;"Blocked",'Tracking Data'!$C731&lt;&gt;"Aborted"),1,"")</f>
        <v/>
      </c>
      <c r="K731" t="str">
        <f ca="1">IF(AND('Tracking Data'!Q731&lt;&gt;"",'Tracking Data'!R731="",'Tracking Data'!$C731&lt;&gt;"Blocked",'Tracking Data'!$C731&lt;&gt;"Aborted"),1,"")</f>
        <v/>
      </c>
      <c r="L731" t="str">
        <f>IF('Tracking Data'!R731&lt;&gt;"",1,"")</f>
        <v/>
      </c>
      <c r="M731" t="b">
        <f>IF('Tracking Data'!H731="XS",0,IF('Tracking Data'!H731="S",2,IF('Tracking Data'!H731="M",3,IF('Tracking Data'!H731="L",5,IF('Tracking Data'!H731="XL",10)))))</f>
        <v>0</v>
      </c>
      <c r="N731" s="22" t="e">
        <f>WORKDAY('Tracking Data'!K731,M731)</f>
        <v>#VALUE!</v>
      </c>
      <c r="O731" s="22" t="e">
        <f>IF(L731&lt;&gt;1,N731,'Tracking Data'!R731)</f>
        <v>#VALUE!</v>
      </c>
    </row>
    <row r="732" spans="5:15" x14ac:dyDescent="0.25">
      <c r="E732" t="str">
        <f ca="1">IF(AND('Tracking Data'!K732&lt;&gt;"",'Tracking Data'!L732="",'Tracking Data'!$C732&lt;&gt;"Blocked",'Tracking Data'!$C732&lt;&gt;"Aborted"),1,"")</f>
        <v/>
      </c>
      <c r="F732" t="str">
        <f ca="1">IF(AND('Tracking Data'!L732&lt;&gt;"",'Tracking Data'!M732="",'Tracking Data'!$C732&lt;&gt;"Blocked",'Tracking Data'!$C732&lt;&gt;"Aborted"),1,"")</f>
        <v/>
      </c>
      <c r="G732" t="str">
        <f ca="1">IF(AND('Tracking Data'!M732&lt;&gt;"",'Tracking Data'!N732="",'Tracking Data'!$C732&lt;&gt;"Blocked",'Tracking Data'!$C732&lt;&gt;"Aborted"),1,"")</f>
        <v/>
      </c>
      <c r="H732" t="str">
        <f ca="1">IF(AND('Tracking Data'!N732&lt;&gt;"",'Tracking Data'!O732="",'Tracking Data'!$C732&lt;&gt;"Blocked",'Tracking Data'!$C732&lt;&gt;"Aborted"),1,"")</f>
        <v/>
      </c>
      <c r="I732" t="str">
        <f ca="1">IF(AND('Tracking Data'!O732&lt;&gt;"",'Tracking Data'!P732="",'Tracking Data'!$C732&lt;&gt;"Blocked",'Tracking Data'!$C732&lt;&gt;"Aborted"),1,"")</f>
        <v/>
      </c>
      <c r="J732" t="str">
        <f ca="1">IF(AND('Tracking Data'!P732&lt;&gt;"",'Tracking Data'!Q732="",'Tracking Data'!$C732&lt;&gt;"Blocked",'Tracking Data'!$C732&lt;&gt;"Aborted"),1,"")</f>
        <v/>
      </c>
      <c r="K732" t="str">
        <f ca="1">IF(AND('Tracking Data'!Q732&lt;&gt;"",'Tracking Data'!R732="",'Tracking Data'!$C732&lt;&gt;"Blocked",'Tracking Data'!$C732&lt;&gt;"Aborted"),1,"")</f>
        <v/>
      </c>
      <c r="L732" t="str">
        <f>IF('Tracking Data'!R732&lt;&gt;"",1,"")</f>
        <v/>
      </c>
      <c r="M732" t="b">
        <f>IF('Tracking Data'!H732="XS",0,IF('Tracking Data'!H732="S",2,IF('Tracking Data'!H732="M",3,IF('Tracking Data'!H732="L",5,IF('Tracking Data'!H732="XL",10)))))</f>
        <v>0</v>
      </c>
      <c r="N732" s="22" t="e">
        <f>WORKDAY('Tracking Data'!K732,M732)</f>
        <v>#VALUE!</v>
      </c>
      <c r="O732" s="22" t="e">
        <f>IF(L732&lt;&gt;1,N732,'Tracking Data'!R732)</f>
        <v>#VALUE!</v>
      </c>
    </row>
    <row r="733" spans="5:15" x14ac:dyDescent="0.25">
      <c r="E733" t="str">
        <f ca="1">IF(AND('Tracking Data'!K733&lt;&gt;"",'Tracking Data'!L733="",'Tracking Data'!$C733&lt;&gt;"Blocked",'Tracking Data'!$C733&lt;&gt;"Aborted"),1,"")</f>
        <v/>
      </c>
      <c r="F733" t="str">
        <f ca="1">IF(AND('Tracking Data'!L733&lt;&gt;"",'Tracking Data'!M733="",'Tracking Data'!$C733&lt;&gt;"Blocked",'Tracking Data'!$C733&lt;&gt;"Aborted"),1,"")</f>
        <v/>
      </c>
      <c r="G733" t="str">
        <f ca="1">IF(AND('Tracking Data'!M733&lt;&gt;"",'Tracking Data'!N733="",'Tracking Data'!$C733&lt;&gt;"Blocked",'Tracking Data'!$C733&lt;&gt;"Aborted"),1,"")</f>
        <v/>
      </c>
      <c r="H733" t="str">
        <f ca="1">IF(AND('Tracking Data'!N733&lt;&gt;"",'Tracking Data'!O733="",'Tracking Data'!$C733&lt;&gt;"Blocked",'Tracking Data'!$C733&lt;&gt;"Aborted"),1,"")</f>
        <v/>
      </c>
      <c r="I733" t="str">
        <f ca="1">IF(AND('Tracking Data'!O733&lt;&gt;"",'Tracking Data'!P733="",'Tracking Data'!$C733&lt;&gt;"Blocked",'Tracking Data'!$C733&lt;&gt;"Aborted"),1,"")</f>
        <v/>
      </c>
      <c r="J733" t="str">
        <f ca="1">IF(AND('Tracking Data'!P733&lt;&gt;"",'Tracking Data'!Q733="",'Tracking Data'!$C733&lt;&gt;"Blocked",'Tracking Data'!$C733&lt;&gt;"Aborted"),1,"")</f>
        <v/>
      </c>
      <c r="K733" t="str">
        <f ca="1">IF(AND('Tracking Data'!Q733&lt;&gt;"",'Tracking Data'!R733="",'Tracking Data'!$C733&lt;&gt;"Blocked",'Tracking Data'!$C733&lt;&gt;"Aborted"),1,"")</f>
        <v/>
      </c>
      <c r="L733" t="str">
        <f>IF('Tracking Data'!R733&lt;&gt;"",1,"")</f>
        <v/>
      </c>
      <c r="M733" t="b">
        <f>IF('Tracking Data'!H733="XS",0,IF('Tracking Data'!H733="S",2,IF('Tracking Data'!H733="M",3,IF('Tracking Data'!H733="L",5,IF('Tracking Data'!H733="XL",10)))))</f>
        <v>0</v>
      </c>
      <c r="N733" s="22" t="e">
        <f>WORKDAY('Tracking Data'!K733,M733)</f>
        <v>#VALUE!</v>
      </c>
      <c r="O733" s="22" t="e">
        <f>IF(L733&lt;&gt;1,N733,'Tracking Data'!R733)</f>
        <v>#VALUE!</v>
      </c>
    </row>
    <row r="734" spans="5:15" x14ac:dyDescent="0.25">
      <c r="E734" t="str">
        <f ca="1">IF(AND('Tracking Data'!K734&lt;&gt;"",'Tracking Data'!L734="",'Tracking Data'!$C734&lt;&gt;"Blocked",'Tracking Data'!$C734&lt;&gt;"Aborted"),1,"")</f>
        <v/>
      </c>
      <c r="F734" t="str">
        <f ca="1">IF(AND('Tracking Data'!L734&lt;&gt;"",'Tracking Data'!M734="",'Tracking Data'!$C734&lt;&gt;"Blocked",'Tracking Data'!$C734&lt;&gt;"Aborted"),1,"")</f>
        <v/>
      </c>
      <c r="G734" t="str">
        <f ca="1">IF(AND('Tracking Data'!M734&lt;&gt;"",'Tracking Data'!N734="",'Tracking Data'!$C734&lt;&gt;"Blocked",'Tracking Data'!$C734&lt;&gt;"Aborted"),1,"")</f>
        <v/>
      </c>
      <c r="H734" t="str">
        <f ca="1">IF(AND('Tracking Data'!N734&lt;&gt;"",'Tracking Data'!O734="",'Tracking Data'!$C734&lt;&gt;"Blocked",'Tracking Data'!$C734&lt;&gt;"Aborted"),1,"")</f>
        <v/>
      </c>
      <c r="I734" t="str">
        <f ca="1">IF(AND('Tracking Data'!O734&lt;&gt;"",'Tracking Data'!P734="",'Tracking Data'!$C734&lt;&gt;"Blocked",'Tracking Data'!$C734&lt;&gt;"Aborted"),1,"")</f>
        <v/>
      </c>
      <c r="J734" t="str">
        <f ca="1">IF(AND('Tracking Data'!P734&lt;&gt;"",'Tracking Data'!Q734="",'Tracking Data'!$C734&lt;&gt;"Blocked",'Tracking Data'!$C734&lt;&gt;"Aborted"),1,"")</f>
        <v/>
      </c>
      <c r="K734" t="str">
        <f ca="1">IF(AND('Tracking Data'!Q734&lt;&gt;"",'Tracking Data'!R734="",'Tracking Data'!$C734&lt;&gt;"Blocked",'Tracking Data'!$C734&lt;&gt;"Aborted"),1,"")</f>
        <v/>
      </c>
      <c r="L734" t="str">
        <f>IF('Tracking Data'!R734&lt;&gt;"",1,"")</f>
        <v/>
      </c>
      <c r="M734" t="b">
        <f>IF('Tracking Data'!H734="XS",0,IF('Tracking Data'!H734="S",2,IF('Tracking Data'!H734="M",3,IF('Tracking Data'!H734="L",5,IF('Tracking Data'!H734="XL",10)))))</f>
        <v>0</v>
      </c>
      <c r="N734" s="22" t="e">
        <f>WORKDAY('Tracking Data'!K734,M734)</f>
        <v>#VALUE!</v>
      </c>
      <c r="O734" s="22" t="e">
        <f>IF(L734&lt;&gt;1,N734,'Tracking Data'!R734)</f>
        <v>#VALUE!</v>
      </c>
    </row>
    <row r="735" spans="5:15" x14ac:dyDescent="0.25">
      <c r="E735" t="str">
        <f ca="1">IF(AND('Tracking Data'!K735&lt;&gt;"",'Tracking Data'!L735="",'Tracking Data'!$C735&lt;&gt;"Blocked",'Tracking Data'!$C735&lt;&gt;"Aborted"),1,"")</f>
        <v/>
      </c>
      <c r="F735" t="str">
        <f ca="1">IF(AND('Tracking Data'!L735&lt;&gt;"",'Tracking Data'!M735="",'Tracking Data'!$C735&lt;&gt;"Blocked",'Tracking Data'!$C735&lt;&gt;"Aborted"),1,"")</f>
        <v/>
      </c>
      <c r="G735" t="str">
        <f ca="1">IF(AND('Tracking Data'!M735&lt;&gt;"",'Tracking Data'!N735="",'Tracking Data'!$C735&lt;&gt;"Blocked",'Tracking Data'!$C735&lt;&gt;"Aborted"),1,"")</f>
        <v/>
      </c>
      <c r="H735" t="str">
        <f ca="1">IF(AND('Tracking Data'!N735&lt;&gt;"",'Tracking Data'!O735="",'Tracking Data'!$C735&lt;&gt;"Blocked",'Tracking Data'!$C735&lt;&gt;"Aborted"),1,"")</f>
        <v/>
      </c>
      <c r="I735" t="str">
        <f ca="1">IF(AND('Tracking Data'!O735&lt;&gt;"",'Tracking Data'!P735="",'Tracking Data'!$C735&lt;&gt;"Blocked",'Tracking Data'!$C735&lt;&gt;"Aborted"),1,"")</f>
        <v/>
      </c>
      <c r="J735" t="str">
        <f ca="1">IF(AND('Tracking Data'!P735&lt;&gt;"",'Tracking Data'!Q735="",'Tracking Data'!$C735&lt;&gt;"Blocked",'Tracking Data'!$C735&lt;&gt;"Aborted"),1,"")</f>
        <v/>
      </c>
      <c r="K735" t="str">
        <f ca="1">IF(AND('Tracking Data'!Q735&lt;&gt;"",'Tracking Data'!R735="",'Tracking Data'!$C735&lt;&gt;"Blocked",'Tracking Data'!$C735&lt;&gt;"Aborted"),1,"")</f>
        <v/>
      </c>
      <c r="L735" t="str">
        <f>IF('Tracking Data'!R735&lt;&gt;"",1,"")</f>
        <v/>
      </c>
      <c r="M735" t="b">
        <f>IF('Tracking Data'!H735="XS",0,IF('Tracking Data'!H735="S",2,IF('Tracking Data'!H735="M",3,IF('Tracking Data'!H735="L",5,IF('Tracking Data'!H735="XL",10)))))</f>
        <v>0</v>
      </c>
      <c r="N735" s="22" t="e">
        <f>WORKDAY('Tracking Data'!K735,M735)</f>
        <v>#VALUE!</v>
      </c>
      <c r="O735" s="22" t="e">
        <f>IF(L735&lt;&gt;1,N735,'Tracking Data'!R735)</f>
        <v>#VALUE!</v>
      </c>
    </row>
    <row r="736" spans="5:15" x14ac:dyDescent="0.25">
      <c r="E736" t="str">
        <f ca="1">IF(AND('Tracking Data'!K736&lt;&gt;"",'Tracking Data'!L736="",'Tracking Data'!$C736&lt;&gt;"Blocked",'Tracking Data'!$C736&lt;&gt;"Aborted"),1,"")</f>
        <v/>
      </c>
      <c r="F736" t="str">
        <f ca="1">IF(AND('Tracking Data'!L736&lt;&gt;"",'Tracking Data'!M736="",'Tracking Data'!$C736&lt;&gt;"Blocked",'Tracking Data'!$C736&lt;&gt;"Aborted"),1,"")</f>
        <v/>
      </c>
      <c r="G736" t="str">
        <f ca="1">IF(AND('Tracking Data'!M736&lt;&gt;"",'Tracking Data'!N736="",'Tracking Data'!$C736&lt;&gt;"Blocked",'Tracking Data'!$C736&lt;&gt;"Aborted"),1,"")</f>
        <v/>
      </c>
      <c r="H736" t="str">
        <f ca="1">IF(AND('Tracking Data'!N736&lt;&gt;"",'Tracking Data'!O736="",'Tracking Data'!$C736&lt;&gt;"Blocked",'Tracking Data'!$C736&lt;&gt;"Aborted"),1,"")</f>
        <v/>
      </c>
      <c r="I736" t="str">
        <f ca="1">IF(AND('Tracking Data'!O736&lt;&gt;"",'Tracking Data'!P736="",'Tracking Data'!$C736&lt;&gt;"Blocked",'Tracking Data'!$C736&lt;&gt;"Aborted"),1,"")</f>
        <v/>
      </c>
      <c r="J736" t="str">
        <f ca="1">IF(AND('Tracking Data'!P736&lt;&gt;"",'Tracking Data'!Q736="",'Tracking Data'!$C736&lt;&gt;"Blocked",'Tracking Data'!$C736&lt;&gt;"Aborted"),1,"")</f>
        <v/>
      </c>
      <c r="K736" t="str">
        <f ca="1">IF(AND('Tracking Data'!Q736&lt;&gt;"",'Tracking Data'!R736="",'Tracking Data'!$C736&lt;&gt;"Blocked",'Tracking Data'!$C736&lt;&gt;"Aborted"),1,"")</f>
        <v/>
      </c>
      <c r="L736" t="str">
        <f>IF('Tracking Data'!R736&lt;&gt;"",1,"")</f>
        <v/>
      </c>
      <c r="M736" t="b">
        <f>IF('Tracking Data'!H736="XS",0,IF('Tracking Data'!H736="S",2,IF('Tracking Data'!H736="M",3,IF('Tracking Data'!H736="L",5,IF('Tracking Data'!H736="XL",10)))))</f>
        <v>0</v>
      </c>
      <c r="N736" s="22" t="e">
        <f>WORKDAY('Tracking Data'!K736,M736)</f>
        <v>#VALUE!</v>
      </c>
      <c r="O736" s="22" t="e">
        <f>IF(L736&lt;&gt;1,N736,'Tracking Data'!R736)</f>
        <v>#VALUE!</v>
      </c>
    </row>
    <row r="737" spans="5:15" x14ac:dyDescent="0.25">
      <c r="E737" t="str">
        <f ca="1">IF(AND('Tracking Data'!K737&lt;&gt;"",'Tracking Data'!L737="",'Tracking Data'!$C737&lt;&gt;"Blocked",'Tracking Data'!$C737&lt;&gt;"Aborted"),1,"")</f>
        <v/>
      </c>
      <c r="F737" t="str">
        <f ca="1">IF(AND('Tracking Data'!L737&lt;&gt;"",'Tracking Data'!M737="",'Tracking Data'!$C737&lt;&gt;"Blocked",'Tracking Data'!$C737&lt;&gt;"Aborted"),1,"")</f>
        <v/>
      </c>
      <c r="G737" t="str">
        <f ca="1">IF(AND('Tracking Data'!M737&lt;&gt;"",'Tracking Data'!N737="",'Tracking Data'!$C737&lt;&gt;"Blocked",'Tracking Data'!$C737&lt;&gt;"Aborted"),1,"")</f>
        <v/>
      </c>
      <c r="H737" t="str">
        <f ca="1">IF(AND('Tracking Data'!N737&lt;&gt;"",'Tracking Data'!O737="",'Tracking Data'!$C737&lt;&gt;"Blocked",'Tracking Data'!$C737&lt;&gt;"Aborted"),1,"")</f>
        <v/>
      </c>
      <c r="I737" t="str">
        <f ca="1">IF(AND('Tracking Data'!O737&lt;&gt;"",'Tracking Data'!P737="",'Tracking Data'!$C737&lt;&gt;"Blocked",'Tracking Data'!$C737&lt;&gt;"Aborted"),1,"")</f>
        <v/>
      </c>
      <c r="J737" t="str">
        <f ca="1">IF(AND('Tracking Data'!P737&lt;&gt;"",'Tracking Data'!Q737="",'Tracking Data'!$C737&lt;&gt;"Blocked",'Tracking Data'!$C737&lt;&gt;"Aborted"),1,"")</f>
        <v/>
      </c>
      <c r="K737" t="str">
        <f ca="1">IF(AND('Tracking Data'!Q737&lt;&gt;"",'Tracking Data'!R737="",'Tracking Data'!$C737&lt;&gt;"Blocked",'Tracking Data'!$C737&lt;&gt;"Aborted"),1,"")</f>
        <v/>
      </c>
      <c r="L737" t="str">
        <f>IF('Tracking Data'!R737&lt;&gt;"",1,"")</f>
        <v/>
      </c>
      <c r="M737" t="b">
        <f>IF('Tracking Data'!H737="XS",0,IF('Tracking Data'!H737="S",2,IF('Tracking Data'!H737="M",3,IF('Tracking Data'!H737="L",5,IF('Tracking Data'!H737="XL",10)))))</f>
        <v>0</v>
      </c>
      <c r="N737" s="22" t="e">
        <f>WORKDAY('Tracking Data'!K737,M737)</f>
        <v>#VALUE!</v>
      </c>
      <c r="O737" s="22" t="e">
        <f>IF(L737&lt;&gt;1,N737,'Tracking Data'!R737)</f>
        <v>#VALUE!</v>
      </c>
    </row>
    <row r="738" spans="5:15" x14ac:dyDescent="0.25">
      <c r="E738" t="str">
        <f ca="1">IF(AND('Tracking Data'!K738&lt;&gt;"",'Tracking Data'!L738="",'Tracking Data'!$C738&lt;&gt;"Blocked",'Tracking Data'!$C738&lt;&gt;"Aborted"),1,"")</f>
        <v/>
      </c>
      <c r="F738" t="str">
        <f ca="1">IF(AND('Tracking Data'!L738&lt;&gt;"",'Tracking Data'!M738="",'Tracking Data'!$C738&lt;&gt;"Blocked",'Tracking Data'!$C738&lt;&gt;"Aborted"),1,"")</f>
        <v/>
      </c>
      <c r="G738" t="str">
        <f ca="1">IF(AND('Tracking Data'!M738&lt;&gt;"",'Tracking Data'!N738="",'Tracking Data'!$C738&lt;&gt;"Blocked",'Tracking Data'!$C738&lt;&gt;"Aborted"),1,"")</f>
        <v/>
      </c>
      <c r="H738" t="str">
        <f ca="1">IF(AND('Tracking Data'!N738&lt;&gt;"",'Tracking Data'!O738="",'Tracking Data'!$C738&lt;&gt;"Blocked",'Tracking Data'!$C738&lt;&gt;"Aborted"),1,"")</f>
        <v/>
      </c>
      <c r="I738" t="str">
        <f ca="1">IF(AND('Tracking Data'!O738&lt;&gt;"",'Tracking Data'!P738="",'Tracking Data'!$C738&lt;&gt;"Blocked",'Tracking Data'!$C738&lt;&gt;"Aborted"),1,"")</f>
        <v/>
      </c>
      <c r="J738" t="str">
        <f ca="1">IF(AND('Tracking Data'!P738&lt;&gt;"",'Tracking Data'!Q738="",'Tracking Data'!$C738&lt;&gt;"Blocked",'Tracking Data'!$C738&lt;&gt;"Aborted"),1,"")</f>
        <v/>
      </c>
      <c r="K738" t="str">
        <f ca="1">IF(AND('Tracking Data'!Q738&lt;&gt;"",'Tracking Data'!R738="",'Tracking Data'!$C738&lt;&gt;"Blocked",'Tracking Data'!$C738&lt;&gt;"Aborted"),1,"")</f>
        <v/>
      </c>
      <c r="L738" t="str">
        <f>IF('Tracking Data'!R738&lt;&gt;"",1,"")</f>
        <v/>
      </c>
      <c r="M738" t="b">
        <f>IF('Tracking Data'!H738="XS",0,IF('Tracking Data'!H738="S",2,IF('Tracking Data'!H738="M",3,IF('Tracking Data'!H738="L",5,IF('Tracking Data'!H738="XL",10)))))</f>
        <v>0</v>
      </c>
      <c r="N738" s="22" t="e">
        <f>WORKDAY('Tracking Data'!K738,M738)</f>
        <v>#VALUE!</v>
      </c>
      <c r="O738" s="22" t="e">
        <f>IF(L738&lt;&gt;1,N738,'Tracking Data'!R738)</f>
        <v>#VALUE!</v>
      </c>
    </row>
    <row r="739" spans="5:15" x14ac:dyDescent="0.25">
      <c r="E739" t="str">
        <f ca="1">IF(AND('Tracking Data'!K739&lt;&gt;"",'Tracking Data'!L739="",'Tracking Data'!$C739&lt;&gt;"Blocked",'Tracking Data'!$C739&lt;&gt;"Aborted"),1,"")</f>
        <v/>
      </c>
      <c r="F739" t="str">
        <f ca="1">IF(AND('Tracking Data'!L739&lt;&gt;"",'Tracking Data'!M739="",'Tracking Data'!$C739&lt;&gt;"Blocked",'Tracking Data'!$C739&lt;&gt;"Aborted"),1,"")</f>
        <v/>
      </c>
      <c r="G739" t="str">
        <f ca="1">IF(AND('Tracking Data'!M739&lt;&gt;"",'Tracking Data'!N739="",'Tracking Data'!$C739&lt;&gt;"Blocked",'Tracking Data'!$C739&lt;&gt;"Aborted"),1,"")</f>
        <v/>
      </c>
      <c r="H739" t="str">
        <f ca="1">IF(AND('Tracking Data'!N739&lt;&gt;"",'Tracking Data'!O739="",'Tracking Data'!$C739&lt;&gt;"Blocked",'Tracking Data'!$C739&lt;&gt;"Aborted"),1,"")</f>
        <v/>
      </c>
      <c r="I739" t="str">
        <f ca="1">IF(AND('Tracking Data'!O739&lt;&gt;"",'Tracking Data'!P739="",'Tracking Data'!$C739&lt;&gt;"Blocked",'Tracking Data'!$C739&lt;&gt;"Aborted"),1,"")</f>
        <v/>
      </c>
      <c r="J739" t="str">
        <f ca="1">IF(AND('Tracking Data'!P739&lt;&gt;"",'Tracking Data'!Q739="",'Tracking Data'!$C739&lt;&gt;"Blocked",'Tracking Data'!$C739&lt;&gt;"Aborted"),1,"")</f>
        <v/>
      </c>
      <c r="K739" t="str">
        <f ca="1">IF(AND('Tracking Data'!Q739&lt;&gt;"",'Tracking Data'!R739="",'Tracking Data'!$C739&lt;&gt;"Blocked",'Tracking Data'!$C739&lt;&gt;"Aborted"),1,"")</f>
        <v/>
      </c>
      <c r="L739" t="str">
        <f>IF('Tracking Data'!R739&lt;&gt;"",1,"")</f>
        <v/>
      </c>
      <c r="M739" t="b">
        <f>IF('Tracking Data'!H739="XS",0,IF('Tracking Data'!H739="S",2,IF('Tracking Data'!H739="M",3,IF('Tracking Data'!H739="L",5,IF('Tracking Data'!H739="XL",10)))))</f>
        <v>0</v>
      </c>
      <c r="N739" s="22" t="e">
        <f>WORKDAY('Tracking Data'!K739,M739)</f>
        <v>#VALUE!</v>
      </c>
      <c r="O739" s="22" t="e">
        <f>IF(L739&lt;&gt;1,N739,'Tracking Data'!R739)</f>
        <v>#VALUE!</v>
      </c>
    </row>
    <row r="740" spans="5:15" x14ac:dyDescent="0.25">
      <c r="E740" t="str">
        <f ca="1">IF(AND('Tracking Data'!K740&lt;&gt;"",'Tracking Data'!L740="",'Tracking Data'!$C740&lt;&gt;"Blocked",'Tracking Data'!$C740&lt;&gt;"Aborted"),1,"")</f>
        <v/>
      </c>
      <c r="F740" t="str">
        <f ca="1">IF(AND('Tracking Data'!L740&lt;&gt;"",'Tracking Data'!M740="",'Tracking Data'!$C740&lt;&gt;"Blocked",'Tracking Data'!$C740&lt;&gt;"Aborted"),1,"")</f>
        <v/>
      </c>
      <c r="G740" t="str">
        <f ca="1">IF(AND('Tracking Data'!M740&lt;&gt;"",'Tracking Data'!N740="",'Tracking Data'!$C740&lt;&gt;"Blocked",'Tracking Data'!$C740&lt;&gt;"Aborted"),1,"")</f>
        <v/>
      </c>
      <c r="H740" t="str">
        <f ca="1">IF(AND('Tracking Data'!N740&lt;&gt;"",'Tracking Data'!O740="",'Tracking Data'!$C740&lt;&gt;"Blocked",'Tracking Data'!$C740&lt;&gt;"Aborted"),1,"")</f>
        <v/>
      </c>
      <c r="I740" t="str">
        <f ca="1">IF(AND('Tracking Data'!O740&lt;&gt;"",'Tracking Data'!P740="",'Tracking Data'!$C740&lt;&gt;"Blocked",'Tracking Data'!$C740&lt;&gt;"Aborted"),1,"")</f>
        <v/>
      </c>
      <c r="J740" t="str">
        <f ca="1">IF(AND('Tracking Data'!P740&lt;&gt;"",'Tracking Data'!Q740="",'Tracking Data'!$C740&lt;&gt;"Blocked",'Tracking Data'!$C740&lt;&gt;"Aborted"),1,"")</f>
        <v/>
      </c>
      <c r="K740" t="str">
        <f ca="1">IF(AND('Tracking Data'!Q740&lt;&gt;"",'Tracking Data'!R740="",'Tracking Data'!$C740&lt;&gt;"Blocked",'Tracking Data'!$C740&lt;&gt;"Aborted"),1,"")</f>
        <v/>
      </c>
      <c r="L740" t="str">
        <f>IF('Tracking Data'!R740&lt;&gt;"",1,"")</f>
        <v/>
      </c>
      <c r="M740" t="b">
        <f>IF('Tracking Data'!H740="XS",0,IF('Tracking Data'!H740="S",2,IF('Tracking Data'!H740="M",3,IF('Tracking Data'!H740="L",5,IF('Tracking Data'!H740="XL",10)))))</f>
        <v>0</v>
      </c>
      <c r="N740" s="22" t="e">
        <f>WORKDAY('Tracking Data'!K740,M740)</f>
        <v>#VALUE!</v>
      </c>
      <c r="O740" s="22" t="e">
        <f>IF(L740&lt;&gt;1,N740,'Tracking Data'!R740)</f>
        <v>#VALUE!</v>
      </c>
    </row>
    <row r="741" spans="5:15" x14ac:dyDescent="0.25">
      <c r="E741" t="str">
        <f ca="1">IF(AND('Tracking Data'!K741&lt;&gt;"",'Tracking Data'!L741="",'Tracking Data'!$C741&lt;&gt;"Blocked",'Tracking Data'!$C741&lt;&gt;"Aborted"),1,"")</f>
        <v/>
      </c>
      <c r="F741" t="str">
        <f ca="1">IF(AND('Tracking Data'!L741&lt;&gt;"",'Tracking Data'!M741="",'Tracking Data'!$C741&lt;&gt;"Blocked",'Tracking Data'!$C741&lt;&gt;"Aborted"),1,"")</f>
        <v/>
      </c>
      <c r="G741" t="str">
        <f ca="1">IF(AND('Tracking Data'!M741&lt;&gt;"",'Tracking Data'!N741="",'Tracking Data'!$C741&lt;&gt;"Blocked",'Tracking Data'!$C741&lt;&gt;"Aborted"),1,"")</f>
        <v/>
      </c>
      <c r="H741" t="str">
        <f ca="1">IF(AND('Tracking Data'!N741&lt;&gt;"",'Tracking Data'!O741="",'Tracking Data'!$C741&lt;&gt;"Blocked",'Tracking Data'!$C741&lt;&gt;"Aborted"),1,"")</f>
        <v/>
      </c>
      <c r="I741" t="str">
        <f ca="1">IF(AND('Tracking Data'!O741&lt;&gt;"",'Tracking Data'!P741="",'Tracking Data'!$C741&lt;&gt;"Blocked",'Tracking Data'!$C741&lt;&gt;"Aborted"),1,"")</f>
        <v/>
      </c>
      <c r="J741" t="str">
        <f ca="1">IF(AND('Tracking Data'!P741&lt;&gt;"",'Tracking Data'!Q741="",'Tracking Data'!$C741&lt;&gt;"Blocked",'Tracking Data'!$C741&lt;&gt;"Aborted"),1,"")</f>
        <v/>
      </c>
      <c r="K741" t="str">
        <f ca="1">IF(AND('Tracking Data'!Q741&lt;&gt;"",'Tracking Data'!R741="",'Tracking Data'!$C741&lt;&gt;"Blocked",'Tracking Data'!$C741&lt;&gt;"Aborted"),1,"")</f>
        <v/>
      </c>
      <c r="L741" t="str">
        <f>IF('Tracking Data'!R741&lt;&gt;"",1,"")</f>
        <v/>
      </c>
      <c r="M741" t="b">
        <f>IF('Tracking Data'!H741="XS",0,IF('Tracking Data'!H741="S",2,IF('Tracking Data'!H741="M",3,IF('Tracking Data'!H741="L",5,IF('Tracking Data'!H741="XL",10)))))</f>
        <v>0</v>
      </c>
      <c r="N741" s="22" t="e">
        <f>WORKDAY('Tracking Data'!K741,M741)</f>
        <v>#VALUE!</v>
      </c>
      <c r="O741" s="22" t="e">
        <f>IF(L741&lt;&gt;1,N741,'Tracking Data'!R741)</f>
        <v>#VALUE!</v>
      </c>
    </row>
    <row r="742" spans="5:15" x14ac:dyDescent="0.25">
      <c r="E742" t="str">
        <f ca="1">IF(AND('Tracking Data'!K742&lt;&gt;"",'Tracking Data'!L742="",'Tracking Data'!$C742&lt;&gt;"Blocked",'Tracking Data'!$C742&lt;&gt;"Aborted"),1,"")</f>
        <v/>
      </c>
      <c r="F742" t="str">
        <f ca="1">IF(AND('Tracking Data'!L742&lt;&gt;"",'Tracking Data'!M742="",'Tracking Data'!$C742&lt;&gt;"Blocked",'Tracking Data'!$C742&lt;&gt;"Aborted"),1,"")</f>
        <v/>
      </c>
      <c r="G742" t="str">
        <f ca="1">IF(AND('Tracking Data'!M742&lt;&gt;"",'Tracking Data'!N742="",'Tracking Data'!$C742&lt;&gt;"Blocked",'Tracking Data'!$C742&lt;&gt;"Aborted"),1,"")</f>
        <v/>
      </c>
      <c r="H742" t="str">
        <f ca="1">IF(AND('Tracking Data'!N742&lt;&gt;"",'Tracking Data'!O742="",'Tracking Data'!$C742&lt;&gt;"Blocked",'Tracking Data'!$C742&lt;&gt;"Aborted"),1,"")</f>
        <v/>
      </c>
      <c r="I742" t="str">
        <f ca="1">IF(AND('Tracking Data'!O742&lt;&gt;"",'Tracking Data'!P742="",'Tracking Data'!$C742&lt;&gt;"Blocked",'Tracking Data'!$C742&lt;&gt;"Aborted"),1,"")</f>
        <v/>
      </c>
      <c r="J742" t="str">
        <f ca="1">IF(AND('Tracking Data'!P742&lt;&gt;"",'Tracking Data'!Q742="",'Tracking Data'!$C742&lt;&gt;"Blocked",'Tracking Data'!$C742&lt;&gt;"Aborted"),1,"")</f>
        <v/>
      </c>
      <c r="K742" t="str">
        <f ca="1">IF(AND('Tracking Data'!Q742&lt;&gt;"",'Tracking Data'!R742="",'Tracking Data'!$C742&lt;&gt;"Blocked",'Tracking Data'!$C742&lt;&gt;"Aborted"),1,"")</f>
        <v/>
      </c>
      <c r="L742" t="str">
        <f>IF('Tracking Data'!R742&lt;&gt;"",1,"")</f>
        <v/>
      </c>
      <c r="M742" t="b">
        <f>IF('Tracking Data'!H742="XS",0,IF('Tracking Data'!H742="S",2,IF('Tracking Data'!H742="M",3,IF('Tracking Data'!H742="L",5,IF('Tracking Data'!H742="XL",10)))))</f>
        <v>0</v>
      </c>
      <c r="N742" s="22" t="e">
        <f>WORKDAY('Tracking Data'!K742,M742)</f>
        <v>#VALUE!</v>
      </c>
      <c r="O742" s="22" t="e">
        <f>IF(L742&lt;&gt;1,N742,'Tracking Data'!R742)</f>
        <v>#VALUE!</v>
      </c>
    </row>
    <row r="743" spans="5:15" x14ac:dyDescent="0.25">
      <c r="E743" t="str">
        <f ca="1">IF(AND('Tracking Data'!K743&lt;&gt;"",'Tracking Data'!L743="",'Tracking Data'!$C743&lt;&gt;"Blocked",'Tracking Data'!$C743&lt;&gt;"Aborted"),1,"")</f>
        <v/>
      </c>
      <c r="F743" t="str">
        <f ca="1">IF(AND('Tracking Data'!L743&lt;&gt;"",'Tracking Data'!M743="",'Tracking Data'!$C743&lt;&gt;"Blocked",'Tracking Data'!$C743&lt;&gt;"Aborted"),1,"")</f>
        <v/>
      </c>
      <c r="G743" t="str">
        <f ca="1">IF(AND('Tracking Data'!M743&lt;&gt;"",'Tracking Data'!N743="",'Tracking Data'!$C743&lt;&gt;"Blocked",'Tracking Data'!$C743&lt;&gt;"Aborted"),1,"")</f>
        <v/>
      </c>
      <c r="H743" t="str">
        <f ca="1">IF(AND('Tracking Data'!N743&lt;&gt;"",'Tracking Data'!O743="",'Tracking Data'!$C743&lt;&gt;"Blocked",'Tracking Data'!$C743&lt;&gt;"Aborted"),1,"")</f>
        <v/>
      </c>
      <c r="I743" t="str">
        <f ca="1">IF(AND('Tracking Data'!O743&lt;&gt;"",'Tracking Data'!P743="",'Tracking Data'!$C743&lt;&gt;"Blocked",'Tracking Data'!$C743&lt;&gt;"Aborted"),1,"")</f>
        <v/>
      </c>
      <c r="J743" t="str">
        <f ca="1">IF(AND('Tracking Data'!P743&lt;&gt;"",'Tracking Data'!Q743="",'Tracking Data'!$C743&lt;&gt;"Blocked",'Tracking Data'!$C743&lt;&gt;"Aborted"),1,"")</f>
        <v/>
      </c>
      <c r="K743" t="str">
        <f ca="1">IF(AND('Tracking Data'!Q743&lt;&gt;"",'Tracking Data'!R743="",'Tracking Data'!$C743&lt;&gt;"Blocked",'Tracking Data'!$C743&lt;&gt;"Aborted"),1,"")</f>
        <v/>
      </c>
      <c r="L743" t="str">
        <f>IF('Tracking Data'!R743&lt;&gt;"",1,"")</f>
        <v/>
      </c>
      <c r="M743" t="b">
        <f>IF('Tracking Data'!H743="XS",0,IF('Tracking Data'!H743="S",2,IF('Tracking Data'!H743="M",3,IF('Tracking Data'!H743="L",5,IF('Tracking Data'!H743="XL",10)))))</f>
        <v>0</v>
      </c>
      <c r="N743" s="22" t="e">
        <f>WORKDAY('Tracking Data'!K743,M743)</f>
        <v>#VALUE!</v>
      </c>
      <c r="O743" s="22" t="e">
        <f>IF(L743&lt;&gt;1,N743,'Tracking Data'!R743)</f>
        <v>#VALUE!</v>
      </c>
    </row>
    <row r="744" spans="5:15" x14ac:dyDescent="0.25">
      <c r="E744" t="str">
        <f ca="1">IF(AND('Tracking Data'!K744&lt;&gt;"",'Tracking Data'!L744="",'Tracking Data'!$C744&lt;&gt;"Blocked",'Tracking Data'!$C744&lt;&gt;"Aborted"),1,"")</f>
        <v/>
      </c>
      <c r="F744" t="str">
        <f ca="1">IF(AND('Tracking Data'!L744&lt;&gt;"",'Tracking Data'!M744="",'Tracking Data'!$C744&lt;&gt;"Blocked",'Tracking Data'!$C744&lt;&gt;"Aborted"),1,"")</f>
        <v/>
      </c>
      <c r="G744" t="str">
        <f ca="1">IF(AND('Tracking Data'!M744&lt;&gt;"",'Tracking Data'!N744="",'Tracking Data'!$C744&lt;&gt;"Blocked",'Tracking Data'!$C744&lt;&gt;"Aborted"),1,"")</f>
        <v/>
      </c>
      <c r="H744" t="str">
        <f ca="1">IF(AND('Tracking Data'!N744&lt;&gt;"",'Tracking Data'!O744="",'Tracking Data'!$C744&lt;&gt;"Blocked",'Tracking Data'!$C744&lt;&gt;"Aborted"),1,"")</f>
        <v/>
      </c>
      <c r="I744" t="str">
        <f ca="1">IF(AND('Tracking Data'!O744&lt;&gt;"",'Tracking Data'!P744="",'Tracking Data'!$C744&lt;&gt;"Blocked",'Tracking Data'!$C744&lt;&gt;"Aborted"),1,"")</f>
        <v/>
      </c>
      <c r="J744" t="str">
        <f ca="1">IF(AND('Tracking Data'!P744&lt;&gt;"",'Tracking Data'!Q744="",'Tracking Data'!$C744&lt;&gt;"Blocked",'Tracking Data'!$C744&lt;&gt;"Aborted"),1,"")</f>
        <v/>
      </c>
      <c r="K744" t="str">
        <f ca="1">IF(AND('Tracking Data'!Q744&lt;&gt;"",'Tracking Data'!R744="",'Tracking Data'!$C744&lt;&gt;"Blocked",'Tracking Data'!$C744&lt;&gt;"Aborted"),1,"")</f>
        <v/>
      </c>
      <c r="L744" t="str">
        <f>IF('Tracking Data'!R744&lt;&gt;"",1,"")</f>
        <v/>
      </c>
      <c r="M744" t="b">
        <f>IF('Tracking Data'!H744="XS",0,IF('Tracking Data'!H744="S",2,IF('Tracking Data'!H744="M",3,IF('Tracking Data'!H744="L",5,IF('Tracking Data'!H744="XL",10)))))</f>
        <v>0</v>
      </c>
      <c r="N744" s="22" t="e">
        <f>WORKDAY('Tracking Data'!K744,M744)</f>
        <v>#VALUE!</v>
      </c>
      <c r="O744" s="22" t="e">
        <f>IF(L744&lt;&gt;1,N744,'Tracking Data'!R744)</f>
        <v>#VALUE!</v>
      </c>
    </row>
    <row r="745" spans="5:15" x14ac:dyDescent="0.25">
      <c r="E745" t="str">
        <f ca="1">IF(AND('Tracking Data'!K745&lt;&gt;"",'Tracking Data'!L745="",'Tracking Data'!$C745&lt;&gt;"Blocked",'Tracking Data'!$C745&lt;&gt;"Aborted"),1,"")</f>
        <v/>
      </c>
      <c r="F745" t="str">
        <f ca="1">IF(AND('Tracking Data'!L745&lt;&gt;"",'Tracking Data'!M745="",'Tracking Data'!$C745&lt;&gt;"Blocked",'Tracking Data'!$C745&lt;&gt;"Aborted"),1,"")</f>
        <v/>
      </c>
      <c r="G745" t="str">
        <f ca="1">IF(AND('Tracking Data'!M745&lt;&gt;"",'Tracking Data'!N745="",'Tracking Data'!$C745&lt;&gt;"Blocked",'Tracking Data'!$C745&lt;&gt;"Aborted"),1,"")</f>
        <v/>
      </c>
      <c r="H745" t="str">
        <f ca="1">IF(AND('Tracking Data'!N745&lt;&gt;"",'Tracking Data'!O745="",'Tracking Data'!$C745&lt;&gt;"Blocked",'Tracking Data'!$C745&lt;&gt;"Aborted"),1,"")</f>
        <v/>
      </c>
      <c r="I745" t="str">
        <f ca="1">IF(AND('Tracking Data'!O745&lt;&gt;"",'Tracking Data'!P745="",'Tracking Data'!$C745&lt;&gt;"Blocked",'Tracking Data'!$C745&lt;&gt;"Aborted"),1,"")</f>
        <v/>
      </c>
      <c r="J745" t="str">
        <f ca="1">IF(AND('Tracking Data'!P745&lt;&gt;"",'Tracking Data'!Q745="",'Tracking Data'!$C745&lt;&gt;"Blocked",'Tracking Data'!$C745&lt;&gt;"Aborted"),1,"")</f>
        <v/>
      </c>
      <c r="K745" t="str">
        <f ca="1">IF(AND('Tracking Data'!Q745&lt;&gt;"",'Tracking Data'!R745="",'Tracking Data'!$C745&lt;&gt;"Blocked",'Tracking Data'!$C745&lt;&gt;"Aborted"),1,"")</f>
        <v/>
      </c>
      <c r="L745" t="str">
        <f>IF('Tracking Data'!R745&lt;&gt;"",1,"")</f>
        <v/>
      </c>
      <c r="M745" t="b">
        <f>IF('Tracking Data'!H745="XS",0,IF('Tracking Data'!H745="S",2,IF('Tracking Data'!H745="M",3,IF('Tracking Data'!H745="L",5,IF('Tracking Data'!H745="XL",10)))))</f>
        <v>0</v>
      </c>
      <c r="N745" s="22" t="e">
        <f>WORKDAY('Tracking Data'!K745,M745)</f>
        <v>#VALUE!</v>
      </c>
      <c r="O745" s="22" t="e">
        <f>IF(L745&lt;&gt;1,N745,'Tracking Data'!R745)</f>
        <v>#VALUE!</v>
      </c>
    </row>
    <row r="746" spans="5:15" x14ac:dyDescent="0.25">
      <c r="E746" t="str">
        <f ca="1">IF(AND('Tracking Data'!K746&lt;&gt;"",'Tracking Data'!L746="",'Tracking Data'!$C746&lt;&gt;"Blocked",'Tracking Data'!$C746&lt;&gt;"Aborted"),1,"")</f>
        <v/>
      </c>
      <c r="F746" t="str">
        <f ca="1">IF(AND('Tracking Data'!L746&lt;&gt;"",'Tracking Data'!M746="",'Tracking Data'!$C746&lt;&gt;"Blocked",'Tracking Data'!$C746&lt;&gt;"Aborted"),1,"")</f>
        <v/>
      </c>
      <c r="G746" t="str">
        <f ca="1">IF(AND('Tracking Data'!M746&lt;&gt;"",'Tracking Data'!N746="",'Tracking Data'!$C746&lt;&gt;"Blocked",'Tracking Data'!$C746&lt;&gt;"Aborted"),1,"")</f>
        <v/>
      </c>
      <c r="H746" t="str">
        <f ca="1">IF(AND('Tracking Data'!N746&lt;&gt;"",'Tracking Data'!O746="",'Tracking Data'!$C746&lt;&gt;"Blocked",'Tracking Data'!$C746&lt;&gt;"Aborted"),1,"")</f>
        <v/>
      </c>
      <c r="I746" t="str">
        <f ca="1">IF(AND('Tracking Data'!O746&lt;&gt;"",'Tracking Data'!P746="",'Tracking Data'!$C746&lt;&gt;"Blocked",'Tracking Data'!$C746&lt;&gt;"Aborted"),1,"")</f>
        <v/>
      </c>
      <c r="J746" t="str">
        <f ca="1">IF(AND('Tracking Data'!P746&lt;&gt;"",'Tracking Data'!Q746="",'Tracking Data'!$C746&lt;&gt;"Blocked",'Tracking Data'!$C746&lt;&gt;"Aborted"),1,"")</f>
        <v/>
      </c>
      <c r="K746" t="str">
        <f ca="1">IF(AND('Tracking Data'!Q746&lt;&gt;"",'Tracking Data'!R746="",'Tracking Data'!$C746&lt;&gt;"Blocked",'Tracking Data'!$C746&lt;&gt;"Aborted"),1,"")</f>
        <v/>
      </c>
      <c r="L746" t="str">
        <f>IF('Tracking Data'!R746&lt;&gt;"",1,"")</f>
        <v/>
      </c>
      <c r="M746" t="b">
        <f>IF('Tracking Data'!H746="XS",0,IF('Tracking Data'!H746="S",2,IF('Tracking Data'!H746="M",3,IF('Tracking Data'!H746="L",5,IF('Tracking Data'!H746="XL",10)))))</f>
        <v>0</v>
      </c>
      <c r="N746" s="22" t="e">
        <f>WORKDAY('Tracking Data'!K746,M746)</f>
        <v>#VALUE!</v>
      </c>
      <c r="O746" s="22" t="e">
        <f>IF(L746&lt;&gt;1,N746,'Tracking Data'!R746)</f>
        <v>#VALUE!</v>
      </c>
    </row>
    <row r="747" spans="5:15" x14ac:dyDescent="0.25">
      <c r="E747" t="str">
        <f ca="1">IF(AND('Tracking Data'!K747&lt;&gt;"",'Tracking Data'!L747="",'Tracking Data'!$C747&lt;&gt;"Blocked",'Tracking Data'!$C747&lt;&gt;"Aborted"),1,"")</f>
        <v/>
      </c>
      <c r="F747" t="str">
        <f ca="1">IF(AND('Tracking Data'!L747&lt;&gt;"",'Tracking Data'!M747="",'Tracking Data'!$C747&lt;&gt;"Blocked",'Tracking Data'!$C747&lt;&gt;"Aborted"),1,"")</f>
        <v/>
      </c>
      <c r="G747" t="str">
        <f ca="1">IF(AND('Tracking Data'!M747&lt;&gt;"",'Tracking Data'!N747="",'Tracking Data'!$C747&lt;&gt;"Blocked",'Tracking Data'!$C747&lt;&gt;"Aborted"),1,"")</f>
        <v/>
      </c>
      <c r="H747" t="str">
        <f ca="1">IF(AND('Tracking Data'!N747&lt;&gt;"",'Tracking Data'!O747="",'Tracking Data'!$C747&lt;&gt;"Blocked",'Tracking Data'!$C747&lt;&gt;"Aborted"),1,"")</f>
        <v/>
      </c>
      <c r="I747" t="str">
        <f ca="1">IF(AND('Tracking Data'!O747&lt;&gt;"",'Tracking Data'!P747="",'Tracking Data'!$C747&lt;&gt;"Blocked",'Tracking Data'!$C747&lt;&gt;"Aborted"),1,"")</f>
        <v/>
      </c>
      <c r="J747" t="str">
        <f ca="1">IF(AND('Tracking Data'!P747&lt;&gt;"",'Tracking Data'!Q747="",'Tracking Data'!$C747&lt;&gt;"Blocked",'Tracking Data'!$C747&lt;&gt;"Aborted"),1,"")</f>
        <v/>
      </c>
      <c r="K747" t="str">
        <f ca="1">IF(AND('Tracking Data'!Q747&lt;&gt;"",'Tracking Data'!R747="",'Tracking Data'!$C747&lt;&gt;"Blocked",'Tracking Data'!$C747&lt;&gt;"Aborted"),1,"")</f>
        <v/>
      </c>
      <c r="L747" t="str">
        <f>IF('Tracking Data'!R747&lt;&gt;"",1,"")</f>
        <v/>
      </c>
      <c r="M747" t="b">
        <f>IF('Tracking Data'!H747="XS",0,IF('Tracking Data'!H747="S",2,IF('Tracking Data'!H747="M",3,IF('Tracking Data'!H747="L",5,IF('Tracking Data'!H747="XL",10)))))</f>
        <v>0</v>
      </c>
      <c r="N747" s="22" t="e">
        <f>WORKDAY('Tracking Data'!K747,M747)</f>
        <v>#VALUE!</v>
      </c>
      <c r="O747" s="22" t="e">
        <f>IF(L747&lt;&gt;1,N747,'Tracking Data'!R747)</f>
        <v>#VALUE!</v>
      </c>
    </row>
    <row r="748" spans="5:15" x14ac:dyDescent="0.25">
      <c r="E748" t="str">
        <f ca="1">IF(AND('Tracking Data'!K748&lt;&gt;"",'Tracking Data'!L748="",'Tracking Data'!$C748&lt;&gt;"Blocked",'Tracking Data'!$C748&lt;&gt;"Aborted"),1,"")</f>
        <v/>
      </c>
      <c r="F748" t="str">
        <f ca="1">IF(AND('Tracking Data'!L748&lt;&gt;"",'Tracking Data'!M748="",'Tracking Data'!$C748&lt;&gt;"Blocked",'Tracking Data'!$C748&lt;&gt;"Aborted"),1,"")</f>
        <v/>
      </c>
      <c r="G748" t="str">
        <f ca="1">IF(AND('Tracking Data'!M748&lt;&gt;"",'Tracking Data'!N748="",'Tracking Data'!$C748&lt;&gt;"Blocked",'Tracking Data'!$C748&lt;&gt;"Aborted"),1,"")</f>
        <v/>
      </c>
      <c r="H748" t="str">
        <f ca="1">IF(AND('Tracking Data'!N748&lt;&gt;"",'Tracking Data'!O748="",'Tracking Data'!$C748&lt;&gt;"Blocked",'Tracking Data'!$C748&lt;&gt;"Aborted"),1,"")</f>
        <v/>
      </c>
      <c r="I748" t="str">
        <f ca="1">IF(AND('Tracking Data'!O748&lt;&gt;"",'Tracking Data'!P748="",'Tracking Data'!$C748&lt;&gt;"Blocked",'Tracking Data'!$C748&lt;&gt;"Aborted"),1,"")</f>
        <v/>
      </c>
      <c r="J748" t="str">
        <f ca="1">IF(AND('Tracking Data'!P748&lt;&gt;"",'Tracking Data'!Q748="",'Tracking Data'!$C748&lt;&gt;"Blocked",'Tracking Data'!$C748&lt;&gt;"Aborted"),1,"")</f>
        <v/>
      </c>
      <c r="K748" t="str">
        <f ca="1">IF(AND('Tracking Data'!Q748&lt;&gt;"",'Tracking Data'!R748="",'Tracking Data'!$C748&lt;&gt;"Blocked",'Tracking Data'!$C748&lt;&gt;"Aborted"),1,"")</f>
        <v/>
      </c>
      <c r="L748" t="str">
        <f>IF('Tracking Data'!R748&lt;&gt;"",1,"")</f>
        <v/>
      </c>
      <c r="M748" t="b">
        <f>IF('Tracking Data'!H748="XS",0,IF('Tracking Data'!H748="S",2,IF('Tracking Data'!H748="M",3,IF('Tracking Data'!H748="L",5,IF('Tracking Data'!H748="XL",10)))))</f>
        <v>0</v>
      </c>
      <c r="N748" s="22" t="e">
        <f>WORKDAY('Tracking Data'!K748,M748)</f>
        <v>#VALUE!</v>
      </c>
      <c r="O748" s="22" t="e">
        <f>IF(L748&lt;&gt;1,N748,'Tracking Data'!R748)</f>
        <v>#VALUE!</v>
      </c>
    </row>
    <row r="749" spans="5:15" x14ac:dyDescent="0.25">
      <c r="E749" t="str">
        <f ca="1">IF(AND('Tracking Data'!K749&lt;&gt;"",'Tracking Data'!L749="",'Tracking Data'!$C749&lt;&gt;"Blocked",'Tracking Data'!$C749&lt;&gt;"Aborted"),1,"")</f>
        <v/>
      </c>
      <c r="F749" t="str">
        <f ca="1">IF(AND('Tracking Data'!L749&lt;&gt;"",'Tracking Data'!M749="",'Tracking Data'!$C749&lt;&gt;"Blocked",'Tracking Data'!$C749&lt;&gt;"Aborted"),1,"")</f>
        <v/>
      </c>
      <c r="G749" t="str">
        <f ca="1">IF(AND('Tracking Data'!M749&lt;&gt;"",'Tracking Data'!N749="",'Tracking Data'!$C749&lt;&gt;"Blocked",'Tracking Data'!$C749&lt;&gt;"Aborted"),1,"")</f>
        <v/>
      </c>
      <c r="H749" t="str">
        <f ca="1">IF(AND('Tracking Data'!N749&lt;&gt;"",'Tracking Data'!O749="",'Tracking Data'!$C749&lt;&gt;"Blocked",'Tracking Data'!$C749&lt;&gt;"Aborted"),1,"")</f>
        <v/>
      </c>
      <c r="I749" t="str">
        <f ca="1">IF(AND('Tracking Data'!O749&lt;&gt;"",'Tracking Data'!P749="",'Tracking Data'!$C749&lt;&gt;"Blocked",'Tracking Data'!$C749&lt;&gt;"Aborted"),1,"")</f>
        <v/>
      </c>
      <c r="J749" t="str">
        <f ca="1">IF(AND('Tracking Data'!P749&lt;&gt;"",'Tracking Data'!Q749="",'Tracking Data'!$C749&lt;&gt;"Blocked",'Tracking Data'!$C749&lt;&gt;"Aborted"),1,"")</f>
        <v/>
      </c>
      <c r="K749" t="str">
        <f ca="1">IF(AND('Tracking Data'!Q749&lt;&gt;"",'Tracking Data'!R749="",'Tracking Data'!$C749&lt;&gt;"Blocked",'Tracking Data'!$C749&lt;&gt;"Aborted"),1,"")</f>
        <v/>
      </c>
      <c r="L749" t="str">
        <f>IF('Tracking Data'!R749&lt;&gt;"",1,"")</f>
        <v/>
      </c>
      <c r="M749" t="b">
        <f>IF('Tracking Data'!H749="XS",0,IF('Tracking Data'!H749="S",2,IF('Tracking Data'!H749="M",3,IF('Tracking Data'!H749="L",5,IF('Tracking Data'!H749="XL",10)))))</f>
        <v>0</v>
      </c>
      <c r="N749" s="22" t="e">
        <f>WORKDAY('Tracking Data'!K749,M749)</f>
        <v>#VALUE!</v>
      </c>
      <c r="O749" s="22" t="e">
        <f>IF(L749&lt;&gt;1,N749,'Tracking Data'!R749)</f>
        <v>#VALUE!</v>
      </c>
    </row>
    <row r="750" spans="5:15" x14ac:dyDescent="0.25">
      <c r="E750" t="str">
        <f ca="1">IF(AND('Tracking Data'!K750&lt;&gt;"",'Tracking Data'!L750="",'Tracking Data'!$C750&lt;&gt;"Blocked",'Tracking Data'!$C750&lt;&gt;"Aborted"),1,"")</f>
        <v/>
      </c>
      <c r="F750" t="str">
        <f ca="1">IF(AND('Tracking Data'!L750&lt;&gt;"",'Tracking Data'!M750="",'Tracking Data'!$C750&lt;&gt;"Blocked",'Tracking Data'!$C750&lt;&gt;"Aborted"),1,"")</f>
        <v/>
      </c>
      <c r="G750" t="str">
        <f ca="1">IF(AND('Tracking Data'!M750&lt;&gt;"",'Tracking Data'!N750="",'Tracking Data'!$C750&lt;&gt;"Blocked",'Tracking Data'!$C750&lt;&gt;"Aborted"),1,"")</f>
        <v/>
      </c>
      <c r="H750" t="str">
        <f ca="1">IF(AND('Tracking Data'!N750&lt;&gt;"",'Tracking Data'!O750="",'Tracking Data'!$C750&lt;&gt;"Blocked",'Tracking Data'!$C750&lt;&gt;"Aborted"),1,"")</f>
        <v/>
      </c>
      <c r="I750" t="str">
        <f ca="1">IF(AND('Tracking Data'!O750&lt;&gt;"",'Tracking Data'!P750="",'Tracking Data'!$C750&lt;&gt;"Blocked",'Tracking Data'!$C750&lt;&gt;"Aborted"),1,"")</f>
        <v/>
      </c>
      <c r="J750" t="str">
        <f ca="1">IF(AND('Tracking Data'!P750&lt;&gt;"",'Tracking Data'!Q750="",'Tracking Data'!$C750&lt;&gt;"Blocked",'Tracking Data'!$C750&lt;&gt;"Aborted"),1,"")</f>
        <v/>
      </c>
      <c r="K750" t="str">
        <f ca="1">IF(AND('Tracking Data'!Q750&lt;&gt;"",'Tracking Data'!R750="",'Tracking Data'!$C750&lt;&gt;"Blocked",'Tracking Data'!$C750&lt;&gt;"Aborted"),1,"")</f>
        <v/>
      </c>
      <c r="L750" t="str">
        <f>IF('Tracking Data'!R750&lt;&gt;"",1,"")</f>
        <v/>
      </c>
      <c r="M750" t="b">
        <f>IF('Tracking Data'!H750="XS",0,IF('Tracking Data'!H750="S",2,IF('Tracking Data'!H750="M",3,IF('Tracking Data'!H750="L",5,IF('Tracking Data'!H750="XL",10)))))</f>
        <v>0</v>
      </c>
      <c r="N750" s="22" t="e">
        <f>WORKDAY('Tracking Data'!K750,M750)</f>
        <v>#VALUE!</v>
      </c>
      <c r="O750" s="22" t="e">
        <f>IF(L750&lt;&gt;1,N750,'Tracking Data'!R750)</f>
        <v>#VALUE!</v>
      </c>
    </row>
    <row r="751" spans="5:15" x14ac:dyDescent="0.25">
      <c r="E751" t="str">
        <f ca="1">IF(AND('Tracking Data'!K751&lt;&gt;"",'Tracking Data'!L751="",'Tracking Data'!$C751&lt;&gt;"Blocked",'Tracking Data'!$C751&lt;&gt;"Aborted"),1,"")</f>
        <v/>
      </c>
      <c r="F751" t="str">
        <f ca="1">IF(AND('Tracking Data'!L751&lt;&gt;"",'Tracking Data'!M751="",'Tracking Data'!$C751&lt;&gt;"Blocked",'Tracking Data'!$C751&lt;&gt;"Aborted"),1,"")</f>
        <v/>
      </c>
      <c r="G751" t="str">
        <f ca="1">IF(AND('Tracking Data'!M751&lt;&gt;"",'Tracking Data'!N751="",'Tracking Data'!$C751&lt;&gt;"Blocked",'Tracking Data'!$C751&lt;&gt;"Aborted"),1,"")</f>
        <v/>
      </c>
      <c r="H751" t="str">
        <f ca="1">IF(AND('Tracking Data'!N751&lt;&gt;"",'Tracking Data'!O751="",'Tracking Data'!$C751&lt;&gt;"Blocked",'Tracking Data'!$C751&lt;&gt;"Aborted"),1,"")</f>
        <v/>
      </c>
      <c r="I751" t="str">
        <f ca="1">IF(AND('Tracking Data'!O751&lt;&gt;"",'Tracking Data'!P751="",'Tracking Data'!$C751&lt;&gt;"Blocked",'Tracking Data'!$C751&lt;&gt;"Aborted"),1,"")</f>
        <v/>
      </c>
      <c r="J751" t="str">
        <f ca="1">IF(AND('Tracking Data'!P751&lt;&gt;"",'Tracking Data'!Q751="",'Tracking Data'!$C751&lt;&gt;"Blocked",'Tracking Data'!$C751&lt;&gt;"Aborted"),1,"")</f>
        <v/>
      </c>
      <c r="K751" t="str">
        <f ca="1">IF(AND('Tracking Data'!Q751&lt;&gt;"",'Tracking Data'!R751="",'Tracking Data'!$C751&lt;&gt;"Blocked",'Tracking Data'!$C751&lt;&gt;"Aborted"),1,"")</f>
        <v/>
      </c>
      <c r="L751" t="str">
        <f>IF('Tracking Data'!R751&lt;&gt;"",1,"")</f>
        <v/>
      </c>
      <c r="M751" t="b">
        <f>IF('Tracking Data'!H751="XS",0,IF('Tracking Data'!H751="S",2,IF('Tracking Data'!H751="M",3,IF('Tracking Data'!H751="L",5,IF('Tracking Data'!H751="XL",10)))))</f>
        <v>0</v>
      </c>
      <c r="N751" s="22" t="e">
        <f>WORKDAY('Tracking Data'!K751,M751)</f>
        <v>#VALUE!</v>
      </c>
      <c r="O751" s="22" t="e">
        <f>IF(L751&lt;&gt;1,N751,'Tracking Data'!R751)</f>
        <v>#VALUE!</v>
      </c>
    </row>
    <row r="752" spans="5:15" x14ac:dyDescent="0.25">
      <c r="E752" t="str">
        <f ca="1">IF(AND('Tracking Data'!K752&lt;&gt;"",'Tracking Data'!L752="",'Tracking Data'!$C752&lt;&gt;"Blocked",'Tracking Data'!$C752&lt;&gt;"Aborted"),1,"")</f>
        <v/>
      </c>
      <c r="F752" t="str">
        <f ca="1">IF(AND('Tracking Data'!L752&lt;&gt;"",'Tracking Data'!M752="",'Tracking Data'!$C752&lt;&gt;"Blocked",'Tracking Data'!$C752&lt;&gt;"Aborted"),1,"")</f>
        <v/>
      </c>
      <c r="G752" t="str">
        <f ca="1">IF(AND('Tracking Data'!M752&lt;&gt;"",'Tracking Data'!N752="",'Tracking Data'!$C752&lt;&gt;"Blocked",'Tracking Data'!$C752&lt;&gt;"Aborted"),1,"")</f>
        <v/>
      </c>
      <c r="H752" t="str">
        <f ca="1">IF(AND('Tracking Data'!N752&lt;&gt;"",'Tracking Data'!O752="",'Tracking Data'!$C752&lt;&gt;"Blocked",'Tracking Data'!$C752&lt;&gt;"Aborted"),1,"")</f>
        <v/>
      </c>
      <c r="I752" t="str">
        <f ca="1">IF(AND('Tracking Data'!O752&lt;&gt;"",'Tracking Data'!P752="",'Tracking Data'!$C752&lt;&gt;"Blocked",'Tracking Data'!$C752&lt;&gt;"Aborted"),1,"")</f>
        <v/>
      </c>
      <c r="J752" t="str">
        <f ca="1">IF(AND('Tracking Data'!P752&lt;&gt;"",'Tracking Data'!Q752="",'Tracking Data'!$C752&lt;&gt;"Blocked",'Tracking Data'!$C752&lt;&gt;"Aborted"),1,"")</f>
        <v/>
      </c>
      <c r="K752" t="str">
        <f ca="1">IF(AND('Tracking Data'!Q752&lt;&gt;"",'Tracking Data'!R752="",'Tracking Data'!$C752&lt;&gt;"Blocked",'Tracking Data'!$C752&lt;&gt;"Aborted"),1,"")</f>
        <v/>
      </c>
      <c r="L752" t="str">
        <f>IF('Tracking Data'!R752&lt;&gt;"",1,"")</f>
        <v/>
      </c>
      <c r="M752" t="b">
        <f>IF('Tracking Data'!H752="XS",0,IF('Tracking Data'!H752="S",2,IF('Tracking Data'!H752="M",3,IF('Tracking Data'!H752="L",5,IF('Tracking Data'!H752="XL",10)))))</f>
        <v>0</v>
      </c>
      <c r="N752" s="22" t="e">
        <f>WORKDAY('Tracking Data'!K752,M752)</f>
        <v>#VALUE!</v>
      </c>
      <c r="O752" s="22" t="e">
        <f>IF(L752&lt;&gt;1,N752,'Tracking Data'!R752)</f>
        <v>#VALUE!</v>
      </c>
    </row>
    <row r="753" spans="5:15" x14ac:dyDescent="0.25">
      <c r="E753" t="str">
        <f ca="1">IF(AND('Tracking Data'!K753&lt;&gt;"",'Tracking Data'!L753="",'Tracking Data'!$C753&lt;&gt;"Blocked",'Tracking Data'!$C753&lt;&gt;"Aborted"),1,"")</f>
        <v/>
      </c>
      <c r="F753" t="str">
        <f ca="1">IF(AND('Tracking Data'!L753&lt;&gt;"",'Tracking Data'!M753="",'Tracking Data'!$C753&lt;&gt;"Blocked",'Tracking Data'!$C753&lt;&gt;"Aborted"),1,"")</f>
        <v/>
      </c>
      <c r="G753" t="str">
        <f ca="1">IF(AND('Tracking Data'!M753&lt;&gt;"",'Tracking Data'!N753="",'Tracking Data'!$C753&lt;&gt;"Blocked",'Tracking Data'!$C753&lt;&gt;"Aborted"),1,"")</f>
        <v/>
      </c>
      <c r="H753" t="str">
        <f ca="1">IF(AND('Tracking Data'!N753&lt;&gt;"",'Tracking Data'!O753="",'Tracking Data'!$C753&lt;&gt;"Blocked",'Tracking Data'!$C753&lt;&gt;"Aborted"),1,"")</f>
        <v/>
      </c>
      <c r="I753" t="str">
        <f ca="1">IF(AND('Tracking Data'!O753&lt;&gt;"",'Tracking Data'!P753="",'Tracking Data'!$C753&lt;&gt;"Blocked",'Tracking Data'!$C753&lt;&gt;"Aborted"),1,"")</f>
        <v/>
      </c>
      <c r="J753" t="str">
        <f ca="1">IF(AND('Tracking Data'!P753&lt;&gt;"",'Tracking Data'!Q753="",'Tracking Data'!$C753&lt;&gt;"Blocked",'Tracking Data'!$C753&lt;&gt;"Aborted"),1,"")</f>
        <v/>
      </c>
      <c r="K753" t="str">
        <f ca="1">IF(AND('Tracking Data'!Q753&lt;&gt;"",'Tracking Data'!R753="",'Tracking Data'!$C753&lt;&gt;"Blocked",'Tracking Data'!$C753&lt;&gt;"Aborted"),1,"")</f>
        <v/>
      </c>
      <c r="L753" t="str">
        <f>IF('Tracking Data'!R753&lt;&gt;"",1,"")</f>
        <v/>
      </c>
      <c r="M753" t="b">
        <f>IF('Tracking Data'!H753="XS",0,IF('Tracking Data'!H753="S",2,IF('Tracking Data'!H753="M",3,IF('Tracking Data'!H753="L",5,IF('Tracking Data'!H753="XL",10)))))</f>
        <v>0</v>
      </c>
      <c r="N753" s="22" t="e">
        <f>WORKDAY('Tracking Data'!K753,M753)</f>
        <v>#VALUE!</v>
      </c>
      <c r="O753" s="22" t="e">
        <f>IF(L753&lt;&gt;1,N753,'Tracking Data'!R753)</f>
        <v>#VALUE!</v>
      </c>
    </row>
    <row r="754" spans="5:15" x14ac:dyDescent="0.25">
      <c r="E754" t="str">
        <f ca="1">IF(AND('Tracking Data'!K754&lt;&gt;"",'Tracking Data'!L754="",'Tracking Data'!$C754&lt;&gt;"Blocked",'Tracking Data'!$C754&lt;&gt;"Aborted"),1,"")</f>
        <v/>
      </c>
      <c r="F754" t="str">
        <f ca="1">IF(AND('Tracking Data'!L754&lt;&gt;"",'Tracking Data'!M754="",'Tracking Data'!$C754&lt;&gt;"Blocked",'Tracking Data'!$C754&lt;&gt;"Aborted"),1,"")</f>
        <v/>
      </c>
      <c r="G754" t="str">
        <f ca="1">IF(AND('Tracking Data'!M754&lt;&gt;"",'Tracking Data'!N754="",'Tracking Data'!$C754&lt;&gt;"Blocked",'Tracking Data'!$C754&lt;&gt;"Aborted"),1,"")</f>
        <v/>
      </c>
      <c r="H754" t="str">
        <f ca="1">IF(AND('Tracking Data'!N754&lt;&gt;"",'Tracking Data'!O754="",'Tracking Data'!$C754&lt;&gt;"Blocked",'Tracking Data'!$C754&lt;&gt;"Aborted"),1,"")</f>
        <v/>
      </c>
      <c r="I754" t="str">
        <f ca="1">IF(AND('Tracking Data'!O754&lt;&gt;"",'Tracking Data'!P754="",'Tracking Data'!$C754&lt;&gt;"Blocked",'Tracking Data'!$C754&lt;&gt;"Aborted"),1,"")</f>
        <v/>
      </c>
      <c r="J754" t="str">
        <f ca="1">IF(AND('Tracking Data'!P754&lt;&gt;"",'Tracking Data'!Q754="",'Tracking Data'!$C754&lt;&gt;"Blocked",'Tracking Data'!$C754&lt;&gt;"Aborted"),1,"")</f>
        <v/>
      </c>
      <c r="K754" t="str">
        <f ca="1">IF(AND('Tracking Data'!Q754&lt;&gt;"",'Tracking Data'!R754="",'Tracking Data'!$C754&lt;&gt;"Blocked",'Tracking Data'!$C754&lt;&gt;"Aborted"),1,"")</f>
        <v/>
      </c>
      <c r="L754" t="str">
        <f>IF('Tracking Data'!R754&lt;&gt;"",1,"")</f>
        <v/>
      </c>
      <c r="M754" t="b">
        <f>IF('Tracking Data'!H754="XS",0,IF('Tracking Data'!H754="S",2,IF('Tracking Data'!H754="M",3,IF('Tracking Data'!H754="L",5,IF('Tracking Data'!H754="XL",10)))))</f>
        <v>0</v>
      </c>
      <c r="N754" s="22" t="e">
        <f>WORKDAY('Tracking Data'!K754,M754)</f>
        <v>#VALUE!</v>
      </c>
      <c r="O754" s="22" t="e">
        <f>IF(L754&lt;&gt;1,N754,'Tracking Data'!R754)</f>
        <v>#VALUE!</v>
      </c>
    </row>
    <row r="755" spans="5:15" x14ac:dyDescent="0.25">
      <c r="E755" t="str">
        <f ca="1">IF(AND('Tracking Data'!K755&lt;&gt;"",'Tracking Data'!L755="",'Tracking Data'!$C755&lt;&gt;"Blocked",'Tracking Data'!$C755&lt;&gt;"Aborted"),1,"")</f>
        <v/>
      </c>
      <c r="F755" t="str">
        <f ca="1">IF(AND('Tracking Data'!L755&lt;&gt;"",'Tracking Data'!M755="",'Tracking Data'!$C755&lt;&gt;"Blocked",'Tracking Data'!$C755&lt;&gt;"Aborted"),1,"")</f>
        <v/>
      </c>
      <c r="G755" t="str">
        <f ca="1">IF(AND('Tracking Data'!M755&lt;&gt;"",'Tracking Data'!N755="",'Tracking Data'!$C755&lt;&gt;"Blocked",'Tracking Data'!$C755&lt;&gt;"Aborted"),1,"")</f>
        <v/>
      </c>
      <c r="H755" t="str">
        <f ca="1">IF(AND('Tracking Data'!N755&lt;&gt;"",'Tracking Data'!O755="",'Tracking Data'!$C755&lt;&gt;"Blocked",'Tracking Data'!$C755&lt;&gt;"Aborted"),1,"")</f>
        <v/>
      </c>
      <c r="I755" t="str">
        <f ca="1">IF(AND('Tracking Data'!O755&lt;&gt;"",'Tracking Data'!P755="",'Tracking Data'!$C755&lt;&gt;"Blocked",'Tracking Data'!$C755&lt;&gt;"Aborted"),1,"")</f>
        <v/>
      </c>
      <c r="J755" t="str">
        <f ca="1">IF(AND('Tracking Data'!P755&lt;&gt;"",'Tracking Data'!Q755="",'Tracking Data'!$C755&lt;&gt;"Blocked",'Tracking Data'!$C755&lt;&gt;"Aborted"),1,"")</f>
        <v/>
      </c>
      <c r="K755" t="str">
        <f ca="1">IF(AND('Tracking Data'!Q755&lt;&gt;"",'Tracking Data'!R755="",'Tracking Data'!$C755&lt;&gt;"Blocked",'Tracking Data'!$C755&lt;&gt;"Aborted"),1,"")</f>
        <v/>
      </c>
      <c r="L755" t="str">
        <f>IF('Tracking Data'!R755&lt;&gt;"",1,"")</f>
        <v/>
      </c>
      <c r="M755" t="b">
        <f>IF('Tracking Data'!H755="XS",0,IF('Tracking Data'!H755="S",2,IF('Tracking Data'!H755="M",3,IF('Tracking Data'!H755="L",5,IF('Tracking Data'!H755="XL",10)))))</f>
        <v>0</v>
      </c>
      <c r="N755" s="22" t="e">
        <f>WORKDAY('Tracking Data'!K755,M755)</f>
        <v>#VALUE!</v>
      </c>
      <c r="O755" s="22" t="e">
        <f>IF(L755&lt;&gt;1,N755,'Tracking Data'!R755)</f>
        <v>#VALUE!</v>
      </c>
    </row>
    <row r="756" spans="5:15" x14ac:dyDescent="0.25">
      <c r="E756" t="str">
        <f ca="1">IF(AND('Tracking Data'!K756&lt;&gt;"",'Tracking Data'!L756="",'Tracking Data'!$C756&lt;&gt;"Blocked",'Tracking Data'!$C756&lt;&gt;"Aborted"),1,"")</f>
        <v/>
      </c>
      <c r="F756" t="str">
        <f ca="1">IF(AND('Tracking Data'!L756&lt;&gt;"",'Tracking Data'!M756="",'Tracking Data'!$C756&lt;&gt;"Blocked",'Tracking Data'!$C756&lt;&gt;"Aborted"),1,"")</f>
        <v/>
      </c>
      <c r="G756" t="str">
        <f ca="1">IF(AND('Tracking Data'!M756&lt;&gt;"",'Tracking Data'!N756="",'Tracking Data'!$C756&lt;&gt;"Blocked",'Tracking Data'!$C756&lt;&gt;"Aborted"),1,"")</f>
        <v/>
      </c>
      <c r="H756" t="str">
        <f ca="1">IF(AND('Tracking Data'!N756&lt;&gt;"",'Tracking Data'!O756="",'Tracking Data'!$C756&lt;&gt;"Blocked",'Tracking Data'!$C756&lt;&gt;"Aborted"),1,"")</f>
        <v/>
      </c>
      <c r="I756" t="str">
        <f ca="1">IF(AND('Tracking Data'!O756&lt;&gt;"",'Tracking Data'!P756="",'Tracking Data'!$C756&lt;&gt;"Blocked",'Tracking Data'!$C756&lt;&gt;"Aborted"),1,"")</f>
        <v/>
      </c>
      <c r="J756" t="str">
        <f ca="1">IF(AND('Tracking Data'!P756&lt;&gt;"",'Tracking Data'!Q756="",'Tracking Data'!$C756&lt;&gt;"Blocked",'Tracking Data'!$C756&lt;&gt;"Aborted"),1,"")</f>
        <v/>
      </c>
      <c r="K756" t="str">
        <f ca="1">IF(AND('Tracking Data'!Q756&lt;&gt;"",'Tracking Data'!R756="",'Tracking Data'!$C756&lt;&gt;"Blocked",'Tracking Data'!$C756&lt;&gt;"Aborted"),1,"")</f>
        <v/>
      </c>
      <c r="L756" t="str">
        <f>IF('Tracking Data'!R756&lt;&gt;"",1,"")</f>
        <v/>
      </c>
      <c r="M756" t="b">
        <f>IF('Tracking Data'!H756="XS",0,IF('Tracking Data'!H756="S",2,IF('Tracking Data'!H756="M",3,IF('Tracking Data'!H756="L",5,IF('Tracking Data'!H756="XL",10)))))</f>
        <v>0</v>
      </c>
      <c r="N756" s="22" t="e">
        <f>WORKDAY('Tracking Data'!K756,M756)</f>
        <v>#VALUE!</v>
      </c>
      <c r="O756" s="22" t="e">
        <f>IF(L756&lt;&gt;1,N756,'Tracking Data'!R756)</f>
        <v>#VALUE!</v>
      </c>
    </row>
    <row r="757" spans="5:15" x14ac:dyDescent="0.25">
      <c r="E757" t="str">
        <f ca="1">IF(AND('Tracking Data'!K757&lt;&gt;"",'Tracking Data'!L757="",'Tracking Data'!$C757&lt;&gt;"Blocked",'Tracking Data'!$C757&lt;&gt;"Aborted"),1,"")</f>
        <v/>
      </c>
      <c r="F757" t="str">
        <f ca="1">IF(AND('Tracking Data'!L757&lt;&gt;"",'Tracking Data'!M757="",'Tracking Data'!$C757&lt;&gt;"Blocked",'Tracking Data'!$C757&lt;&gt;"Aborted"),1,"")</f>
        <v/>
      </c>
      <c r="G757" t="str">
        <f ca="1">IF(AND('Tracking Data'!M757&lt;&gt;"",'Tracking Data'!N757="",'Tracking Data'!$C757&lt;&gt;"Blocked",'Tracking Data'!$C757&lt;&gt;"Aborted"),1,"")</f>
        <v/>
      </c>
      <c r="H757" t="str">
        <f ca="1">IF(AND('Tracking Data'!N757&lt;&gt;"",'Tracking Data'!O757="",'Tracking Data'!$C757&lt;&gt;"Blocked",'Tracking Data'!$C757&lt;&gt;"Aborted"),1,"")</f>
        <v/>
      </c>
      <c r="I757" t="str">
        <f ca="1">IF(AND('Tracking Data'!O757&lt;&gt;"",'Tracking Data'!P757="",'Tracking Data'!$C757&lt;&gt;"Blocked",'Tracking Data'!$C757&lt;&gt;"Aborted"),1,"")</f>
        <v/>
      </c>
      <c r="J757" t="str">
        <f ca="1">IF(AND('Tracking Data'!P757&lt;&gt;"",'Tracking Data'!Q757="",'Tracking Data'!$C757&lt;&gt;"Blocked",'Tracking Data'!$C757&lt;&gt;"Aborted"),1,"")</f>
        <v/>
      </c>
      <c r="K757" t="str">
        <f ca="1">IF(AND('Tracking Data'!Q757&lt;&gt;"",'Tracking Data'!R757="",'Tracking Data'!$C757&lt;&gt;"Blocked",'Tracking Data'!$C757&lt;&gt;"Aborted"),1,"")</f>
        <v/>
      </c>
      <c r="L757" t="str">
        <f>IF('Tracking Data'!R757&lt;&gt;"",1,"")</f>
        <v/>
      </c>
      <c r="M757" t="b">
        <f>IF('Tracking Data'!H757="XS",0,IF('Tracking Data'!H757="S",2,IF('Tracking Data'!H757="M",3,IF('Tracking Data'!H757="L",5,IF('Tracking Data'!H757="XL",10)))))</f>
        <v>0</v>
      </c>
      <c r="N757" s="22" t="e">
        <f>WORKDAY('Tracking Data'!K757,M757)</f>
        <v>#VALUE!</v>
      </c>
      <c r="O757" s="22" t="e">
        <f>IF(L757&lt;&gt;1,N757,'Tracking Data'!R757)</f>
        <v>#VALUE!</v>
      </c>
    </row>
    <row r="758" spans="5:15" x14ac:dyDescent="0.25">
      <c r="E758" t="str">
        <f ca="1">IF(AND('Tracking Data'!K758&lt;&gt;"",'Tracking Data'!L758="",'Tracking Data'!$C758&lt;&gt;"Blocked",'Tracking Data'!$C758&lt;&gt;"Aborted"),1,"")</f>
        <v/>
      </c>
      <c r="F758" t="str">
        <f ca="1">IF(AND('Tracking Data'!L758&lt;&gt;"",'Tracking Data'!M758="",'Tracking Data'!$C758&lt;&gt;"Blocked",'Tracking Data'!$C758&lt;&gt;"Aborted"),1,"")</f>
        <v/>
      </c>
      <c r="G758" t="str">
        <f ca="1">IF(AND('Tracking Data'!M758&lt;&gt;"",'Tracking Data'!N758="",'Tracking Data'!$C758&lt;&gt;"Blocked",'Tracking Data'!$C758&lt;&gt;"Aborted"),1,"")</f>
        <v/>
      </c>
      <c r="H758" t="str">
        <f ca="1">IF(AND('Tracking Data'!N758&lt;&gt;"",'Tracking Data'!O758="",'Tracking Data'!$C758&lt;&gt;"Blocked",'Tracking Data'!$C758&lt;&gt;"Aborted"),1,"")</f>
        <v/>
      </c>
      <c r="I758" t="str">
        <f ca="1">IF(AND('Tracking Data'!O758&lt;&gt;"",'Tracking Data'!P758="",'Tracking Data'!$C758&lt;&gt;"Blocked",'Tracking Data'!$C758&lt;&gt;"Aborted"),1,"")</f>
        <v/>
      </c>
      <c r="J758" t="str">
        <f ca="1">IF(AND('Tracking Data'!P758&lt;&gt;"",'Tracking Data'!Q758="",'Tracking Data'!$C758&lt;&gt;"Blocked",'Tracking Data'!$C758&lt;&gt;"Aborted"),1,"")</f>
        <v/>
      </c>
      <c r="K758" t="str">
        <f ca="1">IF(AND('Tracking Data'!Q758&lt;&gt;"",'Tracking Data'!R758="",'Tracking Data'!$C758&lt;&gt;"Blocked",'Tracking Data'!$C758&lt;&gt;"Aborted"),1,"")</f>
        <v/>
      </c>
      <c r="L758" t="str">
        <f>IF('Tracking Data'!R758&lt;&gt;"",1,"")</f>
        <v/>
      </c>
      <c r="M758" t="b">
        <f>IF('Tracking Data'!H758="XS",0,IF('Tracking Data'!H758="S",2,IF('Tracking Data'!H758="M",3,IF('Tracking Data'!H758="L",5,IF('Tracking Data'!H758="XL",10)))))</f>
        <v>0</v>
      </c>
      <c r="N758" s="22" t="e">
        <f>WORKDAY('Tracking Data'!K758,M758)</f>
        <v>#VALUE!</v>
      </c>
      <c r="O758" s="22" t="e">
        <f>IF(L758&lt;&gt;1,N758,'Tracking Data'!R758)</f>
        <v>#VALUE!</v>
      </c>
    </row>
    <row r="759" spans="5:15" x14ac:dyDescent="0.25">
      <c r="E759" t="str">
        <f ca="1">IF(AND('Tracking Data'!K759&lt;&gt;"",'Tracking Data'!L759="",'Tracking Data'!$C759&lt;&gt;"Blocked",'Tracking Data'!$C759&lt;&gt;"Aborted"),1,"")</f>
        <v/>
      </c>
      <c r="F759" t="str">
        <f ca="1">IF(AND('Tracking Data'!L759&lt;&gt;"",'Tracking Data'!M759="",'Tracking Data'!$C759&lt;&gt;"Blocked",'Tracking Data'!$C759&lt;&gt;"Aborted"),1,"")</f>
        <v/>
      </c>
      <c r="G759" t="str">
        <f ca="1">IF(AND('Tracking Data'!M759&lt;&gt;"",'Tracking Data'!N759="",'Tracking Data'!$C759&lt;&gt;"Blocked",'Tracking Data'!$C759&lt;&gt;"Aborted"),1,"")</f>
        <v/>
      </c>
      <c r="H759" t="str">
        <f ca="1">IF(AND('Tracking Data'!N759&lt;&gt;"",'Tracking Data'!O759="",'Tracking Data'!$C759&lt;&gt;"Blocked",'Tracking Data'!$C759&lt;&gt;"Aborted"),1,"")</f>
        <v/>
      </c>
      <c r="I759" t="str">
        <f ca="1">IF(AND('Tracking Data'!O759&lt;&gt;"",'Tracking Data'!P759="",'Tracking Data'!$C759&lt;&gt;"Blocked",'Tracking Data'!$C759&lt;&gt;"Aborted"),1,"")</f>
        <v/>
      </c>
      <c r="J759" t="str">
        <f ca="1">IF(AND('Tracking Data'!P759&lt;&gt;"",'Tracking Data'!Q759="",'Tracking Data'!$C759&lt;&gt;"Blocked",'Tracking Data'!$C759&lt;&gt;"Aborted"),1,"")</f>
        <v/>
      </c>
      <c r="K759" t="str">
        <f ca="1">IF(AND('Tracking Data'!Q759&lt;&gt;"",'Tracking Data'!R759="",'Tracking Data'!$C759&lt;&gt;"Blocked",'Tracking Data'!$C759&lt;&gt;"Aborted"),1,"")</f>
        <v/>
      </c>
      <c r="L759" t="str">
        <f>IF('Tracking Data'!R759&lt;&gt;"",1,"")</f>
        <v/>
      </c>
      <c r="M759" t="b">
        <f>IF('Tracking Data'!H759="XS",0,IF('Tracking Data'!H759="S",2,IF('Tracking Data'!H759="M",3,IF('Tracking Data'!H759="L",5,IF('Tracking Data'!H759="XL",10)))))</f>
        <v>0</v>
      </c>
      <c r="N759" s="22" t="e">
        <f>WORKDAY('Tracking Data'!K759,M759)</f>
        <v>#VALUE!</v>
      </c>
      <c r="O759" s="22" t="e">
        <f>IF(L759&lt;&gt;1,N759,'Tracking Data'!R759)</f>
        <v>#VALUE!</v>
      </c>
    </row>
    <row r="760" spans="5:15" x14ac:dyDescent="0.25">
      <c r="E760" t="str">
        <f ca="1">IF(AND('Tracking Data'!K760&lt;&gt;"",'Tracking Data'!L760="",'Tracking Data'!$C760&lt;&gt;"Blocked",'Tracking Data'!$C760&lt;&gt;"Aborted"),1,"")</f>
        <v/>
      </c>
      <c r="F760" t="str">
        <f ca="1">IF(AND('Tracking Data'!L760&lt;&gt;"",'Tracking Data'!M760="",'Tracking Data'!$C760&lt;&gt;"Blocked",'Tracking Data'!$C760&lt;&gt;"Aborted"),1,"")</f>
        <v/>
      </c>
      <c r="G760" t="str">
        <f ca="1">IF(AND('Tracking Data'!M760&lt;&gt;"",'Tracking Data'!N760="",'Tracking Data'!$C760&lt;&gt;"Blocked",'Tracking Data'!$C760&lt;&gt;"Aborted"),1,"")</f>
        <v/>
      </c>
      <c r="H760" t="str">
        <f ca="1">IF(AND('Tracking Data'!N760&lt;&gt;"",'Tracking Data'!O760="",'Tracking Data'!$C760&lt;&gt;"Blocked",'Tracking Data'!$C760&lt;&gt;"Aborted"),1,"")</f>
        <v/>
      </c>
      <c r="I760" t="str">
        <f ca="1">IF(AND('Tracking Data'!O760&lt;&gt;"",'Tracking Data'!P760="",'Tracking Data'!$C760&lt;&gt;"Blocked",'Tracking Data'!$C760&lt;&gt;"Aborted"),1,"")</f>
        <v/>
      </c>
      <c r="J760" t="str">
        <f ca="1">IF(AND('Tracking Data'!P760&lt;&gt;"",'Tracking Data'!Q760="",'Tracking Data'!$C760&lt;&gt;"Blocked",'Tracking Data'!$C760&lt;&gt;"Aborted"),1,"")</f>
        <v/>
      </c>
      <c r="K760" t="str">
        <f ca="1">IF(AND('Tracking Data'!Q760&lt;&gt;"",'Tracking Data'!R760="",'Tracking Data'!$C760&lt;&gt;"Blocked",'Tracking Data'!$C760&lt;&gt;"Aborted"),1,"")</f>
        <v/>
      </c>
      <c r="L760" t="str">
        <f>IF('Tracking Data'!R760&lt;&gt;"",1,"")</f>
        <v/>
      </c>
      <c r="M760" t="b">
        <f>IF('Tracking Data'!H760="XS",0,IF('Tracking Data'!H760="S",2,IF('Tracking Data'!H760="M",3,IF('Tracking Data'!H760="L",5,IF('Tracking Data'!H760="XL",10)))))</f>
        <v>0</v>
      </c>
      <c r="N760" s="22" t="e">
        <f>WORKDAY('Tracking Data'!K760,M760)</f>
        <v>#VALUE!</v>
      </c>
      <c r="O760" s="22" t="e">
        <f>IF(L760&lt;&gt;1,N760,'Tracking Data'!R760)</f>
        <v>#VALUE!</v>
      </c>
    </row>
    <row r="761" spans="5:15" x14ac:dyDescent="0.25">
      <c r="E761" t="str">
        <f ca="1">IF(AND('Tracking Data'!K761&lt;&gt;"",'Tracking Data'!L761="",'Tracking Data'!$C761&lt;&gt;"Blocked",'Tracking Data'!$C761&lt;&gt;"Aborted"),1,"")</f>
        <v/>
      </c>
      <c r="F761" t="str">
        <f ca="1">IF(AND('Tracking Data'!L761&lt;&gt;"",'Tracking Data'!M761="",'Tracking Data'!$C761&lt;&gt;"Blocked",'Tracking Data'!$C761&lt;&gt;"Aborted"),1,"")</f>
        <v/>
      </c>
      <c r="G761" t="str">
        <f ca="1">IF(AND('Tracking Data'!M761&lt;&gt;"",'Tracking Data'!N761="",'Tracking Data'!$C761&lt;&gt;"Blocked",'Tracking Data'!$C761&lt;&gt;"Aborted"),1,"")</f>
        <v/>
      </c>
      <c r="H761" t="str">
        <f ca="1">IF(AND('Tracking Data'!N761&lt;&gt;"",'Tracking Data'!O761="",'Tracking Data'!$C761&lt;&gt;"Blocked",'Tracking Data'!$C761&lt;&gt;"Aborted"),1,"")</f>
        <v/>
      </c>
      <c r="I761" t="str">
        <f ca="1">IF(AND('Tracking Data'!O761&lt;&gt;"",'Tracking Data'!P761="",'Tracking Data'!$C761&lt;&gt;"Blocked",'Tracking Data'!$C761&lt;&gt;"Aborted"),1,"")</f>
        <v/>
      </c>
      <c r="J761" t="str">
        <f ca="1">IF(AND('Tracking Data'!P761&lt;&gt;"",'Tracking Data'!Q761="",'Tracking Data'!$C761&lt;&gt;"Blocked",'Tracking Data'!$C761&lt;&gt;"Aborted"),1,"")</f>
        <v/>
      </c>
      <c r="K761" t="str">
        <f ca="1">IF(AND('Tracking Data'!Q761&lt;&gt;"",'Tracking Data'!R761="",'Tracking Data'!$C761&lt;&gt;"Blocked",'Tracking Data'!$C761&lt;&gt;"Aborted"),1,"")</f>
        <v/>
      </c>
      <c r="L761" t="str">
        <f>IF('Tracking Data'!R761&lt;&gt;"",1,"")</f>
        <v/>
      </c>
      <c r="M761" t="b">
        <f>IF('Tracking Data'!H761="XS",0,IF('Tracking Data'!H761="S",2,IF('Tracking Data'!H761="M",3,IF('Tracking Data'!H761="L",5,IF('Tracking Data'!H761="XL",10)))))</f>
        <v>0</v>
      </c>
      <c r="N761" s="22" t="e">
        <f>WORKDAY('Tracking Data'!K761,M761)</f>
        <v>#VALUE!</v>
      </c>
      <c r="O761" s="22" t="e">
        <f>IF(L761&lt;&gt;1,N761,'Tracking Data'!R761)</f>
        <v>#VALUE!</v>
      </c>
    </row>
    <row r="762" spans="5:15" x14ac:dyDescent="0.25">
      <c r="E762" t="str">
        <f ca="1">IF(AND('Tracking Data'!K762&lt;&gt;"",'Tracking Data'!L762="",'Tracking Data'!$C762&lt;&gt;"Blocked",'Tracking Data'!$C762&lt;&gt;"Aborted"),1,"")</f>
        <v/>
      </c>
      <c r="F762" t="str">
        <f ca="1">IF(AND('Tracking Data'!L762&lt;&gt;"",'Tracking Data'!M762="",'Tracking Data'!$C762&lt;&gt;"Blocked",'Tracking Data'!$C762&lt;&gt;"Aborted"),1,"")</f>
        <v/>
      </c>
      <c r="G762" t="str">
        <f ca="1">IF(AND('Tracking Data'!M762&lt;&gt;"",'Tracking Data'!N762="",'Tracking Data'!$C762&lt;&gt;"Blocked",'Tracking Data'!$C762&lt;&gt;"Aborted"),1,"")</f>
        <v/>
      </c>
      <c r="H762" t="str">
        <f ca="1">IF(AND('Tracking Data'!N762&lt;&gt;"",'Tracking Data'!O762="",'Tracking Data'!$C762&lt;&gt;"Blocked",'Tracking Data'!$C762&lt;&gt;"Aborted"),1,"")</f>
        <v/>
      </c>
      <c r="I762" t="str">
        <f ca="1">IF(AND('Tracking Data'!O762&lt;&gt;"",'Tracking Data'!P762="",'Tracking Data'!$C762&lt;&gt;"Blocked",'Tracking Data'!$C762&lt;&gt;"Aborted"),1,"")</f>
        <v/>
      </c>
      <c r="J762" t="str">
        <f ca="1">IF(AND('Tracking Data'!P762&lt;&gt;"",'Tracking Data'!Q762="",'Tracking Data'!$C762&lt;&gt;"Blocked",'Tracking Data'!$C762&lt;&gt;"Aborted"),1,"")</f>
        <v/>
      </c>
      <c r="K762" t="str">
        <f ca="1">IF(AND('Tracking Data'!Q762&lt;&gt;"",'Tracking Data'!R762="",'Tracking Data'!$C762&lt;&gt;"Blocked",'Tracking Data'!$C762&lt;&gt;"Aborted"),1,"")</f>
        <v/>
      </c>
      <c r="L762" t="str">
        <f>IF('Tracking Data'!R762&lt;&gt;"",1,"")</f>
        <v/>
      </c>
      <c r="M762" t="b">
        <f>IF('Tracking Data'!H762="XS",0,IF('Tracking Data'!H762="S",2,IF('Tracking Data'!H762="M",3,IF('Tracking Data'!H762="L",5,IF('Tracking Data'!H762="XL",10)))))</f>
        <v>0</v>
      </c>
      <c r="N762" s="22" t="e">
        <f>WORKDAY('Tracking Data'!K762,M762)</f>
        <v>#VALUE!</v>
      </c>
      <c r="O762" s="22" t="e">
        <f>IF(L762&lt;&gt;1,N762,'Tracking Data'!R762)</f>
        <v>#VALUE!</v>
      </c>
    </row>
    <row r="763" spans="5:15" x14ac:dyDescent="0.25">
      <c r="E763" t="str">
        <f ca="1">IF(AND('Tracking Data'!K763&lt;&gt;"",'Tracking Data'!L763="",'Tracking Data'!$C763&lt;&gt;"Blocked",'Tracking Data'!$C763&lt;&gt;"Aborted"),1,"")</f>
        <v/>
      </c>
      <c r="F763" t="str">
        <f ca="1">IF(AND('Tracking Data'!L763&lt;&gt;"",'Tracking Data'!M763="",'Tracking Data'!$C763&lt;&gt;"Blocked",'Tracking Data'!$C763&lt;&gt;"Aborted"),1,"")</f>
        <v/>
      </c>
      <c r="G763" t="str">
        <f ca="1">IF(AND('Tracking Data'!M763&lt;&gt;"",'Tracking Data'!N763="",'Tracking Data'!$C763&lt;&gt;"Blocked",'Tracking Data'!$C763&lt;&gt;"Aborted"),1,"")</f>
        <v/>
      </c>
      <c r="H763" t="str">
        <f ca="1">IF(AND('Tracking Data'!N763&lt;&gt;"",'Tracking Data'!O763="",'Tracking Data'!$C763&lt;&gt;"Blocked",'Tracking Data'!$C763&lt;&gt;"Aborted"),1,"")</f>
        <v/>
      </c>
      <c r="I763" t="str">
        <f ca="1">IF(AND('Tracking Data'!O763&lt;&gt;"",'Tracking Data'!P763="",'Tracking Data'!$C763&lt;&gt;"Blocked",'Tracking Data'!$C763&lt;&gt;"Aborted"),1,"")</f>
        <v/>
      </c>
      <c r="J763" t="str">
        <f ca="1">IF(AND('Tracking Data'!P763&lt;&gt;"",'Tracking Data'!Q763="",'Tracking Data'!$C763&lt;&gt;"Blocked",'Tracking Data'!$C763&lt;&gt;"Aborted"),1,"")</f>
        <v/>
      </c>
      <c r="K763" t="str">
        <f ca="1">IF(AND('Tracking Data'!Q763&lt;&gt;"",'Tracking Data'!R763="",'Tracking Data'!$C763&lt;&gt;"Blocked",'Tracking Data'!$C763&lt;&gt;"Aborted"),1,"")</f>
        <v/>
      </c>
      <c r="L763" t="str">
        <f>IF('Tracking Data'!R763&lt;&gt;"",1,"")</f>
        <v/>
      </c>
      <c r="M763" t="b">
        <f>IF('Tracking Data'!H763="XS",0,IF('Tracking Data'!H763="S",2,IF('Tracking Data'!H763="M",3,IF('Tracking Data'!H763="L",5,IF('Tracking Data'!H763="XL",10)))))</f>
        <v>0</v>
      </c>
      <c r="N763" s="22" t="e">
        <f>WORKDAY('Tracking Data'!K763,M763)</f>
        <v>#VALUE!</v>
      </c>
      <c r="O763" s="22" t="e">
        <f>IF(L763&lt;&gt;1,N763,'Tracking Data'!R763)</f>
        <v>#VALUE!</v>
      </c>
    </row>
    <row r="764" spans="5:15" x14ac:dyDescent="0.25">
      <c r="E764" t="str">
        <f ca="1">IF(AND('Tracking Data'!K764&lt;&gt;"",'Tracking Data'!L764="",'Tracking Data'!$C764&lt;&gt;"Blocked",'Tracking Data'!$C764&lt;&gt;"Aborted"),1,"")</f>
        <v/>
      </c>
      <c r="F764" t="str">
        <f ca="1">IF(AND('Tracking Data'!L764&lt;&gt;"",'Tracking Data'!M764="",'Tracking Data'!$C764&lt;&gt;"Blocked",'Tracking Data'!$C764&lt;&gt;"Aborted"),1,"")</f>
        <v/>
      </c>
      <c r="G764" t="str">
        <f ca="1">IF(AND('Tracking Data'!M764&lt;&gt;"",'Tracking Data'!N764="",'Tracking Data'!$C764&lt;&gt;"Blocked",'Tracking Data'!$C764&lt;&gt;"Aborted"),1,"")</f>
        <v/>
      </c>
      <c r="H764" t="str">
        <f ca="1">IF(AND('Tracking Data'!N764&lt;&gt;"",'Tracking Data'!O764="",'Tracking Data'!$C764&lt;&gt;"Blocked",'Tracking Data'!$C764&lt;&gt;"Aborted"),1,"")</f>
        <v/>
      </c>
      <c r="I764" t="str">
        <f ca="1">IF(AND('Tracking Data'!O764&lt;&gt;"",'Tracking Data'!P764="",'Tracking Data'!$C764&lt;&gt;"Blocked",'Tracking Data'!$C764&lt;&gt;"Aborted"),1,"")</f>
        <v/>
      </c>
      <c r="J764" t="str">
        <f ca="1">IF(AND('Tracking Data'!P764&lt;&gt;"",'Tracking Data'!Q764="",'Tracking Data'!$C764&lt;&gt;"Blocked",'Tracking Data'!$C764&lt;&gt;"Aborted"),1,"")</f>
        <v/>
      </c>
      <c r="K764" t="str">
        <f ca="1">IF(AND('Tracking Data'!Q764&lt;&gt;"",'Tracking Data'!R764="",'Tracking Data'!$C764&lt;&gt;"Blocked",'Tracking Data'!$C764&lt;&gt;"Aborted"),1,"")</f>
        <v/>
      </c>
      <c r="L764" t="str">
        <f>IF('Tracking Data'!R764&lt;&gt;"",1,"")</f>
        <v/>
      </c>
      <c r="M764" t="b">
        <f>IF('Tracking Data'!H764="XS",0,IF('Tracking Data'!H764="S",2,IF('Tracking Data'!H764="M",3,IF('Tracking Data'!H764="L",5,IF('Tracking Data'!H764="XL",10)))))</f>
        <v>0</v>
      </c>
      <c r="N764" s="22" t="e">
        <f>WORKDAY('Tracking Data'!K764,M764)</f>
        <v>#VALUE!</v>
      </c>
      <c r="O764" s="22" t="e">
        <f>IF(L764&lt;&gt;1,N764,'Tracking Data'!R764)</f>
        <v>#VALUE!</v>
      </c>
    </row>
    <row r="765" spans="5:15" x14ac:dyDescent="0.25">
      <c r="E765" t="str">
        <f ca="1">IF(AND('Tracking Data'!K765&lt;&gt;"",'Tracking Data'!L765="",'Tracking Data'!$C765&lt;&gt;"Blocked",'Tracking Data'!$C765&lt;&gt;"Aborted"),1,"")</f>
        <v/>
      </c>
      <c r="F765" t="str">
        <f ca="1">IF(AND('Tracking Data'!L765&lt;&gt;"",'Tracking Data'!M765="",'Tracking Data'!$C765&lt;&gt;"Blocked",'Tracking Data'!$C765&lt;&gt;"Aborted"),1,"")</f>
        <v/>
      </c>
      <c r="G765" t="str">
        <f ca="1">IF(AND('Tracking Data'!M765&lt;&gt;"",'Tracking Data'!N765="",'Tracking Data'!$C765&lt;&gt;"Blocked",'Tracking Data'!$C765&lt;&gt;"Aborted"),1,"")</f>
        <v/>
      </c>
      <c r="H765" t="str">
        <f ca="1">IF(AND('Tracking Data'!N765&lt;&gt;"",'Tracking Data'!O765="",'Tracking Data'!$C765&lt;&gt;"Blocked",'Tracking Data'!$C765&lt;&gt;"Aborted"),1,"")</f>
        <v/>
      </c>
      <c r="I765" t="str">
        <f ca="1">IF(AND('Tracking Data'!O765&lt;&gt;"",'Tracking Data'!P765="",'Tracking Data'!$C765&lt;&gt;"Blocked",'Tracking Data'!$C765&lt;&gt;"Aborted"),1,"")</f>
        <v/>
      </c>
      <c r="J765" t="str">
        <f ca="1">IF(AND('Tracking Data'!P765&lt;&gt;"",'Tracking Data'!Q765="",'Tracking Data'!$C765&lt;&gt;"Blocked",'Tracking Data'!$C765&lt;&gt;"Aborted"),1,"")</f>
        <v/>
      </c>
      <c r="K765" t="str">
        <f ca="1">IF(AND('Tracking Data'!Q765&lt;&gt;"",'Tracking Data'!R765="",'Tracking Data'!$C765&lt;&gt;"Blocked",'Tracking Data'!$C765&lt;&gt;"Aborted"),1,"")</f>
        <v/>
      </c>
      <c r="L765" t="str">
        <f>IF('Tracking Data'!R765&lt;&gt;"",1,"")</f>
        <v/>
      </c>
      <c r="M765" t="b">
        <f>IF('Tracking Data'!H765="XS",0,IF('Tracking Data'!H765="S",2,IF('Tracking Data'!H765="M",3,IF('Tracking Data'!H765="L",5,IF('Tracking Data'!H765="XL",10)))))</f>
        <v>0</v>
      </c>
      <c r="N765" s="22" t="e">
        <f>WORKDAY('Tracking Data'!K765,M765)</f>
        <v>#VALUE!</v>
      </c>
      <c r="O765" s="22" t="e">
        <f>IF(L765&lt;&gt;1,N765,'Tracking Data'!R765)</f>
        <v>#VALUE!</v>
      </c>
    </row>
    <row r="766" spans="5:15" x14ac:dyDescent="0.25">
      <c r="E766" t="str">
        <f ca="1">IF(AND('Tracking Data'!K766&lt;&gt;"",'Tracking Data'!L766="",'Tracking Data'!$C766&lt;&gt;"Blocked",'Tracking Data'!$C766&lt;&gt;"Aborted"),1,"")</f>
        <v/>
      </c>
      <c r="F766" t="str">
        <f ca="1">IF(AND('Tracking Data'!L766&lt;&gt;"",'Tracking Data'!M766="",'Tracking Data'!$C766&lt;&gt;"Blocked",'Tracking Data'!$C766&lt;&gt;"Aborted"),1,"")</f>
        <v/>
      </c>
      <c r="G766" t="str">
        <f ca="1">IF(AND('Tracking Data'!M766&lt;&gt;"",'Tracking Data'!N766="",'Tracking Data'!$C766&lt;&gt;"Blocked",'Tracking Data'!$C766&lt;&gt;"Aborted"),1,"")</f>
        <v/>
      </c>
      <c r="H766" t="str">
        <f ca="1">IF(AND('Tracking Data'!N766&lt;&gt;"",'Tracking Data'!O766="",'Tracking Data'!$C766&lt;&gt;"Blocked",'Tracking Data'!$C766&lt;&gt;"Aborted"),1,"")</f>
        <v/>
      </c>
      <c r="I766" t="str">
        <f ca="1">IF(AND('Tracking Data'!O766&lt;&gt;"",'Tracking Data'!P766="",'Tracking Data'!$C766&lt;&gt;"Blocked",'Tracking Data'!$C766&lt;&gt;"Aborted"),1,"")</f>
        <v/>
      </c>
      <c r="J766" t="str">
        <f ca="1">IF(AND('Tracking Data'!P766&lt;&gt;"",'Tracking Data'!Q766="",'Tracking Data'!$C766&lt;&gt;"Blocked",'Tracking Data'!$C766&lt;&gt;"Aborted"),1,"")</f>
        <v/>
      </c>
      <c r="K766" t="str">
        <f ca="1">IF(AND('Tracking Data'!Q766&lt;&gt;"",'Tracking Data'!R766="",'Tracking Data'!$C766&lt;&gt;"Blocked",'Tracking Data'!$C766&lt;&gt;"Aborted"),1,"")</f>
        <v/>
      </c>
      <c r="L766" t="str">
        <f>IF('Tracking Data'!R766&lt;&gt;"",1,"")</f>
        <v/>
      </c>
      <c r="M766" t="b">
        <f>IF('Tracking Data'!H766="XS",0,IF('Tracking Data'!H766="S",2,IF('Tracking Data'!H766="M",3,IF('Tracking Data'!H766="L",5,IF('Tracking Data'!H766="XL",10)))))</f>
        <v>0</v>
      </c>
      <c r="N766" s="22" t="e">
        <f>WORKDAY('Tracking Data'!K766,M766)</f>
        <v>#VALUE!</v>
      </c>
      <c r="O766" s="22" t="e">
        <f>IF(L766&lt;&gt;1,N766,'Tracking Data'!R766)</f>
        <v>#VALUE!</v>
      </c>
    </row>
    <row r="767" spans="5:15" x14ac:dyDescent="0.25">
      <c r="E767" t="str">
        <f ca="1">IF(AND('Tracking Data'!K767&lt;&gt;"",'Tracking Data'!L767="",'Tracking Data'!$C767&lt;&gt;"Blocked",'Tracking Data'!$C767&lt;&gt;"Aborted"),1,"")</f>
        <v/>
      </c>
      <c r="F767" t="str">
        <f ca="1">IF(AND('Tracking Data'!L767&lt;&gt;"",'Tracking Data'!M767="",'Tracking Data'!$C767&lt;&gt;"Blocked",'Tracking Data'!$C767&lt;&gt;"Aborted"),1,"")</f>
        <v/>
      </c>
      <c r="G767" t="str">
        <f ca="1">IF(AND('Tracking Data'!M767&lt;&gt;"",'Tracking Data'!N767="",'Tracking Data'!$C767&lt;&gt;"Blocked",'Tracking Data'!$C767&lt;&gt;"Aborted"),1,"")</f>
        <v/>
      </c>
      <c r="H767" t="str">
        <f ca="1">IF(AND('Tracking Data'!N767&lt;&gt;"",'Tracking Data'!O767="",'Tracking Data'!$C767&lt;&gt;"Blocked",'Tracking Data'!$C767&lt;&gt;"Aborted"),1,"")</f>
        <v/>
      </c>
      <c r="I767" t="str">
        <f ca="1">IF(AND('Tracking Data'!O767&lt;&gt;"",'Tracking Data'!P767="",'Tracking Data'!$C767&lt;&gt;"Blocked",'Tracking Data'!$C767&lt;&gt;"Aborted"),1,"")</f>
        <v/>
      </c>
      <c r="J767" t="str">
        <f ca="1">IF(AND('Tracking Data'!P767&lt;&gt;"",'Tracking Data'!Q767="",'Tracking Data'!$C767&lt;&gt;"Blocked",'Tracking Data'!$C767&lt;&gt;"Aborted"),1,"")</f>
        <v/>
      </c>
      <c r="K767" t="str">
        <f ca="1">IF(AND('Tracking Data'!Q767&lt;&gt;"",'Tracking Data'!R767="",'Tracking Data'!$C767&lt;&gt;"Blocked",'Tracking Data'!$C767&lt;&gt;"Aborted"),1,"")</f>
        <v/>
      </c>
      <c r="L767" t="str">
        <f>IF('Tracking Data'!R767&lt;&gt;"",1,"")</f>
        <v/>
      </c>
      <c r="M767" t="b">
        <f>IF('Tracking Data'!H767="XS",0,IF('Tracking Data'!H767="S",2,IF('Tracking Data'!H767="M",3,IF('Tracking Data'!H767="L",5,IF('Tracking Data'!H767="XL",10)))))</f>
        <v>0</v>
      </c>
      <c r="N767" s="22" t="e">
        <f>WORKDAY('Tracking Data'!K767,M767)</f>
        <v>#VALUE!</v>
      </c>
      <c r="O767" s="22" t="e">
        <f>IF(L767&lt;&gt;1,N767,'Tracking Data'!R767)</f>
        <v>#VALUE!</v>
      </c>
    </row>
    <row r="768" spans="5:15" x14ac:dyDescent="0.25">
      <c r="E768" t="str">
        <f ca="1">IF(AND('Tracking Data'!K768&lt;&gt;"",'Tracking Data'!L768="",'Tracking Data'!$C768&lt;&gt;"Blocked",'Tracking Data'!$C768&lt;&gt;"Aborted"),1,"")</f>
        <v/>
      </c>
      <c r="F768" t="str">
        <f ca="1">IF(AND('Tracking Data'!L768&lt;&gt;"",'Tracking Data'!M768="",'Tracking Data'!$C768&lt;&gt;"Blocked",'Tracking Data'!$C768&lt;&gt;"Aborted"),1,"")</f>
        <v/>
      </c>
      <c r="G768" t="str">
        <f ca="1">IF(AND('Tracking Data'!M768&lt;&gt;"",'Tracking Data'!N768="",'Tracking Data'!$C768&lt;&gt;"Blocked",'Tracking Data'!$C768&lt;&gt;"Aborted"),1,"")</f>
        <v/>
      </c>
      <c r="H768" t="str">
        <f ca="1">IF(AND('Tracking Data'!N768&lt;&gt;"",'Tracking Data'!O768="",'Tracking Data'!$C768&lt;&gt;"Blocked",'Tracking Data'!$C768&lt;&gt;"Aborted"),1,"")</f>
        <v/>
      </c>
      <c r="I768" t="str">
        <f ca="1">IF(AND('Tracking Data'!O768&lt;&gt;"",'Tracking Data'!P768="",'Tracking Data'!$C768&lt;&gt;"Blocked",'Tracking Data'!$C768&lt;&gt;"Aborted"),1,"")</f>
        <v/>
      </c>
      <c r="J768" t="str">
        <f ca="1">IF(AND('Tracking Data'!P768&lt;&gt;"",'Tracking Data'!Q768="",'Tracking Data'!$C768&lt;&gt;"Blocked",'Tracking Data'!$C768&lt;&gt;"Aborted"),1,"")</f>
        <v/>
      </c>
      <c r="K768" t="str">
        <f ca="1">IF(AND('Tracking Data'!Q768&lt;&gt;"",'Tracking Data'!R768="",'Tracking Data'!$C768&lt;&gt;"Blocked",'Tracking Data'!$C768&lt;&gt;"Aborted"),1,"")</f>
        <v/>
      </c>
      <c r="L768" t="str">
        <f>IF('Tracking Data'!R768&lt;&gt;"",1,"")</f>
        <v/>
      </c>
      <c r="M768" t="b">
        <f>IF('Tracking Data'!H768="XS",0,IF('Tracking Data'!H768="S",2,IF('Tracking Data'!H768="M",3,IF('Tracking Data'!H768="L",5,IF('Tracking Data'!H768="XL",10)))))</f>
        <v>0</v>
      </c>
      <c r="N768" s="22" t="e">
        <f>WORKDAY('Tracking Data'!K768,M768)</f>
        <v>#VALUE!</v>
      </c>
      <c r="O768" s="22" t="e">
        <f>IF(L768&lt;&gt;1,N768,'Tracking Data'!R768)</f>
        <v>#VALUE!</v>
      </c>
    </row>
    <row r="769" spans="5:15" x14ac:dyDescent="0.25">
      <c r="E769" t="str">
        <f ca="1">IF(AND('Tracking Data'!K769&lt;&gt;"",'Tracking Data'!L769="",'Tracking Data'!$C769&lt;&gt;"Blocked",'Tracking Data'!$C769&lt;&gt;"Aborted"),1,"")</f>
        <v/>
      </c>
      <c r="F769" t="str">
        <f ca="1">IF(AND('Tracking Data'!L769&lt;&gt;"",'Tracking Data'!M769="",'Tracking Data'!$C769&lt;&gt;"Blocked",'Tracking Data'!$C769&lt;&gt;"Aborted"),1,"")</f>
        <v/>
      </c>
      <c r="G769" t="str">
        <f ca="1">IF(AND('Tracking Data'!M769&lt;&gt;"",'Tracking Data'!N769="",'Tracking Data'!$C769&lt;&gt;"Blocked",'Tracking Data'!$C769&lt;&gt;"Aborted"),1,"")</f>
        <v/>
      </c>
      <c r="H769" t="str">
        <f ca="1">IF(AND('Tracking Data'!N769&lt;&gt;"",'Tracking Data'!O769="",'Tracking Data'!$C769&lt;&gt;"Blocked",'Tracking Data'!$C769&lt;&gt;"Aborted"),1,"")</f>
        <v/>
      </c>
      <c r="I769" t="str">
        <f ca="1">IF(AND('Tracking Data'!O769&lt;&gt;"",'Tracking Data'!P769="",'Tracking Data'!$C769&lt;&gt;"Blocked",'Tracking Data'!$C769&lt;&gt;"Aborted"),1,"")</f>
        <v/>
      </c>
      <c r="J769" t="str">
        <f ca="1">IF(AND('Tracking Data'!P769&lt;&gt;"",'Tracking Data'!Q769="",'Tracking Data'!$C769&lt;&gt;"Blocked",'Tracking Data'!$C769&lt;&gt;"Aborted"),1,"")</f>
        <v/>
      </c>
      <c r="K769" t="str">
        <f ca="1">IF(AND('Tracking Data'!Q769&lt;&gt;"",'Tracking Data'!R769="",'Tracking Data'!$C769&lt;&gt;"Blocked",'Tracking Data'!$C769&lt;&gt;"Aborted"),1,"")</f>
        <v/>
      </c>
      <c r="L769" t="str">
        <f>IF('Tracking Data'!R769&lt;&gt;"",1,"")</f>
        <v/>
      </c>
      <c r="M769" t="b">
        <f>IF('Tracking Data'!H769="XS",0,IF('Tracking Data'!H769="S",2,IF('Tracking Data'!H769="M",3,IF('Tracking Data'!H769="L",5,IF('Tracking Data'!H769="XL",10)))))</f>
        <v>0</v>
      </c>
      <c r="N769" s="22" t="e">
        <f>WORKDAY('Tracking Data'!K769,M769)</f>
        <v>#VALUE!</v>
      </c>
      <c r="O769" s="22" t="e">
        <f>IF(L769&lt;&gt;1,N769,'Tracking Data'!R769)</f>
        <v>#VALUE!</v>
      </c>
    </row>
    <row r="770" spans="5:15" x14ac:dyDescent="0.25">
      <c r="E770" t="str">
        <f ca="1">IF(AND('Tracking Data'!K770&lt;&gt;"",'Tracking Data'!L770="",'Tracking Data'!$C770&lt;&gt;"Blocked",'Tracking Data'!$C770&lt;&gt;"Aborted"),1,"")</f>
        <v/>
      </c>
      <c r="F770" t="str">
        <f ca="1">IF(AND('Tracking Data'!L770&lt;&gt;"",'Tracking Data'!M770="",'Tracking Data'!$C770&lt;&gt;"Blocked",'Tracking Data'!$C770&lt;&gt;"Aborted"),1,"")</f>
        <v/>
      </c>
      <c r="G770" t="str">
        <f ca="1">IF(AND('Tracking Data'!M770&lt;&gt;"",'Tracking Data'!N770="",'Tracking Data'!$C770&lt;&gt;"Blocked",'Tracking Data'!$C770&lt;&gt;"Aborted"),1,"")</f>
        <v/>
      </c>
      <c r="H770" t="str">
        <f ca="1">IF(AND('Tracking Data'!N770&lt;&gt;"",'Tracking Data'!O770="",'Tracking Data'!$C770&lt;&gt;"Blocked",'Tracking Data'!$C770&lt;&gt;"Aborted"),1,"")</f>
        <v/>
      </c>
      <c r="I770" t="str">
        <f ca="1">IF(AND('Tracking Data'!O770&lt;&gt;"",'Tracking Data'!P770="",'Tracking Data'!$C770&lt;&gt;"Blocked",'Tracking Data'!$C770&lt;&gt;"Aborted"),1,"")</f>
        <v/>
      </c>
      <c r="J770" t="str">
        <f ca="1">IF(AND('Tracking Data'!P770&lt;&gt;"",'Tracking Data'!Q770="",'Tracking Data'!$C770&lt;&gt;"Blocked",'Tracking Data'!$C770&lt;&gt;"Aborted"),1,"")</f>
        <v/>
      </c>
      <c r="K770" t="str">
        <f ca="1">IF(AND('Tracking Data'!Q770&lt;&gt;"",'Tracking Data'!R770="",'Tracking Data'!$C770&lt;&gt;"Blocked",'Tracking Data'!$C770&lt;&gt;"Aborted"),1,"")</f>
        <v/>
      </c>
      <c r="L770" t="str">
        <f>IF('Tracking Data'!R770&lt;&gt;"",1,"")</f>
        <v/>
      </c>
      <c r="M770" t="b">
        <f>IF('Tracking Data'!H770="XS",0,IF('Tracking Data'!H770="S",2,IF('Tracking Data'!H770="M",3,IF('Tracking Data'!H770="L",5,IF('Tracking Data'!H770="XL",10)))))</f>
        <v>0</v>
      </c>
      <c r="N770" s="22" t="e">
        <f>WORKDAY('Tracking Data'!K770,M770)</f>
        <v>#VALUE!</v>
      </c>
      <c r="O770" s="22" t="e">
        <f>IF(L770&lt;&gt;1,N770,'Tracking Data'!R770)</f>
        <v>#VALUE!</v>
      </c>
    </row>
    <row r="771" spans="5:15" x14ac:dyDescent="0.25">
      <c r="E771" t="str">
        <f ca="1">IF(AND('Tracking Data'!K771&lt;&gt;"",'Tracking Data'!L771="",'Tracking Data'!$C771&lt;&gt;"Blocked",'Tracking Data'!$C771&lt;&gt;"Aborted"),1,"")</f>
        <v/>
      </c>
      <c r="F771" t="str">
        <f ca="1">IF(AND('Tracking Data'!L771&lt;&gt;"",'Tracking Data'!M771="",'Tracking Data'!$C771&lt;&gt;"Blocked",'Tracking Data'!$C771&lt;&gt;"Aborted"),1,"")</f>
        <v/>
      </c>
      <c r="G771" t="str">
        <f ca="1">IF(AND('Tracking Data'!M771&lt;&gt;"",'Tracking Data'!N771="",'Tracking Data'!$C771&lt;&gt;"Blocked",'Tracking Data'!$C771&lt;&gt;"Aborted"),1,"")</f>
        <v/>
      </c>
      <c r="H771" t="str">
        <f ca="1">IF(AND('Tracking Data'!N771&lt;&gt;"",'Tracking Data'!O771="",'Tracking Data'!$C771&lt;&gt;"Blocked",'Tracking Data'!$C771&lt;&gt;"Aborted"),1,"")</f>
        <v/>
      </c>
      <c r="I771" t="str">
        <f ca="1">IF(AND('Tracking Data'!O771&lt;&gt;"",'Tracking Data'!P771="",'Tracking Data'!$C771&lt;&gt;"Blocked",'Tracking Data'!$C771&lt;&gt;"Aborted"),1,"")</f>
        <v/>
      </c>
      <c r="J771" t="str">
        <f ca="1">IF(AND('Tracking Data'!P771&lt;&gt;"",'Tracking Data'!Q771="",'Tracking Data'!$C771&lt;&gt;"Blocked",'Tracking Data'!$C771&lt;&gt;"Aborted"),1,"")</f>
        <v/>
      </c>
      <c r="K771" t="str">
        <f ca="1">IF(AND('Tracking Data'!Q771&lt;&gt;"",'Tracking Data'!R771="",'Tracking Data'!$C771&lt;&gt;"Blocked",'Tracking Data'!$C771&lt;&gt;"Aborted"),1,"")</f>
        <v/>
      </c>
      <c r="L771" t="str">
        <f>IF('Tracking Data'!R771&lt;&gt;"",1,"")</f>
        <v/>
      </c>
      <c r="M771" t="b">
        <f>IF('Tracking Data'!H771="XS",0,IF('Tracking Data'!H771="S",2,IF('Tracking Data'!H771="M",3,IF('Tracking Data'!H771="L",5,IF('Tracking Data'!H771="XL",10)))))</f>
        <v>0</v>
      </c>
      <c r="N771" s="22" t="e">
        <f>WORKDAY('Tracking Data'!K771,M771)</f>
        <v>#VALUE!</v>
      </c>
      <c r="O771" s="22" t="e">
        <f>IF(L771&lt;&gt;1,N771,'Tracking Data'!R771)</f>
        <v>#VALUE!</v>
      </c>
    </row>
    <row r="772" spans="5:15" x14ac:dyDescent="0.25">
      <c r="E772" t="str">
        <f ca="1">IF(AND('Tracking Data'!K772&lt;&gt;"",'Tracking Data'!L772="",'Tracking Data'!$C772&lt;&gt;"Blocked",'Tracking Data'!$C772&lt;&gt;"Aborted"),1,"")</f>
        <v/>
      </c>
      <c r="F772" t="str">
        <f ca="1">IF(AND('Tracking Data'!L772&lt;&gt;"",'Tracking Data'!M772="",'Tracking Data'!$C772&lt;&gt;"Blocked",'Tracking Data'!$C772&lt;&gt;"Aborted"),1,"")</f>
        <v/>
      </c>
      <c r="G772" t="str">
        <f ca="1">IF(AND('Tracking Data'!M772&lt;&gt;"",'Tracking Data'!N772="",'Tracking Data'!$C772&lt;&gt;"Blocked",'Tracking Data'!$C772&lt;&gt;"Aborted"),1,"")</f>
        <v/>
      </c>
      <c r="H772" t="str">
        <f ca="1">IF(AND('Tracking Data'!N772&lt;&gt;"",'Tracking Data'!O772="",'Tracking Data'!$C772&lt;&gt;"Blocked",'Tracking Data'!$C772&lt;&gt;"Aborted"),1,"")</f>
        <v/>
      </c>
      <c r="I772" t="str">
        <f ca="1">IF(AND('Tracking Data'!O772&lt;&gt;"",'Tracking Data'!P772="",'Tracking Data'!$C772&lt;&gt;"Blocked",'Tracking Data'!$C772&lt;&gt;"Aborted"),1,"")</f>
        <v/>
      </c>
      <c r="J772" t="str">
        <f ca="1">IF(AND('Tracking Data'!P772&lt;&gt;"",'Tracking Data'!Q772="",'Tracking Data'!$C772&lt;&gt;"Blocked",'Tracking Data'!$C772&lt;&gt;"Aborted"),1,"")</f>
        <v/>
      </c>
      <c r="K772" t="str">
        <f ca="1">IF(AND('Tracking Data'!Q772&lt;&gt;"",'Tracking Data'!R772="",'Tracking Data'!$C772&lt;&gt;"Blocked",'Tracking Data'!$C772&lt;&gt;"Aborted"),1,"")</f>
        <v/>
      </c>
      <c r="L772" t="str">
        <f>IF('Tracking Data'!R772&lt;&gt;"",1,"")</f>
        <v/>
      </c>
      <c r="M772" t="b">
        <f>IF('Tracking Data'!H772="XS",0,IF('Tracking Data'!H772="S",2,IF('Tracking Data'!H772="M",3,IF('Tracking Data'!H772="L",5,IF('Tracking Data'!H772="XL",10)))))</f>
        <v>0</v>
      </c>
      <c r="N772" s="22" t="e">
        <f>WORKDAY('Tracking Data'!K772,M772)</f>
        <v>#VALUE!</v>
      </c>
      <c r="O772" s="22" t="e">
        <f>IF(L772&lt;&gt;1,N772,'Tracking Data'!R772)</f>
        <v>#VALUE!</v>
      </c>
    </row>
    <row r="773" spans="5:15" x14ac:dyDescent="0.25">
      <c r="E773" t="str">
        <f ca="1">IF(AND('Tracking Data'!K773&lt;&gt;"",'Tracking Data'!L773="",'Tracking Data'!$C773&lt;&gt;"Blocked",'Tracking Data'!$C773&lt;&gt;"Aborted"),1,"")</f>
        <v/>
      </c>
      <c r="F773" t="str">
        <f ca="1">IF(AND('Tracking Data'!L773&lt;&gt;"",'Tracking Data'!M773="",'Tracking Data'!$C773&lt;&gt;"Blocked",'Tracking Data'!$C773&lt;&gt;"Aborted"),1,"")</f>
        <v/>
      </c>
      <c r="G773" t="str">
        <f ca="1">IF(AND('Tracking Data'!M773&lt;&gt;"",'Tracking Data'!N773="",'Tracking Data'!$C773&lt;&gt;"Blocked",'Tracking Data'!$C773&lt;&gt;"Aborted"),1,"")</f>
        <v/>
      </c>
      <c r="H773" t="str">
        <f ca="1">IF(AND('Tracking Data'!N773&lt;&gt;"",'Tracking Data'!O773="",'Tracking Data'!$C773&lt;&gt;"Blocked",'Tracking Data'!$C773&lt;&gt;"Aborted"),1,"")</f>
        <v/>
      </c>
      <c r="I773" t="str">
        <f ca="1">IF(AND('Tracking Data'!O773&lt;&gt;"",'Tracking Data'!P773="",'Tracking Data'!$C773&lt;&gt;"Blocked",'Tracking Data'!$C773&lt;&gt;"Aborted"),1,"")</f>
        <v/>
      </c>
      <c r="J773" t="str">
        <f ca="1">IF(AND('Tracking Data'!P773&lt;&gt;"",'Tracking Data'!Q773="",'Tracking Data'!$C773&lt;&gt;"Blocked",'Tracking Data'!$C773&lt;&gt;"Aborted"),1,"")</f>
        <v/>
      </c>
      <c r="K773" t="str">
        <f ca="1">IF(AND('Tracking Data'!Q773&lt;&gt;"",'Tracking Data'!R773="",'Tracking Data'!$C773&lt;&gt;"Blocked",'Tracking Data'!$C773&lt;&gt;"Aborted"),1,"")</f>
        <v/>
      </c>
      <c r="L773" t="str">
        <f>IF('Tracking Data'!R773&lt;&gt;"",1,"")</f>
        <v/>
      </c>
      <c r="M773" t="b">
        <f>IF('Tracking Data'!H773="XS",0,IF('Tracking Data'!H773="S",2,IF('Tracking Data'!H773="M",3,IF('Tracking Data'!H773="L",5,IF('Tracking Data'!H773="XL",10)))))</f>
        <v>0</v>
      </c>
      <c r="N773" s="22" t="e">
        <f>WORKDAY('Tracking Data'!K773,M773)</f>
        <v>#VALUE!</v>
      </c>
      <c r="O773" s="22" t="e">
        <f>IF(L773&lt;&gt;1,N773,'Tracking Data'!R773)</f>
        <v>#VALUE!</v>
      </c>
    </row>
    <row r="774" spans="5:15" x14ac:dyDescent="0.25">
      <c r="E774" t="str">
        <f ca="1">IF(AND('Tracking Data'!K774&lt;&gt;"",'Tracking Data'!L774="",'Tracking Data'!$C774&lt;&gt;"Blocked",'Tracking Data'!$C774&lt;&gt;"Aborted"),1,"")</f>
        <v/>
      </c>
      <c r="F774" t="str">
        <f ca="1">IF(AND('Tracking Data'!L774&lt;&gt;"",'Tracking Data'!M774="",'Tracking Data'!$C774&lt;&gt;"Blocked",'Tracking Data'!$C774&lt;&gt;"Aborted"),1,"")</f>
        <v/>
      </c>
      <c r="G774" t="str">
        <f ca="1">IF(AND('Tracking Data'!M774&lt;&gt;"",'Tracking Data'!N774="",'Tracking Data'!$C774&lt;&gt;"Blocked",'Tracking Data'!$C774&lt;&gt;"Aborted"),1,"")</f>
        <v/>
      </c>
      <c r="H774" t="str">
        <f ca="1">IF(AND('Tracking Data'!N774&lt;&gt;"",'Tracking Data'!O774="",'Tracking Data'!$C774&lt;&gt;"Blocked",'Tracking Data'!$C774&lt;&gt;"Aborted"),1,"")</f>
        <v/>
      </c>
      <c r="I774" t="str">
        <f ca="1">IF(AND('Tracking Data'!O774&lt;&gt;"",'Tracking Data'!P774="",'Tracking Data'!$C774&lt;&gt;"Blocked",'Tracking Data'!$C774&lt;&gt;"Aborted"),1,"")</f>
        <v/>
      </c>
      <c r="J774" t="str">
        <f ca="1">IF(AND('Tracking Data'!P774&lt;&gt;"",'Tracking Data'!Q774="",'Tracking Data'!$C774&lt;&gt;"Blocked",'Tracking Data'!$C774&lt;&gt;"Aborted"),1,"")</f>
        <v/>
      </c>
      <c r="K774" t="str">
        <f ca="1">IF(AND('Tracking Data'!Q774&lt;&gt;"",'Tracking Data'!R774="",'Tracking Data'!$C774&lt;&gt;"Blocked",'Tracking Data'!$C774&lt;&gt;"Aborted"),1,"")</f>
        <v/>
      </c>
      <c r="L774" t="str">
        <f>IF('Tracking Data'!R774&lt;&gt;"",1,"")</f>
        <v/>
      </c>
      <c r="M774" t="b">
        <f>IF('Tracking Data'!H774="XS",0,IF('Tracking Data'!H774="S",2,IF('Tracking Data'!H774="M",3,IF('Tracking Data'!H774="L",5,IF('Tracking Data'!H774="XL",10)))))</f>
        <v>0</v>
      </c>
      <c r="N774" s="22" t="e">
        <f>WORKDAY('Tracking Data'!K774,M774)</f>
        <v>#VALUE!</v>
      </c>
      <c r="O774" s="22" t="e">
        <f>IF(L774&lt;&gt;1,N774,'Tracking Data'!R774)</f>
        <v>#VALUE!</v>
      </c>
    </row>
    <row r="775" spans="5:15" x14ac:dyDescent="0.25">
      <c r="E775" t="str">
        <f ca="1">IF(AND('Tracking Data'!K775&lt;&gt;"",'Tracking Data'!L775="",'Tracking Data'!$C775&lt;&gt;"Blocked",'Tracking Data'!$C775&lt;&gt;"Aborted"),1,"")</f>
        <v/>
      </c>
      <c r="F775" t="str">
        <f ca="1">IF(AND('Tracking Data'!L775&lt;&gt;"",'Tracking Data'!M775="",'Tracking Data'!$C775&lt;&gt;"Blocked",'Tracking Data'!$C775&lt;&gt;"Aborted"),1,"")</f>
        <v/>
      </c>
      <c r="G775" t="str">
        <f ca="1">IF(AND('Tracking Data'!M775&lt;&gt;"",'Tracking Data'!N775="",'Tracking Data'!$C775&lt;&gt;"Blocked",'Tracking Data'!$C775&lt;&gt;"Aborted"),1,"")</f>
        <v/>
      </c>
      <c r="H775" t="str">
        <f ca="1">IF(AND('Tracking Data'!N775&lt;&gt;"",'Tracking Data'!O775="",'Tracking Data'!$C775&lt;&gt;"Blocked",'Tracking Data'!$C775&lt;&gt;"Aborted"),1,"")</f>
        <v/>
      </c>
      <c r="I775" t="str">
        <f ca="1">IF(AND('Tracking Data'!O775&lt;&gt;"",'Tracking Data'!P775="",'Tracking Data'!$C775&lt;&gt;"Blocked",'Tracking Data'!$C775&lt;&gt;"Aborted"),1,"")</f>
        <v/>
      </c>
      <c r="J775" t="str">
        <f ca="1">IF(AND('Tracking Data'!P775&lt;&gt;"",'Tracking Data'!Q775="",'Tracking Data'!$C775&lt;&gt;"Blocked",'Tracking Data'!$C775&lt;&gt;"Aborted"),1,"")</f>
        <v/>
      </c>
      <c r="K775" t="str">
        <f ca="1">IF(AND('Tracking Data'!Q775&lt;&gt;"",'Tracking Data'!R775="",'Tracking Data'!$C775&lt;&gt;"Blocked",'Tracking Data'!$C775&lt;&gt;"Aborted"),1,"")</f>
        <v/>
      </c>
      <c r="L775" t="str">
        <f>IF('Tracking Data'!R775&lt;&gt;"",1,"")</f>
        <v/>
      </c>
      <c r="M775" t="b">
        <f>IF('Tracking Data'!H775="XS",0,IF('Tracking Data'!H775="S",2,IF('Tracking Data'!H775="M",3,IF('Tracking Data'!H775="L",5,IF('Tracking Data'!H775="XL",10)))))</f>
        <v>0</v>
      </c>
      <c r="N775" s="22" t="e">
        <f>WORKDAY('Tracking Data'!K775,M775)</f>
        <v>#VALUE!</v>
      </c>
      <c r="O775" s="22" t="e">
        <f>IF(L775&lt;&gt;1,N775,'Tracking Data'!R775)</f>
        <v>#VALUE!</v>
      </c>
    </row>
    <row r="776" spans="5:15" x14ac:dyDescent="0.25">
      <c r="E776" t="str">
        <f ca="1">IF(AND('Tracking Data'!K776&lt;&gt;"",'Tracking Data'!L776="",'Tracking Data'!$C776&lt;&gt;"Blocked",'Tracking Data'!$C776&lt;&gt;"Aborted"),1,"")</f>
        <v/>
      </c>
      <c r="F776" t="str">
        <f ca="1">IF(AND('Tracking Data'!L776&lt;&gt;"",'Tracking Data'!M776="",'Tracking Data'!$C776&lt;&gt;"Blocked",'Tracking Data'!$C776&lt;&gt;"Aborted"),1,"")</f>
        <v/>
      </c>
      <c r="G776" t="str">
        <f ca="1">IF(AND('Tracking Data'!M776&lt;&gt;"",'Tracking Data'!N776="",'Tracking Data'!$C776&lt;&gt;"Blocked",'Tracking Data'!$C776&lt;&gt;"Aborted"),1,"")</f>
        <v/>
      </c>
      <c r="H776" t="str">
        <f ca="1">IF(AND('Tracking Data'!N776&lt;&gt;"",'Tracking Data'!O776="",'Tracking Data'!$C776&lt;&gt;"Blocked",'Tracking Data'!$C776&lt;&gt;"Aborted"),1,"")</f>
        <v/>
      </c>
      <c r="I776" t="str">
        <f ca="1">IF(AND('Tracking Data'!O776&lt;&gt;"",'Tracking Data'!P776="",'Tracking Data'!$C776&lt;&gt;"Blocked",'Tracking Data'!$C776&lt;&gt;"Aborted"),1,"")</f>
        <v/>
      </c>
      <c r="J776" t="str">
        <f ca="1">IF(AND('Tracking Data'!P776&lt;&gt;"",'Tracking Data'!Q776="",'Tracking Data'!$C776&lt;&gt;"Blocked",'Tracking Data'!$C776&lt;&gt;"Aborted"),1,"")</f>
        <v/>
      </c>
      <c r="K776" t="str">
        <f ca="1">IF(AND('Tracking Data'!Q776&lt;&gt;"",'Tracking Data'!R776="",'Tracking Data'!$C776&lt;&gt;"Blocked",'Tracking Data'!$C776&lt;&gt;"Aborted"),1,"")</f>
        <v/>
      </c>
      <c r="L776" t="str">
        <f>IF('Tracking Data'!R776&lt;&gt;"",1,"")</f>
        <v/>
      </c>
      <c r="M776" t="b">
        <f>IF('Tracking Data'!H776="XS",0,IF('Tracking Data'!H776="S",2,IF('Tracking Data'!H776="M",3,IF('Tracking Data'!H776="L",5,IF('Tracking Data'!H776="XL",10)))))</f>
        <v>0</v>
      </c>
      <c r="N776" s="22" t="e">
        <f>WORKDAY('Tracking Data'!K776,M776)</f>
        <v>#VALUE!</v>
      </c>
      <c r="O776" s="22" t="e">
        <f>IF(L776&lt;&gt;1,N776,'Tracking Data'!R776)</f>
        <v>#VALUE!</v>
      </c>
    </row>
    <row r="777" spans="5:15" x14ac:dyDescent="0.25">
      <c r="E777" t="str">
        <f ca="1">IF(AND('Tracking Data'!K777&lt;&gt;"",'Tracking Data'!L777="",'Tracking Data'!$C777&lt;&gt;"Blocked",'Tracking Data'!$C777&lt;&gt;"Aborted"),1,"")</f>
        <v/>
      </c>
      <c r="F777" t="str">
        <f ca="1">IF(AND('Tracking Data'!L777&lt;&gt;"",'Tracking Data'!M777="",'Tracking Data'!$C777&lt;&gt;"Blocked",'Tracking Data'!$C777&lt;&gt;"Aborted"),1,"")</f>
        <v/>
      </c>
      <c r="G777" t="str">
        <f ca="1">IF(AND('Tracking Data'!M777&lt;&gt;"",'Tracking Data'!N777="",'Tracking Data'!$C777&lt;&gt;"Blocked",'Tracking Data'!$C777&lt;&gt;"Aborted"),1,"")</f>
        <v/>
      </c>
      <c r="H777" t="str">
        <f ca="1">IF(AND('Tracking Data'!N777&lt;&gt;"",'Tracking Data'!O777="",'Tracking Data'!$C777&lt;&gt;"Blocked",'Tracking Data'!$C777&lt;&gt;"Aborted"),1,"")</f>
        <v/>
      </c>
      <c r="I777" t="str">
        <f ca="1">IF(AND('Tracking Data'!O777&lt;&gt;"",'Tracking Data'!P777="",'Tracking Data'!$C777&lt;&gt;"Blocked",'Tracking Data'!$C777&lt;&gt;"Aborted"),1,"")</f>
        <v/>
      </c>
      <c r="J777" t="str">
        <f ca="1">IF(AND('Tracking Data'!P777&lt;&gt;"",'Tracking Data'!Q777="",'Tracking Data'!$C777&lt;&gt;"Blocked",'Tracking Data'!$C777&lt;&gt;"Aborted"),1,"")</f>
        <v/>
      </c>
      <c r="K777" t="str">
        <f ca="1">IF(AND('Tracking Data'!Q777&lt;&gt;"",'Tracking Data'!R777="",'Tracking Data'!$C777&lt;&gt;"Blocked",'Tracking Data'!$C777&lt;&gt;"Aborted"),1,"")</f>
        <v/>
      </c>
      <c r="L777" t="str">
        <f>IF('Tracking Data'!R777&lt;&gt;"",1,"")</f>
        <v/>
      </c>
      <c r="M777" t="b">
        <f>IF('Tracking Data'!H777="XS",0,IF('Tracking Data'!H777="S",2,IF('Tracking Data'!H777="M",3,IF('Tracking Data'!H777="L",5,IF('Tracking Data'!H777="XL",10)))))</f>
        <v>0</v>
      </c>
      <c r="N777" s="22" t="e">
        <f>WORKDAY('Tracking Data'!K777,M777)</f>
        <v>#VALUE!</v>
      </c>
      <c r="O777" s="22" t="e">
        <f>IF(L777&lt;&gt;1,N777,'Tracking Data'!R777)</f>
        <v>#VALUE!</v>
      </c>
    </row>
    <row r="778" spans="5:15" x14ac:dyDescent="0.25">
      <c r="E778" t="str">
        <f ca="1">IF(AND('Tracking Data'!K778&lt;&gt;"",'Tracking Data'!L778="",'Tracking Data'!$C778&lt;&gt;"Blocked",'Tracking Data'!$C778&lt;&gt;"Aborted"),1,"")</f>
        <v/>
      </c>
      <c r="F778" t="str">
        <f ca="1">IF(AND('Tracking Data'!L778&lt;&gt;"",'Tracking Data'!M778="",'Tracking Data'!$C778&lt;&gt;"Blocked",'Tracking Data'!$C778&lt;&gt;"Aborted"),1,"")</f>
        <v/>
      </c>
      <c r="G778" t="str">
        <f ca="1">IF(AND('Tracking Data'!M778&lt;&gt;"",'Tracking Data'!N778="",'Tracking Data'!$C778&lt;&gt;"Blocked",'Tracking Data'!$C778&lt;&gt;"Aborted"),1,"")</f>
        <v/>
      </c>
      <c r="H778" t="str">
        <f ca="1">IF(AND('Tracking Data'!N778&lt;&gt;"",'Tracking Data'!O778="",'Tracking Data'!$C778&lt;&gt;"Blocked",'Tracking Data'!$C778&lt;&gt;"Aborted"),1,"")</f>
        <v/>
      </c>
      <c r="I778" t="str">
        <f ca="1">IF(AND('Tracking Data'!O778&lt;&gt;"",'Tracking Data'!P778="",'Tracking Data'!$C778&lt;&gt;"Blocked",'Tracking Data'!$C778&lt;&gt;"Aborted"),1,"")</f>
        <v/>
      </c>
      <c r="J778" t="str">
        <f ca="1">IF(AND('Tracking Data'!P778&lt;&gt;"",'Tracking Data'!Q778="",'Tracking Data'!$C778&lt;&gt;"Blocked",'Tracking Data'!$C778&lt;&gt;"Aborted"),1,"")</f>
        <v/>
      </c>
      <c r="K778" t="str">
        <f ca="1">IF(AND('Tracking Data'!Q778&lt;&gt;"",'Tracking Data'!R778="",'Tracking Data'!$C778&lt;&gt;"Blocked",'Tracking Data'!$C778&lt;&gt;"Aborted"),1,"")</f>
        <v/>
      </c>
      <c r="L778" t="str">
        <f>IF('Tracking Data'!R778&lt;&gt;"",1,"")</f>
        <v/>
      </c>
      <c r="M778" t="b">
        <f>IF('Tracking Data'!H778="XS",0,IF('Tracking Data'!H778="S",2,IF('Tracking Data'!H778="M",3,IF('Tracking Data'!H778="L",5,IF('Tracking Data'!H778="XL",10)))))</f>
        <v>0</v>
      </c>
      <c r="N778" s="22" t="e">
        <f>WORKDAY('Tracking Data'!K778,M778)</f>
        <v>#VALUE!</v>
      </c>
      <c r="O778" s="22" t="e">
        <f>IF(L778&lt;&gt;1,N778,'Tracking Data'!R778)</f>
        <v>#VALUE!</v>
      </c>
    </row>
    <row r="779" spans="5:15" x14ac:dyDescent="0.25">
      <c r="E779" t="str">
        <f ca="1">IF(AND('Tracking Data'!K779&lt;&gt;"",'Tracking Data'!L779="",'Tracking Data'!$C779&lt;&gt;"Blocked",'Tracking Data'!$C779&lt;&gt;"Aborted"),1,"")</f>
        <v/>
      </c>
      <c r="F779" t="str">
        <f ca="1">IF(AND('Tracking Data'!L779&lt;&gt;"",'Tracking Data'!M779="",'Tracking Data'!$C779&lt;&gt;"Blocked",'Tracking Data'!$C779&lt;&gt;"Aborted"),1,"")</f>
        <v/>
      </c>
      <c r="G779" t="str">
        <f ca="1">IF(AND('Tracking Data'!M779&lt;&gt;"",'Tracking Data'!N779="",'Tracking Data'!$C779&lt;&gt;"Blocked",'Tracking Data'!$C779&lt;&gt;"Aborted"),1,"")</f>
        <v/>
      </c>
      <c r="H779" t="str">
        <f ca="1">IF(AND('Tracking Data'!N779&lt;&gt;"",'Tracking Data'!O779="",'Tracking Data'!$C779&lt;&gt;"Blocked",'Tracking Data'!$C779&lt;&gt;"Aborted"),1,"")</f>
        <v/>
      </c>
      <c r="I779" t="str">
        <f ca="1">IF(AND('Tracking Data'!O779&lt;&gt;"",'Tracking Data'!P779="",'Tracking Data'!$C779&lt;&gt;"Blocked",'Tracking Data'!$C779&lt;&gt;"Aborted"),1,"")</f>
        <v/>
      </c>
      <c r="J779" t="str">
        <f ca="1">IF(AND('Tracking Data'!P779&lt;&gt;"",'Tracking Data'!Q779="",'Tracking Data'!$C779&lt;&gt;"Blocked",'Tracking Data'!$C779&lt;&gt;"Aborted"),1,"")</f>
        <v/>
      </c>
      <c r="K779" t="str">
        <f ca="1">IF(AND('Tracking Data'!Q779&lt;&gt;"",'Tracking Data'!R779="",'Tracking Data'!$C779&lt;&gt;"Blocked",'Tracking Data'!$C779&lt;&gt;"Aborted"),1,"")</f>
        <v/>
      </c>
      <c r="L779" t="str">
        <f>IF('Tracking Data'!R779&lt;&gt;"",1,"")</f>
        <v/>
      </c>
      <c r="M779" t="b">
        <f>IF('Tracking Data'!H779="XS",0,IF('Tracking Data'!H779="S",2,IF('Tracking Data'!H779="M",3,IF('Tracking Data'!H779="L",5,IF('Tracking Data'!H779="XL",10)))))</f>
        <v>0</v>
      </c>
      <c r="N779" s="22" t="e">
        <f>WORKDAY('Tracking Data'!K779,M779)</f>
        <v>#VALUE!</v>
      </c>
      <c r="O779" s="22" t="e">
        <f>IF(L779&lt;&gt;1,N779,'Tracking Data'!R779)</f>
        <v>#VALUE!</v>
      </c>
    </row>
    <row r="780" spans="5:15" x14ac:dyDescent="0.25">
      <c r="E780" t="str">
        <f ca="1">IF(AND('Tracking Data'!K780&lt;&gt;"",'Tracking Data'!L780="",'Tracking Data'!$C780&lt;&gt;"Blocked",'Tracking Data'!$C780&lt;&gt;"Aborted"),1,"")</f>
        <v/>
      </c>
      <c r="F780" t="str">
        <f ca="1">IF(AND('Tracking Data'!L780&lt;&gt;"",'Tracking Data'!M780="",'Tracking Data'!$C780&lt;&gt;"Blocked",'Tracking Data'!$C780&lt;&gt;"Aborted"),1,"")</f>
        <v/>
      </c>
      <c r="G780" t="str">
        <f ca="1">IF(AND('Tracking Data'!M780&lt;&gt;"",'Tracking Data'!N780="",'Tracking Data'!$C780&lt;&gt;"Blocked",'Tracking Data'!$C780&lt;&gt;"Aborted"),1,"")</f>
        <v/>
      </c>
      <c r="H780" t="str">
        <f ca="1">IF(AND('Tracking Data'!N780&lt;&gt;"",'Tracking Data'!O780="",'Tracking Data'!$C780&lt;&gt;"Blocked",'Tracking Data'!$C780&lt;&gt;"Aborted"),1,"")</f>
        <v/>
      </c>
      <c r="I780" t="str">
        <f ca="1">IF(AND('Tracking Data'!O780&lt;&gt;"",'Tracking Data'!P780="",'Tracking Data'!$C780&lt;&gt;"Blocked",'Tracking Data'!$C780&lt;&gt;"Aborted"),1,"")</f>
        <v/>
      </c>
      <c r="J780" t="str">
        <f ca="1">IF(AND('Tracking Data'!P780&lt;&gt;"",'Tracking Data'!Q780="",'Tracking Data'!$C780&lt;&gt;"Blocked",'Tracking Data'!$C780&lt;&gt;"Aborted"),1,"")</f>
        <v/>
      </c>
      <c r="K780" t="str">
        <f ca="1">IF(AND('Tracking Data'!Q780&lt;&gt;"",'Tracking Data'!R780="",'Tracking Data'!$C780&lt;&gt;"Blocked",'Tracking Data'!$C780&lt;&gt;"Aborted"),1,"")</f>
        <v/>
      </c>
      <c r="L780" t="str">
        <f>IF('Tracking Data'!R780&lt;&gt;"",1,"")</f>
        <v/>
      </c>
      <c r="M780" t="b">
        <f>IF('Tracking Data'!H780="XS",0,IF('Tracking Data'!H780="S",2,IF('Tracking Data'!H780="M",3,IF('Tracking Data'!H780="L",5,IF('Tracking Data'!H780="XL",10)))))</f>
        <v>0</v>
      </c>
      <c r="N780" s="22" t="e">
        <f>WORKDAY('Tracking Data'!K780,M780)</f>
        <v>#VALUE!</v>
      </c>
      <c r="O780" s="22" t="e">
        <f>IF(L780&lt;&gt;1,N780,'Tracking Data'!R780)</f>
        <v>#VALUE!</v>
      </c>
    </row>
    <row r="781" spans="5:15" x14ac:dyDescent="0.25">
      <c r="E781" t="str">
        <f ca="1">IF(AND('Tracking Data'!K781&lt;&gt;"",'Tracking Data'!L781="",'Tracking Data'!$C781&lt;&gt;"Blocked",'Tracking Data'!$C781&lt;&gt;"Aborted"),1,"")</f>
        <v/>
      </c>
      <c r="F781" t="str">
        <f ca="1">IF(AND('Tracking Data'!L781&lt;&gt;"",'Tracking Data'!M781="",'Tracking Data'!$C781&lt;&gt;"Blocked",'Tracking Data'!$C781&lt;&gt;"Aborted"),1,"")</f>
        <v/>
      </c>
      <c r="G781" t="str">
        <f ca="1">IF(AND('Tracking Data'!M781&lt;&gt;"",'Tracking Data'!N781="",'Tracking Data'!$C781&lt;&gt;"Blocked",'Tracking Data'!$C781&lt;&gt;"Aborted"),1,"")</f>
        <v/>
      </c>
      <c r="H781" t="str">
        <f ca="1">IF(AND('Tracking Data'!N781&lt;&gt;"",'Tracking Data'!O781="",'Tracking Data'!$C781&lt;&gt;"Blocked",'Tracking Data'!$C781&lt;&gt;"Aborted"),1,"")</f>
        <v/>
      </c>
      <c r="I781" t="str">
        <f ca="1">IF(AND('Tracking Data'!O781&lt;&gt;"",'Tracking Data'!P781="",'Tracking Data'!$C781&lt;&gt;"Blocked",'Tracking Data'!$C781&lt;&gt;"Aborted"),1,"")</f>
        <v/>
      </c>
      <c r="J781" t="str">
        <f ca="1">IF(AND('Tracking Data'!P781&lt;&gt;"",'Tracking Data'!Q781="",'Tracking Data'!$C781&lt;&gt;"Blocked",'Tracking Data'!$C781&lt;&gt;"Aborted"),1,"")</f>
        <v/>
      </c>
      <c r="K781" t="str">
        <f ca="1">IF(AND('Tracking Data'!Q781&lt;&gt;"",'Tracking Data'!R781="",'Tracking Data'!$C781&lt;&gt;"Blocked",'Tracking Data'!$C781&lt;&gt;"Aborted"),1,"")</f>
        <v/>
      </c>
      <c r="L781" t="str">
        <f>IF('Tracking Data'!R781&lt;&gt;"",1,"")</f>
        <v/>
      </c>
      <c r="M781" t="b">
        <f>IF('Tracking Data'!H781="XS",0,IF('Tracking Data'!H781="S",2,IF('Tracking Data'!H781="M",3,IF('Tracking Data'!H781="L",5,IF('Tracking Data'!H781="XL",10)))))</f>
        <v>0</v>
      </c>
      <c r="N781" s="22" t="e">
        <f>WORKDAY('Tracking Data'!K781,M781)</f>
        <v>#VALUE!</v>
      </c>
      <c r="O781" s="22" t="e">
        <f>IF(L781&lt;&gt;1,N781,'Tracking Data'!R781)</f>
        <v>#VALUE!</v>
      </c>
    </row>
    <row r="782" spans="5:15" x14ac:dyDescent="0.25">
      <c r="E782" t="str">
        <f ca="1">IF(AND('Tracking Data'!K782&lt;&gt;"",'Tracking Data'!L782="",'Tracking Data'!$C782&lt;&gt;"Blocked",'Tracking Data'!$C782&lt;&gt;"Aborted"),1,"")</f>
        <v/>
      </c>
      <c r="F782" t="str">
        <f ca="1">IF(AND('Tracking Data'!L782&lt;&gt;"",'Tracking Data'!M782="",'Tracking Data'!$C782&lt;&gt;"Blocked",'Tracking Data'!$C782&lt;&gt;"Aborted"),1,"")</f>
        <v/>
      </c>
      <c r="G782" t="str">
        <f ca="1">IF(AND('Tracking Data'!M782&lt;&gt;"",'Tracking Data'!N782="",'Tracking Data'!$C782&lt;&gt;"Blocked",'Tracking Data'!$C782&lt;&gt;"Aborted"),1,"")</f>
        <v/>
      </c>
      <c r="H782" t="str">
        <f ca="1">IF(AND('Tracking Data'!N782&lt;&gt;"",'Tracking Data'!O782="",'Tracking Data'!$C782&lt;&gt;"Blocked",'Tracking Data'!$C782&lt;&gt;"Aborted"),1,"")</f>
        <v/>
      </c>
      <c r="I782" t="str">
        <f ca="1">IF(AND('Tracking Data'!O782&lt;&gt;"",'Tracking Data'!P782="",'Tracking Data'!$C782&lt;&gt;"Blocked",'Tracking Data'!$C782&lt;&gt;"Aborted"),1,"")</f>
        <v/>
      </c>
      <c r="J782" t="str">
        <f ca="1">IF(AND('Tracking Data'!P782&lt;&gt;"",'Tracking Data'!Q782="",'Tracking Data'!$C782&lt;&gt;"Blocked",'Tracking Data'!$C782&lt;&gt;"Aborted"),1,"")</f>
        <v/>
      </c>
      <c r="K782" t="str">
        <f ca="1">IF(AND('Tracking Data'!Q782&lt;&gt;"",'Tracking Data'!R782="",'Tracking Data'!$C782&lt;&gt;"Blocked",'Tracking Data'!$C782&lt;&gt;"Aborted"),1,"")</f>
        <v/>
      </c>
      <c r="L782" t="str">
        <f>IF('Tracking Data'!R782&lt;&gt;"",1,"")</f>
        <v/>
      </c>
      <c r="M782" t="b">
        <f>IF('Tracking Data'!H782="XS",0,IF('Tracking Data'!H782="S",2,IF('Tracking Data'!H782="M",3,IF('Tracking Data'!H782="L",5,IF('Tracking Data'!H782="XL",10)))))</f>
        <v>0</v>
      </c>
      <c r="N782" s="22" t="e">
        <f>WORKDAY('Tracking Data'!K782,M782)</f>
        <v>#VALUE!</v>
      </c>
      <c r="O782" s="22" t="e">
        <f>IF(L782&lt;&gt;1,N782,'Tracking Data'!R782)</f>
        <v>#VALUE!</v>
      </c>
    </row>
    <row r="783" spans="5:15" x14ac:dyDescent="0.25">
      <c r="E783" t="str">
        <f ca="1">IF(AND('Tracking Data'!K783&lt;&gt;"",'Tracking Data'!L783="",'Tracking Data'!$C783&lt;&gt;"Blocked",'Tracking Data'!$C783&lt;&gt;"Aborted"),1,"")</f>
        <v/>
      </c>
      <c r="F783" t="str">
        <f ca="1">IF(AND('Tracking Data'!L783&lt;&gt;"",'Tracking Data'!M783="",'Tracking Data'!$C783&lt;&gt;"Blocked",'Tracking Data'!$C783&lt;&gt;"Aborted"),1,"")</f>
        <v/>
      </c>
      <c r="G783" t="str">
        <f ca="1">IF(AND('Tracking Data'!M783&lt;&gt;"",'Tracking Data'!N783="",'Tracking Data'!$C783&lt;&gt;"Blocked",'Tracking Data'!$C783&lt;&gt;"Aborted"),1,"")</f>
        <v/>
      </c>
      <c r="H783" t="str">
        <f ca="1">IF(AND('Tracking Data'!N783&lt;&gt;"",'Tracking Data'!O783="",'Tracking Data'!$C783&lt;&gt;"Blocked",'Tracking Data'!$C783&lt;&gt;"Aborted"),1,"")</f>
        <v/>
      </c>
      <c r="I783" t="str">
        <f ca="1">IF(AND('Tracking Data'!O783&lt;&gt;"",'Tracking Data'!P783="",'Tracking Data'!$C783&lt;&gt;"Blocked",'Tracking Data'!$C783&lt;&gt;"Aborted"),1,"")</f>
        <v/>
      </c>
      <c r="J783" t="str">
        <f ca="1">IF(AND('Tracking Data'!P783&lt;&gt;"",'Tracking Data'!Q783="",'Tracking Data'!$C783&lt;&gt;"Blocked",'Tracking Data'!$C783&lt;&gt;"Aborted"),1,"")</f>
        <v/>
      </c>
      <c r="K783" t="str">
        <f ca="1">IF(AND('Tracking Data'!Q783&lt;&gt;"",'Tracking Data'!R783="",'Tracking Data'!$C783&lt;&gt;"Blocked",'Tracking Data'!$C783&lt;&gt;"Aborted"),1,"")</f>
        <v/>
      </c>
      <c r="L783" t="str">
        <f>IF('Tracking Data'!R783&lt;&gt;"",1,"")</f>
        <v/>
      </c>
      <c r="M783" t="b">
        <f>IF('Tracking Data'!H783="XS",0,IF('Tracking Data'!H783="S",2,IF('Tracking Data'!H783="M",3,IF('Tracking Data'!H783="L",5,IF('Tracking Data'!H783="XL",10)))))</f>
        <v>0</v>
      </c>
      <c r="N783" s="22" t="e">
        <f>WORKDAY('Tracking Data'!K783,M783)</f>
        <v>#VALUE!</v>
      </c>
      <c r="O783" s="22" t="e">
        <f>IF(L783&lt;&gt;1,N783,'Tracking Data'!R783)</f>
        <v>#VALUE!</v>
      </c>
    </row>
    <row r="784" spans="5:15" x14ac:dyDescent="0.25">
      <c r="E784" t="str">
        <f ca="1">IF(AND('Tracking Data'!K784&lt;&gt;"",'Tracking Data'!L784="",'Tracking Data'!$C784&lt;&gt;"Blocked",'Tracking Data'!$C784&lt;&gt;"Aborted"),1,"")</f>
        <v/>
      </c>
      <c r="F784" t="str">
        <f ca="1">IF(AND('Tracking Data'!L784&lt;&gt;"",'Tracking Data'!M784="",'Tracking Data'!$C784&lt;&gt;"Blocked",'Tracking Data'!$C784&lt;&gt;"Aborted"),1,"")</f>
        <v/>
      </c>
      <c r="G784" t="str">
        <f ca="1">IF(AND('Tracking Data'!M784&lt;&gt;"",'Tracking Data'!N784="",'Tracking Data'!$C784&lt;&gt;"Blocked",'Tracking Data'!$C784&lt;&gt;"Aborted"),1,"")</f>
        <v/>
      </c>
      <c r="H784" t="str">
        <f ca="1">IF(AND('Tracking Data'!N784&lt;&gt;"",'Tracking Data'!O784="",'Tracking Data'!$C784&lt;&gt;"Blocked",'Tracking Data'!$C784&lt;&gt;"Aborted"),1,"")</f>
        <v/>
      </c>
      <c r="I784" t="str">
        <f ca="1">IF(AND('Tracking Data'!O784&lt;&gt;"",'Tracking Data'!P784="",'Tracking Data'!$C784&lt;&gt;"Blocked",'Tracking Data'!$C784&lt;&gt;"Aborted"),1,"")</f>
        <v/>
      </c>
      <c r="J784" t="str">
        <f ca="1">IF(AND('Tracking Data'!P784&lt;&gt;"",'Tracking Data'!Q784="",'Tracking Data'!$C784&lt;&gt;"Blocked",'Tracking Data'!$C784&lt;&gt;"Aborted"),1,"")</f>
        <v/>
      </c>
      <c r="K784" t="str">
        <f ca="1">IF(AND('Tracking Data'!Q784&lt;&gt;"",'Tracking Data'!R784="",'Tracking Data'!$C784&lt;&gt;"Blocked",'Tracking Data'!$C784&lt;&gt;"Aborted"),1,"")</f>
        <v/>
      </c>
      <c r="L784" t="str">
        <f>IF('Tracking Data'!R784&lt;&gt;"",1,"")</f>
        <v/>
      </c>
      <c r="M784" t="b">
        <f>IF('Tracking Data'!H784="XS",0,IF('Tracking Data'!H784="S",2,IF('Tracking Data'!H784="M",3,IF('Tracking Data'!H784="L",5,IF('Tracking Data'!H784="XL",10)))))</f>
        <v>0</v>
      </c>
      <c r="N784" s="22" t="e">
        <f>WORKDAY('Tracking Data'!K784,M784)</f>
        <v>#VALUE!</v>
      </c>
      <c r="O784" s="22" t="e">
        <f>IF(L784&lt;&gt;1,N784,'Tracking Data'!R784)</f>
        <v>#VALUE!</v>
      </c>
    </row>
    <row r="785" spans="5:15" x14ac:dyDescent="0.25">
      <c r="E785" t="str">
        <f ca="1">IF(AND('Tracking Data'!K785&lt;&gt;"",'Tracking Data'!L785="",'Tracking Data'!$C785&lt;&gt;"Blocked",'Tracking Data'!$C785&lt;&gt;"Aborted"),1,"")</f>
        <v/>
      </c>
      <c r="F785" t="str">
        <f ca="1">IF(AND('Tracking Data'!L785&lt;&gt;"",'Tracking Data'!M785="",'Tracking Data'!$C785&lt;&gt;"Blocked",'Tracking Data'!$C785&lt;&gt;"Aborted"),1,"")</f>
        <v/>
      </c>
      <c r="G785" t="str">
        <f ca="1">IF(AND('Tracking Data'!M785&lt;&gt;"",'Tracking Data'!N785="",'Tracking Data'!$C785&lt;&gt;"Blocked",'Tracking Data'!$C785&lt;&gt;"Aborted"),1,"")</f>
        <v/>
      </c>
      <c r="H785" t="str">
        <f ca="1">IF(AND('Tracking Data'!N785&lt;&gt;"",'Tracking Data'!O785="",'Tracking Data'!$C785&lt;&gt;"Blocked",'Tracking Data'!$C785&lt;&gt;"Aborted"),1,"")</f>
        <v/>
      </c>
      <c r="I785" t="str">
        <f ca="1">IF(AND('Tracking Data'!O785&lt;&gt;"",'Tracking Data'!P785="",'Tracking Data'!$C785&lt;&gt;"Blocked",'Tracking Data'!$C785&lt;&gt;"Aborted"),1,"")</f>
        <v/>
      </c>
      <c r="J785" t="str">
        <f ca="1">IF(AND('Tracking Data'!P785&lt;&gt;"",'Tracking Data'!Q785="",'Tracking Data'!$C785&lt;&gt;"Blocked",'Tracking Data'!$C785&lt;&gt;"Aborted"),1,"")</f>
        <v/>
      </c>
      <c r="K785" t="str">
        <f ca="1">IF(AND('Tracking Data'!Q785&lt;&gt;"",'Tracking Data'!R785="",'Tracking Data'!$C785&lt;&gt;"Blocked",'Tracking Data'!$C785&lt;&gt;"Aborted"),1,"")</f>
        <v/>
      </c>
      <c r="L785" t="str">
        <f>IF('Tracking Data'!R785&lt;&gt;"",1,"")</f>
        <v/>
      </c>
      <c r="M785" t="b">
        <f>IF('Tracking Data'!H785="XS",0,IF('Tracking Data'!H785="S",2,IF('Tracking Data'!H785="M",3,IF('Tracking Data'!H785="L",5,IF('Tracking Data'!H785="XL",10)))))</f>
        <v>0</v>
      </c>
      <c r="N785" s="22" t="e">
        <f>WORKDAY('Tracking Data'!K785,M785)</f>
        <v>#VALUE!</v>
      </c>
      <c r="O785" s="22" t="e">
        <f>IF(L785&lt;&gt;1,N785,'Tracking Data'!R785)</f>
        <v>#VALUE!</v>
      </c>
    </row>
    <row r="786" spans="5:15" x14ac:dyDescent="0.25">
      <c r="E786" t="str">
        <f ca="1">IF(AND('Tracking Data'!K786&lt;&gt;"",'Tracking Data'!L786="",'Tracking Data'!$C786&lt;&gt;"Blocked",'Tracking Data'!$C786&lt;&gt;"Aborted"),1,"")</f>
        <v/>
      </c>
      <c r="F786" t="str">
        <f ca="1">IF(AND('Tracking Data'!L786&lt;&gt;"",'Tracking Data'!M786="",'Tracking Data'!$C786&lt;&gt;"Blocked",'Tracking Data'!$C786&lt;&gt;"Aborted"),1,"")</f>
        <v/>
      </c>
      <c r="G786" t="str">
        <f ca="1">IF(AND('Tracking Data'!M786&lt;&gt;"",'Tracking Data'!N786="",'Tracking Data'!$C786&lt;&gt;"Blocked",'Tracking Data'!$C786&lt;&gt;"Aborted"),1,"")</f>
        <v/>
      </c>
      <c r="H786" t="str">
        <f ca="1">IF(AND('Tracking Data'!N786&lt;&gt;"",'Tracking Data'!O786="",'Tracking Data'!$C786&lt;&gt;"Blocked",'Tracking Data'!$C786&lt;&gt;"Aborted"),1,"")</f>
        <v/>
      </c>
      <c r="I786" t="str">
        <f ca="1">IF(AND('Tracking Data'!O786&lt;&gt;"",'Tracking Data'!P786="",'Tracking Data'!$C786&lt;&gt;"Blocked",'Tracking Data'!$C786&lt;&gt;"Aborted"),1,"")</f>
        <v/>
      </c>
      <c r="J786" t="str">
        <f ca="1">IF(AND('Tracking Data'!P786&lt;&gt;"",'Tracking Data'!Q786="",'Tracking Data'!$C786&lt;&gt;"Blocked",'Tracking Data'!$C786&lt;&gt;"Aborted"),1,"")</f>
        <v/>
      </c>
      <c r="K786" t="str">
        <f ca="1">IF(AND('Tracking Data'!Q786&lt;&gt;"",'Tracking Data'!R786="",'Tracking Data'!$C786&lt;&gt;"Blocked",'Tracking Data'!$C786&lt;&gt;"Aborted"),1,"")</f>
        <v/>
      </c>
      <c r="L786" t="str">
        <f>IF('Tracking Data'!R786&lt;&gt;"",1,"")</f>
        <v/>
      </c>
      <c r="M786" t="b">
        <f>IF('Tracking Data'!H786="XS",0,IF('Tracking Data'!H786="S",2,IF('Tracking Data'!H786="M",3,IF('Tracking Data'!H786="L",5,IF('Tracking Data'!H786="XL",10)))))</f>
        <v>0</v>
      </c>
      <c r="N786" s="22" t="e">
        <f>WORKDAY('Tracking Data'!K786,M786)</f>
        <v>#VALUE!</v>
      </c>
      <c r="O786" s="22" t="e">
        <f>IF(L786&lt;&gt;1,N786,'Tracking Data'!R786)</f>
        <v>#VALUE!</v>
      </c>
    </row>
    <row r="787" spans="5:15" x14ac:dyDescent="0.25">
      <c r="E787" t="str">
        <f ca="1">IF(AND('Tracking Data'!K787&lt;&gt;"",'Tracking Data'!L787="",'Tracking Data'!$C787&lt;&gt;"Blocked",'Tracking Data'!$C787&lt;&gt;"Aborted"),1,"")</f>
        <v/>
      </c>
      <c r="F787" t="str">
        <f ca="1">IF(AND('Tracking Data'!L787&lt;&gt;"",'Tracking Data'!M787="",'Tracking Data'!$C787&lt;&gt;"Blocked",'Tracking Data'!$C787&lt;&gt;"Aborted"),1,"")</f>
        <v/>
      </c>
      <c r="G787" t="str">
        <f ca="1">IF(AND('Tracking Data'!M787&lt;&gt;"",'Tracking Data'!N787="",'Tracking Data'!$C787&lt;&gt;"Blocked",'Tracking Data'!$C787&lt;&gt;"Aborted"),1,"")</f>
        <v/>
      </c>
      <c r="H787" t="str">
        <f ca="1">IF(AND('Tracking Data'!N787&lt;&gt;"",'Tracking Data'!O787="",'Tracking Data'!$C787&lt;&gt;"Blocked",'Tracking Data'!$C787&lt;&gt;"Aborted"),1,"")</f>
        <v/>
      </c>
      <c r="I787" t="str">
        <f ca="1">IF(AND('Tracking Data'!O787&lt;&gt;"",'Tracking Data'!P787="",'Tracking Data'!$C787&lt;&gt;"Blocked",'Tracking Data'!$C787&lt;&gt;"Aborted"),1,"")</f>
        <v/>
      </c>
      <c r="J787" t="str">
        <f ca="1">IF(AND('Tracking Data'!P787&lt;&gt;"",'Tracking Data'!Q787="",'Tracking Data'!$C787&lt;&gt;"Blocked",'Tracking Data'!$C787&lt;&gt;"Aborted"),1,"")</f>
        <v/>
      </c>
      <c r="K787" t="str">
        <f ca="1">IF(AND('Tracking Data'!Q787&lt;&gt;"",'Tracking Data'!R787="",'Tracking Data'!$C787&lt;&gt;"Blocked",'Tracking Data'!$C787&lt;&gt;"Aborted"),1,"")</f>
        <v/>
      </c>
      <c r="L787" t="str">
        <f>IF('Tracking Data'!R787&lt;&gt;"",1,"")</f>
        <v/>
      </c>
      <c r="M787" t="b">
        <f>IF('Tracking Data'!H787="XS",0,IF('Tracking Data'!H787="S",2,IF('Tracking Data'!H787="M",3,IF('Tracking Data'!H787="L",5,IF('Tracking Data'!H787="XL",10)))))</f>
        <v>0</v>
      </c>
      <c r="N787" s="22" t="e">
        <f>WORKDAY('Tracking Data'!K787,M787)</f>
        <v>#VALUE!</v>
      </c>
      <c r="O787" s="22" t="e">
        <f>IF(L787&lt;&gt;1,N787,'Tracking Data'!R787)</f>
        <v>#VALUE!</v>
      </c>
    </row>
    <row r="788" spans="5:15" x14ac:dyDescent="0.25">
      <c r="E788" t="str">
        <f ca="1">IF(AND('Tracking Data'!K788&lt;&gt;"",'Tracking Data'!L788="",'Tracking Data'!$C788&lt;&gt;"Blocked",'Tracking Data'!$C788&lt;&gt;"Aborted"),1,"")</f>
        <v/>
      </c>
      <c r="F788" t="str">
        <f ca="1">IF(AND('Tracking Data'!L788&lt;&gt;"",'Tracking Data'!M788="",'Tracking Data'!$C788&lt;&gt;"Blocked",'Tracking Data'!$C788&lt;&gt;"Aborted"),1,"")</f>
        <v/>
      </c>
      <c r="G788" t="str">
        <f ca="1">IF(AND('Tracking Data'!M788&lt;&gt;"",'Tracking Data'!N788="",'Tracking Data'!$C788&lt;&gt;"Blocked",'Tracking Data'!$C788&lt;&gt;"Aborted"),1,"")</f>
        <v/>
      </c>
      <c r="H788" t="str">
        <f ca="1">IF(AND('Tracking Data'!N788&lt;&gt;"",'Tracking Data'!O788="",'Tracking Data'!$C788&lt;&gt;"Blocked",'Tracking Data'!$C788&lt;&gt;"Aborted"),1,"")</f>
        <v/>
      </c>
      <c r="I788" t="str">
        <f ca="1">IF(AND('Tracking Data'!O788&lt;&gt;"",'Tracking Data'!P788="",'Tracking Data'!$C788&lt;&gt;"Blocked",'Tracking Data'!$C788&lt;&gt;"Aborted"),1,"")</f>
        <v/>
      </c>
      <c r="J788" t="str">
        <f ca="1">IF(AND('Tracking Data'!P788&lt;&gt;"",'Tracking Data'!Q788="",'Tracking Data'!$C788&lt;&gt;"Blocked",'Tracking Data'!$C788&lt;&gt;"Aborted"),1,"")</f>
        <v/>
      </c>
      <c r="K788" t="str">
        <f ca="1">IF(AND('Tracking Data'!Q788&lt;&gt;"",'Tracking Data'!R788="",'Tracking Data'!$C788&lt;&gt;"Blocked",'Tracking Data'!$C788&lt;&gt;"Aborted"),1,"")</f>
        <v/>
      </c>
      <c r="L788" t="str">
        <f>IF('Tracking Data'!R788&lt;&gt;"",1,"")</f>
        <v/>
      </c>
      <c r="M788" t="b">
        <f>IF('Tracking Data'!H788="XS",0,IF('Tracking Data'!H788="S",2,IF('Tracking Data'!H788="M",3,IF('Tracking Data'!H788="L",5,IF('Tracking Data'!H788="XL",10)))))</f>
        <v>0</v>
      </c>
      <c r="N788" s="22" t="e">
        <f>WORKDAY('Tracking Data'!K788,M788)</f>
        <v>#VALUE!</v>
      </c>
      <c r="O788" s="22" t="e">
        <f>IF(L788&lt;&gt;1,N788,'Tracking Data'!R788)</f>
        <v>#VALUE!</v>
      </c>
    </row>
    <row r="789" spans="5:15" x14ac:dyDescent="0.25">
      <c r="E789" t="str">
        <f ca="1">IF(AND('Tracking Data'!K789&lt;&gt;"",'Tracking Data'!L789="",'Tracking Data'!$C789&lt;&gt;"Blocked",'Tracking Data'!$C789&lt;&gt;"Aborted"),1,"")</f>
        <v/>
      </c>
      <c r="F789" t="str">
        <f ca="1">IF(AND('Tracking Data'!L789&lt;&gt;"",'Tracking Data'!M789="",'Tracking Data'!$C789&lt;&gt;"Blocked",'Tracking Data'!$C789&lt;&gt;"Aborted"),1,"")</f>
        <v/>
      </c>
      <c r="G789" t="str">
        <f ca="1">IF(AND('Tracking Data'!M789&lt;&gt;"",'Tracking Data'!N789="",'Tracking Data'!$C789&lt;&gt;"Blocked",'Tracking Data'!$C789&lt;&gt;"Aborted"),1,"")</f>
        <v/>
      </c>
      <c r="H789" t="str">
        <f ca="1">IF(AND('Tracking Data'!N789&lt;&gt;"",'Tracking Data'!O789="",'Tracking Data'!$C789&lt;&gt;"Blocked",'Tracking Data'!$C789&lt;&gt;"Aborted"),1,"")</f>
        <v/>
      </c>
      <c r="I789" t="str">
        <f ca="1">IF(AND('Tracking Data'!O789&lt;&gt;"",'Tracking Data'!P789="",'Tracking Data'!$C789&lt;&gt;"Blocked",'Tracking Data'!$C789&lt;&gt;"Aborted"),1,"")</f>
        <v/>
      </c>
      <c r="J789" t="str">
        <f ca="1">IF(AND('Tracking Data'!P789&lt;&gt;"",'Tracking Data'!Q789="",'Tracking Data'!$C789&lt;&gt;"Blocked",'Tracking Data'!$C789&lt;&gt;"Aborted"),1,"")</f>
        <v/>
      </c>
      <c r="K789" t="str">
        <f ca="1">IF(AND('Tracking Data'!Q789&lt;&gt;"",'Tracking Data'!R789="",'Tracking Data'!$C789&lt;&gt;"Blocked",'Tracking Data'!$C789&lt;&gt;"Aborted"),1,"")</f>
        <v/>
      </c>
      <c r="L789" t="str">
        <f>IF('Tracking Data'!R789&lt;&gt;"",1,"")</f>
        <v/>
      </c>
      <c r="M789" t="b">
        <f>IF('Tracking Data'!H789="XS",0,IF('Tracking Data'!H789="S",2,IF('Tracking Data'!H789="M",3,IF('Tracking Data'!H789="L",5,IF('Tracking Data'!H789="XL",10)))))</f>
        <v>0</v>
      </c>
      <c r="N789" s="22" t="e">
        <f>WORKDAY('Tracking Data'!K789,M789)</f>
        <v>#VALUE!</v>
      </c>
      <c r="O789" s="22" t="e">
        <f>IF(L789&lt;&gt;1,N789,'Tracking Data'!R789)</f>
        <v>#VALUE!</v>
      </c>
    </row>
    <row r="790" spans="5:15" x14ac:dyDescent="0.25">
      <c r="E790" t="str">
        <f ca="1">IF(AND('Tracking Data'!K790&lt;&gt;"",'Tracking Data'!L790="",'Tracking Data'!$C790&lt;&gt;"Blocked",'Tracking Data'!$C790&lt;&gt;"Aborted"),1,"")</f>
        <v/>
      </c>
      <c r="F790" t="str">
        <f ca="1">IF(AND('Tracking Data'!L790&lt;&gt;"",'Tracking Data'!M790="",'Tracking Data'!$C790&lt;&gt;"Blocked",'Tracking Data'!$C790&lt;&gt;"Aborted"),1,"")</f>
        <v/>
      </c>
      <c r="G790" t="str">
        <f ca="1">IF(AND('Tracking Data'!M790&lt;&gt;"",'Tracking Data'!N790="",'Tracking Data'!$C790&lt;&gt;"Blocked",'Tracking Data'!$C790&lt;&gt;"Aborted"),1,"")</f>
        <v/>
      </c>
      <c r="H790" t="str">
        <f ca="1">IF(AND('Tracking Data'!N790&lt;&gt;"",'Tracking Data'!O790="",'Tracking Data'!$C790&lt;&gt;"Blocked",'Tracking Data'!$C790&lt;&gt;"Aborted"),1,"")</f>
        <v/>
      </c>
      <c r="I790" t="str">
        <f ca="1">IF(AND('Tracking Data'!O790&lt;&gt;"",'Tracking Data'!P790="",'Tracking Data'!$C790&lt;&gt;"Blocked",'Tracking Data'!$C790&lt;&gt;"Aborted"),1,"")</f>
        <v/>
      </c>
      <c r="J790" t="str">
        <f ca="1">IF(AND('Tracking Data'!P790&lt;&gt;"",'Tracking Data'!Q790="",'Tracking Data'!$C790&lt;&gt;"Blocked",'Tracking Data'!$C790&lt;&gt;"Aborted"),1,"")</f>
        <v/>
      </c>
      <c r="K790" t="str">
        <f ca="1">IF(AND('Tracking Data'!Q790&lt;&gt;"",'Tracking Data'!R790="",'Tracking Data'!$C790&lt;&gt;"Blocked",'Tracking Data'!$C790&lt;&gt;"Aborted"),1,"")</f>
        <v/>
      </c>
      <c r="L790" t="str">
        <f>IF('Tracking Data'!R790&lt;&gt;"",1,"")</f>
        <v/>
      </c>
      <c r="M790" t="b">
        <f>IF('Tracking Data'!H790="XS",0,IF('Tracking Data'!H790="S",2,IF('Tracking Data'!H790="M",3,IF('Tracking Data'!H790="L",5,IF('Tracking Data'!H790="XL",10)))))</f>
        <v>0</v>
      </c>
      <c r="N790" s="22" t="e">
        <f>WORKDAY('Tracking Data'!K790,M790)</f>
        <v>#VALUE!</v>
      </c>
      <c r="O790" s="22" t="e">
        <f>IF(L790&lt;&gt;1,N790,'Tracking Data'!R790)</f>
        <v>#VALUE!</v>
      </c>
    </row>
    <row r="791" spans="5:15" x14ac:dyDescent="0.25">
      <c r="E791" t="str">
        <f ca="1">IF(AND('Tracking Data'!K791&lt;&gt;"",'Tracking Data'!L791="",'Tracking Data'!$C791&lt;&gt;"Blocked",'Tracking Data'!$C791&lt;&gt;"Aborted"),1,"")</f>
        <v/>
      </c>
      <c r="F791" t="str">
        <f ca="1">IF(AND('Tracking Data'!L791&lt;&gt;"",'Tracking Data'!M791="",'Tracking Data'!$C791&lt;&gt;"Blocked",'Tracking Data'!$C791&lt;&gt;"Aborted"),1,"")</f>
        <v/>
      </c>
      <c r="G791" t="str">
        <f ca="1">IF(AND('Tracking Data'!M791&lt;&gt;"",'Tracking Data'!N791="",'Tracking Data'!$C791&lt;&gt;"Blocked",'Tracking Data'!$C791&lt;&gt;"Aborted"),1,"")</f>
        <v/>
      </c>
      <c r="H791" t="str">
        <f ca="1">IF(AND('Tracking Data'!N791&lt;&gt;"",'Tracking Data'!O791="",'Tracking Data'!$C791&lt;&gt;"Blocked",'Tracking Data'!$C791&lt;&gt;"Aborted"),1,"")</f>
        <v/>
      </c>
      <c r="I791" t="str">
        <f ca="1">IF(AND('Tracking Data'!O791&lt;&gt;"",'Tracking Data'!P791="",'Tracking Data'!$C791&lt;&gt;"Blocked",'Tracking Data'!$C791&lt;&gt;"Aborted"),1,"")</f>
        <v/>
      </c>
      <c r="J791" t="str">
        <f ca="1">IF(AND('Tracking Data'!P791&lt;&gt;"",'Tracking Data'!Q791="",'Tracking Data'!$C791&lt;&gt;"Blocked",'Tracking Data'!$C791&lt;&gt;"Aborted"),1,"")</f>
        <v/>
      </c>
      <c r="K791" t="str">
        <f ca="1">IF(AND('Tracking Data'!Q791&lt;&gt;"",'Tracking Data'!R791="",'Tracking Data'!$C791&lt;&gt;"Blocked",'Tracking Data'!$C791&lt;&gt;"Aborted"),1,"")</f>
        <v/>
      </c>
      <c r="L791" t="str">
        <f>IF('Tracking Data'!R791&lt;&gt;"",1,"")</f>
        <v/>
      </c>
      <c r="M791" t="b">
        <f>IF('Tracking Data'!H791="XS",0,IF('Tracking Data'!H791="S",2,IF('Tracking Data'!H791="M",3,IF('Tracking Data'!H791="L",5,IF('Tracking Data'!H791="XL",10)))))</f>
        <v>0</v>
      </c>
      <c r="N791" s="22" t="e">
        <f>WORKDAY('Tracking Data'!K791,M791)</f>
        <v>#VALUE!</v>
      </c>
      <c r="O791" s="22" t="e">
        <f>IF(L791&lt;&gt;1,N791,'Tracking Data'!R791)</f>
        <v>#VALUE!</v>
      </c>
    </row>
    <row r="792" spans="5:15" x14ac:dyDescent="0.25">
      <c r="E792" t="str">
        <f ca="1">IF(AND('Tracking Data'!K792&lt;&gt;"",'Tracking Data'!L792="",'Tracking Data'!$C792&lt;&gt;"Blocked",'Tracking Data'!$C792&lt;&gt;"Aborted"),1,"")</f>
        <v/>
      </c>
      <c r="F792" t="str">
        <f ca="1">IF(AND('Tracking Data'!L792&lt;&gt;"",'Tracking Data'!M792="",'Tracking Data'!$C792&lt;&gt;"Blocked",'Tracking Data'!$C792&lt;&gt;"Aborted"),1,"")</f>
        <v/>
      </c>
      <c r="G792" t="str">
        <f ca="1">IF(AND('Tracking Data'!M792&lt;&gt;"",'Tracking Data'!N792="",'Tracking Data'!$C792&lt;&gt;"Blocked",'Tracking Data'!$C792&lt;&gt;"Aborted"),1,"")</f>
        <v/>
      </c>
      <c r="H792" t="str">
        <f ca="1">IF(AND('Tracking Data'!N792&lt;&gt;"",'Tracking Data'!O792="",'Tracking Data'!$C792&lt;&gt;"Blocked",'Tracking Data'!$C792&lt;&gt;"Aborted"),1,"")</f>
        <v/>
      </c>
      <c r="I792" t="str">
        <f ca="1">IF(AND('Tracking Data'!O792&lt;&gt;"",'Tracking Data'!P792="",'Tracking Data'!$C792&lt;&gt;"Blocked",'Tracking Data'!$C792&lt;&gt;"Aborted"),1,"")</f>
        <v/>
      </c>
      <c r="J792" t="str">
        <f ca="1">IF(AND('Tracking Data'!P792&lt;&gt;"",'Tracking Data'!Q792="",'Tracking Data'!$C792&lt;&gt;"Blocked",'Tracking Data'!$C792&lt;&gt;"Aborted"),1,"")</f>
        <v/>
      </c>
      <c r="K792" t="str">
        <f ca="1">IF(AND('Tracking Data'!Q792&lt;&gt;"",'Tracking Data'!R792="",'Tracking Data'!$C792&lt;&gt;"Blocked",'Tracking Data'!$C792&lt;&gt;"Aborted"),1,"")</f>
        <v/>
      </c>
      <c r="L792" t="str">
        <f>IF('Tracking Data'!R792&lt;&gt;"",1,"")</f>
        <v/>
      </c>
      <c r="M792" t="b">
        <f>IF('Tracking Data'!H792="XS",0,IF('Tracking Data'!H792="S",2,IF('Tracking Data'!H792="M",3,IF('Tracking Data'!H792="L",5,IF('Tracking Data'!H792="XL",10)))))</f>
        <v>0</v>
      </c>
      <c r="N792" s="22" t="e">
        <f>WORKDAY('Tracking Data'!K792,M792)</f>
        <v>#VALUE!</v>
      </c>
      <c r="O792" s="22" t="e">
        <f>IF(L792&lt;&gt;1,N792,'Tracking Data'!R792)</f>
        <v>#VALUE!</v>
      </c>
    </row>
    <row r="793" spans="5:15" x14ac:dyDescent="0.25">
      <c r="E793" t="str">
        <f ca="1">IF(AND('Tracking Data'!K793&lt;&gt;"",'Tracking Data'!L793="",'Tracking Data'!$C793&lt;&gt;"Blocked",'Tracking Data'!$C793&lt;&gt;"Aborted"),1,"")</f>
        <v/>
      </c>
      <c r="F793" t="str">
        <f ca="1">IF(AND('Tracking Data'!L793&lt;&gt;"",'Tracking Data'!M793="",'Tracking Data'!$C793&lt;&gt;"Blocked",'Tracking Data'!$C793&lt;&gt;"Aborted"),1,"")</f>
        <v/>
      </c>
      <c r="G793" t="str">
        <f ca="1">IF(AND('Tracking Data'!M793&lt;&gt;"",'Tracking Data'!N793="",'Tracking Data'!$C793&lt;&gt;"Blocked",'Tracking Data'!$C793&lt;&gt;"Aborted"),1,"")</f>
        <v/>
      </c>
      <c r="H793" t="str">
        <f ca="1">IF(AND('Tracking Data'!N793&lt;&gt;"",'Tracking Data'!O793="",'Tracking Data'!$C793&lt;&gt;"Blocked",'Tracking Data'!$C793&lt;&gt;"Aborted"),1,"")</f>
        <v/>
      </c>
      <c r="I793" t="str">
        <f ca="1">IF(AND('Tracking Data'!O793&lt;&gt;"",'Tracking Data'!P793="",'Tracking Data'!$C793&lt;&gt;"Blocked",'Tracking Data'!$C793&lt;&gt;"Aborted"),1,"")</f>
        <v/>
      </c>
      <c r="J793" t="str">
        <f ca="1">IF(AND('Tracking Data'!P793&lt;&gt;"",'Tracking Data'!Q793="",'Tracking Data'!$C793&lt;&gt;"Blocked",'Tracking Data'!$C793&lt;&gt;"Aborted"),1,"")</f>
        <v/>
      </c>
      <c r="K793" t="str">
        <f ca="1">IF(AND('Tracking Data'!Q793&lt;&gt;"",'Tracking Data'!R793="",'Tracking Data'!$C793&lt;&gt;"Blocked",'Tracking Data'!$C793&lt;&gt;"Aborted"),1,"")</f>
        <v/>
      </c>
      <c r="L793" t="str">
        <f>IF('Tracking Data'!R793&lt;&gt;"",1,"")</f>
        <v/>
      </c>
      <c r="M793" t="b">
        <f>IF('Tracking Data'!H793="XS",0,IF('Tracking Data'!H793="S",2,IF('Tracking Data'!H793="M",3,IF('Tracking Data'!H793="L",5,IF('Tracking Data'!H793="XL",10)))))</f>
        <v>0</v>
      </c>
      <c r="N793" s="22" t="e">
        <f>WORKDAY('Tracking Data'!K793,M793)</f>
        <v>#VALUE!</v>
      </c>
      <c r="O793" s="22" t="e">
        <f>IF(L793&lt;&gt;1,N793,'Tracking Data'!R793)</f>
        <v>#VALUE!</v>
      </c>
    </row>
    <row r="794" spans="5:15" x14ac:dyDescent="0.25">
      <c r="E794" t="str">
        <f ca="1">IF(AND('Tracking Data'!K794&lt;&gt;"",'Tracking Data'!L794="",'Tracking Data'!$C794&lt;&gt;"Blocked",'Tracking Data'!$C794&lt;&gt;"Aborted"),1,"")</f>
        <v/>
      </c>
      <c r="F794" t="str">
        <f ca="1">IF(AND('Tracking Data'!L794&lt;&gt;"",'Tracking Data'!M794="",'Tracking Data'!$C794&lt;&gt;"Blocked",'Tracking Data'!$C794&lt;&gt;"Aborted"),1,"")</f>
        <v/>
      </c>
      <c r="G794" t="str">
        <f ca="1">IF(AND('Tracking Data'!M794&lt;&gt;"",'Tracking Data'!N794="",'Tracking Data'!$C794&lt;&gt;"Blocked",'Tracking Data'!$C794&lt;&gt;"Aborted"),1,"")</f>
        <v/>
      </c>
      <c r="H794" t="str">
        <f ca="1">IF(AND('Tracking Data'!N794&lt;&gt;"",'Tracking Data'!O794="",'Tracking Data'!$C794&lt;&gt;"Blocked",'Tracking Data'!$C794&lt;&gt;"Aborted"),1,"")</f>
        <v/>
      </c>
      <c r="I794" t="str">
        <f ca="1">IF(AND('Tracking Data'!O794&lt;&gt;"",'Tracking Data'!P794="",'Tracking Data'!$C794&lt;&gt;"Blocked",'Tracking Data'!$C794&lt;&gt;"Aborted"),1,"")</f>
        <v/>
      </c>
      <c r="J794" t="str">
        <f ca="1">IF(AND('Tracking Data'!P794&lt;&gt;"",'Tracking Data'!Q794="",'Tracking Data'!$C794&lt;&gt;"Blocked",'Tracking Data'!$C794&lt;&gt;"Aborted"),1,"")</f>
        <v/>
      </c>
      <c r="K794" t="str">
        <f ca="1">IF(AND('Tracking Data'!Q794&lt;&gt;"",'Tracking Data'!R794="",'Tracking Data'!$C794&lt;&gt;"Blocked",'Tracking Data'!$C794&lt;&gt;"Aborted"),1,"")</f>
        <v/>
      </c>
      <c r="L794" t="str">
        <f>IF('Tracking Data'!R794&lt;&gt;"",1,"")</f>
        <v/>
      </c>
      <c r="M794" t="b">
        <f>IF('Tracking Data'!H794="XS",0,IF('Tracking Data'!H794="S",2,IF('Tracking Data'!H794="M",3,IF('Tracking Data'!H794="L",5,IF('Tracking Data'!H794="XL",10)))))</f>
        <v>0</v>
      </c>
      <c r="N794" s="22" t="e">
        <f>WORKDAY('Tracking Data'!K794,M794)</f>
        <v>#VALUE!</v>
      </c>
      <c r="O794" s="22" t="e">
        <f>IF(L794&lt;&gt;1,N794,'Tracking Data'!R794)</f>
        <v>#VALUE!</v>
      </c>
    </row>
    <row r="795" spans="5:15" x14ac:dyDescent="0.25">
      <c r="E795" t="str">
        <f ca="1">IF(AND('Tracking Data'!K795&lt;&gt;"",'Tracking Data'!L795="",'Tracking Data'!$C795&lt;&gt;"Blocked",'Tracking Data'!$C795&lt;&gt;"Aborted"),1,"")</f>
        <v/>
      </c>
      <c r="F795" t="str">
        <f ca="1">IF(AND('Tracking Data'!L795&lt;&gt;"",'Tracking Data'!M795="",'Tracking Data'!$C795&lt;&gt;"Blocked",'Tracking Data'!$C795&lt;&gt;"Aborted"),1,"")</f>
        <v/>
      </c>
      <c r="G795" t="str">
        <f ca="1">IF(AND('Tracking Data'!M795&lt;&gt;"",'Tracking Data'!N795="",'Tracking Data'!$C795&lt;&gt;"Blocked",'Tracking Data'!$C795&lt;&gt;"Aborted"),1,"")</f>
        <v/>
      </c>
      <c r="H795" t="str">
        <f ca="1">IF(AND('Tracking Data'!N795&lt;&gt;"",'Tracking Data'!O795="",'Tracking Data'!$C795&lt;&gt;"Blocked",'Tracking Data'!$C795&lt;&gt;"Aborted"),1,"")</f>
        <v/>
      </c>
      <c r="I795" t="str">
        <f ca="1">IF(AND('Tracking Data'!O795&lt;&gt;"",'Tracking Data'!P795="",'Tracking Data'!$C795&lt;&gt;"Blocked",'Tracking Data'!$C795&lt;&gt;"Aborted"),1,"")</f>
        <v/>
      </c>
      <c r="J795" t="str">
        <f ca="1">IF(AND('Tracking Data'!P795&lt;&gt;"",'Tracking Data'!Q795="",'Tracking Data'!$C795&lt;&gt;"Blocked",'Tracking Data'!$C795&lt;&gt;"Aborted"),1,"")</f>
        <v/>
      </c>
      <c r="K795" t="str">
        <f ca="1">IF(AND('Tracking Data'!Q795&lt;&gt;"",'Tracking Data'!R795="",'Tracking Data'!$C795&lt;&gt;"Blocked",'Tracking Data'!$C795&lt;&gt;"Aborted"),1,"")</f>
        <v/>
      </c>
      <c r="L795" t="str">
        <f>IF('Tracking Data'!R795&lt;&gt;"",1,"")</f>
        <v/>
      </c>
      <c r="M795" t="b">
        <f>IF('Tracking Data'!H795="XS",0,IF('Tracking Data'!H795="S",2,IF('Tracking Data'!H795="M",3,IF('Tracking Data'!H795="L",5,IF('Tracking Data'!H795="XL",10)))))</f>
        <v>0</v>
      </c>
      <c r="N795" s="22" t="e">
        <f>WORKDAY('Tracking Data'!K795,M795)</f>
        <v>#VALUE!</v>
      </c>
      <c r="O795" s="22" t="e">
        <f>IF(L795&lt;&gt;1,N795,'Tracking Data'!R795)</f>
        <v>#VALUE!</v>
      </c>
    </row>
    <row r="796" spans="5:15" x14ac:dyDescent="0.25">
      <c r="E796" t="str">
        <f ca="1">IF(AND('Tracking Data'!K796&lt;&gt;"",'Tracking Data'!L796="",'Tracking Data'!$C796&lt;&gt;"Blocked",'Tracking Data'!$C796&lt;&gt;"Aborted"),1,"")</f>
        <v/>
      </c>
      <c r="F796" t="str">
        <f ca="1">IF(AND('Tracking Data'!L796&lt;&gt;"",'Tracking Data'!M796="",'Tracking Data'!$C796&lt;&gt;"Blocked",'Tracking Data'!$C796&lt;&gt;"Aborted"),1,"")</f>
        <v/>
      </c>
      <c r="G796" t="str">
        <f ca="1">IF(AND('Tracking Data'!M796&lt;&gt;"",'Tracking Data'!N796="",'Tracking Data'!$C796&lt;&gt;"Blocked",'Tracking Data'!$C796&lt;&gt;"Aborted"),1,"")</f>
        <v/>
      </c>
      <c r="H796" t="str">
        <f ca="1">IF(AND('Tracking Data'!N796&lt;&gt;"",'Tracking Data'!O796="",'Tracking Data'!$C796&lt;&gt;"Blocked",'Tracking Data'!$C796&lt;&gt;"Aborted"),1,"")</f>
        <v/>
      </c>
      <c r="I796" t="str">
        <f ca="1">IF(AND('Tracking Data'!O796&lt;&gt;"",'Tracking Data'!P796="",'Tracking Data'!$C796&lt;&gt;"Blocked",'Tracking Data'!$C796&lt;&gt;"Aborted"),1,"")</f>
        <v/>
      </c>
      <c r="J796" t="str">
        <f ca="1">IF(AND('Tracking Data'!P796&lt;&gt;"",'Tracking Data'!Q796="",'Tracking Data'!$C796&lt;&gt;"Blocked",'Tracking Data'!$C796&lt;&gt;"Aborted"),1,"")</f>
        <v/>
      </c>
      <c r="K796" t="str">
        <f ca="1">IF(AND('Tracking Data'!Q796&lt;&gt;"",'Tracking Data'!R796="",'Tracking Data'!$C796&lt;&gt;"Blocked",'Tracking Data'!$C796&lt;&gt;"Aborted"),1,"")</f>
        <v/>
      </c>
      <c r="L796" t="str">
        <f>IF('Tracking Data'!R796&lt;&gt;"",1,"")</f>
        <v/>
      </c>
      <c r="M796" t="b">
        <f>IF('Tracking Data'!H796="XS",0,IF('Tracking Data'!H796="S",2,IF('Tracking Data'!H796="M",3,IF('Tracking Data'!H796="L",5,IF('Tracking Data'!H796="XL",10)))))</f>
        <v>0</v>
      </c>
      <c r="N796" s="22" t="e">
        <f>WORKDAY('Tracking Data'!K796,M796)</f>
        <v>#VALUE!</v>
      </c>
      <c r="O796" s="22" t="e">
        <f>IF(L796&lt;&gt;1,N796,'Tracking Data'!R796)</f>
        <v>#VALUE!</v>
      </c>
    </row>
    <row r="797" spans="5:15" x14ac:dyDescent="0.25">
      <c r="E797" t="str">
        <f ca="1">IF(AND('Tracking Data'!K797&lt;&gt;"",'Tracking Data'!L797="",'Tracking Data'!$C797&lt;&gt;"Blocked",'Tracking Data'!$C797&lt;&gt;"Aborted"),1,"")</f>
        <v/>
      </c>
      <c r="F797" t="str">
        <f ca="1">IF(AND('Tracking Data'!L797&lt;&gt;"",'Tracking Data'!M797="",'Tracking Data'!$C797&lt;&gt;"Blocked",'Tracking Data'!$C797&lt;&gt;"Aborted"),1,"")</f>
        <v/>
      </c>
      <c r="G797" t="str">
        <f ca="1">IF(AND('Tracking Data'!M797&lt;&gt;"",'Tracking Data'!N797="",'Tracking Data'!$C797&lt;&gt;"Blocked",'Tracking Data'!$C797&lt;&gt;"Aborted"),1,"")</f>
        <v/>
      </c>
      <c r="H797" t="str">
        <f ca="1">IF(AND('Tracking Data'!N797&lt;&gt;"",'Tracking Data'!O797="",'Tracking Data'!$C797&lt;&gt;"Blocked",'Tracking Data'!$C797&lt;&gt;"Aborted"),1,"")</f>
        <v/>
      </c>
      <c r="I797" t="str">
        <f ca="1">IF(AND('Tracking Data'!O797&lt;&gt;"",'Tracking Data'!P797="",'Tracking Data'!$C797&lt;&gt;"Blocked",'Tracking Data'!$C797&lt;&gt;"Aborted"),1,"")</f>
        <v/>
      </c>
      <c r="J797" t="str">
        <f ca="1">IF(AND('Tracking Data'!P797&lt;&gt;"",'Tracking Data'!Q797="",'Tracking Data'!$C797&lt;&gt;"Blocked",'Tracking Data'!$C797&lt;&gt;"Aborted"),1,"")</f>
        <v/>
      </c>
      <c r="K797" t="str">
        <f ca="1">IF(AND('Tracking Data'!Q797&lt;&gt;"",'Tracking Data'!R797="",'Tracking Data'!$C797&lt;&gt;"Blocked",'Tracking Data'!$C797&lt;&gt;"Aborted"),1,"")</f>
        <v/>
      </c>
      <c r="L797" t="str">
        <f>IF('Tracking Data'!R797&lt;&gt;"",1,"")</f>
        <v/>
      </c>
      <c r="M797" t="b">
        <f>IF('Tracking Data'!H797="XS",0,IF('Tracking Data'!H797="S",2,IF('Tracking Data'!H797="M",3,IF('Tracking Data'!H797="L",5,IF('Tracking Data'!H797="XL",10)))))</f>
        <v>0</v>
      </c>
      <c r="N797" s="22" t="e">
        <f>WORKDAY('Tracking Data'!K797,M797)</f>
        <v>#VALUE!</v>
      </c>
      <c r="O797" s="22" t="e">
        <f>IF(L797&lt;&gt;1,N797,'Tracking Data'!R797)</f>
        <v>#VALUE!</v>
      </c>
    </row>
    <row r="798" spans="5:15" x14ac:dyDescent="0.25">
      <c r="E798" t="str">
        <f ca="1">IF(AND('Tracking Data'!K798&lt;&gt;"",'Tracking Data'!L798="",'Tracking Data'!$C798&lt;&gt;"Blocked",'Tracking Data'!$C798&lt;&gt;"Aborted"),1,"")</f>
        <v/>
      </c>
      <c r="F798" t="str">
        <f ca="1">IF(AND('Tracking Data'!L798&lt;&gt;"",'Tracking Data'!M798="",'Tracking Data'!$C798&lt;&gt;"Blocked",'Tracking Data'!$C798&lt;&gt;"Aborted"),1,"")</f>
        <v/>
      </c>
      <c r="G798" t="str">
        <f ca="1">IF(AND('Tracking Data'!M798&lt;&gt;"",'Tracking Data'!N798="",'Tracking Data'!$C798&lt;&gt;"Blocked",'Tracking Data'!$C798&lt;&gt;"Aborted"),1,"")</f>
        <v/>
      </c>
      <c r="H798" t="str">
        <f ca="1">IF(AND('Tracking Data'!N798&lt;&gt;"",'Tracking Data'!O798="",'Tracking Data'!$C798&lt;&gt;"Blocked",'Tracking Data'!$C798&lt;&gt;"Aborted"),1,"")</f>
        <v/>
      </c>
      <c r="I798" t="str">
        <f ca="1">IF(AND('Tracking Data'!O798&lt;&gt;"",'Tracking Data'!P798="",'Tracking Data'!$C798&lt;&gt;"Blocked",'Tracking Data'!$C798&lt;&gt;"Aborted"),1,"")</f>
        <v/>
      </c>
      <c r="J798" t="str">
        <f ca="1">IF(AND('Tracking Data'!P798&lt;&gt;"",'Tracking Data'!Q798="",'Tracking Data'!$C798&lt;&gt;"Blocked",'Tracking Data'!$C798&lt;&gt;"Aborted"),1,"")</f>
        <v/>
      </c>
      <c r="K798" t="str">
        <f ca="1">IF(AND('Tracking Data'!Q798&lt;&gt;"",'Tracking Data'!R798="",'Tracking Data'!$C798&lt;&gt;"Blocked",'Tracking Data'!$C798&lt;&gt;"Aborted"),1,"")</f>
        <v/>
      </c>
      <c r="L798" t="str">
        <f>IF('Tracking Data'!R798&lt;&gt;"",1,"")</f>
        <v/>
      </c>
      <c r="M798" t="b">
        <f>IF('Tracking Data'!H798="XS",0,IF('Tracking Data'!H798="S",2,IF('Tracking Data'!H798="M",3,IF('Tracking Data'!H798="L",5,IF('Tracking Data'!H798="XL",10)))))</f>
        <v>0</v>
      </c>
      <c r="N798" s="22" t="e">
        <f>WORKDAY('Tracking Data'!K798,M798)</f>
        <v>#VALUE!</v>
      </c>
      <c r="O798" s="22" t="e">
        <f>IF(L798&lt;&gt;1,N798,'Tracking Data'!R798)</f>
        <v>#VALUE!</v>
      </c>
    </row>
    <row r="799" spans="5:15" x14ac:dyDescent="0.25">
      <c r="E799" t="str">
        <f ca="1">IF(AND('Tracking Data'!K799&lt;&gt;"",'Tracking Data'!L799="",'Tracking Data'!$C799&lt;&gt;"Blocked",'Tracking Data'!$C799&lt;&gt;"Aborted"),1,"")</f>
        <v/>
      </c>
      <c r="F799" t="str">
        <f ca="1">IF(AND('Tracking Data'!L799&lt;&gt;"",'Tracking Data'!M799="",'Tracking Data'!$C799&lt;&gt;"Blocked",'Tracking Data'!$C799&lt;&gt;"Aborted"),1,"")</f>
        <v/>
      </c>
      <c r="G799" t="str">
        <f ca="1">IF(AND('Tracking Data'!M799&lt;&gt;"",'Tracking Data'!N799="",'Tracking Data'!$C799&lt;&gt;"Blocked",'Tracking Data'!$C799&lt;&gt;"Aborted"),1,"")</f>
        <v/>
      </c>
      <c r="H799" t="str">
        <f ca="1">IF(AND('Tracking Data'!N799&lt;&gt;"",'Tracking Data'!O799="",'Tracking Data'!$C799&lt;&gt;"Blocked",'Tracking Data'!$C799&lt;&gt;"Aborted"),1,"")</f>
        <v/>
      </c>
      <c r="I799" t="str">
        <f ca="1">IF(AND('Tracking Data'!O799&lt;&gt;"",'Tracking Data'!P799="",'Tracking Data'!$C799&lt;&gt;"Blocked",'Tracking Data'!$C799&lt;&gt;"Aborted"),1,"")</f>
        <v/>
      </c>
      <c r="J799" t="str">
        <f ca="1">IF(AND('Tracking Data'!P799&lt;&gt;"",'Tracking Data'!Q799="",'Tracking Data'!$C799&lt;&gt;"Blocked",'Tracking Data'!$C799&lt;&gt;"Aborted"),1,"")</f>
        <v/>
      </c>
      <c r="K799" t="str">
        <f ca="1">IF(AND('Tracking Data'!Q799&lt;&gt;"",'Tracking Data'!R799="",'Tracking Data'!$C799&lt;&gt;"Blocked",'Tracking Data'!$C799&lt;&gt;"Aborted"),1,"")</f>
        <v/>
      </c>
      <c r="L799" t="str">
        <f>IF('Tracking Data'!R799&lt;&gt;"",1,"")</f>
        <v/>
      </c>
      <c r="M799" t="b">
        <f>IF('Tracking Data'!H799="XS",0,IF('Tracking Data'!H799="S",2,IF('Tracking Data'!H799="M",3,IF('Tracking Data'!H799="L",5,IF('Tracking Data'!H799="XL",10)))))</f>
        <v>0</v>
      </c>
      <c r="N799" s="22" t="e">
        <f>WORKDAY('Tracking Data'!K799,M799)</f>
        <v>#VALUE!</v>
      </c>
      <c r="O799" s="22" t="e">
        <f>IF(L799&lt;&gt;1,N799,'Tracking Data'!R799)</f>
        <v>#VALUE!</v>
      </c>
    </row>
    <row r="800" spans="5:15" x14ac:dyDescent="0.25">
      <c r="E800" t="str">
        <f ca="1">IF(AND('Tracking Data'!K800&lt;&gt;"",'Tracking Data'!L800="",'Tracking Data'!$C800&lt;&gt;"Blocked",'Tracking Data'!$C800&lt;&gt;"Aborted"),1,"")</f>
        <v/>
      </c>
      <c r="F800" t="str">
        <f ca="1">IF(AND('Tracking Data'!L800&lt;&gt;"",'Tracking Data'!M800="",'Tracking Data'!$C800&lt;&gt;"Blocked",'Tracking Data'!$C800&lt;&gt;"Aborted"),1,"")</f>
        <v/>
      </c>
      <c r="G800" t="str">
        <f ca="1">IF(AND('Tracking Data'!M800&lt;&gt;"",'Tracking Data'!N800="",'Tracking Data'!$C800&lt;&gt;"Blocked",'Tracking Data'!$C800&lt;&gt;"Aborted"),1,"")</f>
        <v/>
      </c>
      <c r="H800" t="str">
        <f ca="1">IF(AND('Tracking Data'!N800&lt;&gt;"",'Tracking Data'!O800="",'Tracking Data'!$C800&lt;&gt;"Blocked",'Tracking Data'!$C800&lt;&gt;"Aborted"),1,"")</f>
        <v/>
      </c>
      <c r="I800" t="str">
        <f ca="1">IF(AND('Tracking Data'!O800&lt;&gt;"",'Tracking Data'!P800="",'Tracking Data'!$C800&lt;&gt;"Blocked",'Tracking Data'!$C800&lt;&gt;"Aborted"),1,"")</f>
        <v/>
      </c>
      <c r="J800" t="str">
        <f ca="1">IF(AND('Tracking Data'!P800&lt;&gt;"",'Tracking Data'!Q800="",'Tracking Data'!$C800&lt;&gt;"Blocked",'Tracking Data'!$C800&lt;&gt;"Aborted"),1,"")</f>
        <v/>
      </c>
      <c r="K800" t="str">
        <f ca="1">IF(AND('Tracking Data'!Q800&lt;&gt;"",'Tracking Data'!R800="",'Tracking Data'!$C800&lt;&gt;"Blocked",'Tracking Data'!$C800&lt;&gt;"Aborted"),1,"")</f>
        <v/>
      </c>
      <c r="L800" t="str">
        <f>IF('Tracking Data'!R800&lt;&gt;"",1,"")</f>
        <v/>
      </c>
      <c r="M800" t="b">
        <f>IF('Tracking Data'!H800="XS",0,IF('Tracking Data'!H800="S",2,IF('Tracking Data'!H800="M",3,IF('Tracking Data'!H800="L",5,IF('Tracking Data'!H800="XL",10)))))</f>
        <v>0</v>
      </c>
      <c r="N800" s="22" t="e">
        <f>WORKDAY('Tracking Data'!K800,M800)</f>
        <v>#VALUE!</v>
      </c>
      <c r="O800" s="22" t="e">
        <f>IF(L800&lt;&gt;1,N800,'Tracking Data'!R800)</f>
        <v>#VALUE!</v>
      </c>
    </row>
    <row r="801" spans="5:15" x14ac:dyDescent="0.25">
      <c r="E801" t="str">
        <f ca="1">IF(AND('Tracking Data'!K801&lt;&gt;"",'Tracking Data'!L801="",'Tracking Data'!$C801&lt;&gt;"Blocked",'Tracking Data'!$C801&lt;&gt;"Aborted"),1,"")</f>
        <v/>
      </c>
      <c r="F801" t="str">
        <f ca="1">IF(AND('Tracking Data'!L801&lt;&gt;"",'Tracking Data'!M801="",'Tracking Data'!$C801&lt;&gt;"Blocked",'Tracking Data'!$C801&lt;&gt;"Aborted"),1,"")</f>
        <v/>
      </c>
      <c r="G801" t="str">
        <f ca="1">IF(AND('Tracking Data'!M801&lt;&gt;"",'Tracking Data'!N801="",'Tracking Data'!$C801&lt;&gt;"Blocked",'Tracking Data'!$C801&lt;&gt;"Aborted"),1,"")</f>
        <v/>
      </c>
      <c r="H801" t="str">
        <f ca="1">IF(AND('Tracking Data'!N801&lt;&gt;"",'Tracking Data'!O801="",'Tracking Data'!$C801&lt;&gt;"Blocked",'Tracking Data'!$C801&lt;&gt;"Aborted"),1,"")</f>
        <v/>
      </c>
      <c r="I801" t="str">
        <f ca="1">IF(AND('Tracking Data'!O801&lt;&gt;"",'Tracking Data'!P801="",'Tracking Data'!$C801&lt;&gt;"Blocked",'Tracking Data'!$C801&lt;&gt;"Aborted"),1,"")</f>
        <v/>
      </c>
      <c r="J801" t="str">
        <f ca="1">IF(AND('Tracking Data'!P801&lt;&gt;"",'Tracking Data'!Q801="",'Tracking Data'!$C801&lt;&gt;"Blocked",'Tracking Data'!$C801&lt;&gt;"Aborted"),1,"")</f>
        <v/>
      </c>
      <c r="K801" t="str">
        <f ca="1">IF(AND('Tracking Data'!Q801&lt;&gt;"",'Tracking Data'!R801="",'Tracking Data'!$C801&lt;&gt;"Blocked",'Tracking Data'!$C801&lt;&gt;"Aborted"),1,"")</f>
        <v/>
      </c>
      <c r="L801" t="str">
        <f>IF('Tracking Data'!R801&lt;&gt;"",1,"")</f>
        <v/>
      </c>
      <c r="M801" t="b">
        <f>IF('Tracking Data'!H801="XS",0,IF('Tracking Data'!H801="S",2,IF('Tracking Data'!H801="M",3,IF('Tracking Data'!H801="L",5,IF('Tracking Data'!H801="XL",10)))))</f>
        <v>0</v>
      </c>
      <c r="N801" s="22" t="e">
        <f>WORKDAY('Tracking Data'!K801,M801)</f>
        <v>#VALUE!</v>
      </c>
      <c r="O801" s="22" t="e">
        <f>IF(L801&lt;&gt;1,N801,'Tracking Data'!R801)</f>
        <v>#VALUE!</v>
      </c>
    </row>
    <row r="802" spans="5:15" x14ac:dyDescent="0.25">
      <c r="E802" t="str">
        <f ca="1">IF(AND('Tracking Data'!K802&lt;&gt;"",'Tracking Data'!L802="",'Tracking Data'!$C802&lt;&gt;"Blocked",'Tracking Data'!$C802&lt;&gt;"Aborted"),1,"")</f>
        <v/>
      </c>
      <c r="F802" t="str">
        <f ca="1">IF(AND('Tracking Data'!L802&lt;&gt;"",'Tracking Data'!M802="",'Tracking Data'!$C802&lt;&gt;"Blocked",'Tracking Data'!$C802&lt;&gt;"Aborted"),1,"")</f>
        <v/>
      </c>
      <c r="G802" t="str">
        <f ca="1">IF(AND('Tracking Data'!M802&lt;&gt;"",'Tracking Data'!N802="",'Tracking Data'!$C802&lt;&gt;"Blocked",'Tracking Data'!$C802&lt;&gt;"Aborted"),1,"")</f>
        <v/>
      </c>
      <c r="H802" t="str">
        <f ca="1">IF(AND('Tracking Data'!N802&lt;&gt;"",'Tracking Data'!O802="",'Tracking Data'!$C802&lt;&gt;"Blocked",'Tracking Data'!$C802&lt;&gt;"Aborted"),1,"")</f>
        <v/>
      </c>
      <c r="I802" t="str">
        <f ca="1">IF(AND('Tracking Data'!O802&lt;&gt;"",'Tracking Data'!P802="",'Tracking Data'!$C802&lt;&gt;"Blocked",'Tracking Data'!$C802&lt;&gt;"Aborted"),1,"")</f>
        <v/>
      </c>
      <c r="J802" t="str">
        <f ca="1">IF(AND('Tracking Data'!P802&lt;&gt;"",'Tracking Data'!Q802="",'Tracking Data'!$C802&lt;&gt;"Blocked",'Tracking Data'!$C802&lt;&gt;"Aborted"),1,"")</f>
        <v/>
      </c>
      <c r="K802" t="str">
        <f ca="1">IF(AND('Tracking Data'!Q802&lt;&gt;"",'Tracking Data'!R802="",'Tracking Data'!$C802&lt;&gt;"Blocked",'Tracking Data'!$C802&lt;&gt;"Aborted"),1,"")</f>
        <v/>
      </c>
      <c r="L802" t="str">
        <f>IF('Tracking Data'!R802&lt;&gt;"",1,"")</f>
        <v/>
      </c>
      <c r="M802" t="b">
        <f>IF('Tracking Data'!H802="XS",0,IF('Tracking Data'!H802="S",2,IF('Tracking Data'!H802="M",3,IF('Tracking Data'!H802="L",5,IF('Tracking Data'!H802="XL",10)))))</f>
        <v>0</v>
      </c>
      <c r="N802" s="22" t="e">
        <f>WORKDAY('Tracking Data'!K802,M802)</f>
        <v>#VALUE!</v>
      </c>
      <c r="O802" s="22" t="e">
        <f>IF(L802&lt;&gt;1,N802,'Tracking Data'!R802)</f>
        <v>#VALUE!</v>
      </c>
    </row>
    <row r="803" spans="5:15" x14ac:dyDescent="0.25">
      <c r="E803" t="str">
        <f ca="1">IF(AND('Tracking Data'!K803&lt;&gt;"",'Tracking Data'!L803="",'Tracking Data'!$C803&lt;&gt;"Blocked",'Tracking Data'!$C803&lt;&gt;"Aborted"),1,"")</f>
        <v/>
      </c>
      <c r="F803" t="str">
        <f ca="1">IF(AND('Tracking Data'!L803&lt;&gt;"",'Tracking Data'!M803="",'Tracking Data'!$C803&lt;&gt;"Blocked",'Tracking Data'!$C803&lt;&gt;"Aborted"),1,"")</f>
        <v/>
      </c>
      <c r="G803" t="str">
        <f ca="1">IF(AND('Tracking Data'!M803&lt;&gt;"",'Tracking Data'!N803="",'Tracking Data'!$C803&lt;&gt;"Blocked",'Tracking Data'!$C803&lt;&gt;"Aborted"),1,"")</f>
        <v/>
      </c>
      <c r="H803" t="str">
        <f ca="1">IF(AND('Tracking Data'!N803&lt;&gt;"",'Tracking Data'!O803="",'Tracking Data'!$C803&lt;&gt;"Blocked",'Tracking Data'!$C803&lt;&gt;"Aborted"),1,"")</f>
        <v/>
      </c>
      <c r="I803" t="str">
        <f ca="1">IF(AND('Tracking Data'!O803&lt;&gt;"",'Tracking Data'!P803="",'Tracking Data'!$C803&lt;&gt;"Blocked",'Tracking Data'!$C803&lt;&gt;"Aborted"),1,"")</f>
        <v/>
      </c>
      <c r="J803" t="str">
        <f ca="1">IF(AND('Tracking Data'!P803&lt;&gt;"",'Tracking Data'!Q803="",'Tracking Data'!$C803&lt;&gt;"Blocked",'Tracking Data'!$C803&lt;&gt;"Aborted"),1,"")</f>
        <v/>
      </c>
      <c r="K803" t="str">
        <f ca="1">IF(AND('Tracking Data'!Q803&lt;&gt;"",'Tracking Data'!R803="",'Tracking Data'!$C803&lt;&gt;"Blocked",'Tracking Data'!$C803&lt;&gt;"Aborted"),1,"")</f>
        <v/>
      </c>
      <c r="L803" t="str">
        <f>IF('Tracking Data'!R803&lt;&gt;"",1,"")</f>
        <v/>
      </c>
      <c r="M803" t="b">
        <f>IF('Tracking Data'!H803="XS",0,IF('Tracking Data'!H803="S",2,IF('Tracking Data'!H803="M",3,IF('Tracking Data'!H803="L",5,IF('Tracking Data'!H803="XL",10)))))</f>
        <v>0</v>
      </c>
      <c r="N803" s="22" t="e">
        <f>WORKDAY('Tracking Data'!K803,M803)</f>
        <v>#VALUE!</v>
      </c>
      <c r="O803" s="22" t="e">
        <f>IF(L803&lt;&gt;1,N803,'Tracking Data'!R803)</f>
        <v>#VALUE!</v>
      </c>
    </row>
    <row r="804" spans="5:15" x14ac:dyDescent="0.25">
      <c r="E804" t="str">
        <f ca="1">IF(AND('Tracking Data'!K804&lt;&gt;"",'Tracking Data'!L804="",'Tracking Data'!$C804&lt;&gt;"Blocked",'Tracking Data'!$C804&lt;&gt;"Aborted"),1,"")</f>
        <v/>
      </c>
      <c r="F804" t="str">
        <f ca="1">IF(AND('Tracking Data'!L804&lt;&gt;"",'Tracking Data'!M804="",'Tracking Data'!$C804&lt;&gt;"Blocked",'Tracking Data'!$C804&lt;&gt;"Aborted"),1,"")</f>
        <v/>
      </c>
      <c r="G804" t="str">
        <f ca="1">IF(AND('Tracking Data'!M804&lt;&gt;"",'Tracking Data'!N804="",'Tracking Data'!$C804&lt;&gt;"Blocked",'Tracking Data'!$C804&lt;&gt;"Aborted"),1,"")</f>
        <v/>
      </c>
      <c r="H804" t="str">
        <f ca="1">IF(AND('Tracking Data'!N804&lt;&gt;"",'Tracking Data'!O804="",'Tracking Data'!$C804&lt;&gt;"Blocked",'Tracking Data'!$C804&lt;&gt;"Aborted"),1,"")</f>
        <v/>
      </c>
      <c r="I804" t="str">
        <f ca="1">IF(AND('Tracking Data'!O804&lt;&gt;"",'Tracking Data'!P804="",'Tracking Data'!$C804&lt;&gt;"Blocked",'Tracking Data'!$C804&lt;&gt;"Aborted"),1,"")</f>
        <v/>
      </c>
      <c r="J804" t="str">
        <f ca="1">IF(AND('Tracking Data'!P804&lt;&gt;"",'Tracking Data'!Q804="",'Tracking Data'!$C804&lt;&gt;"Blocked",'Tracking Data'!$C804&lt;&gt;"Aborted"),1,"")</f>
        <v/>
      </c>
      <c r="K804" t="str">
        <f ca="1">IF(AND('Tracking Data'!Q804&lt;&gt;"",'Tracking Data'!R804="",'Tracking Data'!$C804&lt;&gt;"Blocked",'Tracking Data'!$C804&lt;&gt;"Aborted"),1,"")</f>
        <v/>
      </c>
      <c r="L804" t="str">
        <f>IF('Tracking Data'!R804&lt;&gt;"",1,"")</f>
        <v/>
      </c>
      <c r="M804" t="b">
        <f>IF('Tracking Data'!H804="XS",0,IF('Tracking Data'!H804="S",2,IF('Tracking Data'!H804="M",3,IF('Tracking Data'!H804="L",5,IF('Tracking Data'!H804="XL",10)))))</f>
        <v>0</v>
      </c>
      <c r="N804" s="22" t="e">
        <f>WORKDAY('Tracking Data'!K804,M804)</f>
        <v>#VALUE!</v>
      </c>
      <c r="O804" s="22" t="e">
        <f>IF(L804&lt;&gt;1,N804,'Tracking Data'!R804)</f>
        <v>#VALUE!</v>
      </c>
    </row>
    <row r="805" spans="5:15" x14ac:dyDescent="0.25">
      <c r="E805" t="str">
        <f ca="1">IF(AND('Tracking Data'!K805&lt;&gt;"",'Tracking Data'!L805="",'Tracking Data'!$C805&lt;&gt;"Blocked",'Tracking Data'!$C805&lt;&gt;"Aborted"),1,"")</f>
        <v/>
      </c>
      <c r="F805" t="str">
        <f ca="1">IF(AND('Tracking Data'!L805&lt;&gt;"",'Tracking Data'!M805="",'Tracking Data'!$C805&lt;&gt;"Blocked",'Tracking Data'!$C805&lt;&gt;"Aborted"),1,"")</f>
        <v/>
      </c>
      <c r="G805" t="str">
        <f ca="1">IF(AND('Tracking Data'!M805&lt;&gt;"",'Tracking Data'!N805="",'Tracking Data'!$C805&lt;&gt;"Blocked",'Tracking Data'!$C805&lt;&gt;"Aborted"),1,"")</f>
        <v/>
      </c>
      <c r="H805" t="str">
        <f ca="1">IF(AND('Tracking Data'!N805&lt;&gt;"",'Tracking Data'!O805="",'Tracking Data'!$C805&lt;&gt;"Blocked",'Tracking Data'!$C805&lt;&gt;"Aborted"),1,"")</f>
        <v/>
      </c>
      <c r="I805" t="str">
        <f ca="1">IF(AND('Tracking Data'!O805&lt;&gt;"",'Tracking Data'!P805="",'Tracking Data'!$C805&lt;&gt;"Blocked",'Tracking Data'!$C805&lt;&gt;"Aborted"),1,"")</f>
        <v/>
      </c>
      <c r="J805" t="str">
        <f ca="1">IF(AND('Tracking Data'!P805&lt;&gt;"",'Tracking Data'!Q805="",'Tracking Data'!$C805&lt;&gt;"Blocked",'Tracking Data'!$C805&lt;&gt;"Aborted"),1,"")</f>
        <v/>
      </c>
      <c r="K805" t="str">
        <f ca="1">IF(AND('Tracking Data'!Q805&lt;&gt;"",'Tracking Data'!R805="",'Tracking Data'!$C805&lt;&gt;"Blocked",'Tracking Data'!$C805&lt;&gt;"Aborted"),1,"")</f>
        <v/>
      </c>
      <c r="L805" t="str">
        <f>IF('Tracking Data'!R805&lt;&gt;"",1,"")</f>
        <v/>
      </c>
      <c r="M805" t="b">
        <f>IF('Tracking Data'!H805="XS",0,IF('Tracking Data'!H805="S",2,IF('Tracking Data'!H805="M",3,IF('Tracking Data'!H805="L",5,IF('Tracking Data'!H805="XL",10)))))</f>
        <v>0</v>
      </c>
      <c r="N805" s="22" t="e">
        <f>WORKDAY('Tracking Data'!K805,M805)</f>
        <v>#VALUE!</v>
      </c>
      <c r="O805" s="22" t="e">
        <f>IF(L805&lt;&gt;1,N805,'Tracking Data'!R805)</f>
        <v>#VALUE!</v>
      </c>
    </row>
    <row r="806" spans="5:15" x14ac:dyDescent="0.25">
      <c r="E806" t="str">
        <f ca="1">IF(AND('Tracking Data'!K806&lt;&gt;"",'Tracking Data'!L806="",'Tracking Data'!$C806&lt;&gt;"Blocked",'Tracking Data'!$C806&lt;&gt;"Aborted"),1,"")</f>
        <v/>
      </c>
      <c r="F806" t="str">
        <f ca="1">IF(AND('Tracking Data'!L806&lt;&gt;"",'Tracking Data'!M806="",'Tracking Data'!$C806&lt;&gt;"Blocked",'Tracking Data'!$C806&lt;&gt;"Aborted"),1,"")</f>
        <v/>
      </c>
      <c r="G806" t="str">
        <f ca="1">IF(AND('Tracking Data'!M806&lt;&gt;"",'Tracking Data'!N806="",'Tracking Data'!$C806&lt;&gt;"Blocked",'Tracking Data'!$C806&lt;&gt;"Aborted"),1,"")</f>
        <v/>
      </c>
      <c r="H806" t="str">
        <f ca="1">IF(AND('Tracking Data'!N806&lt;&gt;"",'Tracking Data'!O806="",'Tracking Data'!$C806&lt;&gt;"Blocked",'Tracking Data'!$C806&lt;&gt;"Aborted"),1,"")</f>
        <v/>
      </c>
      <c r="I806" t="str">
        <f ca="1">IF(AND('Tracking Data'!O806&lt;&gt;"",'Tracking Data'!P806="",'Tracking Data'!$C806&lt;&gt;"Blocked",'Tracking Data'!$C806&lt;&gt;"Aborted"),1,"")</f>
        <v/>
      </c>
      <c r="J806" t="str">
        <f ca="1">IF(AND('Tracking Data'!P806&lt;&gt;"",'Tracking Data'!Q806="",'Tracking Data'!$C806&lt;&gt;"Blocked",'Tracking Data'!$C806&lt;&gt;"Aborted"),1,"")</f>
        <v/>
      </c>
      <c r="K806" t="str">
        <f ca="1">IF(AND('Tracking Data'!Q806&lt;&gt;"",'Tracking Data'!R806="",'Tracking Data'!$C806&lt;&gt;"Blocked",'Tracking Data'!$C806&lt;&gt;"Aborted"),1,"")</f>
        <v/>
      </c>
      <c r="L806" t="str">
        <f>IF('Tracking Data'!R806&lt;&gt;"",1,"")</f>
        <v/>
      </c>
      <c r="M806" t="b">
        <f>IF('Tracking Data'!H806="XS",0,IF('Tracking Data'!H806="S",2,IF('Tracking Data'!H806="M",3,IF('Tracking Data'!H806="L",5,IF('Tracking Data'!H806="XL",10)))))</f>
        <v>0</v>
      </c>
      <c r="N806" s="22" t="e">
        <f>WORKDAY('Tracking Data'!K806,M806)</f>
        <v>#VALUE!</v>
      </c>
      <c r="O806" s="22" t="e">
        <f>IF(L806&lt;&gt;1,N806,'Tracking Data'!R806)</f>
        <v>#VALUE!</v>
      </c>
    </row>
    <row r="807" spans="5:15" x14ac:dyDescent="0.25">
      <c r="E807" t="str">
        <f ca="1">IF(AND('Tracking Data'!K807&lt;&gt;"",'Tracking Data'!L807="",'Tracking Data'!$C807&lt;&gt;"Blocked",'Tracking Data'!$C807&lt;&gt;"Aborted"),1,"")</f>
        <v/>
      </c>
      <c r="F807" t="str">
        <f ca="1">IF(AND('Tracking Data'!L807&lt;&gt;"",'Tracking Data'!M807="",'Tracking Data'!$C807&lt;&gt;"Blocked",'Tracking Data'!$C807&lt;&gt;"Aborted"),1,"")</f>
        <v/>
      </c>
      <c r="G807" t="str">
        <f ca="1">IF(AND('Tracking Data'!M807&lt;&gt;"",'Tracking Data'!N807="",'Tracking Data'!$C807&lt;&gt;"Blocked",'Tracking Data'!$C807&lt;&gt;"Aborted"),1,"")</f>
        <v/>
      </c>
      <c r="H807" t="str">
        <f ca="1">IF(AND('Tracking Data'!N807&lt;&gt;"",'Tracking Data'!O807="",'Tracking Data'!$C807&lt;&gt;"Blocked",'Tracking Data'!$C807&lt;&gt;"Aborted"),1,"")</f>
        <v/>
      </c>
      <c r="I807" t="str">
        <f ca="1">IF(AND('Tracking Data'!O807&lt;&gt;"",'Tracking Data'!P807="",'Tracking Data'!$C807&lt;&gt;"Blocked",'Tracking Data'!$C807&lt;&gt;"Aborted"),1,"")</f>
        <v/>
      </c>
      <c r="J807" t="str">
        <f ca="1">IF(AND('Tracking Data'!P807&lt;&gt;"",'Tracking Data'!Q807="",'Tracking Data'!$C807&lt;&gt;"Blocked",'Tracking Data'!$C807&lt;&gt;"Aborted"),1,"")</f>
        <v/>
      </c>
      <c r="K807" t="str">
        <f ca="1">IF(AND('Tracking Data'!Q807&lt;&gt;"",'Tracking Data'!R807="",'Tracking Data'!$C807&lt;&gt;"Blocked",'Tracking Data'!$C807&lt;&gt;"Aborted"),1,"")</f>
        <v/>
      </c>
      <c r="L807" t="str">
        <f>IF('Tracking Data'!R807&lt;&gt;"",1,"")</f>
        <v/>
      </c>
      <c r="M807" t="b">
        <f>IF('Tracking Data'!H807="XS",0,IF('Tracking Data'!H807="S",2,IF('Tracking Data'!H807="M",3,IF('Tracking Data'!H807="L",5,IF('Tracking Data'!H807="XL",10)))))</f>
        <v>0</v>
      </c>
      <c r="N807" s="22" t="e">
        <f>WORKDAY('Tracking Data'!K807,M807)</f>
        <v>#VALUE!</v>
      </c>
      <c r="O807" s="22" t="e">
        <f>IF(L807&lt;&gt;1,N807,'Tracking Data'!R807)</f>
        <v>#VALUE!</v>
      </c>
    </row>
    <row r="808" spans="5:15" x14ac:dyDescent="0.25">
      <c r="E808" t="str">
        <f ca="1">IF(AND('Tracking Data'!K808&lt;&gt;"",'Tracking Data'!L808="",'Tracking Data'!$C808&lt;&gt;"Blocked",'Tracking Data'!$C808&lt;&gt;"Aborted"),1,"")</f>
        <v/>
      </c>
      <c r="F808" t="str">
        <f ca="1">IF(AND('Tracking Data'!L808&lt;&gt;"",'Tracking Data'!M808="",'Tracking Data'!$C808&lt;&gt;"Blocked",'Tracking Data'!$C808&lt;&gt;"Aborted"),1,"")</f>
        <v/>
      </c>
      <c r="G808" t="str">
        <f ca="1">IF(AND('Tracking Data'!M808&lt;&gt;"",'Tracking Data'!N808="",'Tracking Data'!$C808&lt;&gt;"Blocked",'Tracking Data'!$C808&lt;&gt;"Aborted"),1,"")</f>
        <v/>
      </c>
      <c r="H808" t="str">
        <f ca="1">IF(AND('Tracking Data'!N808&lt;&gt;"",'Tracking Data'!O808="",'Tracking Data'!$C808&lt;&gt;"Blocked",'Tracking Data'!$C808&lt;&gt;"Aborted"),1,"")</f>
        <v/>
      </c>
      <c r="I808" t="str">
        <f ca="1">IF(AND('Tracking Data'!O808&lt;&gt;"",'Tracking Data'!P808="",'Tracking Data'!$C808&lt;&gt;"Blocked",'Tracking Data'!$C808&lt;&gt;"Aborted"),1,"")</f>
        <v/>
      </c>
      <c r="J808" t="str">
        <f ca="1">IF(AND('Tracking Data'!P808&lt;&gt;"",'Tracking Data'!Q808="",'Tracking Data'!$C808&lt;&gt;"Blocked",'Tracking Data'!$C808&lt;&gt;"Aborted"),1,"")</f>
        <v/>
      </c>
      <c r="K808" t="str">
        <f ca="1">IF(AND('Tracking Data'!Q808&lt;&gt;"",'Tracking Data'!R808="",'Tracking Data'!$C808&lt;&gt;"Blocked",'Tracking Data'!$C808&lt;&gt;"Aborted"),1,"")</f>
        <v/>
      </c>
      <c r="L808" t="str">
        <f>IF('Tracking Data'!R808&lt;&gt;"",1,"")</f>
        <v/>
      </c>
      <c r="M808" t="b">
        <f>IF('Tracking Data'!H808="XS",0,IF('Tracking Data'!H808="S",2,IF('Tracking Data'!H808="M",3,IF('Tracking Data'!H808="L",5,IF('Tracking Data'!H808="XL",10)))))</f>
        <v>0</v>
      </c>
      <c r="N808" s="22" t="e">
        <f>WORKDAY('Tracking Data'!K808,M808)</f>
        <v>#VALUE!</v>
      </c>
      <c r="O808" s="22" t="e">
        <f>IF(L808&lt;&gt;1,N808,'Tracking Data'!R808)</f>
        <v>#VALUE!</v>
      </c>
    </row>
    <row r="809" spans="5:15" x14ac:dyDescent="0.25">
      <c r="E809" t="str">
        <f ca="1">IF(AND('Tracking Data'!K809&lt;&gt;"",'Tracking Data'!L809="",'Tracking Data'!$C809&lt;&gt;"Blocked",'Tracking Data'!$C809&lt;&gt;"Aborted"),1,"")</f>
        <v/>
      </c>
      <c r="F809" t="str">
        <f ca="1">IF(AND('Tracking Data'!L809&lt;&gt;"",'Tracking Data'!M809="",'Tracking Data'!$C809&lt;&gt;"Blocked",'Tracking Data'!$C809&lt;&gt;"Aborted"),1,"")</f>
        <v/>
      </c>
      <c r="G809" t="str">
        <f ca="1">IF(AND('Tracking Data'!M809&lt;&gt;"",'Tracking Data'!N809="",'Tracking Data'!$C809&lt;&gt;"Blocked",'Tracking Data'!$C809&lt;&gt;"Aborted"),1,"")</f>
        <v/>
      </c>
      <c r="H809" t="str">
        <f ca="1">IF(AND('Tracking Data'!N809&lt;&gt;"",'Tracking Data'!O809="",'Tracking Data'!$C809&lt;&gt;"Blocked",'Tracking Data'!$C809&lt;&gt;"Aborted"),1,"")</f>
        <v/>
      </c>
      <c r="I809" t="str">
        <f ca="1">IF(AND('Tracking Data'!O809&lt;&gt;"",'Tracking Data'!P809="",'Tracking Data'!$C809&lt;&gt;"Blocked",'Tracking Data'!$C809&lt;&gt;"Aborted"),1,"")</f>
        <v/>
      </c>
      <c r="J809" t="str">
        <f ca="1">IF(AND('Tracking Data'!P809&lt;&gt;"",'Tracking Data'!Q809="",'Tracking Data'!$C809&lt;&gt;"Blocked",'Tracking Data'!$C809&lt;&gt;"Aborted"),1,"")</f>
        <v/>
      </c>
      <c r="K809" t="str">
        <f ca="1">IF(AND('Tracking Data'!Q809&lt;&gt;"",'Tracking Data'!R809="",'Tracking Data'!$C809&lt;&gt;"Blocked",'Tracking Data'!$C809&lt;&gt;"Aborted"),1,"")</f>
        <v/>
      </c>
      <c r="L809" t="str">
        <f>IF('Tracking Data'!R809&lt;&gt;"",1,"")</f>
        <v/>
      </c>
      <c r="M809" t="b">
        <f>IF('Tracking Data'!H809="XS",0,IF('Tracking Data'!H809="S",2,IF('Tracking Data'!H809="M",3,IF('Tracking Data'!H809="L",5,IF('Tracking Data'!H809="XL",10)))))</f>
        <v>0</v>
      </c>
      <c r="N809" s="22" t="e">
        <f>WORKDAY('Tracking Data'!K809,M809)</f>
        <v>#VALUE!</v>
      </c>
      <c r="O809" s="22" t="e">
        <f>IF(L809&lt;&gt;1,N809,'Tracking Data'!R809)</f>
        <v>#VALUE!</v>
      </c>
    </row>
    <row r="810" spans="5:15" x14ac:dyDescent="0.25">
      <c r="E810" t="str">
        <f ca="1">IF(AND('Tracking Data'!K810&lt;&gt;"",'Tracking Data'!L810="",'Tracking Data'!$C810&lt;&gt;"Blocked",'Tracking Data'!$C810&lt;&gt;"Aborted"),1,"")</f>
        <v/>
      </c>
      <c r="F810" t="str">
        <f ca="1">IF(AND('Tracking Data'!L810&lt;&gt;"",'Tracking Data'!M810="",'Tracking Data'!$C810&lt;&gt;"Blocked",'Tracking Data'!$C810&lt;&gt;"Aborted"),1,"")</f>
        <v/>
      </c>
      <c r="G810" t="str">
        <f ca="1">IF(AND('Tracking Data'!M810&lt;&gt;"",'Tracking Data'!N810="",'Tracking Data'!$C810&lt;&gt;"Blocked",'Tracking Data'!$C810&lt;&gt;"Aborted"),1,"")</f>
        <v/>
      </c>
      <c r="H810" t="str">
        <f ca="1">IF(AND('Tracking Data'!N810&lt;&gt;"",'Tracking Data'!O810="",'Tracking Data'!$C810&lt;&gt;"Blocked",'Tracking Data'!$C810&lt;&gt;"Aborted"),1,"")</f>
        <v/>
      </c>
      <c r="I810" t="str">
        <f ca="1">IF(AND('Tracking Data'!O810&lt;&gt;"",'Tracking Data'!P810="",'Tracking Data'!$C810&lt;&gt;"Blocked",'Tracking Data'!$C810&lt;&gt;"Aborted"),1,"")</f>
        <v/>
      </c>
      <c r="J810" t="str">
        <f ca="1">IF(AND('Tracking Data'!P810&lt;&gt;"",'Tracking Data'!Q810="",'Tracking Data'!$C810&lt;&gt;"Blocked",'Tracking Data'!$C810&lt;&gt;"Aborted"),1,"")</f>
        <v/>
      </c>
      <c r="K810" t="str">
        <f ca="1">IF(AND('Tracking Data'!Q810&lt;&gt;"",'Tracking Data'!R810="",'Tracking Data'!$C810&lt;&gt;"Blocked",'Tracking Data'!$C810&lt;&gt;"Aborted"),1,"")</f>
        <v/>
      </c>
      <c r="L810" t="str">
        <f>IF('Tracking Data'!R810&lt;&gt;"",1,"")</f>
        <v/>
      </c>
      <c r="M810" t="b">
        <f>IF('Tracking Data'!H810="XS",0,IF('Tracking Data'!H810="S",2,IF('Tracking Data'!H810="M",3,IF('Tracking Data'!H810="L",5,IF('Tracking Data'!H810="XL",10)))))</f>
        <v>0</v>
      </c>
      <c r="N810" s="22" t="e">
        <f>WORKDAY('Tracking Data'!K810,M810)</f>
        <v>#VALUE!</v>
      </c>
      <c r="O810" s="22" t="e">
        <f>IF(L810&lt;&gt;1,N810,'Tracking Data'!R810)</f>
        <v>#VALUE!</v>
      </c>
    </row>
    <row r="811" spans="5:15" x14ac:dyDescent="0.25">
      <c r="E811" t="str">
        <f ca="1">IF(AND('Tracking Data'!K811&lt;&gt;"",'Tracking Data'!L811="",'Tracking Data'!$C811&lt;&gt;"Blocked",'Tracking Data'!$C811&lt;&gt;"Aborted"),1,"")</f>
        <v/>
      </c>
      <c r="F811" t="str">
        <f ca="1">IF(AND('Tracking Data'!L811&lt;&gt;"",'Tracking Data'!M811="",'Tracking Data'!$C811&lt;&gt;"Blocked",'Tracking Data'!$C811&lt;&gt;"Aborted"),1,"")</f>
        <v/>
      </c>
      <c r="G811" t="str">
        <f ca="1">IF(AND('Tracking Data'!M811&lt;&gt;"",'Tracking Data'!N811="",'Tracking Data'!$C811&lt;&gt;"Blocked",'Tracking Data'!$C811&lt;&gt;"Aborted"),1,"")</f>
        <v/>
      </c>
      <c r="H811" t="str">
        <f ca="1">IF(AND('Tracking Data'!N811&lt;&gt;"",'Tracking Data'!O811="",'Tracking Data'!$C811&lt;&gt;"Blocked",'Tracking Data'!$C811&lt;&gt;"Aborted"),1,"")</f>
        <v/>
      </c>
      <c r="I811" t="str">
        <f ca="1">IF(AND('Tracking Data'!O811&lt;&gt;"",'Tracking Data'!P811="",'Tracking Data'!$C811&lt;&gt;"Blocked",'Tracking Data'!$C811&lt;&gt;"Aborted"),1,"")</f>
        <v/>
      </c>
      <c r="J811" t="str">
        <f ca="1">IF(AND('Tracking Data'!P811&lt;&gt;"",'Tracking Data'!Q811="",'Tracking Data'!$C811&lt;&gt;"Blocked",'Tracking Data'!$C811&lt;&gt;"Aborted"),1,"")</f>
        <v/>
      </c>
      <c r="K811" t="str">
        <f ca="1">IF(AND('Tracking Data'!Q811&lt;&gt;"",'Tracking Data'!R811="",'Tracking Data'!$C811&lt;&gt;"Blocked",'Tracking Data'!$C811&lt;&gt;"Aborted"),1,"")</f>
        <v/>
      </c>
      <c r="L811" t="str">
        <f>IF('Tracking Data'!R811&lt;&gt;"",1,"")</f>
        <v/>
      </c>
      <c r="M811" t="b">
        <f>IF('Tracking Data'!H811="XS",0,IF('Tracking Data'!H811="S",2,IF('Tracking Data'!H811="M",3,IF('Tracking Data'!H811="L",5,IF('Tracking Data'!H811="XL",10)))))</f>
        <v>0</v>
      </c>
      <c r="N811" s="22" t="e">
        <f>WORKDAY('Tracking Data'!K811,M811)</f>
        <v>#VALUE!</v>
      </c>
      <c r="O811" s="22" t="e">
        <f>IF(L811&lt;&gt;1,N811,'Tracking Data'!R811)</f>
        <v>#VALUE!</v>
      </c>
    </row>
    <row r="812" spans="5:15" x14ac:dyDescent="0.25">
      <c r="E812" t="str">
        <f ca="1">IF(AND('Tracking Data'!K812&lt;&gt;"",'Tracking Data'!L812="",'Tracking Data'!$C812&lt;&gt;"Blocked",'Tracking Data'!$C812&lt;&gt;"Aborted"),1,"")</f>
        <v/>
      </c>
      <c r="F812" t="str">
        <f ca="1">IF(AND('Tracking Data'!L812&lt;&gt;"",'Tracking Data'!M812="",'Tracking Data'!$C812&lt;&gt;"Blocked",'Tracking Data'!$C812&lt;&gt;"Aborted"),1,"")</f>
        <v/>
      </c>
      <c r="G812" t="str">
        <f ca="1">IF(AND('Tracking Data'!M812&lt;&gt;"",'Tracking Data'!N812="",'Tracking Data'!$C812&lt;&gt;"Blocked",'Tracking Data'!$C812&lt;&gt;"Aborted"),1,"")</f>
        <v/>
      </c>
      <c r="H812" t="str">
        <f ca="1">IF(AND('Tracking Data'!N812&lt;&gt;"",'Tracking Data'!O812="",'Tracking Data'!$C812&lt;&gt;"Blocked",'Tracking Data'!$C812&lt;&gt;"Aborted"),1,"")</f>
        <v/>
      </c>
      <c r="I812" t="str">
        <f ca="1">IF(AND('Tracking Data'!O812&lt;&gt;"",'Tracking Data'!P812="",'Tracking Data'!$C812&lt;&gt;"Blocked",'Tracking Data'!$C812&lt;&gt;"Aborted"),1,"")</f>
        <v/>
      </c>
      <c r="J812" t="str">
        <f ca="1">IF(AND('Tracking Data'!P812&lt;&gt;"",'Tracking Data'!Q812="",'Tracking Data'!$C812&lt;&gt;"Blocked",'Tracking Data'!$C812&lt;&gt;"Aborted"),1,"")</f>
        <v/>
      </c>
      <c r="K812" t="str">
        <f ca="1">IF(AND('Tracking Data'!Q812&lt;&gt;"",'Tracking Data'!R812="",'Tracking Data'!$C812&lt;&gt;"Blocked",'Tracking Data'!$C812&lt;&gt;"Aborted"),1,"")</f>
        <v/>
      </c>
      <c r="L812" t="str">
        <f>IF('Tracking Data'!R812&lt;&gt;"",1,"")</f>
        <v/>
      </c>
      <c r="M812" t="b">
        <f>IF('Tracking Data'!H812="XS",0,IF('Tracking Data'!H812="S",2,IF('Tracking Data'!H812="M",3,IF('Tracking Data'!H812="L",5,IF('Tracking Data'!H812="XL",10)))))</f>
        <v>0</v>
      </c>
      <c r="N812" s="22" t="e">
        <f>WORKDAY('Tracking Data'!K812,M812)</f>
        <v>#VALUE!</v>
      </c>
      <c r="O812" s="22" t="e">
        <f>IF(L812&lt;&gt;1,N812,'Tracking Data'!R812)</f>
        <v>#VALUE!</v>
      </c>
    </row>
    <row r="813" spans="5:15" x14ac:dyDescent="0.25">
      <c r="E813" t="str">
        <f ca="1">IF(AND('Tracking Data'!K813&lt;&gt;"",'Tracking Data'!L813="",'Tracking Data'!$C813&lt;&gt;"Blocked",'Tracking Data'!$C813&lt;&gt;"Aborted"),1,"")</f>
        <v/>
      </c>
      <c r="F813" t="str">
        <f ca="1">IF(AND('Tracking Data'!L813&lt;&gt;"",'Tracking Data'!M813="",'Tracking Data'!$C813&lt;&gt;"Blocked",'Tracking Data'!$C813&lt;&gt;"Aborted"),1,"")</f>
        <v/>
      </c>
      <c r="G813" t="str">
        <f ca="1">IF(AND('Tracking Data'!M813&lt;&gt;"",'Tracking Data'!N813="",'Tracking Data'!$C813&lt;&gt;"Blocked",'Tracking Data'!$C813&lt;&gt;"Aborted"),1,"")</f>
        <v/>
      </c>
      <c r="H813" t="str">
        <f ca="1">IF(AND('Tracking Data'!N813&lt;&gt;"",'Tracking Data'!O813="",'Tracking Data'!$C813&lt;&gt;"Blocked",'Tracking Data'!$C813&lt;&gt;"Aborted"),1,"")</f>
        <v/>
      </c>
      <c r="I813" t="str">
        <f ca="1">IF(AND('Tracking Data'!O813&lt;&gt;"",'Tracking Data'!P813="",'Tracking Data'!$C813&lt;&gt;"Blocked",'Tracking Data'!$C813&lt;&gt;"Aborted"),1,"")</f>
        <v/>
      </c>
      <c r="J813" t="str">
        <f ca="1">IF(AND('Tracking Data'!P813&lt;&gt;"",'Tracking Data'!Q813="",'Tracking Data'!$C813&lt;&gt;"Blocked",'Tracking Data'!$C813&lt;&gt;"Aborted"),1,"")</f>
        <v/>
      </c>
      <c r="K813" t="str">
        <f ca="1">IF(AND('Tracking Data'!Q813&lt;&gt;"",'Tracking Data'!R813="",'Tracking Data'!$C813&lt;&gt;"Blocked",'Tracking Data'!$C813&lt;&gt;"Aborted"),1,"")</f>
        <v/>
      </c>
      <c r="L813" t="str">
        <f>IF('Tracking Data'!R813&lt;&gt;"",1,"")</f>
        <v/>
      </c>
      <c r="M813" t="b">
        <f>IF('Tracking Data'!H813="XS",0,IF('Tracking Data'!H813="S",2,IF('Tracking Data'!H813="M",3,IF('Tracking Data'!H813="L",5,IF('Tracking Data'!H813="XL",10)))))</f>
        <v>0</v>
      </c>
      <c r="N813" s="22" t="e">
        <f>WORKDAY('Tracking Data'!K813,M813)</f>
        <v>#VALUE!</v>
      </c>
      <c r="O813" s="22" t="e">
        <f>IF(L813&lt;&gt;1,N813,'Tracking Data'!R813)</f>
        <v>#VALUE!</v>
      </c>
    </row>
    <row r="814" spans="5:15" x14ac:dyDescent="0.25">
      <c r="E814" t="str">
        <f ca="1">IF(AND('Tracking Data'!K814&lt;&gt;"",'Tracking Data'!L814="",'Tracking Data'!$C814&lt;&gt;"Blocked",'Tracking Data'!$C814&lt;&gt;"Aborted"),1,"")</f>
        <v/>
      </c>
      <c r="F814" t="str">
        <f ca="1">IF(AND('Tracking Data'!L814&lt;&gt;"",'Tracking Data'!M814="",'Tracking Data'!$C814&lt;&gt;"Blocked",'Tracking Data'!$C814&lt;&gt;"Aborted"),1,"")</f>
        <v/>
      </c>
      <c r="G814" t="str">
        <f ca="1">IF(AND('Tracking Data'!M814&lt;&gt;"",'Tracking Data'!N814="",'Tracking Data'!$C814&lt;&gt;"Blocked",'Tracking Data'!$C814&lt;&gt;"Aborted"),1,"")</f>
        <v/>
      </c>
      <c r="H814" t="str">
        <f ca="1">IF(AND('Tracking Data'!N814&lt;&gt;"",'Tracking Data'!O814="",'Tracking Data'!$C814&lt;&gt;"Blocked",'Tracking Data'!$C814&lt;&gt;"Aborted"),1,"")</f>
        <v/>
      </c>
      <c r="I814" t="str">
        <f ca="1">IF(AND('Tracking Data'!O814&lt;&gt;"",'Tracking Data'!P814="",'Tracking Data'!$C814&lt;&gt;"Blocked",'Tracking Data'!$C814&lt;&gt;"Aborted"),1,"")</f>
        <v/>
      </c>
      <c r="J814" t="str">
        <f ca="1">IF(AND('Tracking Data'!P814&lt;&gt;"",'Tracking Data'!Q814="",'Tracking Data'!$C814&lt;&gt;"Blocked",'Tracking Data'!$C814&lt;&gt;"Aborted"),1,"")</f>
        <v/>
      </c>
      <c r="K814" t="str">
        <f ca="1">IF(AND('Tracking Data'!Q814&lt;&gt;"",'Tracking Data'!R814="",'Tracking Data'!$C814&lt;&gt;"Blocked",'Tracking Data'!$C814&lt;&gt;"Aborted"),1,"")</f>
        <v/>
      </c>
      <c r="L814" t="str">
        <f>IF('Tracking Data'!R814&lt;&gt;"",1,"")</f>
        <v/>
      </c>
      <c r="M814" t="b">
        <f>IF('Tracking Data'!H814="XS",0,IF('Tracking Data'!H814="S",2,IF('Tracking Data'!H814="M",3,IF('Tracking Data'!H814="L",5,IF('Tracking Data'!H814="XL",10)))))</f>
        <v>0</v>
      </c>
      <c r="N814" s="22" t="e">
        <f>WORKDAY('Tracking Data'!K814,M814)</f>
        <v>#VALUE!</v>
      </c>
      <c r="O814" s="22" t="e">
        <f>IF(L814&lt;&gt;1,N814,'Tracking Data'!R814)</f>
        <v>#VALUE!</v>
      </c>
    </row>
    <row r="815" spans="5:15" x14ac:dyDescent="0.25">
      <c r="E815" t="str">
        <f ca="1">IF(AND('Tracking Data'!K815&lt;&gt;"",'Tracking Data'!L815="",'Tracking Data'!$C815&lt;&gt;"Blocked",'Tracking Data'!$C815&lt;&gt;"Aborted"),1,"")</f>
        <v/>
      </c>
      <c r="F815" t="str">
        <f ca="1">IF(AND('Tracking Data'!L815&lt;&gt;"",'Tracking Data'!M815="",'Tracking Data'!$C815&lt;&gt;"Blocked",'Tracking Data'!$C815&lt;&gt;"Aborted"),1,"")</f>
        <v/>
      </c>
      <c r="G815" t="str">
        <f ca="1">IF(AND('Tracking Data'!M815&lt;&gt;"",'Tracking Data'!N815="",'Tracking Data'!$C815&lt;&gt;"Blocked",'Tracking Data'!$C815&lt;&gt;"Aborted"),1,"")</f>
        <v/>
      </c>
      <c r="H815" t="str">
        <f ca="1">IF(AND('Tracking Data'!N815&lt;&gt;"",'Tracking Data'!O815="",'Tracking Data'!$C815&lt;&gt;"Blocked",'Tracking Data'!$C815&lt;&gt;"Aborted"),1,"")</f>
        <v/>
      </c>
      <c r="I815" t="str">
        <f ca="1">IF(AND('Tracking Data'!O815&lt;&gt;"",'Tracking Data'!P815="",'Tracking Data'!$C815&lt;&gt;"Blocked",'Tracking Data'!$C815&lt;&gt;"Aborted"),1,"")</f>
        <v/>
      </c>
      <c r="J815" t="str">
        <f ca="1">IF(AND('Tracking Data'!P815&lt;&gt;"",'Tracking Data'!Q815="",'Tracking Data'!$C815&lt;&gt;"Blocked",'Tracking Data'!$C815&lt;&gt;"Aborted"),1,"")</f>
        <v/>
      </c>
      <c r="K815" t="str">
        <f ca="1">IF(AND('Tracking Data'!Q815&lt;&gt;"",'Tracking Data'!R815="",'Tracking Data'!$C815&lt;&gt;"Blocked",'Tracking Data'!$C815&lt;&gt;"Aborted"),1,"")</f>
        <v/>
      </c>
      <c r="L815" t="str">
        <f>IF('Tracking Data'!R815&lt;&gt;"",1,"")</f>
        <v/>
      </c>
      <c r="M815" t="b">
        <f>IF('Tracking Data'!H815="XS",0,IF('Tracking Data'!H815="S",2,IF('Tracking Data'!H815="M",3,IF('Tracking Data'!H815="L",5,IF('Tracking Data'!H815="XL",10)))))</f>
        <v>0</v>
      </c>
      <c r="N815" s="22" t="e">
        <f>WORKDAY('Tracking Data'!K815,M815)</f>
        <v>#VALUE!</v>
      </c>
      <c r="O815" s="22" t="e">
        <f>IF(L815&lt;&gt;1,N815,'Tracking Data'!R815)</f>
        <v>#VALUE!</v>
      </c>
    </row>
    <row r="816" spans="5:15" x14ac:dyDescent="0.25">
      <c r="E816" t="str">
        <f ca="1">IF(AND('Tracking Data'!K816&lt;&gt;"",'Tracking Data'!L816="",'Tracking Data'!$C816&lt;&gt;"Blocked",'Tracking Data'!$C816&lt;&gt;"Aborted"),1,"")</f>
        <v/>
      </c>
      <c r="F816" t="str">
        <f ca="1">IF(AND('Tracking Data'!L816&lt;&gt;"",'Tracking Data'!M816="",'Tracking Data'!$C816&lt;&gt;"Blocked",'Tracking Data'!$C816&lt;&gt;"Aborted"),1,"")</f>
        <v/>
      </c>
      <c r="G816" t="str">
        <f ca="1">IF(AND('Tracking Data'!M816&lt;&gt;"",'Tracking Data'!N816="",'Tracking Data'!$C816&lt;&gt;"Blocked",'Tracking Data'!$C816&lt;&gt;"Aborted"),1,"")</f>
        <v/>
      </c>
      <c r="H816" t="str">
        <f ca="1">IF(AND('Tracking Data'!N816&lt;&gt;"",'Tracking Data'!O816="",'Tracking Data'!$C816&lt;&gt;"Blocked",'Tracking Data'!$C816&lt;&gt;"Aborted"),1,"")</f>
        <v/>
      </c>
      <c r="I816" t="str">
        <f ca="1">IF(AND('Tracking Data'!O816&lt;&gt;"",'Tracking Data'!P816="",'Tracking Data'!$C816&lt;&gt;"Blocked",'Tracking Data'!$C816&lt;&gt;"Aborted"),1,"")</f>
        <v/>
      </c>
      <c r="J816" t="str">
        <f ca="1">IF(AND('Tracking Data'!P816&lt;&gt;"",'Tracking Data'!Q816="",'Tracking Data'!$C816&lt;&gt;"Blocked",'Tracking Data'!$C816&lt;&gt;"Aborted"),1,"")</f>
        <v/>
      </c>
      <c r="K816" t="str">
        <f ca="1">IF(AND('Tracking Data'!Q816&lt;&gt;"",'Tracking Data'!R816="",'Tracking Data'!$C816&lt;&gt;"Blocked",'Tracking Data'!$C816&lt;&gt;"Aborted"),1,"")</f>
        <v/>
      </c>
      <c r="L816" t="str">
        <f>IF('Tracking Data'!R816&lt;&gt;"",1,"")</f>
        <v/>
      </c>
      <c r="M816" t="b">
        <f>IF('Tracking Data'!H816="XS",0,IF('Tracking Data'!H816="S",2,IF('Tracking Data'!H816="M",3,IF('Tracking Data'!H816="L",5,IF('Tracking Data'!H816="XL",10)))))</f>
        <v>0</v>
      </c>
      <c r="N816" s="22" t="e">
        <f>WORKDAY('Tracking Data'!K816,M816)</f>
        <v>#VALUE!</v>
      </c>
      <c r="O816" s="22" t="e">
        <f>IF(L816&lt;&gt;1,N816,'Tracking Data'!R816)</f>
        <v>#VALUE!</v>
      </c>
    </row>
    <row r="817" spans="5:15" x14ac:dyDescent="0.25">
      <c r="E817" t="str">
        <f ca="1">IF(AND('Tracking Data'!K817&lt;&gt;"",'Tracking Data'!L817="",'Tracking Data'!$C817&lt;&gt;"Blocked",'Tracking Data'!$C817&lt;&gt;"Aborted"),1,"")</f>
        <v/>
      </c>
      <c r="F817" t="str">
        <f ca="1">IF(AND('Tracking Data'!L817&lt;&gt;"",'Tracking Data'!M817="",'Tracking Data'!$C817&lt;&gt;"Blocked",'Tracking Data'!$C817&lt;&gt;"Aborted"),1,"")</f>
        <v/>
      </c>
      <c r="G817" t="str">
        <f ca="1">IF(AND('Tracking Data'!M817&lt;&gt;"",'Tracking Data'!N817="",'Tracking Data'!$C817&lt;&gt;"Blocked",'Tracking Data'!$C817&lt;&gt;"Aborted"),1,"")</f>
        <v/>
      </c>
      <c r="H817" t="str">
        <f ca="1">IF(AND('Tracking Data'!N817&lt;&gt;"",'Tracking Data'!O817="",'Tracking Data'!$C817&lt;&gt;"Blocked",'Tracking Data'!$C817&lt;&gt;"Aborted"),1,"")</f>
        <v/>
      </c>
      <c r="I817" t="str">
        <f ca="1">IF(AND('Tracking Data'!O817&lt;&gt;"",'Tracking Data'!P817="",'Tracking Data'!$C817&lt;&gt;"Blocked",'Tracking Data'!$C817&lt;&gt;"Aborted"),1,"")</f>
        <v/>
      </c>
      <c r="J817" t="str">
        <f ca="1">IF(AND('Tracking Data'!P817&lt;&gt;"",'Tracking Data'!Q817="",'Tracking Data'!$C817&lt;&gt;"Blocked",'Tracking Data'!$C817&lt;&gt;"Aborted"),1,"")</f>
        <v/>
      </c>
      <c r="K817" t="str">
        <f ca="1">IF(AND('Tracking Data'!Q817&lt;&gt;"",'Tracking Data'!R817="",'Tracking Data'!$C817&lt;&gt;"Blocked",'Tracking Data'!$C817&lt;&gt;"Aborted"),1,"")</f>
        <v/>
      </c>
      <c r="L817" t="str">
        <f>IF('Tracking Data'!R817&lt;&gt;"",1,"")</f>
        <v/>
      </c>
      <c r="M817" t="b">
        <f>IF('Tracking Data'!H817="XS",0,IF('Tracking Data'!H817="S",2,IF('Tracking Data'!H817="M",3,IF('Tracking Data'!H817="L",5,IF('Tracking Data'!H817="XL",10)))))</f>
        <v>0</v>
      </c>
      <c r="N817" s="22" t="e">
        <f>WORKDAY('Tracking Data'!K817,M817)</f>
        <v>#VALUE!</v>
      </c>
      <c r="O817" s="22" t="e">
        <f>IF(L817&lt;&gt;1,N817,'Tracking Data'!R817)</f>
        <v>#VALUE!</v>
      </c>
    </row>
    <row r="818" spans="5:15" x14ac:dyDescent="0.25">
      <c r="E818" t="str">
        <f ca="1">IF(AND('Tracking Data'!K818&lt;&gt;"",'Tracking Data'!L818="",'Tracking Data'!$C818&lt;&gt;"Blocked",'Tracking Data'!$C818&lt;&gt;"Aborted"),1,"")</f>
        <v/>
      </c>
      <c r="F818" t="str">
        <f ca="1">IF(AND('Tracking Data'!L818&lt;&gt;"",'Tracking Data'!M818="",'Tracking Data'!$C818&lt;&gt;"Blocked",'Tracking Data'!$C818&lt;&gt;"Aborted"),1,"")</f>
        <v/>
      </c>
      <c r="G818" t="str">
        <f ca="1">IF(AND('Tracking Data'!M818&lt;&gt;"",'Tracking Data'!N818="",'Tracking Data'!$C818&lt;&gt;"Blocked",'Tracking Data'!$C818&lt;&gt;"Aborted"),1,"")</f>
        <v/>
      </c>
      <c r="H818" t="str">
        <f ca="1">IF(AND('Tracking Data'!N818&lt;&gt;"",'Tracking Data'!O818="",'Tracking Data'!$C818&lt;&gt;"Blocked",'Tracking Data'!$C818&lt;&gt;"Aborted"),1,"")</f>
        <v/>
      </c>
      <c r="I818" t="str">
        <f ca="1">IF(AND('Tracking Data'!O818&lt;&gt;"",'Tracking Data'!P818="",'Tracking Data'!$C818&lt;&gt;"Blocked",'Tracking Data'!$C818&lt;&gt;"Aborted"),1,"")</f>
        <v/>
      </c>
      <c r="J818" t="str">
        <f ca="1">IF(AND('Tracking Data'!P818&lt;&gt;"",'Tracking Data'!Q818="",'Tracking Data'!$C818&lt;&gt;"Blocked",'Tracking Data'!$C818&lt;&gt;"Aborted"),1,"")</f>
        <v/>
      </c>
      <c r="K818" t="str">
        <f ca="1">IF(AND('Tracking Data'!Q818&lt;&gt;"",'Tracking Data'!R818="",'Tracking Data'!$C818&lt;&gt;"Blocked",'Tracking Data'!$C818&lt;&gt;"Aborted"),1,"")</f>
        <v/>
      </c>
      <c r="L818" t="str">
        <f>IF('Tracking Data'!R818&lt;&gt;"",1,"")</f>
        <v/>
      </c>
      <c r="M818" t="b">
        <f>IF('Tracking Data'!H818="XS",0,IF('Tracking Data'!H818="S",2,IF('Tracking Data'!H818="M",3,IF('Tracking Data'!H818="L",5,IF('Tracking Data'!H818="XL",10)))))</f>
        <v>0</v>
      </c>
      <c r="N818" s="22" t="e">
        <f>WORKDAY('Tracking Data'!K818,M818)</f>
        <v>#VALUE!</v>
      </c>
      <c r="O818" s="22" t="e">
        <f>IF(L818&lt;&gt;1,N818,'Tracking Data'!R818)</f>
        <v>#VALUE!</v>
      </c>
    </row>
    <row r="819" spans="5:15" x14ac:dyDescent="0.25">
      <c r="E819" t="str">
        <f ca="1">IF(AND('Tracking Data'!K819&lt;&gt;"",'Tracking Data'!L819="",'Tracking Data'!$C819&lt;&gt;"Blocked",'Tracking Data'!$C819&lt;&gt;"Aborted"),1,"")</f>
        <v/>
      </c>
      <c r="F819" t="str">
        <f ca="1">IF(AND('Tracking Data'!L819&lt;&gt;"",'Tracking Data'!M819="",'Tracking Data'!$C819&lt;&gt;"Blocked",'Tracking Data'!$C819&lt;&gt;"Aborted"),1,"")</f>
        <v/>
      </c>
      <c r="G819" t="str">
        <f ca="1">IF(AND('Tracking Data'!M819&lt;&gt;"",'Tracking Data'!N819="",'Tracking Data'!$C819&lt;&gt;"Blocked",'Tracking Data'!$C819&lt;&gt;"Aborted"),1,"")</f>
        <v/>
      </c>
      <c r="H819" t="str">
        <f ca="1">IF(AND('Tracking Data'!N819&lt;&gt;"",'Tracking Data'!O819="",'Tracking Data'!$C819&lt;&gt;"Blocked",'Tracking Data'!$C819&lt;&gt;"Aborted"),1,"")</f>
        <v/>
      </c>
      <c r="I819" t="str">
        <f ca="1">IF(AND('Tracking Data'!O819&lt;&gt;"",'Tracking Data'!P819="",'Tracking Data'!$C819&lt;&gt;"Blocked",'Tracking Data'!$C819&lt;&gt;"Aborted"),1,"")</f>
        <v/>
      </c>
      <c r="J819" t="str">
        <f ca="1">IF(AND('Tracking Data'!P819&lt;&gt;"",'Tracking Data'!Q819="",'Tracking Data'!$C819&lt;&gt;"Blocked",'Tracking Data'!$C819&lt;&gt;"Aborted"),1,"")</f>
        <v/>
      </c>
      <c r="K819" t="str">
        <f ca="1">IF(AND('Tracking Data'!Q819&lt;&gt;"",'Tracking Data'!R819="",'Tracking Data'!$C819&lt;&gt;"Blocked",'Tracking Data'!$C819&lt;&gt;"Aborted"),1,"")</f>
        <v/>
      </c>
      <c r="L819" t="str">
        <f>IF('Tracking Data'!R819&lt;&gt;"",1,"")</f>
        <v/>
      </c>
      <c r="M819" t="b">
        <f>IF('Tracking Data'!H819="XS",0,IF('Tracking Data'!H819="S",2,IF('Tracking Data'!H819="M",3,IF('Tracking Data'!H819="L",5,IF('Tracking Data'!H819="XL",10)))))</f>
        <v>0</v>
      </c>
      <c r="N819" s="22" t="e">
        <f>WORKDAY('Tracking Data'!K819,M819)</f>
        <v>#VALUE!</v>
      </c>
      <c r="O819" s="22" t="e">
        <f>IF(L819&lt;&gt;1,N819,'Tracking Data'!R819)</f>
        <v>#VALUE!</v>
      </c>
    </row>
    <row r="820" spans="5:15" x14ac:dyDescent="0.25">
      <c r="E820" t="str">
        <f ca="1">IF(AND('Tracking Data'!K820&lt;&gt;"",'Tracking Data'!L820="",'Tracking Data'!$C820&lt;&gt;"Blocked",'Tracking Data'!$C820&lt;&gt;"Aborted"),1,"")</f>
        <v/>
      </c>
      <c r="F820" t="str">
        <f ca="1">IF(AND('Tracking Data'!L820&lt;&gt;"",'Tracking Data'!M820="",'Tracking Data'!$C820&lt;&gt;"Blocked",'Tracking Data'!$C820&lt;&gt;"Aborted"),1,"")</f>
        <v/>
      </c>
      <c r="G820" t="str">
        <f ca="1">IF(AND('Tracking Data'!M820&lt;&gt;"",'Tracking Data'!N820="",'Tracking Data'!$C820&lt;&gt;"Blocked",'Tracking Data'!$C820&lt;&gt;"Aborted"),1,"")</f>
        <v/>
      </c>
      <c r="H820" t="str">
        <f ca="1">IF(AND('Tracking Data'!N820&lt;&gt;"",'Tracking Data'!O820="",'Tracking Data'!$C820&lt;&gt;"Blocked",'Tracking Data'!$C820&lt;&gt;"Aborted"),1,"")</f>
        <v/>
      </c>
      <c r="I820" t="str">
        <f ca="1">IF(AND('Tracking Data'!O820&lt;&gt;"",'Tracking Data'!P820="",'Tracking Data'!$C820&lt;&gt;"Blocked",'Tracking Data'!$C820&lt;&gt;"Aborted"),1,"")</f>
        <v/>
      </c>
      <c r="J820" t="str">
        <f ca="1">IF(AND('Tracking Data'!P820&lt;&gt;"",'Tracking Data'!Q820="",'Tracking Data'!$C820&lt;&gt;"Blocked",'Tracking Data'!$C820&lt;&gt;"Aborted"),1,"")</f>
        <v/>
      </c>
      <c r="K820" t="str">
        <f ca="1">IF(AND('Tracking Data'!Q820&lt;&gt;"",'Tracking Data'!R820="",'Tracking Data'!$C820&lt;&gt;"Blocked",'Tracking Data'!$C820&lt;&gt;"Aborted"),1,"")</f>
        <v/>
      </c>
      <c r="L820" t="str">
        <f>IF('Tracking Data'!R820&lt;&gt;"",1,"")</f>
        <v/>
      </c>
      <c r="M820" t="b">
        <f>IF('Tracking Data'!H820="XS",0,IF('Tracking Data'!H820="S",2,IF('Tracking Data'!H820="M",3,IF('Tracking Data'!H820="L",5,IF('Tracking Data'!H820="XL",10)))))</f>
        <v>0</v>
      </c>
      <c r="N820" s="22" t="e">
        <f>WORKDAY('Tracking Data'!K820,M820)</f>
        <v>#VALUE!</v>
      </c>
      <c r="O820" s="22" t="e">
        <f>IF(L820&lt;&gt;1,N820,'Tracking Data'!R820)</f>
        <v>#VALUE!</v>
      </c>
    </row>
    <row r="821" spans="5:15" x14ac:dyDescent="0.25">
      <c r="E821" t="str">
        <f ca="1">IF(AND('Tracking Data'!K821&lt;&gt;"",'Tracking Data'!L821="",'Tracking Data'!$C821&lt;&gt;"Blocked",'Tracking Data'!$C821&lt;&gt;"Aborted"),1,"")</f>
        <v/>
      </c>
      <c r="F821" t="str">
        <f ca="1">IF(AND('Tracking Data'!L821&lt;&gt;"",'Tracking Data'!M821="",'Tracking Data'!$C821&lt;&gt;"Blocked",'Tracking Data'!$C821&lt;&gt;"Aborted"),1,"")</f>
        <v/>
      </c>
      <c r="G821" t="str">
        <f ca="1">IF(AND('Tracking Data'!M821&lt;&gt;"",'Tracking Data'!N821="",'Tracking Data'!$C821&lt;&gt;"Blocked",'Tracking Data'!$C821&lt;&gt;"Aborted"),1,"")</f>
        <v/>
      </c>
      <c r="H821" t="str">
        <f ca="1">IF(AND('Tracking Data'!N821&lt;&gt;"",'Tracking Data'!O821="",'Tracking Data'!$C821&lt;&gt;"Blocked",'Tracking Data'!$C821&lt;&gt;"Aborted"),1,"")</f>
        <v/>
      </c>
      <c r="I821" t="str">
        <f ca="1">IF(AND('Tracking Data'!O821&lt;&gt;"",'Tracking Data'!P821="",'Tracking Data'!$C821&lt;&gt;"Blocked",'Tracking Data'!$C821&lt;&gt;"Aborted"),1,"")</f>
        <v/>
      </c>
      <c r="J821" t="str">
        <f ca="1">IF(AND('Tracking Data'!P821&lt;&gt;"",'Tracking Data'!Q821="",'Tracking Data'!$C821&lt;&gt;"Blocked",'Tracking Data'!$C821&lt;&gt;"Aborted"),1,"")</f>
        <v/>
      </c>
      <c r="K821" t="str">
        <f ca="1">IF(AND('Tracking Data'!Q821&lt;&gt;"",'Tracking Data'!R821="",'Tracking Data'!$C821&lt;&gt;"Blocked",'Tracking Data'!$C821&lt;&gt;"Aborted"),1,"")</f>
        <v/>
      </c>
      <c r="L821" t="str">
        <f>IF('Tracking Data'!R821&lt;&gt;"",1,"")</f>
        <v/>
      </c>
      <c r="M821" t="b">
        <f>IF('Tracking Data'!H821="XS",0,IF('Tracking Data'!H821="S",2,IF('Tracking Data'!H821="M",3,IF('Tracking Data'!H821="L",5,IF('Tracking Data'!H821="XL",10)))))</f>
        <v>0</v>
      </c>
      <c r="N821" s="22" t="e">
        <f>WORKDAY('Tracking Data'!K821,M821)</f>
        <v>#VALUE!</v>
      </c>
      <c r="O821" s="22" t="e">
        <f>IF(L821&lt;&gt;1,N821,'Tracking Data'!R821)</f>
        <v>#VALUE!</v>
      </c>
    </row>
    <row r="822" spans="5:15" x14ac:dyDescent="0.25">
      <c r="E822" t="str">
        <f ca="1">IF(AND('Tracking Data'!K822&lt;&gt;"",'Tracking Data'!L822="",'Tracking Data'!$C822&lt;&gt;"Blocked",'Tracking Data'!$C822&lt;&gt;"Aborted"),1,"")</f>
        <v/>
      </c>
      <c r="F822" t="str">
        <f ca="1">IF(AND('Tracking Data'!L822&lt;&gt;"",'Tracking Data'!M822="",'Tracking Data'!$C822&lt;&gt;"Blocked",'Tracking Data'!$C822&lt;&gt;"Aborted"),1,"")</f>
        <v/>
      </c>
      <c r="G822" t="str">
        <f ca="1">IF(AND('Tracking Data'!M822&lt;&gt;"",'Tracking Data'!N822="",'Tracking Data'!$C822&lt;&gt;"Blocked",'Tracking Data'!$C822&lt;&gt;"Aborted"),1,"")</f>
        <v/>
      </c>
      <c r="H822" t="str">
        <f ca="1">IF(AND('Tracking Data'!N822&lt;&gt;"",'Tracking Data'!O822="",'Tracking Data'!$C822&lt;&gt;"Blocked",'Tracking Data'!$C822&lt;&gt;"Aborted"),1,"")</f>
        <v/>
      </c>
      <c r="I822" t="str">
        <f ca="1">IF(AND('Tracking Data'!O822&lt;&gt;"",'Tracking Data'!P822="",'Tracking Data'!$C822&lt;&gt;"Blocked",'Tracking Data'!$C822&lt;&gt;"Aborted"),1,"")</f>
        <v/>
      </c>
      <c r="J822" t="str">
        <f ca="1">IF(AND('Tracking Data'!P822&lt;&gt;"",'Tracking Data'!Q822="",'Tracking Data'!$C822&lt;&gt;"Blocked",'Tracking Data'!$C822&lt;&gt;"Aborted"),1,"")</f>
        <v/>
      </c>
      <c r="K822" t="str">
        <f ca="1">IF(AND('Tracking Data'!Q822&lt;&gt;"",'Tracking Data'!R822="",'Tracking Data'!$C822&lt;&gt;"Blocked",'Tracking Data'!$C822&lt;&gt;"Aborted"),1,"")</f>
        <v/>
      </c>
      <c r="L822" t="str">
        <f>IF('Tracking Data'!R822&lt;&gt;"",1,"")</f>
        <v/>
      </c>
      <c r="M822" t="b">
        <f>IF('Tracking Data'!H822="XS",0,IF('Tracking Data'!H822="S",2,IF('Tracking Data'!H822="M",3,IF('Tracking Data'!H822="L",5,IF('Tracking Data'!H822="XL",10)))))</f>
        <v>0</v>
      </c>
      <c r="N822" s="22" t="e">
        <f>WORKDAY('Tracking Data'!K822,M822)</f>
        <v>#VALUE!</v>
      </c>
      <c r="O822" s="22" t="e">
        <f>IF(L822&lt;&gt;1,N822,'Tracking Data'!R822)</f>
        <v>#VALUE!</v>
      </c>
    </row>
    <row r="823" spans="5:15" x14ac:dyDescent="0.25">
      <c r="E823" t="str">
        <f ca="1">IF(AND('Tracking Data'!K823&lt;&gt;"",'Tracking Data'!L823="",'Tracking Data'!$C823&lt;&gt;"Blocked",'Tracking Data'!$C823&lt;&gt;"Aborted"),1,"")</f>
        <v/>
      </c>
      <c r="F823" t="str">
        <f ca="1">IF(AND('Tracking Data'!L823&lt;&gt;"",'Tracking Data'!M823="",'Tracking Data'!$C823&lt;&gt;"Blocked",'Tracking Data'!$C823&lt;&gt;"Aborted"),1,"")</f>
        <v/>
      </c>
      <c r="G823" t="str">
        <f ca="1">IF(AND('Tracking Data'!M823&lt;&gt;"",'Tracking Data'!N823="",'Tracking Data'!$C823&lt;&gt;"Blocked",'Tracking Data'!$C823&lt;&gt;"Aborted"),1,"")</f>
        <v/>
      </c>
      <c r="H823" t="str">
        <f ca="1">IF(AND('Tracking Data'!N823&lt;&gt;"",'Tracking Data'!O823="",'Tracking Data'!$C823&lt;&gt;"Blocked",'Tracking Data'!$C823&lt;&gt;"Aborted"),1,"")</f>
        <v/>
      </c>
      <c r="I823" t="str">
        <f ca="1">IF(AND('Tracking Data'!O823&lt;&gt;"",'Tracking Data'!P823="",'Tracking Data'!$C823&lt;&gt;"Blocked",'Tracking Data'!$C823&lt;&gt;"Aborted"),1,"")</f>
        <v/>
      </c>
      <c r="J823" t="str">
        <f ca="1">IF(AND('Tracking Data'!P823&lt;&gt;"",'Tracking Data'!Q823="",'Tracking Data'!$C823&lt;&gt;"Blocked",'Tracking Data'!$C823&lt;&gt;"Aborted"),1,"")</f>
        <v/>
      </c>
      <c r="K823" t="str">
        <f ca="1">IF(AND('Tracking Data'!Q823&lt;&gt;"",'Tracking Data'!R823="",'Tracking Data'!$C823&lt;&gt;"Blocked",'Tracking Data'!$C823&lt;&gt;"Aborted"),1,"")</f>
        <v/>
      </c>
      <c r="L823" t="str">
        <f>IF('Tracking Data'!R823&lt;&gt;"",1,"")</f>
        <v/>
      </c>
      <c r="M823" t="b">
        <f>IF('Tracking Data'!H823="XS",0,IF('Tracking Data'!H823="S",2,IF('Tracking Data'!H823="M",3,IF('Tracking Data'!H823="L",5,IF('Tracking Data'!H823="XL",10)))))</f>
        <v>0</v>
      </c>
      <c r="N823" s="22" t="e">
        <f>WORKDAY('Tracking Data'!K823,M823)</f>
        <v>#VALUE!</v>
      </c>
      <c r="O823" s="22" t="e">
        <f>IF(L823&lt;&gt;1,N823,'Tracking Data'!R823)</f>
        <v>#VALUE!</v>
      </c>
    </row>
    <row r="824" spans="5:15" x14ac:dyDescent="0.25">
      <c r="E824" t="str">
        <f ca="1">IF(AND('Tracking Data'!K824&lt;&gt;"",'Tracking Data'!L824="",'Tracking Data'!$C824&lt;&gt;"Blocked",'Tracking Data'!$C824&lt;&gt;"Aborted"),1,"")</f>
        <v/>
      </c>
      <c r="F824" t="str">
        <f ca="1">IF(AND('Tracking Data'!L824&lt;&gt;"",'Tracking Data'!M824="",'Tracking Data'!$C824&lt;&gt;"Blocked",'Tracking Data'!$C824&lt;&gt;"Aborted"),1,"")</f>
        <v/>
      </c>
      <c r="G824" t="str">
        <f ca="1">IF(AND('Tracking Data'!M824&lt;&gt;"",'Tracking Data'!N824="",'Tracking Data'!$C824&lt;&gt;"Blocked",'Tracking Data'!$C824&lt;&gt;"Aborted"),1,"")</f>
        <v/>
      </c>
      <c r="H824" t="str">
        <f ca="1">IF(AND('Tracking Data'!N824&lt;&gt;"",'Tracking Data'!O824="",'Tracking Data'!$C824&lt;&gt;"Blocked",'Tracking Data'!$C824&lt;&gt;"Aborted"),1,"")</f>
        <v/>
      </c>
      <c r="I824" t="str">
        <f ca="1">IF(AND('Tracking Data'!O824&lt;&gt;"",'Tracking Data'!P824="",'Tracking Data'!$C824&lt;&gt;"Blocked",'Tracking Data'!$C824&lt;&gt;"Aborted"),1,"")</f>
        <v/>
      </c>
      <c r="J824" t="str">
        <f ca="1">IF(AND('Tracking Data'!P824&lt;&gt;"",'Tracking Data'!Q824="",'Tracking Data'!$C824&lt;&gt;"Blocked",'Tracking Data'!$C824&lt;&gt;"Aborted"),1,"")</f>
        <v/>
      </c>
      <c r="K824" t="str">
        <f ca="1">IF(AND('Tracking Data'!Q824&lt;&gt;"",'Tracking Data'!R824="",'Tracking Data'!$C824&lt;&gt;"Blocked",'Tracking Data'!$C824&lt;&gt;"Aborted"),1,"")</f>
        <v/>
      </c>
      <c r="L824" t="str">
        <f>IF('Tracking Data'!R824&lt;&gt;"",1,"")</f>
        <v/>
      </c>
      <c r="M824" t="b">
        <f>IF('Tracking Data'!H824="XS",0,IF('Tracking Data'!H824="S",2,IF('Tracking Data'!H824="M",3,IF('Tracking Data'!H824="L",5,IF('Tracking Data'!H824="XL",10)))))</f>
        <v>0</v>
      </c>
      <c r="N824" s="22" t="e">
        <f>WORKDAY('Tracking Data'!K824,M824)</f>
        <v>#VALUE!</v>
      </c>
      <c r="O824" s="22" t="e">
        <f>IF(L824&lt;&gt;1,N824,'Tracking Data'!R824)</f>
        <v>#VALUE!</v>
      </c>
    </row>
    <row r="825" spans="5:15" x14ac:dyDescent="0.25">
      <c r="E825" t="str">
        <f ca="1">IF(AND('Tracking Data'!K825&lt;&gt;"",'Tracking Data'!L825="",'Tracking Data'!$C825&lt;&gt;"Blocked",'Tracking Data'!$C825&lt;&gt;"Aborted"),1,"")</f>
        <v/>
      </c>
      <c r="F825" t="str">
        <f ca="1">IF(AND('Tracking Data'!L825&lt;&gt;"",'Tracking Data'!M825="",'Tracking Data'!$C825&lt;&gt;"Blocked",'Tracking Data'!$C825&lt;&gt;"Aborted"),1,"")</f>
        <v/>
      </c>
      <c r="G825" t="str">
        <f ca="1">IF(AND('Tracking Data'!M825&lt;&gt;"",'Tracking Data'!N825="",'Tracking Data'!$C825&lt;&gt;"Blocked",'Tracking Data'!$C825&lt;&gt;"Aborted"),1,"")</f>
        <v/>
      </c>
      <c r="H825" t="str">
        <f ca="1">IF(AND('Tracking Data'!N825&lt;&gt;"",'Tracking Data'!O825="",'Tracking Data'!$C825&lt;&gt;"Blocked",'Tracking Data'!$C825&lt;&gt;"Aborted"),1,"")</f>
        <v/>
      </c>
      <c r="I825" t="str">
        <f ca="1">IF(AND('Tracking Data'!O825&lt;&gt;"",'Tracking Data'!P825="",'Tracking Data'!$C825&lt;&gt;"Blocked",'Tracking Data'!$C825&lt;&gt;"Aborted"),1,"")</f>
        <v/>
      </c>
      <c r="J825" t="str">
        <f ca="1">IF(AND('Tracking Data'!P825&lt;&gt;"",'Tracking Data'!Q825="",'Tracking Data'!$C825&lt;&gt;"Blocked",'Tracking Data'!$C825&lt;&gt;"Aborted"),1,"")</f>
        <v/>
      </c>
      <c r="K825" t="str">
        <f ca="1">IF(AND('Tracking Data'!Q825&lt;&gt;"",'Tracking Data'!R825="",'Tracking Data'!$C825&lt;&gt;"Blocked",'Tracking Data'!$C825&lt;&gt;"Aborted"),1,"")</f>
        <v/>
      </c>
      <c r="L825" t="str">
        <f>IF('Tracking Data'!R825&lt;&gt;"",1,"")</f>
        <v/>
      </c>
      <c r="M825" t="b">
        <f>IF('Tracking Data'!H825="XS",0,IF('Tracking Data'!H825="S",2,IF('Tracking Data'!H825="M",3,IF('Tracking Data'!H825="L",5,IF('Tracking Data'!H825="XL",10)))))</f>
        <v>0</v>
      </c>
      <c r="N825" s="22" t="e">
        <f>WORKDAY('Tracking Data'!K825,M825)</f>
        <v>#VALUE!</v>
      </c>
      <c r="O825" s="22" t="e">
        <f>IF(L825&lt;&gt;1,N825,'Tracking Data'!R825)</f>
        <v>#VALUE!</v>
      </c>
    </row>
    <row r="826" spans="5:15" x14ac:dyDescent="0.25">
      <c r="E826" t="str">
        <f ca="1">IF(AND('Tracking Data'!K826&lt;&gt;"",'Tracking Data'!L826="",'Tracking Data'!$C826&lt;&gt;"Blocked",'Tracking Data'!$C826&lt;&gt;"Aborted"),1,"")</f>
        <v/>
      </c>
      <c r="F826" t="str">
        <f ca="1">IF(AND('Tracking Data'!L826&lt;&gt;"",'Tracking Data'!M826="",'Tracking Data'!$C826&lt;&gt;"Blocked",'Tracking Data'!$C826&lt;&gt;"Aborted"),1,"")</f>
        <v/>
      </c>
      <c r="G826" t="str">
        <f ca="1">IF(AND('Tracking Data'!M826&lt;&gt;"",'Tracking Data'!N826="",'Tracking Data'!$C826&lt;&gt;"Blocked",'Tracking Data'!$C826&lt;&gt;"Aborted"),1,"")</f>
        <v/>
      </c>
      <c r="H826" t="str">
        <f ca="1">IF(AND('Tracking Data'!N826&lt;&gt;"",'Tracking Data'!O826="",'Tracking Data'!$C826&lt;&gt;"Blocked",'Tracking Data'!$C826&lt;&gt;"Aborted"),1,"")</f>
        <v/>
      </c>
      <c r="I826" t="str">
        <f ca="1">IF(AND('Tracking Data'!O826&lt;&gt;"",'Tracking Data'!P826="",'Tracking Data'!$C826&lt;&gt;"Blocked",'Tracking Data'!$C826&lt;&gt;"Aborted"),1,"")</f>
        <v/>
      </c>
      <c r="J826" t="str">
        <f ca="1">IF(AND('Tracking Data'!P826&lt;&gt;"",'Tracking Data'!Q826="",'Tracking Data'!$C826&lt;&gt;"Blocked",'Tracking Data'!$C826&lt;&gt;"Aborted"),1,"")</f>
        <v/>
      </c>
      <c r="K826" t="str">
        <f ca="1">IF(AND('Tracking Data'!Q826&lt;&gt;"",'Tracking Data'!R826="",'Tracking Data'!$C826&lt;&gt;"Blocked",'Tracking Data'!$C826&lt;&gt;"Aborted"),1,"")</f>
        <v/>
      </c>
      <c r="L826" t="str">
        <f>IF('Tracking Data'!R826&lt;&gt;"",1,"")</f>
        <v/>
      </c>
      <c r="M826" t="b">
        <f>IF('Tracking Data'!H826="XS",0,IF('Tracking Data'!H826="S",2,IF('Tracking Data'!H826="M",3,IF('Tracking Data'!H826="L",5,IF('Tracking Data'!H826="XL",10)))))</f>
        <v>0</v>
      </c>
      <c r="N826" s="22" t="e">
        <f>WORKDAY('Tracking Data'!K826,M826)</f>
        <v>#VALUE!</v>
      </c>
      <c r="O826" s="22" t="e">
        <f>IF(L826&lt;&gt;1,N826,'Tracking Data'!R826)</f>
        <v>#VALUE!</v>
      </c>
    </row>
    <row r="827" spans="5:15" x14ac:dyDescent="0.25">
      <c r="E827" t="str">
        <f ca="1">IF(AND('Tracking Data'!K827&lt;&gt;"",'Tracking Data'!L827="",'Tracking Data'!$C827&lt;&gt;"Blocked",'Tracking Data'!$C827&lt;&gt;"Aborted"),1,"")</f>
        <v/>
      </c>
      <c r="F827" t="str">
        <f ca="1">IF(AND('Tracking Data'!L827&lt;&gt;"",'Tracking Data'!M827="",'Tracking Data'!$C827&lt;&gt;"Blocked",'Tracking Data'!$C827&lt;&gt;"Aborted"),1,"")</f>
        <v/>
      </c>
      <c r="G827" t="str">
        <f ca="1">IF(AND('Tracking Data'!M827&lt;&gt;"",'Tracking Data'!N827="",'Tracking Data'!$C827&lt;&gt;"Blocked",'Tracking Data'!$C827&lt;&gt;"Aborted"),1,"")</f>
        <v/>
      </c>
      <c r="H827" t="str">
        <f ca="1">IF(AND('Tracking Data'!N827&lt;&gt;"",'Tracking Data'!O827="",'Tracking Data'!$C827&lt;&gt;"Blocked",'Tracking Data'!$C827&lt;&gt;"Aborted"),1,"")</f>
        <v/>
      </c>
      <c r="I827" t="str">
        <f ca="1">IF(AND('Tracking Data'!O827&lt;&gt;"",'Tracking Data'!P827="",'Tracking Data'!$C827&lt;&gt;"Blocked",'Tracking Data'!$C827&lt;&gt;"Aborted"),1,"")</f>
        <v/>
      </c>
      <c r="J827" t="str">
        <f ca="1">IF(AND('Tracking Data'!P827&lt;&gt;"",'Tracking Data'!Q827="",'Tracking Data'!$C827&lt;&gt;"Blocked",'Tracking Data'!$C827&lt;&gt;"Aborted"),1,"")</f>
        <v/>
      </c>
      <c r="K827" t="str">
        <f ca="1">IF(AND('Tracking Data'!Q827&lt;&gt;"",'Tracking Data'!R827="",'Tracking Data'!$C827&lt;&gt;"Blocked",'Tracking Data'!$C827&lt;&gt;"Aborted"),1,"")</f>
        <v/>
      </c>
      <c r="L827" t="str">
        <f>IF('Tracking Data'!R827&lt;&gt;"",1,"")</f>
        <v/>
      </c>
      <c r="M827" t="b">
        <f>IF('Tracking Data'!H827="XS",0,IF('Tracking Data'!H827="S",2,IF('Tracking Data'!H827="M",3,IF('Tracking Data'!H827="L",5,IF('Tracking Data'!H827="XL",10)))))</f>
        <v>0</v>
      </c>
      <c r="N827" s="22" t="e">
        <f>WORKDAY('Tracking Data'!K827,M827)</f>
        <v>#VALUE!</v>
      </c>
      <c r="O827" s="22" t="e">
        <f>IF(L827&lt;&gt;1,N827,'Tracking Data'!R827)</f>
        <v>#VALUE!</v>
      </c>
    </row>
    <row r="828" spans="5:15" x14ac:dyDescent="0.25">
      <c r="E828" t="str">
        <f ca="1">IF(AND('Tracking Data'!K828&lt;&gt;"",'Tracking Data'!L828="",'Tracking Data'!$C828&lt;&gt;"Blocked",'Tracking Data'!$C828&lt;&gt;"Aborted"),1,"")</f>
        <v/>
      </c>
      <c r="F828" t="str">
        <f ca="1">IF(AND('Tracking Data'!L828&lt;&gt;"",'Tracking Data'!M828="",'Tracking Data'!$C828&lt;&gt;"Blocked",'Tracking Data'!$C828&lt;&gt;"Aborted"),1,"")</f>
        <v/>
      </c>
      <c r="G828" t="str">
        <f ca="1">IF(AND('Tracking Data'!M828&lt;&gt;"",'Tracking Data'!N828="",'Tracking Data'!$C828&lt;&gt;"Blocked",'Tracking Data'!$C828&lt;&gt;"Aborted"),1,"")</f>
        <v/>
      </c>
      <c r="H828" t="str">
        <f ca="1">IF(AND('Tracking Data'!N828&lt;&gt;"",'Tracking Data'!O828="",'Tracking Data'!$C828&lt;&gt;"Blocked",'Tracking Data'!$C828&lt;&gt;"Aborted"),1,"")</f>
        <v/>
      </c>
      <c r="I828" t="str">
        <f ca="1">IF(AND('Tracking Data'!O828&lt;&gt;"",'Tracking Data'!P828="",'Tracking Data'!$C828&lt;&gt;"Blocked",'Tracking Data'!$C828&lt;&gt;"Aborted"),1,"")</f>
        <v/>
      </c>
      <c r="J828" t="str">
        <f ca="1">IF(AND('Tracking Data'!P828&lt;&gt;"",'Tracking Data'!Q828="",'Tracking Data'!$C828&lt;&gt;"Blocked",'Tracking Data'!$C828&lt;&gt;"Aborted"),1,"")</f>
        <v/>
      </c>
      <c r="K828" t="str">
        <f ca="1">IF(AND('Tracking Data'!Q828&lt;&gt;"",'Tracking Data'!R828="",'Tracking Data'!$C828&lt;&gt;"Blocked",'Tracking Data'!$C828&lt;&gt;"Aborted"),1,"")</f>
        <v/>
      </c>
      <c r="L828" t="str">
        <f>IF('Tracking Data'!R828&lt;&gt;"",1,"")</f>
        <v/>
      </c>
      <c r="M828" t="b">
        <f>IF('Tracking Data'!H828="XS",0,IF('Tracking Data'!H828="S",2,IF('Tracking Data'!H828="M",3,IF('Tracking Data'!H828="L",5,IF('Tracking Data'!H828="XL",10)))))</f>
        <v>0</v>
      </c>
      <c r="N828" s="22" t="e">
        <f>WORKDAY('Tracking Data'!K828,M828)</f>
        <v>#VALUE!</v>
      </c>
      <c r="O828" s="22" t="e">
        <f>IF(L828&lt;&gt;1,N828,'Tracking Data'!R828)</f>
        <v>#VALUE!</v>
      </c>
    </row>
    <row r="829" spans="5:15" x14ac:dyDescent="0.25">
      <c r="E829" t="str">
        <f ca="1">IF(AND('Tracking Data'!K829&lt;&gt;"",'Tracking Data'!L829="",'Tracking Data'!$C829&lt;&gt;"Blocked",'Tracking Data'!$C829&lt;&gt;"Aborted"),1,"")</f>
        <v/>
      </c>
      <c r="F829" t="str">
        <f ca="1">IF(AND('Tracking Data'!L829&lt;&gt;"",'Tracking Data'!M829="",'Tracking Data'!$C829&lt;&gt;"Blocked",'Tracking Data'!$C829&lt;&gt;"Aborted"),1,"")</f>
        <v/>
      </c>
      <c r="G829" t="str">
        <f ca="1">IF(AND('Tracking Data'!M829&lt;&gt;"",'Tracking Data'!N829="",'Tracking Data'!$C829&lt;&gt;"Blocked",'Tracking Data'!$C829&lt;&gt;"Aborted"),1,"")</f>
        <v/>
      </c>
      <c r="H829" t="str">
        <f ca="1">IF(AND('Tracking Data'!N829&lt;&gt;"",'Tracking Data'!O829="",'Tracking Data'!$C829&lt;&gt;"Blocked",'Tracking Data'!$C829&lt;&gt;"Aborted"),1,"")</f>
        <v/>
      </c>
      <c r="I829" t="str">
        <f ca="1">IF(AND('Tracking Data'!O829&lt;&gt;"",'Tracking Data'!P829="",'Tracking Data'!$C829&lt;&gt;"Blocked",'Tracking Data'!$C829&lt;&gt;"Aborted"),1,"")</f>
        <v/>
      </c>
      <c r="J829" t="str">
        <f ca="1">IF(AND('Tracking Data'!P829&lt;&gt;"",'Tracking Data'!Q829="",'Tracking Data'!$C829&lt;&gt;"Blocked",'Tracking Data'!$C829&lt;&gt;"Aborted"),1,"")</f>
        <v/>
      </c>
      <c r="K829" t="str">
        <f ca="1">IF(AND('Tracking Data'!Q829&lt;&gt;"",'Tracking Data'!R829="",'Tracking Data'!$C829&lt;&gt;"Blocked",'Tracking Data'!$C829&lt;&gt;"Aborted"),1,"")</f>
        <v/>
      </c>
      <c r="L829" t="str">
        <f>IF('Tracking Data'!R829&lt;&gt;"",1,"")</f>
        <v/>
      </c>
      <c r="M829" t="b">
        <f>IF('Tracking Data'!H829="XS",0,IF('Tracking Data'!H829="S",2,IF('Tracking Data'!H829="M",3,IF('Tracking Data'!H829="L",5,IF('Tracking Data'!H829="XL",10)))))</f>
        <v>0</v>
      </c>
      <c r="N829" s="22" t="e">
        <f>WORKDAY('Tracking Data'!K829,M829)</f>
        <v>#VALUE!</v>
      </c>
      <c r="O829" s="22" t="e">
        <f>IF(L829&lt;&gt;1,N829,'Tracking Data'!R829)</f>
        <v>#VALUE!</v>
      </c>
    </row>
    <row r="830" spans="5:15" x14ac:dyDescent="0.25">
      <c r="E830" t="str">
        <f ca="1">IF(AND('Tracking Data'!K830&lt;&gt;"",'Tracking Data'!L830="",'Tracking Data'!$C830&lt;&gt;"Blocked",'Tracking Data'!$C830&lt;&gt;"Aborted"),1,"")</f>
        <v/>
      </c>
      <c r="F830" t="str">
        <f ca="1">IF(AND('Tracking Data'!L830&lt;&gt;"",'Tracking Data'!M830="",'Tracking Data'!$C830&lt;&gt;"Blocked",'Tracking Data'!$C830&lt;&gt;"Aborted"),1,"")</f>
        <v/>
      </c>
      <c r="G830" t="str">
        <f ca="1">IF(AND('Tracking Data'!M830&lt;&gt;"",'Tracking Data'!N830="",'Tracking Data'!$C830&lt;&gt;"Blocked",'Tracking Data'!$C830&lt;&gt;"Aborted"),1,"")</f>
        <v/>
      </c>
      <c r="H830" t="str">
        <f ca="1">IF(AND('Tracking Data'!N830&lt;&gt;"",'Tracking Data'!O830="",'Tracking Data'!$C830&lt;&gt;"Blocked",'Tracking Data'!$C830&lt;&gt;"Aborted"),1,"")</f>
        <v/>
      </c>
      <c r="I830" t="str">
        <f ca="1">IF(AND('Tracking Data'!O830&lt;&gt;"",'Tracking Data'!P830="",'Tracking Data'!$C830&lt;&gt;"Blocked",'Tracking Data'!$C830&lt;&gt;"Aborted"),1,"")</f>
        <v/>
      </c>
      <c r="J830" t="str">
        <f ca="1">IF(AND('Tracking Data'!P830&lt;&gt;"",'Tracking Data'!Q830="",'Tracking Data'!$C830&lt;&gt;"Blocked",'Tracking Data'!$C830&lt;&gt;"Aborted"),1,"")</f>
        <v/>
      </c>
      <c r="K830" t="str">
        <f ca="1">IF(AND('Tracking Data'!Q830&lt;&gt;"",'Tracking Data'!R830="",'Tracking Data'!$C830&lt;&gt;"Blocked",'Tracking Data'!$C830&lt;&gt;"Aborted"),1,"")</f>
        <v/>
      </c>
      <c r="L830" t="str">
        <f>IF('Tracking Data'!R830&lt;&gt;"",1,"")</f>
        <v/>
      </c>
      <c r="M830" t="b">
        <f>IF('Tracking Data'!H830="XS",0,IF('Tracking Data'!H830="S",2,IF('Tracking Data'!H830="M",3,IF('Tracking Data'!H830="L",5,IF('Tracking Data'!H830="XL",10)))))</f>
        <v>0</v>
      </c>
      <c r="N830" s="22" t="e">
        <f>WORKDAY('Tracking Data'!K830,M830)</f>
        <v>#VALUE!</v>
      </c>
      <c r="O830" s="22" t="e">
        <f>IF(L830&lt;&gt;1,N830,'Tracking Data'!R830)</f>
        <v>#VALUE!</v>
      </c>
    </row>
    <row r="831" spans="5:15" x14ac:dyDescent="0.25">
      <c r="E831" t="str">
        <f ca="1">IF(AND('Tracking Data'!K831&lt;&gt;"",'Tracking Data'!L831="",'Tracking Data'!$C831&lt;&gt;"Blocked",'Tracking Data'!$C831&lt;&gt;"Aborted"),1,"")</f>
        <v/>
      </c>
      <c r="F831" t="str">
        <f ca="1">IF(AND('Tracking Data'!L831&lt;&gt;"",'Tracking Data'!M831="",'Tracking Data'!$C831&lt;&gt;"Blocked",'Tracking Data'!$C831&lt;&gt;"Aborted"),1,"")</f>
        <v/>
      </c>
      <c r="G831" t="str">
        <f ca="1">IF(AND('Tracking Data'!M831&lt;&gt;"",'Tracking Data'!N831="",'Tracking Data'!$C831&lt;&gt;"Blocked",'Tracking Data'!$C831&lt;&gt;"Aborted"),1,"")</f>
        <v/>
      </c>
      <c r="H831" t="str">
        <f ca="1">IF(AND('Tracking Data'!N831&lt;&gt;"",'Tracking Data'!O831="",'Tracking Data'!$C831&lt;&gt;"Blocked",'Tracking Data'!$C831&lt;&gt;"Aborted"),1,"")</f>
        <v/>
      </c>
      <c r="I831" t="str">
        <f ca="1">IF(AND('Tracking Data'!O831&lt;&gt;"",'Tracking Data'!P831="",'Tracking Data'!$C831&lt;&gt;"Blocked",'Tracking Data'!$C831&lt;&gt;"Aborted"),1,"")</f>
        <v/>
      </c>
      <c r="J831" t="str">
        <f ca="1">IF(AND('Tracking Data'!P831&lt;&gt;"",'Tracking Data'!Q831="",'Tracking Data'!$C831&lt;&gt;"Blocked",'Tracking Data'!$C831&lt;&gt;"Aborted"),1,"")</f>
        <v/>
      </c>
      <c r="K831" t="str">
        <f ca="1">IF(AND('Tracking Data'!Q831&lt;&gt;"",'Tracking Data'!R831="",'Tracking Data'!$C831&lt;&gt;"Blocked",'Tracking Data'!$C831&lt;&gt;"Aborted"),1,"")</f>
        <v/>
      </c>
      <c r="L831" t="str">
        <f>IF('Tracking Data'!R831&lt;&gt;"",1,"")</f>
        <v/>
      </c>
      <c r="M831" t="b">
        <f>IF('Tracking Data'!H831="XS",0,IF('Tracking Data'!H831="S",2,IF('Tracking Data'!H831="M",3,IF('Tracking Data'!H831="L",5,IF('Tracking Data'!H831="XL",10)))))</f>
        <v>0</v>
      </c>
      <c r="N831" s="22" t="e">
        <f>WORKDAY('Tracking Data'!K831,M831)</f>
        <v>#VALUE!</v>
      </c>
      <c r="O831" s="22" t="e">
        <f>IF(L831&lt;&gt;1,N831,'Tracking Data'!R831)</f>
        <v>#VALUE!</v>
      </c>
    </row>
    <row r="832" spans="5:15" x14ac:dyDescent="0.25">
      <c r="E832" t="str">
        <f ca="1">IF(AND('Tracking Data'!K832&lt;&gt;"",'Tracking Data'!L832="",'Tracking Data'!$C832&lt;&gt;"Blocked",'Tracking Data'!$C832&lt;&gt;"Aborted"),1,"")</f>
        <v/>
      </c>
      <c r="F832" t="str">
        <f ca="1">IF(AND('Tracking Data'!L832&lt;&gt;"",'Tracking Data'!M832="",'Tracking Data'!$C832&lt;&gt;"Blocked",'Tracking Data'!$C832&lt;&gt;"Aborted"),1,"")</f>
        <v/>
      </c>
      <c r="G832" t="str">
        <f ca="1">IF(AND('Tracking Data'!M832&lt;&gt;"",'Tracking Data'!N832="",'Tracking Data'!$C832&lt;&gt;"Blocked",'Tracking Data'!$C832&lt;&gt;"Aborted"),1,"")</f>
        <v/>
      </c>
      <c r="H832" t="str">
        <f ca="1">IF(AND('Tracking Data'!N832&lt;&gt;"",'Tracking Data'!O832="",'Tracking Data'!$C832&lt;&gt;"Blocked",'Tracking Data'!$C832&lt;&gt;"Aborted"),1,"")</f>
        <v/>
      </c>
      <c r="I832" t="str">
        <f ca="1">IF(AND('Tracking Data'!O832&lt;&gt;"",'Tracking Data'!P832="",'Tracking Data'!$C832&lt;&gt;"Blocked",'Tracking Data'!$C832&lt;&gt;"Aborted"),1,"")</f>
        <v/>
      </c>
      <c r="J832" t="str">
        <f ca="1">IF(AND('Tracking Data'!P832&lt;&gt;"",'Tracking Data'!Q832="",'Tracking Data'!$C832&lt;&gt;"Blocked",'Tracking Data'!$C832&lt;&gt;"Aborted"),1,"")</f>
        <v/>
      </c>
      <c r="K832" t="str">
        <f ca="1">IF(AND('Tracking Data'!Q832&lt;&gt;"",'Tracking Data'!R832="",'Tracking Data'!$C832&lt;&gt;"Blocked",'Tracking Data'!$C832&lt;&gt;"Aborted"),1,"")</f>
        <v/>
      </c>
      <c r="L832" t="str">
        <f>IF('Tracking Data'!R832&lt;&gt;"",1,"")</f>
        <v/>
      </c>
      <c r="M832" t="b">
        <f>IF('Tracking Data'!H832="XS",0,IF('Tracking Data'!H832="S",2,IF('Tracking Data'!H832="M",3,IF('Tracking Data'!H832="L",5,IF('Tracking Data'!H832="XL",10)))))</f>
        <v>0</v>
      </c>
      <c r="N832" s="22" t="e">
        <f>WORKDAY('Tracking Data'!K832,M832)</f>
        <v>#VALUE!</v>
      </c>
      <c r="O832" s="22" t="e">
        <f>IF(L832&lt;&gt;1,N832,'Tracking Data'!R832)</f>
        <v>#VALUE!</v>
      </c>
    </row>
    <row r="833" spans="5:15" x14ac:dyDescent="0.25">
      <c r="E833" t="str">
        <f ca="1">IF(AND('Tracking Data'!K833&lt;&gt;"",'Tracking Data'!L833="",'Tracking Data'!$C833&lt;&gt;"Blocked",'Tracking Data'!$C833&lt;&gt;"Aborted"),1,"")</f>
        <v/>
      </c>
      <c r="F833" t="str">
        <f ca="1">IF(AND('Tracking Data'!L833&lt;&gt;"",'Tracking Data'!M833="",'Tracking Data'!$C833&lt;&gt;"Blocked",'Tracking Data'!$C833&lt;&gt;"Aborted"),1,"")</f>
        <v/>
      </c>
      <c r="G833" t="str">
        <f ca="1">IF(AND('Tracking Data'!M833&lt;&gt;"",'Tracking Data'!N833="",'Tracking Data'!$C833&lt;&gt;"Blocked",'Tracking Data'!$C833&lt;&gt;"Aborted"),1,"")</f>
        <v/>
      </c>
      <c r="H833" t="str">
        <f ca="1">IF(AND('Tracking Data'!N833&lt;&gt;"",'Tracking Data'!O833="",'Tracking Data'!$C833&lt;&gt;"Blocked",'Tracking Data'!$C833&lt;&gt;"Aborted"),1,"")</f>
        <v/>
      </c>
      <c r="I833" t="str">
        <f ca="1">IF(AND('Tracking Data'!O833&lt;&gt;"",'Tracking Data'!P833="",'Tracking Data'!$C833&lt;&gt;"Blocked",'Tracking Data'!$C833&lt;&gt;"Aborted"),1,"")</f>
        <v/>
      </c>
      <c r="J833" t="str">
        <f ca="1">IF(AND('Tracking Data'!P833&lt;&gt;"",'Tracking Data'!Q833="",'Tracking Data'!$C833&lt;&gt;"Blocked",'Tracking Data'!$C833&lt;&gt;"Aborted"),1,"")</f>
        <v/>
      </c>
      <c r="K833" t="str">
        <f ca="1">IF(AND('Tracking Data'!Q833&lt;&gt;"",'Tracking Data'!R833="",'Tracking Data'!$C833&lt;&gt;"Blocked",'Tracking Data'!$C833&lt;&gt;"Aborted"),1,"")</f>
        <v/>
      </c>
      <c r="L833" t="str">
        <f>IF('Tracking Data'!R833&lt;&gt;"",1,"")</f>
        <v/>
      </c>
      <c r="M833" t="b">
        <f>IF('Tracking Data'!H833="XS",0,IF('Tracking Data'!H833="S",2,IF('Tracking Data'!H833="M",3,IF('Tracking Data'!H833="L",5,IF('Tracking Data'!H833="XL",10)))))</f>
        <v>0</v>
      </c>
      <c r="N833" s="22" t="e">
        <f>WORKDAY('Tracking Data'!K833,M833)</f>
        <v>#VALUE!</v>
      </c>
      <c r="O833" s="22" t="e">
        <f>IF(L833&lt;&gt;1,N833,'Tracking Data'!R833)</f>
        <v>#VALUE!</v>
      </c>
    </row>
    <row r="834" spans="5:15" x14ac:dyDescent="0.25">
      <c r="E834" t="str">
        <f ca="1">IF(AND('Tracking Data'!K834&lt;&gt;"",'Tracking Data'!L834="",'Tracking Data'!$C834&lt;&gt;"Blocked",'Tracking Data'!$C834&lt;&gt;"Aborted"),1,"")</f>
        <v/>
      </c>
      <c r="F834" t="str">
        <f ca="1">IF(AND('Tracking Data'!L834&lt;&gt;"",'Tracking Data'!M834="",'Tracking Data'!$C834&lt;&gt;"Blocked",'Tracking Data'!$C834&lt;&gt;"Aborted"),1,"")</f>
        <v/>
      </c>
      <c r="G834" t="str">
        <f ca="1">IF(AND('Tracking Data'!M834&lt;&gt;"",'Tracking Data'!N834="",'Tracking Data'!$C834&lt;&gt;"Blocked",'Tracking Data'!$C834&lt;&gt;"Aborted"),1,"")</f>
        <v/>
      </c>
      <c r="H834" t="str">
        <f ca="1">IF(AND('Tracking Data'!N834&lt;&gt;"",'Tracking Data'!O834="",'Tracking Data'!$C834&lt;&gt;"Blocked",'Tracking Data'!$C834&lt;&gt;"Aborted"),1,"")</f>
        <v/>
      </c>
      <c r="I834" t="str">
        <f ca="1">IF(AND('Tracking Data'!O834&lt;&gt;"",'Tracking Data'!P834="",'Tracking Data'!$C834&lt;&gt;"Blocked",'Tracking Data'!$C834&lt;&gt;"Aborted"),1,"")</f>
        <v/>
      </c>
      <c r="J834" t="str">
        <f ca="1">IF(AND('Tracking Data'!P834&lt;&gt;"",'Tracking Data'!Q834="",'Tracking Data'!$C834&lt;&gt;"Blocked",'Tracking Data'!$C834&lt;&gt;"Aborted"),1,"")</f>
        <v/>
      </c>
      <c r="K834" t="str">
        <f ca="1">IF(AND('Tracking Data'!Q834&lt;&gt;"",'Tracking Data'!R834="",'Tracking Data'!$C834&lt;&gt;"Blocked",'Tracking Data'!$C834&lt;&gt;"Aborted"),1,"")</f>
        <v/>
      </c>
      <c r="L834" t="str">
        <f>IF('Tracking Data'!R834&lt;&gt;"",1,"")</f>
        <v/>
      </c>
      <c r="M834" t="b">
        <f>IF('Tracking Data'!H834="XS",0,IF('Tracking Data'!H834="S",2,IF('Tracking Data'!H834="M",3,IF('Tracking Data'!H834="L",5,IF('Tracking Data'!H834="XL",10)))))</f>
        <v>0</v>
      </c>
      <c r="N834" s="22" t="e">
        <f>WORKDAY('Tracking Data'!K834,M834)</f>
        <v>#VALUE!</v>
      </c>
      <c r="O834" s="22" t="e">
        <f>IF(L834&lt;&gt;1,N834,'Tracking Data'!R834)</f>
        <v>#VALUE!</v>
      </c>
    </row>
    <row r="835" spans="5:15" x14ac:dyDescent="0.25">
      <c r="E835" t="str">
        <f ca="1">IF(AND('Tracking Data'!K835&lt;&gt;"",'Tracking Data'!L835="",'Tracking Data'!$C835&lt;&gt;"Blocked",'Tracking Data'!$C835&lt;&gt;"Aborted"),1,"")</f>
        <v/>
      </c>
      <c r="F835" t="str">
        <f ca="1">IF(AND('Tracking Data'!L835&lt;&gt;"",'Tracking Data'!M835="",'Tracking Data'!$C835&lt;&gt;"Blocked",'Tracking Data'!$C835&lt;&gt;"Aborted"),1,"")</f>
        <v/>
      </c>
      <c r="G835" t="str">
        <f ca="1">IF(AND('Tracking Data'!M835&lt;&gt;"",'Tracking Data'!N835="",'Tracking Data'!$C835&lt;&gt;"Blocked",'Tracking Data'!$C835&lt;&gt;"Aborted"),1,"")</f>
        <v/>
      </c>
      <c r="H835" t="str">
        <f ca="1">IF(AND('Tracking Data'!N835&lt;&gt;"",'Tracking Data'!O835="",'Tracking Data'!$C835&lt;&gt;"Blocked",'Tracking Data'!$C835&lt;&gt;"Aborted"),1,"")</f>
        <v/>
      </c>
      <c r="I835" t="str">
        <f ca="1">IF(AND('Tracking Data'!O835&lt;&gt;"",'Tracking Data'!P835="",'Tracking Data'!$C835&lt;&gt;"Blocked",'Tracking Data'!$C835&lt;&gt;"Aborted"),1,"")</f>
        <v/>
      </c>
      <c r="J835" t="str">
        <f ca="1">IF(AND('Tracking Data'!P835&lt;&gt;"",'Tracking Data'!Q835="",'Tracking Data'!$C835&lt;&gt;"Blocked",'Tracking Data'!$C835&lt;&gt;"Aborted"),1,"")</f>
        <v/>
      </c>
      <c r="K835" t="str">
        <f ca="1">IF(AND('Tracking Data'!Q835&lt;&gt;"",'Tracking Data'!R835="",'Tracking Data'!$C835&lt;&gt;"Blocked",'Tracking Data'!$C835&lt;&gt;"Aborted"),1,"")</f>
        <v/>
      </c>
      <c r="L835" t="str">
        <f>IF('Tracking Data'!R835&lt;&gt;"",1,"")</f>
        <v/>
      </c>
      <c r="M835" t="b">
        <f>IF('Tracking Data'!H835="XS",0,IF('Tracking Data'!H835="S",2,IF('Tracking Data'!H835="M",3,IF('Tracking Data'!H835="L",5,IF('Tracking Data'!H835="XL",10)))))</f>
        <v>0</v>
      </c>
      <c r="N835" s="22" t="e">
        <f>WORKDAY('Tracking Data'!K835,M835)</f>
        <v>#VALUE!</v>
      </c>
      <c r="O835" s="22" t="e">
        <f>IF(L835&lt;&gt;1,N835,'Tracking Data'!R835)</f>
        <v>#VALUE!</v>
      </c>
    </row>
    <row r="836" spans="5:15" x14ac:dyDescent="0.25">
      <c r="E836" t="str">
        <f ca="1">IF(AND('Tracking Data'!K836&lt;&gt;"",'Tracking Data'!L836="",'Tracking Data'!$C836&lt;&gt;"Blocked",'Tracking Data'!$C836&lt;&gt;"Aborted"),1,"")</f>
        <v/>
      </c>
      <c r="F836" t="str">
        <f ca="1">IF(AND('Tracking Data'!L836&lt;&gt;"",'Tracking Data'!M836="",'Tracking Data'!$C836&lt;&gt;"Blocked",'Tracking Data'!$C836&lt;&gt;"Aborted"),1,"")</f>
        <v/>
      </c>
      <c r="G836" t="str">
        <f ca="1">IF(AND('Tracking Data'!M836&lt;&gt;"",'Tracking Data'!N836="",'Tracking Data'!$C836&lt;&gt;"Blocked",'Tracking Data'!$C836&lt;&gt;"Aborted"),1,"")</f>
        <v/>
      </c>
      <c r="H836" t="str">
        <f ca="1">IF(AND('Tracking Data'!N836&lt;&gt;"",'Tracking Data'!O836="",'Tracking Data'!$C836&lt;&gt;"Blocked",'Tracking Data'!$C836&lt;&gt;"Aborted"),1,"")</f>
        <v/>
      </c>
      <c r="I836" t="str">
        <f ca="1">IF(AND('Tracking Data'!O836&lt;&gt;"",'Tracking Data'!P836="",'Tracking Data'!$C836&lt;&gt;"Blocked",'Tracking Data'!$C836&lt;&gt;"Aborted"),1,"")</f>
        <v/>
      </c>
      <c r="J836" t="str">
        <f ca="1">IF(AND('Tracking Data'!P836&lt;&gt;"",'Tracking Data'!Q836="",'Tracking Data'!$C836&lt;&gt;"Blocked",'Tracking Data'!$C836&lt;&gt;"Aborted"),1,"")</f>
        <v/>
      </c>
      <c r="K836" t="str">
        <f ca="1">IF(AND('Tracking Data'!Q836&lt;&gt;"",'Tracking Data'!R836="",'Tracking Data'!$C836&lt;&gt;"Blocked",'Tracking Data'!$C836&lt;&gt;"Aborted"),1,"")</f>
        <v/>
      </c>
      <c r="L836" t="str">
        <f>IF('Tracking Data'!R836&lt;&gt;"",1,"")</f>
        <v/>
      </c>
      <c r="M836" t="b">
        <f>IF('Tracking Data'!H836="XS",0,IF('Tracking Data'!H836="S",2,IF('Tracking Data'!H836="M",3,IF('Tracking Data'!H836="L",5,IF('Tracking Data'!H836="XL",10)))))</f>
        <v>0</v>
      </c>
      <c r="N836" s="22" t="e">
        <f>WORKDAY('Tracking Data'!K836,M836)</f>
        <v>#VALUE!</v>
      </c>
      <c r="O836" s="22" t="e">
        <f>IF(L836&lt;&gt;1,N836,'Tracking Data'!R836)</f>
        <v>#VALUE!</v>
      </c>
    </row>
    <row r="837" spans="5:15" x14ac:dyDescent="0.25">
      <c r="E837" t="str">
        <f ca="1">IF(AND('Tracking Data'!K837&lt;&gt;"",'Tracking Data'!L837="",'Tracking Data'!$C837&lt;&gt;"Blocked",'Tracking Data'!$C837&lt;&gt;"Aborted"),1,"")</f>
        <v/>
      </c>
      <c r="F837" t="str">
        <f ca="1">IF(AND('Tracking Data'!L837&lt;&gt;"",'Tracking Data'!M837="",'Tracking Data'!$C837&lt;&gt;"Blocked",'Tracking Data'!$C837&lt;&gt;"Aborted"),1,"")</f>
        <v/>
      </c>
      <c r="G837" t="str">
        <f ca="1">IF(AND('Tracking Data'!M837&lt;&gt;"",'Tracking Data'!N837="",'Tracking Data'!$C837&lt;&gt;"Blocked",'Tracking Data'!$C837&lt;&gt;"Aborted"),1,"")</f>
        <v/>
      </c>
      <c r="H837" t="str">
        <f ca="1">IF(AND('Tracking Data'!N837&lt;&gt;"",'Tracking Data'!O837="",'Tracking Data'!$C837&lt;&gt;"Blocked",'Tracking Data'!$C837&lt;&gt;"Aborted"),1,"")</f>
        <v/>
      </c>
      <c r="I837" t="str">
        <f ca="1">IF(AND('Tracking Data'!O837&lt;&gt;"",'Tracking Data'!P837="",'Tracking Data'!$C837&lt;&gt;"Blocked",'Tracking Data'!$C837&lt;&gt;"Aborted"),1,"")</f>
        <v/>
      </c>
      <c r="J837" t="str">
        <f ca="1">IF(AND('Tracking Data'!P837&lt;&gt;"",'Tracking Data'!Q837="",'Tracking Data'!$C837&lt;&gt;"Blocked",'Tracking Data'!$C837&lt;&gt;"Aborted"),1,"")</f>
        <v/>
      </c>
      <c r="K837" t="str">
        <f ca="1">IF(AND('Tracking Data'!Q837&lt;&gt;"",'Tracking Data'!R837="",'Tracking Data'!$C837&lt;&gt;"Blocked",'Tracking Data'!$C837&lt;&gt;"Aborted"),1,"")</f>
        <v/>
      </c>
      <c r="L837" t="str">
        <f>IF('Tracking Data'!R837&lt;&gt;"",1,"")</f>
        <v/>
      </c>
      <c r="M837" t="b">
        <f>IF('Tracking Data'!H837="XS",0,IF('Tracking Data'!H837="S",2,IF('Tracking Data'!H837="M",3,IF('Tracking Data'!H837="L",5,IF('Tracking Data'!H837="XL",10)))))</f>
        <v>0</v>
      </c>
      <c r="N837" s="22" t="e">
        <f>WORKDAY('Tracking Data'!K837,M837)</f>
        <v>#VALUE!</v>
      </c>
      <c r="O837" s="22" t="e">
        <f>IF(L837&lt;&gt;1,N837,'Tracking Data'!R837)</f>
        <v>#VALUE!</v>
      </c>
    </row>
    <row r="838" spans="5:15" x14ac:dyDescent="0.25">
      <c r="E838" t="str">
        <f ca="1">IF(AND('Tracking Data'!K838&lt;&gt;"",'Tracking Data'!L838="",'Tracking Data'!$C838&lt;&gt;"Blocked",'Tracking Data'!$C838&lt;&gt;"Aborted"),1,"")</f>
        <v/>
      </c>
      <c r="F838" t="str">
        <f ca="1">IF(AND('Tracking Data'!L838&lt;&gt;"",'Tracking Data'!M838="",'Tracking Data'!$C838&lt;&gt;"Blocked",'Tracking Data'!$C838&lt;&gt;"Aborted"),1,"")</f>
        <v/>
      </c>
      <c r="G838" t="str">
        <f ca="1">IF(AND('Tracking Data'!M838&lt;&gt;"",'Tracking Data'!N838="",'Tracking Data'!$C838&lt;&gt;"Blocked",'Tracking Data'!$C838&lt;&gt;"Aborted"),1,"")</f>
        <v/>
      </c>
      <c r="H838" t="str">
        <f ca="1">IF(AND('Tracking Data'!N838&lt;&gt;"",'Tracking Data'!O838="",'Tracking Data'!$C838&lt;&gt;"Blocked",'Tracking Data'!$C838&lt;&gt;"Aborted"),1,"")</f>
        <v/>
      </c>
      <c r="I838" t="str">
        <f ca="1">IF(AND('Tracking Data'!O838&lt;&gt;"",'Tracking Data'!P838="",'Tracking Data'!$C838&lt;&gt;"Blocked",'Tracking Data'!$C838&lt;&gt;"Aborted"),1,"")</f>
        <v/>
      </c>
      <c r="J838" t="str">
        <f ca="1">IF(AND('Tracking Data'!P838&lt;&gt;"",'Tracking Data'!Q838="",'Tracking Data'!$C838&lt;&gt;"Blocked",'Tracking Data'!$C838&lt;&gt;"Aborted"),1,"")</f>
        <v/>
      </c>
      <c r="K838" t="str">
        <f ca="1">IF(AND('Tracking Data'!Q838&lt;&gt;"",'Tracking Data'!R838="",'Tracking Data'!$C838&lt;&gt;"Blocked",'Tracking Data'!$C838&lt;&gt;"Aborted"),1,"")</f>
        <v/>
      </c>
      <c r="L838" t="str">
        <f>IF('Tracking Data'!R838&lt;&gt;"",1,"")</f>
        <v/>
      </c>
      <c r="M838" t="b">
        <f>IF('Tracking Data'!H838="XS",0,IF('Tracking Data'!H838="S",2,IF('Tracking Data'!H838="M",3,IF('Tracking Data'!H838="L",5,IF('Tracking Data'!H838="XL",10)))))</f>
        <v>0</v>
      </c>
      <c r="N838" s="22" t="e">
        <f>WORKDAY('Tracking Data'!K838,M838)</f>
        <v>#VALUE!</v>
      </c>
      <c r="O838" s="22" t="e">
        <f>IF(L838&lt;&gt;1,N838,'Tracking Data'!R838)</f>
        <v>#VALUE!</v>
      </c>
    </row>
    <row r="839" spans="5:15" x14ac:dyDescent="0.25">
      <c r="E839" t="str">
        <f ca="1">IF(AND('Tracking Data'!K839&lt;&gt;"",'Tracking Data'!L839="",'Tracking Data'!$C839&lt;&gt;"Blocked",'Tracking Data'!$C839&lt;&gt;"Aborted"),1,"")</f>
        <v/>
      </c>
      <c r="F839" t="str">
        <f ca="1">IF(AND('Tracking Data'!L839&lt;&gt;"",'Tracking Data'!M839="",'Tracking Data'!$C839&lt;&gt;"Blocked",'Tracking Data'!$C839&lt;&gt;"Aborted"),1,"")</f>
        <v/>
      </c>
      <c r="G839" t="str">
        <f ca="1">IF(AND('Tracking Data'!M839&lt;&gt;"",'Tracking Data'!N839="",'Tracking Data'!$C839&lt;&gt;"Blocked",'Tracking Data'!$C839&lt;&gt;"Aborted"),1,"")</f>
        <v/>
      </c>
      <c r="H839" t="str">
        <f ca="1">IF(AND('Tracking Data'!N839&lt;&gt;"",'Tracking Data'!O839="",'Tracking Data'!$C839&lt;&gt;"Blocked",'Tracking Data'!$C839&lt;&gt;"Aborted"),1,"")</f>
        <v/>
      </c>
      <c r="I839" t="str">
        <f ca="1">IF(AND('Tracking Data'!O839&lt;&gt;"",'Tracking Data'!P839="",'Tracking Data'!$C839&lt;&gt;"Blocked",'Tracking Data'!$C839&lt;&gt;"Aborted"),1,"")</f>
        <v/>
      </c>
      <c r="J839" t="str">
        <f ca="1">IF(AND('Tracking Data'!P839&lt;&gt;"",'Tracking Data'!Q839="",'Tracking Data'!$C839&lt;&gt;"Blocked",'Tracking Data'!$C839&lt;&gt;"Aborted"),1,"")</f>
        <v/>
      </c>
      <c r="K839" t="str">
        <f ca="1">IF(AND('Tracking Data'!Q839&lt;&gt;"",'Tracking Data'!R839="",'Tracking Data'!$C839&lt;&gt;"Blocked",'Tracking Data'!$C839&lt;&gt;"Aborted"),1,"")</f>
        <v/>
      </c>
      <c r="L839" t="str">
        <f>IF('Tracking Data'!R839&lt;&gt;"",1,"")</f>
        <v/>
      </c>
      <c r="M839" t="b">
        <f>IF('Tracking Data'!H839="XS",0,IF('Tracking Data'!H839="S",2,IF('Tracking Data'!H839="M",3,IF('Tracking Data'!H839="L",5,IF('Tracking Data'!H839="XL",10)))))</f>
        <v>0</v>
      </c>
      <c r="N839" s="22" t="e">
        <f>WORKDAY('Tracking Data'!K839,M839)</f>
        <v>#VALUE!</v>
      </c>
      <c r="O839" s="22" t="e">
        <f>IF(L839&lt;&gt;1,N839,'Tracking Data'!R839)</f>
        <v>#VALUE!</v>
      </c>
    </row>
    <row r="840" spans="5:15" x14ac:dyDescent="0.25">
      <c r="E840" t="str">
        <f ca="1">IF(AND('Tracking Data'!K840&lt;&gt;"",'Tracking Data'!L840="",'Tracking Data'!$C840&lt;&gt;"Blocked",'Tracking Data'!$C840&lt;&gt;"Aborted"),1,"")</f>
        <v/>
      </c>
      <c r="F840" t="str">
        <f ca="1">IF(AND('Tracking Data'!L840&lt;&gt;"",'Tracking Data'!M840="",'Tracking Data'!$C840&lt;&gt;"Blocked",'Tracking Data'!$C840&lt;&gt;"Aborted"),1,"")</f>
        <v/>
      </c>
      <c r="G840" t="str">
        <f ca="1">IF(AND('Tracking Data'!M840&lt;&gt;"",'Tracking Data'!N840="",'Tracking Data'!$C840&lt;&gt;"Blocked",'Tracking Data'!$C840&lt;&gt;"Aborted"),1,"")</f>
        <v/>
      </c>
      <c r="H840" t="str">
        <f ca="1">IF(AND('Tracking Data'!N840&lt;&gt;"",'Tracking Data'!O840="",'Tracking Data'!$C840&lt;&gt;"Blocked",'Tracking Data'!$C840&lt;&gt;"Aborted"),1,"")</f>
        <v/>
      </c>
      <c r="I840" t="str">
        <f ca="1">IF(AND('Tracking Data'!O840&lt;&gt;"",'Tracking Data'!P840="",'Tracking Data'!$C840&lt;&gt;"Blocked",'Tracking Data'!$C840&lt;&gt;"Aborted"),1,"")</f>
        <v/>
      </c>
      <c r="J840" t="str">
        <f ca="1">IF(AND('Tracking Data'!P840&lt;&gt;"",'Tracking Data'!Q840="",'Tracking Data'!$C840&lt;&gt;"Blocked",'Tracking Data'!$C840&lt;&gt;"Aborted"),1,"")</f>
        <v/>
      </c>
      <c r="K840" t="str">
        <f ca="1">IF(AND('Tracking Data'!Q840&lt;&gt;"",'Tracking Data'!R840="",'Tracking Data'!$C840&lt;&gt;"Blocked",'Tracking Data'!$C840&lt;&gt;"Aborted"),1,"")</f>
        <v/>
      </c>
      <c r="L840" t="str">
        <f>IF('Tracking Data'!R840&lt;&gt;"",1,"")</f>
        <v/>
      </c>
      <c r="M840" t="b">
        <f>IF('Tracking Data'!H840="XS",0,IF('Tracking Data'!H840="S",2,IF('Tracking Data'!H840="M",3,IF('Tracking Data'!H840="L",5,IF('Tracking Data'!H840="XL",10)))))</f>
        <v>0</v>
      </c>
      <c r="N840" s="22" t="e">
        <f>WORKDAY('Tracking Data'!K840,M840)</f>
        <v>#VALUE!</v>
      </c>
      <c r="O840" s="22" t="e">
        <f>IF(L840&lt;&gt;1,N840,'Tracking Data'!R840)</f>
        <v>#VALUE!</v>
      </c>
    </row>
    <row r="841" spans="5:15" x14ac:dyDescent="0.25">
      <c r="E841" t="str">
        <f ca="1">IF(AND('Tracking Data'!K841&lt;&gt;"",'Tracking Data'!L841="",'Tracking Data'!$C841&lt;&gt;"Blocked",'Tracking Data'!$C841&lt;&gt;"Aborted"),1,"")</f>
        <v/>
      </c>
      <c r="F841" t="str">
        <f ca="1">IF(AND('Tracking Data'!L841&lt;&gt;"",'Tracking Data'!M841="",'Tracking Data'!$C841&lt;&gt;"Blocked",'Tracking Data'!$C841&lt;&gt;"Aborted"),1,"")</f>
        <v/>
      </c>
      <c r="G841" t="str">
        <f ca="1">IF(AND('Tracking Data'!M841&lt;&gt;"",'Tracking Data'!N841="",'Tracking Data'!$C841&lt;&gt;"Blocked",'Tracking Data'!$C841&lt;&gt;"Aborted"),1,"")</f>
        <v/>
      </c>
      <c r="H841" t="str">
        <f ca="1">IF(AND('Tracking Data'!N841&lt;&gt;"",'Tracking Data'!O841="",'Tracking Data'!$C841&lt;&gt;"Blocked",'Tracking Data'!$C841&lt;&gt;"Aborted"),1,"")</f>
        <v/>
      </c>
      <c r="I841" t="str">
        <f ca="1">IF(AND('Tracking Data'!O841&lt;&gt;"",'Tracking Data'!P841="",'Tracking Data'!$C841&lt;&gt;"Blocked",'Tracking Data'!$C841&lt;&gt;"Aborted"),1,"")</f>
        <v/>
      </c>
      <c r="J841" t="str">
        <f ca="1">IF(AND('Tracking Data'!P841&lt;&gt;"",'Tracking Data'!Q841="",'Tracking Data'!$C841&lt;&gt;"Blocked",'Tracking Data'!$C841&lt;&gt;"Aborted"),1,"")</f>
        <v/>
      </c>
      <c r="K841" t="str">
        <f ca="1">IF(AND('Tracking Data'!Q841&lt;&gt;"",'Tracking Data'!R841="",'Tracking Data'!$C841&lt;&gt;"Blocked",'Tracking Data'!$C841&lt;&gt;"Aborted"),1,"")</f>
        <v/>
      </c>
      <c r="L841" t="str">
        <f>IF('Tracking Data'!R841&lt;&gt;"",1,"")</f>
        <v/>
      </c>
      <c r="M841" t="b">
        <f>IF('Tracking Data'!H841="XS",0,IF('Tracking Data'!H841="S",2,IF('Tracking Data'!H841="M",3,IF('Tracking Data'!H841="L",5,IF('Tracking Data'!H841="XL",10)))))</f>
        <v>0</v>
      </c>
      <c r="N841" s="22" t="e">
        <f>WORKDAY('Tracking Data'!K841,M841)</f>
        <v>#VALUE!</v>
      </c>
      <c r="O841" s="22" t="e">
        <f>IF(L841&lt;&gt;1,N841,'Tracking Data'!R841)</f>
        <v>#VALUE!</v>
      </c>
    </row>
    <row r="842" spans="5:15" x14ac:dyDescent="0.25">
      <c r="E842" t="str">
        <f ca="1">IF(AND('Tracking Data'!K842&lt;&gt;"",'Tracking Data'!L842="",'Tracking Data'!$C842&lt;&gt;"Blocked",'Tracking Data'!$C842&lt;&gt;"Aborted"),1,"")</f>
        <v/>
      </c>
      <c r="F842" t="str">
        <f ca="1">IF(AND('Tracking Data'!L842&lt;&gt;"",'Tracking Data'!M842="",'Tracking Data'!$C842&lt;&gt;"Blocked",'Tracking Data'!$C842&lt;&gt;"Aborted"),1,"")</f>
        <v/>
      </c>
      <c r="G842" t="str">
        <f ca="1">IF(AND('Tracking Data'!M842&lt;&gt;"",'Tracking Data'!N842="",'Tracking Data'!$C842&lt;&gt;"Blocked",'Tracking Data'!$C842&lt;&gt;"Aborted"),1,"")</f>
        <v/>
      </c>
      <c r="H842" t="str">
        <f ca="1">IF(AND('Tracking Data'!N842&lt;&gt;"",'Tracking Data'!O842="",'Tracking Data'!$C842&lt;&gt;"Blocked",'Tracking Data'!$C842&lt;&gt;"Aborted"),1,"")</f>
        <v/>
      </c>
      <c r="I842" t="str">
        <f ca="1">IF(AND('Tracking Data'!O842&lt;&gt;"",'Tracking Data'!P842="",'Tracking Data'!$C842&lt;&gt;"Blocked",'Tracking Data'!$C842&lt;&gt;"Aborted"),1,"")</f>
        <v/>
      </c>
      <c r="J842" t="str">
        <f ca="1">IF(AND('Tracking Data'!P842&lt;&gt;"",'Tracking Data'!Q842="",'Tracking Data'!$C842&lt;&gt;"Blocked",'Tracking Data'!$C842&lt;&gt;"Aborted"),1,"")</f>
        <v/>
      </c>
      <c r="K842" t="str">
        <f ca="1">IF(AND('Tracking Data'!Q842&lt;&gt;"",'Tracking Data'!R842="",'Tracking Data'!$C842&lt;&gt;"Blocked",'Tracking Data'!$C842&lt;&gt;"Aborted"),1,"")</f>
        <v/>
      </c>
      <c r="L842" t="str">
        <f>IF('Tracking Data'!R842&lt;&gt;"",1,"")</f>
        <v/>
      </c>
      <c r="M842" t="b">
        <f>IF('Tracking Data'!H842="XS",0,IF('Tracking Data'!H842="S",2,IF('Tracking Data'!H842="M",3,IF('Tracking Data'!H842="L",5,IF('Tracking Data'!H842="XL",10)))))</f>
        <v>0</v>
      </c>
      <c r="N842" s="22" t="e">
        <f>WORKDAY('Tracking Data'!K842,M842)</f>
        <v>#VALUE!</v>
      </c>
      <c r="O842" s="22" t="e">
        <f>IF(L842&lt;&gt;1,N842,'Tracking Data'!R842)</f>
        <v>#VALUE!</v>
      </c>
    </row>
    <row r="843" spans="5:15" x14ac:dyDescent="0.25">
      <c r="E843" t="str">
        <f ca="1">IF(AND('Tracking Data'!K843&lt;&gt;"",'Tracking Data'!L843="",'Tracking Data'!$C843&lt;&gt;"Blocked",'Tracking Data'!$C843&lt;&gt;"Aborted"),1,"")</f>
        <v/>
      </c>
      <c r="F843" t="str">
        <f ca="1">IF(AND('Tracking Data'!L843&lt;&gt;"",'Tracking Data'!M843="",'Tracking Data'!$C843&lt;&gt;"Blocked",'Tracking Data'!$C843&lt;&gt;"Aborted"),1,"")</f>
        <v/>
      </c>
      <c r="G843" t="str">
        <f ca="1">IF(AND('Tracking Data'!M843&lt;&gt;"",'Tracking Data'!N843="",'Tracking Data'!$C843&lt;&gt;"Blocked",'Tracking Data'!$C843&lt;&gt;"Aborted"),1,"")</f>
        <v/>
      </c>
      <c r="H843" t="str">
        <f ca="1">IF(AND('Tracking Data'!N843&lt;&gt;"",'Tracking Data'!O843="",'Tracking Data'!$C843&lt;&gt;"Blocked",'Tracking Data'!$C843&lt;&gt;"Aborted"),1,"")</f>
        <v/>
      </c>
      <c r="I843" t="str">
        <f ca="1">IF(AND('Tracking Data'!O843&lt;&gt;"",'Tracking Data'!P843="",'Tracking Data'!$C843&lt;&gt;"Blocked",'Tracking Data'!$C843&lt;&gt;"Aborted"),1,"")</f>
        <v/>
      </c>
      <c r="J843" t="str">
        <f ca="1">IF(AND('Tracking Data'!P843&lt;&gt;"",'Tracking Data'!Q843="",'Tracking Data'!$C843&lt;&gt;"Blocked",'Tracking Data'!$C843&lt;&gt;"Aborted"),1,"")</f>
        <v/>
      </c>
      <c r="K843" t="str">
        <f ca="1">IF(AND('Tracking Data'!Q843&lt;&gt;"",'Tracking Data'!R843="",'Tracking Data'!$C843&lt;&gt;"Blocked",'Tracking Data'!$C843&lt;&gt;"Aborted"),1,"")</f>
        <v/>
      </c>
      <c r="L843" t="str">
        <f>IF('Tracking Data'!R843&lt;&gt;"",1,"")</f>
        <v/>
      </c>
      <c r="M843" t="b">
        <f>IF('Tracking Data'!H843="XS",0,IF('Tracking Data'!H843="S",2,IF('Tracking Data'!H843="M",3,IF('Tracking Data'!H843="L",5,IF('Tracking Data'!H843="XL",10)))))</f>
        <v>0</v>
      </c>
      <c r="N843" s="22" t="e">
        <f>WORKDAY('Tracking Data'!K843,M843)</f>
        <v>#VALUE!</v>
      </c>
      <c r="O843" s="22" t="e">
        <f>IF(L843&lt;&gt;1,N843,'Tracking Data'!R843)</f>
        <v>#VALUE!</v>
      </c>
    </row>
    <row r="844" spans="5:15" x14ac:dyDescent="0.25">
      <c r="E844" t="str">
        <f ca="1">IF(AND('Tracking Data'!K844&lt;&gt;"",'Tracking Data'!L844="",'Tracking Data'!$C844&lt;&gt;"Blocked",'Tracking Data'!$C844&lt;&gt;"Aborted"),1,"")</f>
        <v/>
      </c>
      <c r="F844" t="str">
        <f ca="1">IF(AND('Tracking Data'!L844&lt;&gt;"",'Tracking Data'!M844="",'Tracking Data'!$C844&lt;&gt;"Blocked",'Tracking Data'!$C844&lt;&gt;"Aborted"),1,"")</f>
        <v/>
      </c>
      <c r="G844" t="str">
        <f ca="1">IF(AND('Tracking Data'!M844&lt;&gt;"",'Tracking Data'!N844="",'Tracking Data'!$C844&lt;&gt;"Blocked",'Tracking Data'!$C844&lt;&gt;"Aborted"),1,"")</f>
        <v/>
      </c>
      <c r="H844" t="str">
        <f ca="1">IF(AND('Tracking Data'!N844&lt;&gt;"",'Tracking Data'!O844="",'Tracking Data'!$C844&lt;&gt;"Blocked",'Tracking Data'!$C844&lt;&gt;"Aborted"),1,"")</f>
        <v/>
      </c>
      <c r="I844" t="str">
        <f ca="1">IF(AND('Tracking Data'!O844&lt;&gt;"",'Tracking Data'!P844="",'Tracking Data'!$C844&lt;&gt;"Blocked",'Tracking Data'!$C844&lt;&gt;"Aborted"),1,"")</f>
        <v/>
      </c>
      <c r="J844" t="str">
        <f ca="1">IF(AND('Tracking Data'!P844&lt;&gt;"",'Tracking Data'!Q844="",'Tracking Data'!$C844&lt;&gt;"Blocked",'Tracking Data'!$C844&lt;&gt;"Aborted"),1,"")</f>
        <v/>
      </c>
      <c r="K844" t="str">
        <f ca="1">IF(AND('Tracking Data'!Q844&lt;&gt;"",'Tracking Data'!R844="",'Tracking Data'!$C844&lt;&gt;"Blocked",'Tracking Data'!$C844&lt;&gt;"Aborted"),1,"")</f>
        <v/>
      </c>
      <c r="L844" t="str">
        <f>IF('Tracking Data'!R844&lt;&gt;"",1,"")</f>
        <v/>
      </c>
      <c r="M844" t="b">
        <f>IF('Tracking Data'!H844="XS",0,IF('Tracking Data'!H844="S",2,IF('Tracking Data'!H844="M",3,IF('Tracking Data'!H844="L",5,IF('Tracking Data'!H844="XL",10)))))</f>
        <v>0</v>
      </c>
      <c r="N844" s="22" t="e">
        <f>WORKDAY('Tracking Data'!K844,M844)</f>
        <v>#VALUE!</v>
      </c>
      <c r="O844" s="22" t="e">
        <f>IF(L844&lt;&gt;1,N844,'Tracking Data'!R844)</f>
        <v>#VALUE!</v>
      </c>
    </row>
    <row r="845" spans="5:15" x14ac:dyDescent="0.25">
      <c r="E845" t="str">
        <f ca="1">IF(AND('Tracking Data'!K845&lt;&gt;"",'Tracking Data'!L845="",'Tracking Data'!$C845&lt;&gt;"Blocked",'Tracking Data'!$C845&lt;&gt;"Aborted"),1,"")</f>
        <v/>
      </c>
      <c r="F845" t="str">
        <f ca="1">IF(AND('Tracking Data'!L845&lt;&gt;"",'Tracking Data'!M845="",'Tracking Data'!$C845&lt;&gt;"Blocked",'Tracking Data'!$C845&lt;&gt;"Aborted"),1,"")</f>
        <v/>
      </c>
      <c r="G845" t="str">
        <f ca="1">IF(AND('Tracking Data'!M845&lt;&gt;"",'Tracking Data'!N845="",'Tracking Data'!$C845&lt;&gt;"Blocked",'Tracking Data'!$C845&lt;&gt;"Aborted"),1,"")</f>
        <v/>
      </c>
      <c r="H845" t="str">
        <f ca="1">IF(AND('Tracking Data'!N845&lt;&gt;"",'Tracking Data'!O845="",'Tracking Data'!$C845&lt;&gt;"Blocked",'Tracking Data'!$C845&lt;&gt;"Aborted"),1,"")</f>
        <v/>
      </c>
      <c r="I845" t="str">
        <f ca="1">IF(AND('Tracking Data'!O845&lt;&gt;"",'Tracking Data'!P845="",'Tracking Data'!$C845&lt;&gt;"Blocked",'Tracking Data'!$C845&lt;&gt;"Aborted"),1,"")</f>
        <v/>
      </c>
      <c r="J845" t="str">
        <f ca="1">IF(AND('Tracking Data'!P845&lt;&gt;"",'Tracking Data'!Q845="",'Tracking Data'!$C845&lt;&gt;"Blocked",'Tracking Data'!$C845&lt;&gt;"Aborted"),1,"")</f>
        <v/>
      </c>
      <c r="K845" t="str">
        <f ca="1">IF(AND('Tracking Data'!Q845&lt;&gt;"",'Tracking Data'!R845="",'Tracking Data'!$C845&lt;&gt;"Blocked",'Tracking Data'!$C845&lt;&gt;"Aborted"),1,"")</f>
        <v/>
      </c>
      <c r="L845" t="str">
        <f>IF('Tracking Data'!R845&lt;&gt;"",1,"")</f>
        <v/>
      </c>
      <c r="M845" t="b">
        <f>IF('Tracking Data'!H845="XS",0,IF('Tracking Data'!H845="S",2,IF('Tracking Data'!H845="M",3,IF('Tracking Data'!H845="L",5,IF('Tracking Data'!H845="XL",10)))))</f>
        <v>0</v>
      </c>
      <c r="N845" s="22" t="e">
        <f>WORKDAY('Tracking Data'!K845,M845)</f>
        <v>#VALUE!</v>
      </c>
      <c r="O845" s="22" t="e">
        <f>IF(L845&lt;&gt;1,N845,'Tracking Data'!R845)</f>
        <v>#VALUE!</v>
      </c>
    </row>
    <row r="846" spans="5:15" x14ac:dyDescent="0.25">
      <c r="E846" t="str">
        <f ca="1">IF(AND('Tracking Data'!K846&lt;&gt;"",'Tracking Data'!L846="",'Tracking Data'!$C846&lt;&gt;"Blocked",'Tracking Data'!$C846&lt;&gt;"Aborted"),1,"")</f>
        <v/>
      </c>
      <c r="F846" t="str">
        <f ca="1">IF(AND('Tracking Data'!L846&lt;&gt;"",'Tracking Data'!M846="",'Tracking Data'!$C846&lt;&gt;"Blocked",'Tracking Data'!$C846&lt;&gt;"Aborted"),1,"")</f>
        <v/>
      </c>
      <c r="G846" t="str">
        <f ca="1">IF(AND('Tracking Data'!M846&lt;&gt;"",'Tracking Data'!N846="",'Tracking Data'!$C846&lt;&gt;"Blocked",'Tracking Data'!$C846&lt;&gt;"Aborted"),1,"")</f>
        <v/>
      </c>
      <c r="H846" t="str">
        <f ca="1">IF(AND('Tracking Data'!N846&lt;&gt;"",'Tracking Data'!O846="",'Tracking Data'!$C846&lt;&gt;"Blocked",'Tracking Data'!$C846&lt;&gt;"Aborted"),1,"")</f>
        <v/>
      </c>
      <c r="I846" t="str">
        <f ca="1">IF(AND('Tracking Data'!O846&lt;&gt;"",'Tracking Data'!P846="",'Tracking Data'!$C846&lt;&gt;"Blocked",'Tracking Data'!$C846&lt;&gt;"Aborted"),1,"")</f>
        <v/>
      </c>
      <c r="J846" t="str">
        <f ca="1">IF(AND('Tracking Data'!P846&lt;&gt;"",'Tracking Data'!Q846="",'Tracking Data'!$C846&lt;&gt;"Blocked",'Tracking Data'!$C846&lt;&gt;"Aborted"),1,"")</f>
        <v/>
      </c>
      <c r="K846" t="str">
        <f ca="1">IF(AND('Tracking Data'!Q846&lt;&gt;"",'Tracking Data'!R846="",'Tracking Data'!$C846&lt;&gt;"Blocked",'Tracking Data'!$C846&lt;&gt;"Aborted"),1,"")</f>
        <v/>
      </c>
      <c r="L846" t="str">
        <f>IF('Tracking Data'!R846&lt;&gt;"",1,"")</f>
        <v/>
      </c>
      <c r="M846" t="b">
        <f>IF('Tracking Data'!H846="XS",0,IF('Tracking Data'!H846="S",2,IF('Tracking Data'!H846="M",3,IF('Tracking Data'!H846="L",5,IF('Tracking Data'!H846="XL",10)))))</f>
        <v>0</v>
      </c>
      <c r="N846" s="22" t="e">
        <f>WORKDAY('Tracking Data'!K846,M846)</f>
        <v>#VALUE!</v>
      </c>
      <c r="O846" s="22" t="e">
        <f>IF(L846&lt;&gt;1,N846,'Tracking Data'!R846)</f>
        <v>#VALUE!</v>
      </c>
    </row>
    <row r="847" spans="5:15" x14ac:dyDescent="0.25">
      <c r="E847" t="str">
        <f ca="1">IF(AND('Tracking Data'!K847&lt;&gt;"",'Tracking Data'!L847="",'Tracking Data'!$C847&lt;&gt;"Blocked",'Tracking Data'!$C847&lt;&gt;"Aborted"),1,"")</f>
        <v/>
      </c>
      <c r="F847" t="str">
        <f ca="1">IF(AND('Tracking Data'!L847&lt;&gt;"",'Tracking Data'!M847="",'Tracking Data'!$C847&lt;&gt;"Blocked",'Tracking Data'!$C847&lt;&gt;"Aborted"),1,"")</f>
        <v/>
      </c>
      <c r="G847" t="str">
        <f ca="1">IF(AND('Tracking Data'!M847&lt;&gt;"",'Tracking Data'!N847="",'Tracking Data'!$C847&lt;&gt;"Blocked",'Tracking Data'!$C847&lt;&gt;"Aborted"),1,"")</f>
        <v/>
      </c>
      <c r="H847" t="str">
        <f ca="1">IF(AND('Tracking Data'!N847&lt;&gt;"",'Tracking Data'!O847="",'Tracking Data'!$C847&lt;&gt;"Blocked",'Tracking Data'!$C847&lt;&gt;"Aborted"),1,"")</f>
        <v/>
      </c>
      <c r="I847" t="str">
        <f ca="1">IF(AND('Tracking Data'!O847&lt;&gt;"",'Tracking Data'!P847="",'Tracking Data'!$C847&lt;&gt;"Blocked",'Tracking Data'!$C847&lt;&gt;"Aborted"),1,"")</f>
        <v/>
      </c>
      <c r="J847" t="str">
        <f ca="1">IF(AND('Tracking Data'!P847&lt;&gt;"",'Tracking Data'!Q847="",'Tracking Data'!$C847&lt;&gt;"Blocked",'Tracking Data'!$C847&lt;&gt;"Aborted"),1,"")</f>
        <v/>
      </c>
      <c r="K847" t="str">
        <f ca="1">IF(AND('Tracking Data'!Q847&lt;&gt;"",'Tracking Data'!R847="",'Tracking Data'!$C847&lt;&gt;"Blocked",'Tracking Data'!$C847&lt;&gt;"Aborted"),1,"")</f>
        <v/>
      </c>
      <c r="L847" t="str">
        <f>IF('Tracking Data'!R847&lt;&gt;"",1,"")</f>
        <v/>
      </c>
      <c r="M847" t="b">
        <f>IF('Tracking Data'!H847="XS",0,IF('Tracking Data'!H847="S",2,IF('Tracking Data'!H847="M",3,IF('Tracking Data'!H847="L",5,IF('Tracking Data'!H847="XL",10)))))</f>
        <v>0</v>
      </c>
      <c r="N847" s="22" t="e">
        <f>WORKDAY('Tracking Data'!K847,M847)</f>
        <v>#VALUE!</v>
      </c>
      <c r="O847" s="22" t="e">
        <f>IF(L847&lt;&gt;1,N847,'Tracking Data'!R847)</f>
        <v>#VALUE!</v>
      </c>
    </row>
    <row r="848" spans="5:15" x14ac:dyDescent="0.25">
      <c r="E848" t="str">
        <f ca="1">IF(AND('Tracking Data'!K848&lt;&gt;"",'Tracking Data'!L848="",'Tracking Data'!$C848&lt;&gt;"Blocked",'Tracking Data'!$C848&lt;&gt;"Aborted"),1,"")</f>
        <v/>
      </c>
      <c r="F848" t="str">
        <f ca="1">IF(AND('Tracking Data'!L848&lt;&gt;"",'Tracking Data'!M848="",'Tracking Data'!$C848&lt;&gt;"Blocked",'Tracking Data'!$C848&lt;&gt;"Aborted"),1,"")</f>
        <v/>
      </c>
      <c r="G848" t="str">
        <f ca="1">IF(AND('Tracking Data'!M848&lt;&gt;"",'Tracking Data'!N848="",'Tracking Data'!$C848&lt;&gt;"Blocked",'Tracking Data'!$C848&lt;&gt;"Aborted"),1,"")</f>
        <v/>
      </c>
      <c r="H848" t="str">
        <f ca="1">IF(AND('Tracking Data'!N848&lt;&gt;"",'Tracking Data'!O848="",'Tracking Data'!$C848&lt;&gt;"Blocked",'Tracking Data'!$C848&lt;&gt;"Aborted"),1,"")</f>
        <v/>
      </c>
      <c r="I848" t="str">
        <f ca="1">IF(AND('Tracking Data'!O848&lt;&gt;"",'Tracking Data'!P848="",'Tracking Data'!$C848&lt;&gt;"Blocked",'Tracking Data'!$C848&lt;&gt;"Aborted"),1,"")</f>
        <v/>
      </c>
      <c r="J848" t="str">
        <f ca="1">IF(AND('Tracking Data'!P848&lt;&gt;"",'Tracking Data'!Q848="",'Tracking Data'!$C848&lt;&gt;"Blocked",'Tracking Data'!$C848&lt;&gt;"Aborted"),1,"")</f>
        <v/>
      </c>
      <c r="K848" t="str">
        <f ca="1">IF(AND('Tracking Data'!Q848&lt;&gt;"",'Tracking Data'!R848="",'Tracking Data'!$C848&lt;&gt;"Blocked",'Tracking Data'!$C848&lt;&gt;"Aborted"),1,"")</f>
        <v/>
      </c>
      <c r="L848" t="str">
        <f>IF('Tracking Data'!R848&lt;&gt;"",1,"")</f>
        <v/>
      </c>
      <c r="M848" t="b">
        <f>IF('Tracking Data'!H848="XS",0,IF('Tracking Data'!H848="S",2,IF('Tracking Data'!H848="M",3,IF('Tracking Data'!H848="L",5,IF('Tracking Data'!H848="XL",10)))))</f>
        <v>0</v>
      </c>
      <c r="N848" s="22" t="e">
        <f>WORKDAY('Tracking Data'!K848,M848)</f>
        <v>#VALUE!</v>
      </c>
      <c r="O848" s="22" t="e">
        <f>IF(L848&lt;&gt;1,N848,'Tracking Data'!R848)</f>
        <v>#VALUE!</v>
      </c>
    </row>
    <row r="849" spans="5:15" x14ac:dyDescent="0.25">
      <c r="E849" t="str">
        <f ca="1">IF(AND('Tracking Data'!K849&lt;&gt;"",'Tracking Data'!L849="",'Tracking Data'!$C849&lt;&gt;"Blocked",'Tracking Data'!$C849&lt;&gt;"Aborted"),1,"")</f>
        <v/>
      </c>
      <c r="F849" t="str">
        <f ca="1">IF(AND('Tracking Data'!L849&lt;&gt;"",'Tracking Data'!M849="",'Tracking Data'!$C849&lt;&gt;"Blocked",'Tracking Data'!$C849&lt;&gt;"Aborted"),1,"")</f>
        <v/>
      </c>
      <c r="G849" t="str">
        <f ca="1">IF(AND('Tracking Data'!M849&lt;&gt;"",'Tracking Data'!N849="",'Tracking Data'!$C849&lt;&gt;"Blocked",'Tracking Data'!$C849&lt;&gt;"Aborted"),1,"")</f>
        <v/>
      </c>
      <c r="H849" t="str">
        <f ca="1">IF(AND('Tracking Data'!N849&lt;&gt;"",'Tracking Data'!O849="",'Tracking Data'!$C849&lt;&gt;"Blocked",'Tracking Data'!$C849&lt;&gt;"Aborted"),1,"")</f>
        <v/>
      </c>
      <c r="I849" t="str">
        <f ca="1">IF(AND('Tracking Data'!O849&lt;&gt;"",'Tracking Data'!P849="",'Tracking Data'!$C849&lt;&gt;"Blocked",'Tracking Data'!$C849&lt;&gt;"Aborted"),1,"")</f>
        <v/>
      </c>
      <c r="J849" t="str">
        <f ca="1">IF(AND('Tracking Data'!P849&lt;&gt;"",'Tracking Data'!Q849="",'Tracking Data'!$C849&lt;&gt;"Blocked",'Tracking Data'!$C849&lt;&gt;"Aborted"),1,"")</f>
        <v/>
      </c>
      <c r="K849" t="str">
        <f ca="1">IF(AND('Tracking Data'!Q849&lt;&gt;"",'Tracking Data'!R849="",'Tracking Data'!$C849&lt;&gt;"Blocked",'Tracking Data'!$C849&lt;&gt;"Aborted"),1,"")</f>
        <v/>
      </c>
      <c r="L849" t="str">
        <f>IF('Tracking Data'!R849&lt;&gt;"",1,"")</f>
        <v/>
      </c>
      <c r="M849" t="b">
        <f>IF('Tracking Data'!H849="XS",0,IF('Tracking Data'!H849="S",2,IF('Tracking Data'!H849="M",3,IF('Tracking Data'!H849="L",5,IF('Tracking Data'!H849="XL",10)))))</f>
        <v>0</v>
      </c>
      <c r="N849" s="22" t="e">
        <f>WORKDAY('Tracking Data'!K849,M849)</f>
        <v>#VALUE!</v>
      </c>
      <c r="O849" s="22" t="e">
        <f>IF(L849&lt;&gt;1,N849,'Tracking Data'!R849)</f>
        <v>#VALUE!</v>
      </c>
    </row>
    <row r="850" spans="5:15" x14ac:dyDescent="0.25">
      <c r="E850" t="str">
        <f ca="1">IF(AND('Tracking Data'!K850&lt;&gt;"",'Tracking Data'!L850="",'Tracking Data'!$C850&lt;&gt;"Blocked",'Tracking Data'!$C850&lt;&gt;"Aborted"),1,"")</f>
        <v/>
      </c>
      <c r="F850" t="str">
        <f ca="1">IF(AND('Tracking Data'!L850&lt;&gt;"",'Tracking Data'!M850="",'Tracking Data'!$C850&lt;&gt;"Blocked",'Tracking Data'!$C850&lt;&gt;"Aborted"),1,"")</f>
        <v/>
      </c>
      <c r="G850" t="str">
        <f ca="1">IF(AND('Tracking Data'!M850&lt;&gt;"",'Tracking Data'!N850="",'Tracking Data'!$C850&lt;&gt;"Blocked",'Tracking Data'!$C850&lt;&gt;"Aborted"),1,"")</f>
        <v/>
      </c>
      <c r="H850" t="str">
        <f ca="1">IF(AND('Tracking Data'!N850&lt;&gt;"",'Tracking Data'!O850="",'Tracking Data'!$C850&lt;&gt;"Blocked",'Tracking Data'!$C850&lt;&gt;"Aborted"),1,"")</f>
        <v/>
      </c>
      <c r="I850" t="str">
        <f ca="1">IF(AND('Tracking Data'!O850&lt;&gt;"",'Tracking Data'!P850="",'Tracking Data'!$C850&lt;&gt;"Blocked",'Tracking Data'!$C850&lt;&gt;"Aborted"),1,"")</f>
        <v/>
      </c>
      <c r="J850" t="str">
        <f ca="1">IF(AND('Tracking Data'!P850&lt;&gt;"",'Tracking Data'!Q850="",'Tracking Data'!$C850&lt;&gt;"Blocked",'Tracking Data'!$C850&lt;&gt;"Aborted"),1,"")</f>
        <v/>
      </c>
      <c r="K850" t="str">
        <f ca="1">IF(AND('Tracking Data'!Q850&lt;&gt;"",'Tracking Data'!R850="",'Tracking Data'!$C850&lt;&gt;"Blocked",'Tracking Data'!$C850&lt;&gt;"Aborted"),1,"")</f>
        <v/>
      </c>
      <c r="L850" t="str">
        <f>IF('Tracking Data'!R850&lt;&gt;"",1,"")</f>
        <v/>
      </c>
      <c r="M850" t="b">
        <f>IF('Tracking Data'!H850="XS",0,IF('Tracking Data'!H850="S",2,IF('Tracking Data'!H850="M",3,IF('Tracking Data'!H850="L",5,IF('Tracking Data'!H850="XL",10)))))</f>
        <v>0</v>
      </c>
      <c r="N850" s="22" t="e">
        <f>WORKDAY('Tracking Data'!K850,M850)</f>
        <v>#VALUE!</v>
      </c>
      <c r="O850" s="22" t="e">
        <f>IF(L850&lt;&gt;1,N850,'Tracking Data'!R850)</f>
        <v>#VALUE!</v>
      </c>
    </row>
    <row r="851" spans="5:15" x14ac:dyDescent="0.25">
      <c r="E851" t="str">
        <f ca="1">IF(AND('Tracking Data'!K851&lt;&gt;"",'Tracking Data'!L851="",'Tracking Data'!$C851&lt;&gt;"Blocked",'Tracking Data'!$C851&lt;&gt;"Aborted"),1,"")</f>
        <v/>
      </c>
      <c r="F851" t="str">
        <f ca="1">IF(AND('Tracking Data'!L851&lt;&gt;"",'Tracking Data'!M851="",'Tracking Data'!$C851&lt;&gt;"Blocked",'Tracking Data'!$C851&lt;&gt;"Aborted"),1,"")</f>
        <v/>
      </c>
      <c r="G851" t="str">
        <f ca="1">IF(AND('Tracking Data'!M851&lt;&gt;"",'Tracking Data'!N851="",'Tracking Data'!$C851&lt;&gt;"Blocked",'Tracking Data'!$C851&lt;&gt;"Aborted"),1,"")</f>
        <v/>
      </c>
      <c r="H851" t="str">
        <f ca="1">IF(AND('Tracking Data'!N851&lt;&gt;"",'Tracking Data'!O851="",'Tracking Data'!$C851&lt;&gt;"Blocked",'Tracking Data'!$C851&lt;&gt;"Aborted"),1,"")</f>
        <v/>
      </c>
      <c r="I851" t="str">
        <f ca="1">IF(AND('Tracking Data'!O851&lt;&gt;"",'Tracking Data'!P851="",'Tracking Data'!$C851&lt;&gt;"Blocked",'Tracking Data'!$C851&lt;&gt;"Aborted"),1,"")</f>
        <v/>
      </c>
      <c r="J851" t="str">
        <f ca="1">IF(AND('Tracking Data'!P851&lt;&gt;"",'Tracking Data'!Q851="",'Tracking Data'!$C851&lt;&gt;"Blocked",'Tracking Data'!$C851&lt;&gt;"Aborted"),1,"")</f>
        <v/>
      </c>
      <c r="K851" t="str">
        <f ca="1">IF(AND('Tracking Data'!Q851&lt;&gt;"",'Tracking Data'!R851="",'Tracking Data'!$C851&lt;&gt;"Blocked",'Tracking Data'!$C851&lt;&gt;"Aborted"),1,"")</f>
        <v/>
      </c>
      <c r="L851" t="str">
        <f>IF('Tracking Data'!R851&lt;&gt;"",1,"")</f>
        <v/>
      </c>
      <c r="M851" t="b">
        <f>IF('Tracking Data'!H851="XS",0,IF('Tracking Data'!H851="S",2,IF('Tracking Data'!H851="M",3,IF('Tracking Data'!H851="L",5,IF('Tracking Data'!H851="XL",10)))))</f>
        <v>0</v>
      </c>
      <c r="N851" s="22" t="e">
        <f>WORKDAY('Tracking Data'!K851,M851)</f>
        <v>#VALUE!</v>
      </c>
      <c r="O851" s="22" t="e">
        <f>IF(L851&lt;&gt;1,N851,'Tracking Data'!R851)</f>
        <v>#VALUE!</v>
      </c>
    </row>
    <row r="852" spans="5:15" x14ac:dyDescent="0.25">
      <c r="E852" t="str">
        <f ca="1">IF(AND('Tracking Data'!K852&lt;&gt;"",'Tracking Data'!L852="",'Tracking Data'!$C852&lt;&gt;"Blocked",'Tracking Data'!$C852&lt;&gt;"Aborted"),1,"")</f>
        <v/>
      </c>
      <c r="F852" t="str">
        <f ca="1">IF(AND('Tracking Data'!L852&lt;&gt;"",'Tracking Data'!M852="",'Tracking Data'!$C852&lt;&gt;"Blocked",'Tracking Data'!$C852&lt;&gt;"Aborted"),1,"")</f>
        <v/>
      </c>
      <c r="G852" t="str">
        <f ca="1">IF(AND('Tracking Data'!M852&lt;&gt;"",'Tracking Data'!N852="",'Tracking Data'!$C852&lt;&gt;"Blocked",'Tracking Data'!$C852&lt;&gt;"Aborted"),1,"")</f>
        <v/>
      </c>
      <c r="H852" t="str">
        <f ca="1">IF(AND('Tracking Data'!N852&lt;&gt;"",'Tracking Data'!O852="",'Tracking Data'!$C852&lt;&gt;"Blocked",'Tracking Data'!$C852&lt;&gt;"Aborted"),1,"")</f>
        <v/>
      </c>
      <c r="I852" t="str">
        <f ca="1">IF(AND('Tracking Data'!O852&lt;&gt;"",'Tracking Data'!P852="",'Tracking Data'!$C852&lt;&gt;"Blocked",'Tracking Data'!$C852&lt;&gt;"Aborted"),1,"")</f>
        <v/>
      </c>
      <c r="J852" t="str">
        <f ca="1">IF(AND('Tracking Data'!P852&lt;&gt;"",'Tracking Data'!Q852="",'Tracking Data'!$C852&lt;&gt;"Blocked",'Tracking Data'!$C852&lt;&gt;"Aborted"),1,"")</f>
        <v/>
      </c>
      <c r="K852" t="str">
        <f ca="1">IF(AND('Tracking Data'!Q852&lt;&gt;"",'Tracking Data'!R852="",'Tracking Data'!$C852&lt;&gt;"Blocked",'Tracking Data'!$C852&lt;&gt;"Aborted"),1,"")</f>
        <v/>
      </c>
      <c r="L852" t="str">
        <f>IF('Tracking Data'!R852&lt;&gt;"",1,"")</f>
        <v/>
      </c>
      <c r="M852" t="b">
        <f>IF('Tracking Data'!H852="XS",0,IF('Tracking Data'!H852="S",2,IF('Tracking Data'!H852="M",3,IF('Tracking Data'!H852="L",5,IF('Tracking Data'!H852="XL",10)))))</f>
        <v>0</v>
      </c>
      <c r="N852" s="22" t="e">
        <f>WORKDAY('Tracking Data'!K852,M852)</f>
        <v>#VALUE!</v>
      </c>
      <c r="O852" s="22" t="e">
        <f>IF(L852&lt;&gt;1,N852,'Tracking Data'!R852)</f>
        <v>#VALUE!</v>
      </c>
    </row>
    <row r="853" spans="5:15" x14ac:dyDescent="0.25">
      <c r="E853" t="str">
        <f ca="1">IF(AND('Tracking Data'!K853&lt;&gt;"",'Tracking Data'!L853="",'Tracking Data'!$C853&lt;&gt;"Blocked",'Tracking Data'!$C853&lt;&gt;"Aborted"),1,"")</f>
        <v/>
      </c>
      <c r="F853" t="str">
        <f ca="1">IF(AND('Tracking Data'!L853&lt;&gt;"",'Tracking Data'!M853="",'Tracking Data'!$C853&lt;&gt;"Blocked",'Tracking Data'!$C853&lt;&gt;"Aborted"),1,"")</f>
        <v/>
      </c>
      <c r="G853" t="str">
        <f ca="1">IF(AND('Tracking Data'!M853&lt;&gt;"",'Tracking Data'!N853="",'Tracking Data'!$C853&lt;&gt;"Blocked",'Tracking Data'!$C853&lt;&gt;"Aborted"),1,"")</f>
        <v/>
      </c>
      <c r="H853" t="str">
        <f ca="1">IF(AND('Tracking Data'!N853&lt;&gt;"",'Tracking Data'!O853="",'Tracking Data'!$C853&lt;&gt;"Blocked",'Tracking Data'!$C853&lt;&gt;"Aborted"),1,"")</f>
        <v/>
      </c>
      <c r="I853" t="str">
        <f ca="1">IF(AND('Tracking Data'!O853&lt;&gt;"",'Tracking Data'!P853="",'Tracking Data'!$C853&lt;&gt;"Blocked",'Tracking Data'!$C853&lt;&gt;"Aborted"),1,"")</f>
        <v/>
      </c>
      <c r="J853" t="str">
        <f ca="1">IF(AND('Tracking Data'!P853&lt;&gt;"",'Tracking Data'!Q853="",'Tracking Data'!$C853&lt;&gt;"Blocked",'Tracking Data'!$C853&lt;&gt;"Aborted"),1,"")</f>
        <v/>
      </c>
      <c r="K853" t="str">
        <f ca="1">IF(AND('Tracking Data'!Q853&lt;&gt;"",'Tracking Data'!R853="",'Tracking Data'!$C853&lt;&gt;"Blocked",'Tracking Data'!$C853&lt;&gt;"Aborted"),1,"")</f>
        <v/>
      </c>
      <c r="L853" t="str">
        <f>IF('Tracking Data'!R853&lt;&gt;"",1,"")</f>
        <v/>
      </c>
      <c r="M853" t="b">
        <f>IF('Tracking Data'!H853="XS",0,IF('Tracking Data'!H853="S",2,IF('Tracking Data'!H853="M",3,IF('Tracking Data'!H853="L",5,IF('Tracking Data'!H853="XL",10)))))</f>
        <v>0</v>
      </c>
      <c r="N853" s="22" t="e">
        <f>WORKDAY('Tracking Data'!K853,M853)</f>
        <v>#VALUE!</v>
      </c>
      <c r="O853" s="22" t="e">
        <f>IF(L853&lt;&gt;1,N853,'Tracking Data'!R853)</f>
        <v>#VALUE!</v>
      </c>
    </row>
    <row r="854" spans="5:15" x14ac:dyDescent="0.25">
      <c r="E854" t="str">
        <f ca="1">IF(AND('Tracking Data'!K854&lt;&gt;"",'Tracking Data'!L854="",'Tracking Data'!$C854&lt;&gt;"Blocked",'Tracking Data'!$C854&lt;&gt;"Aborted"),1,"")</f>
        <v/>
      </c>
      <c r="F854" t="str">
        <f ca="1">IF(AND('Tracking Data'!L854&lt;&gt;"",'Tracking Data'!M854="",'Tracking Data'!$C854&lt;&gt;"Blocked",'Tracking Data'!$C854&lt;&gt;"Aborted"),1,"")</f>
        <v/>
      </c>
      <c r="G854" t="str">
        <f ca="1">IF(AND('Tracking Data'!M854&lt;&gt;"",'Tracking Data'!N854="",'Tracking Data'!$C854&lt;&gt;"Blocked",'Tracking Data'!$C854&lt;&gt;"Aborted"),1,"")</f>
        <v/>
      </c>
      <c r="H854" t="str">
        <f ca="1">IF(AND('Tracking Data'!N854&lt;&gt;"",'Tracking Data'!O854="",'Tracking Data'!$C854&lt;&gt;"Blocked",'Tracking Data'!$C854&lt;&gt;"Aborted"),1,"")</f>
        <v/>
      </c>
      <c r="I854" t="str">
        <f ca="1">IF(AND('Tracking Data'!O854&lt;&gt;"",'Tracking Data'!P854="",'Tracking Data'!$C854&lt;&gt;"Blocked",'Tracking Data'!$C854&lt;&gt;"Aborted"),1,"")</f>
        <v/>
      </c>
      <c r="J854" t="str">
        <f ca="1">IF(AND('Tracking Data'!P854&lt;&gt;"",'Tracking Data'!Q854="",'Tracking Data'!$C854&lt;&gt;"Blocked",'Tracking Data'!$C854&lt;&gt;"Aborted"),1,"")</f>
        <v/>
      </c>
      <c r="K854" t="str">
        <f ca="1">IF(AND('Tracking Data'!Q854&lt;&gt;"",'Tracking Data'!R854="",'Tracking Data'!$C854&lt;&gt;"Blocked",'Tracking Data'!$C854&lt;&gt;"Aborted"),1,"")</f>
        <v/>
      </c>
      <c r="L854" t="str">
        <f>IF('Tracking Data'!R854&lt;&gt;"",1,"")</f>
        <v/>
      </c>
      <c r="M854" t="b">
        <f>IF('Tracking Data'!H854="XS",0,IF('Tracking Data'!H854="S",2,IF('Tracking Data'!H854="M",3,IF('Tracking Data'!H854="L",5,IF('Tracking Data'!H854="XL",10)))))</f>
        <v>0</v>
      </c>
      <c r="N854" s="22" t="e">
        <f>WORKDAY('Tracking Data'!K854,M854)</f>
        <v>#VALUE!</v>
      </c>
      <c r="O854" s="22" t="e">
        <f>IF(L854&lt;&gt;1,N854,'Tracking Data'!R854)</f>
        <v>#VALUE!</v>
      </c>
    </row>
    <row r="855" spans="5:15" x14ac:dyDescent="0.25">
      <c r="E855" t="str">
        <f ca="1">IF(AND('Tracking Data'!K855&lt;&gt;"",'Tracking Data'!L855="",'Tracking Data'!$C855&lt;&gt;"Blocked",'Tracking Data'!$C855&lt;&gt;"Aborted"),1,"")</f>
        <v/>
      </c>
      <c r="F855" t="str">
        <f ca="1">IF(AND('Tracking Data'!L855&lt;&gt;"",'Tracking Data'!M855="",'Tracking Data'!$C855&lt;&gt;"Blocked",'Tracking Data'!$C855&lt;&gt;"Aborted"),1,"")</f>
        <v/>
      </c>
      <c r="G855" t="str">
        <f ca="1">IF(AND('Tracking Data'!M855&lt;&gt;"",'Tracking Data'!N855="",'Tracking Data'!$C855&lt;&gt;"Blocked",'Tracking Data'!$C855&lt;&gt;"Aborted"),1,"")</f>
        <v/>
      </c>
      <c r="H855" t="str">
        <f ca="1">IF(AND('Tracking Data'!N855&lt;&gt;"",'Tracking Data'!O855="",'Tracking Data'!$C855&lt;&gt;"Blocked",'Tracking Data'!$C855&lt;&gt;"Aborted"),1,"")</f>
        <v/>
      </c>
      <c r="I855" t="str">
        <f ca="1">IF(AND('Tracking Data'!O855&lt;&gt;"",'Tracking Data'!P855="",'Tracking Data'!$C855&lt;&gt;"Blocked",'Tracking Data'!$C855&lt;&gt;"Aborted"),1,"")</f>
        <v/>
      </c>
      <c r="J855" t="str">
        <f ca="1">IF(AND('Tracking Data'!P855&lt;&gt;"",'Tracking Data'!Q855="",'Tracking Data'!$C855&lt;&gt;"Blocked",'Tracking Data'!$C855&lt;&gt;"Aborted"),1,"")</f>
        <v/>
      </c>
      <c r="K855" t="str">
        <f ca="1">IF(AND('Tracking Data'!Q855&lt;&gt;"",'Tracking Data'!R855="",'Tracking Data'!$C855&lt;&gt;"Blocked",'Tracking Data'!$C855&lt;&gt;"Aborted"),1,"")</f>
        <v/>
      </c>
      <c r="L855" t="str">
        <f>IF('Tracking Data'!R855&lt;&gt;"",1,"")</f>
        <v/>
      </c>
      <c r="M855" t="b">
        <f>IF('Tracking Data'!H855="XS",0,IF('Tracking Data'!H855="S",2,IF('Tracking Data'!H855="M",3,IF('Tracking Data'!H855="L",5,IF('Tracking Data'!H855="XL",10)))))</f>
        <v>0</v>
      </c>
      <c r="N855" s="22" t="e">
        <f>WORKDAY('Tracking Data'!K855,M855)</f>
        <v>#VALUE!</v>
      </c>
      <c r="O855" s="22" t="e">
        <f>IF(L855&lt;&gt;1,N855,'Tracking Data'!R855)</f>
        <v>#VALUE!</v>
      </c>
    </row>
    <row r="856" spans="5:15" x14ac:dyDescent="0.25">
      <c r="E856" t="str">
        <f ca="1">IF(AND('Tracking Data'!K856&lt;&gt;"",'Tracking Data'!L856="",'Tracking Data'!$C856&lt;&gt;"Blocked",'Tracking Data'!$C856&lt;&gt;"Aborted"),1,"")</f>
        <v/>
      </c>
      <c r="F856" t="str">
        <f ca="1">IF(AND('Tracking Data'!L856&lt;&gt;"",'Tracking Data'!M856="",'Tracking Data'!$C856&lt;&gt;"Blocked",'Tracking Data'!$C856&lt;&gt;"Aborted"),1,"")</f>
        <v/>
      </c>
      <c r="G856" t="str">
        <f ca="1">IF(AND('Tracking Data'!M856&lt;&gt;"",'Tracking Data'!N856="",'Tracking Data'!$C856&lt;&gt;"Blocked",'Tracking Data'!$C856&lt;&gt;"Aborted"),1,"")</f>
        <v/>
      </c>
      <c r="H856" t="str">
        <f ca="1">IF(AND('Tracking Data'!N856&lt;&gt;"",'Tracking Data'!O856="",'Tracking Data'!$C856&lt;&gt;"Blocked",'Tracking Data'!$C856&lt;&gt;"Aborted"),1,"")</f>
        <v/>
      </c>
      <c r="I856" t="str">
        <f ca="1">IF(AND('Tracking Data'!O856&lt;&gt;"",'Tracking Data'!P856="",'Tracking Data'!$C856&lt;&gt;"Blocked",'Tracking Data'!$C856&lt;&gt;"Aborted"),1,"")</f>
        <v/>
      </c>
      <c r="J856" t="str">
        <f ca="1">IF(AND('Tracking Data'!P856&lt;&gt;"",'Tracking Data'!Q856="",'Tracking Data'!$C856&lt;&gt;"Blocked",'Tracking Data'!$C856&lt;&gt;"Aborted"),1,"")</f>
        <v/>
      </c>
      <c r="K856" t="str">
        <f ca="1">IF(AND('Tracking Data'!Q856&lt;&gt;"",'Tracking Data'!R856="",'Tracking Data'!$C856&lt;&gt;"Blocked",'Tracking Data'!$C856&lt;&gt;"Aborted"),1,"")</f>
        <v/>
      </c>
      <c r="L856" t="str">
        <f>IF('Tracking Data'!R856&lt;&gt;"",1,"")</f>
        <v/>
      </c>
      <c r="M856" t="b">
        <f>IF('Tracking Data'!H856="XS",0,IF('Tracking Data'!H856="S",2,IF('Tracking Data'!H856="M",3,IF('Tracking Data'!H856="L",5,IF('Tracking Data'!H856="XL",10)))))</f>
        <v>0</v>
      </c>
      <c r="N856" s="22" t="e">
        <f>WORKDAY('Tracking Data'!K856,M856)</f>
        <v>#VALUE!</v>
      </c>
      <c r="O856" s="22" t="e">
        <f>IF(L856&lt;&gt;1,N856,'Tracking Data'!R856)</f>
        <v>#VALUE!</v>
      </c>
    </row>
    <row r="857" spans="5:15" x14ac:dyDescent="0.25">
      <c r="E857" t="str">
        <f ca="1">IF(AND('Tracking Data'!K857&lt;&gt;"",'Tracking Data'!L857="",'Tracking Data'!$C857&lt;&gt;"Blocked",'Tracking Data'!$C857&lt;&gt;"Aborted"),1,"")</f>
        <v/>
      </c>
      <c r="F857" t="str">
        <f ca="1">IF(AND('Tracking Data'!L857&lt;&gt;"",'Tracking Data'!M857="",'Tracking Data'!$C857&lt;&gt;"Blocked",'Tracking Data'!$C857&lt;&gt;"Aborted"),1,"")</f>
        <v/>
      </c>
      <c r="G857" t="str">
        <f ca="1">IF(AND('Tracking Data'!M857&lt;&gt;"",'Tracking Data'!N857="",'Tracking Data'!$C857&lt;&gt;"Blocked",'Tracking Data'!$C857&lt;&gt;"Aborted"),1,"")</f>
        <v/>
      </c>
      <c r="H857" t="str">
        <f ca="1">IF(AND('Tracking Data'!N857&lt;&gt;"",'Tracking Data'!O857="",'Tracking Data'!$C857&lt;&gt;"Blocked",'Tracking Data'!$C857&lt;&gt;"Aborted"),1,"")</f>
        <v/>
      </c>
      <c r="I857" t="str">
        <f ca="1">IF(AND('Tracking Data'!O857&lt;&gt;"",'Tracking Data'!P857="",'Tracking Data'!$C857&lt;&gt;"Blocked",'Tracking Data'!$C857&lt;&gt;"Aborted"),1,"")</f>
        <v/>
      </c>
      <c r="J857" t="str">
        <f ca="1">IF(AND('Tracking Data'!P857&lt;&gt;"",'Tracking Data'!Q857="",'Tracking Data'!$C857&lt;&gt;"Blocked",'Tracking Data'!$C857&lt;&gt;"Aborted"),1,"")</f>
        <v/>
      </c>
      <c r="K857" t="str">
        <f ca="1">IF(AND('Tracking Data'!Q857&lt;&gt;"",'Tracking Data'!R857="",'Tracking Data'!$C857&lt;&gt;"Blocked",'Tracking Data'!$C857&lt;&gt;"Aborted"),1,"")</f>
        <v/>
      </c>
      <c r="L857" t="str">
        <f>IF('Tracking Data'!R857&lt;&gt;"",1,"")</f>
        <v/>
      </c>
      <c r="M857" t="b">
        <f>IF('Tracking Data'!H857="XS",0,IF('Tracking Data'!H857="S",2,IF('Tracking Data'!H857="M",3,IF('Tracking Data'!H857="L",5,IF('Tracking Data'!H857="XL",10)))))</f>
        <v>0</v>
      </c>
      <c r="N857" s="22" t="e">
        <f>WORKDAY('Tracking Data'!K857,M857)</f>
        <v>#VALUE!</v>
      </c>
      <c r="O857" s="22" t="e">
        <f>IF(L857&lt;&gt;1,N857,'Tracking Data'!R857)</f>
        <v>#VALUE!</v>
      </c>
    </row>
    <row r="858" spans="5:15" x14ac:dyDescent="0.25">
      <c r="E858" t="str">
        <f ca="1">IF(AND('Tracking Data'!K858&lt;&gt;"",'Tracking Data'!L858="",'Tracking Data'!$C858&lt;&gt;"Blocked",'Tracking Data'!$C858&lt;&gt;"Aborted"),1,"")</f>
        <v/>
      </c>
      <c r="F858" t="str">
        <f ca="1">IF(AND('Tracking Data'!L858&lt;&gt;"",'Tracking Data'!M858="",'Tracking Data'!$C858&lt;&gt;"Blocked",'Tracking Data'!$C858&lt;&gt;"Aborted"),1,"")</f>
        <v/>
      </c>
      <c r="G858" t="str">
        <f ca="1">IF(AND('Tracking Data'!M858&lt;&gt;"",'Tracking Data'!N858="",'Tracking Data'!$C858&lt;&gt;"Blocked",'Tracking Data'!$C858&lt;&gt;"Aborted"),1,"")</f>
        <v/>
      </c>
      <c r="H858" t="str">
        <f ca="1">IF(AND('Tracking Data'!N858&lt;&gt;"",'Tracking Data'!O858="",'Tracking Data'!$C858&lt;&gt;"Blocked",'Tracking Data'!$C858&lt;&gt;"Aborted"),1,"")</f>
        <v/>
      </c>
      <c r="I858" t="str">
        <f ca="1">IF(AND('Tracking Data'!O858&lt;&gt;"",'Tracking Data'!P858="",'Tracking Data'!$C858&lt;&gt;"Blocked",'Tracking Data'!$C858&lt;&gt;"Aborted"),1,"")</f>
        <v/>
      </c>
      <c r="J858" t="str">
        <f ca="1">IF(AND('Tracking Data'!P858&lt;&gt;"",'Tracking Data'!Q858="",'Tracking Data'!$C858&lt;&gt;"Blocked",'Tracking Data'!$C858&lt;&gt;"Aborted"),1,"")</f>
        <v/>
      </c>
      <c r="K858" t="str">
        <f ca="1">IF(AND('Tracking Data'!Q858&lt;&gt;"",'Tracking Data'!R858="",'Tracking Data'!$C858&lt;&gt;"Blocked",'Tracking Data'!$C858&lt;&gt;"Aborted"),1,"")</f>
        <v/>
      </c>
      <c r="L858" t="str">
        <f>IF('Tracking Data'!R858&lt;&gt;"",1,"")</f>
        <v/>
      </c>
      <c r="M858" t="b">
        <f>IF('Tracking Data'!H858="XS",0,IF('Tracking Data'!H858="S",2,IF('Tracking Data'!H858="M",3,IF('Tracking Data'!H858="L",5,IF('Tracking Data'!H858="XL",10)))))</f>
        <v>0</v>
      </c>
      <c r="N858" s="22" t="e">
        <f>WORKDAY('Tracking Data'!K858,M858)</f>
        <v>#VALUE!</v>
      </c>
      <c r="O858" s="22" t="e">
        <f>IF(L858&lt;&gt;1,N858,'Tracking Data'!R858)</f>
        <v>#VALUE!</v>
      </c>
    </row>
    <row r="859" spans="5:15" x14ac:dyDescent="0.25">
      <c r="E859" t="str">
        <f ca="1">IF(AND('Tracking Data'!K859&lt;&gt;"",'Tracking Data'!L859="",'Tracking Data'!$C859&lt;&gt;"Blocked",'Tracking Data'!$C859&lt;&gt;"Aborted"),1,"")</f>
        <v/>
      </c>
      <c r="F859" t="str">
        <f ca="1">IF(AND('Tracking Data'!L859&lt;&gt;"",'Tracking Data'!M859="",'Tracking Data'!$C859&lt;&gt;"Blocked",'Tracking Data'!$C859&lt;&gt;"Aborted"),1,"")</f>
        <v/>
      </c>
      <c r="G859" t="str">
        <f ca="1">IF(AND('Tracking Data'!M859&lt;&gt;"",'Tracking Data'!N859="",'Tracking Data'!$C859&lt;&gt;"Blocked",'Tracking Data'!$C859&lt;&gt;"Aborted"),1,"")</f>
        <v/>
      </c>
      <c r="H859" t="str">
        <f ca="1">IF(AND('Tracking Data'!N859&lt;&gt;"",'Tracking Data'!O859="",'Tracking Data'!$C859&lt;&gt;"Blocked",'Tracking Data'!$C859&lt;&gt;"Aborted"),1,"")</f>
        <v/>
      </c>
      <c r="I859" t="str">
        <f ca="1">IF(AND('Tracking Data'!O859&lt;&gt;"",'Tracking Data'!P859="",'Tracking Data'!$C859&lt;&gt;"Blocked",'Tracking Data'!$C859&lt;&gt;"Aborted"),1,"")</f>
        <v/>
      </c>
      <c r="J859" t="str">
        <f ca="1">IF(AND('Tracking Data'!P859&lt;&gt;"",'Tracking Data'!Q859="",'Tracking Data'!$C859&lt;&gt;"Blocked",'Tracking Data'!$C859&lt;&gt;"Aborted"),1,"")</f>
        <v/>
      </c>
      <c r="K859" t="str">
        <f ca="1">IF(AND('Tracking Data'!Q859&lt;&gt;"",'Tracking Data'!R859="",'Tracking Data'!$C859&lt;&gt;"Blocked",'Tracking Data'!$C859&lt;&gt;"Aborted"),1,"")</f>
        <v/>
      </c>
      <c r="L859" t="str">
        <f>IF('Tracking Data'!R859&lt;&gt;"",1,"")</f>
        <v/>
      </c>
      <c r="M859" t="b">
        <f>IF('Tracking Data'!H859="XS",0,IF('Tracking Data'!H859="S",2,IF('Tracking Data'!H859="M",3,IF('Tracking Data'!H859="L",5,IF('Tracking Data'!H859="XL",10)))))</f>
        <v>0</v>
      </c>
      <c r="N859" s="22" t="e">
        <f>WORKDAY('Tracking Data'!K859,M859)</f>
        <v>#VALUE!</v>
      </c>
      <c r="O859" s="22" t="e">
        <f>IF(L859&lt;&gt;1,N859,'Tracking Data'!R859)</f>
        <v>#VALUE!</v>
      </c>
    </row>
    <row r="860" spans="5:15" x14ac:dyDescent="0.25">
      <c r="E860" t="str">
        <f ca="1">IF(AND('Tracking Data'!K860&lt;&gt;"",'Tracking Data'!L860="",'Tracking Data'!$C860&lt;&gt;"Blocked",'Tracking Data'!$C860&lt;&gt;"Aborted"),1,"")</f>
        <v/>
      </c>
      <c r="F860" t="str">
        <f ca="1">IF(AND('Tracking Data'!L860&lt;&gt;"",'Tracking Data'!M860="",'Tracking Data'!$C860&lt;&gt;"Blocked",'Tracking Data'!$C860&lt;&gt;"Aborted"),1,"")</f>
        <v/>
      </c>
      <c r="G860" t="str">
        <f ca="1">IF(AND('Tracking Data'!M860&lt;&gt;"",'Tracking Data'!N860="",'Tracking Data'!$C860&lt;&gt;"Blocked",'Tracking Data'!$C860&lt;&gt;"Aborted"),1,"")</f>
        <v/>
      </c>
      <c r="H860" t="str">
        <f ca="1">IF(AND('Tracking Data'!N860&lt;&gt;"",'Tracking Data'!O860="",'Tracking Data'!$C860&lt;&gt;"Blocked",'Tracking Data'!$C860&lt;&gt;"Aborted"),1,"")</f>
        <v/>
      </c>
      <c r="I860" t="str">
        <f ca="1">IF(AND('Tracking Data'!O860&lt;&gt;"",'Tracking Data'!P860="",'Tracking Data'!$C860&lt;&gt;"Blocked",'Tracking Data'!$C860&lt;&gt;"Aborted"),1,"")</f>
        <v/>
      </c>
      <c r="J860" t="str">
        <f ca="1">IF(AND('Tracking Data'!P860&lt;&gt;"",'Tracking Data'!Q860="",'Tracking Data'!$C860&lt;&gt;"Blocked",'Tracking Data'!$C860&lt;&gt;"Aborted"),1,"")</f>
        <v/>
      </c>
      <c r="K860" t="str">
        <f ca="1">IF(AND('Tracking Data'!Q860&lt;&gt;"",'Tracking Data'!R860="",'Tracking Data'!$C860&lt;&gt;"Blocked",'Tracking Data'!$C860&lt;&gt;"Aborted"),1,"")</f>
        <v/>
      </c>
      <c r="L860" t="str">
        <f>IF('Tracking Data'!R860&lt;&gt;"",1,"")</f>
        <v/>
      </c>
      <c r="M860" t="b">
        <f>IF('Tracking Data'!H860="XS",0,IF('Tracking Data'!H860="S",2,IF('Tracking Data'!H860="M",3,IF('Tracking Data'!H860="L",5,IF('Tracking Data'!H860="XL",10)))))</f>
        <v>0</v>
      </c>
      <c r="N860" s="22" t="e">
        <f>WORKDAY('Tracking Data'!K860,M860)</f>
        <v>#VALUE!</v>
      </c>
      <c r="O860" s="22" t="e">
        <f>IF(L860&lt;&gt;1,N860,'Tracking Data'!R860)</f>
        <v>#VALUE!</v>
      </c>
    </row>
    <row r="861" spans="5:15" x14ac:dyDescent="0.25">
      <c r="E861" t="str">
        <f ca="1">IF(AND('Tracking Data'!K861&lt;&gt;"",'Tracking Data'!L861="",'Tracking Data'!$C861&lt;&gt;"Blocked",'Tracking Data'!$C861&lt;&gt;"Aborted"),1,"")</f>
        <v/>
      </c>
      <c r="F861" t="str">
        <f ca="1">IF(AND('Tracking Data'!L861&lt;&gt;"",'Tracking Data'!M861="",'Tracking Data'!$C861&lt;&gt;"Blocked",'Tracking Data'!$C861&lt;&gt;"Aborted"),1,"")</f>
        <v/>
      </c>
      <c r="G861" t="str">
        <f ca="1">IF(AND('Tracking Data'!M861&lt;&gt;"",'Tracking Data'!N861="",'Tracking Data'!$C861&lt;&gt;"Blocked",'Tracking Data'!$C861&lt;&gt;"Aborted"),1,"")</f>
        <v/>
      </c>
      <c r="H861" t="str">
        <f ca="1">IF(AND('Tracking Data'!N861&lt;&gt;"",'Tracking Data'!O861="",'Tracking Data'!$C861&lt;&gt;"Blocked",'Tracking Data'!$C861&lt;&gt;"Aborted"),1,"")</f>
        <v/>
      </c>
      <c r="I861" t="str">
        <f ca="1">IF(AND('Tracking Data'!O861&lt;&gt;"",'Tracking Data'!P861="",'Tracking Data'!$C861&lt;&gt;"Blocked",'Tracking Data'!$C861&lt;&gt;"Aborted"),1,"")</f>
        <v/>
      </c>
      <c r="J861" t="str">
        <f ca="1">IF(AND('Tracking Data'!P861&lt;&gt;"",'Tracking Data'!Q861="",'Tracking Data'!$C861&lt;&gt;"Blocked",'Tracking Data'!$C861&lt;&gt;"Aborted"),1,"")</f>
        <v/>
      </c>
      <c r="K861" t="str">
        <f ca="1">IF(AND('Tracking Data'!Q861&lt;&gt;"",'Tracking Data'!R861="",'Tracking Data'!$C861&lt;&gt;"Blocked",'Tracking Data'!$C861&lt;&gt;"Aborted"),1,"")</f>
        <v/>
      </c>
      <c r="L861" t="str">
        <f>IF('Tracking Data'!R861&lt;&gt;"",1,"")</f>
        <v/>
      </c>
      <c r="M861" t="b">
        <f>IF('Tracking Data'!H861="XS",0,IF('Tracking Data'!H861="S",2,IF('Tracking Data'!H861="M",3,IF('Tracking Data'!H861="L",5,IF('Tracking Data'!H861="XL",10)))))</f>
        <v>0</v>
      </c>
      <c r="N861" s="22" t="e">
        <f>WORKDAY('Tracking Data'!K861,M861)</f>
        <v>#VALUE!</v>
      </c>
      <c r="O861" s="22" t="e">
        <f>IF(L861&lt;&gt;1,N861,'Tracking Data'!R861)</f>
        <v>#VALUE!</v>
      </c>
    </row>
    <row r="862" spans="5:15" x14ac:dyDescent="0.25">
      <c r="E862" t="str">
        <f ca="1">IF(AND('Tracking Data'!K862&lt;&gt;"",'Tracking Data'!L862="",'Tracking Data'!$C862&lt;&gt;"Blocked",'Tracking Data'!$C862&lt;&gt;"Aborted"),1,"")</f>
        <v/>
      </c>
      <c r="F862" t="str">
        <f ca="1">IF(AND('Tracking Data'!L862&lt;&gt;"",'Tracking Data'!M862="",'Tracking Data'!$C862&lt;&gt;"Blocked",'Tracking Data'!$C862&lt;&gt;"Aborted"),1,"")</f>
        <v/>
      </c>
      <c r="G862" t="str">
        <f ca="1">IF(AND('Tracking Data'!M862&lt;&gt;"",'Tracking Data'!N862="",'Tracking Data'!$C862&lt;&gt;"Blocked",'Tracking Data'!$C862&lt;&gt;"Aborted"),1,"")</f>
        <v/>
      </c>
      <c r="H862" t="str">
        <f ca="1">IF(AND('Tracking Data'!N862&lt;&gt;"",'Tracking Data'!O862="",'Tracking Data'!$C862&lt;&gt;"Blocked",'Tracking Data'!$C862&lt;&gt;"Aborted"),1,"")</f>
        <v/>
      </c>
      <c r="I862" t="str">
        <f ca="1">IF(AND('Tracking Data'!O862&lt;&gt;"",'Tracking Data'!P862="",'Tracking Data'!$C862&lt;&gt;"Blocked",'Tracking Data'!$C862&lt;&gt;"Aborted"),1,"")</f>
        <v/>
      </c>
      <c r="J862" t="str">
        <f ca="1">IF(AND('Tracking Data'!P862&lt;&gt;"",'Tracking Data'!Q862="",'Tracking Data'!$C862&lt;&gt;"Blocked",'Tracking Data'!$C862&lt;&gt;"Aborted"),1,"")</f>
        <v/>
      </c>
      <c r="K862" t="str">
        <f ca="1">IF(AND('Tracking Data'!Q862&lt;&gt;"",'Tracking Data'!R862="",'Tracking Data'!$C862&lt;&gt;"Blocked",'Tracking Data'!$C862&lt;&gt;"Aborted"),1,"")</f>
        <v/>
      </c>
      <c r="L862" t="str">
        <f>IF('Tracking Data'!R862&lt;&gt;"",1,"")</f>
        <v/>
      </c>
      <c r="M862" t="b">
        <f>IF('Tracking Data'!H862="XS",0,IF('Tracking Data'!H862="S",2,IF('Tracking Data'!H862="M",3,IF('Tracking Data'!H862="L",5,IF('Tracking Data'!H862="XL",10)))))</f>
        <v>0</v>
      </c>
      <c r="N862" s="22" t="e">
        <f>WORKDAY('Tracking Data'!K862,M862)</f>
        <v>#VALUE!</v>
      </c>
      <c r="O862" s="22" t="e">
        <f>IF(L862&lt;&gt;1,N862,'Tracking Data'!R862)</f>
        <v>#VALUE!</v>
      </c>
    </row>
    <row r="863" spans="5:15" x14ac:dyDescent="0.25">
      <c r="E863" t="str">
        <f ca="1">IF(AND('Tracking Data'!K863&lt;&gt;"",'Tracking Data'!L863="",'Tracking Data'!$C863&lt;&gt;"Blocked",'Tracking Data'!$C863&lt;&gt;"Aborted"),1,"")</f>
        <v/>
      </c>
      <c r="F863" t="str">
        <f ca="1">IF(AND('Tracking Data'!L863&lt;&gt;"",'Tracking Data'!M863="",'Tracking Data'!$C863&lt;&gt;"Blocked",'Tracking Data'!$C863&lt;&gt;"Aborted"),1,"")</f>
        <v/>
      </c>
      <c r="G863" t="str">
        <f ca="1">IF(AND('Tracking Data'!M863&lt;&gt;"",'Tracking Data'!N863="",'Tracking Data'!$C863&lt;&gt;"Blocked",'Tracking Data'!$C863&lt;&gt;"Aborted"),1,"")</f>
        <v/>
      </c>
      <c r="H863" t="str">
        <f ca="1">IF(AND('Tracking Data'!N863&lt;&gt;"",'Tracking Data'!O863="",'Tracking Data'!$C863&lt;&gt;"Blocked",'Tracking Data'!$C863&lt;&gt;"Aborted"),1,"")</f>
        <v/>
      </c>
      <c r="I863" t="str">
        <f ca="1">IF(AND('Tracking Data'!O863&lt;&gt;"",'Tracking Data'!P863="",'Tracking Data'!$C863&lt;&gt;"Blocked",'Tracking Data'!$C863&lt;&gt;"Aborted"),1,"")</f>
        <v/>
      </c>
      <c r="J863" t="str">
        <f ca="1">IF(AND('Tracking Data'!P863&lt;&gt;"",'Tracking Data'!Q863="",'Tracking Data'!$C863&lt;&gt;"Blocked",'Tracking Data'!$C863&lt;&gt;"Aborted"),1,"")</f>
        <v/>
      </c>
      <c r="K863" t="str">
        <f ca="1">IF(AND('Tracking Data'!Q863&lt;&gt;"",'Tracking Data'!R863="",'Tracking Data'!$C863&lt;&gt;"Blocked",'Tracking Data'!$C863&lt;&gt;"Aborted"),1,"")</f>
        <v/>
      </c>
      <c r="L863" t="str">
        <f>IF('Tracking Data'!R863&lt;&gt;"",1,"")</f>
        <v/>
      </c>
      <c r="M863" t="b">
        <f>IF('Tracking Data'!H863="XS",0,IF('Tracking Data'!H863="S",2,IF('Tracking Data'!H863="M",3,IF('Tracking Data'!H863="L",5,IF('Tracking Data'!H863="XL",10)))))</f>
        <v>0</v>
      </c>
      <c r="N863" s="22" t="e">
        <f>WORKDAY('Tracking Data'!K863,M863)</f>
        <v>#VALUE!</v>
      </c>
      <c r="O863" s="22" t="e">
        <f>IF(L863&lt;&gt;1,N863,'Tracking Data'!R863)</f>
        <v>#VALUE!</v>
      </c>
    </row>
    <row r="864" spans="5:15" x14ac:dyDescent="0.25">
      <c r="E864" t="str">
        <f ca="1">IF(AND('Tracking Data'!K864&lt;&gt;"",'Tracking Data'!L864="",'Tracking Data'!$C864&lt;&gt;"Blocked",'Tracking Data'!$C864&lt;&gt;"Aborted"),1,"")</f>
        <v/>
      </c>
      <c r="F864" t="str">
        <f ca="1">IF(AND('Tracking Data'!L864&lt;&gt;"",'Tracking Data'!M864="",'Tracking Data'!$C864&lt;&gt;"Blocked",'Tracking Data'!$C864&lt;&gt;"Aborted"),1,"")</f>
        <v/>
      </c>
      <c r="G864" t="str">
        <f ca="1">IF(AND('Tracking Data'!M864&lt;&gt;"",'Tracking Data'!N864="",'Tracking Data'!$C864&lt;&gt;"Blocked",'Tracking Data'!$C864&lt;&gt;"Aborted"),1,"")</f>
        <v/>
      </c>
      <c r="H864" t="str">
        <f ca="1">IF(AND('Tracking Data'!N864&lt;&gt;"",'Tracking Data'!O864="",'Tracking Data'!$C864&lt;&gt;"Blocked",'Tracking Data'!$C864&lt;&gt;"Aborted"),1,"")</f>
        <v/>
      </c>
      <c r="I864" t="str">
        <f ca="1">IF(AND('Tracking Data'!O864&lt;&gt;"",'Tracking Data'!P864="",'Tracking Data'!$C864&lt;&gt;"Blocked",'Tracking Data'!$C864&lt;&gt;"Aborted"),1,"")</f>
        <v/>
      </c>
      <c r="J864" t="str">
        <f ca="1">IF(AND('Tracking Data'!P864&lt;&gt;"",'Tracking Data'!Q864="",'Tracking Data'!$C864&lt;&gt;"Blocked",'Tracking Data'!$C864&lt;&gt;"Aborted"),1,"")</f>
        <v/>
      </c>
      <c r="K864" t="str">
        <f ca="1">IF(AND('Tracking Data'!Q864&lt;&gt;"",'Tracking Data'!R864="",'Tracking Data'!$C864&lt;&gt;"Blocked",'Tracking Data'!$C864&lt;&gt;"Aborted"),1,"")</f>
        <v/>
      </c>
      <c r="L864" t="str">
        <f>IF('Tracking Data'!R864&lt;&gt;"",1,"")</f>
        <v/>
      </c>
      <c r="M864" t="b">
        <f>IF('Tracking Data'!H864="XS",0,IF('Tracking Data'!H864="S",2,IF('Tracking Data'!H864="M",3,IF('Tracking Data'!H864="L",5,IF('Tracking Data'!H864="XL",10)))))</f>
        <v>0</v>
      </c>
      <c r="N864" s="22" t="e">
        <f>WORKDAY('Tracking Data'!K864,M864)</f>
        <v>#VALUE!</v>
      </c>
      <c r="O864" s="22" t="e">
        <f>IF(L864&lt;&gt;1,N864,'Tracking Data'!R864)</f>
        <v>#VALUE!</v>
      </c>
    </row>
    <row r="865" spans="5:15" x14ac:dyDescent="0.25">
      <c r="E865" t="str">
        <f ca="1">IF(AND('Tracking Data'!K865&lt;&gt;"",'Tracking Data'!L865="",'Tracking Data'!$C865&lt;&gt;"Blocked",'Tracking Data'!$C865&lt;&gt;"Aborted"),1,"")</f>
        <v/>
      </c>
      <c r="F865" t="str">
        <f ca="1">IF(AND('Tracking Data'!L865&lt;&gt;"",'Tracking Data'!M865="",'Tracking Data'!$C865&lt;&gt;"Blocked",'Tracking Data'!$C865&lt;&gt;"Aborted"),1,"")</f>
        <v/>
      </c>
      <c r="G865" t="str">
        <f ca="1">IF(AND('Tracking Data'!M865&lt;&gt;"",'Tracking Data'!N865="",'Tracking Data'!$C865&lt;&gt;"Blocked",'Tracking Data'!$C865&lt;&gt;"Aborted"),1,"")</f>
        <v/>
      </c>
      <c r="H865" t="str">
        <f ca="1">IF(AND('Tracking Data'!N865&lt;&gt;"",'Tracking Data'!O865="",'Tracking Data'!$C865&lt;&gt;"Blocked",'Tracking Data'!$C865&lt;&gt;"Aborted"),1,"")</f>
        <v/>
      </c>
      <c r="I865" t="str">
        <f ca="1">IF(AND('Tracking Data'!O865&lt;&gt;"",'Tracking Data'!P865="",'Tracking Data'!$C865&lt;&gt;"Blocked",'Tracking Data'!$C865&lt;&gt;"Aborted"),1,"")</f>
        <v/>
      </c>
      <c r="J865" t="str">
        <f ca="1">IF(AND('Tracking Data'!P865&lt;&gt;"",'Tracking Data'!Q865="",'Tracking Data'!$C865&lt;&gt;"Blocked",'Tracking Data'!$C865&lt;&gt;"Aborted"),1,"")</f>
        <v/>
      </c>
      <c r="K865" t="str">
        <f ca="1">IF(AND('Tracking Data'!Q865&lt;&gt;"",'Tracking Data'!R865="",'Tracking Data'!$C865&lt;&gt;"Blocked",'Tracking Data'!$C865&lt;&gt;"Aborted"),1,"")</f>
        <v/>
      </c>
      <c r="L865" t="str">
        <f>IF('Tracking Data'!R865&lt;&gt;"",1,"")</f>
        <v/>
      </c>
      <c r="M865" t="b">
        <f>IF('Tracking Data'!H865="XS",0,IF('Tracking Data'!H865="S",2,IF('Tracking Data'!H865="M",3,IF('Tracking Data'!H865="L",5,IF('Tracking Data'!H865="XL",10)))))</f>
        <v>0</v>
      </c>
      <c r="N865" s="22" t="e">
        <f>WORKDAY('Tracking Data'!K865,M865)</f>
        <v>#VALUE!</v>
      </c>
      <c r="O865" s="22" t="e">
        <f>IF(L865&lt;&gt;1,N865,'Tracking Data'!R865)</f>
        <v>#VALUE!</v>
      </c>
    </row>
    <row r="866" spans="5:15" x14ac:dyDescent="0.25">
      <c r="E866" t="str">
        <f ca="1">IF(AND('Tracking Data'!K866&lt;&gt;"",'Tracking Data'!L866="",'Tracking Data'!$C866&lt;&gt;"Blocked",'Tracking Data'!$C866&lt;&gt;"Aborted"),1,"")</f>
        <v/>
      </c>
      <c r="F866" t="str">
        <f ca="1">IF(AND('Tracking Data'!L866&lt;&gt;"",'Tracking Data'!M866="",'Tracking Data'!$C866&lt;&gt;"Blocked",'Tracking Data'!$C866&lt;&gt;"Aborted"),1,"")</f>
        <v/>
      </c>
      <c r="G866" t="str">
        <f ca="1">IF(AND('Tracking Data'!M866&lt;&gt;"",'Tracking Data'!N866="",'Tracking Data'!$C866&lt;&gt;"Blocked",'Tracking Data'!$C866&lt;&gt;"Aborted"),1,"")</f>
        <v/>
      </c>
      <c r="H866" t="str">
        <f ca="1">IF(AND('Tracking Data'!N866&lt;&gt;"",'Tracking Data'!O866="",'Tracking Data'!$C866&lt;&gt;"Blocked",'Tracking Data'!$C866&lt;&gt;"Aborted"),1,"")</f>
        <v/>
      </c>
      <c r="I866" t="str">
        <f ca="1">IF(AND('Tracking Data'!O866&lt;&gt;"",'Tracking Data'!P866="",'Tracking Data'!$C866&lt;&gt;"Blocked",'Tracking Data'!$C866&lt;&gt;"Aborted"),1,"")</f>
        <v/>
      </c>
      <c r="J866" t="str">
        <f ca="1">IF(AND('Tracking Data'!P866&lt;&gt;"",'Tracking Data'!Q866="",'Tracking Data'!$C866&lt;&gt;"Blocked",'Tracking Data'!$C866&lt;&gt;"Aborted"),1,"")</f>
        <v/>
      </c>
      <c r="K866" t="str">
        <f ca="1">IF(AND('Tracking Data'!Q866&lt;&gt;"",'Tracking Data'!R866="",'Tracking Data'!$C866&lt;&gt;"Blocked",'Tracking Data'!$C866&lt;&gt;"Aborted"),1,"")</f>
        <v/>
      </c>
      <c r="L866" t="str">
        <f>IF('Tracking Data'!R866&lt;&gt;"",1,"")</f>
        <v/>
      </c>
      <c r="M866" t="b">
        <f>IF('Tracking Data'!H866="XS",0,IF('Tracking Data'!H866="S",2,IF('Tracking Data'!H866="M",3,IF('Tracking Data'!H866="L",5,IF('Tracking Data'!H866="XL",10)))))</f>
        <v>0</v>
      </c>
      <c r="N866" s="22" t="e">
        <f>WORKDAY('Tracking Data'!K866,M866)</f>
        <v>#VALUE!</v>
      </c>
      <c r="O866" s="22" t="e">
        <f>IF(L866&lt;&gt;1,N866,'Tracking Data'!R866)</f>
        <v>#VALUE!</v>
      </c>
    </row>
    <row r="867" spans="5:15" x14ac:dyDescent="0.25">
      <c r="E867" t="str">
        <f ca="1">IF(AND('Tracking Data'!K867&lt;&gt;"",'Tracking Data'!L867="",'Tracking Data'!$C867&lt;&gt;"Blocked",'Tracking Data'!$C867&lt;&gt;"Aborted"),1,"")</f>
        <v/>
      </c>
      <c r="F867" t="str">
        <f ca="1">IF(AND('Tracking Data'!L867&lt;&gt;"",'Tracking Data'!M867="",'Tracking Data'!$C867&lt;&gt;"Blocked",'Tracking Data'!$C867&lt;&gt;"Aborted"),1,"")</f>
        <v/>
      </c>
      <c r="G867" t="str">
        <f ca="1">IF(AND('Tracking Data'!M867&lt;&gt;"",'Tracking Data'!N867="",'Tracking Data'!$C867&lt;&gt;"Blocked",'Tracking Data'!$C867&lt;&gt;"Aborted"),1,"")</f>
        <v/>
      </c>
      <c r="H867" t="str">
        <f ca="1">IF(AND('Tracking Data'!N867&lt;&gt;"",'Tracking Data'!O867="",'Tracking Data'!$C867&lt;&gt;"Blocked",'Tracking Data'!$C867&lt;&gt;"Aborted"),1,"")</f>
        <v/>
      </c>
      <c r="I867" t="str">
        <f ca="1">IF(AND('Tracking Data'!O867&lt;&gt;"",'Tracking Data'!P867="",'Tracking Data'!$C867&lt;&gt;"Blocked",'Tracking Data'!$C867&lt;&gt;"Aborted"),1,"")</f>
        <v/>
      </c>
      <c r="J867" t="str">
        <f ca="1">IF(AND('Tracking Data'!P867&lt;&gt;"",'Tracking Data'!Q867="",'Tracking Data'!$C867&lt;&gt;"Blocked",'Tracking Data'!$C867&lt;&gt;"Aborted"),1,"")</f>
        <v/>
      </c>
      <c r="K867" t="str">
        <f ca="1">IF(AND('Tracking Data'!Q867&lt;&gt;"",'Tracking Data'!R867="",'Tracking Data'!$C867&lt;&gt;"Blocked",'Tracking Data'!$C867&lt;&gt;"Aborted"),1,"")</f>
        <v/>
      </c>
      <c r="L867" t="str">
        <f>IF('Tracking Data'!R867&lt;&gt;"",1,"")</f>
        <v/>
      </c>
      <c r="M867" t="b">
        <f>IF('Tracking Data'!H867="XS",0,IF('Tracking Data'!H867="S",2,IF('Tracking Data'!H867="M",3,IF('Tracking Data'!H867="L",5,IF('Tracking Data'!H867="XL",10)))))</f>
        <v>0</v>
      </c>
      <c r="N867" s="22" t="e">
        <f>WORKDAY('Tracking Data'!K867,M867)</f>
        <v>#VALUE!</v>
      </c>
      <c r="O867" s="22" t="e">
        <f>IF(L867&lt;&gt;1,N867,'Tracking Data'!R867)</f>
        <v>#VALUE!</v>
      </c>
    </row>
    <row r="868" spans="5:15" x14ac:dyDescent="0.25">
      <c r="E868" t="str">
        <f ca="1">IF(AND('Tracking Data'!K868&lt;&gt;"",'Tracking Data'!L868="",'Tracking Data'!$C868&lt;&gt;"Blocked",'Tracking Data'!$C868&lt;&gt;"Aborted"),1,"")</f>
        <v/>
      </c>
      <c r="F868" t="str">
        <f ca="1">IF(AND('Tracking Data'!L868&lt;&gt;"",'Tracking Data'!M868="",'Tracking Data'!$C868&lt;&gt;"Blocked",'Tracking Data'!$C868&lt;&gt;"Aborted"),1,"")</f>
        <v/>
      </c>
      <c r="G868" t="str">
        <f ca="1">IF(AND('Tracking Data'!M868&lt;&gt;"",'Tracking Data'!N868="",'Tracking Data'!$C868&lt;&gt;"Blocked",'Tracking Data'!$C868&lt;&gt;"Aborted"),1,"")</f>
        <v/>
      </c>
      <c r="H868" t="str">
        <f ca="1">IF(AND('Tracking Data'!N868&lt;&gt;"",'Tracking Data'!O868="",'Tracking Data'!$C868&lt;&gt;"Blocked",'Tracking Data'!$C868&lt;&gt;"Aborted"),1,"")</f>
        <v/>
      </c>
      <c r="I868" t="str">
        <f ca="1">IF(AND('Tracking Data'!O868&lt;&gt;"",'Tracking Data'!P868="",'Tracking Data'!$C868&lt;&gt;"Blocked",'Tracking Data'!$C868&lt;&gt;"Aborted"),1,"")</f>
        <v/>
      </c>
      <c r="J868" t="str">
        <f ca="1">IF(AND('Tracking Data'!P868&lt;&gt;"",'Tracking Data'!Q868="",'Tracking Data'!$C868&lt;&gt;"Blocked",'Tracking Data'!$C868&lt;&gt;"Aborted"),1,"")</f>
        <v/>
      </c>
      <c r="K868" t="str">
        <f ca="1">IF(AND('Tracking Data'!Q868&lt;&gt;"",'Tracking Data'!R868="",'Tracking Data'!$C868&lt;&gt;"Blocked",'Tracking Data'!$C868&lt;&gt;"Aborted"),1,"")</f>
        <v/>
      </c>
      <c r="L868" t="str">
        <f>IF('Tracking Data'!R868&lt;&gt;"",1,"")</f>
        <v/>
      </c>
      <c r="M868" t="b">
        <f>IF('Tracking Data'!H868="XS",0,IF('Tracking Data'!H868="S",2,IF('Tracking Data'!H868="M",3,IF('Tracking Data'!H868="L",5,IF('Tracking Data'!H868="XL",10)))))</f>
        <v>0</v>
      </c>
      <c r="N868" s="22" t="e">
        <f>WORKDAY('Tracking Data'!K868,M868)</f>
        <v>#VALUE!</v>
      </c>
      <c r="O868" s="22" t="e">
        <f>IF(L868&lt;&gt;1,N868,'Tracking Data'!R868)</f>
        <v>#VALUE!</v>
      </c>
    </row>
    <row r="869" spans="5:15" x14ac:dyDescent="0.25">
      <c r="E869" t="str">
        <f ca="1">IF(AND('Tracking Data'!K869&lt;&gt;"",'Tracking Data'!L869="",'Tracking Data'!$C869&lt;&gt;"Blocked",'Tracking Data'!$C869&lt;&gt;"Aborted"),1,"")</f>
        <v/>
      </c>
      <c r="F869" t="str">
        <f ca="1">IF(AND('Tracking Data'!L869&lt;&gt;"",'Tracking Data'!M869="",'Tracking Data'!$C869&lt;&gt;"Blocked",'Tracking Data'!$C869&lt;&gt;"Aborted"),1,"")</f>
        <v/>
      </c>
      <c r="G869" t="str">
        <f ca="1">IF(AND('Tracking Data'!M869&lt;&gt;"",'Tracking Data'!N869="",'Tracking Data'!$C869&lt;&gt;"Blocked",'Tracking Data'!$C869&lt;&gt;"Aborted"),1,"")</f>
        <v/>
      </c>
      <c r="H869" t="str">
        <f ca="1">IF(AND('Tracking Data'!N869&lt;&gt;"",'Tracking Data'!O869="",'Tracking Data'!$C869&lt;&gt;"Blocked",'Tracking Data'!$C869&lt;&gt;"Aborted"),1,"")</f>
        <v/>
      </c>
      <c r="I869" t="str">
        <f ca="1">IF(AND('Tracking Data'!O869&lt;&gt;"",'Tracking Data'!P869="",'Tracking Data'!$C869&lt;&gt;"Blocked",'Tracking Data'!$C869&lt;&gt;"Aborted"),1,"")</f>
        <v/>
      </c>
      <c r="J869" t="str">
        <f ca="1">IF(AND('Tracking Data'!P869&lt;&gt;"",'Tracking Data'!Q869="",'Tracking Data'!$C869&lt;&gt;"Blocked",'Tracking Data'!$C869&lt;&gt;"Aborted"),1,"")</f>
        <v/>
      </c>
      <c r="K869" t="str">
        <f ca="1">IF(AND('Tracking Data'!Q869&lt;&gt;"",'Tracking Data'!R869="",'Tracking Data'!$C869&lt;&gt;"Blocked",'Tracking Data'!$C869&lt;&gt;"Aborted"),1,"")</f>
        <v/>
      </c>
      <c r="L869" t="str">
        <f>IF('Tracking Data'!R869&lt;&gt;"",1,"")</f>
        <v/>
      </c>
      <c r="M869" t="b">
        <f>IF('Tracking Data'!H869="XS",0,IF('Tracking Data'!H869="S",2,IF('Tracking Data'!H869="M",3,IF('Tracking Data'!H869="L",5,IF('Tracking Data'!H869="XL",10)))))</f>
        <v>0</v>
      </c>
      <c r="N869" s="22" t="e">
        <f>WORKDAY('Tracking Data'!K869,M869)</f>
        <v>#VALUE!</v>
      </c>
      <c r="O869" s="22" t="e">
        <f>IF(L869&lt;&gt;1,N869,'Tracking Data'!R869)</f>
        <v>#VALUE!</v>
      </c>
    </row>
    <row r="870" spans="5:15" x14ac:dyDescent="0.25">
      <c r="E870" t="str">
        <f ca="1">IF(AND('Tracking Data'!K870&lt;&gt;"",'Tracking Data'!L870="",'Tracking Data'!$C870&lt;&gt;"Blocked",'Tracking Data'!$C870&lt;&gt;"Aborted"),1,"")</f>
        <v/>
      </c>
      <c r="F870" t="str">
        <f ca="1">IF(AND('Tracking Data'!L870&lt;&gt;"",'Tracking Data'!M870="",'Tracking Data'!$C870&lt;&gt;"Blocked",'Tracking Data'!$C870&lt;&gt;"Aborted"),1,"")</f>
        <v/>
      </c>
      <c r="G870" t="str">
        <f ca="1">IF(AND('Tracking Data'!M870&lt;&gt;"",'Tracking Data'!N870="",'Tracking Data'!$C870&lt;&gt;"Blocked",'Tracking Data'!$C870&lt;&gt;"Aborted"),1,"")</f>
        <v/>
      </c>
      <c r="H870" t="str">
        <f ca="1">IF(AND('Tracking Data'!N870&lt;&gt;"",'Tracking Data'!O870="",'Tracking Data'!$C870&lt;&gt;"Blocked",'Tracking Data'!$C870&lt;&gt;"Aborted"),1,"")</f>
        <v/>
      </c>
      <c r="I870" t="str">
        <f ca="1">IF(AND('Tracking Data'!O870&lt;&gt;"",'Tracking Data'!P870="",'Tracking Data'!$C870&lt;&gt;"Blocked",'Tracking Data'!$C870&lt;&gt;"Aborted"),1,"")</f>
        <v/>
      </c>
      <c r="J870" t="str">
        <f ca="1">IF(AND('Tracking Data'!P870&lt;&gt;"",'Tracking Data'!Q870="",'Tracking Data'!$C870&lt;&gt;"Blocked",'Tracking Data'!$C870&lt;&gt;"Aborted"),1,"")</f>
        <v/>
      </c>
      <c r="K870" t="str">
        <f ca="1">IF(AND('Tracking Data'!Q870&lt;&gt;"",'Tracking Data'!R870="",'Tracking Data'!$C870&lt;&gt;"Blocked",'Tracking Data'!$C870&lt;&gt;"Aborted"),1,"")</f>
        <v/>
      </c>
      <c r="L870" t="str">
        <f>IF('Tracking Data'!R870&lt;&gt;"",1,"")</f>
        <v/>
      </c>
      <c r="M870" t="b">
        <f>IF('Tracking Data'!H870="XS",0,IF('Tracking Data'!H870="S",2,IF('Tracking Data'!H870="M",3,IF('Tracking Data'!H870="L",5,IF('Tracking Data'!H870="XL",10)))))</f>
        <v>0</v>
      </c>
      <c r="N870" s="22" t="e">
        <f>WORKDAY('Tracking Data'!K870,M870)</f>
        <v>#VALUE!</v>
      </c>
      <c r="O870" s="22" t="e">
        <f>IF(L870&lt;&gt;1,N870,'Tracking Data'!R870)</f>
        <v>#VALUE!</v>
      </c>
    </row>
    <row r="871" spans="5:15" x14ac:dyDescent="0.25">
      <c r="E871" t="str">
        <f ca="1">IF(AND('Tracking Data'!K871&lt;&gt;"",'Tracking Data'!L871="",'Tracking Data'!$C871&lt;&gt;"Blocked",'Tracking Data'!$C871&lt;&gt;"Aborted"),1,"")</f>
        <v/>
      </c>
      <c r="F871" t="str">
        <f ca="1">IF(AND('Tracking Data'!L871&lt;&gt;"",'Tracking Data'!M871="",'Tracking Data'!$C871&lt;&gt;"Blocked",'Tracking Data'!$C871&lt;&gt;"Aborted"),1,"")</f>
        <v/>
      </c>
      <c r="G871" t="str">
        <f ca="1">IF(AND('Tracking Data'!M871&lt;&gt;"",'Tracking Data'!N871="",'Tracking Data'!$C871&lt;&gt;"Blocked",'Tracking Data'!$C871&lt;&gt;"Aborted"),1,"")</f>
        <v/>
      </c>
      <c r="H871" t="str">
        <f ca="1">IF(AND('Tracking Data'!N871&lt;&gt;"",'Tracking Data'!O871="",'Tracking Data'!$C871&lt;&gt;"Blocked",'Tracking Data'!$C871&lt;&gt;"Aborted"),1,"")</f>
        <v/>
      </c>
      <c r="I871" t="str">
        <f ca="1">IF(AND('Tracking Data'!O871&lt;&gt;"",'Tracking Data'!P871="",'Tracking Data'!$C871&lt;&gt;"Blocked",'Tracking Data'!$C871&lt;&gt;"Aborted"),1,"")</f>
        <v/>
      </c>
      <c r="J871" t="str">
        <f ca="1">IF(AND('Tracking Data'!P871&lt;&gt;"",'Tracking Data'!Q871="",'Tracking Data'!$C871&lt;&gt;"Blocked",'Tracking Data'!$C871&lt;&gt;"Aborted"),1,"")</f>
        <v/>
      </c>
      <c r="K871" t="str">
        <f ca="1">IF(AND('Tracking Data'!Q871&lt;&gt;"",'Tracking Data'!R871="",'Tracking Data'!$C871&lt;&gt;"Blocked",'Tracking Data'!$C871&lt;&gt;"Aborted"),1,"")</f>
        <v/>
      </c>
      <c r="L871" t="str">
        <f>IF('Tracking Data'!R871&lt;&gt;"",1,"")</f>
        <v/>
      </c>
      <c r="M871" t="b">
        <f>IF('Tracking Data'!H871="XS",0,IF('Tracking Data'!H871="S",2,IF('Tracking Data'!H871="M",3,IF('Tracking Data'!H871="L",5,IF('Tracking Data'!H871="XL",10)))))</f>
        <v>0</v>
      </c>
      <c r="N871" s="22" t="e">
        <f>WORKDAY('Tracking Data'!K871,M871)</f>
        <v>#VALUE!</v>
      </c>
      <c r="O871" s="22" t="e">
        <f>IF(L871&lt;&gt;1,N871,'Tracking Data'!R871)</f>
        <v>#VALUE!</v>
      </c>
    </row>
    <row r="872" spans="5:15" x14ac:dyDescent="0.25">
      <c r="E872" t="str">
        <f ca="1">IF(AND('Tracking Data'!K872&lt;&gt;"",'Tracking Data'!L872="",'Tracking Data'!$C872&lt;&gt;"Blocked",'Tracking Data'!$C872&lt;&gt;"Aborted"),1,"")</f>
        <v/>
      </c>
      <c r="F872" t="str">
        <f ca="1">IF(AND('Tracking Data'!L872&lt;&gt;"",'Tracking Data'!M872="",'Tracking Data'!$C872&lt;&gt;"Blocked",'Tracking Data'!$C872&lt;&gt;"Aborted"),1,"")</f>
        <v/>
      </c>
      <c r="G872" t="str">
        <f ca="1">IF(AND('Tracking Data'!M872&lt;&gt;"",'Tracking Data'!N872="",'Tracking Data'!$C872&lt;&gt;"Blocked",'Tracking Data'!$C872&lt;&gt;"Aborted"),1,"")</f>
        <v/>
      </c>
      <c r="H872" t="str">
        <f ca="1">IF(AND('Tracking Data'!N872&lt;&gt;"",'Tracking Data'!O872="",'Tracking Data'!$C872&lt;&gt;"Blocked",'Tracking Data'!$C872&lt;&gt;"Aborted"),1,"")</f>
        <v/>
      </c>
      <c r="I872" t="str">
        <f ca="1">IF(AND('Tracking Data'!O872&lt;&gt;"",'Tracking Data'!P872="",'Tracking Data'!$C872&lt;&gt;"Blocked",'Tracking Data'!$C872&lt;&gt;"Aborted"),1,"")</f>
        <v/>
      </c>
      <c r="J872" t="str">
        <f ca="1">IF(AND('Tracking Data'!P872&lt;&gt;"",'Tracking Data'!Q872="",'Tracking Data'!$C872&lt;&gt;"Blocked",'Tracking Data'!$C872&lt;&gt;"Aborted"),1,"")</f>
        <v/>
      </c>
      <c r="K872" t="str">
        <f ca="1">IF(AND('Tracking Data'!Q872&lt;&gt;"",'Tracking Data'!R872="",'Tracking Data'!$C872&lt;&gt;"Blocked",'Tracking Data'!$C872&lt;&gt;"Aborted"),1,"")</f>
        <v/>
      </c>
      <c r="L872" t="str">
        <f>IF('Tracking Data'!R872&lt;&gt;"",1,"")</f>
        <v/>
      </c>
      <c r="M872" t="b">
        <f>IF('Tracking Data'!H872="XS",0,IF('Tracking Data'!H872="S",2,IF('Tracking Data'!H872="M",3,IF('Tracking Data'!H872="L",5,IF('Tracking Data'!H872="XL",10)))))</f>
        <v>0</v>
      </c>
      <c r="N872" s="22" t="e">
        <f>WORKDAY('Tracking Data'!K872,M872)</f>
        <v>#VALUE!</v>
      </c>
      <c r="O872" s="22" t="e">
        <f>IF(L872&lt;&gt;1,N872,'Tracking Data'!R872)</f>
        <v>#VALUE!</v>
      </c>
    </row>
    <row r="873" spans="5:15" x14ac:dyDescent="0.25">
      <c r="E873" t="str">
        <f ca="1">IF(AND('Tracking Data'!K873&lt;&gt;"",'Tracking Data'!L873="",'Tracking Data'!$C873&lt;&gt;"Blocked",'Tracking Data'!$C873&lt;&gt;"Aborted"),1,"")</f>
        <v/>
      </c>
      <c r="F873" t="str">
        <f ca="1">IF(AND('Tracking Data'!L873&lt;&gt;"",'Tracking Data'!M873="",'Tracking Data'!$C873&lt;&gt;"Blocked",'Tracking Data'!$C873&lt;&gt;"Aborted"),1,"")</f>
        <v/>
      </c>
      <c r="G873" t="str">
        <f ca="1">IF(AND('Tracking Data'!M873&lt;&gt;"",'Tracking Data'!N873="",'Tracking Data'!$C873&lt;&gt;"Blocked",'Tracking Data'!$C873&lt;&gt;"Aborted"),1,"")</f>
        <v/>
      </c>
      <c r="H873" t="str">
        <f ca="1">IF(AND('Tracking Data'!N873&lt;&gt;"",'Tracking Data'!O873="",'Tracking Data'!$C873&lt;&gt;"Blocked",'Tracking Data'!$C873&lt;&gt;"Aborted"),1,"")</f>
        <v/>
      </c>
      <c r="I873" t="str">
        <f ca="1">IF(AND('Tracking Data'!O873&lt;&gt;"",'Tracking Data'!P873="",'Tracking Data'!$C873&lt;&gt;"Blocked",'Tracking Data'!$C873&lt;&gt;"Aborted"),1,"")</f>
        <v/>
      </c>
      <c r="J873" t="str">
        <f ca="1">IF(AND('Tracking Data'!P873&lt;&gt;"",'Tracking Data'!Q873="",'Tracking Data'!$C873&lt;&gt;"Blocked",'Tracking Data'!$C873&lt;&gt;"Aborted"),1,"")</f>
        <v/>
      </c>
      <c r="K873" t="str">
        <f ca="1">IF(AND('Tracking Data'!Q873&lt;&gt;"",'Tracking Data'!R873="",'Tracking Data'!$C873&lt;&gt;"Blocked",'Tracking Data'!$C873&lt;&gt;"Aborted"),1,"")</f>
        <v/>
      </c>
      <c r="L873" t="str">
        <f>IF('Tracking Data'!R873&lt;&gt;"",1,"")</f>
        <v/>
      </c>
      <c r="M873" t="b">
        <f>IF('Tracking Data'!H873="XS",0,IF('Tracking Data'!H873="S",2,IF('Tracking Data'!H873="M",3,IF('Tracking Data'!H873="L",5,IF('Tracking Data'!H873="XL",10)))))</f>
        <v>0</v>
      </c>
      <c r="N873" s="22" t="e">
        <f>WORKDAY('Tracking Data'!K873,M873)</f>
        <v>#VALUE!</v>
      </c>
      <c r="O873" s="22" t="e">
        <f>IF(L873&lt;&gt;1,N873,'Tracking Data'!R873)</f>
        <v>#VALUE!</v>
      </c>
    </row>
    <row r="874" spans="5:15" x14ac:dyDescent="0.25">
      <c r="E874" t="str">
        <f ca="1">IF(AND('Tracking Data'!K874&lt;&gt;"",'Tracking Data'!L874="",'Tracking Data'!$C874&lt;&gt;"Blocked",'Tracking Data'!$C874&lt;&gt;"Aborted"),1,"")</f>
        <v/>
      </c>
      <c r="F874" t="str">
        <f ca="1">IF(AND('Tracking Data'!L874&lt;&gt;"",'Tracking Data'!M874="",'Tracking Data'!$C874&lt;&gt;"Blocked",'Tracking Data'!$C874&lt;&gt;"Aborted"),1,"")</f>
        <v/>
      </c>
      <c r="G874" t="str">
        <f ca="1">IF(AND('Tracking Data'!M874&lt;&gt;"",'Tracking Data'!N874="",'Tracking Data'!$C874&lt;&gt;"Blocked",'Tracking Data'!$C874&lt;&gt;"Aborted"),1,"")</f>
        <v/>
      </c>
      <c r="H874" t="str">
        <f ca="1">IF(AND('Tracking Data'!N874&lt;&gt;"",'Tracking Data'!O874="",'Tracking Data'!$C874&lt;&gt;"Blocked",'Tracking Data'!$C874&lt;&gt;"Aborted"),1,"")</f>
        <v/>
      </c>
      <c r="I874" t="str">
        <f ca="1">IF(AND('Tracking Data'!O874&lt;&gt;"",'Tracking Data'!P874="",'Tracking Data'!$C874&lt;&gt;"Blocked",'Tracking Data'!$C874&lt;&gt;"Aborted"),1,"")</f>
        <v/>
      </c>
      <c r="J874" t="str">
        <f ca="1">IF(AND('Tracking Data'!P874&lt;&gt;"",'Tracking Data'!Q874="",'Tracking Data'!$C874&lt;&gt;"Blocked",'Tracking Data'!$C874&lt;&gt;"Aborted"),1,"")</f>
        <v/>
      </c>
      <c r="K874" t="str">
        <f ca="1">IF(AND('Tracking Data'!Q874&lt;&gt;"",'Tracking Data'!R874="",'Tracking Data'!$C874&lt;&gt;"Blocked",'Tracking Data'!$C874&lt;&gt;"Aborted"),1,"")</f>
        <v/>
      </c>
      <c r="L874" t="str">
        <f>IF('Tracking Data'!R874&lt;&gt;"",1,"")</f>
        <v/>
      </c>
      <c r="M874" t="b">
        <f>IF('Tracking Data'!H874="XS",0,IF('Tracking Data'!H874="S",2,IF('Tracking Data'!H874="M",3,IF('Tracking Data'!H874="L",5,IF('Tracking Data'!H874="XL",10)))))</f>
        <v>0</v>
      </c>
      <c r="N874" s="22" t="e">
        <f>WORKDAY('Tracking Data'!K874,M874)</f>
        <v>#VALUE!</v>
      </c>
      <c r="O874" s="22" t="e">
        <f>IF(L874&lt;&gt;1,N874,'Tracking Data'!R874)</f>
        <v>#VALUE!</v>
      </c>
    </row>
    <row r="875" spans="5:15" x14ac:dyDescent="0.25">
      <c r="E875" t="str">
        <f ca="1">IF(AND('Tracking Data'!K875&lt;&gt;"",'Tracking Data'!L875="",'Tracking Data'!$C875&lt;&gt;"Blocked",'Tracking Data'!$C875&lt;&gt;"Aborted"),1,"")</f>
        <v/>
      </c>
      <c r="F875" t="str">
        <f ca="1">IF(AND('Tracking Data'!L875&lt;&gt;"",'Tracking Data'!M875="",'Tracking Data'!$C875&lt;&gt;"Blocked",'Tracking Data'!$C875&lt;&gt;"Aborted"),1,"")</f>
        <v/>
      </c>
      <c r="G875" t="str">
        <f ca="1">IF(AND('Tracking Data'!M875&lt;&gt;"",'Tracking Data'!N875="",'Tracking Data'!$C875&lt;&gt;"Blocked",'Tracking Data'!$C875&lt;&gt;"Aborted"),1,"")</f>
        <v/>
      </c>
      <c r="H875" t="str">
        <f ca="1">IF(AND('Tracking Data'!N875&lt;&gt;"",'Tracking Data'!O875="",'Tracking Data'!$C875&lt;&gt;"Blocked",'Tracking Data'!$C875&lt;&gt;"Aborted"),1,"")</f>
        <v/>
      </c>
      <c r="I875" t="str">
        <f ca="1">IF(AND('Tracking Data'!O875&lt;&gt;"",'Tracking Data'!P875="",'Tracking Data'!$C875&lt;&gt;"Blocked",'Tracking Data'!$C875&lt;&gt;"Aborted"),1,"")</f>
        <v/>
      </c>
      <c r="J875" t="str">
        <f ca="1">IF(AND('Tracking Data'!P875&lt;&gt;"",'Tracking Data'!Q875="",'Tracking Data'!$C875&lt;&gt;"Blocked",'Tracking Data'!$C875&lt;&gt;"Aborted"),1,"")</f>
        <v/>
      </c>
      <c r="K875" t="str">
        <f ca="1">IF(AND('Tracking Data'!Q875&lt;&gt;"",'Tracking Data'!R875="",'Tracking Data'!$C875&lt;&gt;"Blocked",'Tracking Data'!$C875&lt;&gt;"Aborted"),1,"")</f>
        <v/>
      </c>
      <c r="L875" t="str">
        <f>IF('Tracking Data'!R875&lt;&gt;"",1,"")</f>
        <v/>
      </c>
      <c r="M875" t="b">
        <f>IF('Tracking Data'!H875="XS",0,IF('Tracking Data'!H875="S",2,IF('Tracking Data'!H875="M",3,IF('Tracking Data'!H875="L",5,IF('Tracking Data'!H875="XL",10)))))</f>
        <v>0</v>
      </c>
      <c r="N875" s="22" t="e">
        <f>WORKDAY('Tracking Data'!K875,M875)</f>
        <v>#VALUE!</v>
      </c>
      <c r="O875" s="22" t="e">
        <f>IF(L875&lt;&gt;1,N875,'Tracking Data'!R875)</f>
        <v>#VALUE!</v>
      </c>
    </row>
    <row r="876" spans="5:15" x14ac:dyDescent="0.25">
      <c r="E876" t="str">
        <f ca="1">IF(AND('Tracking Data'!K876&lt;&gt;"",'Tracking Data'!L876="",'Tracking Data'!$C876&lt;&gt;"Blocked",'Tracking Data'!$C876&lt;&gt;"Aborted"),1,"")</f>
        <v/>
      </c>
      <c r="F876" t="str">
        <f ca="1">IF(AND('Tracking Data'!L876&lt;&gt;"",'Tracking Data'!M876="",'Tracking Data'!$C876&lt;&gt;"Blocked",'Tracking Data'!$C876&lt;&gt;"Aborted"),1,"")</f>
        <v/>
      </c>
      <c r="G876" t="str">
        <f ca="1">IF(AND('Tracking Data'!M876&lt;&gt;"",'Tracking Data'!N876="",'Tracking Data'!$C876&lt;&gt;"Blocked",'Tracking Data'!$C876&lt;&gt;"Aborted"),1,"")</f>
        <v/>
      </c>
      <c r="H876" t="str">
        <f ca="1">IF(AND('Tracking Data'!N876&lt;&gt;"",'Tracking Data'!O876="",'Tracking Data'!$C876&lt;&gt;"Blocked",'Tracking Data'!$C876&lt;&gt;"Aborted"),1,"")</f>
        <v/>
      </c>
      <c r="I876" t="str">
        <f ca="1">IF(AND('Tracking Data'!O876&lt;&gt;"",'Tracking Data'!P876="",'Tracking Data'!$C876&lt;&gt;"Blocked",'Tracking Data'!$C876&lt;&gt;"Aborted"),1,"")</f>
        <v/>
      </c>
      <c r="J876" t="str">
        <f ca="1">IF(AND('Tracking Data'!P876&lt;&gt;"",'Tracking Data'!Q876="",'Tracking Data'!$C876&lt;&gt;"Blocked",'Tracking Data'!$C876&lt;&gt;"Aborted"),1,"")</f>
        <v/>
      </c>
      <c r="K876" t="str">
        <f ca="1">IF(AND('Tracking Data'!Q876&lt;&gt;"",'Tracking Data'!R876="",'Tracking Data'!$C876&lt;&gt;"Blocked",'Tracking Data'!$C876&lt;&gt;"Aborted"),1,"")</f>
        <v/>
      </c>
      <c r="L876" t="str">
        <f>IF('Tracking Data'!R876&lt;&gt;"",1,"")</f>
        <v/>
      </c>
      <c r="M876" t="b">
        <f>IF('Tracking Data'!H876="XS",0,IF('Tracking Data'!H876="S",2,IF('Tracking Data'!H876="M",3,IF('Tracking Data'!H876="L",5,IF('Tracking Data'!H876="XL",10)))))</f>
        <v>0</v>
      </c>
      <c r="N876" s="22" t="e">
        <f>WORKDAY('Tracking Data'!K876,M876)</f>
        <v>#VALUE!</v>
      </c>
      <c r="O876" s="22" t="e">
        <f>IF(L876&lt;&gt;1,N876,'Tracking Data'!R876)</f>
        <v>#VALUE!</v>
      </c>
    </row>
    <row r="877" spans="5:15" x14ac:dyDescent="0.25">
      <c r="E877" t="str">
        <f ca="1">IF(AND('Tracking Data'!K877&lt;&gt;"",'Tracking Data'!L877="",'Tracking Data'!$C877&lt;&gt;"Blocked",'Tracking Data'!$C877&lt;&gt;"Aborted"),1,"")</f>
        <v/>
      </c>
      <c r="F877" t="str">
        <f ca="1">IF(AND('Tracking Data'!L877&lt;&gt;"",'Tracking Data'!M877="",'Tracking Data'!$C877&lt;&gt;"Blocked",'Tracking Data'!$C877&lt;&gt;"Aborted"),1,"")</f>
        <v/>
      </c>
      <c r="G877" t="str">
        <f ca="1">IF(AND('Tracking Data'!M877&lt;&gt;"",'Tracking Data'!N877="",'Tracking Data'!$C877&lt;&gt;"Blocked",'Tracking Data'!$C877&lt;&gt;"Aborted"),1,"")</f>
        <v/>
      </c>
      <c r="H877" t="str">
        <f ca="1">IF(AND('Tracking Data'!N877&lt;&gt;"",'Tracking Data'!O877="",'Tracking Data'!$C877&lt;&gt;"Blocked",'Tracking Data'!$C877&lt;&gt;"Aborted"),1,"")</f>
        <v/>
      </c>
      <c r="I877" t="str">
        <f ca="1">IF(AND('Tracking Data'!O877&lt;&gt;"",'Tracking Data'!P877="",'Tracking Data'!$C877&lt;&gt;"Blocked",'Tracking Data'!$C877&lt;&gt;"Aborted"),1,"")</f>
        <v/>
      </c>
      <c r="J877" t="str">
        <f ca="1">IF(AND('Tracking Data'!P877&lt;&gt;"",'Tracking Data'!Q877="",'Tracking Data'!$C877&lt;&gt;"Blocked",'Tracking Data'!$C877&lt;&gt;"Aborted"),1,"")</f>
        <v/>
      </c>
      <c r="K877" t="str">
        <f ca="1">IF(AND('Tracking Data'!Q877&lt;&gt;"",'Tracking Data'!R877="",'Tracking Data'!$C877&lt;&gt;"Blocked",'Tracking Data'!$C877&lt;&gt;"Aborted"),1,"")</f>
        <v/>
      </c>
      <c r="L877" t="str">
        <f>IF('Tracking Data'!R877&lt;&gt;"",1,"")</f>
        <v/>
      </c>
      <c r="M877" t="b">
        <f>IF('Tracking Data'!H877="XS",0,IF('Tracking Data'!H877="S",2,IF('Tracking Data'!H877="M",3,IF('Tracking Data'!H877="L",5,IF('Tracking Data'!H877="XL",10)))))</f>
        <v>0</v>
      </c>
      <c r="N877" s="22" t="e">
        <f>WORKDAY('Tracking Data'!K877,M877)</f>
        <v>#VALUE!</v>
      </c>
      <c r="O877" s="22" t="e">
        <f>IF(L877&lt;&gt;1,N877,'Tracking Data'!R877)</f>
        <v>#VALUE!</v>
      </c>
    </row>
    <row r="878" spans="5:15" x14ac:dyDescent="0.25">
      <c r="E878" t="str">
        <f ca="1">IF(AND('Tracking Data'!K878&lt;&gt;"",'Tracking Data'!L878="",'Tracking Data'!$C878&lt;&gt;"Blocked",'Tracking Data'!$C878&lt;&gt;"Aborted"),1,"")</f>
        <v/>
      </c>
      <c r="F878" t="str">
        <f ca="1">IF(AND('Tracking Data'!L878&lt;&gt;"",'Tracking Data'!M878="",'Tracking Data'!$C878&lt;&gt;"Blocked",'Tracking Data'!$C878&lt;&gt;"Aborted"),1,"")</f>
        <v/>
      </c>
      <c r="G878" t="str">
        <f ca="1">IF(AND('Tracking Data'!M878&lt;&gt;"",'Tracking Data'!N878="",'Tracking Data'!$C878&lt;&gt;"Blocked",'Tracking Data'!$C878&lt;&gt;"Aborted"),1,"")</f>
        <v/>
      </c>
      <c r="H878" t="str">
        <f ca="1">IF(AND('Tracking Data'!N878&lt;&gt;"",'Tracking Data'!O878="",'Tracking Data'!$C878&lt;&gt;"Blocked",'Tracking Data'!$C878&lt;&gt;"Aborted"),1,"")</f>
        <v/>
      </c>
      <c r="I878" t="str">
        <f ca="1">IF(AND('Tracking Data'!O878&lt;&gt;"",'Tracking Data'!P878="",'Tracking Data'!$C878&lt;&gt;"Blocked",'Tracking Data'!$C878&lt;&gt;"Aborted"),1,"")</f>
        <v/>
      </c>
      <c r="J878" t="str">
        <f ca="1">IF(AND('Tracking Data'!P878&lt;&gt;"",'Tracking Data'!Q878="",'Tracking Data'!$C878&lt;&gt;"Blocked",'Tracking Data'!$C878&lt;&gt;"Aborted"),1,"")</f>
        <v/>
      </c>
      <c r="K878" t="str">
        <f ca="1">IF(AND('Tracking Data'!Q878&lt;&gt;"",'Tracking Data'!R878="",'Tracking Data'!$C878&lt;&gt;"Blocked",'Tracking Data'!$C878&lt;&gt;"Aborted"),1,"")</f>
        <v/>
      </c>
      <c r="L878" t="str">
        <f>IF('Tracking Data'!R878&lt;&gt;"",1,"")</f>
        <v/>
      </c>
      <c r="M878" t="b">
        <f>IF('Tracking Data'!H878="XS",0,IF('Tracking Data'!H878="S",2,IF('Tracking Data'!H878="M",3,IF('Tracking Data'!H878="L",5,IF('Tracking Data'!H878="XL",10)))))</f>
        <v>0</v>
      </c>
      <c r="N878" s="22" t="e">
        <f>WORKDAY('Tracking Data'!K878,M878)</f>
        <v>#VALUE!</v>
      </c>
      <c r="O878" s="22" t="e">
        <f>IF(L878&lt;&gt;1,N878,'Tracking Data'!R878)</f>
        <v>#VALUE!</v>
      </c>
    </row>
    <row r="879" spans="5:15" x14ac:dyDescent="0.25">
      <c r="E879" t="str">
        <f ca="1">IF(AND('Tracking Data'!K879&lt;&gt;"",'Tracking Data'!L879="",'Tracking Data'!$C879&lt;&gt;"Blocked",'Tracking Data'!$C879&lt;&gt;"Aborted"),1,"")</f>
        <v/>
      </c>
      <c r="F879" t="str">
        <f ca="1">IF(AND('Tracking Data'!L879&lt;&gt;"",'Tracking Data'!M879="",'Tracking Data'!$C879&lt;&gt;"Blocked",'Tracking Data'!$C879&lt;&gt;"Aborted"),1,"")</f>
        <v/>
      </c>
      <c r="G879" t="str">
        <f ca="1">IF(AND('Tracking Data'!M879&lt;&gt;"",'Tracking Data'!N879="",'Tracking Data'!$C879&lt;&gt;"Blocked",'Tracking Data'!$C879&lt;&gt;"Aborted"),1,"")</f>
        <v/>
      </c>
      <c r="H879" t="str">
        <f ca="1">IF(AND('Tracking Data'!N879&lt;&gt;"",'Tracking Data'!O879="",'Tracking Data'!$C879&lt;&gt;"Blocked",'Tracking Data'!$C879&lt;&gt;"Aborted"),1,"")</f>
        <v/>
      </c>
      <c r="I879" t="str">
        <f ca="1">IF(AND('Tracking Data'!O879&lt;&gt;"",'Tracking Data'!P879="",'Tracking Data'!$C879&lt;&gt;"Blocked",'Tracking Data'!$C879&lt;&gt;"Aborted"),1,"")</f>
        <v/>
      </c>
      <c r="J879" t="str">
        <f ca="1">IF(AND('Tracking Data'!P879&lt;&gt;"",'Tracking Data'!Q879="",'Tracking Data'!$C879&lt;&gt;"Blocked",'Tracking Data'!$C879&lt;&gt;"Aborted"),1,"")</f>
        <v/>
      </c>
      <c r="K879" t="str">
        <f ca="1">IF(AND('Tracking Data'!Q879&lt;&gt;"",'Tracking Data'!R879="",'Tracking Data'!$C879&lt;&gt;"Blocked",'Tracking Data'!$C879&lt;&gt;"Aborted"),1,"")</f>
        <v/>
      </c>
      <c r="L879" t="str">
        <f>IF('Tracking Data'!R879&lt;&gt;"",1,"")</f>
        <v/>
      </c>
      <c r="M879" t="b">
        <f>IF('Tracking Data'!H879="XS",0,IF('Tracking Data'!H879="S",2,IF('Tracking Data'!H879="M",3,IF('Tracking Data'!H879="L",5,IF('Tracking Data'!H879="XL",10)))))</f>
        <v>0</v>
      </c>
      <c r="N879" s="22" t="e">
        <f>WORKDAY('Tracking Data'!K879,M879)</f>
        <v>#VALUE!</v>
      </c>
      <c r="O879" s="22" t="e">
        <f>IF(L879&lt;&gt;1,N879,'Tracking Data'!R879)</f>
        <v>#VALUE!</v>
      </c>
    </row>
    <row r="880" spans="5:15" x14ac:dyDescent="0.25">
      <c r="E880" t="str">
        <f ca="1">IF(AND('Tracking Data'!K880&lt;&gt;"",'Tracking Data'!L880="",'Tracking Data'!$C880&lt;&gt;"Blocked",'Tracking Data'!$C880&lt;&gt;"Aborted"),1,"")</f>
        <v/>
      </c>
      <c r="F880" t="str">
        <f ca="1">IF(AND('Tracking Data'!L880&lt;&gt;"",'Tracking Data'!M880="",'Tracking Data'!$C880&lt;&gt;"Blocked",'Tracking Data'!$C880&lt;&gt;"Aborted"),1,"")</f>
        <v/>
      </c>
      <c r="G880" t="str">
        <f ca="1">IF(AND('Tracking Data'!M880&lt;&gt;"",'Tracking Data'!N880="",'Tracking Data'!$C880&lt;&gt;"Blocked",'Tracking Data'!$C880&lt;&gt;"Aborted"),1,"")</f>
        <v/>
      </c>
      <c r="H880" t="str">
        <f ca="1">IF(AND('Tracking Data'!N880&lt;&gt;"",'Tracking Data'!O880="",'Tracking Data'!$C880&lt;&gt;"Blocked",'Tracking Data'!$C880&lt;&gt;"Aborted"),1,"")</f>
        <v/>
      </c>
      <c r="I880" t="str">
        <f ca="1">IF(AND('Tracking Data'!O880&lt;&gt;"",'Tracking Data'!P880="",'Tracking Data'!$C880&lt;&gt;"Blocked",'Tracking Data'!$C880&lt;&gt;"Aborted"),1,"")</f>
        <v/>
      </c>
      <c r="J880" t="str">
        <f ca="1">IF(AND('Tracking Data'!P880&lt;&gt;"",'Tracking Data'!Q880="",'Tracking Data'!$C880&lt;&gt;"Blocked",'Tracking Data'!$C880&lt;&gt;"Aborted"),1,"")</f>
        <v/>
      </c>
      <c r="K880" t="str">
        <f ca="1">IF(AND('Tracking Data'!Q880&lt;&gt;"",'Tracking Data'!R880="",'Tracking Data'!$C880&lt;&gt;"Blocked",'Tracking Data'!$C880&lt;&gt;"Aborted"),1,"")</f>
        <v/>
      </c>
      <c r="L880" t="str">
        <f>IF('Tracking Data'!R880&lt;&gt;"",1,"")</f>
        <v/>
      </c>
      <c r="M880" t="b">
        <f>IF('Tracking Data'!H880="XS",0,IF('Tracking Data'!H880="S",2,IF('Tracking Data'!H880="M",3,IF('Tracking Data'!H880="L",5,IF('Tracking Data'!H880="XL",10)))))</f>
        <v>0</v>
      </c>
      <c r="N880" s="22" t="e">
        <f>WORKDAY('Tracking Data'!K880,M880)</f>
        <v>#VALUE!</v>
      </c>
      <c r="O880" s="22" t="e">
        <f>IF(L880&lt;&gt;1,N880,'Tracking Data'!R880)</f>
        <v>#VALUE!</v>
      </c>
    </row>
    <row r="881" spans="5:15" x14ac:dyDescent="0.25">
      <c r="E881" t="str">
        <f ca="1">IF(AND('Tracking Data'!K881&lt;&gt;"",'Tracking Data'!L881="",'Tracking Data'!$C881&lt;&gt;"Blocked",'Tracking Data'!$C881&lt;&gt;"Aborted"),1,"")</f>
        <v/>
      </c>
      <c r="F881" t="str">
        <f ca="1">IF(AND('Tracking Data'!L881&lt;&gt;"",'Tracking Data'!M881="",'Tracking Data'!$C881&lt;&gt;"Blocked",'Tracking Data'!$C881&lt;&gt;"Aborted"),1,"")</f>
        <v/>
      </c>
      <c r="G881" t="str">
        <f ca="1">IF(AND('Tracking Data'!M881&lt;&gt;"",'Tracking Data'!N881="",'Tracking Data'!$C881&lt;&gt;"Blocked",'Tracking Data'!$C881&lt;&gt;"Aborted"),1,"")</f>
        <v/>
      </c>
      <c r="H881" t="str">
        <f ca="1">IF(AND('Tracking Data'!N881&lt;&gt;"",'Tracking Data'!O881="",'Tracking Data'!$C881&lt;&gt;"Blocked",'Tracking Data'!$C881&lt;&gt;"Aborted"),1,"")</f>
        <v/>
      </c>
      <c r="I881" t="str">
        <f ca="1">IF(AND('Tracking Data'!O881&lt;&gt;"",'Tracking Data'!P881="",'Tracking Data'!$C881&lt;&gt;"Blocked",'Tracking Data'!$C881&lt;&gt;"Aborted"),1,"")</f>
        <v/>
      </c>
      <c r="J881" t="str">
        <f ca="1">IF(AND('Tracking Data'!P881&lt;&gt;"",'Tracking Data'!Q881="",'Tracking Data'!$C881&lt;&gt;"Blocked",'Tracking Data'!$C881&lt;&gt;"Aborted"),1,"")</f>
        <v/>
      </c>
      <c r="K881" t="str">
        <f ca="1">IF(AND('Tracking Data'!Q881&lt;&gt;"",'Tracking Data'!R881="",'Tracking Data'!$C881&lt;&gt;"Blocked",'Tracking Data'!$C881&lt;&gt;"Aborted"),1,"")</f>
        <v/>
      </c>
      <c r="L881" t="str">
        <f>IF('Tracking Data'!R881&lt;&gt;"",1,"")</f>
        <v/>
      </c>
      <c r="M881" t="b">
        <f>IF('Tracking Data'!H881="XS",0,IF('Tracking Data'!H881="S",2,IF('Tracking Data'!H881="M",3,IF('Tracking Data'!H881="L",5,IF('Tracking Data'!H881="XL",10)))))</f>
        <v>0</v>
      </c>
      <c r="N881" s="22" t="e">
        <f>WORKDAY('Tracking Data'!K881,M881)</f>
        <v>#VALUE!</v>
      </c>
      <c r="O881" s="22" t="e">
        <f>IF(L881&lt;&gt;1,N881,'Tracking Data'!R881)</f>
        <v>#VALUE!</v>
      </c>
    </row>
    <row r="882" spans="5:15" x14ac:dyDescent="0.25">
      <c r="E882" t="str">
        <f ca="1">IF(AND('Tracking Data'!K882&lt;&gt;"",'Tracking Data'!L882="",'Tracking Data'!$C882&lt;&gt;"Blocked",'Tracking Data'!$C882&lt;&gt;"Aborted"),1,"")</f>
        <v/>
      </c>
      <c r="F882" t="str">
        <f ca="1">IF(AND('Tracking Data'!L882&lt;&gt;"",'Tracking Data'!M882="",'Tracking Data'!$C882&lt;&gt;"Blocked",'Tracking Data'!$C882&lt;&gt;"Aborted"),1,"")</f>
        <v/>
      </c>
      <c r="G882" t="str">
        <f ca="1">IF(AND('Tracking Data'!M882&lt;&gt;"",'Tracking Data'!N882="",'Tracking Data'!$C882&lt;&gt;"Blocked",'Tracking Data'!$C882&lt;&gt;"Aborted"),1,"")</f>
        <v/>
      </c>
      <c r="H882" t="str">
        <f ca="1">IF(AND('Tracking Data'!N882&lt;&gt;"",'Tracking Data'!O882="",'Tracking Data'!$C882&lt;&gt;"Blocked",'Tracking Data'!$C882&lt;&gt;"Aborted"),1,"")</f>
        <v/>
      </c>
      <c r="I882" t="str">
        <f ca="1">IF(AND('Tracking Data'!O882&lt;&gt;"",'Tracking Data'!P882="",'Tracking Data'!$C882&lt;&gt;"Blocked",'Tracking Data'!$C882&lt;&gt;"Aborted"),1,"")</f>
        <v/>
      </c>
      <c r="J882" t="str">
        <f ca="1">IF(AND('Tracking Data'!P882&lt;&gt;"",'Tracking Data'!Q882="",'Tracking Data'!$C882&lt;&gt;"Blocked",'Tracking Data'!$C882&lt;&gt;"Aborted"),1,"")</f>
        <v/>
      </c>
      <c r="K882" t="str">
        <f ca="1">IF(AND('Tracking Data'!Q882&lt;&gt;"",'Tracking Data'!R882="",'Tracking Data'!$C882&lt;&gt;"Blocked",'Tracking Data'!$C882&lt;&gt;"Aborted"),1,"")</f>
        <v/>
      </c>
      <c r="L882" t="str">
        <f>IF('Tracking Data'!R882&lt;&gt;"",1,"")</f>
        <v/>
      </c>
      <c r="M882" t="b">
        <f>IF('Tracking Data'!H882="XS",0,IF('Tracking Data'!H882="S",2,IF('Tracking Data'!H882="M",3,IF('Tracking Data'!H882="L",5,IF('Tracking Data'!H882="XL",10)))))</f>
        <v>0</v>
      </c>
      <c r="N882" s="22" t="e">
        <f>WORKDAY('Tracking Data'!K882,M882)</f>
        <v>#VALUE!</v>
      </c>
      <c r="O882" s="22" t="e">
        <f>IF(L882&lt;&gt;1,N882,'Tracking Data'!R882)</f>
        <v>#VALUE!</v>
      </c>
    </row>
    <row r="883" spans="5:15" x14ac:dyDescent="0.25">
      <c r="E883" t="str">
        <f ca="1">IF(AND('Tracking Data'!K883&lt;&gt;"",'Tracking Data'!L883="",'Tracking Data'!$C883&lt;&gt;"Blocked",'Tracking Data'!$C883&lt;&gt;"Aborted"),1,"")</f>
        <v/>
      </c>
      <c r="F883" t="str">
        <f ca="1">IF(AND('Tracking Data'!L883&lt;&gt;"",'Tracking Data'!M883="",'Tracking Data'!$C883&lt;&gt;"Blocked",'Tracking Data'!$C883&lt;&gt;"Aborted"),1,"")</f>
        <v/>
      </c>
      <c r="G883" t="str">
        <f ca="1">IF(AND('Tracking Data'!M883&lt;&gt;"",'Tracking Data'!N883="",'Tracking Data'!$C883&lt;&gt;"Blocked",'Tracking Data'!$C883&lt;&gt;"Aborted"),1,"")</f>
        <v/>
      </c>
      <c r="H883" t="str">
        <f ca="1">IF(AND('Tracking Data'!N883&lt;&gt;"",'Tracking Data'!O883="",'Tracking Data'!$C883&lt;&gt;"Blocked",'Tracking Data'!$C883&lt;&gt;"Aborted"),1,"")</f>
        <v/>
      </c>
      <c r="I883" t="str">
        <f ca="1">IF(AND('Tracking Data'!O883&lt;&gt;"",'Tracking Data'!P883="",'Tracking Data'!$C883&lt;&gt;"Blocked",'Tracking Data'!$C883&lt;&gt;"Aborted"),1,"")</f>
        <v/>
      </c>
      <c r="J883" t="str">
        <f ca="1">IF(AND('Tracking Data'!P883&lt;&gt;"",'Tracking Data'!Q883="",'Tracking Data'!$C883&lt;&gt;"Blocked",'Tracking Data'!$C883&lt;&gt;"Aborted"),1,"")</f>
        <v/>
      </c>
      <c r="K883" t="str">
        <f ca="1">IF(AND('Tracking Data'!Q883&lt;&gt;"",'Tracking Data'!R883="",'Tracking Data'!$C883&lt;&gt;"Blocked",'Tracking Data'!$C883&lt;&gt;"Aborted"),1,"")</f>
        <v/>
      </c>
      <c r="L883" t="str">
        <f>IF('Tracking Data'!R883&lt;&gt;"",1,"")</f>
        <v/>
      </c>
      <c r="M883" t="b">
        <f>IF('Tracking Data'!H883="XS",0,IF('Tracking Data'!H883="S",2,IF('Tracking Data'!H883="M",3,IF('Tracking Data'!H883="L",5,IF('Tracking Data'!H883="XL",10)))))</f>
        <v>0</v>
      </c>
      <c r="N883" s="22" t="e">
        <f>WORKDAY('Tracking Data'!K883,M883)</f>
        <v>#VALUE!</v>
      </c>
      <c r="O883" s="22" t="e">
        <f>IF(L883&lt;&gt;1,N883,'Tracking Data'!R883)</f>
        <v>#VALUE!</v>
      </c>
    </row>
    <row r="884" spans="5:15" x14ac:dyDescent="0.25">
      <c r="E884" t="str">
        <f ca="1">IF(AND('Tracking Data'!K884&lt;&gt;"",'Tracking Data'!L884="",'Tracking Data'!$C884&lt;&gt;"Blocked",'Tracking Data'!$C884&lt;&gt;"Aborted"),1,"")</f>
        <v/>
      </c>
      <c r="F884" t="str">
        <f ca="1">IF(AND('Tracking Data'!L884&lt;&gt;"",'Tracking Data'!M884="",'Tracking Data'!$C884&lt;&gt;"Blocked",'Tracking Data'!$C884&lt;&gt;"Aborted"),1,"")</f>
        <v/>
      </c>
      <c r="G884" t="str">
        <f ca="1">IF(AND('Tracking Data'!M884&lt;&gt;"",'Tracking Data'!N884="",'Tracking Data'!$C884&lt;&gt;"Blocked",'Tracking Data'!$C884&lt;&gt;"Aborted"),1,"")</f>
        <v/>
      </c>
      <c r="H884" t="str">
        <f ca="1">IF(AND('Tracking Data'!N884&lt;&gt;"",'Tracking Data'!O884="",'Tracking Data'!$C884&lt;&gt;"Blocked",'Tracking Data'!$C884&lt;&gt;"Aborted"),1,"")</f>
        <v/>
      </c>
      <c r="I884" t="str">
        <f ca="1">IF(AND('Tracking Data'!O884&lt;&gt;"",'Tracking Data'!P884="",'Tracking Data'!$C884&lt;&gt;"Blocked",'Tracking Data'!$C884&lt;&gt;"Aborted"),1,"")</f>
        <v/>
      </c>
      <c r="J884" t="str">
        <f ca="1">IF(AND('Tracking Data'!P884&lt;&gt;"",'Tracking Data'!Q884="",'Tracking Data'!$C884&lt;&gt;"Blocked",'Tracking Data'!$C884&lt;&gt;"Aborted"),1,"")</f>
        <v/>
      </c>
      <c r="K884" t="str">
        <f ca="1">IF(AND('Tracking Data'!Q884&lt;&gt;"",'Tracking Data'!R884="",'Tracking Data'!$C884&lt;&gt;"Blocked",'Tracking Data'!$C884&lt;&gt;"Aborted"),1,"")</f>
        <v/>
      </c>
      <c r="L884" t="str">
        <f>IF('Tracking Data'!R884&lt;&gt;"",1,"")</f>
        <v/>
      </c>
      <c r="M884" t="b">
        <f>IF('Tracking Data'!H884="XS",0,IF('Tracking Data'!H884="S",2,IF('Tracking Data'!H884="M",3,IF('Tracking Data'!H884="L",5,IF('Tracking Data'!H884="XL",10)))))</f>
        <v>0</v>
      </c>
      <c r="N884" s="22" t="e">
        <f>WORKDAY('Tracking Data'!K884,M884)</f>
        <v>#VALUE!</v>
      </c>
      <c r="O884" s="22" t="e">
        <f>IF(L884&lt;&gt;1,N884,'Tracking Data'!R884)</f>
        <v>#VALUE!</v>
      </c>
    </row>
    <row r="885" spans="5:15" x14ac:dyDescent="0.25">
      <c r="E885" t="str">
        <f ca="1">IF(AND('Tracking Data'!K885&lt;&gt;"",'Tracking Data'!L885="",'Tracking Data'!$C885&lt;&gt;"Blocked",'Tracking Data'!$C885&lt;&gt;"Aborted"),1,"")</f>
        <v/>
      </c>
      <c r="F885" t="str">
        <f ca="1">IF(AND('Tracking Data'!L885&lt;&gt;"",'Tracking Data'!M885="",'Tracking Data'!$C885&lt;&gt;"Blocked",'Tracking Data'!$C885&lt;&gt;"Aborted"),1,"")</f>
        <v/>
      </c>
      <c r="G885" t="str">
        <f ca="1">IF(AND('Tracking Data'!M885&lt;&gt;"",'Tracking Data'!N885="",'Tracking Data'!$C885&lt;&gt;"Blocked",'Tracking Data'!$C885&lt;&gt;"Aborted"),1,"")</f>
        <v/>
      </c>
      <c r="H885" t="str">
        <f ca="1">IF(AND('Tracking Data'!N885&lt;&gt;"",'Tracking Data'!O885="",'Tracking Data'!$C885&lt;&gt;"Blocked",'Tracking Data'!$C885&lt;&gt;"Aborted"),1,"")</f>
        <v/>
      </c>
      <c r="I885" t="str">
        <f ca="1">IF(AND('Tracking Data'!O885&lt;&gt;"",'Tracking Data'!P885="",'Tracking Data'!$C885&lt;&gt;"Blocked",'Tracking Data'!$C885&lt;&gt;"Aborted"),1,"")</f>
        <v/>
      </c>
      <c r="J885" t="str">
        <f ca="1">IF(AND('Tracking Data'!P885&lt;&gt;"",'Tracking Data'!Q885="",'Tracking Data'!$C885&lt;&gt;"Blocked",'Tracking Data'!$C885&lt;&gt;"Aborted"),1,"")</f>
        <v/>
      </c>
      <c r="K885" t="str">
        <f ca="1">IF(AND('Tracking Data'!Q885&lt;&gt;"",'Tracking Data'!R885="",'Tracking Data'!$C885&lt;&gt;"Blocked",'Tracking Data'!$C885&lt;&gt;"Aborted"),1,"")</f>
        <v/>
      </c>
      <c r="L885" t="str">
        <f>IF('Tracking Data'!R885&lt;&gt;"",1,"")</f>
        <v/>
      </c>
      <c r="M885" t="b">
        <f>IF('Tracking Data'!H885="XS",0,IF('Tracking Data'!H885="S",2,IF('Tracking Data'!H885="M",3,IF('Tracking Data'!H885="L",5,IF('Tracking Data'!H885="XL",10)))))</f>
        <v>0</v>
      </c>
      <c r="N885" s="22" t="e">
        <f>WORKDAY('Tracking Data'!K885,M885)</f>
        <v>#VALUE!</v>
      </c>
      <c r="O885" s="22" t="e">
        <f>IF(L885&lt;&gt;1,N885,'Tracking Data'!R885)</f>
        <v>#VALUE!</v>
      </c>
    </row>
    <row r="886" spans="5:15" x14ac:dyDescent="0.25">
      <c r="E886" t="str">
        <f ca="1">IF(AND('Tracking Data'!K886&lt;&gt;"",'Tracking Data'!L886="",'Tracking Data'!$C886&lt;&gt;"Blocked",'Tracking Data'!$C886&lt;&gt;"Aborted"),1,"")</f>
        <v/>
      </c>
      <c r="F886" t="str">
        <f ca="1">IF(AND('Tracking Data'!L886&lt;&gt;"",'Tracking Data'!M886="",'Tracking Data'!$C886&lt;&gt;"Blocked",'Tracking Data'!$C886&lt;&gt;"Aborted"),1,"")</f>
        <v/>
      </c>
      <c r="G886" t="str">
        <f ca="1">IF(AND('Tracking Data'!M886&lt;&gt;"",'Tracking Data'!N886="",'Tracking Data'!$C886&lt;&gt;"Blocked",'Tracking Data'!$C886&lt;&gt;"Aborted"),1,"")</f>
        <v/>
      </c>
      <c r="H886" t="str">
        <f ca="1">IF(AND('Tracking Data'!N886&lt;&gt;"",'Tracking Data'!O886="",'Tracking Data'!$C886&lt;&gt;"Blocked",'Tracking Data'!$C886&lt;&gt;"Aborted"),1,"")</f>
        <v/>
      </c>
      <c r="I886" t="str">
        <f ca="1">IF(AND('Tracking Data'!O886&lt;&gt;"",'Tracking Data'!P886="",'Tracking Data'!$C886&lt;&gt;"Blocked",'Tracking Data'!$C886&lt;&gt;"Aborted"),1,"")</f>
        <v/>
      </c>
      <c r="J886" t="str">
        <f ca="1">IF(AND('Tracking Data'!P886&lt;&gt;"",'Tracking Data'!Q886="",'Tracking Data'!$C886&lt;&gt;"Blocked",'Tracking Data'!$C886&lt;&gt;"Aborted"),1,"")</f>
        <v/>
      </c>
      <c r="K886" t="str">
        <f ca="1">IF(AND('Tracking Data'!Q886&lt;&gt;"",'Tracking Data'!R886="",'Tracking Data'!$C886&lt;&gt;"Blocked",'Tracking Data'!$C886&lt;&gt;"Aborted"),1,"")</f>
        <v/>
      </c>
      <c r="L886" t="str">
        <f>IF('Tracking Data'!R886&lt;&gt;"",1,"")</f>
        <v/>
      </c>
      <c r="M886" t="b">
        <f>IF('Tracking Data'!H886="XS",0,IF('Tracking Data'!H886="S",2,IF('Tracking Data'!H886="M",3,IF('Tracking Data'!H886="L",5,IF('Tracking Data'!H886="XL",10)))))</f>
        <v>0</v>
      </c>
      <c r="N886" s="22" t="e">
        <f>WORKDAY('Tracking Data'!K886,M886)</f>
        <v>#VALUE!</v>
      </c>
      <c r="O886" s="22" t="e">
        <f>IF(L886&lt;&gt;1,N886,'Tracking Data'!R886)</f>
        <v>#VALUE!</v>
      </c>
    </row>
    <row r="887" spans="5:15" x14ac:dyDescent="0.25">
      <c r="E887" t="str">
        <f ca="1">IF(AND('Tracking Data'!K887&lt;&gt;"",'Tracking Data'!L887="",'Tracking Data'!$C887&lt;&gt;"Blocked",'Tracking Data'!$C887&lt;&gt;"Aborted"),1,"")</f>
        <v/>
      </c>
      <c r="F887" t="str">
        <f ca="1">IF(AND('Tracking Data'!L887&lt;&gt;"",'Tracking Data'!M887="",'Tracking Data'!$C887&lt;&gt;"Blocked",'Tracking Data'!$C887&lt;&gt;"Aborted"),1,"")</f>
        <v/>
      </c>
      <c r="G887" t="str">
        <f ca="1">IF(AND('Tracking Data'!M887&lt;&gt;"",'Tracking Data'!N887="",'Tracking Data'!$C887&lt;&gt;"Blocked",'Tracking Data'!$C887&lt;&gt;"Aborted"),1,"")</f>
        <v/>
      </c>
      <c r="H887" t="str">
        <f ca="1">IF(AND('Tracking Data'!N887&lt;&gt;"",'Tracking Data'!O887="",'Tracking Data'!$C887&lt;&gt;"Blocked",'Tracking Data'!$C887&lt;&gt;"Aborted"),1,"")</f>
        <v/>
      </c>
      <c r="I887" t="str">
        <f ca="1">IF(AND('Tracking Data'!O887&lt;&gt;"",'Tracking Data'!P887="",'Tracking Data'!$C887&lt;&gt;"Blocked",'Tracking Data'!$C887&lt;&gt;"Aborted"),1,"")</f>
        <v/>
      </c>
      <c r="J887" t="str">
        <f ca="1">IF(AND('Tracking Data'!P887&lt;&gt;"",'Tracking Data'!Q887="",'Tracking Data'!$C887&lt;&gt;"Blocked",'Tracking Data'!$C887&lt;&gt;"Aborted"),1,"")</f>
        <v/>
      </c>
      <c r="K887" t="str">
        <f ca="1">IF(AND('Tracking Data'!Q887&lt;&gt;"",'Tracking Data'!R887="",'Tracking Data'!$C887&lt;&gt;"Blocked",'Tracking Data'!$C887&lt;&gt;"Aborted"),1,"")</f>
        <v/>
      </c>
      <c r="L887" t="str">
        <f>IF('Tracking Data'!R887&lt;&gt;"",1,"")</f>
        <v/>
      </c>
      <c r="M887" t="b">
        <f>IF('Tracking Data'!H887="XS",0,IF('Tracking Data'!H887="S",2,IF('Tracking Data'!H887="M",3,IF('Tracking Data'!H887="L",5,IF('Tracking Data'!H887="XL",10)))))</f>
        <v>0</v>
      </c>
      <c r="N887" s="22" t="e">
        <f>WORKDAY('Tracking Data'!K887,M887)</f>
        <v>#VALUE!</v>
      </c>
      <c r="O887" s="22" t="e">
        <f>IF(L887&lt;&gt;1,N887,'Tracking Data'!R887)</f>
        <v>#VALUE!</v>
      </c>
    </row>
    <row r="888" spans="5:15" x14ac:dyDescent="0.25">
      <c r="E888" t="str">
        <f ca="1">IF(AND('Tracking Data'!K888&lt;&gt;"",'Tracking Data'!L888="",'Tracking Data'!$C888&lt;&gt;"Blocked",'Tracking Data'!$C888&lt;&gt;"Aborted"),1,"")</f>
        <v/>
      </c>
      <c r="F888" t="str">
        <f ca="1">IF(AND('Tracking Data'!L888&lt;&gt;"",'Tracking Data'!M888="",'Tracking Data'!$C888&lt;&gt;"Blocked",'Tracking Data'!$C888&lt;&gt;"Aborted"),1,"")</f>
        <v/>
      </c>
      <c r="G888" t="str">
        <f ca="1">IF(AND('Tracking Data'!M888&lt;&gt;"",'Tracking Data'!N888="",'Tracking Data'!$C888&lt;&gt;"Blocked",'Tracking Data'!$C888&lt;&gt;"Aborted"),1,"")</f>
        <v/>
      </c>
      <c r="H888" t="str">
        <f ca="1">IF(AND('Tracking Data'!N888&lt;&gt;"",'Tracking Data'!O888="",'Tracking Data'!$C888&lt;&gt;"Blocked",'Tracking Data'!$C888&lt;&gt;"Aborted"),1,"")</f>
        <v/>
      </c>
      <c r="I888" t="str">
        <f ca="1">IF(AND('Tracking Data'!O888&lt;&gt;"",'Tracking Data'!P888="",'Tracking Data'!$C888&lt;&gt;"Blocked",'Tracking Data'!$C888&lt;&gt;"Aborted"),1,"")</f>
        <v/>
      </c>
      <c r="J888" t="str">
        <f ca="1">IF(AND('Tracking Data'!P888&lt;&gt;"",'Tracking Data'!Q888="",'Tracking Data'!$C888&lt;&gt;"Blocked",'Tracking Data'!$C888&lt;&gt;"Aborted"),1,"")</f>
        <v/>
      </c>
      <c r="K888" t="str">
        <f ca="1">IF(AND('Tracking Data'!Q888&lt;&gt;"",'Tracking Data'!R888="",'Tracking Data'!$C888&lt;&gt;"Blocked",'Tracking Data'!$C888&lt;&gt;"Aborted"),1,"")</f>
        <v/>
      </c>
      <c r="L888" t="str">
        <f>IF('Tracking Data'!R888&lt;&gt;"",1,"")</f>
        <v/>
      </c>
      <c r="M888" t="b">
        <f>IF('Tracking Data'!H888="XS",0,IF('Tracking Data'!H888="S",2,IF('Tracking Data'!H888="M",3,IF('Tracking Data'!H888="L",5,IF('Tracking Data'!H888="XL",10)))))</f>
        <v>0</v>
      </c>
      <c r="N888" s="22" t="e">
        <f>WORKDAY('Tracking Data'!K888,M888)</f>
        <v>#VALUE!</v>
      </c>
      <c r="O888" s="22" t="e">
        <f>IF(L888&lt;&gt;1,N888,'Tracking Data'!R888)</f>
        <v>#VALUE!</v>
      </c>
    </row>
    <row r="889" spans="5:15" x14ac:dyDescent="0.25">
      <c r="E889" t="str">
        <f ca="1">IF(AND('Tracking Data'!K889&lt;&gt;"",'Tracking Data'!L889="",'Tracking Data'!$C889&lt;&gt;"Blocked",'Tracking Data'!$C889&lt;&gt;"Aborted"),1,"")</f>
        <v/>
      </c>
      <c r="F889" t="str">
        <f ca="1">IF(AND('Tracking Data'!L889&lt;&gt;"",'Tracking Data'!M889="",'Tracking Data'!$C889&lt;&gt;"Blocked",'Tracking Data'!$C889&lt;&gt;"Aborted"),1,"")</f>
        <v/>
      </c>
      <c r="G889" t="str">
        <f ca="1">IF(AND('Tracking Data'!M889&lt;&gt;"",'Tracking Data'!N889="",'Tracking Data'!$C889&lt;&gt;"Blocked",'Tracking Data'!$C889&lt;&gt;"Aborted"),1,"")</f>
        <v/>
      </c>
      <c r="H889" t="str">
        <f ca="1">IF(AND('Tracking Data'!N889&lt;&gt;"",'Tracking Data'!O889="",'Tracking Data'!$C889&lt;&gt;"Blocked",'Tracking Data'!$C889&lt;&gt;"Aborted"),1,"")</f>
        <v/>
      </c>
      <c r="I889" t="str">
        <f ca="1">IF(AND('Tracking Data'!O889&lt;&gt;"",'Tracking Data'!P889="",'Tracking Data'!$C889&lt;&gt;"Blocked",'Tracking Data'!$C889&lt;&gt;"Aborted"),1,"")</f>
        <v/>
      </c>
      <c r="J889" t="str">
        <f ca="1">IF(AND('Tracking Data'!P889&lt;&gt;"",'Tracking Data'!Q889="",'Tracking Data'!$C889&lt;&gt;"Blocked",'Tracking Data'!$C889&lt;&gt;"Aborted"),1,"")</f>
        <v/>
      </c>
      <c r="K889" t="str">
        <f ca="1">IF(AND('Tracking Data'!Q889&lt;&gt;"",'Tracking Data'!R889="",'Tracking Data'!$C889&lt;&gt;"Blocked",'Tracking Data'!$C889&lt;&gt;"Aborted"),1,"")</f>
        <v/>
      </c>
      <c r="L889" t="str">
        <f>IF('Tracking Data'!R889&lt;&gt;"",1,"")</f>
        <v/>
      </c>
      <c r="M889" t="b">
        <f>IF('Tracking Data'!H889="XS",0,IF('Tracking Data'!H889="S",2,IF('Tracking Data'!H889="M",3,IF('Tracking Data'!H889="L",5,IF('Tracking Data'!H889="XL",10)))))</f>
        <v>0</v>
      </c>
      <c r="N889" s="22" t="e">
        <f>WORKDAY('Tracking Data'!K889,M889)</f>
        <v>#VALUE!</v>
      </c>
      <c r="O889" s="22" t="e">
        <f>IF(L889&lt;&gt;1,N889,'Tracking Data'!R889)</f>
        <v>#VALUE!</v>
      </c>
    </row>
    <row r="890" spans="5:15" x14ac:dyDescent="0.25">
      <c r="E890" t="str">
        <f ca="1">IF(AND('Tracking Data'!K890&lt;&gt;"",'Tracking Data'!L890="",'Tracking Data'!$C890&lt;&gt;"Blocked",'Tracking Data'!$C890&lt;&gt;"Aborted"),1,"")</f>
        <v/>
      </c>
      <c r="F890" t="str">
        <f ca="1">IF(AND('Tracking Data'!L890&lt;&gt;"",'Tracking Data'!M890="",'Tracking Data'!$C890&lt;&gt;"Blocked",'Tracking Data'!$C890&lt;&gt;"Aborted"),1,"")</f>
        <v/>
      </c>
      <c r="G890" t="str">
        <f ca="1">IF(AND('Tracking Data'!M890&lt;&gt;"",'Tracking Data'!N890="",'Tracking Data'!$C890&lt;&gt;"Blocked",'Tracking Data'!$C890&lt;&gt;"Aborted"),1,"")</f>
        <v/>
      </c>
      <c r="H890" t="str">
        <f ca="1">IF(AND('Tracking Data'!N890&lt;&gt;"",'Tracking Data'!O890="",'Tracking Data'!$C890&lt;&gt;"Blocked",'Tracking Data'!$C890&lt;&gt;"Aborted"),1,"")</f>
        <v/>
      </c>
      <c r="I890" t="str">
        <f ca="1">IF(AND('Tracking Data'!O890&lt;&gt;"",'Tracking Data'!P890="",'Tracking Data'!$C890&lt;&gt;"Blocked",'Tracking Data'!$C890&lt;&gt;"Aborted"),1,"")</f>
        <v/>
      </c>
      <c r="J890" t="str">
        <f ca="1">IF(AND('Tracking Data'!P890&lt;&gt;"",'Tracking Data'!Q890="",'Tracking Data'!$C890&lt;&gt;"Blocked",'Tracking Data'!$C890&lt;&gt;"Aborted"),1,"")</f>
        <v/>
      </c>
      <c r="K890" t="str">
        <f ca="1">IF(AND('Tracking Data'!Q890&lt;&gt;"",'Tracking Data'!R890="",'Tracking Data'!$C890&lt;&gt;"Blocked",'Tracking Data'!$C890&lt;&gt;"Aborted"),1,"")</f>
        <v/>
      </c>
      <c r="L890" t="str">
        <f>IF('Tracking Data'!R890&lt;&gt;"",1,"")</f>
        <v/>
      </c>
      <c r="M890" t="b">
        <f>IF('Tracking Data'!H890="XS",0,IF('Tracking Data'!H890="S",2,IF('Tracking Data'!H890="M",3,IF('Tracking Data'!H890="L",5,IF('Tracking Data'!H890="XL",10)))))</f>
        <v>0</v>
      </c>
      <c r="N890" s="22" t="e">
        <f>WORKDAY('Tracking Data'!K890,M890)</f>
        <v>#VALUE!</v>
      </c>
      <c r="O890" s="22" t="e">
        <f>IF(L890&lt;&gt;1,N890,'Tracking Data'!R890)</f>
        <v>#VALUE!</v>
      </c>
    </row>
    <row r="891" spans="5:15" x14ac:dyDescent="0.25">
      <c r="E891" t="str">
        <f ca="1">IF(AND('Tracking Data'!K891&lt;&gt;"",'Tracking Data'!L891="",'Tracking Data'!$C891&lt;&gt;"Blocked",'Tracking Data'!$C891&lt;&gt;"Aborted"),1,"")</f>
        <v/>
      </c>
      <c r="F891" t="str">
        <f ca="1">IF(AND('Tracking Data'!L891&lt;&gt;"",'Tracking Data'!M891="",'Tracking Data'!$C891&lt;&gt;"Blocked",'Tracking Data'!$C891&lt;&gt;"Aborted"),1,"")</f>
        <v/>
      </c>
      <c r="G891" t="str">
        <f ca="1">IF(AND('Tracking Data'!M891&lt;&gt;"",'Tracking Data'!N891="",'Tracking Data'!$C891&lt;&gt;"Blocked",'Tracking Data'!$C891&lt;&gt;"Aborted"),1,"")</f>
        <v/>
      </c>
      <c r="H891" t="str">
        <f ca="1">IF(AND('Tracking Data'!N891&lt;&gt;"",'Tracking Data'!O891="",'Tracking Data'!$C891&lt;&gt;"Blocked",'Tracking Data'!$C891&lt;&gt;"Aborted"),1,"")</f>
        <v/>
      </c>
      <c r="I891" t="str">
        <f ca="1">IF(AND('Tracking Data'!O891&lt;&gt;"",'Tracking Data'!P891="",'Tracking Data'!$C891&lt;&gt;"Blocked",'Tracking Data'!$C891&lt;&gt;"Aborted"),1,"")</f>
        <v/>
      </c>
      <c r="J891" t="str">
        <f ca="1">IF(AND('Tracking Data'!P891&lt;&gt;"",'Tracking Data'!Q891="",'Tracking Data'!$C891&lt;&gt;"Blocked",'Tracking Data'!$C891&lt;&gt;"Aborted"),1,"")</f>
        <v/>
      </c>
      <c r="K891" t="str">
        <f ca="1">IF(AND('Tracking Data'!Q891&lt;&gt;"",'Tracking Data'!R891="",'Tracking Data'!$C891&lt;&gt;"Blocked",'Tracking Data'!$C891&lt;&gt;"Aborted"),1,"")</f>
        <v/>
      </c>
      <c r="L891" t="str">
        <f>IF('Tracking Data'!R891&lt;&gt;"",1,"")</f>
        <v/>
      </c>
      <c r="M891" t="b">
        <f>IF('Tracking Data'!H891="XS",0,IF('Tracking Data'!H891="S",2,IF('Tracking Data'!H891="M",3,IF('Tracking Data'!H891="L",5,IF('Tracking Data'!H891="XL",10)))))</f>
        <v>0</v>
      </c>
      <c r="N891" s="22" t="e">
        <f>WORKDAY('Tracking Data'!K891,M891)</f>
        <v>#VALUE!</v>
      </c>
      <c r="O891" s="22" t="e">
        <f>IF(L891&lt;&gt;1,N891,'Tracking Data'!R891)</f>
        <v>#VALUE!</v>
      </c>
    </row>
    <row r="892" spans="5:15" x14ac:dyDescent="0.25">
      <c r="E892" t="str">
        <f ca="1">IF(AND('Tracking Data'!K892&lt;&gt;"",'Tracking Data'!L892="",'Tracking Data'!$C892&lt;&gt;"Blocked",'Tracking Data'!$C892&lt;&gt;"Aborted"),1,"")</f>
        <v/>
      </c>
      <c r="F892" t="str">
        <f ca="1">IF(AND('Tracking Data'!L892&lt;&gt;"",'Tracking Data'!M892="",'Tracking Data'!$C892&lt;&gt;"Blocked",'Tracking Data'!$C892&lt;&gt;"Aborted"),1,"")</f>
        <v/>
      </c>
      <c r="G892" t="str">
        <f ca="1">IF(AND('Tracking Data'!M892&lt;&gt;"",'Tracking Data'!N892="",'Tracking Data'!$C892&lt;&gt;"Blocked",'Tracking Data'!$C892&lt;&gt;"Aborted"),1,"")</f>
        <v/>
      </c>
      <c r="H892" t="str">
        <f ca="1">IF(AND('Tracking Data'!N892&lt;&gt;"",'Tracking Data'!O892="",'Tracking Data'!$C892&lt;&gt;"Blocked",'Tracking Data'!$C892&lt;&gt;"Aborted"),1,"")</f>
        <v/>
      </c>
      <c r="I892" t="str">
        <f ca="1">IF(AND('Tracking Data'!O892&lt;&gt;"",'Tracking Data'!P892="",'Tracking Data'!$C892&lt;&gt;"Blocked",'Tracking Data'!$C892&lt;&gt;"Aborted"),1,"")</f>
        <v/>
      </c>
      <c r="J892" t="str">
        <f ca="1">IF(AND('Tracking Data'!P892&lt;&gt;"",'Tracking Data'!Q892="",'Tracking Data'!$C892&lt;&gt;"Blocked",'Tracking Data'!$C892&lt;&gt;"Aborted"),1,"")</f>
        <v/>
      </c>
      <c r="K892" t="str">
        <f ca="1">IF(AND('Tracking Data'!Q892&lt;&gt;"",'Tracking Data'!R892="",'Tracking Data'!$C892&lt;&gt;"Blocked",'Tracking Data'!$C892&lt;&gt;"Aborted"),1,"")</f>
        <v/>
      </c>
      <c r="L892" t="str">
        <f>IF('Tracking Data'!R892&lt;&gt;"",1,"")</f>
        <v/>
      </c>
      <c r="M892" t="b">
        <f>IF('Tracking Data'!H892="XS",0,IF('Tracking Data'!H892="S",2,IF('Tracking Data'!H892="M",3,IF('Tracking Data'!H892="L",5,IF('Tracking Data'!H892="XL",10)))))</f>
        <v>0</v>
      </c>
      <c r="N892" s="22" t="e">
        <f>WORKDAY('Tracking Data'!K892,M892)</f>
        <v>#VALUE!</v>
      </c>
      <c r="O892" s="22" t="e">
        <f>IF(L892&lt;&gt;1,N892,'Tracking Data'!R892)</f>
        <v>#VALUE!</v>
      </c>
    </row>
    <row r="893" spans="5:15" x14ac:dyDescent="0.25">
      <c r="E893" t="str">
        <f ca="1">IF(AND('Tracking Data'!K893&lt;&gt;"",'Tracking Data'!L893="",'Tracking Data'!$C893&lt;&gt;"Blocked",'Tracking Data'!$C893&lt;&gt;"Aborted"),1,"")</f>
        <v/>
      </c>
      <c r="F893" t="str">
        <f ca="1">IF(AND('Tracking Data'!L893&lt;&gt;"",'Tracking Data'!M893="",'Tracking Data'!$C893&lt;&gt;"Blocked",'Tracking Data'!$C893&lt;&gt;"Aborted"),1,"")</f>
        <v/>
      </c>
      <c r="G893" t="str">
        <f ca="1">IF(AND('Tracking Data'!M893&lt;&gt;"",'Tracking Data'!N893="",'Tracking Data'!$C893&lt;&gt;"Blocked",'Tracking Data'!$C893&lt;&gt;"Aborted"),1,"")</f>
        <v/>
      </c>
      <c r="H893" t="str">
        <f ca="1">IF(AND('Tracking Data'!N893&lt;&gt;"",'Tracking Data'!O893="",'Tracking Data'!$C893&lt;&gt;"Blocked",'Tracking Data'!$C893&lt;&gt;"Aborted"),1,"")</f>
        <v/>
      </c>
      <c r="I893" t="str">
        <f ca="1">IF(AND('Tracking Data'!O893&lt;&gt;"",'Tracking Data'!P893="",'Tracking Data'!$C893&lt;&gt;"Blocked",'Tracking Data'!$C893&lt;&gt;"Aborted"),1,"")</f>
        <v/>
      </c>
      <c r="J893" t="str">
        <f ca="1">IF(AND('Tracking Data'!P893&lt;&gt;"",'Tracking Data'!Q893="",'Tracking Data'!$C893&lt;&gt;"Blocked",'Tracking Data'!$C893&lt;&gt;"Aborted"),1,"")</f>
        <v/>
      </c>
      <c r="K893" t="str">
        <f ca="1">IF(AND('Tracking Data'!Q893&lt;&gt;"",'Tracking Data'!R893="",'Tracking Data'!$C893&lt;&gt;"Blocked",'Tracking Data'!$C893&lt;&gt;"Aborted"),1,"")</f>
        <v/>
      </c>
      <c r="L893" t="str">
        <f>IF('Tracking Data'!R893&lt;&gt;"",1,"")</f>
        <v/>
      </c>
      <c r="M893" t="b">
        <f>IF('Tracking Data'!H893="XS",0,IF('Tracking Data'!H893="S",2,IF('Tracking Data'!H893="M",3,IF('Tracking Data'!H893="L",5,IF('Tracking Data'!H893="XL",10)))))</f>
        <v>0</v>
      </c>
      <c r="N893" s="22" t="e">
        <f>WORKDAY('Tracking Data'!K893,M893)</f>
        <v>#VALUE!</v>
      </c>
      <c r="O893" s="22" t="e">
        <f>IF(L893&lt;&gt;1,N893,'Tracking Data'!R893)</f>
        <v>#VALUE!</v>
      </c>
    </row>
    <row r="894" spans="5:15" x14ac:dyDescent="0.25">
      <c r="E894" t="str">
        <f ca="1">IF(AND('Tracking Data'!K894&lt;&gt;"",'Tracking Data'!L894="",'Tracking Data'!$C894&lt;&gt;"Blocked",'Tracking Data'!$C894&lt;&gt;"Aborted"),1,"")</f>
        <v/>
      </c>
      <c r="F894" t="str">
        <f ca="1">IF(AND('Tracking Data'!L894&lt;&gt;"",'Tracking Data'!M894="",'Tracking Data'!$C894&lt;&gt;"Blocked",'Tracking Data'!$C894&lt;&gt;"Aborted"),1,"")</f>
        <v/>
      </c>
      <c r="G894" t="str">
        <f ca="1">IF(AND('Tracking Data'!M894&lt;&gt;"",'Tracking Data'!N894="",'Tracking Data'!$C894&lt;&gt;"Blocked",'Tracking Data'!$C894&lt;&gt;"Aborted"),1,"")</f>
        <v/>
      </c>
      <c r="H894" t="str">
        <f ca="1">IF(AND('Tracking Data'!N894&lt;&gt;"",'Tracking Data'!O894="",'Tracking Data'!$C894&lt;&gt;"Blocked",'Tracking Data'!$C894&lt;&gt;"Aborted"),1,"")</f>
        <v/>
      </c>
      <c r="I894" t="str">
        <f ca="1">IF(AND('Tracking Data'!O894&lt;&gt;"",'Tracking Data'!P894="",'Tracking Data'!$C894&lt;&gt;"Blocked",'Tracking Data'!$C894&lt;&gt;"Aborted"),1,"")</f>
        <v/>
      </c>
      <c r="J894" t="str">
        <f ca="1">IF(AND('Tracking Data'!P894&lt;&gt;"",'Tracking Data'!Q894="",'Tracking Data'!$C894&lt;&gt;"Blocked",'Tracking Data'!$C894&lt;&gt;"Aborted"),1,"")</f>
        <v/>
      </c>
      <c r="K894" t="str">
        <f ca="1">IF(AND('Tracking Data'!Q894&lt;&gt;"",'Tracking Data'!R894="",'Tracking Data'!$C894&lt;&gt;"Blocked",'Tracking Data'!$C894&lt;&gt;"Aborted"),1,"")</f>
        <v/>
      </c>
      <c r="L894" t="str">
        <f>IF('Tracking Data'!R894&lt;&gt;"",1,"")</f>
        <v/>
      </c>
      <c r="M894" t="b">
        <f>IF('Tracking Data'!H894="XS",0,IF('Tracking Data'!H894="S",2,IF('Tracking Data'!H894="M",3,IF('Tracking Data'!H894="L",5,IF('Tracking Data'!H894="XL",10)))))</f>
        <v>0</v>
      </c>
      <c r="N894" s="22" t="e">
        <f>WORKDAY('Tracking Data'!K894,M894)</f>
        <v>#VALUE!</v>
      </c>
      <c r="O894" s="22" t="e">
        <f>IF(L894&lt;&gt;1,N894,'Tracking Data'!R894)</f>
        <v>#VALUE!</v>
      </c>
    </row>
    <row r="895" spans="5:15" x14ac:dyDescent="0.25">
      <c r="E895" t="str">
        <f ca="1">IF(AND('Tracking Data'!K895&lt;&gt;"",'Tracking Data'!L895="",'Tracking Data'!$C895&lt;&gt;"Blocked",'Tracking Data'!$C895&lt;&gt;"Aborted"),1,"")</f>
        <v/>
      </c>
      <c r="F895" t="str">
        <f ca="1">IF(AND('Tracking Data'!L895&lt;&gt;"",'Tracking Data'!M895="",'Tracking Data'!$C895&lt;&gt;"Blocked",'Tracking Data'!$C895&lt;&gt;"Aborted"),1,"")</f>
        <v/>
      </c>
      <c r="G895" t="str">
        <f ca="1">IF(AND('Tracking Data'!M895&lt;&gt;"",'Tracking Data'!N895="",'Tracking Data'!$C895&lt;&gt;"Blocked",'Tracking Data'!$C895&lt;&gt;"Aborted"),1,"")</f>
        <v/>
      </c>
      <c r="H895" t="str">
        <f ca="1">IF(AND('Tracking Data'!N895&lt;&gt;"",'Tracking Data'!O895="",'Tracking Data'!$C895&lt;&gt;"Blocked",'Tracking Data'!$C895&lt;&gt;"Aborted"),1,"")</f>
        <v/>
      </c>
      <c r="I895" t="str">
        <f ca="1">IF(AND('Tracking Data'!O895&lt;&gt;"",'Tracking Data'!P895="",'Tracking Data'!$C895&lt;&gt;"Blocked",'Tracking Data'!$C895&lt;&gt;"Aborted"),1,"")</f>
        <v/>
      </c>
      <c r="J895" t="str">
        <f ca="1">IF(AND('Tracking Data'!P895&lt;&gt;"",'Tracking Data'!Q895="",'Tracking Data'!$C895&lt;&gt;"Blocked",'Tracking Data'!$C895&lt;&gt;"Aborted"),1,"")</f>
        <v/>
      </c>
      <c r="K895" t="str">
        <f ca="1">IF(AND('Tracking Data'!Q895&lt;&gt;"",'Tracking Data'!R895="",'Tracking Data'!$C895&lt;&gt;"Blocked",'Tracking Data'!$C895&lt;&gt;"Aborted"),1,"")</f>
        <v/>
      </c>
      <c r="L895" t="str">
        <f>IF('Tracking Data'!R895&lt;&gt;"",1,"")</f>
        <v/>
      </c>
      <c r="M895" t="b">
        <f>IF('Tracking Data'!H895="XS",0,IF('Tracking Data'!H895="S",2,IF('Tracking Data'!H895="M",3,IF('Tracking Data'!H895="L",5,IF('Tracking Data'!H895="XL",10)))))</f>
        <v>0</v>
      </c>
      <c r="N895" s="22" t="e">
        <f>WORKDAY('Tracking Data'!K895,M895)</f>
        <v>#VALUE!</v>
      </c>
      <c r="O895" s="22" t="e">
        <f>IF(L895&lt;&gt;1,N895,'Tracking Data'!R895)</f>
        <v>#VALUE!</v>
      </c>
    </row>
    <row r="896" spans="5:15" x14ac:dyDescent="0.25">
      <c r="E896" t="str">
        <f ca="1">IF(AND('Tracking Data'!K896&lt;&gt;"",'Tracking Data'!L896="",'Tracking Data'!$C896&lt;&gt;"Blocked",'Tracking Data'!$C896&lt;&gt;"Aborted"),1,"")</f>
        <v/>
      </c>
      <c r="F896" t="str">
        <f ca="1">IF(AND('Tracking Data'!L896&lt;&gt;"",'Tracking Data'!M896="",'Tracking Data'!$C896&lt;&gt;"Blocked",'Tracking Data'!$C896&lt;&gt;"Aborted"),1,"")</f>
        <v/>
      </c>
      <c r="G896" t="str">
        <f ca="1">IF(AND('Tracking Data'!M896&lt;&gt;"",'Tracking Data'!N896="",'Tracking Data'!$C896&lt;&gt;"Blocked",'Tracking Data'!$C896&lt;&gt;"Aborted"),1,"")</f>
        <v/>
      </c>
      <c r="H896" t="str">
        <f ca="1">IF(AND('Tracking Data'!N896&lt;&gt;"",'Tracking Data'!O896="",'Tracking Data'!$C896&lt;&gt;"Blocked",'Tracking Data'!$C896&lt;&gt;"Aborted"),1,"")</f>
        <v/>
      </c>
      <c r="I896" t="str">
        <f ca="1">IF(AND('Tracking Data'!O896&lt;&gt;"",'Tracking Data'!P896="",'Tracking Data'!$C896&lt;&gt;"Blocked",'Tracking Data'!$C896&lt;&gt;"Aborted"),1,"")</f>
        <v/>
      </c>
      <c r="J896" t="str">
        <f ca="1">IF(AND('Tracking Data'!P896&lt;&gt;"",'Tracking Data'!Q896="",'Tracking Data'!$C896&lt;&gt;"Blocked",'Tracking Data'!$C896&lt;&gt;"Aborted"),1,"")</f>
        <v/>
      </c>
      <c r="K896" t="str">
        <f ca="1">IF(AND('Tracking Data'!Q896&lt;&gt;"",'Tracking Data'!R896="",'Tracking Data'!$C896&lt;&gt;"Blocked",'Tracking Data'!$C896&lt;&gt;"Aborted"),1,"")</f>
        <v/>
      </c>
      <c r="L896" t="str">
        <f>IF('Tracking Data'!R896&lt;&gt;"",1,"")</f>
        <v/>
      </c>
      <c r="M896" t="b">
        <f>IF('Tracking Data'!H896="XS",0,IF('Tracking Data'!H896="S",2,IF('Tracking Data'!H896="M",3,IF('Tracking Data'!H896="L",5,IF('Tracking Data'!H896="XL",10)))))</f>
        <v>0</v>
      </c>
      <c r="N896" s="22" t="e">
        <f>WORKDAY('Tracking Data'!K896,M896)</f>
        <v>#VALUE!</v>
      </c>
      <c r="O896" s="22" t="e">
        <f>IF(L896&lt;&gt;1,N896,'Tracking Data'!R896)</f>
        <v>#VALUE!</v>
      </c>
    </row>
    <row r="897" spans="5:15" x14ac:dyDescent="0.25">
      <c r="E897" t="str">
        <f ca="1">IF(AND('Tracking Data'!K897&lt;&gt;"",'Tracking Data'!L897="",'Tracking Data'!$C897&lt;&gt;"Blocked",'Tracking Data'!$C897&lt;&gt;"Aborted"),1,"")</f>
        <v/>
      </c>
      <c r="F897" t="str">
        <f ca="1">IF(AND('Tracking Data'!L897&lt;&gt;"",'Tracking Data'!M897="",'Tracking Data'!$C897&lt;&gt;"Blocked",'Tracking Data'!$C897&lt;&gt;"Aborted"),1,"")</f>
        <v/>
      </c>
      <c r="G897" t="str">
        <f ca="1">IF(AND('Tracking Data'!M897&lt;&gt;"",'Tracking Data'!N897="",'Tracking Data'!$C897&lt;&gt;"Blocked",'Tracking Data'!$C897&lt;&gt;"Aborted"),1,"")</f>
        <v/>
      </c>
      <c r="H897" t="str">
        <f ca="1">IF(AND('Tracking Data'!N897&lt;&gt;"",'Tracking Data'!O897="",'Tracking Data'!$C897&lt;&gt;"Blocked",'Tracking Data'!$C897&lt;&gt;"Aborted"),1,"")</f>
        <v/>
      </c>
      <c r="I897" t="str">
        <f ca="1">IF(AND('Tracking Data'!O897&lt;&gt;"",'Tracking Data'!P897="",'Tracking Data'!$C897&lt;&gt;"Blocked",'Tracking Data'!$C897&lt;&gt;"Aborted"),1,"")</f>
        <v/>
      </c>
      <c r="J897" t="str">
        <f ca="1">IF(AND('Tracking Data'!P897&lt;&gt;"",'Tracking Data'!Q897="",'Tracking Data'!$C897&lt;&gt;"Blocked",'Tracking Data'!$C897&lt;&gt;"Aborted"),1,"")</f>
        <v/>
      </c>
      <c r="K897" t="str">
        <f ca="1">IF(AND('Tracking Data'!Q897&lt;&gt;"",'Tracking Data'!R897="",'Tracking Data'!$C897&lt;&gt;"Blocked",'Tracking Data'!$C897&lt;&gt;"Aborted"),1,"")</f>
        <v/>
      </c>
      <c r="L897" t="str">
        <f>IF('Tracking Data'!R897&lt;&gt;"",1,"")</f>
        <v/>
      </c>
      <c r="M897" t="b">
        <f>IF('Tracking Data'!H897="XS",0,IF('Tracking Data'!H897="S",2,IF('Tracking Data'!H897="M",3,IF('Tracking Data'!H897="L",5,IF('Tracking Data'!H897="XL",10)))))</f>
        <v>0</v>
      </c>
      <c r="N897" s="22" t="e">
        <f>WORKDAY('Tracking Data'!K897,M897)</f>
        <v>#VALUE!</v>
      </c>
      <c r="O897" s="22" t="e">
        <f>IF(L897&lt;&gt;1,N897,'Tracking Data'!R897)</f>
        <v>#VALUE!</v>
      </c>
    </row>
    <row r="898" spans="5:15" x14ac:dyDescent="0.25">
      <c r="E898" t="str">
        <f ca="1">IF(AND('Tracking Data'!K898&lt;&gt;"",'Tracking Data'!L898="",'Tracking Data'!$C898&lt;&gt;"Blocked",'Tracking Data'!$C898&lt;&gt;"Aborted"),1,"")</f>
        <v/>
      </c>
      <c r="F898" t="str">
        <f ca="1">IF(AND('Tracking Data'!L898&lt;&gt;"",'Tracking Data'!M898="",'Tracking Data'!$C898&lt;&gt;"Blocked",'Tracking Data'!$C898&lt;&gt;"Aborted"),1,"")</f>
        <v/>
      </c>
      <c r="G898" t="str">
        <f ca="1">IF(AND('Tracking Data'!M898&lt;&gt;"",'Tracking Data'!N898="",'Tracking Data'!$C898&lt;&gt;"Blocked",'Tracking Data'!$C898&lt;&gt;"Aborted"),1,"")</f>
        <v/>
      </c>
      <c r="H898" t="str">
        <f ca="1">IF(AND('Tracking Data'!N898&lt;&gt;"",'Tracking Data'!O898="",'Tracking Data'!$C898&lt;&gt;"Blocked",'Tracking Data'!$C898&lt;&gt;"Aborted"),1,"")</f>
        <v/>
      </c>
      <c r="I898" t="str">
        <f ca="1">IF(AND('Tracking Data'!O898&lt;&gt;"",'Tracking Data'!P898="",'Tracking Data'!$C898&lt;&gt;"Blocked",'Tracking Data'!$C898&lt;&gt;"Aborted"),1,"")</f>
        <v/>
      </c>
      <c r="J898" t="str">
        <f ca="1">IF(AND('Tracking Data'!P898&lt;&gt;"",'Tracking Data'!Q898="",'Tracking Data'!$C898&lt;&gt;"Blocked",'Tracking Data'!$C898&lt;&gt;"Aborted"),1,"")</f>
        <v/>
      </c>
      <c r="K898" t="str">
        <f ca="1">IF(AND('Tracking Data'!Q898&lt;&gt;"",'Tracking Data'!R898="",'Tracking Data'!$C898&lt;&gt;"Blocked",'Tracking Data'!$C898&lt;&gt;"Aborted"),1,"")</f>
        <v/>
      </c>
      <c r="L898" t="str">
        <f>IF('Tracking Data'!R898&lt;&gt;"",1,"")</f>
        <v/>
      </c>
      <c r="M898" t="b">
        <f>IF('Tracking Data'!H898="XS",0,IF('Tracking Data'!H898="S",2,IF('Tracking Data'!H898="M",3,IF('Tracking Data'!H898="L",5,IF('Tracking Data'!H898="XL",10)))))</f>
        <v>0</v>
      </c>
      <c r="N898" s="22" t="e">
        <f>WORKDAY('Tracking Data'!K898,M898)</f>
        <v>#VALUE!</v>
      </c>
      <c r="O898" s="22" t="e">
        <f>IF(L898&lt;&gt;1,N898,'Tracking Data'!R898)</f>
        <v>#VALUE!</v>
      </c>
    </row>
    <row r="899" spans="5:15" x14ac:dyDescent="0.25">
      <c r="E899" t="str">
        <f ca="1">IF(AND('Tracking Data'!K899&lt;&gt;"",'Tracking Data'!L899="",'Tracking Data'!$C899&lt;&gt;"Blocked",'Tracking Data'!$C899&lt;&gt;"Aborted"),1,"")</f>
        <v/>
      </c>
      <c r="F899" t="str">
        <f ca="1">IF(AND('Tracking Data'!L899&lt;&gt;"",'Tracking Data'!M899="",'Tracking Data'!$C899&lt;&gt;"Blocked",'Tracking Data'!$C899&lt;&gt;"Aborted"),1,"")</f>
        <v/>
      </c>
      <c r="G899" t="str">
        <f ca="1">IF(AND('Tracking Data'!M899&lt;&gt;"",'Tracking Data'!N899="",'Tracking Data'!$C899&lt;&gt;"Blocked",'Tracking Data'!$C899&lt;&gt;"Aborted"),1,"")</f>
        <v/>
      </c>
      <c r="H899" t="str">
        <f ca="1">IF(AND('Tracking Data'!N899&lt;&gt;"",'Tracking Data'!O899="",'Tracking Data'!$C899&lt;&gt;"Blocked",'Tracking Data'!$C899&lt;&gt;"Aborted"),1,"")</f>
        <v/>
      </c>
      <c r="I899" t="str">
        <f ca="1">IF(AND('Tracking Data'!O899&lt;&gt;"",'Tracking Data'!P899="",'Tracking Data'!$C899&lt;&gt;"Blocked",'Tracking Data'!$C899&lt;&gt;"Aborted"),1,"")</f>
        <v/>
      </c>
      <c r="J899" t="str">
        <f ca="1">IF(AND('Tracking Data'!P899&lt;&gt;"",'Tracking Data'!Q899="",'Tracking Data'!$C899&lt;&gt;"Blocked",'Tracking Data'!$C899&lt;&gt;"Aborted"),1,"")</f>
        <v/>
      </c>
      <c r="K899" t="str">
        <f ca="1">IF(AND('Tracking Data'!Q899&lt;&gt;"",'Tracking Data'!R899="",'Tracking Data'!$C899&lt;&gt;"Blocked",'Tracking Data'!$C899&lt;&gt;"Aborted"),1,"")</f>
        <v/>
      </c>
      <c r="L899" t="str">
        <f>IF('Tracking Data'!R899&lt;&gt;"",1,"")</f>
        <v/>
      </c>
      <c r="M899" t="b">
        <f>IF('Tracking Data'!H899="XS",0,IF('Tracking Data'!H899="S",2,IF('Tracking Data'!H899="M",3,IF('Tracking Data'!H899="L",5,IF('Tracking Data'!H899="XL",10)))))</f>
        <v>0</v>
      </c>
      <c r="N899" s="22" t="e">
        <f>WORKDAY('Tracking Data'!K899,M899)</f>
        <v>#VALUE!</v>
      </c>
      <c r="O899" s="22" t="e">
        <f>IF(L899&lt;&gt;1,N899,'Tracking Data'!R899)</f>
        <v>#VALUE!</v>
      </c>
    </row>
    <row r="900" spans="5:15" x14ac:dyDescent="0.25">
      <c r="E900" t="str">
        <f ca="1">IF(AND('Tracking Data'!K900&lt;&gt;"",'Tracking Data'!L900="",'Tracking Data'!$C900&lt;&gt;"Blocked",'Tracking Data'!$C900&lt;&gt;"Aborted"),1,"")</f>
        <v/>
      </c>
      <c r="F900" t="str">
        <f ca="1">IF(AND('Tracking Data'!L900&lt;&gt;"",'Tracking Data'!M900="",'Tracking Data'!$C900&lt;&gt;"Blocked",'Tracking Data'!$C900&lt;&gt;"Aborted"),1,"")</f>
        <v/>
      </c>
      <c r="G900" t="str">
        <f ca="1">IF(AND('Tracking Data'!M900&lt;&gt;"",'Tracking Data'!N900="",'Tracking Data'!$C900&lt;&gt;"Blocked",'Tracking Data'!$C900&lt;&gt;"Aborted"),1,"")</f>
        <v/>
      </c>
      <c r="H900" t="str">
        <f ca="1">IF(AND('Tracking Data'!N900&lt;&gt;"",'Tracking Data'!O900="",'Tracking Data'!$C900&lt;&gt;"Blocked",'Tracking Data'!$C900&lt;&gt;"Aborted"),1,"")</f>
        <v/>
      </c>
      <c r="I900" t="str">
        <f ca="1">IF(AND('Tracking Data'!O900&lt;&gt;"",'Tracking Data'!P900="",'Tracking Data'!$C900&lt;&gt;"Blocked",'Tracking Data'!$C900&lt;&gt;"Aborted"),1,"")</f>
        <v/>
      </c>
      <c r="J900" t="str">
        <f ca="1">IF(AND('Tracking Data'!P900&lt;&gt;"",'Tracking Data'!Q900="",'Tracking Data'!$C900&lt;&gt;"Blocked",'Tracking Data'!$C900&lt;&gt;"Aborted"),1,"")</f>
        <v/>
      </c>
      <c r="K900" t="str">
        <f ca="1">IF(AND('Tracking Data'!Q900&lt;&gt;"",'Tracking Data'!R900="",'Tracking Data'!$C900&lt;&gt;"Blocked",'Tracking Data'!$C900&lt;&gt;"Aborted"),1,"")</f>
        <v/>
      </c>
      <c r="L900" t="str">
        <f>IF('Tracking Data'!R900&lt;&gt;"",1,"")</f>
        <v/>
      </c>
      <c r="M900" t="b">
        <f>IF('Tracking Data'!H900="XS",0,IF('Tracking Data'!H900="S",2,IF('Tracking Data'!H900="M",3,IF('Tracking Data'!H900="L",5,IF('Tracking Data'!H900="XL",10)))))</f>
        <v>0</v>
      </c>
      <c r="N900" s="22" t="e">
        <f>WORKDAY('Tracking Data'!K900,M900)</f>
        <v>#VALUE!</v>
      </c>
      <c r="O900" s="22" t="e">
        <f>IF(L900&lt;&gt;1,N900,'Tracking Data'!R900)</f>
        <v>#VALUE!</v>
      </c>
    </row>
    <row r="901" spans="5:15" x14ac:dyDescent="0.25">
      <c r="E901" t="str">
        <f ca="1">IF(AND('Tracking Data'!K901&lt;&gt;"",'Tracking Data'!L901="",'Tracking Data'!$C901&lt;&gt;"Blocked",'Tracking Data'!$C901&lt;&gt;"Aborted"),1,"")</f>
        <v/>
      </c>
      <c r="F901" t="str">
        <f ca="1">IF(AND('Tracking Data'!L901&lt;&gt;"",'Tracking Data'!M901="",'Tracking Data'!$C901&lt;&gt;"Blocked",'Tracking Data'!$C901&lt;&gt;"Aborted"),1,"")</f>
        <v/>
      </c>
      <c r="G901" t="str">
        <f ca="1">IF(AND('Tracking Data'!M901&lt;&gt;"",'Tracking Data'!N901="",'Tracking Data'!$C901&lt;&gt;"Blocked",'Tracking Data'!$C901&lt;&gt;"Aborted"),1,"")</f>
        <v/>
      </c>
      <c r="H901" t="str">
        <f ca="1">IF(AND('Tracking Data'!N901&lt;&gt;"",'Tracking Data'!O901="",'Tracking Data'!$C901&lt;&gt;"Blocked",'Tracking Data'!$C901&lt;&gt;"Aborted"),1,"")</f>
        <v/>
      </c>
      <c r="I901" t="str">
        <f ca="1">IF(AND('Tracking Data'!O901&lt;&gt;"",'Tracking Data'!P901="",'Tracking Data'!$C901&lt;&gt;"Blocked",'Tracking Data'!$C901&lt;&gt;"Aborted"),1,"")</f>
        <v/>
      </c>
      <c r="J901" t="str">
        <f ca="1">IF(AND('Tracking Data'!P901&lt;&gt;"",'Tracking Data'!Q901="",'Tracking Data'!$C901&lt;&gt;"Blocked",'Tracking Data'!$C901&lt;&gt;"Aborted"),1,"")</f>
        <v/>
      </c>
      <c r="K901" t="str">
        <f ca="1">IF(AND('Tracking Data'!Q901&lt;&gt;"",'Tracking Data'!R901="",'Tracking Data'!$C901&lt;&gt;"Blocked",'Tracking Data'!$C901&lt;&gt;"Aborted"),1,"")</f>
        <v/>
      </c>
      <c r="L901" t="str">
        <f>IF('Tracking Data'!R901&lt;&gt;"",1,"")</f>
        <v/>
      </c>
      <c r="M901" t="b">
        <f>IF('Tracking Data'!H901="XS",0,IF('Tracking Data'!H901="S",2,IF('Tracking Data'!H901="M",3,IF('Tracking Data'!H901="L",5,IF('Tracking Data'!H901="XL",10)))))</f>
        <v>0</v>
      </c>
      <c r="N901" s="22" t="e">
        <f>WORKDAY('Tracking Data'!K901,M901)</f>
        <v>#VALUE!</v>
      </c>
      <c r="O901" s="22" t="e">
        <f>IF(L901&lt;&gt;1,N901,'Tracking Data'!R901)</f>
        <v>#VALUE!</v>
      </c>
    </row>
    <row r="902" spans="5:15" x14ac:dyDescent="0.25">
      <c r="E902" t="str">
        <f ca="1">IF(AND('Tracking Data'!K902&lt;&gt;"",'Tracking Data'!L902="",'Tracking Data'!$C902&lt;&gt;"Blocked",'Tracking Data'!$C902&lt;&gt;"Aborted"),1,"")</f>
        <v/>
      </c>
      <c r="F902" t="str">
        <f ca="1">IF(AND('Tracking Data'!L902&lt;&gt;"",'Tracking Data'!M902="",'Tracking Data'!$C902&lt;&gt;"Blocked",'Tracking Data'!$C902&lt;&gt;"Aborted"),1,"")</f>
        <v/>
      </c>
      <c r="G902" t="str">
        <f ca="1">IF(AND('Tracking Data'!M902&lt;&gt;"",'Tracking Data'!N902="",'Tracking Data'!$C902&lt;&gt;"Blocked",'Tracking Data'!$C902&lt;&gt;"Aborted"),1,"")</f>
        <v/>
      </c>
      <c r="H902" t="str">
        <f ca="1">IF(AND('Tracking Data'!N902&lt;&gt;"",'Tracking Data'!O902="",'Tracking Data'!$C902&lt;&gt;"Blocked",'Tracking Data'!$C902&lt;&gt;"Aborted"),1,"")</f>
        <v/>
      </c>
      <c r="I902" t="str">
        <f ca="1">IF(AND('Tracking Data'!O902&lt;&gt;"",'Tracking Data'!P902="",'Tracking Data'!$C902&lt;&gt;"Blocked",'Tracking Data'!$C902&lt;&gt;"Aborted"),1,"")</f>
        <v/>
      </c>
      <c r="J902" t="str">
        <f ca="1">IF(AND('Tracking Data'!P902&lt;&gt;"",'Tracking Data'!Q902="",'Tracking Data'!$C902&lt;&gt;"Blocked",'Tracking Data'!$C902&lt;&gt;"Aborted"),1,"")</f>
        <v/>
      </c>
      <c r="K902" t="str">
        <f ca="1">IF(AND('Tracking Data'!Q902&lt;&gt;"",'Tracking Data'!R902="",'Tracking Data'!$C902&lt;&gt;"Blocked",'Tracking Data'!$C902&lt;&gt;"Aborted"),1,"")</f>
        <v/>
      </c>
      <c r="L902" t="str">
        <f>IF('Tracking Data'!R902&lt;&gt;"",1,"")</f>
        <v/>
      </c>
      <c r="M902" t="b">
        <f>IF('Tracking Data'!H902="XS",0,IF('Tracking Data'!H902="S",2,IF('Tracking Data'!H902="M",3,IF('Tracking Data'!H902="L",5,IF('Tracking Data'!H902="XL",10)))))</f>
        <v>0</v>
      </c>
      <c r="N902" s="22" t="e">
        <f>WORKDAY('Tracking Data'!K902,M902)</f>
        <v>#VALUE!</v>
      </c>
      <c r="O902" s="22" t="e">
        <f>IF(L902&lt;&gt;1,N902,'Tracking Data'!R902)</f>
        <v>#VALUE!</v>
      </c>
    </row>
    <row r="903" spans="5:15" x14ac:dyDescent="0.25">
      <c r="E903" t="str">
        <f ca="1">IF(AND('Tracking Data'!K903&lt;&gt;"",'Tracking Data'!L903="",'Tracking Data'!$C903&lt;&gt;"Blocked",'Tracking Data'!$C903&lt;&gt;"Aborted"),1,"")</f>
        <v/>
      </c>
      <c r="F903" t="str">
        <f ca="1">IF(AND('Tracking Data'!L903&lt;&gt;"",'Tracking Data'!M903="",'Tracking Data'!$C903&lt;&gt;"Blocked",'Tracking Data'!$C903&lt;&gt;"Aborted"),1,"")</f>
        <v/>
      </c>
      <c r="G903" t="str">
        <f ca="1">IF(AND('Tracking Data'!M903&lt;&gt;"",'Tracking Data'!N903="",'Tracking Data'!$C903&lt;&gt;"Blocked",'Tracking Data'!$C903&lt;&gt;"Aborted"),1,"")</f>
        <v/>
      </c>
      <c r="H903" t="str">
        <f ca="1">IF(AND('Tracking Data'!N903&lt;&gt;"",'Tracking Data'!O903="",'Tracking Data'!$C903&lt;&gt;"Blocked",'Tracking Data'!$C903&lt;&gt;"Aborted"),1,"")</f>
        <v/>
      </c>
      <c r="I903" t="str">
        <f ca="1">IF(AND('Tracking Data'!O903&lt;&gt;"",'Tracking Data'!P903="",'Tracking Data'!$C903&lt;&gt;"Blocked",'Tracking Data'!$C903&lt;&gt;"Aborted"),1,"")</f>
        <v/>
      </c>
      <c r="J903" t="str">
        <f ca="1">IF(AND('Tracking Data'!P903&lt;&gt;"",'Tracking Data'!Q903="",'Tracking Data'!$C903&lt;&gt;"Blocked",'Tracking Data'!$C903&lt;&gt;"Aborted"),1,"")</f>
        <v/>
      </c>
      <c r="K903" t="str">
        <f ca="1">IF(AND('Tracking Data'!Q903&lt;&gt;"",'Tracking Data'!R903="",'Tracking Data'!$C903&lt;&gt;"Blocked",'Tracking Data'!$C903&lt;&gt;"Aborted"),1,"")</f>
        <v/>
      </c>
      <c r="L903" t="str">
        <f>IF('Tracking Data'!R903&lt;&gt;"",1,"")</f>
        <v/>
      </c>
      <c r="M903" t="b">
        <f>IF('Tracking Data'!H903="XS",0,IF('Tracking Data'!H903="S",2,IF('Tracking Data'!H903="M",3,IF('Tracking Data'!H903="L",5,IF('Tracking Data'!H903="XL",10)))))</f>
        <v>0</v>
      </c>
      <c r="N903" s="22" t="e">
        <f>WORKDAY('Tracking Data'!K903,M903)</f>
        <v>#VALUE!</v>
      </c>
      <c r="O903" s="22" t="e">
        <f>IF(L903&lt;&gt;1,N903,'Tracking Data'!R903)</f>
        <v>#VALUE!</v>
      </c>
    </row>
    <row r="904" spans="5:15" x14ac:dyDescent="0.25">
      <c r="E904" t="str">
        <f ca="1">IF(AND('Tracking Data'!K904&lt;&gt;"",'Tracking Data'!L904="",'Tracking Data'!$C904&lt;&gt;"Blocked",'Tracking Data'!$C904&lt;&gt;"Aborted"),1,"")</f>
        <v/>
      </c>
      <c r="F904" t="str">
        <f ca="1">IF(AND('Tracking Data'!L904&lt;&gt;"",'Tracking Data'!M904="",'Tracking Data'!$C904&lt;&gt;"Blocked",'Tracking Data'!$C904&lt;&gt;"Aborted"),1,"")</f>
        <v/>
      </c>
      <c r="G904" t="str">
        <f ca="1">IF(AND('Tracking Data'!M904&lt;&gt;"",'Tracking Data'!N904="",'Tracking Data'!$C904&lt;&gt;"Blocked",'Tracking Data'!$C904&lt;&gt;"Aborted"),1,"")</f>
        <v/>
      </c>
      <c r="H904" t="str">
        <f ca="1">IF(AND('Tracking Data'!N904&lt;&gt;"",'Tracking Data'!O904="",'Tracking Data'!$C904&lt;&gt;"Blocked",'Tracking Data'!$C904&lt;&gt;"Aborted"),1,"")</f>
        <v/>
      </c>
      <c r="I904" t="str">
        <f ca="1">IF(AND('Tracking Data'!O904&lt;&gt;"",'Tracking Data'!P904="",'Tracking Data'!$C904&lt;&gt;"Blocked",'Tracking Data'!$C904&lt;&gt;"Aborted"),1,"")</f>
        <v/>
      </c>
      <c r="J904" t="str">
        <f ca="1">IF(AND('Tracking Data'!P904&lt;&gt;"",'Tracking Data'!Q904="",'Tracking Data'!$C904&lt;&gt;"Blocked",'Tracking Data'!$C904&lt;&gt;"Aborted"),1,"")</f>
        <v/>
      </c>
      <c r="K904" t="str">
        <f ca="1">IF(AND('Tracking Data'!Q904&lt;&gt;"",'Tracking Data'!R904="",'Tracking Data'!$C904&lt;&gt;"Blocked",'Tracking Data'!$C904&lt;&gt;"Aborted"),1,"")</f>
        <v/>
      </c>
      <c r="L904" t="str">
        <f>IF('Tracking Data'!R904&lt;&gt;"",1,"")</f>
        <v/>
      </c>
      <c r="M904" t="b">
        <f>IF('Tracking Data'!H904="XS",0,IF('Tracking Data'!H904="S",2,IF('Tracking Data'!H904="M",3,IF('Tracking Data'!H904="L",5,IF('Tracking Data'!H904="XL",10)))))</f>
        <v>0</v>
      </c>
      <c r="N904" s="22" t="e">
        <f>WORKDAY('Tracking Data'!K904,M904)</f>
        <v>#VALUE!</v>
      </c>
      <c r="O904" s="22" t="e">
        <f>IF(L904&lt;&gt;1,N904,'Tracking Data'!R904)</f>
        <v>#VALUE!</v>
      </c>
    </row>
    <row r="905" spans="5:15" x14ac:dyDescent="0.25">
      <c r="E905" t="str">
        <f ca="1">IF(AND('Tracking Data'!K905&lt;&gt;"",'Tracking Data'!L905="",'Tracking Data'!$C905&lt;&gt;"Blocked",'Tracking Data'!$C905&lt;&gt;"Aborted"),1,"")</f>
        <v/>
      </c>
      <c r="F905" t="str">
        <f ca="1">IF(AND('Tracking Data'!L905&lt;&gt;"",'Tracking Data'!M905="",'Tracking Data'!$C905&lt;&gt;"Blocked",'Tracking Data'!$C905&lt;&gt;"Aborted"),1,"")</f>
        <v/>
      </c>
      <c r="G905" t="str">
        <f ca="1">IF(AND('Tracking Data'!M905&lt;&gt;"",'Tracking Data'!N905="",'Tracking Data'!$C905&lt;&gt;"Blocked",'Tracking Data'!$C905&lt;&gt;"Aborted"),1,"")</f>
        <v/>
      </c>
      <c r="H905" t="str">
        <f ca="1">IF(AND('Tracking Data'!N905&lt;&gt;"",'Tracking Data'!O905="",'Tracking Data'!$C905&lt;&gt;"Blocked",'Tracking Data'!$C905&lt;&gt;"Aborted"),1,"")</f>
        <v/>
      </c>
      <c r="I905" t="str">
        <f ca="1">IF(AND('Tracking Data'!O905&lt;&gt;"",'Tracking Data'!P905="",'Tracking Data'!$C905&lt;&gt;"Blocked",'Tracking Data'!$C905&lt;&gt;"Aborted"),1,"")</f>
        <v/>
      </c>
      <c r="J905" t="str">
        <f ca="1">IF(AND('Tracking Data'!P905&lt;&gt;"",'Tracking Data'!Q905="",'Tracking Data'!$C905&lt;&gt;"Blocked",'Tracking Data'!$C905&lt;&gt;"Aborted"),1,"")</f>
        <v/>
      </c>
      <c r="K905" t="str">
        <f ca="1">IF(AND('Tracking Data'!Q905&lt;&gt;"",'Tracking Data'!R905="",'Tracking Data'!$C905&lt;&gt;"Blocked",'Tracking Data'!$C905&lt;&gt;"Aborted"),1,"")</f>
        <v/>
      </c>
      <c r="L905" t="str">
        <f>IF('Tracking Data'!R905&lt;&gt;"",1,"")</f>
        <v/>
      </c>
      <c r="M905" t="b">
        <f>IF('Tracking Data'!H905="XS",0,IF('Tracking Data'!H905="S",2,IF('Tracking Data'!H905="M",3,IF('Tracking Data'!H905="L",5,IF('Tracking Data'!H905="XL",10)))))</f>
        <v>0</v>
      </c>
      <c r="N905" s="22" t="e">
        <f>WORKDAY('Tracking Data'!K905,M905)</f>
        <v>#VALUE!</v>
      </c>
      <c r="O905" s="22" t="e">
        <f>IF(L905&lt;&gt;1,N905,'Tracking Data'!R905)</f>
        <v>#VALUE!</v>
      </c>
    </row>
    <row r="906" spans="5:15" x14ac:dyDescent="0.25">
      <c r="E906" t="str">
        <f ca="1">IF(AND('Tracking Data'!K906&lt;&gt;"",'Tracking Data'!L906="",'Tracking Data'!$C906&lt;&gt;"Blocked",'Tracking Data'!$C906&lt;&gt;"Aborted"),1,"")</f>
        <v/>
      </c>
      <c r="F906" t="str">
        <f ca="1">IF(AND('Tracking Data'!L906&lt;&gt;"",'Tracking Data'!M906="",'Tracking Data'!$C906&lt;&gt;"Blocked",'Tracking Data'!$C906&lt;&gt;"Aborted"),1,"")</f>
        <v/>
      </c>
      <c r="G906" t="str">
        <f ca="1">IF(AND('Tracking Data'!M906&lt;&gt;"",'Tracking Data'!N906="",'Tracking Data'!$C906&lt;&gt;"Blocked",'Tracking Data'!$C906&lt;&gt;"Aborted"),1,"")</f>
        <v/>
      </c>
      <c r="H906" t="str">
        <f ca="1">IF(AND('Tracking Data'!N906&lt;&gt;"",'Tracking Data'!O906="",'Tracking Data'!$C906&lt;&gt;"Blocked",'Tracking Data'!$C906&lt;&gt;"Aborted"),1,"")</f>
        <v/>
      </c>
      <c r="I906" t="str">
        <f ca="1">IF(AND('Tracking Data'!O906&lt;&gt;"",'Tracking Data'!P906="",'Tracking Data'!$C906&lt;&gt;"Blocked",'Tracking Data'!$C906&lt;&gt;"Aborted"),1,"")</f>
        <v/>
      </c>
      <c r="J906" t="str">
        <f ca="1">IF(AND('Tracking Data'!P906&lt;&gt;"",'Tracking Data'!Q906="",'Tracking Data'!$C906&lt;&gt;"Blocked",'Tracking Data'!$C906&lt;&gt;"Aborted"),1,"")</f>
        <v/>
      </c>
      <c r="K906" t="str">
        <f ca="1">IF(AND('Tracking Data'!Q906&lt;&gt;"",'Tracking Data'!R906="",'Tracking Data'!$C906&lt;&gt;"Blocked",'Tracking Data'!$C906&lt;&gt;"Aborted"),1,"")</f>
        <v/>
      </c>
      <c r="L906" t="str">
        <f>IF('Tracking Data'!R906&lt;&gt;"",1,"")</f>
        <v/>
      </c>
      <c r="M906" t="b">
        <f>IF('Tracking Data'!H906="XS",0,IF('Tracking Data'!H906="S",2,IF('Tracking Data'!H906="M",3,IF('Tracking Data'!H906="L",5,IF('Tracking Data'!H906="XL",10)))))</f>
        <v>0</v>
      </c>
      <c r="N906" s="22" t="e">
        <f>WORKDAY('Tracking Data'!K906,M906)</f>
        <v>#VALUE!</v>
      </c>
      <c r="O906" s="22" t="e">
        <f>IF(L906&lt;&gt;1,N906,'Tracking Data'!R906)</f>
        <v>#VALUE!</v>
      </c>
    </row>
    <row r="907" spans="5:15" x14ac:dyDescent="0.25">
      <c r="E907" t="str">
        <f ca="1">IF(AND('Tracking Data'!K907&lt;&gt;"",'Tracking Data'!L907="",'Tracking Data'!$C907&lt;&gt;"Blocked",'Tracking Data'!$C907&lt;&gt;"Aborted"),1,"")</f>
        <v/>
      </c>
      <c r="F907" t="str">
        <f ca="1">IF(AND('Tracking Data'!L907&lt;&gt;"",'Tracking Data'!M907="",'Tracking Data'!$C907&lt;&gt;"Blocked",'Tracking Data'!$C907&lt;&gt;"Aborted"),1,"")</f>
        <v/>
      </c>
      <c r="G907" t="str">
        <f ca="1">IF(AND('Tracking Data'!M907&lt;&gt;"",'Tracking Data'!N907="",'Tracking Data'!$C907&lt;&gt;"Blocked",'Tracking Data'!$C907&lt;&gt;"Aborted"),1,"")</f>
        <v/>
      </c>
      <c r="H907" t="str">
        <f ca="1">IF(AND('Tracking Data'!N907&lt;&gt;"",'Tracking Data'!O907="",'Tracking Data'!$C907&lt;&gt;"Blocked",'Tracking Data'!$C907&lt;&gt;"Aborted"),1,"")</f>
        <v/>
      </c>
      <c r="I907" t="str">
        <f ca="1">IF(AND('Tracking Data'!O907&lt;&gt;"",'Tracking Data'!P907="",'Tracking Data'!$C907&lt;&gt;"Blocked",'Tracking Data'!$C907&lt;&gt;"Aborted"),1,"")</f>
        <v/>
      </c>
      <c r="J907" t="str">
        <f ca="1">IF(AND('Tracking Data'!P907&lt;&gt;"",'Tracking Data'!Q907="",'Tracking Data'!$C907&lt;&gt;"Blocked",'Tracking Data'!$C907&lt;&gt;"Aborted"),1,"")</f>
        <v/>
      </c>
      <c r="K907" t="str">
        <f ca="1">IF(AND('Tracking Data'!Q907&lt;&gt;"",'Tracking Data'!R907="",'Tracking Data'!$C907&lt;&gt;"Blocked",'Tracking Data'!$C907&lt;&gt;"Aborted"),1,"")</f>
        <v/>
      </c>
      <c r="L907" t="str">
        <f>IF('Tracking Data'!R907&lt;&gt;"",1,"")</f>
        <v/>
      </c>
      <c r="M907" t="b">
        <f>IF('Tracking Data'!H907="XS",0,IF('Tracking Data'!H907="S",2,IF('Tracking Data'!H907="M",3,IF('Tracking Data'!H907="L",5,IF('Tracking Data'!H907="XL",10)))))</f>
        <v>0</v>
      </c>
      <c r="N907" s="22" t="e">
        <f>WORKDAY('Tracking Data'!K907,M907)</f>
        <v>#VALUE!</v>
      </c>
      <c r="O907" s="22" t="e">
        <f>IF(L907&lt;&gt;1,N907,'Tracking Data'!R907)</f>
        <v>#VALUE!</v>
      </c>
    </row>
    <row r="908" spans="5:15" x14ac:dyDescent="0.25">
      <c r="E908" t="str">
        <f ca="1">IF(AND('Tracking Data'!K908&lt;&gt;"",'Tracking Data'!L908="",'Tracking Data'!$C908&lt;&gt;"Blocked",'Tracking Data'!$C908&lt;&gt;"Aborted"),1,"")</f>
        <v/>
      </c>
      <c r="F908" t="str">
        <f ca="1">IF(AND('Tracking Data'!L908&lt;&gt;"",'Tracking Data'!M908="",'Tracking Data'!$C908&lt;&gt;"Blocked",'Tracking Data'!$C908&lt;&gt;"Aborted"),1,"")</f>
        <v/>
      </c>
      <c r="G908" t="str">
        <f ca="1">IF(AND('Tracking Data'!M908&lt;&gt;"",'Tracking Data'!N908="",'Tracking Data'!$C908&lt;&gt;"Blocked",'Tracking Data'!$C908&lt;&gt;"Aborted"),1,"")</f>
        <v/>
      </c>
      <c r="H908" t="str">
        <f ca="1">IF(AND('Tracking Data'!N908&lt;&gt;"",'Tracking Data'!O908="",'Tracking Data'!$C908&lt;&gt;"Blocked",'Tracking Data'!$C908&lt;&gt;"Aborted"),1,"")</f>
        <v/>
      </c>
      <c r="I908" t="str">
        <f ca="1">IF(AND('Tracking Data'!O908&lt;&gt;"",'Tracking Data'!P908="",'Tracking Data'!$C908&lt;&gt;"Blocked",'Tracking Data'!$C908&lt;&gt;"Aborted"),1,"")</f>
        <v/>
      </c>
      <c r="J908" t="str">
        <f ca="1">IF(AND('Tracking Data'!P908&lt;&gt;"",'Tracking Data'!Q908="",'Tracking Data'!$C908&lt;&gt;"Blocked",'Tracking Data'!$C908&lt;&gt;"Aborted"),1,"")</f>
        <v/>
      </c>
      <c r="K908" t="str">
        <f ca="1">IF(AND('Tracking Data'!Q908&lt;&gt;"",'Tracking Data'!R908="",'Tracking Data'!$C908&lt;&gt;"Blocked",'Tracking Data'!$C908&lt;&gt;"Aborted"),1,"")</f>
        <v/>
      </c>
      <c r="L908" t="str">
        <f>IF('Tracking Data'!R908&lt;&gt;"",1,"")</f>
        <v/>
      </c>
      <c r="M908" t="b">
        <f>IF('Tracking Data'!H908="XS",0,IF('Tracking Data'!H908="S",2,IF('Tracking Data'!H908="M",3,IF('Tracking Data'!H908="L",5,IF('Tracking Data'!H908="XL",10)))))</f>
        <v>0</v>
      </c>
      <c r="N908" s="22" t="e">
        <f>WORKDAY('Tracking Data'!K908,M908)</f>
        <v>#VALUE!</v>
      </c>
      <c r="O908" s="22" t="e">
        <f>IF(L908&lt;&gt;1,N908,'Tracking Data'!R908)</f>
        <v>#VALUE!</v>
      </c>
    </row>
    <row r="909" spans="5:15" x14ac:dyDescent="0.25">
      <c r="E909" t="str">
        <f ca="1">IF(AND('Tracking Data'!K909&lt;&gt;"",'Tracking Data'!L909="",'Tracking Data'!$C909&lt;&gt;"Blocked",'Tracking Data'!$C909&lt;&gt;"Aborted"),1,"")</f>
        <v/>
      </c>
      <c r="F909" t="str">
        <f ca="1">IF(AND('Tracking Data'!L909&lt;&gt;"",'Tracking Data'!M909="",'Tracking Data'!$C909&lt;&gt;"Blocked",'Tracking Data'!$C909&lt;&gt;"Aborted"),1,"")</f>
        <v/>
      </c>
      <c r="G909" t="str">
        <f ca="1">IF(AND('Tracking Data'!M909&lt;&gt;"",'Tracking Data'!N909="",'Tracking Data'!$C909&lt;&gt;"Blocked",'Tracking Data'!$C909&lt;&gt;"Aborted"),1,"")</f>
        <v/>
      </c>
      <c r="H909" t="str">
        <f ca="1">IF(AND('Tracking Data'!N909&lt;&gt;"",'Tracking Data'!O909="",'Tracking Data'!$C909&lt;&gt;"Blocked",'Tracking Data'!$C909&lt;&gt;"Aborted"),1,"")</f>
        <v/>
      </c>
      <c r="I909" t="str">
        <f ca="1">IF(AND('Tracking Data'!O909&lt;&gt;"",'Tracking Data'!P909="",'Tracking Data'!$C909&lt;&gt;"Blocked",'Tracking Data'!$C909&lt;&gt;"Aborted"),1,"")</f>
        <v/>
      </c>
      <c r="J909" t="str">
        <f ca="1">IF(AND('Tracking Data'!P909&lt;&gt;"",'Tracking Data'!Q909="",'Tracking Data'!$C909&lt;&gt;"Blocked",'Tracking Data'!$C909&lt;&gt;"Aborted"),1,"")</f>
        <v/>
      </c>
      <c r="K909" t="str">
        <f ca="1">IF(AND('Tracking Data'!Q909&lt;&gt;"",'Tracking Data'!R909="",'Tracking Data'!$C909&lt;&gt;"Blocked",'Tracking Data'!$C909&lt;&gt;"Aborted"),1,"")</f>
        <v/>
      </c>
      <c r="L909" t="str">
        <f>IF('Tracking Data'!R909&lt;&gt;"",1,"")</f>
        <v/>
      </c>
      <c r="M909" t="b">
        <f>IF('Tracking Data'!H909="XS",0,IF('Tracking Data'!H909="S",2,IF('Tracking Data'!H909="M",3,IF('Tracking Data'!H909="L",5,IF('Tracking Data'!H909="XL",10)))))</f>
        <v>0</v>
      </c>
      <c r="N909" s="22" t="e">
        <f>WORKDAY('Tracking Data'!K909,M909)</f>
        <v>#VALUE!</v>
      </c>
      <c r="O909" s="22" t="e">
        <f>IF(L909&lt;&gt;1,N909,'Tracking Data'!R909)</f>
        <v>#VALUE!</v>
      </c>
    </row>
    <row r="910" spans="5:15" x14ac:dyDescent="0.25">
      <c r="E910" t="str">
        <f ca="1">IF(AND('Tracking Data'!K910&lt;&gt;"",'Tracking Data'!L910="",'Tracking Data'!$C910&lt;&gt;"Blocked",'Tracking Data'!$C910&lt;&gt;"Aborted"),1,"")</f>
        <v/>
      </c>
      <c r="F910" t="str">
        <f ca="1">IF(AND('Tracking Data'!L910&lt;&gt;"",'Tracking Data'!M910="",'Tracking Data'!$C910&lt;&gt;"Blocked",'Tracking Data'!$C910&lt;&gt;"Aborted"),1,"")</f>
        <v/>
      </c>
      <c r="G910" t="str">
        <f ca="1">IF(AND('Tracking Data'!M910&lt;&gt;"",'Tracking Data'!N910="",'Tracking Data'!$C910&lt;&gt;"Blocked",'Tracking Data'!$C910&lt;&gt;"Aborted"),1,"")</f>
        <v/>
      </c>
      <c r="H910" t="str">
        <f ca="1">IF(AND('Tracking Data'!N910&lt;&gt;"",'Tracking Data'!O910="",'Tracking Data'!$C910&lt;&gt;"Blocked",'Tracking Data'!$C910&lt;&gt;"Aborted"),1,"")</f>
        <v/>
      </c>
      <c r="I910" t="str">
        <f ca="1">IF(AND('Tracking Data'!O910&lt;&gt;"",'Tracking Data'!P910="",'Tracking Data'!$C910&lt;&gt;"Blocked",'Tracking Data'!$C910&lt;&gt;"Aborted"),1,"")</f>
        <v/>
      </c>
      <c r="J910" t="str">
        <f ca="1">IF(AND('Tracking Data'!P910&lt;&gt;"",'Tracking Data'!Q910="",'Tracking Data'!$C910&lt;&gt;"Blocked",'Tracking Data'!$C910&lt;&gt;"Aborted"),1,"")</f>
        <v/>
      </c>
      <c r="K910" t="str">
        <f ca="1">IF(AND('Tracking Data'!Q910&lt;&gt;"",'Tracking Data'!R910="",'Tracking Data'!$C910&lt;&gt;"Blocked",'Tracking Data'!$C910&lt;&gt;"Aborted"),1,"")</f>
        <v/>
      </c>
      <c r="L910" t="str">
        <f>IF('Tracking Data'!R910&lt;&gt;"",1,"")</f>
        <v/>
      </c>
      <c r="M910" t="b">
        <f>IF('Tracking Data'!H910="XS",0,IF('Tracking Data'!H910="S",2,IF('Tracking Data'!H910="M",3,IF('Tracking Data'!H910="L",5,IF('Tracking Data'!H910="XL",10)))))</f>
        <v>0</v>
      </c>
      <c r="N910" s="22" t="e">
        <f>WORKDAY('Tracking Data'!K910,M910)</f>
        <v>#VALUE!</v>
      </c>
      <c r="O910" s="22" t="e">
        <f>IF(L910&lt;&gt;1,N910,'Tracking Data'!R910)</f>
        <v>#VALUE!</v>
      </c>
    </row>
    <row r="911" spans="5:15" x14ac:dyDescent="0.25">
      <c r="E911" t="str">
        <f ca="1">IF(AND('Tracking Data'!K911&lt;&gt;"",'Tracking Data'!L911="",'Tracking Data'!$C911&lt;&gt;"Blocked",'Tracking Data'!$C911&lt;&gt;"Aborted"),1,"")</f>
        <v/>
      </c>
      <c r="F911" t="str">
        <f ca="1">IF(AND('Tracking Data'!L911&lt;&gt;"",'Tracking Data'!M911="",'Tracking Data'!$C911&lt;&gt;"Blocked",'Tracking Data'!$C911&lt;&gt;"Aborted"),1,"")</f>
        <v/>
      </c>
      <c r="G911" t="str">
        <f ca="1">IF(AND('Tracking Data'!M911&lt;&gt;"",'Tracking Data'!N911="",'Tracking Data'!$C911&lt;&gt;"Blocked",'Tracking Data'!$C911&lt;&gt;"Aborted"),1,"")</f>
        <v/>
      </c>
      <c r="H911" t="str">
        <f ca="1">IF(AND('Tracking Data'!N911&lt;&gt;"",'Tracking Data'!O911="",'Tracking Data'!$C911&lt;&gt;"Blocked",'Tracking Data'!$C911&lt;&gt;"Aborted"),1,"")</f>
        <v/>
      </c>
      <c r="I911" t="str">
        <f ca="1">IF(AND('Tracking Data'!O911&lt;&gt;"",'Tracking Data'!P911="",'Tracking Data'!$C911&lt;&gt;"Blocked",'Tracking Data'!$C911&lt;&gt;"Aborted"),1,"")</f>
        <v/>
      </c>
      <c r="J911" t="str">
        <f ca="1">IF(AND('Tracking Data'!P911&lt;&gt;"",'Tracking Data'!Q911="",'Tracking Data'!$C911&lt;&gt;"Blocked",'Tracking Data'!$C911&lt;&gt;"Aborted"),1,"")</f>
        <v/>
      </c>
      <c r="K911" t="str">
        <f ca="1">IF(AND('Tracking Data'!Q911&lt;&gt;"",'Tracking Data'!R911="",'Tracking Data'!$C911&lt;&gt;"Blocked",'Tracking Data'!$C911&lt;&gt;"Aborted"),1,"")</f>
        <v/>
      </c>
      <c r="L911" t="str">
        <f>IF('Tracking Data'!R911&lt;&gt;"",1,"")</f>
        <v/>
      </c>
      <c r="M911" t="b">
        <f>IF('Tracking Data'!H911="XS",0,IF('Tracking Data'!H911="S",2,IF('Tracking Data'!H911="M",3,IF('Tracking Data'!H911="L",5,IF('Tracking Data'!H911="XL",10)))))</f>
        <v>0</v>
      </c>
      <c r="N911" s="22" t="e">
        <f>WORKDAY('Tracking Data'!K911,M911)</f>
        <v>#VALUE!</v>
      </c>
      <c r="O911" s="22" t="e">
        <f>IF(L911&lt;&gt;1,N911,'Tracking Data'!R911)</f>
        <v>#VALUE!</v>
      </c>
    </row>
    <row r="912" spans="5:15" x14ac:dyDescent="0.25">
      <c r="E912" t="str">
        <f ca="1">IF(AND('Tracking Data'!K912&lt;&gt;"",'Tracking Data'!L912="",'Tracking Data'!$C912&lt;&gt;"Blocked",'Tracking Data'!$C912&lt;&gt;"Aborted"),1,"")</f>
        <v/>
      </c>
      <c r="F912" t="str">
        <f ca="1">IF(AND('Tracking Data'!L912&lt;&gt;"",'Tracking Data'!M912="",'Tracking Data'!$C912&lt;&gt;"Blocked",'Tracking Data'!$C912&lt;&gt;"Aborted"),1,"")</f>
        <v/>
      </c>
      <c r="G912" t="str">
        <f ca="1">IF(AND('Tracking Data'!M912&lt;&gt;"",'Tracking Data'!N912="",'Tracking Data'!$C912&lt;&gt;"Blocked",'Tracking Data'!$C912&lt;&gt;"Aborted"),1,"")</f>
        <v/>
      </c>
      <c r="H912" t="str">
        <f ca="1">IF(AND('Tracking Data'!N912&lt;&gt;"",'Tracking Data'!O912="",'Tracking Data'!$C912&lt;&gt;"Blocked",'Tracking Data'!$C912&lt;&gt;"Aborted"),1,"")</f>
        <v/>
      </c>
      <c r="I912" t="str">
        <f ca="1">IF(AND('Tracking Data'!O912&lt;&gt;"",'Tracking Data'!P912="",'Tracking Data'!$C912&lt;&gt;"Blocked",'Tracking Data'!$C912&lt;&gt;"Aborted"),1,"")</f>
        <v/>
      </c>
      <c r="J912" t="str">
        <f ca="1">IF(AND('Tracking Data'!P912&lt;&gt;"",'Tracking Data'!Q912="",'Tracking Data'!$C912&lt;&gt;"Blocked",'Tracking Data'!$C912&lt;&gt;"Aborted"),1,"")</f>
        <v/>
      </c>
      <c r="K912" t="str">
        <f ca="1">IF(AND('Tracking Data'!Q912&lt;&gt;"",'Tracking Data'!R912="",'Tracking Data'!$C912&lt;&gt;"Blocked",'Tracking Data'!$C912&lt;&gt;"Aborted"),1,"")</f>
        <v/>
      </c>
      <c r="L912" t="str">
        <f>IF('Tracking Data'!R912&lt;&gt;"",1,"")</f>
        <v/>
      </c>
      <c r="M912" t="b">
        <f>IF('Tracking Data'!H912="XS",0,IF('Tracking Data'!H912="S",2,IF('Tracking Data'!H912="M",3,IF('Tracking Data'!H912="L",5,IF('Tracking Data'!H912="XL",10)))))</f>
        <v>0</v>
      </c>
      <c r="N912" s="22" t="e">
        <f>WORKDAY('Tracking Data'!K912,M912)</f>
        <v>#VALUE!</v>
      </c>
      <c r="O912" s="22" t="e">
        <f>IF(L912&lt;&gt;1,N912,'Tracking Data'!R912)</f>
        <v>#VALUE!</v>
      </c>
    </row>
    <row r="913" spans="5:15" x14ac:dyDescent="0.25">
      <c r="E913" t="str">
        <f ca="1">IF(AND('Tracking Data'!K913&lt;&gt;"",'Tracking Data'!L913="",'Tracking Data'!$C913&lt;&gt;"Blocked",'Tracking Data'!$C913&lt;&gt;"Aborted"),1,"")</f>
        <v/>
      </c>
      <c r="F913" t="str">
        <f ca="1">IF(AND('Tracking Data'!L913&lt;&gt;"",'Tracking Data'!M913="",'Tracking Data'!$C913&lt;&gt;"Blocked",'Tracking Data'!$C913&lt;&gt;"Aborted"),1,"")</f>
        <v/>
      </c>
      <c r="G913" t="str">
        <f ca="1">IF(AND('Tracking Data'!M913&lt;&gt;"",'Tracking Data'!N913="",'Tracking Data'!$C913&lt;&gt;"Blocked",'Tracking Data'!$C913&lt;&gt;"Aborted"),1,"")</f>
        <v/>
      </c>
      <c r="H913" t="str">
        <f ca="1">IF(AND('Tracking Data'!N913&lt;&gt;"",'Tracking Data'!O913="",'Tracking Data'!$C913&lt;&gt;"Blocked",'Tracking Data'!$C913&lt;&gt;"Aborted"),1,"")</f>
        <v/>
      </c>
      <c r="I913" t="str">
        <f ca="1">IF(AND('Tracking Data'!O913&lt;&gt;"",'Tracking Data'!P913="",'Tracking Data'!$C913&lt;&gt;"Blocked",'Tracking Data'!$C913&lt;&gt;"Aborted"),1,"")</f>
        <v/>
      </c>
      <c r="J913" t="str">
        <f ca="1">IF(AND('Tracking Data'!P913&lt;&gt;"",'Tracking Data'!Q913="",'Tracking Data'!$C913&lt;&gt;"Blocked",'Tracking Data'!$C913&lt;&gt;"Aborted"),1,"")</f>
        <v/>
      </c>
      <c r="K913" t="str">
        <f ca="1">IF(AND('Tracking Data'!Q913&lt;&gt;"",'Tracking Data'!R913="",'Tracking Data'!$C913&lt;&gt;"Blocked",'Tracking Data'!$C913&lt;&gt;"Aborted"),1,"")</f>
        <v/>
      </c>
      <c r="L913" t="str">
        <f>IF('Tracking Data'!R913&lt;&gt;"",1,"")</f>
        <v/>
      </c>
      <c r="M913" t="b">
        <f>IF('Tracking Data'!H913="XS",0,IF('Tracking Data'!H913="S",2,IF('Tracking Data'!H913="M",3,IF('Tracking Data'!H913="L",5,IF('Tracking Data'!H913="XL",10)))))</f>
        <v>0</v>
      </c>
      <c r="N913" s="22" t="e">
        <f>WORKDAY('Tracking Data'!K913,M913)</f>
        <v>#VALUE!</v>
      </c>
      <c r="O913" s="22" t="e">
        <f>IF(L913&lt;&gt;1,N913,'Tracking Data'!R913)</f>
        <v>#VALUE!</v>
      </c>
    </row>
    <row r="914" spans="5:15" x14ac:dyDescent="0.25">
      <c r="E914" t="str">
        <f ca="1">IF(AND('Tracking Data'!K914&lt;&gt;"",'Tracking Data'!L914="",'Tracking Data'!$C914&lt;&gt;"Blocked",'Tracking Data'!$C914&lt;&gt;"Aborted"),1,"")</f>
        <v/>
      </c>
      <c r="F914" t="str">
        <f ca="1">IF(AND('Tracking Data'!L914&lt;&gt;"",'Tracking Data'!M914="",'Tracking Data'!$C914&lt;&gt;"Blocked",'Tracking Data'!$C914&lt;&gt;"Aborted"),1,"")</f>
        <v/>
      </c>
      <c r="G914" t="str">
        <f ca="1">IF(AND('Tracking Data'!M914&lt;&gt;"",'Tracking Data'!N914="",'Tracking Data'!$C914&lt;&gt;"Blocked",'Tracking Data'!$C914&lt;&gt;"Aborted"),1,"")</f>
        <v/>
      </c>
      <c r="H914" t="str">
        <f ca="1">IF(AND('Tracking Data'!N914&lt;&gt;"",'Tracking Data'!O914="",'Tracking Data'!$C914&lt;&gt;"Blocked",'Tracking Data'!$C914&lt;&gt;"Aborted"),1,"")</f>
        <v/>
      </c>
      <c r="I914" t="str">
        <f ca="1">IF(AND('Tracking Data'!O914&lt;&gt;"",'Tracking Data'!P914="",'Tracking Data'!$C914&lt;&gt;"Blocked",'Tracking Data'!$C914&lt;&gt;"Aborted"),1,"")</f>
        <v/>
      </c>
      <c r="J914" t="str">
        <f ca="1">IF(AND('Tracking Data'!P914&lt;&gt;"",'Tracking Data'!Q914="",'Tracking Data'!$C914&lt;&gt;"Blocked",'Tracking Data'!$C914&lt;&gt;"Aborted"),1,"")</f>
        <v/>
      </c>
      <c r="K914" t="str">
        <f ca="1">IF(AND('Tracking Data'!Q914&lt;&gt;"",'Tracking Data'!R914="",'Tracking Data'!$C914&lt;&gt;"Blocked",'Tracking Data'!$C914&lt;&gt;"Aborted"),1,"")</f>
        <v/>
      </c>
      <c r="L914" t="str">
        <f>IF('Tracking Data'!R914&lt;&gt;"",1,"")</f>
        <v/>
      </c>
      <c r="M914" t="b">
        <f>IF('Tracking Data'!H914="XS",0,IF('Tracking Data'!H914="S",2,IF('Tracking Data'!H914="M",3,IF('Tracking Data'!H914="L",5,IF('Tracking Data'!H914="XL",10)))))</f>
        <v>0</v>
      </c>
      <c r="N914" s="22" t="e">
        <f>WORKDAY('Tracking Data'!K914,M914)</f>
        <v>#VALUE!</v>
      </c>
      <c r="O914" s="22" t="e">
        <f>IF(L914&lt;&gt;1,N914,'Tracking Data'!R914)</f>
        <v>#VALUE!</v>
      </c>
    </row>
    <row r="915" spans="5:15" x14ac:dyDescent="0.25">
      <c r="E915" t="str">
        <f ca="1">IF(AND('Tracking Data'!K915&lt;&gt;"",'Tracking Data'!L915="",'Tracking Data'!$C915&lt;&gt;"Blocked",'Tracking Data'!$C915&lt;&gt;"Aborted"),1,"")</f>
        <v/>
      </c>
      <c r="F915" t="str">
        <f ca="1">IF(AND('Tracking Data'!L915&lt;&gt;"",'Tracking Data'!M915="",'Tracking Data'!$C915&lt;&gt;"Blocked",'Tracking Data'!$C915&lt;&gt;"Aborted"),1,"")</f>
        <v/>
      </c>
      <c r="G915" t="str">
        <f ca="1">IF(AND('Tracking Data'!M915&lt;&gt;"",'Tracking Data'!N915="",'Tracking Data'!$C915&lt;&gt;"Blocked",'Tracking Data'!$C915&lt;&gt;"Aborted"),1,"")</f>
        <v/>
      </c>
      <c r="H915" t="str">
        <f ca="1">IF(AND('Tracking Data'!N915&lt;&gt;"",'Tracking Data'!O915="",'Tracking Data'!$C915&lt;&gt;"Blocked",'Tracking Data'!$C915&lt;&gt;"Aborted"),1,"")</f>
        <v/>
      </c>
      <c r="I915" t="str">
        <f ca="1">IF(AND('Tracking Data'!O915&lt;&gt;"",'Tracking Data'!P915="",'Tracking Data'!$C915&lt;&gt;"Blocked",'Tracking Data'!$C915&lt;&gt;"Aborted"),1,"")</f>
        <v/>
      </c>
      <c r="J915" t="str">
        <f ca="1">IF(AND('Tracking Data'!P915&lt;&gt;"",'Tracking Data'!Q915="",'Tracking Data'!$C915&lt;&gt;"Blocked",'Tracking Data'!$C915&lt;&gt;"Aborted"),1,"")</f>
        <v/>
      </c>
      <c r="K915" t="str">
        <f ca="1">IF(AND('Tracking Data'!Q915&lt;&gt;"",'Tracking Data'!R915="",'Tracking Data'!$C915&lt;&gt;"Blocked",'Tracking Data'!$C915&lt;&gt;"Aborted"),1,"")</f>
        <v/>
      </c>
      <c r="L915" t="str">
        <f>IF('Tracking Data'!R915&lt;&gt;"",1,"")</f>
        <v/>
      </c>
      <c r="M915" t="b">
        <f>IF('Tracking Data'!H915="XS",0,IF('Tracking Data'!H915="S",2,IF('Tracking Data'!H915="M",3,IF('Tracking Data'!H915="L",5,IF('Tracking Data'!H915="XL",10)))))</f>
        <v>0</v>
      </c>
      <c r="N915" s="22" t="e">
        <f>WORKDAY('Tracking Data'!K915,M915)</f>
        <v>#VALUE!</v>
      </c>
      <c r="O915" s="22" t="e">
        <f>IF(L915&lt;&gt;1,N915,'Tracking Data'!R915)</f>
        <v>#VALUE!</v>
      </c>
    </row>
    <row r="916" spans="5:15" x14ac:dyDescent="0.25">
      <c r="E916" t="str">
        <f ca="1">IF(AND('Tracking Data'!K916&lt;&gt;"",'Tracking Data'!L916="",'Tracking Data'!$C916&lt;&gt;"Blocked",'Tracking Data'!$C916&lt;&gt;"Aborted"),1,"")</f>
        <v/>
      </c>
      <c r="F916" t="str">
        <f ca="1">IF(AND('Tracking Data'!L916&lt;&gt;"",'Tracking Data'!M916="",'Tracking Data'!$C916&lt;&gt;"Blocked",'Tracking Data'!$C916&lt;&gt;"Aborted"),1,"")</f>
        <v/>
      </c>
      <c r="G916" t="str">
        <f ca="1">IF(AND('Tracking Data'!M916&lt;&gt;"",'Tracking Data'!N916="",'Tracking Data'!$C916&lt;&gt;"Blocked",'Tracking Data'!$C916&lt;&gt;"Aborted"),1,"")</f>
        <v/>
      </c>
      <c r="H916" t="str">
        <f ca="1">IF(AND('Tracking Data'!N916&lt;&gt;"",'Tracking Data'!O916="",'Tracking Data'!$C916&lt;&gt;"Blocked",'Tracking Data'!$C916&lt;&gt;"Aborted"),1,"")</f>
        <v/>
      </c>
      <c r="I916" t="str">
        <f ca="1">IF(AND('Tracking Data'!O916&lt;&gt;"",'Tracking Data'!P916="",'Tracking Data'!$C916&lt;&gt;"Blocked",'Tracking Data'!$C916&lt;&gt;"Aborted"),1,"")</f>
        <v/>
      </c>
      <c r="J916" t="str">
        <f ca="1">IF(AND('Tracking Data'!P916&lt;&gt;"",'Tracking Data'!Q916="",'Tracking Data'!$C916&lt;&gt;"Blocked",'Tracking Data'!$C916&lt;&gt;"Aborted"),1,"")</f>
        <v/>
      </c>
      <c r="K916" t="str">
        <f ca="1">IF(AND('Tracking Data'!Q916&lt;&gt;"",'Tracking Data'!R916="",'Tracking Data'!$C916&lt;&gt;"Blocked",'Tracking Data'!$C916&lt;&gt;"Aborted"),1,"")</f>
        <v/>
      </c>
      <c r="L916" t="str">
        <f>IF('Tracking Data'!R916&lt;&gt;"",1,"")</f>
        <v/>
      </c>
      <c r="M916" t="b">
        <f>IF('Tracking Data'!H916="XS",0,IF('Tracking Data'!H916="S",2,IF('Tracking Data'!H916="M",3,IF('Tracking Data'!H916="L",5,IF('Tracking Data'!H916="XL",10)))))</f>
        <v>0</v>
      </c>
      <c r="N916" s="22" t="e">
        <f>WORKDAY('Tracking Data'!K916,M916)</f>
        <v>#VALUE!</v>
      </c>
      <c r="O916" s="22" t="e">
        <f>IF(L916&lt;&gt;1,N916,'Tracking Data'!R916)</f>
        <v>#VALUE!</v>
      </c>
    </row>
    <row r="917" spans="5:15" x14ac:dyDescent="0.25">
      <c r="E917" t="str">
        <f ca="1">IF(AND('Tracking Data'!K917&lt;&gt;"",'Tracking Data'!L917="",'Tracking Data'!$C917&lt;&gt;"Blocked",'Tracking Data'!$C917&lt;&gt;"Aborted"),1,"")</f>
        <v/>
      </c>
      <c r="F917" t="str">
        <f ca="1">IF(AND('Tracking Data'!L917&lt;&gt;"",'Tracking Data'!M917="",'Tracking Data'!$C917&lt;&gt;"Blocked",'Tracking Data'!$C917&lt;&gt;"Aborted"),1,"")</f>
        <v/>
      </c>
      <c r="G917" t="str">
        <f ca="1">IF(AND('Tracking Data'!M917&lt;&gt;"",'Tracking Data'!N917="",'Tracking Data'!$C917&lt;&gt;"Blocked",'Tracking Data'!$C917&lt;&gt;"Aborted"),1,"")</f>
        <v/>
      </c>
      <c r="H917" t="str">
        <f ca="1">IF(AND('Tracking Data'!N917&lt;&gt;"",'Tracking Data'!O917="",'Tracking Data'!$C917&lt;&gt;"Blocked",'Tracking Data'!$C917&lt;&gt;"Aborted"),1,"")</f>
        <v/>
      </c>
      <c r="I917" t="str">
        <f ca="1">IF(AND('Tracking Data'!O917&lt;&gt;"",'Tracking Data'!P917="",'Tracking Data'!$C917&lt;&gt;"Blocked",'Tracking Data'!$C917&lt;&gt;"Aborted"),1,"")</f>
        <v/>
      </c>
      <c r="J917" t="str">
        <f ca="1">IF(AND('Tracking Data'!P917&lt;&gt;"",'Tracking Data'!Q917="",'Tracking Data'!$C917&lt;&gt;"Blocked",'Tracking Data'!$C917&lt;&gt;"Aborted"),1,"")</f>
        <v/>
      </c>
      <c r="K917" t="str">
        <f ca="1">IF(AND('Tracking Data'!Q917&lt;&gt;"",'Tracking Data'!R917="",'Tracking Data'!$C917&lt;&gt;"Blocked",'Tracking Data'!$C917&lt;&gt;"Aborted"),1,"")</f>
        <v/>
      </c>
      <c r="L917" t="str">
        <f>IF('Tracking Data'!R917&lt;&gt;"",1,"")</f>
        <v/>
      </c>
      <c r="M917" t="b">
        <f>IF('Tracking Data'!H917="XS",0,IF('Tracking Data'!H917="S",2,IF('Tracking Data'!H917="M",3,IF('Tracking Data'!H917="L",5,IF('Tracking Data'!H917="XL",10)))))</f>
        <v>0</v>
      </c>
      <c r="N917" s="22" t="e">
        <f>WORKDAY('Tracking Data'!K917,M917)</f>
        <v>#VALUE!</v>
      </c>
      <c r="O917" s="22" t="e">
        <f>IF(L917&lt;&gt;1,N917,'Tracking Data'!R917)</f>
        <v>#VALUE!</v>
      </c>
    </row>
    <row r="918" spans="5:15" x14ac:dyDescent="0.25">
      <c r="E918" t="str">
        <f ca="1">IF(AND('Tracking Data'!K918&lt;&gt;"",'Tracking Data'!L918="",'Tracking Data'!$C918&lt;&gt;"Blocked",'Tracking Data'!$C918&lt;&gt;"Aborted"),1,"")</f>
        <v/>
      </c>
      <c r="F918" t="str">
        <f ca="1">IF(AND('Tracking Data'!L918&lt;&gt;"",'Tracking Data'!M918="",'Tracking Data'!$C918&lt;&gt;"Blocked",'Tracking Data'!$C918&lt;&gt;"Aborted"),1,"")</f>
        <v/>
      </c>
      <c r="G918" t="str">
        <f ca="1">IF(AND('Tracking Data'!M918&lt;&gt;"",'Tracking Data'!N918="",'Tracking Data'!$C918&lt;&gt;"Blocked",'Tracking Data'!$C918&lt;&gt;"Aborted"),1,"")</f>
        <v/>
      </c>
      <c r="H918" t="str">
        <f ca="1">IF(AND('Tracking Data'!N918&lt;&gt;"",'Tracking Data'!O918="",'Tracking Data'!$C918&lt;&gt;"Blocked",'Tracking Data'!$C918&lt;&gt;"Aborted"),1,"")</f>
        <v/>
      </c>
      <c r="I918" t="str">
        <f ca="1">IF(AND('Tracking Data'!O918&lt;&gt;"",'Tracking Data'!P918="",'Tracking Data'!$C918&lt;&gt;"Blocked",'Tracking Data'!$C918&lt;&gt;"Aborted"),1,"")</f>
        <v/>
      </c>
      <c r="J918" t="str">
        <f ca="1">IF(AND('Tracking Data'!P918&lt;&gt;"",'Tracking Data'!Q918="",'Tracking Data'!$C918&lt;&gt;"Blocked",'Tracking Data'!$C918&lt;&gt;"Aborted"),1,"")</f>
        <v/>
      </c>
      <c r="K918" t="str">
        <f ca="1">IF(AND('Tracking Data'!Q918&lt;&gt;"",'Tracking Data'!R918="",'Tracking Data'!$C918&lt;&gt;"Blocked",'Tracking Data'!$C918&lt;&gt;"Aborted"),1,"")</f>
        <v/>
      </c>
      <c r="L918" t="str">
        <f>IF('Tracking Data'!R918&lt;&gt;"",1,"")</f>
        <v/>
      </c>
      <c r="M918" t="b">
        <f>IF('Tracking Data'!H918="XS",0,IF('Tracking Data'!H918="S",2,IF('Tracking Data'!H918="M",3,IF('Tracking Data'!H918="L",5,IF('Tracking Data'!H918="XL",10)))))</f>
        <v>0</v>
      </c>
      <c r="N918" s="22" t="e">
        <f>WORKDAY('Tracking Data'!K918,M918)</f>
        <v>#VALUE!</v>
      </c>
      <c r="O918" s="22" t="e">
        <f>IF(L918&lt;&gt;1,N918,'Tracking Data'!R918)</f>
        <v>#VALUE!</v>
      </c>
    </row>
    <row r="919" spans="5:15" x14ac:dyDescent="0.25">
      <c r="E919" t="str">
        <f ca="1">IF(AND('Tracking Data'!K919&lt;&gt;"",'Tracking Data'!L919="",'Tracking Data'!$C919&lt;&gt;"Blocked",'Tracking Data'!$C919&lt;&gt;"Aborted"),1,"")</f>
        <v/>
      </c>
      <c r="F919" t="str">
        <f ca="1">IF(AND('Tracking Data'!L919&lt;&gt;"",'Tracking Data'!M919="",'Tracking Data'!$C919&lt;&gt;"Blocked",'Tracking Data'!$C919&lt;&gt;"Aborted"),1,"")</f>
        <v/>
      </c>
      <c r="G919" t="str">
        <f ca="1">IF(AND('Tracking Data'!M919&lt;&gt;"",'Tracking Data'!N919="",'Tracking Data'!$C919&lt;&gt;"Blocked",'Tracking Data'!$C919&lt;&gt;"Aborted"),1,"")</f>
        <v/>
      </c>
      <c r="H919" t="str">
        <f ca="1">IF(AND('Tracking Data'!N919&lt;&gt;"",'Tracking Data'!O919="",'Tracking Data'!$C919&lt;&gt;"Blocked",'Tracking Data'!$C919&lt;&gt;"Aborted"),1,"")</f>
        <v/>
      </c>
      <c r="I919" t="str">
        <f ca="1">IF(AND('Tracking Data'!O919&lt;&gt;"",'Tracking Data'!P919="",'Tracking Data'!$C919&lt;&gt;"Blocked",'Tracking Data'!$C919&lt;&gt;"Aborted"),1,"")</f>
        <v/>
      </c>
      <c r="J919" t="str">
        <f ca="1">IF(AND('Tracking Data'!P919&lt;&gt;"",'Tracking Data'!Q919="",'Tracking Data'!$C919&lt;&gt;"Blocked",'Tracking Data'!$C919&lt;&gt;"Aborted"),1,"")</f>
        <v/>
      </c>
      <c r="K919" t="str">
        <f ca="1">IF(AND('Tracking Data'!Q919&lt;&gt;"",'Tracking Data'!R919="",'Tracking Data'!$C919&lt;&gt;"Blocked",'Tracking Data'!$C919&lt;&gt;"Aborted"),1,"")</f>
        <v/>
      </c>
      <c r="L919" t="str">
        <f>IF('Tracking Data'!R919&lt;&gt;"",1,"")</f>
        <v/>
      </c>
      <c r="M919" t="b">
        <f>IF('Tracking Data'!H919="XS",0,IF('Tracking Data'!H919="S",2,IF('Tracking Data'!H919="M",3,IF('Tracking Data'!H919="L",5,IF('Tracking Data'!H919="XL",10)))))</f>
        <v>0</v>
      </c>
      <c r="N919" s="22" t="e">
        <f>WORKDAY('Tracking Data'!K919,M919)</f>
        <v>#VALUE!</v>
      </c>
      <c r="O919" s="22" t="e">
        <f>IF(L919&lt;&gt;1,N919,'Tracking Data'!R919)</f>
        <v>#VALUE!</v>
      </c>
    </row>
    <row r="920" spans="5:15" x14ac:dyDescent="0.25">
      <c r="E920" t="str">
        <f ca="1">IF(AND('Tracking Data'!K920&lt;&gt;"",'Tracking Data'!L920="",'Tracking Data'!$C920&lt;&gt;"Blocked",'Tracking Data'!$C920&lt;&gt;"Aborted"),1,"")</f>
        <v/>
      </c>
      <c r="F920" t="str">
        <f ca="1">IF(AND('Tracking Data'!L920&lt;&gt;"",'Tracking Data'!M920="",'Tracking Data'!$C920&lt;&gt;"Blocked",'Tracking Data'!$C920&lt;&gt;"Aborted"),1,"")</f>
        <v/>
      </c>
      <c r="G920" t="str">
        <f ca="1">IF(AND('Tracking Data'!M920&lt;&gt;"",'Tracking Data'!N920="",'Tracking Data'!$C920&lt;&gt;"Blocked",'Tracking Data'!$C920&lt;&gt;"Aborted"),1,"")</f>
        <v/>
      </c>
      <c r="H920" t="str">
        <f ca="1">IF(AND('Tracking Data'!N920&lt;&gt;"",'Tracking Data'!O920="",'Tracking Data'!$C920&lt;&gt;"Blocked",'Tracking Data'!$C920&lt;&gt;"Aborted"),1,"")</f>
        <v/>
      </c>
      <c r="I920" t="str">
        <f ca="1">IF(AND('Tracking Data'!O920&lt;&gt;"",'Tracking Data'!P920="",'Tracking Data'!$C920&lt;&gt;"Blocked",'Tracking Data'!$C920&lt;&gt;"Aborted"),1,"")</f>
        <v/>
      </c>
      <c r="J920" t="str">
        <f ca="1">IF(AND('Tracking Data'!P920&lt;&gt;"",'Tracking Data'!Q920="",'Tracking Data'!$C920&lt;&gt;"Blocked",'Tracking Data'!$C920&lt;&gt;"Aborted"),1,"")</f>
        <v/>
      </c>
      <c r="K920" t="str">
        <f ca="1">IF(AND('Tracking Data'!Q920&lt;&gt;"",'Tracking Data'!R920="",'Tracking Data'!$C920&lt;&gt;"Blocked",'Tracking Data'!$C920&lt;&gt;"Aborted"),1,"")</f>
        <v/>
      </c>
      <c r="L920" t="str">
        <f>IF('Tracking Data'!R920&lt;&gt;"",1,"")</f>
        <v/>
      </c>
      <c r="M920" t="b">
        <f>IF('Tracking Data'!H920="XS",0,IF('Tracking Data'!H920="S",2,IF('Tracking Data'!H920="M",3,IF('Tracking Data'!H920="L",5,IF('Tracking Data'!H920="XL",10)))))</f>
        <v>0</v>
      </c>
      <c r="N920" s="22" t="e">
        <f>WORKDAY('Tracking Data'!K920,M920)</f>
        <v>#VALUE!</v>
      </c>
      <c r="O920" s="22" t="e">
        <f>IF(L920&lt;&gt;1,N920,'Tracking Data'!R920)</f>
        <v>#VALUE!</v>
      </c>
    </row>
    <row r="921" spans="5:15" x14ac:dyDescent="0.25">
      <c r="E921" t="str">
        <f ca="1">IF(AND('Tracking Data'!K921&lt;&gt;"",'Tracking Data'!L921="",'Tracking Data'!$C921&lt;&gt;"Blocked",'Tracking Data'!$C921&lt;&gt;"Aborted"),1,"")</f>
        <v/>
      </c>
      <c r="F921" t="str">
        <f ca="1">IF(AND('Tracking Data'!L921&lt;&gt;"",'Tracking Data'!M921="",'Tracking Data'!$C921&lt;&gt;"Blocked",'Tracking Data'!$C921&lt;&gt;"Aborted"),1,"")</f>
        <v/>
      </c>
      <c r="G921" t="str">
        <f ca="1">IF(AND('Tracking Data'!M921&lt;&gt;"",'Tracking Data'!N921="",'Tracking Data'!$C921&lt;&gt;"Blocked",'Tracking Data'!$C921&lt;&gt;"Aborted"),1,"")</f>
        <v/>
      </c>
      <c r="H921" t="str">
        <f ca="1">IF(AND('Tracking Data'!N921&lt;&gt;"",'Tracking Data'!O921="",'Tracking Data'!$C921&lt;&gt;"Blocked",'Tracking Data'!$C921&lt;&gt;"Aborted"),1,"")</f>
        <v/>
      </c>
      <c r="I921" t="str">
        <f ca="1">IF(AND('Tracking Data'!O921&lt;&gt;"",'Tracking Data'!P921="",'Tracking Data'!$C921&lt;&gt;"Blocked",'Tracking Data'!$C921&lt;&gt;"Aborted"),1,"")</f>
        <v/>
      </c>
      <c r="J921" t="str">
        <f ca="1">IF(AND('Tracking Data'!P921&lt;&gt;"",'Tracking Data'!Q921="",'Tracking Data'!$C921&lt;&gt;"Blocked",'Tracking Data'!$C921&lt;&gt;"Aborted"),1,"")</f>
        <v/>
      </c>
      <c r="K921" t="str">
        <f ca="1">IF(AND('Tracking Data'!Q921&lt;&gt;"",'Tracking Data'!R921="",'Tracking Data'!$C921&lt;&gt;"Blocked",'Tracking Data'!$C921&lt;&gt;"Aborted"),1,"")</f>
        <v/>
      </c>
      <c r="L921" t="str">
        <f>IF('Tracking Data'!R921&lt;&gt;"",1,"")</f>
        <v/>
      </c>
      <c r="M921" t="b">
        <f>IF('Tracking Data'!H921="XS",0,IF('Tracking Data'!H921="S",2,IF('Tracking Data'!H921="M",3,IF('Tracking Data'!H921="L",5,IF('Tracking Data'!H921="XL",10)))))</f>
        <v>0</v>
      </c>
      <c r="N921" s="22" t="e">
        <f>WORKDAY('Tracking Data'!K921,M921)</f>
        <v>#VALUE!</v>
      </c>
      <c r="O921" s="22" t="e">
        <f>IF(L921&lt;&gt;1,N921,'Tracking Data'!R921)</f>
        <v>#VALUE!</v>
      </c>
    </row>
    <row r="922" spans="5:15" x14ac:dyDescent="0.25">
      <c r="E922" t="str">
        <f ca="1">IF(AND('Tracking Data'!K922&lt;&gt;"",'Tracking Data'!L922="",'Tracking Data'!$C922&lt;&gt;"Blocked",'Tracking Data'!$C922&lt;&gt;"Aborted"),1,"")</f>
        <v/>
      </c>
      <c r="F922" t="str">
        <f ca="1">IF(AND('Tracking Data'!L922&lt;&gt;"",'Tracking Data'!M922="",'Tracking Data'!$C922&lt;&gt;"Blocked",'Tracking Data'!$C922&lt;&gt;"Aborted"),1,"")</f>
        <v/>
      </c>
      <c r="G922" t="str">
        <f ca="1">IF(AND('Tracking Data'!M922&lt;&gt;"",'Tracking Data'!N922="",'Tracking Data'!$C922&lt;&gt;"Blocked",'Tracking Data'!$C922&lt;&gt;"Aborted"),1,"")</f>
        <v/>
      </c>
      <c r="H922" t="str">
        <f ca="1">IF(AND('Tracking Data'!N922&lt;&gt;"",'Tracking Data'!O922="",'Tracking Data'!$C922&lt;&gt;"Blocked",'Tracking Data'!$C922&lt;&gt;"Aborted"),1,"")</f>
        <v/>
      </c>
      <c r="I922" t="str">
        <f ca="1">IF(AND('Tracking Data'!O922&lt;&gt;"",'Tracking Data'!P922="",'Tracking Data'!$C922&lt;&gt;"Blocked",'Tracking Data'!$C922&lt;&gt;"Aborted"),1,"")</f>
        <v/>
      </c>
      <c r="J922" t="str">
        <f ca="1">IF(AND('Tracking Data'!P922&lt;&gt;"",'Tracking Data'!Q922="",'Tracking Data'!$C922&lt;&gt;"Blocked",'Tracking Data'!$C922&lt;&gt;"Aborted"),1,"")</f>
        <v/>
      </c>
      <c r="K922" t="str">
        <f ca="1">IF(AND('Tracking Data'!Q922&lt;&gt;"",'Tracking Data'!R922="",'Tracking Data'!$C922&lt;&gt;"Blocked",'Tracking Data'!$C922&lt;&gt;"Aborted"),1,"")</f>
        <v/>
      </c>
      <c r="L922" t="str">
        <f>IF('Tracking Data'!R922&lt;&gt;"",1,"")</f>
        <v/>
      </c>
      <c r="M922" t="b">
        <f>IF('Tracking Data'!H922="XS",0,IF('Tracking Data'!H922="S",2,IF('Tracking Data'!H922="M",3,IF('Tracking Data'!H922="L",5,IF('Tracking Data'!H922="XL",10)))))</f>
        <v>0</v>
      </c>
      <c r="N922" s="22" t="e">
        <f>WORKDAY('Tracking Data'!K922,M922)</f>
        <v>#VALUE!</v>
      </c>
      <c r="O922" s="22" t="e">
        <f>IF(L922&lt;&gt;1,N922,'Tracking Data'!R922)</f>
        <v>#VALUE!</v>
      </c>
    </row>
    <row r="923" spans="5:15" x14ac:dyDescent="0.25">
      <c r="E923" t="str">
        <f ca="1">IF(AND('Tracking Data'!K923&lt;&gt;"",'Tracking Data'!L923="",'Tracking Data'!$C923&lt;&gt;"Blocked",'Tracking Data'!$C923&lt;&gt;"Aborted"),1,"")</f>
        <v/>
      </c>
      <c r="F923" t="str">
        <f ca="1">IF(AND('Tracking Data'!L923&lt;&gt;"",'Tracking Data'!M923="",'Tracking Data'!$C923&lt;&gt;"Blocked",'Tracking Data'!$C923&lt;&gt;"Aborted"),1,"")</f>
        <v/>
      </c>
      <c r="G923" t="str">
        <f ca="1">IF(AND('Tracking Data'!M923&lt;&gt;"",'Tracking Data'!N923="",'Tracking Data'!$C923&lt;&gt;"Blocked",'Tracking Data'!$C923&lt;&gt;"Aborted"),1,"")</f>
        <v/>
      </c>
      <c r="H923" t="str">
        <f ca="1">IF(AND('Tracking Data'!N923&lt;&gt;"",'Tracking Data'!O923="",'Tracking Data'!$C923&lt;&gt;"Blocked",'Tracking Data'!$C923&lt;&gt;"Aborted"),1,"")</f>
        <v/>
      </c>
      <c r="I923" t="str">
        <f ca="1">IF(AND('Tracking Data'!O923&lt;&gt;"",'Tracking Data'!P923="",'Tracking Data'!$C923&lt;&gt;"Blocked",'Tracking Data'!$C923&lt;&gt;"Aborted"),1,"")</f>
        <v/>
      </c>
      <c r="J923" t="str">
        <f ca="1">IF(AND('Tracking Data'!P923&lt;&gt;"",'Tracking Data'!Q923="",'Tracking Data'!$C923&lt;&gt;"Blocked",'Tracking Data'!$C923&lt;&gt;"Aborted"),1,"")</f>
        <v/>
      </c>
      <c r="K923" t="str">
        <f ca="1">IF(AND('Tracking Data'!Q923&lt;&gt;"",'Tracking Data'!R923="",'Tracking Data'!$C923&lt;&gt;"Blocked",'Tracking Data'!$C923&lt;&gt;"Aborted"),1,"")</f>
        <v/>
      </c>
      <c r="L923" t="str">
        <f>IF('Tracking Data'!R923&lt;&gt;"",1,"")</f>
        <v/>
      </c>
      <c r="M923" t="b">
        <f>IF('Tracking Data'!H923="XS",0,IF('Tracking Data'!H923="S",2,IF('Tracking Data'!H923="M",3,IF('Tracking Data'!H923="L",5,IF('Tracking Data'!H923="XL",10)))))</f>
        <v>0</v>
      </c>
      <c r="N923" s="22" t="e">
        <f>WORKDAY('Tracking Data'!K923,M923)</f>
        <v>#VALUE!</v>
      </c>
      <c r="O923" s="22" t="e">
        <f>IF(L923&lt;&gt;1,N923,'Tracking Data'!R923)</f>
        <v>#VALUE!</v>
      </c>
    </row>
    <row r="924" spans="5:15" x14ac:dyDescent="0.25">
      <c r="E924" t="str">
        <f ca="1">IF(AND('Tracking Data'!K924&lt;&gt;"",'Tracking Data'!L924="",'Tracking Data'!$C924&lt;&gt;"Blocked",'Tracking Data'!$C924&lt;&gt;"Aborted"),1,"")</f>
        <v/>
      </c>
      <c r="F924" t="str">
        <f ca="1">IF(AND('Tracking Data'!L924&lt;&gt;"",'Tracking Data'!M924="",'Tracking Data'!$C924&lt;&gt;"Blocked",'Tracking Data'!$C924&lt;&gt;"Aborted"),1,"")</f>
        <v/>
      </c>
      <c r="G924" t="str">
        <f ca="1">IF(AND('Tracking Data'!M924&lt;&gt;"",'Tracking Data'!N924="",'Tracking Data'!$C924&lt;&gt;"Blocked",'Tracking Data'!$C924&lt;&gt;"Aborted"),1,"")</f>
        <v/>
      </c>
      <c r="H924" t="str">
        <f ca="1">IF(AND('Tracking Data'!N924&lt;&gt;"",'Tracking Data'!O924="",'Tracking Data'!$C924&lt;&gt;"Blocked",'Tracking Data'!$C924&lt;&gt;"Aborted"),1,"")</f>
        <v/>
      </c>
      <c r="I924" t="str">
        <f ca="1">IF(AND('Tracking Data'!O924&lt;&gt;"",'Tracking Data'!P924="",'Tracking Data'!$C924&lt;&gt;"Blocked",'Tracking Data'!$C924&lt;&gt;"Aborted"),1,"")</f>
        <v/>
      </c>
      <c r="J924" t="str">
        <f ca="1">IF(AND('Tracking Data'!P924&lt;&gt;"",'Tracking Data'!Q924="",'Tracking Data'!$C924&lt;&gt;"Blocked",'Tracking Data'!$C924&lt;&gt;"Aborted"),1,"")</f>
        <v/>
      </c>
      <c r="K924" t="str">
        <f ca="1">IF(AND('Tracking Data'!Q924&lt;&gt;"",'Tracking Data'!R924="",'Tracking Data'!$C924&lt;&gt;"Blocked",'Tracking Data'!$C924&lt;&gt;"Aborted"),1,"")</f>
        <v/>
      </c>
      <c r="L924" t="str">
        <f>IF('Tracking Data'!R924&lt;&gt;"",1,"")</f>
        <v/>
      </c>
      <c r="M924" t="b">
        <f>IF('Tracking Data'!H924="XS",0,IF('Tracking Data'!H924="S",2,IF('Tracking Data'!H924="M",3,IF('Tracking Data'!H924="L",5,IF('Tracking Data'!H924="XL",10)))))</f>
        <v>0</v>
      </c>
      <c r="N924" s="22" t="e">
        <f>WORKDAY('Tracking Data'!K924,M924)</f>
        <v>#VALUE!</v>
      </c>
      <c r="O924" s="22" t="e">
        <f>IF(L924&lt;&gt;1,N924,'Tracking Data'!R924)</f>
        <v>#VALUE!</v>
      </c>
    </row>
    <row r="925" spans="5:15" x14ac:dyDescent="0.25">
      <c r="E925" t="str">
        <f ca="1">IF(AND('Tracking Data'!K925&lt;&gt;"",'Tracking Data'!L925="",'Tracking Data'!$C925&lt;&gt;"Blocked",'Tracking Data'!$C925&lt;&gt;"Aborted"),1,"")</f>
        <v/>
      </c>
      <c r="F925" t="str">
        <f ca="1">IF(AND('Tracking Data'!L925&lt;&gt;"",'Tracking Data'!M925="",'Tracking Data'!$C925&lt;&gt;"Blocked",'Tracking Data'!$C925&lt;&gt;"Aborted"),1,"")</f>
        <v/>
      </c>
      <c r="G925" t="str">
        <f ca="1">IF(AND('Tracking Data'!M925&lt;&gt;"",'Tracking Data'!N925="",'Tracking Data'!$C925&lt;&gt;"Blocked",'Tracking Data'!$C925&lt;&gt;"Aborted"),1,"")</f>
        <v/>
      </c>
      <c r="H925" t="str">
        <f ca="1">IF(AND('Tracking Data'!N925&lt;&gt;"",'Tracking Data'!O925="",'Tracking Data'!$C925&lt;&gt;"Blocked",'Tracking Data'!$C925&lt;&gt;"Aborted"),1,"")</f>
        <v/>
      </c>
      <c r="I925" t="str">
        <f ca="1">IF(AND('Tracking Data'!O925&lt;&gt;"",'Tracking Data'!P925="",'Tracking Data'!$C925&lt;&gt;"Blocked",'Tracking Data'!$C925&lt;&gt;"Aborted"),1,"")</f>
        <v/>
      </c>
      <c r="J925" t="str">
        <f ca="1">IF(AND('Tracking Data'!P925&lt;&gt;"",'Tracking Data'!Q925="",'Tracking Data'!$C925&lt;&gt;"Blocked",'Tracking Data'!$C925&lt;&gt;"Aborted"),1,"")</f>
        <v/>
      </c>
      <c r="K925" t="str">
        <f ca="1">IF(AND('Tracking Data'!Q925&lt;&gt;"",'Tracking Data'!R925="",'Tracking Data'!$C925&lt;&gt;"Blocked",'Tracking Data'!$C925&lt;&gt;"Aborted"),1,"")</f>
        <v/>
      </c>
      <c r="L925" t="str">
        <f>IF('Tracking Data'!R925&lt;&gt;"",1,"")</f>
        <v/>
      </c>
      <c r="M925" t="b">
        <f>IF('Tracking Data'!H925="XS",0,IF('Tracking Data'!H925="S",2,IF('Tracking Data'!H925="M",3,IF('Tracking Data'!H925="L",5,IF('Tracking Data'!H925="XL",10)))))</f>
        <v>0</v>
      </c>
      <c r="N925" s="22" t="e">
        <f>WORKDAY('Tracking Data'!K925,M925)</f>
        <v>#VALUE!</v>
      </c>
      <c r="O925" s="22" t="e">
        <f>IF(L925&lt;&gt;1,N925,'Tracking Data'!R925)</f>
        <v>#VALUE!</v>
      </c>
    </row>
    <row r="926" spans="5:15" x14ac:dyDescent="0.25">
      <c r="E926" t="str">
        <f ca="1">IF(AND('Tracking Data'!K926&lt;&gt;"",'Tracking Data'!L926="",'Tracking Data'!$C926&lt;&gt;"Blocked",'Tracking Data'!$C926&lt;&gt;"Aborted"),1,"")</f>
        <v/>
      </c>
      <c r="F926" t="str">
        <f ca="1">IF(AND('Tracking Data'!L926&lt;&gt;"",'Tracking Data'!M926="",'Tracking Data'!$C926&lt;&gt;"Blocked",'Tracking Data'!$C926&lt;&gt;"Aborted"),1,"")</f>
        <v/>
      </c>
      <c r="G926" t="str">
        <f ca="1">IF(AND('Tracking Data'!M926&lt;&gt;"",'Tracking Data'!N926="",'Tracking Data'!$C926&lt;&gt;"Blocked",'Tracking Data'!$C926&lt;&gt;"Aborted"),1,"")</f>
        <v/>
      </c>
      <c r="H926" t="str">
        <f ca="1">IF(AND('Tracking Data'!N926&lt;&gt;"",'Tracking Data'!O926="",'Tracking Data'!$C926&lt;&gt;"Blocked",'Tracking Data'!$C926&lt;&gt;"Aborted"),1,"")</f>
        <v/>
      </c>
      <c r="I926" t="str">
        <f ca="1">IF(AND('Tracking Data'!O926&lt;&gt;"",'Tracking Data'!P926="",'Tracking Data'!$C926&lt;&gt;"Blocked",'Tracking Data'!$C926&lt;&gt;"Aborted"),1,"")</f>
        <v/>
      </c>
      <c r="J926" t="str">
        <f ca="1">IF(AND('Tracking Data'!P926&lt;&gt;"",'Tracking Data'!Q926="",'Tracking Data'!$C926&lt;&gt;"Blocked",'Tracking Data'!$C926&lt;&gt;"Aborted"),1,"")</f>
        <v/>
      </c>
      <c r="K926" t="str">
        <f ca="1">IF(AND('Tracking Data'!Q926&lt;&gt;"",'Tracking Data'!R926="",'Tracking Data'!$C926&lt;&gt;"Blocked",'Tracking Data'!$C926&lt;&gt;"Aborted"),1,"")</f>
        <v/>
      </c>
      <c r="L926" t="str">
        <f>IF('Tracking Data'!R926&lt;&gt;"",1,"")</f>
        <v/>
      </c>
      <c r="M926" t="b">
        <f>IF('Tracking Data'!H926="XS",0,IF('Tracking Data'!H926="S",2,IF('Tracking Data'!H926="M",3,IF('Tracking Data'!H926="L",5,IF('Tracking Data'!H926="XL",10)))))</f>
        <v>0</v>
      </c>
      <c r="N926" s="22" t="e">
        <f>WORKDAY('Tracking Data'!K926,M926)</f>
        <v>#VALUE!</v>
      </c>
      <c r="O926" s="22" t="e">
        <f>IF(L926&lt;&gt;1,N926,'Tracking Data'!R926)</f>
        <v>#VALUE!</v>
      </c>
    </row>
    <row r="927" spans="5:15" x14ac:dyDescent="0.25">
      <c r="E927" t="str">
        <f ca="1">IF(AND('Tracking Data'!K927&lt;&gt;"",'Tracking Data'!L927="",'Tracking Data'!$C927&lt;&gt;"Blocked",'Tracking Data'!$C927&lt;&gt;"Aborted"),1,"")</f>
        <v/>
      </c>
      <c r="F927" t="str">
        <f ca="1">IF(AND('Tracking Data'!L927&lt;&gt;"",'Tracking Data'!M927="",'Tracking Data'!$C927&lt;&gt;"Blocked",'Tracking Data'!$C927&lt;&gt;"Aborted"),1,"")</f>
        <v/>
      </c>
      <c r="G927" t="str">
        <f ca="1">IF(AND('Tracking Data'!M927&lt;&gt;"",'Tracking Data'!N927="",'Tracking Data'!$C927&lt;&gt;"Blocked",'Tracking Data'!$C927&lt;&gt;"Aborted"),1,"")</f>
        <v/>
      </c>
      <c r="H927" t="str">
        <f ca="1">IF(AND('Tracking Data'!N927&lt;&gt;"",'Tracking Data'!O927="",'Tracking Data'!$C927&lt;&gt;"Blocked",'Tracking Data'!$C927&lt;&gt;"Aborted"),1,"")</f>
        <v/>
      </c>
      <c r="I927" t="str">
        <f ca="1">IF(AND('Tracking Data'!O927&lt;&gt;"",'Tracking Data'!P927="",'Tracking Data'!$C927&lt;&gt;"Blocked",'Tracking Data'!$C927&lt;&gt;"Aborted"),1,"")</f>
        <v/>
      </c>
      <c r="J927" t="str">
        <f ca="1">IF(AND('Tracking Data'!P927&lt;&gt;"",'Tracking Data'!Q927="",'Tracking Data'!$C927&lt;&gt;"Blocked",'Tracking Data'!$C927&lt;&gt;"Aborted"),1,"")</f>
        <v/>
      </c>
      <c r="K927" t="str">
        <f ca="1">IF(AND('Tracking Data'!Q927&lt;&gt;"",'Tracking Data'!R927="",'Tracking Data'!$C927&lt;&gt;"Blocked",'Tracking Data'!$C927&lt;&gt;"Aborted"),1,"")</f>
        <v/>
      </c>
      <c r="L927" t="str">
        <f>IF('Tracking Data'!R927&lt;&gt;"",1,"")</f>
        <v/>
      </c>
      <c r="M927" t="b">
        <f>IF('Tracking Data'!H927="XS",0,IF('Tracking Data'!H927="S",2,IF('Tracking Data'!H927="M",3,IF('Tracking Data'!H927="L",5,IF('Tracking Data'!H927="XL",10)))))</f>
        <v>0</v>
      </c>
      <c r="N927" s="22" t="e">
        <f>WORKDAY('Tracking Data'!K927,M927)</f>
        <v>#VALUE!</v>
      </c>
      <c r="O927" s="22" t="e">
        <f>IF(L927&lt;&gt;1,N927,'Tracking Data'!R927)</f>
        <v>#VALUE!</v>
      </c>
    </row>
    <row r="928" spans="5:15" x14ac:dyDescent="0.25">
      <c r="E928" t="str">
        <f ca="1">IF(AND('Tracking Data'!K928&lt;&gt;"",'Tracking Data'!L928="",'Tracking Data'!$C928&lt;&gt;"Blocked",'Tracking Data'!$C928&lt;&gt;"Aborted"),1,"")</f>
        <v/>
      </c>
      <c r="F928" t="str">
        <f ca="1">IF(AND('Tracking Data'!L928&lt;&gt;"",'Tracking Data'!M928="",'Tracking Data'!$C928&lt;&gt;"Blocked",'Tracking Data'!$C928&lt;&gt;"Aborted"),1,"")</f>
        <v/>
      </c>
      <c r="G928" t="str">
        <f ca="1">IF(AND('Tracking Data'!M928&lt;&gt;"",'Tracking Data'!N928="",'Tracking Data'!$C928&lt;&gt;"Blocked",'Tracking Data'!$C928&lt;&gt;"Aborted"),1,"")</f>
        <v/>
      </c>
      <c r="H928" t="str">
        <f ca="1">IF(AND('Tracking Data'!N928&lt;&gt;"",'Tracking Data'!O928="",'Tracking Data'!$C928&lt;&gt;"Blocked",'Tracking Data'!$C928&lt;&gt;"Aborted"),1,"")</f>
        <v/>
      </c>
      <c r="I928" t="str">
        <f ca="1">IF(AND('Tracking Data'!O928&lt;&gt;"",'Tracking Data'!P928="",'Tracking Data'!$C928&lt;&gt;"Blocked",'Tracking Data'!$C928&lt;&gt;"Aborted"),1,"")</f>
        <v/>
      </c>
      <c r="J928" t="str">
        <f ca="1">IF(AND('Tracking Data'!P928&lt;&gt;"",'Tracking Data'!Q928="",'Tracking Data'!$C928&lt;&gt;"Blocked",'Tracking Data'!$C928&lt;&gt;"Aborted"),1,"")</f>
        <v/>
      </c>
      <c r="K928" t="str">
        <f ca="1">IF(AND('Tracking Data'!Q928&lt;&gt;"",'Tracking Data'!R928="",'Tracking Data'!$C928&lt;&gt;"Blocked",'Tracking Data'!$C928&lt;&gt;"Aborted"),1,"")</f>
        <v/>
      </c>
      <c r="L928" t="str">
        <f>IF('Tracking Data'!R928&lt;&gt;"",1,"")</f>
        <v/>
      </c>
      <c r="M928" t="b">
        <f>IF('Tracking Data'!H928="XS",0,IF('Tracking Data'!H928="S",2,IF('Tracking Data'!H928="M",3,IF('Tracking Data'!H928="L",5,IF('Tracking Data'!H928="XL",10)))))</f>
        <v>0</v>
      </c>
      <c r="N928" s="22" t="e">
        <f>WORKDAY('Tracking Data'!K928,M928)</f>
        <v>#VALUE!</v>
      </c>
      <c r="O928" s="22" t="e">
        <f>IF(L928&lt;&gt;1,N928,'Tracking Data'!R928)</f>
        <v>#VALUE!</v>
      </c>
    </row>
    <row r="929" spans="5:15" x14ac:dyDescent="0.25">
      <c r="E929" t="str">
        <f ca="1">IF(AND('Tracking Data'!K929&lt;&gt;"",'Tracking Data'!L929="",'Tracking Data'!$C929&lt;&gt;"Blocked",'Tracking Data'!$C929&lt;&gt;"Aborted"),1,"")</f>
        <v/>
      </c>
      <c r="F929" t="str">
        <f ca="1">IF(AND('Tracking Data'!L929&lt;&gt;"",'Tracking Data'!M929="",'Tracking Data'!$C929&lt;&gt;"Blocked",'Tracking Data'!$C929&lt;&gt;"Aborted"),1,"")</f>
        <v/>
      </c>
      <c r="G929" t="str">
        <f ca="1">IF(AND('Tracking Data'!M929&lt;&gt;"",'Tracking Data'!N929="",'Tracking Data'!$C929&lt;&gt;"Blocked",'Tracking Data'!$C929&lt;&gt;"Aborted"),1,"")</f>
        <v/>
      </c>
      <c r="H929" t="str">
        <f ca="1">IF(AND('Tracking Data'!N929&lt;&gt;"",'Tracking Data'!O929="",'Tracking Data'!$C929&lt;&gt;"Blocked",'Tracking Data'!$C929&lt;&gt;"Aborted"),1,"")</f>
        <v/>
      </c>
      <c r="I929" t="str">
        <f ca="1">IF(AND('Tracking Data'!O929&lt;&gt;"",'Tracking Data'!P929="",'Tracking Data'!$C929&lt;&gt;"Blocked",'Tracking Data'!$C929&lt;&gt;"Aborted"),1,"")</f>
        <v/>
      </c>
      <c r="J929" t="str">
        <f ca="1">IF(AND('Tracking Data'!P929&lt;&gt;"",'Tracking Data'!Q929="",'Tracking Data'!$C929&lt;&gt;"Blocked",'Tracking Data'!$C929&lt;&gt;"Aborted"),1,"")</f>
        <v/>
      </c>
      <c r="K929" t="str">
        <f ca="1">IF(AND('Tracking Data'!Q929&lt;&gt;"",'Tracking Data'!R929="",'Tracking Data'!$C929&lt;&gt;"Blocked",'Tracking Data'!$C929&lt;&gt;"Aborted"),1,"")</f>
        <v/>
      </c>
      <c r="L929" t="str">
        <f>IF('Tracking Data'!R929&lt;&gt;"",1,"")</f>
        <v/>
      </c>
      <c r="M929" t="b">
        <f>IF('Tracking Data'!H929="XS",0,IF('Tracking Data'!H929="S",2,IF('Tracking Data'!H929="M",3,IF('Tracking Data'!H929="L",5,IF('Tracking Data'!H929="XL",10)))))</f>
        <v>0</v>
      </c>
      <c r="N929" s="22" t="e">
        <f>WORKDAY('Tracking Data'!K929,M929)</f>
        <v>#VALUE!</v>
      </c>
      <c r="O929" s="22" t="e">
        <f>IF(L929&lt;&gt;1,N929,'Tracking Data'!R929)</f>
        <v>#VALUE!</v>
      </c>
    </row>
    <row r="930" spans="5:15" x14ac:dyDescent="0.25">
      <c r="E930" t="str">
        <f ca="1">IF(AND('Tracking Data'!K930&lt;&gt;"",'Tracking Data'!L930="",'Tracking Data'!$C930&lt;&gt;"Blocked",'Tracking Data'!$C930&lt;&gt;"Aborted"),1,"")</f>
        <v/>
      </c>
      <c r="F930" t="str">
        <f ca="1">IF(AND('Tracking Data'!L930&lt;&gt;"",'Tracking Data'!M930="",'Tracking Data'!$C930&lt;&gt;"Blocked",'Tracking Data'!$C930&lt;&gt;"Aborted"),1,"")</f>
        <v/>
      </c>
      <c r="G930" t="str">
        <f ca="1">IF(AND('Tracking Data'!M930&lt;&gt;"",'Tracking Data'!N930="",'Tracking Data'!$C930&lt;&gt;"Blocked",'Tracking Data'!$C930&lt;&gt;"Aborted"),1,"")</f>
        <v/>
      </c>
      <c r="H930" t="str">
        <f ca="1">IF(AND('Tracking Data'!N930&lt;&gt;"",'Tracking Data'!O930="",'Tracking Data'!$C930&lt;&gt;"Blocked",'Tracking Data'!$C930&lt;&gt;"Aborted"),1,"")</f>
        <v/>
      </c>
      <c r="I930" t="str">
        <f ca="1">IF(AND('Tracking Data'!O930&lt;&gt;"",'Tracking Data'!P930="",'Tracking Data'!$C930&lt;&gt;"Blocked",'Tracking Data'!$C930&lt;&gt;"Aborted"),1,"")</f>
        <v/>
      </c>
      <c r="J930" t="str">
        <f ca="1">IF(AND('Tracking Data'!P930&lt;&gt;"",'Tracking Data'!Q930="",'Tracking Data'!$C930&lt;&gt;"Blocked",'Tracking Data'!$C930&lt;&gt;"Aborted"),1,"")</f>
        <v/>
      </c>
      <c r="K930" t="str">
        <f ca="1">IF(AND('Tracking Data'!Q930&lt;&gt;"",'Tracking Data'!R930="",'Tracking Data'!$C930&lt;&gt;"Blocked",'Tracking Data'!$C930&lt;&gt;"Aborted"),1,"")</f>
        <v/>
      </c>
      <c r="L930" t="str">
        <f>IF('Tracking Data'!R930&lt;&gt;"",1,"")</f>
        <v/>
      </c>
      <c r="M930" t="b">
        <f>IF('Tracking Data'!H930="XS",0,IF('Tracking Data'!H930="S",2,IF('Tracking Data'!H930="M",3,IF('Tracking Data'!H930="L",5,IF('Tracking Data'!H930="XL",10)))))</f>
        <v>0</v>
      </c>
      <c r="N930" s="22" t="e">
        <f>WORKDAY('Tracking Data'!K930,M930)</f>
        <v>#VALUE!</v>
      </c>
      <c r="O930" s="22" t="e">
        <f>IF(L930&lt;&gt;1,N930,'Tracking Data'!R930)</f>
        <v>#VALUE!</v>
      </c>
    </row>
    <row r="931" spans="5:15" x14ac:dyDescent="0.25">
      <c r="E931" t="str">
        <f ca="1">IF(AND('Tracking Data'!K931&lt;&gt;"",'Tracking Data'!L931="",'Tracking Data'!$C931&lt;&gt;"Blocked",'Tracking Data'!$C931&lt;&gt;"Aborted"),1,"")</f>
        <v/>
      </c>
      <c r="F931" t="str">
        <f ca="1">IF(AND('Tracking Data'!L931&lt;&gt;"",'Tracking Data'!M931="",'Tracking Data'!$C931&lt;&gt;"Blocked",'Tracking Data'!$C931&lt;&gt;"Aborted"),1,"")</f>
        <v/>
      </c>
      <c r="G931" t="str">
        <f ca="1">IF(AND('Tracking Data'!M931&lt;&gt;"",'Tracking Data'!N931="",'Tracking Data'!$C931&lt;&gt;"Blocked",'Tracking Data'!$C931&lt;&gt;"Aborted"),1,"")</f>
        <v/>
      </c>
      <c r="H931" t="str">
        <f ca="1">IF(AND('Tracking Data'!N931&lt;&gt;"",'Tracking Data'!O931="",'Tracking Data'!$C931&lt;&gt;"Blocked",'Tracking Data'!$C931&lt;&gt;"Aborted"),1,"")</f>
        <v/>
      </c>
      <c r="I931" t="str">
        <f ca="1">IF(AND('Tracking Data'!O931&lt;&gt;"",'Tracking Data'!P931="",'Tracking Data'!$C931&lt;&gt;"Blocked",'Tracking Data'!$C931&lt;&gt;"Aborted"),1,"")</f>
        <v/>
      </c>
      <c r="J931" t="str">
        <f ca="1">IF(AND('Tracking Data'!P931&lt;&gt;"",'Tracking Data'!Q931="",'Tracking Data'!$C931&lt;&gt;"Blocked",'Tracking Data'!$C931&lt;&gt;"Aborted"),1,"")</f>
        <v/>
      </c>
      <c r="K931" t="str">
        <f ca="1">IF(AND('Tracking Data'!Q931&lt;&gt;"",'Tracking Data'!R931="",'Tracking Data'!$C931&lt;&gt;"Blocked",'Tracking Data'!$C931&lt;&gt;"Aborted"),1,"")</f>
        <v/>
      </c>
      <c r="L931" t="str">
        <f>IF('Tracking Data'!R931&lt;&gt;"",1,"")</f>
        <v/>
      </c>
      <c r="M931" t="b">
        <f>IF('Tracking Data'!H931="XS",0,IF('Tracking Data'!H931="S",2,IF('Tracking Data'!H931="M",3,IF('Tracking Data'!H931="L",5,IF('Tracking Data'!H931="XL",10)))))</f>
        <v>0</v>
      </c>
      <c r="N931" s="22" t="e">
        <f>WORKDAY('Tracking Data'!K931,M931)</f>
        <v>#VALUE!</v>
      </c>
      <c r="O931" s="22" t="e">
        <f>IF(L931&lt;&gt;1,N931,'Tracking Data'!R931)</f>
        <v>#VALUE!</v>
      </c>
    </row>
    <row r="932" spans="5:15" x14ac:dyDescent="0.25">
      <c r="E932" t="str">
        <f ca="1">IF(AND('Tracking Data'!K932&lt;&gt;"",'Tracking Data'!L932="",'Tracking Data'!$C932&lt;&gt;"Blocked",'Tracking Data'!$C932&lt;&gt;"Aborted"),1,"")</f>
        <v/>
      </c>
      <c r="F932" t="str">
        <f ca="1">IF(AND('Tracking Data'!L932&lt;&gt;"",'Tracking Data'!M932="",'Tracking Data'!$C932&lt;&gt;"Blocked",'Tracking Data'!$C932&lt;&gt;"Aborted"),1,"")</f>
        <v/>
      </c>
      <c r="G932" t="str">
        <f ca="1">IF(AND('Tracking Data'!M932&lt;&gt;"",'Tracking Data'!N932="",'Tracking Data'!$C932&lt;&gt;"Blocked",'Tracking Data'!$C932&lt;&gt;"Aborted"),1,"")</f>
        <v/>
      </c>
      <c r="H932" t="str">
        <f ca="1">IF(AND('Tracking Data'!N932&lt;&gt;"",'Tracking Data'!O932="",'Tracking Data'!$C932&lt;&gt;"Blocked",'Tracking Data'!$C932&lt;&gt;"Aborted"),1,"")</f>
        <v/>
      </c>
      <c r="I932" t="str">
        <f ca="1">IF(AND('Tracking Data'!O932&lt;&gt;"",'Tracking Data'!P932="",'Tracking Data'!$C932&lt;&gt;"Blocked",'Tracking Data'!$C932&lt;&gt;"Aborted"),1,"")</f>
        <v/>
      </c>
      <c r="J932" t="str">
        <f ca="1">IF(AND('Tracking Data'!P932&lt;&gt;"",'Tracking Data'!Q932="",'Tracking Data'!$C932&lt;&gt;"Blocked",'Tracking Data'!$C932&lt;&gt;"Aborted"),1,"")</f>
        <v/>
      </c>
      <c r="K932" t="str">
        <f ca="1">IF(AND('Tracking Data'!Q932&lt;&gt;"",'Tracking Data'!R932="",'Tracking Data'!$C932&lt;&gt;"Blocked",'Tracking Data'!$C932&lt;&gt;"Aborted"),1,"")</f>
        <v/>
      </c>
      <c r="L932" t="str">
        <f>IF('Tracking Data'!R932&lt;&gt;"",1,"")</f>
        <v/>
      </c>
      <c r="M932" t="b">
        <f>IF('Tracking Data'!H932="XS",0,IF('Tracking Data'!H932="S",2,IF('Tracking Data'!H932="M",3,IF('Tracking Data'!H932="L",5,IF('Tracking Data'!H932="XL",10)))))</f>
        <v>0</v>
      </c>
      <c r="N932" s="22" t="e">
        <f>WORKDAY('Tracking Data'!K932,M932)</f>
        <v>#VALUE!</v>
      </c>
      <c r="O932" s="22" t="e">
        <f>IF(L932&lt;&gt;1,N932,'Tracking Data'!R932)</f>
        <v>#VALUE!</v>
      </c>
    </row>
    <row r="933" spans="5:15" x14ac:dyDescent="0.25">
      <c r="E933" t="str">
        <f ca="1">IF(AND('Tracking Data'!K933&lt;&gt;"",'Tracking Data'!L933="",'Tracking Data'!$C933&lt;&gt;"Blocked",'Tracking Data'!$C933&lt;&gt;"Aborted"),1,"")</f>
        <v/>
      </c>
      <c r="F933" t="str">
        <f ca="1">IF(AND('Tracking Data'!L933&lt;&gt;"",'Tracking Data'!M933="",'Tracking Data'!$C933&lt;&gt;"Blocked",'Tracking Data'!$C933&lt;&gt;"Aborted"),1,"")</f>
        <v/>
      </c>
      <c r="G933" t="str">
        <f ca="1">IF(AND('Tracking Data'!M933&lt;&gt;"",'Tracking Data'!N933="",'Tracking Data'!$C933&lt;&gt;"Blocked",'Tracking Data'!$C933&lt;&gt;"Aborted"),1,"")</f>
        <v/>
      </c>
      <c r="H933" t="str">
        <f ca="1">IF(AND('Tracking Data'!N933&lt;&gt;"",'Tracking Data'!O933="",'Tracking Data'!$C933&lt;&gt;"Blocked",'Tracking Data'!$C933&lt;&gt;"Aborted"),1,"")</f>
        <v/>
      </c>
      <c r="I933" t="str">
        <f ca="1">IF(AND('Tracking Data'!O933&lt;&gt;"",'Tracking Data'!P933="",'Tracking Data'!$C933&lt;&gt;"Blocked",'Tracking Data'!$C933&lt;&gt;"Aborted"),1,"")</f>
        <v/>
      </c>
      <c r="J933" t="str">
        <f ca="1">IF(AND('Tracking Data'!P933&lt;&gt;"",'Tracking Data'!Q933="",'Tracking Data'!$C933&lt;&gt;"Blocked",'Tracking Data'!$C933&lt;&gt;"Aborted"),1,"")</f>
        <v/>
      </c>
      <c r="K933" t="str">
        <f ca="1">IF(AND('Tracking Data'!Q933&lt;&gt;"",'Tracking Data'!R933="",'Tracking Data'!$C933&lt;&gt;"Blocked",'Tracking Data'!$C933&lt;&gt;"Aborted"),1,"")</f>
        <v/>
      </c>
      <c r="L933" t="str">
        <f>IF('Tracking Data'!R933&lt;&gt;"",1,"")</f>
        <v/>
      </c>
      <c r="M933" t="b">
        <f>IF('Tracking Data'!H933="XS",0,IF('Tracking Data'!H933="S",2,IF('Tracking Data'!H933="M",3,IF('Tracking Data'!H933="L",5,IF('Tracking Data'!H933="XL",10)))))</f>
        <v>0</v>
      </c>
      <c r="N933" s="22" t="e">
        <f>WORKDAY('Tracking Data'!K933,M933)</f>
        <v>#VALUE!</v>
      </c>
      <c r="O933" s="22" t="e">
        <f>IF(L933&lt;&gt;1,N933,'Tracking Data'!R933)</f>
        <v>#VALUE!</v>
      </c>
    </row>
    <row r="934" spans="5:15" x14ac:dyDescent="0.25">
      <c r="E934" t="str">
        <f ca="1">IF(AND('Tracking Data'!K934&lt;&gt;"",'Tracking Data'!L934="",'Tracking Data'!$C934&lt;&gt;"Blocked",'Tracking Data'!$C934&lt;&gt;"Aborted"),1,"")</f>
        <v/>
      </c>
      <c r="F934" t="str">
        <f ca="1">IF(AND('Tracking Data'!L934&lt;&gt;"",'Tracking Data'!M934="",'Tracking Data'!$C934&lt;&gt;"Blocked",'Tracking Data'!$C934&lt;&gt;"Aborted"),1,"")</f>
        <v/>
      </c>
      <c r="G934" t="str">
        <f ca="1">IF(AND('Tracking Data'!M934&lt;&gt;"",'Tracking Data'!N934="",'Tracking Data'!$C934&lt;&gt;"Blocked",'Tracking Data'!$C934&lt;&gt;"Aborted"),1,"")</f>
        <v/>
      </c>
      <c r="H934" t="str">
        <f ca="1">IF(AND('Tracking Data'!N934&lt;&gt;"",'Tracking Data'!O934="",'Tracking Data'!$C934&lt;&gt;"Blocked",'Tracking Data'!$C934&lt;&gt;"Aborted"),1,"")</f>
        <v/>
      </c>
      <c r="I934" t="str">
        <f ca="1">IF(AND('Tracking Data'!O934&lt;&gt;"",'Tracking Data'!P934="",'Tracking Data'!$C934&lt;&gt;"Blocked",'Tracking Data'!$C934&lt;&gt;"Aborted"),1,"")</f>
        <v/>
      </c>
      <c r="J934" t="str">
        <f ca="1">IF(AND('Tracking Data'!P934&lt;&gt;"",'Tracking Data'!Q934="",'Tracking Data'!$C934&lt;&gt;"Blocked",'Tracking Data'!$C934&lt;&gt;"Aborted"),1,"")</f>
        <v/>
      </c>
      <c r="K934" t="str">
        <f ca="1">IF(AND('Tracking Data'!Q934&lt;&gt;"",'Tracking Data'!R934="",'Tracking Data'!$C934&lt;&gt;"Blocked",'Tracking Data'!$C934&lt;&gt;"Aborted"),1,"")</f>
        <v/>
      </c>
      <c r="L934" t="str">
        <f>IF('Tracking Data'!R934&lt;&gt;"",1,"")</f>
        <v/>
      </c>
      <c r="M934" t="b">
        <f>IF('Tracking Data'!H934="XS",0,IF('Tracking Data'!H934="S",2,IF('Tracking Data'!H934="M",3,IF('Tracking Data'!H934="L",5,IF('Tracking Data'!H934="XL",10)))))</f>
        <v>0</v>
      </c>
      <c r="N934" s="22" t="e">
        <f>WORKDAY('Tracking Data'!K934,M934)</f>
        <v>#VALUE!</v>
      </c>
      <c r="O934" s="22" t="e">
        <f>IF(L934&lt;&gt;1,N934,'Tracking Data'!R934)</f>
        <v>#VALUE!</v>
      </c>
    </row>
    <row r="935" spans="5:15" x14ac:dyDescent="0.25">
      <c r="E935" t="str">
        <f ca="1">IF(AND('Tracking Data'!K935&lt;&gt;"",'Tracking Data'!L935="",'Tracking Data'!$C935&lt;&gt;"Blocked",'Tracking Data'!$C935&lt;&gt;"Aborted"),1,"")</f>
        <v/>
      </c>
      <c r="F935" t="str">
        <f ca="1">IF(AND('Tracking Data'!L935&lt;&gt;"",'Tracking Data'!M935="",'Tracking Data'!$C935&lt;&gt;"Blocked",'Tracking Data'!$C935&lt;&gt;"Aborted"),1,"")</f>
        <v/>
      </c>
      <c r="G935" t="str">
        <f ca="1">IF(AND('Tracking Data'!M935&lt;&gt;"",'Tracking Data'!N935="",'Tracking Data'!$C935&lt;&gt;"Blocked",'Tracking Data'!$C935&lt;&gt;"Aborted"),1,"")</f>
        <v/>
      </c>
      <c r="H935" t="str">
        <f ca="1">IF(AND('Tracking Data'!N935&lt;&gt;"",'Tracking Data'!O935="",'Tracking Data'!$C935&lt;&gt;"Blocked",'Tracking Data'!$C935&lt;&gt;"Aborted"),1,"")</f>
        <v/>
      </c>
      <c r="I935" t="str">
        <f ca="1">IF(AND('Tracking Data'!O935&lt;&gt;"",'Tracking Data'!P935="",'Tracking Data'!$C935&lt;&gt;"Blocked",'Tracking Data'!$C935&lt;&gt;"Aborted"),1,"")</f>
        <v/>
      </c>
      <c r="J935" t="str">
        <f ca="1">IF(AND('Tracking Data'!P935&lt;&gt;"",'Tracking Data'!Q935="",'Tracking Data'!$C935&lt;&gt;"Blocked",'Tracking Data'!$C935&lt;&gt;"Aborted"),1,"")</f>
        <v/>
      </c>
      <c r="K935" t="str">
        <f ca="1">IF(AND('Tracking Data'!Q935&lt;&gt;"",'Tracking Data'!R935="",'Tracking Data'!$C935&lt;&gt;"Blocked",'Tracking Data'!$C935&lt;&gt;"Aborted"),1,"")</f>
        <v/>
      </c>
      <c r="L935" t="str">
        <f>IF('Tracking Data'!R935&lt;&gt;"",1,"")</f>
        <v/>
      </c>
      <c r="M935" t="b">
        <f>IF('Tracking Data'!H935="XS",0,IF('Tracking Data'!H935="S",2,IF('Tracking Data'!H935="M",3,IF('Tracking Data'!H935="L",5,IF('Tracking Data'!H935="XL",10)))))</f>
        <v>0</v>
      </c>
      <c r="N935" s="22" t="e">
        <f>WORKDAY('Tracking Data'!K935,M935)</f>
        <v>#VALUE!</v>
      </c>
      <c r="O935" s="22" t="e">
        <f>IF(L935&lt;&gt;1,N935,'Tracking Data'!R935)</f>
        <v>#VALUE!</v>
      </c>
    </row>
    <row r="936" spans="5:15" x14ac:dyDescent="0.25">
      <c r="E936" t="str">
        <f ca="1">IF(AND('Tracking Data'!K936&lt;&gt;"",'Tracking Data'!L936="",'Tracking Data'!$C936&lt;&gt;"Blocked",'Tracking Data'!$C936&lt;&gt;"Aborted"),1,"")</f>
        <v/>
      </c>
      <c r="F936" t="str">
        <f ca="1">IF(AND('Tracking Data'!L936&lt;&gt;"",'Tracking Data'!M936="",'Tracking Data'!$C936&lt;&gt;"Blocked",'Tracking Data'!$C936&lt;&gt;"Aborted"),1,"")</f>
        <v/>
      </c>
      <c r="G936" t="str">
        <f ca="1">IF(AND('Tracking Data'!M936&lt;&gt;"",'Tracking Data'!N936="",'Tracking Data'!$C936&lt;&gt;"Blocked",'Tracking Data'!$C936&lt;&gt;"Aborted"),1,"")</f>
        <v/>
      </c>
      <c r="H936" t="str">
        <f ca="1">IF(AND('Tracking Data'!N936&lt;&gt;"",'Tracking Data'!O936="",'Tracking Data'!$C936&lt;&gt;"Blocked",'Tracking Data'!$C936&lt;&gt;"Aborted"),1,"")</f>
        <v/>
      </c>
      <c r="I936" t="str">
        <f ca="1">IF(AND('Tracking Data'!O936&lt;&gt;"",'Tracking Data'!P936="",'Tracking Data'!$C936&lt;&gt;"Blocked",'Tracking Data'!$C936&lt;&gt;"Aborted"),1,"")</f>
        <v/>
      </c>
      <c r="J936" t="str">
        <f ca="1">IF(AND('Tracking Data'!P936&lt;&gt;"",'Tracking Data'!Q936="",'Tracking Data'!$C936&lt;&gt;"Blocked",'Tracking Data'!$C936&lt;&gt;"Aborted"),1,"")</f>
        <v/>
      </c>
      <c r="K936" t="str">
        <f ca="1">IF(AND('Tracking Data'!Q936&lt;&gt;"",'Tracking Data'!R936="",'Tracking Data'!$C936&lt;&gt;"Blocked",'Tracking Data'!$C936&lt;&gt;"Aborted"),1,"")</f>
        <v/>
      </c>
      <c r="L936" t="str">
        <f>IF('Tracking Data'!R936&lt;&gt;"",1,"")</f>
        <v/>
      </c>
      <c r="M936" t="b">
        <f>IF('Tracking Data'!H936="XS",0,IF('Tracking Data'!H936="S",2,IF('Tracking Data'!H936="M",3,IF('Tracking Data'!H936="L",5,IF('Tracking Data'!H936="XL",10)))))</f>
        <v>0</v>
      </c>
      <c r="N936" s="22" t="e">
        <f>WORKDAY('Tracking Data'!K936,M936)</f>
        <v>#VALUE!</v>
      </c>
      <c r="O936" s="22" t="e">
        <f>IF(L936&lt;&gt;1,N936,'Tracking Data'!R936)</f>
        <v>#VALUE!</v>
      </c>
    </row>
    <row r="937" spans="5:15" x14ac:dyDescent="0.25">
      <c r="E937" t="str">
        <f ca="1">IF(AND('Tracking Data'!K937&lt;&gt;"",'Tracking Data'!L937="",'Tracking Data'!$C937&lt;&gt;"Blocked",'Tracking Data'!$C937&lt;&gt;"Aborted"),1,"")</f>
        <v/>
      </c>
      <c r="F937" t="str">
        <f ca="1">IF(AND('Tracking Data'!L937&lt;&gt;"",'Tracking Data'!M937="",'Tracking Data'!$C937&lt;&gt;"Blocked",'Tracking Data'!$C937&lt;&gt;"Aborted"),1,"")</f>
        <v/>
      </c>
      <c r="G937" t="str">
        <f ca="1">IF(AND('Tracking Data'!M937&lt;&gt;"",'Tracking Data'!N937="",'Tracking Data'!$C937&lt;&gt;"Blocked",'Tracking Data'!$C937&lt;&gt;"Aborted"),1,"")</f>
        <v/>
      </c>
      <c r="H937" t="str">
        <f ca="1">IF(AND('Tracking Data'!N937&lt;&gt;"",'Tracking Data'!O937="",'Tracking Data'!$C937&lt;&gt;"Blocked",'Tracking Data'!$C937&lt;&gt;"Aborted"),1,"")</f>
        <v/>
      </c>
      <c r="I937" t="str">
        <f ca="1">IF(AND('Tracking Data'!O937&lt;&gt;"",'Tracking Data'!P937="",'Tracking Data'!$C937&lt;&gt;"Blocked",'Tracking Data'!$C937&lt;&gt;"Aborted"),1,"")</f>
        <v/>
      </c>
      <c r="J937" t="str">
        <f ca="1">IF(AND('Tracking Data'!P937&lt;&gt;"",'Tracking Data'!Q937="",'Tracking Data'!$C937&lt;&gt;"Blocked",'Tracking Data'!$C937&lt;&gt;"Aborted"),1,"")</f>
        <v/>
      </c>
      <c r="K937" t="str">
        <f ca="1">IF(AND('Tracking Data'!Q937&lt;&gt;"",'Tracking Data'!R937="",'Tracking Data'!$C937&lt;&gt;"Blocked",'Tracking Data'!$C937&lt;&gt;"Aborted"),1,"")</f>
        <v/>
      </c>
      <c r="L937" t="str">
        <f>IF('Tracking Data'!R937&lt;&gt;"",1,"")</f>
        <v/>
      </c>
      <c r="M937" t="b">
        <f>IF('Tracking Data'!H937="XS",0,IF('Tracking Data'!H937="S",2,IF('Tracking Data'!H937="M",3,IF('Tracking Data'!H937="L",5,IF('Tracking Data'!H937="XL",10)))))</f>
        <v>0</v>
      </c>
      <c r="N937" s="22" t="e">
        <f>WORKDAY('Tracking Data'!K937,M937)</f>
        <v>#VALUE!</v>
      </c>
      <c r="O937" s="22" t="e">
        <f>IF(L937&lt;&gt;1,N937,'Tracking Data'!R937)</f>
        <v>#VALUE!</v>
      </c>
    </row>
    <row r="938" spans="5:15" x14ac:dyDescent="0.25">
      <c r="E938" t="str">
        <f ca="1">IF(AND('Tracking Data'!K938&lt;&gt;"",'Tracking Data'!L938="",'Tracking Data'!$C938&lt;&gt;"Blocked",'Tracking Data'!$C938&lt;&gt;"Aborted"),1,"")</f>
        <v/>
      </c>
      <c r="F938" t="str">
        <f ca="1">IF(AND('Tracking Data'!L938&lt;&gt;"",'Tracking Data'!M938="",'Tracking Data'!$C938&lt;&gt;"Blocked",'Tracking Data'!$C938&lt;&gt;"Aborted"),1,"")</f>
        <v/>
      </c>
      <c r="G938" t="str">
        <f ca="1">IF(AND('Tracking Data'!M938&lt;&gt;"",'Tracking Data'!N938="",'Tracking Data'!$C938&lt;&gt;"Blocked",'Tracking Data'!$C938&lt;&gt;"Aborted"),1,"")</f>
        <v/>
      </c>
      <c r="H938" t="str">
        <f ca="1">IF(AND('Tracking Data'!N938&lt;&gt;"",'Tracking Data'!O938="",'Tracking Data'!$C938&lt;&gt;"Blocked",'Tracking Data'!$C938&lt;&gt;"Aborted"),1,"")</f>
        <v/>
      </c>
      <c r="I938" t="str">
        <f ca="1">IF(AND('Tracking Data'!O938&lt;&gt;"",'Tracking Data'!P938="",'Tracking Data'!$C938&lt;&gt;"Blocked",'Tracking Data'!$C938&lt;&gt;"Aborted"),1,"")</f>
        <v/>
      </c>
      <c r="J938" t="str">
        <f ca="1">IF(AND('Tracking Data'!P938&lt;&gt;"",'Tracking Data'!Q938="",'Tracking Data'!$C938&lt;&gt;"Blocked",'Tracking Data'!$C938&lt;&gt;"Aborted"),1,"")</f>
        <v/>
      </c>
      <c r="K938" t="str">
        <f ca="1">IF(AND('Tracking Data'!Q938&lt;&gt;"",'Tracking Data'!R938="",'Tracking Data'!$C938&lt;&gt;"Blocked",'Tracking Data'!$C938&lt;&gt;"Aborted"),1,"")</f>
        <v/>
      </c>
      <c r="L938" t="str">
        <f>IF('Tracking Data'!R938&lt;&gt;"",1,"")</f>
        <v/>
      </c>
      <c r="M938" t="b">
        <f>IF('Tracking Data'!H938="XS",0,IF('Tracking Data'!H938="S",2,IF('Tracking Data'!H938="M",3,IF('Tracking Data'!H938="L",5,IF('Tracking Data'!H938="XL",10)))))</f>
        <v>0</v>
      </c>
      <c r="N938" s="22" t="e">
        <f>WORKDAY('Tracking Data'!K938,M938)</f>
        <v>#VALUE!</v>
      </c>
      <c r="O938" s="22" t="e">
        <f>IF(L938&lt;&gt;1,N938,'Tracking Data'!R938)</f>
        <v>#VALUE!</v>
      </c>
    </row>
    <row r="939" spans="5:15" x14ac:dyDescent="0.25">
      <c r="E939" t="str">
        <f ca="1">IF(AND('Tracking Data'!K939&lt;&gt;"",'Tracking Data'!L939="",'Tracking Data'!$C939&lt;&gt;"Blocked",'Tracking Data'!$C939&lt;&gt;"Aborted"),1,"")</f>
        <v/>
      </c>
      <c r="F939" t="str">
        <f ca="1">IF(AND('Tracking Data'!L939&lt;&gt;"",'Tracking Data'!M939="",'Tracking Data'!$C939&lt;&gt;"Blocked",'Tracking Data'!$C939&lt;&gt;"Aborted"),1,"")</f>
        <v/>
      </c>
      <c r="G939" t="str">
        <f ca="1">IF(AND('Tracking Data'!M939&lt;&gt;"",'Tracking Data'!N939="",'Tracking Data'!$C939&lt;&gt;"Blocked",'Tracking Data'!$C939&lt;&gt;"Aborted"),1,"")</f>
        <v/>
      </c>
      <c r="H939" t="str">
        <f ca="1">IF(AND('Tracking Data'!N939&lt;&gt;"",'Tracking Data'!O939="",'Tracking Data'!$C939&lt;&gt;"Blocked",'Tracking Data'!$C939&lt;&gt;"Aborted"),1,"")</f>
        <v/>
      </c>
      <c r="I939" t="str">
        <f ca="1">IF(AND('Tracking Data'!O939&lt;&gt;"",'Tracking Data'!P939="",'Tracking Data'!$C939&lt;&gt;"Blocked",'Tracking Data'!$C939&lt;&gt;"Aborted"),1,"")</f>
        <v/>
      </c>
      <c r="J939" t="str">
        <f ca="1">IF(AND('Tracking Data'!P939&lt;&gt;"",'Tracking Data'!Q939="",'Tracking Data'!$C939&lt;&gt;"Blocked",'Tracking Data'!$C939&lt;&gt;"Aborted"),1,"")</f>
        <v/>
      </c>
      <c r="K939" t="str">
        <f ca="1">IF(AND('Tracking Data'!Q939&lt;&gt;"",'Tracking Data'!R939="",'Tracking Data'!$C939&lt;&gt;"Blocked",'Tracking Data'!$C939&lt;&gt;"Aborted"),1,"")</f>
        <v/>
      </c>
      <c r="L939" t="str">
        <f>IF('Tracking Data'!R939&lt;&gt;"",1,"")</f>
        <v/>
      </c>
      <c r="M939" t="b">
        <f>IF('Tracking Data'!H939="XS",0,IF('Tracking Data'!H939="S",2,IF('Tracking Data'!H939="M",3,IF('Tracking Data'!H939="L",5,IF('Tracking Data'!H939="XL",10)))))</f>
        <v>0</v>
      </c>
      <c r="N939" s="22" t="e">
        <f>WORKDAY('Tracking Data'!K939,M939)</f>
        <v>#VALUE!</v>
      </c>
      <c r="O939" s="22" t="e">
        <f>IF(L939&lt;&gt;1,N939,'Tracking Data'!R939)</f>
        <v>#VALUE!</v>
      </c>
    </row>
    <row r="940" spans="5:15" x14ac:dyDescent="0.25">
      <c r="E940" t="str">
        <f ca="1">IF(AND('Tracking Data'!K940&lt;&gt;"",'Tracking Data'!L940="",'Tracking Data'!$C940&lt;&gt;"Blocked",'Tracking Data'!$C940&lt;&gt;"Aborted"),1,"")</f>
        <v/>
      </c>
      <c r="F940" t="str">
        <f ca="1">IF(AND('Tracking Data'!L940&lt;&gt;"",'Tracking Data'!M940="",'Tracking Data'!$C940&lt;&gt;"Blocked",'Tracking Data'!$C940&lt;&gt;"Aborted"),1,"")</f>
        <v/>
      </c>
      <c r="G940" t="str">
        <f ca="1">IF(AND('Tracking Data'!M940&lt;&gt;"",'Tracking Data'!N940="",'Tracking Data'!$C940&lt;&gt;"Blocked",'Tracking Data'!$C940&lt;&gt;"Aborted"),1,"")</f>
        <v/>
      </c>
      <c r="H940" t="str">
        <f ca="1">IF(AND('Tracking Data'!N940&lt;&gt;"",'Tracking Data'!O940="",'Tracking Data'!$C940&lt;&gt;"Blocked",'Tracking Data'!$C940&lt;&gt;"Aborted"),1,"")</f>
        <v/>
      </c>
      <c r="I940" t="str">
        <f ca="1">IF(AND('Tracking Data'!O940&lt;&gt;"",'Tracking Data'!P940="",'Tracking Data'!$C940&lt;&gt;"Blocked",'Tracking Data'!$C940&lt;&gt;"Aborted"),1,"")</f>
        <v/>
      </c>
      <c r="J940" t="str">
        <f ca="1">IF(AND('Tracking Data'!P940&lt;&gt;"",'Tracking Data'!Q940="",'Tracking Data'!$C940&lt;&gt;"Blocked",'Tracking Data'!$C940&lt;&gt;"Aborted"),1,"")</f>
        <v/>
      </c>
      <c r="K940" t="str">
        <f ca="1">IF(AND('Tracking Data'!Q940&lt;&gt;"",'Tracking Data'!R940="",'Tracking Data'!$C940&lt;&gt;"Blocked",'Tracking Data'!$C940&lt;&gt;"Aborted"),1,"")</f>
        <v/>
      </c>
      <c r="L940" t="str">
        <f>IF('Tracking Data'!R940&lt;&gt;"",1,"")</f>
        <v/>
      </c>
      <c r="M940" t="b">
        <f>IF('Tracking Data'!H940="XS",0,IF('Tracking Data'!H940="S",2,IF('Tracking Data'!H940="M",3,IF('Tracking Data'!H940="L",5,IF('Tracking Data'!H940="XL",10)))))</f>
        <v>0</v>
      </c>
      <c r="N940" s="22" t="e">
        <f>WORKDAY('Tracking Data'!K940,M940)</f>
        <v>#VALUE!</v>
      </c>
      <c r="O940" s="22" t="e">
        <f>IF(L940&lt;&gt;1,N940,'Tracking Data'!R940)</f>
        <v>#VALUE!</v>
      </c>
    </row>
    <row r="941" spans="5:15" x14ac:dyDescent="0.25">
      <c r="E941" t="str">
        <f ca="1">IF(AND('Tracking Data'!K941&lt;&gt;"",'Tracking Data'!L941="",'Tracking Data'!$C941&lt;&gt;"Blocked",'Tracking Data'!$C941&lt;&gt;"Aborted"),1,"")</f>
        <v/>
      </c>
      <c r="F941" t="str">
        <f ca="1">IF(AND('Tracking Data'!L941&lt;&gt;"",'Tracking Data'!M941="",'Tracking Data'!$C941&lt;&gt;"Blocked",'Tracking Data'!$C941&lt;&gt;"Aborted"),1,"")</f>
        <v/>
      </c>
      <c r="G941" t="str">
        <f ca="1">IF(AND('Tracking Data'!M941&lt;&gt;"",'Tracking Data'!N941="",'Tracking Data'!$C941&lt;&gt;"Blocked",'Tracking Data'!$C941&lt;&gt;"Aborted"),1,"")</f>
        <v/>
      </c>
      <c r="H941" t="str">
        <f ca="1">IF(AND('Tracking Data'!N941&lt;&gt;"",'Tracking Data'!O941="",'Tracking Data'!$C941&lt;&gt;"Blocked",'Tracking Data'!$C941&lt;&gt;"Aborted"),1,"")</f>
        <v/>
      </c>
      <c r="I941" t="str">
        <f ca="1">IF(AND('Tracking Data'!O941&lt;&gt;"",'Tracking Data'!P941="",'Tracking Data'!$C941&lt;&gt;"Blocked",'Tracking Data'!$C941&lt;&gt;"Aborted"),1,"")</f>
        <v/>
      </c>
      <c r="J941" t="str">
        <f ca="1">IF(AND('Tracking Data'!P941&lt;&gt;"",'Tracking Data'!Q941="",'Tracking Data'!$C941&lt;&gt;"Blocked",'Tracking Data'!$C941&lt;&gt;"Aborted"),1,"")</f>
        <v/>
      </c>
      <c r="K941" t="str">
        <f ca="1">IF(AND('Tracking Data'!Q941&lt;&gt;"",'Tracking Data'!R941="",'Tracking Data'!$C941&lt;&gt;"Blocked",'Tracking Data'!$C941&lt;&gt;"Aborted"),1,"")</f>
        <v/>
      </c>
      <c r="L941" t="str">
        <f>IF('Tracking Data'!R941&lt;&gt;"",1,"")</f>
        <v/>
      </c>
      <c r="M941" t="b">
        <f>IF('Tracking Data'!H941="XS",0,IF('Tracking Data'!H941="S",2,IF('Tracking Data'!H941="M",3,IF('Tracking Data'!H941="L",5,IF('Tracking Data'!H941="XL",10)))))</f>
        <v>0</v>
      </c>
      <c r="N941" s="22" t="e">
        <f>WORKDAY('Tracking Data'!K941,M941)</f>
        <v>#VALUE!</v>
      </c>
      <c r="O941" s="22" t="e">
        <f>IF(L941&lt;&gt;1,N941,'Tracking Data'!R941)</f>
        <v>#VALUE!</v>
      </c>
    </row>
    <row r="942" spans="5:15" x14ac:dyDescent="0.25">
      <c r="E942" t="str">
        <f ca="1">IF(AND('Tracking Data'!K942&lt;&gt;"",'Tracking Data'!L942="",'Tracking Data'!$C942&lt;&gt;"Blocked",'Tracking Data'!$C942&lt;&gt;"Aborted"),1,"")</f>
        <v/>
      </c>
      <c r="F942" t="str">
        <f ca="1">IF(AND('Tracking Data'!L942&lt;&gt;"",'Tracking Data'!M942="",'Tracking Data'!$C942&lt;&gt;"Blocked",'Tracking Data'!$C942&lt;&gt;"Aborted"),1,"")</f>
        <v/>
      </c>
      <c r="G942" t="str">
        <f ca="1">IF(AND('Tracking Data'!M942&lt;&gt;"",'Tracking Data'!N942="",'Tracking Data'!$C942&lt;&gt;"Blocked",'Tracking Data'!$C942&lt;&gt;"Aborted"),1,"")</f>
        <v/>
      </c>
      <c r="H942" t="str">
        <f ca="1">IF(AND('Tracking Data'!N942&lt;&gt;"",'Tracking Data'!O942="",'Tracking Data'!$C942&lt;&gt;"Blocked",'Tracking Data'!$C942&lt;&gt;"Aborted"),1,"")</f>
        <v/>
      </c>
      <c r="I942" t="str">
        <f ca="1">IF(AND('Tracking Data'!O942&lt;&gt;"",'Tracking Data'!P942="",'Tracking Data'!$C942&lt;&gt;"Blocked",'Tracking Data'!$C942&lt;&gt;"Aborted"),1,"")</f>
        <v/>
      </c>
      <c r="J942" t="str">
        <f ca="1">IF(AND('Tracking Data'!P942&lt;&gt;"",'Tracking Data'!Q942="",'Tracking Data'!$C942&lt;&gt;"Blocked",'Tracking Data'!$C942&lt;&gt;"Aborted"),1,"")</f>
        <v/>
      </c>
      <c r="K942" t="str">
        <f ca="1">IF(AND('Tracking Data'!Q942&lt;&gt;"",'Tracking Data'!R942="",'Tracking Data'!$C942&lt;&gt;"Blocked",'Tracking Data'!$C942&lt;&gt;"Aborted"),1,"")</f>
        <v/>
      </c>
      <c r="L942" t="str">
        <f>IF('Tracking Data'!R942&lt;&gt;"",1,"")</f>
        <v/>
      </c>
      <c r="M942" t="b">
        <f>IF('Tracking Data'!H942="XS",0,IF('Tracking Data'!H942="S",2,IF('Tracking Data'!H942="M",3,IF('Tracking Data'!H942="L",5,IF('Tracking Data'!H942="XL",10)))))</f>
        <v>0</v>
      </c>
      <c r="N942" s="22" t="e">
        <f>WORKDAY('Tracking Data'!K942,M942)</f>
        <v>#VALUE!</v>
      </c>
      <c r="O942" s="22" t="e">
        <f>IF(L942&lt;&gt;1,N942,'Tracking Data'!R942)</f>
        <v>#VALUE!</v>
      </c>
    </row>
    <row r="943" spans="5:15" x14ac:dyDescent="0.25">
      <c r="E943" t="str">
        <f ca="1">IF(AND('Tracking Data'!K943&lt;&gt;"",'Tracking Data'!L943="",'Tracking Data'!$C943&lt;&gt;"Blocked",'Tracking Data'!$C943&lt;&gt;"Aborted"),1,"")</f>
        <v/>
      </c>
      <c r="F943" t="str">
        <f ca="1">IF(AND('Tracking Data'!L943&lt;&gt;"",'Tracking Data'!M943="",'Tracking Data'!$C943&lt;&gt;"Blocked",'Tracking Data'!$C943&lt;&gt;"Aborted"),1,"")</f>
        <v/>
      </c>
      <c r="G943" t="str">
        <f ca="1">IF(AND('Tracking Data'!M943&lt;&gt;"",'Tracking Data'!N943="",'Tracking Data'!$C943&lt;&gt;"Blocked",'Tracking Data'!$C943&lt;&gt;"Aborted"),1,"")</f>
        <v/>
      </c>
      <c r="H943" t="str">
        <f ca="1">IF(AND('Tracking Data'!N943&lt;&gt;"",'Tracking Data'!O943="",'Tracking Data'!$C943&lt;&gt;"Blocked",'Tracking Data'!$C943&lt;&gt;"Aborted"),1,"")</f>
        <v/>
      </c>
      <c r="I943" t="str">
        <f ca="1">IF(AND('Tracking Data'!O943&lt;&gt;"",'Tracking Data'!P943="",'Tracking Data'!$C943&lt;&gt;"Blocked",'Tracking Data'!$C943&lt;&gt;"Aborted"),1,"")</f>
        <v/>
      </c>
      <c r="J943" t="str">
        <f ca="1">IF(AND('Tracking Data'!P943&lt;&gt;"",'Tracking Data'!Q943="",'Tracking Data'!$C943&lt;&gt;"Blocked",'Tracking Data'!$C943&lt;&gt;"Aborted"),1,"")</f>
        <v/>
      </c>
      <c r="K943" t="str">
        <f ca="1">IF(AND('Tracking Data'!Q943&lt;&gt;"",'Tracking Data'!R943="",'Tracking Data'!$C943&lt;&gt;"Blocked",'Tracking Data'!$C943&lt;&gt;"Aborted"),1,"")</f>
        <v/>
      </c>
      <c r="L943" t="str">
        <f>IF('Tracking Data'!R943&lt;&gt;"",1,"")</f>
        <v/>
      </c>
      <c r="M943" t="b">
        <f>IF('Tracking Data'!H943="XS",0,IF('Tracking Data'!H943="S",2,IF('Tracking Data'!H943="M",3,IF('Tracking Data'!H943="L",5,IF('Tracking Data'!H943="XL",10)))))</f>
        <v>0</v>
      </c>
      <c r="N943" s="22" t="e">
        <f>WORKDAY('Tracking Data'!K943,M943)</f>
        <v>#VALUE!</v>
      </c>
      <c r="O943" s="22" t="e">
        <f>IF(L943&lt;&gt;1,N943,'Tracking Data'!R943)</f>
        <v>#VALUE!</v>
      </c>
    </row>
    <row r="944" spans="5:15" x14ac:dyDescent="0.25">
      <c r="E944" t="str">
        <f ca="1">IF(AND('Tracking Data'!K944&lt;&gt;"",'Tracking Data'!L944="",'Tracking Data'!$C944&lt;&gt;"Blocked",'Tracking Data'!$C944&lt;&gt;"Aborted"),1,"")</f>
        <v/>
      </c>
      <c r="F944" t="str">
        <f ca="1">IF(AND('Tracking Data'!L944&lt;&gt;"",'Tracking Data'!M944="",'Tracking Data'!$C944&lt;&gt;"Blocked",'Tracking Data'!$C944&lt;&gt;"Aborted"),1,"")</f>
        <v/>
      </c>
      <c r="G944" t="str">
        <f ca="1">IF(AND('Tracking Data'!M944&lt;&gt;"",'Tracking Data'!N944="",'Tracking Data'!$C944&lt;&gt;"Blocked",'Tracking Data'!$C944&lt;&gt;"Aborted"),1,"")</f>
        <v/>
      </c>
      <c r="H944" t="str">
        <f ca="1">IF(AND('Tracking Data'!N944&lt;&gt;"",'Tracking Data'!O944="",'Tracking Data'!$C944&lt;&gt;"Blocked",'Tracking Data'!$C944&lt;&gt;"Aborted"),1,"")</f>
        <v/>
      </c>
      <c r="I944" t="str">
        <f ca="1">IF(AND('Tracking Data'!O944&lt;&gt;"",'Tracking Data'!P944="",'Tracking Data'!$C944&lt;&gt;"Blocked",'Tracking Data'!$C944&lt;&gt;"Aborted"),1,"")</f>
        <v/>
      </c>
      <c r="J944" t="str">
        <f ca="1">IF(AND('Tracking Data'!P944&lt;&gt;"",'Tracking Data'!Q944="",'Tracking Data'!$C944&lt;&gt;"Blocked",'Tracking Data'!$C944&lt;&gt;"Aborted"),1,"")</f>
        <v/>
      </c>
      <c r="K944" t="str">
        <f ca="1">IF(AND('Tracking Data'!Q944&lt;&gt;"",'Tracking Data'!R944="",'Tracking Data'!$C944&lt;&gt;"Blocked",'Tracking Data'!$C944&lt;&gt;"Aborted"),1,"")</f>
        <v/>
      </c>
      <c r="L944" t="str">
        <f>IF('Tracking Data'!R944&lt;&gt;"",1,"")</f>
        <v/>
      </c>
      <c r="M944" t="b">
        <f>IF('Tracking Data'!H944="XS",0,IF('Tracking Data'!H944="S",2,IF('Tracking Data'!H944="M",3,IF('Tracking Data'!H944="L",5,IF('Tracking Data'!H944="XL",10)))))</f>
        <v>0</v>
      </c>
      <c r="N944" s="22" t="e">
        <f>WORKDAY('Tracking Data'!K944,M944)</f>
        <v>#VALUE!</v>
      </c>
      <c r="O944" s="22" t="e">
        <f>IF(L944&lt;&gt;1,N944,'Tracking Data'!R944)</f>
        <v>#VALUE!</v>
      </c>
    </row>
    <row r="945" spans="5:15" x14ac:dyDescent="0.25">
      <c r="E945" t="str">
        <f ca="1">IF(AND('Tracking Data'!K945&lt;&gt;"",'Tracking Data'!L945="",'Tracking Data'!$C945&lt;&gt;"Blocked",'Tracking Data'!$C945&lt;&gt;"Aborted"),1,"")</f>
        <v/>
      </c>
      <c r="F945" t="str">
        <f ca="1">IF(AND('Tracking Data'!L945&lt;&gt;"",'Tracking Data'!M945="",'Tracking Data'!$C945&lt;&gt;"Blocked",'Tracking Data'!$C945&lt;&gt;"Aborted"),1,"")</f>
        <v/>
      </c>
      <c r="G945" t="str">
        <f ca="1">IF(AND('Tracking Data'!M945&lt;&gt;"",'Tracking Data'!N945="",'Tracking Data'!$C945&lt;&gt;"Blocked",'Tracking Data'!$C945&lt;&gt;"Aborted"),1,"")</f>
        <v/>
      </c>
      <c r="H945" t="str">
        <f ca="1">IF(AND('Tracking Data'!N945&lt;&gt;"",'Tracking Data'!O945="",'Tracking Data'!$C945&lt;&gt;"Blocked",'Tracking Data'!$C945&lt;&gt;"Aborted"),1,"")</f>
        <v/>
      </c>
      <c r="I945" t="str">
        <f ca="1">IF(AND('Tracking Data'!O945&lt;&gt;"",'Tracking Data'!P945="",'Tracking Data'!$C945&lt;&gt;"Blocked",'Tracking Data'!$C945&lt;&gt;"Aborted"),1,"")</f>
        <v/>
      </c>
      <c r="J945" t="str">
        <f ca="1">IF(AND('Tracking Data'!P945&lt;&gt;"",'Tracking Data'!Q945="",'Tracking Data'!$C945&lt;&gt;"Blocked",'Tracking Data'!$C945&lt;&gt;"Aborted"),1,"")</f>
        <v/>
      </c>
      <c r="K945" t="str">
        <f ca="1">IF(AND('Tracking Data'!Q945&lt;&gt;"",'Tracking Data'!R945="",'Tracking Data'!$C945&lt;&gt;"Blocked",'Tracking Data'!$C945&lt;&gt;"Aborted"),1,"")</f>
        <v/>
      </c>
      <c r="L945" t="str">
        <f>IF('Tracking Data'!R945&lt;&gt;"",1,"")</f>
        <v/>
      </c>
      <c r="M945" t="b">
        <f>IF('Tracking Data'!H945="XS",0,IF('Tracking Data'!H945="S",2,IF('Tracking Data'!H945="M",3,IF('Tracking Data'!H945="L",5,IF('Tracking Data'!H945="XL",10)))))</f>
        <v>0</v>
      </c>
      <c r="N945" s="22" t="e">
        <f>WORKDAY('Tracking Data'!K945,M945)</f>
        <v>#VALUE!</v>
      </c>
      <c r="O945" s="22" t="e">
        <f>IF(L945&lt;&gt;1,N945,'Tracking Data'!R945)</f>
        <v>#VALUE!</v>
      </c>
    </row>
    <row r="946" spans="5:15" x14ac:dyDescent="0.25">
      <c r="E946" t="str">
        <f ca="1">IF(AND('Tracking Data'!K946&lt;&gt;"",'Tracking Data'!L946="",'Tracking Data'!$C946&lt;&gt;"Blocked",'Tracking Data'!$C946&lt;&gt;"Aborted"),1,"")</f>
        <v/>
      </c>
      <c r="F946" t="str">
        <f ca="1">IF(AND('Tracking Data'!L946&lt;&gt;"",'Tracking Data'!M946="",'Tracking Data'!$C946&lt;&gt;"Blocked",'Tracking Data'!$C946&lt;&gt;"Aborted"),1,"")</f>
        <v/>
      </c>
      <c r="G946" t="str">
        <f ca="1">IF(AND('Tracking Data'!M946&lt;&gt;"",'Tracking Data'!N946="",'Tracking Data'!$C946&lt;&gt;"Blocked",'Tracking Data'!$C946&lt;&gt;"Aborted"),1,"")</f>
        <v/>
      </c>
      <c r="H946" t="str">
        <f ca="1">IF(AND('Tracking Data'!N946&lt;&gt;"",'Tracking Data'!O946="",'Tracking Data'!$C946&lt;&gt;"Blocked",'Tracking Data'!$C946&lt;&gt;"Aborted"),1,"")</f>
        <v/>
      </c>
      <c r="I946" t="str">
        <f ca="1">IF(AND('Tracking Data'!O946&lt;&gt;"",'Tracking Data'!P946="",'Tracking Data'!$C946&lt;&gt;"Blocked",'Tracking Data'!$C946&lt;&gt;"Aborted"),1,"")</f>
        <v/>
      </c>
      <c r="J946" t="str">
        <f ca="1">IF(AND('Tracking Data'!P946&lt;&gt;"",'Tracking Data'!Q946="",'Tracking Data'!$C946&lt;&gt;"Blocked",'Tracking Data'!$C946&lt;&gt;"Aborted"),1,"")</f>
        <v/>
      </c>
      <c r="K946" t="str">
        <f ca="1">IF(AND('Tracking Data'!Q946&lt;&gt;"",'Tracking Data'!R946="",'Tracking Data'!$C946&lt;&gt;"Blocked",'Tracking Data'!$C946&lt;&gt;"Aborted"),1,"")</f>
        <v/>
      </c>
      <c r="L946" t="str">
        <f>IF('Tracking Data'!R946&lt;&gt;"",1,"")</f>
        <v/>
      </c>
      <c r="M946" t="b">
        <f>IF('Tracking Data'!H946="XS",0,IF('Tracking Data'!H946="S",2,IF('Tracking Data'!H946="M",3,IF('Tracking Data'!H946="L",5,IF('Tracking Data'!H946="XL",10)))))</f>
        <v>0</v>
      </c>
      <c r="N946" s="22" t="e">
        <f>WORKDAY('Tracking Data'!K946,M946)</f>
        <v>#VALUE!</v>
      </c>
      <c r="O946" s="22" t="e">
        <f>IF(L946&lt;&gt;1,N946,'Tracking Data'!R946)</f>
        <v>#VALUE!</v>
      </c>
    </row>
    <row r="947" spans="5:15" x14ac:dyDescent="0.25">
      <c r="E947" t="str">
        <f ca="1">IF(AND('Tracking Data'!K947&lt;&gt;"",'Tracking Data'!L947="",'Tracking Data'!$C947&lt;&gt;"Blocked",'Tracking Data'!$C947&lt;&gt;"Aborted"),1,"")</f>
        <v/>
      </c>
      <c r="F947" t="str">
        <f ca="1">IF(AND('Tracking Data'!L947&lt;&gt;"",'Tracking Data'!M947="",'Tracking Data'!$C947&lt;&gt;"Blocked",'Tracking Data'!$C947&lt;&gt;"Aborted"),1,"")</f>
        <v/>
      </c>
      <c r="G947" t="str">
        <f ca="1">IF(AND('Tracking Data'!M947&lt;&gt;"",'Tracking Data'!N947="",'Tracking Data'!$C947&lt;&gt;"Blocked",'Tracking Data'!$C947&lt;&gt;"Aborted"),1,"")</f>
        <v/>
      </c>
      <c r="H947" t="str">
        <f ca="1">IF(AND('Tracking Data'!N947&lt;&gt;"",'Tracking Data'!O947="",'Tracking Data'!$C947&lt;&gt;"Blocked",'Tracking Data'!$C947&lt;&gt;"Aborted"),1,"")</f>
        <v/>
      </c>
      <c r="I947" t="str">
        <f ca="1">IF(AND('Tracking Data'!O947&lt;&gt;"",'Tracking Data'!P947="",'Tracking Data'!$C947&lt;&gt;"Blocked",'Tracking Data'!$C947&lt;&gt;"Aborted"),1,"")</f>
        <v/>
      </c>
      <c r="J947" t="str">
        <f ca="1">IF(AND('Tracking Data'!P947&lt;&gt;"",'Tracking Data'!Q947="",'Tracking Data'!$C947&lt;&gt;"Blocked",'Tracking Data'!$C947&lt;&gt;"Aborted"),1,"")</f>
        <v/>
      </c>
      <c r="K947" t="str">
        <f ca="1">IF(AND('Tracking Data'!Q947&lt;&gt;"",'Tracking Data'!R947="",'Tracking Data'!$C947&lt;&gt;"Blocked",'Tracking Data'!$C947&lt;&gt;"Aborted"),1,"")</f>
        <v/>
      </c>
      <c r="L947" t="str">
        <f>IF('Tracking Data'!R947&lt;&gt;"",1,"")</f>
        <v/>
      </c>
      <c r="M947" t="b">
        <f>IF('Tracking Data'!H947="XS",0,IF('Tracking Data'!H947="S",2,IF('Tracking Data'!H947="M",3,IF('Tracking Data'!H947="L",5,IF('Tracking Data'!H947="XL",10)))))</f>
        <v>0</v>
      </c>
      <c r="N947" s="22" t="e">
        <f>WORKDAY('Tracking Data'!K947,M947)</f>
        <v>#VALUE!</v>
      </c>
      <c r="O947" s="22" t="e">
        <f>IF(L947&lt;&gt;1,N947,'Tracking Data'!R947)</f>
        <v>#VALUE!</v>
      </c>
    </row>
    <row r="948" spans="5:15" x14ac:dyDescent="0.25">
      <c r="E948" t="str">
        <f ca="1">IF(AND('Tracking Data'!K948&lt;&gt;"",'Tracking Data'!L948="",'Tracking Data'!$C948&lt;&gt;"Blocked",'Tracking Data'!$C948&lt;&gt;"Aborted"),1,"")</f>
        <v/>
      </c>
      <c r="F948" t="str">
        <f ca="1">IF(AND('Tracking Data'!L948&lt;&gt;"",'Tracking Data'!M948="",'Tracking Data'!$C948&lt;&gt;"Blocked",'Tracking Data'!$C948&lt;&gt;"Aborted"),1,"")</f>
        <v/>
      </c>
      <c r="G948" t="str">
        <f ca="1">IF(AND('Tracking Data'!M948&lt;&gt;"",'Tracking Data'!N948="",'Tracking Data'!$C948&lt;&gt;"Blocked",'Tracking Data'!$C948&lt;&gt;"Aborted"),1,"")</f>
        <v/>
      </c>
      <c r="H948" t="str">
        <f ca="1">IF(AND('Tracking Data'!N948&lt;&gt;"",'Tracking Data'!O948="",'Tracking Data'!$C948&lt;&gt;"Blocked",'Tracking Data'!$C948&lt;&gt;"Aborted"),1,"")</f>
        <v/>
      </c>
      <c r="I948" t="str">
        <f ca="1">IF(AND('Tracking Data'!O948&lt;&gt;"",'Tracking Data'!P948="",'Tracking Data'!$C948&lt;&gt;"Blocked",'Tracking Data'!$C948&lt;&gt;"Aborted"),1,"")</f>
        <v/>
      </c>
      <c r="J948" t="str">
        <f ca="1">IF(AND('Tracking Data'!P948&lt;&gt;"",'Tracking Data'!Q948="",'Tracking Data'!$C948&lt;&gt;"Blocked",'Tracking Data'!$C948&lt;&gt;"Aborted"),1,"")</f>
        <v/>
      </c>
      <c r="K948" t="str">
        <f ca="1">IF(AND('Tracking Data'!Q948&lt;&gt;"",'Tracking Data'!R948="",'Tracking Data'!$C948&lt;&gt;"Blocked",'Tracking Data'!$C948&lt;&gt;"Aborted"),1,"")</f>
        <v/>
      </c>
      <c r="L948" t="str">
        <f>IF('Tracking Data'!R948&lt;&gt;"",1,"")</f>
        <v/>
      </c>
      <c r="M948" t="b">
        <f>IF('Tracking Data'!H948="XS",0,IF('Tracking Data'!H948="S",2,IF('Tracking Data'!H948="M",3,IF('Tracking Data'!H948="L",5,IF('Tracking Data'!H948="XL",10)))))</f>
        <v>0</v>
      </c>
      <c r="N948" s="22" t="e">
        <f>WORKDAY('Tracking Data'!K948,M948)</f>
        <v>#VALUE!</v>
      </c>
      <c r="O948" s="22" t="e">
        <f>IF(L948&lt;&gt;1,N948,'Tracking Data'!R948)</f>
        <v>#VALUE!</v>
      </c>
    </row>
    <row r="949" spans="5:15" x14ac:dyDescent="0.25">
      <c r="E949" t="str">
        <f ca="1">IF(AND('Tracking Data'!K949&lt;&gt;"",'Tracking Data'!L949="",'Tracking Data'!$C949&lt;&gt;"Blocked",'Tracking Data'!$C949&lt;&gt;"Aborted"),1,"")</f>
        <v/>
      </c>
      <c r="F949" t="str">
        <f ca="1">IF(AND('Tracking Data'!L949&lt;&gt;"",'Tracking Data'!M949="",'Tracking Data'!$C949&lt;&gt;"Blocked",'Tracking Data'!$C949&lt;&gt;"Aborted"),1,"")</f>
        <v/>
      </c>
      <c r="G949" t="str">
        <f ca="1">IF(AND('Tracking Data'!M949&lt;&gt;"",'Tracking Data'!N949="",'Tracking Data'!$C949&lt;&gt;"Blocked",'Tracking Data'!$C949&lt;&gt;"Aborted"),1,"")</f>
        <v/>
      </c>
      <c r="H949" t="str">
        <f ca="1">IF(AND('Tracking Data'!N949&lt;&gt;"",'Tracking Data'!O949="",'Tracking Data'!$C949&lt;&gt;"Blocked",'Tracking Data'!$C949&lt;&gt;"Aborted"),1,"")</f>
        <v/>
      </c>
      <c r="I949" t="str">
        <f ca="1">IF(AND('Tracking Data'!O949&lt;&gt;"",'Tracking Data'!P949="",'Tracking Data'!$C949&lt;&gt;"Blocked",'Tracking Data'!$C949&lt;&gt;"Aborted"),1,"")</f>
        <v/>
      </c>
      <c r="J949" t="str">
        <f ca="1">IF(AND('Tracking Data'!P949&lt;&gt;"",'Tracking Data'!Q949="",'Tracking Data'!$C949&lt;&gt;"Blocked",'Tracking Data'!$C949&lt;&gt;"Aborted"),1,"")</f>
        <v/>
      </c>
      <c r="K949" t="str">
        <f ca="1">IF(AND('Tracking Data'!Q949&lt;&gt;"",'Tracking Data'!R949="",'Tracking Data'!$C949&lt;&gt;"Blocked",'Tracking Data'!$C949&lt;&gt;"Aborted"),1,"")</f>
        <v/>
      </c>
      <c r="L949" t="str">
        <f>IF('Tracking Data'!R949&lt;&gt;"",1,"")</f>
        <v/>
      </c>
      <c r="M949" t="b">
        <f>IF('Tracking Data'!H949="XS",0,IF('Tracking Data'!H949="S",2,IF('Tracking Data'!H949="M",3,IF('Tracking Data'!H949="L",5,IF('Tracking Data'!H949="XL",10)))))</f>
        <v>0</v>
      </c>
      <c r="N949" s="22" t="e">
        <f>WORKDAY('Tracking Data'!K949,M949)</f>
        <v>#VALUE!</v>
      </c>
      <c r="O949" s="22" t="e">
        <f>IF(L949&lt;&gt;1,N949,'Tracking Data'!R949)</f>
        <v>#VALUE!</v>
      </c>
    </row>
    <row r="950" spans="5:15" x14ac:dyDescent="0.25">
      <c r="E950" t="str">
        <f ca="1">IF(AND('Tracking Data'!K950&lt;&gt;"",'Tracking Data'!L950="",'Tracking Data'!$C950&lt;&gt;"Blocked",'Tracking Data'!$C950&lt;&gt;"Aborted"),1,"")</f>
        <v/>
      </c>
      <c r="F950" t="str">
        <f ca="1">IF(AND('Tracking Data'!L950&lt;&gt;"",'Tracking Data'!M950="",'Tracking Data'!$C950&lt;&gt;"Blocked",'Tracking Data'!$C950&lt;&gt;"Aborted"),1,"")</f>
        <v/>
      </c>
      <c r="G950" t="str">
        <f ca="1">IF(AND('Tracking Data'!M950&lt;&gt;"",'Tracking Data'!N950="",'Tracking Data'!$C950&lt;&gt;"Blocked",'Tracking Data'!$C950&lt;&gt;"Aborted"),1,"")</f>
        <v/>
      </c>
      <c r="H950" t="str">
        <f ca="1">IF(AND('Tracking Data'!N950&lt;&gt;"",'Tracking Data'!O950="",'Tracking Data'!$C950&lt;&gt;"Blocked",'Tracking Data'!$C950&lt;&gt;"Aborted"),1,"")</f>
        <v/>
      </c>
      <c r="I950" t="str">
        <f ca="1">IF(AND('Tracking Data'!O950&lt;&gt;"",'Tracking Data'!P950="",'Tracking Data'!$C950&lt;&gt;"Blocked",'Tracking Data'!$C950&lt;&gt;"Aborted"),1,"")</f>
        <v/>
      </c>
      <c r="J950" t="str">
        <f ca="1">IF(AND('Tracking Data'!P950&lt;&gt;"",'Tracking Data'!Q950="",'Tracking Data'!$C950&lt;&gt;"Blocked",'Tracking Data'!$C950&lt;&gt;"Aborted"),1,"")</f>
        <v/>
      </c>
      <c r="K950" t="str">
        <f ca="1">IF(AND('Tracking Data'!Q950&lt;&gt;"",'Tracking Data'!R950="",'Tracking Data'!$C950&lt;&gt;"Blocked",'Tracking Data'!$C950&lt;&gt;"Aborted"),1,"")</f>
        <v/>
      </c>
      <c r="L950" t="str">
        <f>IF('Tracking Data'!R950&lt;&gt;"",1,"")</f>
        <v/>
      </c>
      <c r="M950" t="b">
        <f>IF('Tracking Data'!H950="XS",0,IF('Tracking Data'!H950="S",2,IF('Tracking Data'!H950="M",3,IF('Tracking Data'!H950="L",5,IF('Tracking Data'!H950="XL",10)))))</f>
        <v>0</v>
      </c>
      <c r="N950" s="22" t="e">
        <f>WORKDAY('Tracking Data'!K950,M950)</f>
        <v>#VALUE!</v>
      </c>
      <c r="O950" s="22" t="e">
        <f>IF(L950&lt;&gt;1,N950,'Tracking Data'!R950)</f>
        <v>#VALUE!</v>
      </c>
    </row>
    <row r="951" spans="5:15" x14ac:dyDescent="0.25">
      <c r="E951" t="str">
        <f ca="1">IF(AND('Tracking Data'!K951&lt;&gt;"",'Tracking Data'!L951="",'Tracking Data'!$C951&lt;&gt;"Blocked",'Tracking Data'!$C951&lt;&gt;"Aborted"),1,"")</f>
        <v/>
      </c>
      <c r="F951" t="str">
        <f ca="1">IF(AND('Tracking Data'!L951&lt;&gt;"",'Tracking Data'!M951="",'Tracking Data'!$C951&lt;&gt;"Blocked",'Tracking Data'!$C951&lt;&gt;"Aborted"),1,"")</f>
        <v/>
      </c>
      <c r="G951" t="str">
        <f ca="1">IF(AND('Tracking Data'!M951&lt;&gt;"",'Tracking Data'!N951="",'Tracking Data'!$C951&lt;&gt;"Blocked",'Tracking Data'!$C951&lt;&gt;"Aborted"),1,"")</f>
        <v/>
      </c>
      <c r="H951" t="str">
        <f ca="1">IF(AND('Tracking Data'!N951&lt;&gt;"",'Tracking Data'!O951="",'Tracking Data'!$C951&lt;&gt;"Blocked",'Tracking Data'!$C951&lt;&gt;"Aborted"),1,"")</f>
        <v/>
      </c>
      <c r="I951" t="str">
        <f ca="1">IF(AND('Tracking Data'!O951&lt;&gt;"",'Tracking Data'!P951="",'Tracking Data'!$C951&lt;&gt;"Blocked",'Tracking Data'!$C951&lt;&gt;"Aborted"),1,"")</f>
        <v/>
      </c>
      <c r="J951" t="str">
        <f ca="1">IF(AND('Tracking Data'!P951&lt;&gt;"",'Tracking Data'!Q951="",'Tracking Data'!$C951&lt;&gt;"Blocked",'Tracking Data'!$C951&lt;&gt;"Aborted"),1,"")</f>
        <v/>
      </c>
      <c r="K951" t="str">
        <f ca="1">IF(AND('Tracking Data'!Q951&lt;&gt;"",'Tracking Data'!R951="",'Tracking Data'!$C951&lt;&gt;"Blocked",'Tracking Data'!$C951&lt;&gt;"Aborted"),1,"")</f>
        <v/>
      </c>
      <c r="L951" t="str">
        <f>IF('Tracking Data'!R951&lt;&gt;"",1,"")</f>
        <v/>
      </c>
      <c r="M951" t="b">
        <f>IF('Tracking Data'!H951="XS",0,IF('Tracking Data'!H951="S",2,IF('Tracking Data'!H951="M",3,IF('Tracking Data'!H951="L",5,IF('Tracking Data'!H951="XL",10)))))</f>
        <v>0</v>
      </c>
      <c r="N951" s="22" t="e">
        <f>WORKDAY('Tracking Data'!K951,M951)</f>
        <v>#VALUE!</v>
      </c>
      <c r="O951" s="22" t="e">
        <f>IF(L951&lt;&gt;1,N951,'Tracking Data'!R951)</f>
        <v>#VALUE!</v>
      </c>
    </row>
    <row r="952" spans="5:15" x14ac:dyDescent="0.25">
      <c r="E952" t="str">
        <f ca="1">IF(AND('Tracking Data'!K952&lt;&gt;"",'Tracking Data'!L952="",'Tracking Data'!$C952&lt;&gt;"Blocked",'Tracking Data'!$C952&lt;&gt;"Aborted"),1,"")</f>
        <v/>
      </c>
      <c r="F952" t="str">
        <f ca="1">IF(AND('Tracking Data'!L952&lt;&gt;"",'Tracking Data'!M952="",'Tracking Data'!$C952&lt;&gt;"Blocked",'Tracking Data'!$C952&lt;&gt;"Aborted"),1,"")</f>
        <v/>
      </c>
      <c r="G952" t="str">
        <f ca="1">IF(AND('Tracking Data'!M952&lt;&gt;"",'Tracking Data'!N952="",'Tracking Data'!$C952&lt;&gt;"Blocked",'Tracking Data'!$C952&lt;&gt;"Aborted"),1,"")</f>
        <v/>
      </c>
      <c r="H952" t="str">
        <f ca="1">IF(AND('Tracking Data'!N952&lt;&gt;"",'Tracking Data'!O952="",'Tracking Data'!$C952&lt;&gt;"Blocked",'Tracking Data'!$C952&lt;&gt;"Aborted"),1,"")</f>
        <v/>
      </c>
      <c r="I952" t="str">
        <f ca="1">IF(AND('Tracking Data'!O952&lt;&gt;"",'Tracking Data'!P952="",'Tracking Data'!$C952&lt;&gt;"Blocked",'Tracking Data'!$C952&lt;&gt;"Aborted"),1,"")</f>
        <v/>
      </c>
      <c r="J952" t="str">
        <f ca="1">IF(AND('Tracking Data'!P952&lt;&gt;"",'Tracking Data'!Q952="",'Tracking Data'!$C952&lt;&gt;"Blocked",'Tracking Data'!$C952&lt;&gt;"Aborted"),1,"")</f>
        <v/>
      </c>
      <c r="K952" t="str">
        <f ca="1">IF(AND('Tracking Data'!Q952&lt;&gt;"",'Tracking Data'!R952="",'Tracking Data'!$C952&lt;&gt;"Blocked",'Tracking Data'!$C952&lt;&gt;"Aborted"),1,"")</f>
        <v/>
      </c>
      <c r="L952" t="str">
        <f>IF('Tracking Data'!R952&lt;&gt;"",1,"")</f>
        <v/>
      </c>
      <c r="M952" t="b">
        <f>IF('Tracking Data'!H952="XS",0,IF('Tracking Data'!H952="S",2,IF('Tracking Data'!H952="M",3,IF('Tracking Data'!H952="L",5,IF('Tracking Data'!H952="XL",10)))))</f>
        <v>0</v>
      </c>
      <c r="N952" s="22" t="e">
        <f>WORKDAY('Tracking Data'!K952,M952)</f>
        <v>#VALUE!</v>
      </c>
      <c r="O952" s="22" t="e">
        <f>IF(L952&lt;&gt;1,N952,'Tracking Data'!R952)</f>
        <v>#VALUE!</v>
      </c>
    </row>
    <row r="953" spans="5:15" x14ac:dyDescent="0.25">
      <c r="E953" t="str">
        <f ca="1">IF(AND('Tracking Data'!K953&lt;&gt;"",'Tracking Data'!L953="",'Tracking Data'!$C953&lt;&gt;"Blocked",'Tracking Data'!$C953&lt;&gt;"Aborted"),1,"")</f>
        <v/>
      </c>
      <c r="F953" t="str">
        <f ca="1">IF(AND('Tracking Data'!L953&lt;&gt;"",'Tracking Data'!M953="",'Tracking Data'!$C953&lt;&gt;"Blocked",'Tracking Data'!$C953&lt;&gt;"Aborted"),1,"")</f>
        <v/>
      </c>
      <c r="G953" t="str">
        <f ca="1">IF(AND('Tracking Data'!M953&lt;&gt;"",'Tracking Data'!N953="",'Tracking Data'!$C953&lt;&gt;"Blocked",'Tracking Data'!$C953&lt;&gt;"Aborted"),1,"")</f>
        <v/>
      </c>
      <c r="H953" t="str">
        <f ca="1">IF(AND('Tracking Data'!N953&lt;&gt;"",'Tracking Data'!O953="",'Tracking Data'!$C953&lt;&gt;"Blocked",'Tracking Data'!$C953&lt;&gt;"Aborted"),1,"")</f>
        <v/>
      </c>
      <c r="I953" t="str">
        <f ca="1">IF(AND('Tracking Data'!O953&lt;&gt;"",'Tracking Data'!P953="",'Tracking Data'!$C953&lt;&gt;"Blocked",'Tracking Data'!$C953&lt;&gt;"Aborted"),1,"")</f>
        <v/>
      </c>
      <c r="J953" t="str">
        <f ca="1">IF(AND('Tracking Data'!P953&lt;&gt;"",'Tracking Data'!Q953="",'Tracking Data'!$C953&lt;&gt;"Blocked",'Tracking Data'!$C953&lt;&gt;"Aborted"),1,"")</f>
        <v/>
      </c>
      <c r="K953" t="str">
        <f ca="1">IF(AND('Tracking Data'!Q953&lt;&gt;"",'Tracking Data'!R953="",'Tracking Data'!$C953&lt;&gt;"Blocked",'Tracking Data'!$C953&lt;&gt;"Aborted"),1,"")</f>
        <v/>
      </c>
      <c r="L953" t="str">
        <f>IF('Tracking Data'!R953&lt;&gt;"",1,"")</f>
        <v/>
      </c>
      <c r="M953" t="b">
        <f>IF('Tracking Data'!H953="XS",0,IF('Tracking Data'!H953="S",2,IF('Tracking Data'!H953="M",3,IF('Tracking Data'!H953="L",5,IF('Tracking Data'!H953="XL",10)))))</f>
        <v>0</v>
      </c>
      <c r="N953" s="22" t="e">
        <f>WORKDAY('Tracking Data'!K953,M953)</f>
        <v>#VALUE!</v>
      </c>
      <c r="O953" s="22" t="e">
        <f>IF(L953&lt;&gt;1,N953,'Tracking Data'!R953)</f>
        <v>#VALUE!</v>
      </c>
    </row>
    <row r="954" spans="5:15" x14ac:dyDescent="0.25">
      <c r="E954" t="str">
        <f ca="1">IF(AND('Tracking Data'!K954&lt;&gt;"",'Tracking Data'!L954="",'Tracking Data'!$C954&lt;&gt;"Blocked",'Tracking Data'!$C954&lt;&gt;"Aborted"),1,"")</f>
        <v/>
      </c>
      <c r="F954" t="str">
        <f ca="1">IF(AND('Tracking Data'!L954&lt;&gt;"",'Tracking Data'!M954="",'Tracking Data'!$C954&lt;&gt;"Blocked",'Tracking Data'!$C954&lt;&gt;"Aborted"),1,"")</f>
        <v/>
      </c>
      <c r="G954" t="str">
        <f ca="1">IF(AND('Tracking Data'!M954&lt;&gt;"",'Tracking Data'!N954="",'Tracking Data'!$C954&lt;&gt;"Blocked",'Tracking Data'!$C954&lt;&gt;"Aborted"),1,"")</f>
        <v/>
      </c>
      <c r="H954" t="str">
        <f ca="1">IF(AND('Tracking Data'!N954&lt;&gt;"",'Tracking Data'!O954="",'Tracking Data'!$C954&lt;&gt;"Blocked",'Tracking Data'!$C954&lt;&gt;"Aborted"),1,"")</f>
        <v/>
      </c>
      <c r="I954" t="str">
        <f ca="1">IF(AND('Tracking Data'!O954&lt;&gt;"",'Tracking Data'!P954="",'Tracking Data'!$C954&lt;&gt;"Blocked",'Tracking Data'!$C954&lt;&gt;"Aborted"),1,"")</f>
        <v/>
      </c>
      <c r="J954" t="str">
        <f ca="1">IF(AND('Tracking Data'!P954&lt;&gt;"",'Tracking Data'!Q954="",'Tracking Data'!$C954&lt;&gt;"Blocked",'Tracking Data'!$C954&lt;&gt;"Aborted"),1,"")</f>
        <v/>
      </c>
      <c r="K954" t="str">
        <f ca="1">IF(AND('Tracking Data'!Q954&lt;&gt;"",'Tracking Data'!R954="",'Tracking Data'!$C954&lt;&gt;"Blocked",'Tracking Data'!$C954&lt;&gt;"Aborted"),1,"")</f>
        <v/>
      </c>
      <c r="L954" t="str">
        <f>IF('Tracking Data'!R954&lt;&gt;"",1,"")</f>
        <v/>
      </c>
      <c r="M954" t="b">
        <f>IF('Tracking Data'!H954="XS",0,IF('Tracking Data'!H954="S",2,IF('Tracking Data'!H954="M",3,IF('Tracking Data'!H954="L",5,IF('Tracking Data'!H954="XL",10)))))</f>
        <v>0</v>
      </c>
      <c r="N954" s="22" t="e">
        <f>WORKDAY('Tracking Data'!K954,M954)</f>
        <v>#VALUE!</v>
      </c>
      <c r="O954" s="22" t="e">
        <f>IF(L954&lt;&gt;1,N954,'Tracking Data'!R954)</f>
        <v>#VALUE!</v>
      </c>
    </row>
    <row r="955" spans="5:15" x14ac:dyDescent="0.25">
      <c r="E955" t="str">
        <f ca="1">IF(AND('Tracking Data'!K955&lt;&gt;"",'Tracking Data'!L955="",'Tracking Data'!$C955&lt;&gt;"Blocked",'Tracking Data'!$C955&lt;&gt;"Aborted"),1,"")</f>
        <v/>
      </c>
      <c r="F955" t="str">
        <f ca="1">IF(AND('Tracking Data'!L955&lt;&gt;"",'Tracking Data'!M955="",'Tracking Data'!$C955&lt;&gt;"Blocked",'Tracking Data'!$C955&lt;&gt;"Aborted"),1,"")</f>
        <v/>
      </c>
      <c r="G955" t="str">
        <f ca="1">IF(AND('Tracking Data'!M955&lt;&gt;"",'Tracking Data'!N955="",'Tracking Data'!$C955&lt;&gt;"Blocked",'Tracking Data'!$C955&lt;&gt;"Aborted"),1,"")</f>
        <v/>
      </c>
      <c r="H955" t="str">
        <f ca="1">IF(AND('Tracking Data'!N955&lt;&gt;"",'Tracking Data'!O955="",'Tracking Data'!$C955&lt;&gt;"Blocked",'Tracking Data'!$C955&lt;&gt;"Aborted"),1,"")</f>
        <v/>
      </c>
      <c r="I955" t="str">
        <f ca="1">IF(AND('Tracking Data'!O955&lt;&gt;"",'Tracking Data'!P955="",'Tracking Data'!$C955&lt;&gt;"Blocked",'Tracking Data'!$C955&lt;&gt;"Aborted"),1,"")</f>
        <v/>
      </c>
      <c r="J955" t="str">
        <f ca="1">IF(AND('Tracking Data'!P955&lt;&gt;"",'Tracking Data'!Q955="",'Tracking Data'!$C955&lt;&gt;"Blocked",'Tracking Data'!$C955&lt;&gt;"Aborted"),1,"")</f>
        <v/>
      </c>
      <c r="K955" t="str">
        <f ca="1">IF(AND('Tracking Data'!Q955&lt;&gt;"",'Tracking Data'!R955="",'Tracking Data'!$C955&lt;&gt;"Blocked",'Tracking Data'!$C955&lt;&gt;"Aborted"),1,"")</f>
        <v/>
      </c>
      <c r="L955" t="str">
        <f>IF('Tracking Data'!R955&lt;&gt;"",1,"")</f>
        <v/>
      </c>
      <c r="M955" t="b">
        <f>IF('Tracking Data'!H955="XS",0,IF('Tracking Data'!H955="S",2,IF('Tracking Data'!H955="M",3,IF('Tracking Data'!H955="L",5,IF('Tracking Data'!H955="XL",10)))))</f>
        <v>0</v>
      </c>
      <c r="N955" s="22" t="e">
        <f>WORKDAY('Tracking Data'!K955,M955)</f>
        <v>#VALUE!</v>
      </c>
      <c r="O955" s="22" t="e">
        <f>IF(L955&lt;&gt;1,N955,'Tracking Data'!R955)</f>
        <v>#VALUE!</v>
      </c>
    </row>
    <row r="956" spans="5:15" x14ac:dyDescent="0.25">
      <c r="E956" t="str">
        <f ca="1">IF(AND('Tracking Data'!K956&lt;&gt;"",'Tracking Data'!L956="",'Tracking Data'!$C956&lt;&gt;"Blocked",'Tracking Data'!$C956&lt;&gt;"Aborted"),1,"")</f>
        <v/>
      </c>
      <c r="F956" t="str">
        <f ca="1">IF(AND('Tracking Data'!L956&lt;&gt;"",'Tracking Data'!M956="",'Tracking Data'!$C956&lt;&gt;"Blocked",'Tracking Data'!$C956&lt;&gt;"Aborted"),1,"")</f>
        <v/>
      </c>
      <c r="G956" t="str">
        <f ca="1">IF(AND('Tracking Data'!M956&lt;&gt;"",'Tracking Data'!N956="",'Tracking Data'!$C956&lt;&gt;"Blocked",'Tracking Data'!$C956&lt;&gt;"Aborted"),1,"")</f>
        <v/>
      </c>
      <c r="H956" t="str">
        <f ca="1">IF(AND('Tracking Data'!N956&lt;&gt;"",'Tracking Data'!O956="",'Tracking Data'!$C956&lt;&gt;"Blocked",'Tracking Data'!$C956&lt;&gt;"Aborted"),1,"")</f>
        <v/>
      </c>
      <c r="I956" t="str">
        <f ca="1">IF(AND('Tracking Data'!O956&lt;&gt;"",'Tracking Data'!P956="",'Tracking Data'!$C956&lt;&gt;"Blocked",'Tracking Data'!$C956&lt;&gt;"Aborted"),1,"")</f>
        <v/>
      </c>
      <c r="J956" t="str">
        <f ca="1">IF(AND('Tracking Data'!P956&lt;&gt;"",'Tracking Data'!Q956="",'Tracking Data'!$C956&lt;&gt;"Blocked",'Tracking Data'!$C956&lt;&gt;"Aborted"),1,"")</f>
        <v/>
      </c>
      <c r="K956" t="str">
        <f ca="1">IF(AND('Tracking Data'!Q956&lt;&gt;"",'Tracking Data'!R956="",'Tracking Data'!$C956&lt;&gt;"Blocked",'Tracking Data'!$C956&lt;&gt;"Aborted"),1,"")</f>
        <v/>
      </c>
      <c r="L956" t="str">
        <f>IF('Tracking Data'!R956&lt;&gt;"",1,"")</f>
        <v/>
      </c>
      <c r="M956" t="b">
        <f>IF('Tracking Data'!H956="XS",0,IF('Tracking Data'!H956="S",2,IF('Tracking Data'!H956="M",3,IF('Tracking Data'!H956="L",5,IF('Tracking Data'!H956="XL",10)))))</f>
        <v>0</v>
      </c>
      <c r="N956" s="22" t="e">
        <f>WORKDAY('Tracking Data'!K956,M956)</f>
        <v>#VALUE!</v>
      </c>
      <c r="O956" s="22" t="e">
        <f>IF(L956&lt;&gt;1,N956,'Tracking Data'!R956)</f>
        <v>#VALUE!</v>
      </c>
    </row>
    <row r="957" spans="5:15" x14ac:dyDescent="0.25">
      <c r="E957" t="str">
        <f ca="1">IF(AND('Tracking Data'!K957&lt;&gt;"",'Tracking Data'!L957="",'Tracking Data'!$C957&lt;&gt;"Blocked",'Tracking Data'!$C957&lt;&gt;"Aborted"),1,"")</f>
        <v/>
      </c>
      <c r="F957" t="str">
        <f ca="1">IF(AND('Tracking Data'!L957&lt;&gt;"",'Tracking Data'!M957="",'Tracking Data'!$C957&lt;&gt;"Blocked",'Tracking Data'!$C957&lt;&gt;"Aborted"),1,"")</f>
        <v/>
      </c>
      <c r="G957" t="str">
        <f ca="1">IF(AND('Tracking Data'!M957&lt;&gt;"",'Tracking Data'!N957="",'Tracking Data'!$C957&lt;&gt;"Blocked",'Tracking Data'!$C957&lt;&gt;"Aborted"),1,"")</f>
        <v/>
      </c>
      <c r="H957" t="str">
        <f ca="1">IF(AND('Tracking Data'!N957&lt;&gt;"",'Tracking Data'!O957="",'Tracking Data'!$C957&lt;&gt;"Blocked",'Tracking Data'!$C957&lt;&gt;"Aborted"),1,"")</f>
        <v/>
      </c>
      <c r="I957" t="str">
        <f ca="1">IF(AND('Tracking Data'!O957&lt;&gt;"",'Tracking Data'!P957="",'Tracking Data'!$C957&lt;&gt;"Blocked",'Tracking Data'!$C957&lt;&gt;"Aborted"),1,"")</f>
        <v/>
      </c>
      <c r="J957" t="str">
        <f ca="1">IF(AND('Tracking Data'!P957&lt;&gt;"",'Tracking Data'!Q957="",'Tracking Data'!$C957&lt;&gt;"Blocked",'Tracking Data'!$C957&lt;&gt;"Aborted"),1,"")</f>
        <v/>
      </c>
      <c r="K957" t="str">
        <f ca="1">IF(AND('Tracking Data'!Q957&lt;&gt;"",'Tracking Data'!R957="",'Tracking Data'!$C957&lt;&gt;"Blocked",'Tracking Data'!$C957&lt;&gt;"Aborted"),1,"")</f>
        <v/>
      </c>
      <c r="L957" t="str">
        <f>IF('Tracking Data'!R957&lt;&gt;"",1,"")</f>
        <v/>
      </c>
      <c r="M957" t="b">
        <f>IF('Tracking Data'!H957="XS",0,IF('Tracking Data'!H957="S",2,IF('Tracking Data'!H957="M",3,IF('Tracking Data'!H957="L",5,IF('Tracking Data'!H957="XL",10)))))</f>
        <v>0</v>
      </c>
      <c r="N957" s="22" t="e">
        <f>WORKDAY('Tracking Data'!K957,M957)</f>
        <v>#VALUE!</v>
      </c>
      <c r="O957" s="22" t="e">
        <f>IF(L957&lt;&gt;1,N957,'Tracking Data'!R957)</f>
        <v>#VALUE!</v>
      </c>
    </row>
    <row r="958" spans="5:15" x14ac:dyDescent="0.25">
      <c r="E958" t="str">
        <f ca="1">IF(AND('Tracking Data'!K958&lt;&gt;"",'Tracking Data'!L958="",'Tracking Data'!$C958&lt;&gt;"Blocked",'Tracking Data'!$C958&lt;&gt;"Aborted"),1,"")</f>
        <v/>
      </c>
      <c r="F958" t="str">
        <f ca="1">IF(AND('Tracking Data'!L958&lt;&gt;"",'Tracking Data'!M958="",'Tracking Data'!$C958&lt;&gt;"Blocked",'Tracking Data'!$C958&lt;&gt;"Aborted"),1,"")</f>
        <v/>
      </c>
      <c r="G958" t="str">
        <f ca="1">IF(AND('Tracking Data'!M958&lt;&gt;"",'Tracking Data'!N958="",'Tracking Data'!$C958&lt;&gt;"Blocked",'Tracking Data'!$C958&lt;&gt;"Aborted"),1,"")</f>
        <v/>
      </c>
      <c r="H958" t="str">
        <f ca="1">IF(AND('Tracking Data'!N958&lt;&gt;"",'Tracking Data'!O958="",'Tracking Data'!$C958&lt;&gt;"Blocked",'Tracking Data'!$C958&lt;&gt;"Aborted"),1,"")</f>
        <v/>
      </c>
      <c r="I958" t="str">
        <f ca="1">IF(AND('Tracking Data'!O958&lt;&gt;"",'Tracking Data'!P958="",'Tracking Data'!$C958&lt;&gt;"Blocked",'Tracking Data'!$C958&lt;&gt;"Aborted"),1,"")</f>
        <v/>
      </c>
      <c r="J958" t="str">
        <f ca="1">IF(AND('Tracking Data'!P958&lt;&gt;"",'Tracking Data'!Q958="",'Tracking Data'!$C958&lt;&gt;"Blocked",'Tracking Data'!$C958&lt;&gt;"Aborted"),1,"")</f>
        <v/>
      </c>
      <c r="K958" t="str">
        <f ca="1">IF(AND('Tracking Data'!Q958&lt;&gt;"",'Tracking Data'!R958="",'Tracking Data'!$C958&lt;&gt;"Blocked",'Tracking Data'!$C958&lt;&gt;"Aborted"),1,"")</f>
        <v/>
      </c>
      <c r="L958" t="str">
        <f>IF('Tracking Data'!R958&lt;&gt;"",1,"")</f>
        <v/>
      </c>
      <c r="M958" t="b">
        <f>IF('Tracking Data'!H958="XS",0,IF('Tracking Data'!H958="S",2,IF('Tracking Data'!H958="M",3,IF('Tracking Data'!H958="L",5,IF('Tracking Data'!H958="XL",10)))))</f>
        <v>0</v>
      </c>
      <c r="N958" s="22" t="e">
        <f>WORKDAY('Tracking Data'!K958,M958)</f>
        <v>#VALUE!</v>
      </c>
      <c r="O958" s="22" t="e">
        <f>IF(L958&lt;&gt;1,N958,'Tracking Data'!R958)</f>
        <v>#VALUE!</v>
      </c>
    </row>
    <row r="959" spans="5:15" x14ac:dyDescent="0.25">
      <c r="E959" t="str">
        <f ca="1">IF(AND('Tracking Data'!K959&lt;&gt;"",'Tracking Data'!L959="",'Tracking Data'!$C959&lt;&gt;"Blocked",'Tracking Data'!$C959&lt;&gt;"Aborted"),1,"")</f>
        <v/>
      </c>
      <c r="F959" t="str">
        <f ca="1">IF(AND('Tracking Data'!L959&lt;&gt;"",'Tracking Data'!M959="",'Tracking Data'!$C959&lt;&gt;"Blocked",'Tracking Data'!$C959&lt;&gt;"Aborted"),1,"")</f>
        <v/>
      </c>
      <c r="G959" t="str">
        <f ca="1">IF(AND('Tracking Data'!M959&lt;&gt;"",'Tracking Data'!N959="",'Tracking Data'!$C959&lt;&gt;"Blocked",'Tracking Data'!$C959&lt;&gt;"Aborted"),1,"")</f>
        <v/>
      </c>
      <c r="H959" t="str">
        <f ca="1">IF(AND('Tracking Data'!N959&lt;&gt;"",'Tracking Data'!O959="",'Tracking Data'!$C959&lt;&gt;"Blocked",'Tracking Data'!$C959&lt;&gt;"Aborted"),1,"")</f>
        <v/>
      </c>
      <c r="I959" t="str">
        <f ca="1">IF(AND('Tracking Data'!O959&lt;&gt;"",'Tracking Data'!P959="",'Tracking Data'!$C959&lt;&gt;"Blocked",'Tracking Data'!$C959&lt;&gt;"Aborted"),1,"")</f>
        <v/>
      </c>
      <c r="J959" t="str">
        <f ca="1">IF(AND('Tracking Data'!P959&lt;&gt;"",'Tracking Data'!Q959="",'Tracking Data'!$C959&lt;&gt;"Blocked",'Tracking Data'!$C959&lt;&gt;"Aborted"),1,"")</f>
        <v/>
      </c>
      <c r="K959" t="str">
        <f ca="1">IF(AND('Tracking Data'!Q959&lt;&gt;"",'Tracking Data'!R959="",'Tracking Data'!$C959&lt;&gt;"Blocked",'Tracking Data'!$C959&lt;&gt;"Aborted"),1,"")</f>
        <v/>
      </c>
      <c r="L959" t="str">
        <f>IF('Tracking Data'!R959&lt;&gt;"",1,"")</f>
        <v/>
      </c>
      <c r="M959" t="b">
        <f>IF('Tracking Data'!H959="XS",0,IF('Tracking Data'!H959="S",2,IF('Tracking Data'!H959="M",3,IF('Tracking Data'!H959="L",5,IF('Tracking Data'!H959="XL",10)))))</f>
        <v>0</v>
      </c>
      <c r="N959" s="22" t="e">
        <f>WORKDAY('Tracking Data'!K959,M959)</f>
        <v>#VALUE!</v>
      </c>
      <c r="O959" s="22" t="e">
        <f>IF(L959&lt;&gt;1,N959,'Tracking Data'!R959)</f>
        <v>#VALUE!</v>
      </c>
    </row>
    <row r="960" spans="5:15" x14ac:dyDescent="0.25">
      <c r="E960" t="str">
        <f ca="1">IF(AND('Tracking Data'!K960&lt;&gt;"",'Tracking Data'!L960="",'Tracking Data'!$C960&lt;&gt;"Blocked",'Tracking Data'!$C960&lt;&gt;"Aborted"),1,"")</f>
        <v/>
      </c>
      <c r="F960" t="str">
        <f ca="1">IF(AND('Tracking Data'!L960&lt;&gt;"",'Tracking Data'!M960="",'Tracking Data'!$C960&lt;&gt;"Blocked",'Tracking Data'!$C960&lt;&gt;"Aborted"),1,"")</f>
        <v/>
      </c>
      <c r="G960" t="str">
        <f ca="1">IF(AND('Tracking Data'!M960&lt;&gt;"",'Tracking Data'!N960="",'Tracking Data'!$C960&lt;&gt;"Blocked",'Tracking Data'!$C960&lt;&gt;"Aborted"),1,"")</f>
        <v/>
      </c>
      <c r="H960" t="str">
        <f ca="1">IF(AND('Tracking Data'!N960&lt;&gt;"",'Tracking Data'!O960="",'Tracking Data'!$C960&lt;&gt;"Blocked",'Tracking Data'!$C960&lt;&gt;"Aborted"),1,"")</f>
        <v/>
      </c>
      <c r="I960" t="str">
        <f ca="1">IF(AND('Tracking Data'!O960&lt;&gt;"",'Tracking Data'!P960="",'Tracking Data'!$C960&lt;&gt;"Blocked",'Tracking Data'!$C960&lt;&gt;"Aborted"),1,"")</f>
        <v/>
      </c>
      <c r="J960" t="str">
        <f ca="1">IF(AND('Tracking Data'!P960&lt;&gt;"",'Tracking Data'!Q960="",'Tracking Data'!$C960&lt;&gt;"Blocked",'Tracking Data'!$C960&lt;&gt;"Aborted"),1,"")</f>
        <v/>
      </c>
      <c r="K960" t="str">
        <f ca="1">IF(AND('Tracking Data'!Q960&lt;&gt;"",'Tracking Data'!R960="",'Tracking Data'!$C960&lt;&gt;"Blocked",'Tracking Data'!$C960&lt;&gt;"Aborted"),1,"")</f>
        <v/>
      </c>
      <c r="L960" t="str">
        <f>IF('Tracking Data'!R960&lt;&gt;"",1,"")</f>
        <v/>
      </c>
      <c r="M960" t="b">
        <f>IF('Tracking Data'!H960="XS",0,IF('Tracking Data'!H960="S",2,IF('Tracking Data'!H960="M",3,IF('Tracking Data'!H960="L",5,IF('Tracking Data'!H960="XL",10)))))</f>
        <v>0</v>
      </c>
      <c r="N960" s="22" t="e">
        <f>WORKDAY('Tracking Data'!K960,M960)</f>
        <v>#VALUE!</v>
      </c>
      <c r="O960" s="22" t="e">
        <f>IF(L960&lt;&gt;1,N960,'Tracking Data'!R960)</f>
        <v>#VALUE!</v>
      </c>
    </row>
    <row r="961" spans="5:15" x14ac:dyDescent="0.25">
      <c r="E961" t="str">
        <f ca="1">IF(AND('Tracking Data'!K961&lt;&gt;"",'Tracking Data'!L961="",'Tracking Data'!$C961&lt;&gt;"Blocked",'Tracking Data'!$C961&lt;&gt;"Aborted"),1,"")</f>
        <v/>
      </c>
      <c r="F961" t="str">
        <f ca="1">IF(AND('Tracking Data'!L961&lt;&gt;"",'Tracking Data'!M961="",'Tracking Data'!$C961&lt;&gt;"Blocked",'Tracking Data'!$C961&lt;&gt;"Aborted"),1,"")</f>
        <v/>
      </c>
      <c r="G961" t="str">
        <f ca="1">IF(AND('Tracking Data'!M961&lt;&gt;"",'Tracking Data'!N961="",'Tracking Data'!$C961&lt;&gt;"Blocked",'Tracking Data'!$C961&lt;&gt;"Aborted"),1,"")</f>
        <v/>
      </c>
      <c r="H961" t="str">
        <f ca="1">IF(AND('Tracking Data'!N961&lt;&gt;"",'Tracking Data'!O961="",'Tracking Data'!$C961&lt;&gt;"Blocked",'Tracking Data'!$C961&lt;&gt;"Aborted"),1,"")</f>
        <v/>
      </c>
      <c r="I961" t="str">
        <f ca="1">IF(AND('Tracking Data'!O961&lt;&gt;"",'Tracking Data'!P961="",'Tracking Data'!$C961&lt;&gt;"Blocked",'Tracking Data'!$C961&lt;&gt;"Aborted"),1,"")</f>
        <v/>
      </c>
      <c r="J961" t="str">
        <f ca="1">IF(AND('Tracking Data'!P961&lt;&gt;"",'Tracking Data'!Q961="",'Tracking Data'!$C961&lt;&gt;"Blocked",'Tracking Data'!$C961&lt;&gt;"Aborted"),1,"")</f>
        <v/>
      </c>
      <c r="K961" t="str">
        <f ca="1">IF(AND('Tracking Data'!Q961&lt;&gt;"",'Tracking Data'!R961="",'Tracking Data'!$C961&lt;&gt;"Blocked",'Tracking Data'!$C961&lt;&gt;"Aborted"),1,"")</f>
        <v/>
      </c>
      <c r="L961" t="str">
        <f>IF('Tracking Data'!R961&lt;&gt;"",1,"")</f>
        <v/>
      </c>
      <c r="M961" t="b">
        <f>IF('Tracking Data'!H961="XS",0,IF('Tracking Data'!H961="S",2,IF('Tracking Data'!H961="M",3,IF('Tracking Data'!H961="L",5,IF('Tracking Data'!H961="XL",10)))))</f>
        <v>0</v>
      </c>
      <c r="N961" s="22" t="e">
        <f>WORKDAY('Tracking Data'!K961,M961)</f>
        <v>#VALUE!</v>
      </c>
      <c r="O961" s="22" t="e">
        <f>IF(L961&lt;&gt;1,N961,'Tracking Data'!R961)</f>
        <v>#VALUE!</v>
      </c>
    </row>
    <row r="962" spans="5:15" x14ac:dyDescent="0.25">
      <c r="E962" t="str">
        <f ca="1">IF(AND('Tracking Data'!K962&lt;&gt;"",'Tracking Data'!L962="",'Tracking Data'!$C962&lt;&gt;"Blocked",'Tracking Data'!$C962&lt;&gt;"Aborted"),1,"")</f>
        <v/>
      </c>
      <c r="F962" t="str">
        <f ca="1">IF(AND('Tracking Data'!L962&lt;&gt;"",'Tracking Data'!M962="",'Tracking Data'!$C962&lt;&gt;"Blocked",'Tracking Data'!$C962&lt;&gt;"Aborted"),1,"")</f>
        <v/>
      </c>
      <c r="G962" t="str">
        <f ca="1">IF(AND('Tracking Data'!M962&lt;&gt;"",'Tracking Data'!N962="",'Tracking Data'!$C962&lt;&gt;"Blocked",'Tracking Data'!$C962&lt;&gt;"Aborted"),1,"")</f>
        <v/>
      </c>
      <c r="H962" t="str">
        <f ca="1">IF(AND('Tracking Data'!N962&lt;&gt;"",'Tracking Data'!O962="",'Tracking Data'!$C962&lt;&gt;"Blocked",'Tracking Data'!$C962&lt;&gt;"Aborted"),1,"")</f>
        <v/>
      </c>
      <c r="I962" t="str">
        <f ca="1">IF(AND('Tracking Data'!O962&lt;&gt;"",'Tracking Data'!P962="",'Tracking Data'!$C962&lt;&gt;"Blocked",'Tracking Data'!$C962&lt;&gt;"Aborted"),1,"")</f>
        <v/>
      </c>
      <c r="J962" t="str">
        <f ca="1">IF(AND('Tracking Data'!P962&lt;&gt;"",'Tracking Data'!Q962="",'Tracking Data'!$C962&lt;&gt;"Blocked",'Tracking Data'!$C962&lt;&gt;"Aborted"),1,"")</f>
        <v/>
      </c>
      <c r="K962" t="str">
        <f ca="1">IF(AND('Tracking Data'!Q962&lt;&gt;"",'Tracking Data'!R962="",'Tracking Data'!$C962&lt;&gt;"Blocked",'Tracking Data'!$C962&lt;&gt;"Aborted"),1,"")</f>
        <v/>
      </c>
      <c r="L962" t="str">
        <f>IF('Tracking Data'!R962&lt;&gt;"",1,"")</f>
        <v/>
      </c>
      <c r="M962" t="b">
        <f>IF('Tracking Data'!H962="XS",0,IF('Tracking Data'!H962="S",2,IF('Tracking Data'!H962="M",3,IF('Tracking Data'!H962="L",5,IF('Tracking Data'!H962="XL",10)))))</f>
        <v>0</v>
      </c>
      <c r="N962" s="22" t="e">
        <f>WORKDAY('Tracking Data'!K962,M962)</f>
        <v>#VALUE!</v>
      </c>
      <c r="O962" s="22" t="e">
        <f>IF(L962&lt;&gt;1,N962,'Tracking Data'!R962)</f>
        <v>#VALUE!</v>
      </c>
    </row>
    <row r="963" spans="5:15" x14ac:dyDescent="0.25">
      <c r="E963" t="str">
        <f ca="1">IF(AND('Tracking Data'!K963&lt;&gt;"",'Tracking Data'!L963="",'Tracking Data'!$C963&lt;&gt;"Blocked",'Tracking Data'!$C963&lt;&gt;"Aborted"),1,"")</f>
        <v/>
      </c>
      <c r="F963" t="str">
        <f ca="1">IF(AND('Tracking Data'!L963&lt;&gt;"",'Tracking Data'!M963="",'Tracking Data'!$C963&lt;&gt;"Blocked",'Tracking Data'!$C963&lt;&gt;"Aborted"),1,"")</f>
        <v/>
      </c>
      <c r="G963" t="str">
        <f ca="1">IF(AND('Tracking Data'!M963&lt;&gt;"",'Tracking Data'!N963="",'Tracking Data'!$C963&lt;&gt;"Blocked",'Tracking Data'!$C963&lt;&gt;"Aborted"),1,"")</f>
        <v/>
      </c>
      <c r="H963" t="str">
        <f ca="1">IF(AND('Tracking Data'!N963&lt;&gt;"",'Tracking Data'!O963="",'Tracking Data'!$C963&lt;&gt;"Blocked",'Tracking Data'!$C963&lt;&gt;"Aborted"),1,"")</f>
        <v/>
      </c>
      <c r="I963" t="str">
        <f ca="1">IF(AND('Tracking Data'!O963&lt;&gt;"",'Tracking Data'!P963="",'Tracking Data'!$C963&lt;&gt;"Blocked",'Tracking Data'!$C963&lt;&gt;"Aborted"),1,"")</f>
        <v/>
      </c>
      <c r="J963" t="str">
        <f ca="1">IF(AND('Tracking Data'!P963&lt;&gt;"",'Tracking Data'!Q963="",'Tracking Data'!$C963&lt;&gt;"Blocked",'Tracking Data'!$C963&lt;&gt;"Aborted"),1,"")</f>
        <v/>
      </c>
      <c r="K963" t="str">
        <f ca="1">IF(AND('Tracking Data'!Q963&lt;&gt;"",'Tracking Data'!R963="",'Tracking Data'!$C963&lt;&gt;"Blocked",'Tracking Data'!$C963&lt;&gt;"Aborted"),1,"")</f>
        <v/>
      </c>
      <c r="L963" t="str">
        <f>IF('Tracking Data'!R963&lt;&gt;"",1,"")</f>
        <v/>
      </c>
      <c r="M963" t="b">
        <f>IF('Tracking Data'!H963="XS",0,IF('Tracking Data'!H963="S",2,IF('Tracking Data'!H963="M",3,IF('Tracking Data'!H963="L",5,IF('Tracking Data'!H963="XL",10)))))</f>
        <v>0</v>
      </c>
      <c r="N963" s="22" t="e">
        <f>WORKDAY('Tracking Data'!K963,M963)</f>
        <v>#VALUE!</v>
      </c>
      <c r="O963" s="22" t="e">
        <f>IF(L963&lt;&gt;1,N963,'Tracking Data'!R963)</f>
        <v>#VALUE!</v>
      </c>
    </row>
    <row r="964" spans="5:15" x14ac:dyDescent="0.25">
      <c r="E964" t="str">
        <f ca="1">IF(AND('Tracking Data'!K964&lt;&gt;"",'Tracking Data'!L964="",'Tracking Data'!$C964&lt;&gt;"Blocked",'Tracking Data'!$C964&lt;&gt;"Aborted"),1,"")</f>
        <v/>
      </c>
      <c r="F964" t="str">
        <f ca="1">IF(AND('Tracking Data'!L964&lt;&gt;"",'Tracking Data'!M964="",'Tracking Data'!$C964&lt;&gt;"Blocked",'Tracking Data'!$C964&lt;&gt;"Aborted"),1,"")</f>
        <v/>
      </c>
      <c r="G964" t="str">
        <f ca="1">IF(AND('Tracking Data'!M964&lt;&gt;"",'Tracking Data'!N964="",'Tracking Data'!$C964&lt;&gt;"Blocked",'Tracking Data'!$C964&lt;&gt;"Aborted"),1,"")</f>
        <v/>
      </c>
      <c r="H964" t="str">
        <f ca="1">IF(AND('Tracking Data'!N964&lt;&gt;"",'Tracking Data'!O964="",'Tracking Data'!$C964&lt;&gt;"Blocked",'Tracking Data'!$C964&lt;&gt;"Aborted"),1,"")</f>
        <v/>
      </c>
      <c r="I964" t="str">
        <f ca="1">IF(AND('Tracking Data'!O964&lt;&gt;"",'Tracking Data'!P964="",'Tracking Data'!$C964&lt;&gt;"Blocked",'Tracking Data'!$C964&lt;&gt;"Aborted"),1,"")</f>
        <v/>
      </c>
      <c r="J964" t="str">
        <f ca="1">IF(AND('Tracking Data'!P964&lt;&gt;"",'Tracking Data'!Q964="",'Tracking Data'!$C964&lt;&gt;"Blocked",'Tracking Data'!$C964&lt;&gt;"Aborted"),1,"")</f>
        <v/>
      </c>
      <c r="K964" t="str">
        <f ca="1">IF(AND('Tracking Data'!Q964&lt;&gt;"",'Tracking Data'!R964="",'Tracking Data'!$C964&lt;&gt;"Blocked",'Tracking Data'!$C964&lt;&gt;"Aborted"),1,"")</f>
        <v/>
      </c>
      <c r="L964" t="str">
        <f>IF('Tracking Data'!R964&lt;&gt;"",1,"")</f>
        <v/>
      </c>
      <c r="M964" t="b">
        <f>IF('Tracking Data'!H964="XS",0,IF('Tracking Data'!H964="S",2,IF('Tracking Data'!H964="M",3,IF('Tracking Data'!H964="L",5,IF('Tracking Data'!H964="XL",10)))))</f>
        <v>0</v>
      </c>
      <c r="N964" s="22" t="e">
        <f>WORKDAY('Tracking Data'!K964,M964)</f>
        <v>#VALUE!</v>
      </c>
      <c r="O964" s="22" t="e">
        <f>IF(L964&lt;&gt;1,N964,'Tracking Data'!R964)</f>
        <v>#VALUE!</v>
      </c>
    </row>
    <row r="965" spans="5:15" x14ac:dyDescent="0.25">
      <c r="E965" t="str">
        <f ca="1">IF(AND('Tracking Data'!K965&lt;&gt;"",'Tracking Data'!L965="",'Tracking Data'!$C965&lt;&gt;"Blocked",'Tracking Data'!$C965&lt;&gt;"Aborted"),1,"")</f>
        <v/>
      </c>
      <c r="F965" t="str">
        <f ca="1">IF(AND('Tracking Data'!L965&lt;&gt;"",'Tracking Data'!M965="",'Tracking Data'!$C965&lt;&gt;"Blocked",'Tracking Data'!$C965&lt;&gt;"Aborted"),1,"")</f>
        <v/>
      </c>
      <c r="G965" t="str">
        <f ca="1">IF(AND('Tracking Data'!M965&lt;&gt;"",'Tracking Data'!N965="",'Tracking Data'!$C965&lt;&gt;"Blocked",'Tracking Data'!$C965&lt;&gt;"Aborted"),1,"")</f>
        <v/>
      </c>
      <c r="H965" t="str">
        <f ca="1">IF(AND('Tracking Data'!N965&lt;&gt;"",'Tracking Data'!O965="",'Tracking Data'!$C965&lt;&gt;"Blocked",'Tracking Data'!$C965&lt;&gt;"Aborted"),1,"")</f>
        <v/>
      </c>
      <c r="I965" t="str">
        <f ca="1">IF(AND('Tracking Data'!O965&lt;&gt;"",'Tracking Data'!P965="",'Tracking Data'!$C965&lt;&gt;"Blocked",'Tracking Data'!$C965&lt;&gt;"Aborted"),1,"")</f>
        <v/>
      </c>
      <c r="J965" t="str">
        <f ca="1">IF(AND('Tracking Data'!P965&lt;&gt;"",'Tracking Data'!Q965="",'Tracking Data'!$C965&lt;&gt;"Blocked",'Tracking Data'!$C965&lt;&gt;"Aborted"),1,"")</f>
        <v/>
      </c>
      <c r="K965" t="str">
        <f ca="1">IF(AND('Tracking Data'!Q965&lt;&gt;"",'Tracking Data'!R965="",'Tracking Data'!$C965&lt;&gt;"Blocked",'Tracking Data'!$C965&lt;&gt;"Aborted"),1,"")</f>
        <v/>
      </c>
      <c r="L965" t="str">
        <f>IF('Tracking Data'!R965&lt;&gt;"",1,"")</f>
        <v/>
      </c>
      <c r="M965" t="b">
        <f>IF('Tracking Data'!H965="XS",0,IF('Tracking Data'!H965="S",2,IF('Tracking Data'!H965="M",3,IF('Tracking Data'!H965="L",5,IF('Tracking Data'!H965="XL",10)))))</f>
        <v>0</v>
      </c>
      <c r="N965" s="22" t="e">
        <f>WORKDAY('Tracking Data'!K965,M965)</f>
        <v>#VALUE!</v>
      </c>
      <c r="O965" s="22" t="e">
        <f>IF(L965&lt;&gt;1,N965,'Tracking Data'!R965)</f>
        <v>#VALUE!</v>
      </c>
    </row>
    <row r="966" spans="5:15" x14ac:dyDescent="0.25">
      <c r="E966" t="str">
        <f ca="1">IF(AND('Tracking Data'!K966&lt;&gt;"",'Tracking Data'!L966="",'Tracking Data'!$C966&lt;&gt;"Blocked",'Tracking Data'!$C966&lt;&gt;"Aborted"),1,"")</f>
        <v/>
      </c>
      <c r="F966" t="str">
        <f ca="1">IF(AND('Tracking Data'!L966&lt;&gt;"",'Tracking Data'!M966="",'Tracking Data'!$C966&lt;&gt;"Blocked",'Tracking Data'!$C966&lt;&gt;"Aborted"),1,"")</f>
        <v/>
      </c>
      <c r="G966" t="str">
        <f ca="1">IF(AND('Tracking Data'!M966&lt;&gt;"",'Tracking Data'!N966="",'Tracking Data'!$C966&lt;&gt;"Blocked",'Tracking Data'!$C966&lt;&gt;"Aborted"),1,"")</f>
        <v/>
      </c>
      <c r="H966" t="str">
        <f ca="1">IF(AND('Tracking Data'!N966&lt;&gt;"",'Tracking Data'!O966="",'Tracking Data'!$C966&lt;&gt;"Blocked",'Tracking Data'!$C966&lt;&gt;"Aborted"),1,"")</f>
        <v/>
      </c>
      <c r="I966" t="str">
        <f ca="1">IF(AND('Tracking Data'!O966&lt;&gt;"",'Tracking Data'!P966="",'Tracking Data'!$C966&lt;&gt;"Blocked",'Tracking Data'!$C966&lt;&gt;"Aborted"),1,"")</f>
        <v/>
      </c>
      <c r="J966" t="str">
        <f ca="1">IF(AND('Tracking Data'!P966&lt;&gt;"",'Tracking Data'!Q966="",'Tracking Data'!$C966&lt;&gt;"Blocked",'Tracking Data'!$C966&lt;&gt;"Aborted"),1,"")</f>
        <v/>
      </c>
      <c r="K966" t="str">
        <f ca="1">IF(AND('Tracking Data'!Q966&lt;&gt;"",'Tracking Data'!R966="",'Tracking Data'!$C966&lt;&gt;"Blocked",'Tracking Data'!$C966&lt;&gt;"Aborted"),1,"")</f>
        <v/>
      </c>
      <c r="L966" t="str">
        <f>IF('Tracking Data'!R966&lt;&gt;"",1,"")</f>
        <v/>
      </c>
      <c r="M966" t="b">
        <f>IF('Tracking Data'!H966="XS",0,IF('Tracking Data'!H966="S",2,IF('Tracking Data'!H966="M",3,IF('Tracking Data'!H966="L",5,IF('Tracking Data'!H966="XL",10)))))</f>
        <v>0</v>
      </c>
      <c r="N966" s="22" t="e">
        <f>WORKDAY('Tracking Data'!K966,M966)</f>
        <v>#VALUE!</v>
      </c>
      <c r="O966" s="22" t="e">
        <f>IF(L966&lt;&gt;1,N966,'Tracking Data'!R966)</f>
        <v>#VALUE!</v>
      </c>
    </row>
    <row r="967" spans="5:15" x14ac:dyDescent="0.25">
      <c r="E967" t="str">
        <f ca="1">IF(AND('Tracking Data'!K967&lt;&gt;"",'Tracking Data'!L967="",'Tracking Data'!$C967&lt;&gt;"Blocked",'Tracking Data'!$C967&lt;&gt;"Aborted"),1,"")</f>
        <v/>
      </c>
      <c r="F967" t="str">
        <f ca="1">IF(AND('Tracking Data'!L967&lt;&gt;"",'Tracking Data'!M967="",'Tracking Data'!$C967&lt;&gt;"Blocked",'Tracking Data'!$C967&lt;&gt;"Aborted"),1,"")</f>
        <v/>
      </c>
      <c r="G967" t="str">
        <f ca="1">IF(AND('Tracking Data'!M967&lt;&gt;"",'Tracking Data'!N967="",'Tracking Data'!$C967&lt;&gt;"Blocked",'Tracking Data'!$C967&lt;&gt;"Aborted"),1,"")</f>
        <v/>
      </c>
      <c r="H967" t="str">
        <f ca="1">IF(AND('Tracking Data'!N967&lt;&gt;"",'Tracking Data'!O967="",'Tracking Data'!$C967&lt;&gt;"Blocked",'Tracking Data'!$C967&lt;&gt;"Aborted"),1,"")</f>
        <v/>
      </c>
      <c r="I967" t="str">
        <f ca="1">IF(AND('Tracking Data'!O967&lt;&gt;"",'Tracking Data'!P967="",'Tracking Data'!$C967&lt;&gt;"Blocked",'Tracking Data'!$C967&lt;&gt;"Aborted"),1,"")</f>
        <v/>
      </c>
      <c r="J967" t="str">
        <f ca="1">IF(AND('Tracking Data'!P967&lt;&gt;"",'Tracking Data'!Q967="",'Tracking Data'!$C967&lt;&gt;"Blocked",'Tracking Data'!$C967&lt;&gt;"Aborted"),1,"")</f>
        <v/>
      </c>
      <c r="K967" t="str">
        <f ca="1">IF(AND('Tracking Data'!Q967&lt;&gt;"",'Tracking Data'!R967="",'Tracking Data'!$C967&lt;&gt;"Blocked",'Tracking Data'!$C967&lt;&gt;"Aborted"),1,"")</f>
        <v/>
      </c>
      <c r="L967" t="str">
        <f>IF('Tracking Data'!R967&lt;&gt;"",1,"")</f>
        <v/>
      </c>
      <c r="M967" t="b">
        <f>IF('Tracking Data'!H967="XS",0,IF('Tracking Data'!H967="S",2,IF('Tracking Data'!H967="M",3,IF('Tracking Data'!H967="L",5,IF('Tracking Data'!H967="XL",10)))))</f>
        <v>0</v>
      </c>
      <c r="N967" s="22" t="e">
        <f>WORKDAY('Tracking Data'!K967,M967)</f>
        <v>#VALUE!</v>
      </c>
      <c r="O967" s="22" t="e">
        <f>IF(L967&lt;&gt;1,N967,'Tracking Data'!R967)</f>
        <v>#VALUE!</v>
      </c>
    </row>
    <row r="968" spans="5:15" x14ac:dyDescent="0.25">
      <c r="E968" t="str">
        <f ca="1">IF(AND('Tracking Data'!K968&lt;&gt;"",'Tracking Data'!L968="",'Tracking Data'!$C968&lt;&gt;"Blocked",'Tracking Data'!$C968&lt;&gt;"Aborted"),1,"")</f>
        <v/>
      </c>
      <c r="F968" t="str">
        <f ca="1">IF(AND('Tracking Data'!L968&lt;&gt;"",'Tracking Data'!M968="",'Tracking Data'!$C968&lt;&gt;"Blocked",'Tracking Data'!$C968&lt;&gt;"Aborted"),1,"")</f>
        <v/>
      </c>
      <c r="G968" t="str">
        <f ca="1">IF(AND('Tracking Data'!M968&lt;&gt;"",'Tracking Data'!N968="",'Tracking Data'!$C968&lt;&gt;"Blocked",'Tracking Data'!$C968&lt;&gt;"Aborted"),1,"")</f>
        <v/>
      </c>
      <c r="H968" t="str">
        <f ca="1">IF(AND('Tracking Data'!N968&lt;&gt;"",'Tracking Data'!O968="",'Tracking Data'!$C968&lt;&gt;"Blocked",'Tracking Data'!$C968&lt;&gt;"Aborted"),1,"")</f>
        <v/>
      </c>
      <c r="I968" t="str">
        <f ca="1">IF(AND('Tracking Data'!O968&lt;&gt;"",'Tracking Data'!P968="",'Tracking Data'!$C968&lt;&gt;"Blocked",'Tracking Data'!$C968&lt;&gt;"Aborted"),1,"")</f>
        <v/>
      </c>
      <c r="J968" t="str">
        <f ca="1">IF(AND('Tracking Data'!P968&lt;&gt;"",'Tracking Data'!Q968="",'Tracking Data'!$C968&lt;&gt;"Blocked",'Tracking Data'!$C968&lt;&gt;"Aborted"),1,"")</f>
        <v/>
      </c>
      <c r="K968" t="str">
        <f ca="1">IF(AND('Tracking Data'!Q968&lt;&gt;"",'Tracking Data'!R968="",'Tracking Data'!$C968&lt;&gt;"Blocked",'Tracking Data'!$C968&lt;&gt;"Aborted"),1,"")</f>
        <v/>
      </c>
      <c r="L968" t="str">
        <f>IF('Tracking Data'!R968&lt;&gt;"",1,"")</f>
        <v/>
      </c>
      <c r="M968" t="b">
        <f>IF('Tracking Data'!H968="XS",0,IF('Tracking Data'!H968="S",2,IF('Tracking Data'!H968="M",3,IF('Tracking Data'!H968="L",5,IF('Tracking Data'!H968="XL",10)))))</f>
        <v>0</v>
      </c>
      <c r="N968" s="22" t="e">
        <f>WORKDAY('Tracking Data'!K968,M968)</f>
        <v>#VALUE!</v>
      </c>
      <c r="O968" s="22" t="e">
        <f>IF(L968&lt;&gt;1,N968,'Tracking Data'!R968)</f>
        <v>#VALUE!</v>
      </c>
    </row>
    <row r="969" spans="5:15" x14ac:dyDescent="0.25">
      <c r="E969" t="str">
        <f ca="1">IF(AND('Tracking Data'!K969&lt;&gt;"",'Tracking Data'!L969="",'Tracking Data'!$C969&lt;&gt;"Blocked",'Tracking Data'!$C969&lt;&gt;"Aborted"),1,"")</f>
        <v/>
      </c>
      <c r="F969" t="str">
        <f ca="1">IF(AND('Tracking Data'!L969&lt;&gt;"",'Tracking Data'!M969="",'Tracking Data'!$C969&lt;&gt;"Blocked",'Tracking Data'!$C969&lt;&gt;"Aborted"),1,"")</f>
        <v/>
      </c>
      <c r="G969" t="str">
        <f ca="1">IF(AND('Tracking Data'!M969&lt;&gt;"",'Tracking Data'!N969="",'Tracking Data'!$C969&lt;&gt;"Blocked",'Tracking Data'!$C969&lt;&gt;"Aborted"),1,"")</f>
        <v/>
      </c>
      <c r="H969" t="str">
        <f ca="1">IF(AND('Tracking Data'!N969&lt;&gt;"",'Tracking Data'!O969="",'Tracking Data'!$C969&lt;&gt;"Blocked",'Tracking Data'!$C969&lt;&gt;"Aborted"),1,"")</f>
        <v/>
      </c>
      <c r="I969" t="str">
        <f ca="1">IF(AND('Tracking Data'!O969&lt;&gt;"",'Tracking Data'!P969="",'Tracking Data'!$C969&lt;&gt;"Blocked",'Tracking Data'!$C969&lt;&gt;"Aborted"),1,"")</f>
        <v/>
      </c>
      <c r="J969" t="str">
        <f ca="1">IF(AND('Tracking Data'!P969&lt;&gt;"",'Tracking Data'!Q969="",'Tracking Data'!$C969&lt;&gt;"Blocked",'Tracking Data'!$C969&lt;&gt;"Aborted"),1,"")</f>
        <v/>
      </c>
      <c r="K969" t="str">
        <f ca="1">IF(AND('Tracking Data'!Q969&lt;&gt;"",'Tracking Data'!R969="",'Tracking Data'!$C969&lt;&gt;"Blocked",'Tracking Data'!$C969&lt;&gt;"Aborted"),1,"")</f>
        <v/>
      </c>
      <c r="L969" t="str">
        <f>IF('Tracking Data'!R969&lt;&gt;"",1,"")</f>
        <v/>
      </c>
      <c r="M969" t="b">
        <f>IF('Tracking Data'!H969="XS",0,IF('Tracking Data'!H969="S",2,IF('Tracking Data'!H969="M",3,IF('Tracking Data'!H969="L",5,IF('Tracking Data'!H969="XL",10)))))</f>
        <v>0</v>
      </c>
      <c r="N969" s="22" t="e">
        <f>WORKDAY('Tracking Data'!K969,M969)</f>
        <v>#VALUE!</v>
      </c>
      <c r="O969" s="22" t="e">
        <f>IF(L969&lt;&gt;1,N969,'Tracking Data'!R969)</f>
        <v>#VALUE!</v>
      </c>
    </row>
    <row r="970" spans="5:15" x14ac:dyDescent="0.25">
      <c r="E970" t="str">
        <f ca="1">IF(AND('Tracking Data'!K970&lt;&gt;"",'Tracking Data'!L970="",'Tracking Data'!$C970&lt;&gt;"Blocked",'Tracking Data'!$C970&lt;&gt;"Aborted"),1,"")</f>
        <v/>
      </c>
      <c r="F970" t="str">
        <f ca="1">IF(AND('Tracking Data'!L970&lt;&gt;"",'Tracking Data'!M970="",'Tracking Data'!$C970&lt;&gt;"Blocked",'Tracking Data'!$C970&lt;&gt;"Aborted"),1,"")</f>
        <v/>
      </c>
      <c r="G970" t="str">
        <f ca="1">IF(AND('Tracking Data'!M970&lt;&gt;"",'Tracking Data'!N970="",'Tracking Data'!$C970&lt;&gt;"Blocked",'Tracking Data'!$C970&lt;&gt;"Aborted"),1,"")</f>
        <v/>
      </c>
      <c r="H970" t="str">
        <f ca="1">IF(AND('Tracking Data'!N970&lt;&gt;"",'Tracking Data'!O970="",'Tracking Data'!$C970&lt;&gt;"Blocked",'Tracking Data'!$C970&lt;&gt;"Aborted"),1,"")</f>
        <v/>
      </c>
      <c r="I970" t="str">
        <f ca="1">IF(AND('Tracking Data'!O970&lt;&gt;"",'Tracking Data'!P970="",'Tracking Data'!$C970&lt;&gt;"Blocked",'Tracking Data'!$C970&lt;&gt;"Aborted"),1,"")</f>
        <v/>
      </c>
      <c r="J970" t="str">
        <f ca="1">IF(AND('Tracking Data'!P970&lt;&gt;"",'Tracking Data'!Q970="",'Tracking Data'!$C970&lt;&gt;"Blocked",'Tracking Data'!$C970&lt;&gt;"Aborted"),1,"")</f>
        <v/>
      </c>
      <c r="K970" t="str">
        <f ca="1">IF(AND('Tracking Data'!Q970&lt;&gt;"",'Tracking Data'!R970="",'Tracking Data'!$C970&lt;&gt;"Blocked",'Tracking Data'!$C970&lt;&gt;"Aborted"),1,"")</f>
        <v/>
      </c>
      <c r="L970" t="str">
        <f>IF('Tracking Data'!R970&lt;&gt;"",1,"")</f>
        <v/>
      </c>
      <c r="M970" t="b">
        <f>IF('Tracking Data'!H970="XS",0,IF('Tracking Data'!H970="S",2,IF('Tracking Data'!H970="M",3,IF('Tracking Data'!H970="L",5,IF('Tracking Data'!H970="XL",10)))))</f>
        <v>0</v>
      </c>
      <c r="N970" s="22" t="e">
        <f>WORKDAY('Tracking Data'!K970,M970)</f>
        <v>#VALUE!</v>
      </c>
      <c r="O970" s="22" t="e">
        <f>IF(L970&lt;&gt;1,N970,'Tracking Data'!R970)</f>
        <v>#VALUE!</v>
      </c>
    </row>
    <row r="971" spans="5:15" x14ac:dyDescent="0.25">
      <c r="E971" t="str">
        <f ca="1">IF(AND('Tracking Data'!K971&lt;&gt;"",'Tracking Data'!L971="",'Tracking Data'!$C971&lt;&gt;"Blocked",'Tracking Data'!$C971&lt;&gt;"Aborted"),1,"")</f>
        <v/>
      </c>
      <c r="F971" t="str">
        <f ca="1">IF(AND('Tracking Data'!L971&lt;&gt;"",'Tracking Data'!M971="",'Tracking Data'!$C971&lt;&gt;"Blocked",'Tracking Data'!$C971&lt;&gt;"Aborted"),1,"")</f>
        <v/>
      </c>
      <c r="G971" t="str">
        <f ca="1">IF(AND('Tracking Data'!M971&lt;&gt;"",'Tracking Data'!N971="",'Tracking Data'!$C971&lt;&gt;"Blocked",'Tracking Data'!$C971&lt;&gt;"Aborted"),1,"")</f>
        <v/>
      </c>
      <c r="H971" t="str">
        <f ca="1">IF(AND('Tracking Data'!N971&lt;&gt;"",'Tracking Data'!O971="",'Tracking Data'!$C971&lt;&gt;"Blocked",'Tracking Data'!$C971&lt;&gt;"Aborted"),1,"")</f>
        <v/>
      </c>
      <c r="I971" t="str">
        <f ca="1">IF(AND('Tracking Data'!O971&lt;&gt;"",'Tracking Data'!P971="",'Tracking Data'!$C971&lt;&gt;"Blocked",'Tracking Data'!$C971&lt;&gt;"Aborted"),1,"")</f>
        <v/>
      </c>
      <c r="J971" t="str">
        <f ca="1">IF(AND('Tracking Data'!P971&lt;&gt;"",'Tracking Data'!Q971="",'Tracking Data'!$C971&lt;&gt;"Blocked",'Tracking Data'!$C971&lt;&gt;"Aborted"),1,"")</f>
        <v/>
      </c>
      <c r="K971" t="str">
        <f ca="1">IF(AND('Tracking Data'!Q971&lt;&gt;"",'Tracking Data'!R971="",'Tracking Data'!$C971&lt;&gt;"Blocked",'Tracking Data'!$C971&lt;&gt;"Aborted"),1,"")</f>
        <v/>
      </c>
      <c r="L971" t="str">
        <f>IF('Tracking Data'!R971&lt;&gt;"",1,"")</f>
        <v/>
      </c>
      <c r="M971" t="b">
        <f>IF('Tracking Data'!H971="XS",0,IF('Tracking Data'!H971="S",2,IF('Tracking Data'!H971="M",3,IF('Tracking Data'!H971="L",5,IF('Tracking Data'!H971="XL",10)))))</f>
        <v>0</v>
      </c>
      <c r="N971" s="22" t="e">
        <f>WORKDAY('Tracking Data'!K971,M971)</f>
        <v>#VALUE!</v>
      </c>
      <c r="O971" s="22" t="e">
        <f>IF(L971&lt;&gt;1,N971,'Tracking Data'!R971)</f>
        <v>#VALUE!</v>
      </c>
    </row>
    <row r="972" spans="5:15" x14ac:dyDescent="0.25">
      <c r="E972" t="str">
        <f ca="1">IF(AND('Tracking Data'!K972&lt;&gt;"",'Tracking Data'!L972="",'Tracking Data'!$C972&lt;&gt;"Blocked",'Tracking Data'!$C972&lt;&gt;"Aborted"),1,"")</f>
        <v/>
      </c>
      <c r="F972" t="str">
        <f ca="1">IF(AND('Tracking Data'!L972&lt;&gt;"",'Tracking Data'!M972="",'Tracking Data'!$C972&lt;&gt;"Blocked",'Tracking Data'!$C972&lt;&gt;"Aborted"),1,"")</f>
        <v/>
      </c>
      <c r="G972" t="str">
        <f ca="1">IF(AND('Tracking Data'!M972&lt;&gt;"",'Tracking Data'!N972="",'Tracking Data'!$C972&lt;&gt;"Blocked",'Tracking Data'!$C972&lt;&gt;"Aborted"),1,"")</f>
        <v/>
      </c>
      <c r="H972" t="str">
        <f ca="1">IF(AND('Tracking Data'!N972&lt;&gt;"",'Tracking Data'!O972="",'Tracking Data'!$C972&lt;&gt;"Blocked",'Tracking Data'!$C972&lt;&gt;"Aborted"),1,"")</f>
        <v/>
      </c>
      <c r="I972" t="str">
        <f ca="1">IF(AND('Tracking Data'!O972&lt;&gt;"",'Tracking Data'!P972="",'Tracking Data'!$C972&lt;&gt;"Blocked",'Tracking Data'!$C972&lt;&gt;"Aborted"),1,"")</f>
        <v/>
      </c>
      <c r="J972" t="str">
        <f ca="1">IF(AND('Tracking Data'!P972&lt;&gt;"",'Tracking Data'!Q972="",'Tracking Data'!$C972&lt;&gt;"Blocked",'Tracking Data'!$C972&lt;&gt;"Aborted"),1,"")</f>
        <v/>
      </c>
      <c r="K972" t="str">
        <f ca="1">IF(AND('Tracking Data'!Q972&lt;&gt;"",'Tracking Data'!R972="",'Tracking Data'!$C972&lt;&gt;"Blocked",'Tracking Data'!$C972&lt;&gt;"Aborted"),1,"")</f>
        <v/>
      </c>
      <c r="L972" t="str">
        <f>IF('Tracking Data'!R972&lt;&gt;"",1,"")</f>
        <v/>
      </c>
      <c r="M972" t="b">
        <f>IF('Tracking Data'!H972="XS",0,IF('Tracking Data'!H972="S",2,IF('Tracking Data'!H972="M",3,IF('Tracking Data'!H972="L",5,IF('Tracking Data'!H972="XL",10)))))</f>
        <v>0</v>
      </c>
      <c r="N972" s="22" t="e">
        <f>WORKDAY('Tracking Data'!K972,M972)</f>
        <v>#VALUE!</v>
      </c>
      <c r="O972" s="22" t="e">
        <f>IF(L972&lt;&gt;1,N972,'Tracking Data'!R972)</f>
        <v>#VALUE!</v>
      </c>
    </row>
    <row r="973" spans="5:15" x14ac:dyDescent="0.25">
      <c r="E973" t="str">
        <f ca="1">IF(AND('Tracking Data'!K973&lt;&gt;"",'Tracking Data'!L973="",'Tracking Data'!$C973&lt;&gt;"Blocked",'Tracking Data'!$C973&lt;&gt;"Aborted"),1,"")</f>
        <v/>
      </c>
      <c r="F973" t="str">
        <f ca="1">IF(AND('Tracking Data'!L973&lt;&gt;"",'Tracking Data'!M973="",'Tracking Data'!$C973&lt;&gt;"Blocked",'Tracking Data'!$C973&lt;&gt;"Aborted"),1,"")</f>
        <v/>
      </c>
      <c r="G973" t="str">
        <f ca="1">IF(AND('Tracking Data'!M973&lt;&gt;"",'Tracking Data'!N973="",'Tracking Data'!$C973&lt;&gt;"Blocked",'Tracking Data'!$C973&lt;&gt;"Aborted"),1,"")</f>
        <v/>
      </c>
      <c r="H973" t="str">
        <f ca="1">IF(AND('Tracking Data'!N973&lt;&gt;"",'Tracking Data'!O973="",'Tracking Data'!$C973&lt;&gt;"Blocked",'Tracking Data'!$C973&lt;&gt;"Aborted"),1,"")</f>
        <v/>
      </c>
      <c r="I973" t="str">
        <f ca="1">IF(AND('Tracking Data'!O973&lt;&gt;"",'Tracking Data'!P973="",'Tracking Data'!$C973&lt;&gt;"Blocked",'Tracking Data'!$C973&lt;&gt;"Aborted"),1,"")</f>
        <v/>
      </c>
      <c r="J973" t="str">
        <f ca="1">IF(AND('Tracking Data'!P973&lt;&gt;"",'Tracking Data'!Q973="",'Tracking Data'!$C973&lt;&gt;"Blocked",'Tracking Data'!$C973&lt;&gt;"Aborted"),1,"")</f>
        <v/>
      </c>
      <c r="K973" t="str">
        <f ca="1">IF(AND('Tracking Data'!Q973&lt;&gt;"",'Tracking Data'!R973="",'Tracking Data'!$C973&lt;&gt;"Blocked",'Tracking Data'!$C973&lt;&gt;"Aborted"),1,"")</f>
        <v/>
      </c>
      <c r="L973" t="str">
        <f>IF('Tracking Data'!R973&lt;&gt;"",1,"")</f>
        <v/>
      </c>
      <c r="M973" t="b">
        <f>IF('Tracking Data'!H973="XS",0,IF('Tracking Data'!H973="S",2,IF('Tracking Data'!H973="M",3,IF('Tracking Data'!H973="L",5,IF('Tracking Data'!H973="XL",10)))))</f>
        <v>0</v>
      </c>
      <c r="N973" s="22" t="e">
        <f>WORKDAY('Tracking Data'!K973,M973)</f>
        <v>#VALUE!</v>
      </c>
      <c r="O973" s="22" t="e">
        <f>IF(L973&lt;&gt;1,N973,'Tracking Data'!R973)</f>
        <v>#VALUE!</v>
      </c>
    </row>
    <row r="974" spans="5:15" x14ac:dyDescent="0.25">
      <c r="E974" t="str">
        <f ca="1">IF(AND('Tracking Data'!K974&lt;&gt;"",'Tracking Data'!L974="",'Tracking Data'!$C974&lt;&gt;"Blocked",'Tracking Data'!$C974&lt;&gt;"Aborted"),1,"")</f>
        <v/>
      </c>
      <c r="F974" t="str">
        <f ca="1">IF(AND('Tracking Data'!L974&lt;&gt;"",'Tracking Data'!M974="",'Tracking Data'!$C974&lt;&gt;"Blocked",'Tracking Data'!$C974&lt;&gt;"Aborted"),1,"")</f>
        <v/>
      </c>
      <c r="G974" t="str">
        <f ca="1">IF(AND('Tracking Data'!M974&lt;&gt;"",'Tracking Data'!N974="",'Tracking Data'!$C974&lt;&gt;"Blocked",'Tracking Data'!$C974&lt;&gt;"Aborted"),1,"")</f>
        <v/>
      </c>
      <c r="H974" t="str">
        <f ca="1">IF(AND('Tracking Data'!N974&lt;&gt;"",'Tracking Data'!O974="",'Tracking Data'!$C974&lt;&gt;"Blocked",'Tracking Data'!$C974&lt;&gt;"Aborted"),1,"")</f>
        <v/>
      </c>
      <c r="I974" t="str">
        <f ca="1">IF(AND('Tracking Data'!O974&lt;&gt;"",'Tracking Data'!P974="",'Tracking Data'!$C974&lt;&gt;"Blocked",'Tracking Data'!$C974&lt;&gt;"Aborted"),1,"")</f>
        <v/>
      </c>
      <c r="J974" t="str">
        <f ca="1">IF(AND('Tracking Data'!P974&lt;&gt;"",'Tracking Data'!Q974="",'Tracking Data'!$C974&lt;&gt;"Blocked",'Tracking Data'!$C974&lt;&gt;"Aborted"),1,"")</f>
        <v/>
      </c>
      <c r="K974" t="str">
        <f ca="1">IF(AND('Tracking Data'!Q974&lt;&gt;"",'Tracking Data'!R974="",'Tracking Data'!$C974&lt;&gt;"Blocked",'Tracking Data'!$C974&lt;&gt;"Aborted"),1,"")</f>
        <v/>
      </c>
      <c r="L974" t="str">
        <f>IF('Tracking Data'!R974&lt;&gt;"",1,"")</f>
        <v/>
      </c>
      <c r="M974" t="b">
        <f>IF('Tracking Data'!H974="XS",0,IF('Tracking Data'!H974="S",2,IF('Tracking Data'!H974="M",3,IF('Tracking Data'!H974="L",5,IF('Tracking Data'!H974="XL",10)))))</f>
        <v>0</v>
      </c>
      <c r="N974" s="22" t="e">
        <f>WORKDAY('Tracking Data'!K974,M974)</f>
        <v>#VALUE!</v>
      </c>
      <c r="O974" s="22" t="e">
        <f>IF(L974&lt;&gt;1,N974,'Tracking Data'!R974)</f>
        <v>#VALUE!</v>
      </c>
    </row>
    <row r="975" spans="5:15" x14ac:dyDescent="0.25">
      <c r="E975" t="str">
        <f ca="1">IF(AND('Tracking Data'!K975&lt;&gt;"",'Tracking Data'!L975="",'Tracking Data'!$C975&lt;&gt;"Blocked",'Tracking Data'!$C975&lt;&gt;"Aborted"),1,"")</f>
        <v/>
      </c>
      <c r="F975" t="str">
        <f ca="1">IF(AND('Tracking Data'!L975&lt;&gt;"",'Tracking Data'!M975="",'Tracking Data'!$C975&lt;&gt;"Blocked",'Tracking Data'!$C975&lt;&gt;"Aborted"),1,"")</f>
        <v/>
      </c>
      <c r="G975" t="str">
        <f ca="1">IF(AND('Tracking Data'!M975&lt;&gt;"",'Tracking Data'!N975="",'Tracking Data'!$C975&lt;&gt;"Blocked",'Tracking Data'!$C975&lt;&gt;"Aborted"),1,"")</f>
        <v/>
      </c>
      <c r="H975" t="str">
        <f ca="1">IF(AND('Tracking Data'!N975&lt;&gt;"",'Tracking Data'!O975="",'Tracking Data'!$C975&lt;&gt;"Blocked",'Tracking Data'!$C975&lt;&gt;"Aborted"),1,"")</f>
        <v/>
      </c>
      <c r="I975" t="str">
        <f ca="1">IF(AND('Tracking Data'!O975&lt;&gt;"",'Tracking Data'!P975="",'Tracking Data'!$C975&lt;&gt;"Blocked",'Tracking Data'!$C975&lt;&gt;"Aborted"),1,"")</f>
        <v/>
      </c>
      <c r="J975" t="str">
        <f ca="1">IF(AND('Tracking Data'!P975&lt;&gt;"",'Tracking Data'!Q975="",'Tracking Data'!$C975&lt;&gt;"Blocked",'Tracking Data'!$C975&lt;&gt;"Aborted"),1,"")</f>
        <v/>
      </c>
      <c r="K975" t="str">
        <f ca="1">IF(AND('Tracking Data'!Q975&lt;&gt;"",'Tracking Data'!R975="",'Tracking Data'!$C975&lt;&gt;"Blocked",'Tracking Data'!$C975&lt;&gt;"Aborted"),1,"")</f>
        <v/>
      </c>
      <c r="L975" t="str">
        <f>IF('Tracking Data'!R975&lt;&gt;"",1,"")</f>
        <v/>
      </c>
      <c r="M975" t="b">
        <f>IF('Tracking Data'!H975="XS",0,IF('Tracking Data'!H975="S",2,IF('Tracking Data'!H975="M",3,IF('Tracking Data'!H975="L",5,IF('Tracking Data'!H975="XL",10)))))</f>
        <v>0</v>
      </c>
      <c r="N975" s="22" t="e">
        <f>WORKDAY('Tracking Data'!K975,M975)</f>
        <v>#VALUE!</v>
      </c>
      <c r="O975" s="22" t="e">
        <f>IF(L975&lt;&gt;1,N975,'Tracking Data'!R975)</f>
        <v>#VALUE!</v>
      </c>
    </row>
    <row r="976" spans="5:15" x14ac:dyDescent="0.25">
      <c r="E976" t="str">
        <f ca="1">IF(AND('Tracking Data'!K976&lt;&gt;"",'Tracking Data'!L976="",'Tracking Data'!$C976&lt;&gt;"Blocked",'Tracking Data'!$C976&lt;&gt;"Aborted"),1,"")</f>
        <v/>
      </c>
      <c r="F976" t="str">
        <f ca="1">IF(AND('Tracking Data'!L976&lt;&gt;"",'Tracking Data'!M976="",'Tracking Data'!$C976&lt;&gt;"Blocked",'Tracking Data'!$C976&lt;&gt;"Aborted"),1,"")</f>
        <v/>
      </c>
      <c r="G976" t="str">
        <f ca="1">IF(AND('Tracking Data'!M976&lt;&gt;"",'Tracking Data'!N976="",'Tracking Data'!$C976&lt;&gt;"Blocked",'Tracking Data'!$C976&lt;&gt;"Aborted"),1,"")</f>
        <v/>
      </c>
      <c r="H976" t="str">
        <f ca="1">IF(AND('Tracking Data'!N976&lt;&gt;"",'Tracking Data'!O976="",'Tracking Data'!$C976&lt;&gt;"Blocked",'Tracking Data'!$C976&lt;&gt;"Aborted"),1,"")</f>
        <v/>
      </c>
      <c r="I976" t="str">
        <f ca="1">IF(AND('Tracking Data'!O976&lt;&gt;"",'Tracking Data'!P976="",'Tracking Data'!$C976&lt;&gt;"Blocked",'Tracking Data'!$C976&lt;&gt;"Aborted"),1,"")</f>
        <v/>
      </c>
      <c r="J976" t="str">
        <f ca="1">IF(AND('Tracking Data'!P976&lt;&gt;"",'Tracking Data'!Q976="",'Tracking Data'!$C976&lt;&gt;"Blocked",'Tracking Data'!$C976&lt;&gt;"Aborted"),1,"")</f>
        <v/>
      </c>
      <c r="K976" t="str">
        <f ca="1">IF(AND('Tracking Data'!Q976&lt;&gt;"",'Tracking Data'!R976="",'Tracking Data'!$C976&lt;&gt;"Blocked",'Tracking Data'!$C976&lt;&gt;"Aborted"),1,"")</f>
        <v/>
      </c>
      <c r="L976" t="str">
        <f>IF('Tracking Data'!R976&lt;&gt;"",1,"")</f>
        <v/>
      </c>
      <c r="M976" t="b">
        <f>IF('Tracking Data'!H976="XS",0,IF('Tracking Data'!H976="S",2,IF('Tracking Data'!H976="M",3,IF('Tracking Data'!H976="L",5,IF('Tracking Data'!H976="XL",10)))))</f>
        <v>0</v>
      </c>
      <c r="N976" s="22" t="e">
        <f>WORKDAY('Tracking Data'!K976,M976)</f>
        <v>#VALUE!</v>
      </c>
      <c r="O976" s="22" t="e">
        <f>IF(L976&lt;&gt;1,N976,'Tracking Data'!R976)</f>
        <v>#VALUE!</v>
      </c>
    </row>
    <row r="977" spans="5:15" x14ac:dyDescent="0.25">
      <c r="E977" t="str">
        <f ca="1">IF(AND('Tracking Data'!K977&lt;&gt;"",'Tracking Data'!L977="",'Tracking Data'!$C977&lt;&gt;"Blocked",'Tracking Data'!$C977&lt;&gt;"Aborted"),1,"")</f>
        <v/>
      </c>
      <c r="F977" t="str">
        <f ca="1">IF(AND('Tracking Data'!L977&lt;&gt;"",'Tracking Data'!M977="",'Tracking Data'!$C977&lt;&gt;"Blocked",'Tracking Data'!$C977&lt;&gt;"Aborted"),1,"")</f>
        <v/>
      </c>
      <c r="G977" t="str">
        <f ca="1">IF(AND('Tracking Data'!M977&lt;&gt;"",'Tracking Data'!N977="",'Tracking Data'!$C977&lt;&gt;"Blocked",'Tracking Data'!$C977&lt;&gt;"Aborted"),1,"")</f>
        <v/>
      </c>
      <c r="H977" t="str">
        <f ca="1">IF(AND('Tracking Data'!N977&lt;&gt;"",'Tracking Data'!O977="",'Tracking Data'!$C977&lt;&gt;"Blocked",'Tracking Data'!$C977&lt;&gt;"Aborted"),1,"")</f>
        <v/>
      </c>
      <c r="I977" t="str">
        <f ca="1">IF(AND('Tracking Data'!O977&lt;&gt;"",'Tracking Data'!P977="",'Tracking Data'!$C977&lt;&gt;"Blocked",'Tracking Data'!$C977&lt;&gt;"Aborted"),1,"")</f>
        <v/>
      </c>
      <c r="J977" t="str">
        <f ca="1">IF(AND('Tracking Data'!P977&lt;&gt;"",'Tracking Data'!Q977="",'Tracking Data'!$C977&lt;&gt;"Blocked",'Tracking Data'!$C977&lt;&gt;"Aborted"),1,"")</f>
        <v/>
      </c>
      <c r="K977" t="str">
        <f ca="1">IF(AND('Tracking Data'!Q977&lt;&gt;"",'Tracking Data'!R977="",'Tracking Data'!$C977&lt;&gt;"Blocked",'Tracking Data'!$C977&lt;&gt;"Aborted"),1,"")</f>
        <v/>
      </c>
      <c r="L977" t="str">
        <f>IF('Tracking Data'!R977&lt;&gt;"",1,"")</f>
        <v/>
      </c>
      <c r="M977" t="b">
        <f>IF('Tracking Data'!H977="XS",0,IF('Tracking Data'!H977="S",2,IF('Tracking Data'!H977="M",3,IF('Tracking Data'!H977="L",5,IF('Tracking Data'!H977="XL",10)))))</f>
        <v>0</v>
      </c>
      <c r="N977" s="22" t="e">
        <f>WORKDAY('Tracking Data'!K977,M977)</f>
        <v>#VALUE!</v>
      </c>
      <c r="O977" s="22" t="e">
        <f>IF(L977&lt;&gt;1,N977,'Tracking Data'!R977)</f>
        <v>#VALUE!</v>
      </c>
    </row>
    <row r="978" spans="5:15" x14ac:dyDescent="0.25">
      <c r="E978" t="str">
        <f ca="1">IF(AND('Tracking Data'!K978&lt;&gt;"",'Tracking Data'!L978="",'Tracking Data'!$C978&lt;&gt;"Blocked",'Tracking Data'!$C978&lt;&gt;"Aborted"),1,"")</f>
        <v/>
      </c>
      <c r="F978" t="str">
        <f ca="1">IF(AND('Tracking Data'!L978&lt;&gt;"",'Tracking Data'!M978="",'Tracking Data'!$C978&lt;&gt;"Blocked",'Tracking Data'!$C978&lt;&gt;"Aborted"),1,"")</f>
        <v/>
      </c>
      <c r="G978" t="str">
        <f ca="1">IF(AND('Tracking Data'!M978&lt;&gt;"",'Tracking Data'!N978="",'Tracking Data'!$C978&lt;&gt;"Blocked",'Tracking Data'!$C978&lt;&gt;"Aborted"),1,"")</f>
        <v/>
      </c>
      <c r="H978" t="str">
        <f ca="1">IF(AND('Tracking Data'!N978&lt;&gt;"",'Tracking Data'!O978="",'Tracking Data'!$C978&lt;&gt;"Blocked",'Tracking Data'!$C978&lt;&gt;"Aborted"),1,"")</f>
        <v/>
      </c>
      <c r="I978" t="str">
        <f ca="1">IF(AND('Tracking Data'!O978&lt;&gt;"",'Tracking Data'!P978="",'Tracking Data'!$C978&lt;&gt;"Blocked",'Tracking Data'!$C978&lt;&gt;"Aborted"),1,"")</f>
        <v/>
      </c>
      <c r="J978" t="str">
        <f ca="1">IF(AND('Tracking Data'!P978&lt;&gt;"",'Tracking Data'!Q978="",'Tracking Data'!$C978&lt;&gt;"Blocked",'Tracking Data'!$C978&lt;&gt;"Aborted"),1,"")</f>
        <v/>
      </c>
      <c r="K978" t="str">
        <f ca="1">IF(AND('Tracking Data'!Q978&lt;&gt;"",'Tracking Data'!R978="",'Tracking Data'!$C978&lt;&gt;"Blocked",'Tracking Data'!$C978&lt;&gt;"Aborted"),1,"")</f>
        <v/>
      </c>
      <c r="L978" t="str">
        <f>IF('Tracking Data'!R978&lt;&gt;"",1,"")</f>
        <v/>
      </c>
      <c r="M978" t="b">
        <f>IF('Tracking Data'!H978="XS",0,IF('Tracking Data'!H978="S",2,IF('Tracking Data'!H978="M",3,IF('Tracking Data'!H978="L",5,IF('Tracking Data'!H978="XL",10)))))</f>
        <v>0</v>
      </c>
      <c r="N978" s="22" t="e">
        <f>WORKDAY('Tracking Data'!K978,M978)</f>
        <v>#VALUE!</v>
      </c>
      <c r="O978" s="22" t="e">
        <f>IF(L978&lt;&gt;1,N978,'Tracking Data'!R978)</f>
        <v>#VALUE!</v>
      </c>
    </row>
    <row r="979" spans="5:15" x14ac:dyDescent="0.25">
      <c r="E979" t="str">
        <f ca="1">IF(AND('Tracking Data'!K979&lt;&gt;"",'Tracking Data'!L979="",'Tracking Data'!$C979&lt;&gt;"Blocked",'Tracking Data'!$C979&lt;&gt;"Aborted"),1,"")</f>
        <v/>
      </c>
      <c r="F979" t="str">
        <f ca="1">IF(AND('Tracking Data'!L979&lt;&gt;"",'Tracking Data'!M979="",'Tracking Data'!$C979&lt;&gt;"Blocked",'Tracking Data'!$C979&lt;&gt;"Aborted"),1,"")</f>
        <v/>
      </c>
      <c r="G979" t="str">
        <f ca="1">IF(AND('Tracking Data'!M979&lt;&gt;"",'Tracking Data'!N979="",'Tracking Data'!$C979&lt;&gt;"Blocked",'Tracking Data'!$C979&lt;&gt;"Aborted"),1,"")</f>
        <v/>
      </c>
      <c r="H979" t="str">
        <f ca="1">IF(AND('Tracking Data'!N979&lt;&gt;"",'Tracking Data'!O979="",'Tracking Data'!$C979&lt;&gt;"Blocked",'Tracking Data'!$C979&lt;&gt;"Aborted"),1,"")</f>
        <v/>
      </c>
      <c r="I979" t="str">
        <f ca="1">IF(AND('Tracking Data'!O979&lt;&gt;"",'Tracking Data'!P979="",'Tracking Data'!$C979&lt;&gt;"Blocked",'Tracking Data'!$C979&lt;&gt;"Aborted"),1,"")</f>
        <v/>
      </c>
      <c r="J979" t="str">
        <f ca="1">IF(AND('Tracking Data'!P979&lt;&gt;"",'Tracking Data'!Q979="",'Tracking Data'!$C979&lt;&gt;"Blocked",'Tracking Data'!$C979&lt;&gt;"Aborted"),1,"")</f>
        <v/>
      </c>
      <c r="K979" t="str">
        <f ca="1">IF(AND('Tracking Data'!Q979&lt;&gt;"",'Tracking Data'!R979="",'Tracking Data'!$C979&lt;&gt;"Blocked",'Tracking Data'!$C979&lt;&gt;"Aborted"),1,"")</f>
        <v/>
      </c>
      <c r="L979" t="str">
        <f>IF('Tracking Data'!R979&lt;&gt;"",1,"")</f>
        <v/>
      </c>
      <c r="M979" t="b">
        <f>IF('Tracking Data'!H979="XS",0,IF('Tracking Data'!H979="S",2,IF('Tracking Data'!H979="M",3,IF('Tracking Data'!H979="L",5,IF('Tracking Data'!H979="XL",10)))))</f>
        <v>0</v>
      </c>
      <c r="N979" s="22" t="e">
        <f>WORKDAY('Tracking Data'!K979,M979)</f>
        <v>#VALUE!</v>
      </c>
      <c r="O979" s="22" t="e">
        <f>IF(L979&lt;&gt;1,N979,'Tracking Data'!R979)</f>
        <v>#VALUE!</v>
      </c>
    </row>
    <row r="980" spans="5:15" x14ac:dyDescent="0.25">
      <c r="E980" t="str">
        <f ca="1">IF(AND('Tracking Data'!K980&lt;&gt;"",'Tracking Data'!L980="",'Tracking Data'!$C980&lt;&gt;"Blocked",'Tracking Data'!$C980&lt;&gt;"Aborted"),1,"")</f>
        <v/>
      </c>
      <c r="F980" t="str">
        <f ca="1">IF(AND('Tracking Data'!L980&lt;&gt;"",'Tracking Data'!M980="",'Tracking Data'!$C980&lt;&gt;"Blocked",'Tracking Data'!$C980&lt;&gt;"Aborted"),1,"")</f>
        <v/>
      </c>
      <c r="G980" t="str">
        <f ca="1">IF(AND('Tracking Data'!M980&lt;&gt;"",'Tracking Data'!N980="",'Tracking Data'!$C980&lt;&gt;"Blocked",'Tracking Data'!$C980&lt;&gt;"Aborted"),1,"")</f>
        <v/>
      </c>
      <c r="H980" t="str">
        <f ca="1">IF(AND('Tracking Data'!N980&lt;&gt;"",'Tracking Data'!O980="",'Tracking Data'!$C980&lt;&gt;"Blocked",'Tracking Data'!$C980&lt;&gt;"Aborted"),1,"")</f>
        <v/>
      </c>
      <c r="I980" t="str">
        <f ca="1">IF(AND('Tracking Data'!O980&lt;&gt;"",'Tracking Data'!P980="",'Tracking Data'!$C980&lt;&gt;"Blocked",'Tracking Data'!$C980&lt;&gt;"Aborted"),1,"")</f>
        <v/>
      </c>
      <c r="J980" t="str">
        <f ca="1">IF(AND('Tracking Data'!P980&lt;&gt;"",'Tracking Data'!Q980="",'Tracking Data'!$C980&lt;&gt;"Blocked",'Tracking Data'!$C980&lt;&gt;"Aborted"),1,"")</f>
        <v/>
      </c>
      <c r="K980" t="str">
        <f ca="1">IF(AND('Tracking Data'!Q980&lt;&gt;"",'Tracking Data'!R980="",'Tracking Data'!$C980&lt;&gt;"Blocked",'Tracking Data'!$C980&lt;&gt;"Aborted"),1,"")</f>
        <v/>
      </c>
      <c r="L980" t="str">
        <f>IF('Tracking Data'!R980&lt;&gt;"",1,"")</f>
        <v/>
      </c>
      <c r="M980" t="b">
        <f>IF('Tracking Data'!H980="XS",0,IF('Tracking Data'!H980="S",2,IF('Tracking Data'!H980="M",3,IF('Tracking Data'!H980="L",5,IF('Tracking Data'!H980="XL",10)))))</f>
        <v>0</v>
      </c>
      <c r="N980" s="22" t="e">
        <f>WORKDAY('Tracking Data'!K980,M980)</f>
        <v>#VALUE!</v>
      </c>
      <c r="O980" s="22" t="e">
        <f>IF(L980&lt;&gt;1,N980,'Tracking Data'!R980)</f>
        <v>#VALUE!</v>
      </c>
    </row>
    <row r="981" spans="5:15" x14ac:dyDescent="0.25">
      <c r="E981" t="str">
        <f ca="1">IF(AND('Tracking Data'!K981&lt;&gt;"",'Tracking Data'!L981="",'Tracking Data'!$C981&lt;&gt;"Blocked",'Tracking Data'!$C981&lt;&gt;"Aborted"),1,"")</f>
        <v/>
      </c>
      <c r="F981" t="str">
        <f ca="1">IF(AND('Tracking Data'!L981&lt;&gt;"",'Tracking Data'!M981="",'Tracking Data'!$C981&lt;&gt;"Blocked",'Tracking Data'!$C981&lt;&gt;"Aborted"),1,"")</f>
        <v/>
      </c>
      <c r="G981" t="str">
        <f ca="1">IF(AND('Tracking Data'!M981&lt;&gt;"",'Tracking Data'!N981="",'Tracking Data'!$C981&lt;&gt;"Blocked",'Tracking Data'!$C981&lt;&gt;"Aborted"),1,"")</f>
        <v/>
      </c>
      <c r="H981" t="str">
        <f ca="1">IF(AND('Tracking Data'!N981&lt;&gt;"",'Tracking Data'!O981="",'Tracking Data'!$C981&lt;&gt;"Blocked",'Tracking Data'!$C981&lt;&gt;"Aborted"),1,"")</f>
        <v/>
      </c>
      <c r="I981" t="str">
        <f ca="1">IF(AND('Tracking Data'!O981&lt;&gt;"",'Tracking Data'!P981="",'Tracking Data'!$C981&lt;&gt;"Blocked",'Tracking Data'!$C981&lt;&gt;"Aborted"),1,"")</f>
        <v/>
      </c>
      <c r="J981" t="str">
        <f ca="1">IF(AND('Tracking Data'!P981&lt;&gt;"",'Tracking Data'!Q981="",'Tracking Data'!$C981&lt;&gt;"Blocked",'Tracking Data'!$C981&lt;&gt;"Aborted"),1,"")</f>
        <v/>
      </c>
      <c r="K981" t="str">
        <f ca="1">IF(AND('Tracking Data'!Q981&lt;&gt;"",'Tracking Data'!R981="",'Tracking Data'!$C981&lt;&gt;"Blocked",'Tracking Data'!$C981&lt;&gt;"Aborted"),1,"")</f>
        <v/>
      </c>
      <c r="L981" t="str">
        <f>IF('Tracking Data'!R981&lt;&gt;"",1,"")</f>
        <v/>
      </c>
      <c r="M981" t="b">
        <f>IF('Tracking Data'!H981="XS",0,IF('Tracking Data'!H981="S",2,IF('Tracking Data'!H981="M",3,IF('Tracking Data'!H981="L",5,IF('Tracking Data'!H981="XL",10)))))</f>
        <v>0</v>
      </c>
      <c r="N981" s="22" t="e">
        <f>WORKDAY('Tracking Data'!K981,M981)</f>
        <v>#VALUE!</v>
      </c>
      <c r="O981" s="22" t="e">
        <f>IF(L981&lt;&gt;1,N981,'Tracking Data'!R981)</f>
        <v>#VALUE!</v>
      </c>
    </row>
    <row r="982" spans="5:15" x14ac:dyDescent="0.25">
      <c r="E982" t="str">
        <f ca="1">IF(AND('Tracking Data'!K982&lt;&gt;"",'Tracking Data'!L982="",'Tracking Data'!$C982&lt;&gt;"Blocked",'Tracking Data'!$C982&lt;&gt;"Aborted"),1,"")</f>
        <v/>
      </c>
      <c r="F982" t="str">
        <f ca="1">IF(AND('Tracking Data'!L982&lt;&gt;"",'Tracking Data'!M982="",'Tracking Data'!$C982&lt;&gt;"Blocked",'Tracking Data'!$C982&lt;&gt;"Aborted"),1,"")</f>
        <v/>
      </c>
      <c r="G982" t="str">
        <f ca="1">IF(AND('Tracking Data'!M982&lt;&gt;"",'Tracking Data'!N982="",'Tracking Data'!$C982&lt;&gt;"Blocked",'Tracking Data'!$C982&lt;&gt;"Aborted"),1,"")</f>
        <v/>
      </c>
      <c r="H982" t="str">
        <f ca="1">IF(AND('Tracking Data'!N982&lt;&gt;"",'Tracking Data'!O982="",'Tracking Data'!$C982&lt;&gt;"Blocked",'Tracking Data'!$C982&lt;&gt;"Aborted"),1,"")</f>
        <v/>
      </c>
      <c r="I982" t="str">
        <f ca="1">IF(AND('Tracking Data'!O982&lt;&gt;"",'Tracking Data'!P982="",'Tracking Data'!$C982&lt;&gt;"Blocked",'Tracking Data'!$C982&lt;&gt;"Aborted"),1,"")</f>
        <v/>
      </c>
      <c r="J982" t="str">
        <f ca="1">IF(AND('Tracking Data'!P982&lt;&gt;"",'Tracking Data'!Q982="",'Tracking Data'!$C982&lt;&gt;"Blocked",'Tracking Data'!$C982&lt;&gt;"Aborted"),1,"")</f>
        <v/>
      </c>
      <c r="K982" t="str">
        <f ca="1">IF(AND('Tracking Data'!Q982&lt;&gt;"",'Tracking Data'!R982="",'Tracking Data'!$C982&lt;&gt;"Blocked",'Tracking Data'!$C982&lt;&gt;"Aborted"),1,"")</f>
        <v/>
      </c>
      <c r="L982" t="str">
        <f>IF('Tracking Data'!R982&lt;&gt;"",1,"")</f>
        <v/>
      </c>
      <c r="M982" t="b">
        <f>IF('Tracking Data'!H982="XS",0,IF('Tracking Data'!H982="S",2,IF('Tracking Data'!H982="M",3,IF('Tracking Data'!H982="L",5,IF('Tracking Data'!H982="XL",10)))))</f>
        <v>0</v>
      </c>
      <c r="N982" s="22" t="e">
        <f>WORKDAY('Tracking Data'!K982,M982)</f>
        <v>#VALUE!</v>
      </c>
      <c r="O982" s="22" t="e">
        <f>IF(L982&lt;&gt;1,N982,'Tracking Data'!R982)</f>
        <v>#VALUE!</v>
      </c>
    </row>
    <row r="983" spans="5:15" x14ac:dyDescent="0.25">
      <c r="E983" t="str">
        <f ca="1">IF(AND('Tracking Data'!K983&lt;&gt;"",'Tracking Data'!L983="",'Tracking Data'!$C983&lt;&gt;"Blocked",'Tracking Data'!$C983&lt;&gt;"Aborted"),1,"")</f>
        <v/>
      </c>
      <c r="F983" t="str">
        <f ca="1">IF(AND('Tracking Data'!L983&lt;&gt;"",'Tracking Data'!M983="",'Tracking Data'!$C983&lt;&gt;"Blocked",'Tracking Data'!$C983&lt;&gt;"Aborted"),1,"")</f>
        <v/>
      </c>
      <c r="G983" t="str">
        <f ca="1">IF(AND('Tracking Data'!M983&lt;&gt;"",'Tracking Data'!N983="",'Tracking Data'!$C983&lt;&gt;"Blocked",'Tracking Data'!$C983&lt;&gt;"Aborted"),1,"")</f>
        <v/>
      </c>
      <c r="H983" t="str">
        <f ca="1">IF(AND('Tracking Data'!N983&lt;&gt;"",'Tracking Data'!O983="",'Tracking Data'!$C983&lt;&gt;"Blocked",'Tracking Data'!$C983&lt;&gt;"Aborted"),1,"")</f>
        <v/>
      </c>
      <c r="I983" t="str">
        <f ca="1">IF(AND('Tracking Data'!O983&lt;&gt;"",'Tracking Data'!P983="",'Tracking Data'!$C983&lt;&gt;"Blocked",'Tracking Data'!$C983&lt;&gt;"Aborted"),1,"")</f>
        <v/>
      </c>
      <c r="J983" t="str">
        <f ca="1">IF(AND('Tracking Data'!P983&lt;&gt;"",'Tracking Data'!Q983="",'Tracking Data'!$C983&lt;&gt;"Blocked",'Tracking Data'!$C983&lt;&gt;"Aborted"),1,"")</f>
        <v/>
      </c>
      <c r="K983" t="str">
        <f ca="1">IF(AND('Tracking Data'!Q983&lt;&gt;"",'Tracking Data'!R983="",'Tracking Data'!$C983&lt;&gt;"Blocked",'Tracking Data'!$C983&lt;&gt;"Aborted"),1,"")</f>
        <v/>
      </c>
      <c r="L983" t="str">
        <f>IF('Tracking Data'!R983&lt;&gt;"",1,"")</f>
        <v/>
      </c>
      <c r="M983" t="b">
        <f>IF('Tracking Data'!H983="XS",0,IF('Tracking Data'!H983="S",2,IF('Tracking Data'!H983="M",3,IF('Tracking Data'!H983="L",5,IF('Tracking Data'!H983="XL",10)))))</f>
        <v>0</v>
      </c>
      <c r="N983" s="22" t="e">
        <f>WORKDAY('Tracking Data'!K983,M983)</f>
        <v>#VALUE!</v>
      </c>
      <c r="O983" s="22" t="e">
        <f>IF(L983&lt;&gt;1,N983,'Tracking Data'!R983)</f>
        <v>#VALUE!</v>
      </c>
    </row>
    <row r="984" spans="5:15" x14ac:dyDescent="0.25">
      <c r="E984" t="str">
        <f ca="1">IF(AND('Tracking Data'!K984&lt;&gt;"",'Tracking Data'!L984="",'Tracking Data'!$C984&lt;&gt;"Blocked",'Tracking Data'!$C984&lt;&gt;"Aborted"),1,"")</f>
        <v/>
      </c>
      <c r="F984" t="str">
        <f ca="1">IF(AND('Tracking Data'!L984&lt;&gt;"",'Tracking Data'!M984="",'Tracking Data'!$C984&lt;&gt;"Blocked",'Tracking Data'!$C984&lt;&gt;"Aborted"),1,"")</f>
        <v/>
      </c>
      <c r="G984" t="str">
        <f ca="1">IF(AND('Tracking Data'!M984&lt;&gt;"",'Tracking Data'!N984="",'Tracking Data'!$C984&lt;&gt;"Blocked",'Tracking Data'!$C984&lt;&gt;"Aborted"),1,"")</f>
        <v/>
      </c>
      <c r="H984" t="str">
        <f ca="1">IF(AND('Tracking Data'!N984&lt;&gt;"",'Tracking Data'!O984="",'Tracking Data'!$C984&lt;&gt;"Blocked",'Tracking Data'!$C984&lt;&gt;"Aborted"),1,"")</f>
        <v/>
      </c>
      <c r="I984" t="str">
        <f ca="1">IF(AND('Tracking Data'!O984&lt;&gt;"",'Tracking Data'!P984="",'Tracking Data'!$C984&lt;&gt;"Blocked",'Tracking Data'!$C984&lt;&gt;"Aborted"),1,"")</f>
        <v/>
      </c>
      <c r="J984" t="str">
        <f ca="1">IF(AND('Tracking Data'!P984&lt;&gt;"",'Tracking Data'!Q984="",'Tracking Data'!$C984&lt;&gt;"Blocked",'Tracking Data'!$C984&lt;&gt;"Aborted"),1,"")</f>
        <v/>
      </c>
      <c r="K984" t="str">
        <f ca="1">IF(AND('Tracking Data'!Q984&lt;&gt;"",'Tracking Data'!R984="",'Tracking Data'!$C984&lt;&gt;"Blocked",'Tracking Data'!$C984&lt;&gt;"Aborted"),1,"")</f>
        <v/>
      </c>
      <c r="L984" t="str">
        <f>IF('Tracking Data'!R984&lt;&gt;"",1,"")</f>
        <v/>
      </c>
      <c r="M984" t="b">
        <f>IF('Tracking Data'!H984="XS",0,IF('Tracking Data'!H984="S",2,IF('Tracking Data'!H984="M",3,IF('Tracking Data'!H984="L",5,IF('Tracking Data'!H984="XL",10)))))</f>
        <v>0</v>
      </c>
      <c r="N984" s="22" t="e">
        <f>WORKDAY('Tracking Data'!K984,M984)</f>
        <v>#VALUE!</v>
      </c>
      <c r="O984" s="22" t="e">
        <f>IF(L984&lt;&gt;1,N984,'Tracking Data'!R984)</f>
        <v>#VALUE!</v>
      </c>
    </row>
    <row r="985" spans="5:15" x14ac:dyDescent="0.25">
      <c r="E985" t="str">
        <f ca="1">IF(AND('Tracking Data'!K985&lt;&gt;"",'Tracking Data'!L985="",'Tracking Data'!$C985&lt;&gt;"Blocked",'Tracking Data'!$C985&lt;&gt;"Aborted"),1,"")</f>
        <v/>
      </c>
      <c r="F985" t="str">
        <f ca="1">IF(AND('Tracking Data'!L985&lt;&gt;"",'Tracking Data'!M985="",'Tracking Data'!$C985&lt;&gt;"Blocked",'Tracking Data'!$C985&lt;&gt;"Aborted"),1,"")</f>
        <v/>
      </c>
      <c r="G985" t="str">
        <f ca="1">IF(AND('Tracking Data'!M985&lt;&gt;"",'Tracking Data'!N985="",'Tracking Data'!$C985&lt;&gt;"Blocked",'Tracking Data'!$C985&lt;&gt;"Aborted"),1,"")</f>
        <v/>
      </c>
      <c r="H985" t="str">
        <f ca="1">IF(AND('Tracking Data'!N985&lt;&gt;"",'Tracking Data'!O985="",'Tracking Data'!$C985&lt;&gt;"Blocked",'Tracking Data'!$C985&lt;&gt;"Aborted"),1,"")</f>
        <v/>
      </c>
      <c r="I985" t="str">
        <f ca="1">IF(AND('Tracking Data'!O985&lt;&gt;"",'Tracking Data'!P985="",'Tracking Data'!$C985&lt;&gt;"Blocked",'Tracking Data'!$C985&lt;&gt;"Aborted"),1,"")</f>
        <v/>
      </c>
      <c r="J985" t="str">
        <f ca="1">IF(AND('Tracking Data'!P985&lt;&gt;"",'Tracking Data'!Q985="",'Tracking Data'!$C985&lt;&gt;"Blocked",'Tracking Data'!$C985&lt;&gt;"Aborted"),1,"")</f>
        <v/>
      </c>
      <c r="K985" t="str">
        <f ca="1">IF(AND('Tracking Data'!Q985&lt;&gt;"",'Tracking Data'!R985="",'Tracking Data'!$C985&lt;&gt;"Blocked",'Tracking Data'!$C985&lt;&gt;"Aborted"),1,"")</f>
        <v/>
      </c>
      <c r="L985" t="str">
        <f>IF('Tracking Data'!R985&lt;&gt;"",1,"")</f>
        <v/>
      </c>
      <c r="M985" t="b">
        <f>IF('Tracking Data'!H985="XS",0,IF('Tracking Data'!H985="S",2,IF('Tracking Data'!H985="M",3,IF('Tracking Data'!H985="L",5,IF('Tracking Data'!H985="XL",10)))))</f>
        <v>0</v>
      </c>
      <c r="N985" s="22" t="e">
        <f>WORKDAY('Tracking Data'!K985,M985)</f>
        <v>#VALUE!</v>
      </c>
      <c r="O985" s="22" t="e">
        <f>IF(L985&lt;&gt;1,N985,'Tracking Data'!R985)</f>
        <v>#VALUE!</v>
      </c>
    </row>
    <row r="986" spans="5:15" x14ac:dyDescent="0.25">
      <c r="E986" t="str">
        <f ca="1">IF(AND('Tracking Data'!K986&lt;&gt;"",'Tracking Data'!L986="",'Tracking Data'!$C986&lt;&gt;"Blocked",'Tracking Data'!$C986&lt;&gt;"Aborted"),1,"")</f>
        <v/>
      </c>
      <c r="F986" t="str">
        <f ca="1">IF(AND('Tracking Data'!L986&lt;&gt;"",'Tracking Data'!M986="",'Tracking Data'!$C986&lt;&gt;"Blocked",'Tracking Data'!$C986&lt;&gt;"Aborted"),1,"")</f>
        <v/>
      </c>
      <c r="G986" t="str">
        <f ca="1">IF(AND('Tracking Data'!M986&lt;&gt;"",'Tracking Data'!N986="",'Tracking Data'!$C986&lt;&gt;"Blocked",'Tracking Data'!$C986&lt;&gt;"Aborted"),1,"")</f>
        <v/>
      </c>
      <c r="H986" t="str">
        <f ca="1">IF(AND('Tracking Data'!N986&lt;&gt;"",'Tracking Data'!O986="",'Tracking Data'!$C986&lt;&gt;"Blocked",'Tracking Data'!$C986&lt;&gt;"Aborted"),1,"")</f>
        <v/>
      </c>
      <c r="I986" t="str">
        <f ca="1">IF(AND('Tracking Data'!O986&lt;&gt;"",'Tracking Data'!P986="",'Tracking Data'!$C986&lt;&gt;"Blocked",'Tracking Data'!$C986&lt;&gt;"Aborted"),1,"")</f>
        <v/>
      </c>
      <c r="J986" t="str">
        <f ca="1">IF(AND('Tracking Data'!P986&lt;&gt;"",'Tracking Data'!Q986="",'Tracking Data'!$C986&lt;&gt;"Blocked",'Tracking Data'!$C986&lt;&gt;"Aborted"),1,"")</f>
        <v/>
      </c>
      <c r="K986" t="str">
        <f ca="1">IF(AND('Tracking Data'!Q986&lt;&gt;"",'Tracking Data'!R986="",'Tracking Data'!$C986&lt;&gt;"Blocked",'Tracking Data'!$C986&lt;&gt;"Aborted"),1,"")</f>
        <v/>
      </c>
      <c r="L986" t="str">
        <f>IF('Tracking Data'!R986&lt;&gt;"",1,"")</f>
        <v/>
      </c>
      <c r="M986" t="b">
        <f>IF('Tracking Data'!H986="XS",0,IF('Tracking Data'!H986="S",2,IF('Tracking Data'!H986="M",3,IF('Tracking Data'!H986="L",5,IF('Tracking Data'!H986="XL",10)))))</f>
        <v>0</v>
      </c>
      <c r="N986" s="22" t="e">
        <f>WORKDAY('Tracking Data'!K986,M986)</f>
        <v>#VALUE!</v>
      </c>
      <c r="O986" s="22" t="e">
        <f>IF(L986&lt;&gt;1,N986,'Tracking Data'!R986)</f>
        <v>#VALUE!</v>
      </c>
    </row>
    <row r="987" spans="5:15" x14ac:dyDescent="0.25">
      <c r="E987" t="str">
        <f ca="1">IF(AND('Tracking Data'!K987&lt;&gt;"",'Tracking Data'!L987="",'Tracking Data'!$C987&lt;&gt;"Blocked",'Tracking Data'!$C987&lt;&gt;"Aborted"),1,"")</f>
        <v/>
      </c>
      <c r="F987" t="str">
        <f ca="1">IF(AND('Tracking Data'!L987&lt;&gt;"",'Tracking Data'!M987="",'Tracking Data'!$C987&lt;&gt;"Blocked",'Tracking Data'!$C987&lt;&gt;"Aborted"),1,"")</f>
        <v/>
      </c>
      <c r="G987" t="str">
        <f ca="1">IF(AND('Tracking Data'!M987&lt;&gt;"",'Tracking Data'!N987="",'Tracking Data'!$C987&lt;&gt;"Blocked",'Tracking Data'!$C987&lt;&gt;"Aborted"),1,"")</f>
        <v/>
      </c>
      <c r="H987" t="str">
        <f ca="1">IF(AND('Tracking Data'!N987&lt;&gt;"",'Tracking Data'!O987="",'Tracking Data'!$C987&lt;&gt;"Blocked",'Tracking Data'!$C987&lt;&gt;"Aborted"),1,"")</f>
        <v/>
      </c>
      <c r="I987" t="str">
        <f ca="1">IF(AND('Tracking Data'!O987&lt;&gt;"",'Tracking Data'!P987="",'Tracking Data'!$C987&lt;&gt;"Blocked",'Tracking Data'!$C987&lt;&gt;"Aborted"),1,"")</f>
        <v/>
      </c>
      <c r="J987" t="str">
        <f ca="1">IF(AND('Tracking Data'!P987&lt;&gt;"",'Tracking Data'!Q987="",'Tracking Data'!$C987&lt;&gt;"Blocked",'Tracking Data'!$C987&lt;&gt;"Aborted"),1,"")</f>
        <v/>
      </c>
      <c r="K987" t="str">
        <f ca="1">IF(AND('Tracking Data'!Q987&lt;&gt;"",'Tracking Data'!R987="",'Tracking Data'!$C987&lt;&gt;"Blocked",'Tracking Data'!$C987&lt;&gt;"Aborted"),1,"")</f>
        <v/>
      </c>
      <c r="L987" t="str">
        <f>IF('Tracking Data'!R987&lt;&gt;"",1,"")</f>
        <v/>
      </c>
      <c r="M987" t="b">
        <f>IF('Tracking Data'!H987="XS",0,IF('Tracking Data'!H987="S",2,IF('Tracking Data'!H987="M",3,IF('Tracking Data'!H987="L",5,IF('Tracking Data'!H987="XL",10)))))</f>
        <v>0</v>
      </c>
      <c r="N987" s="22" t="e">
        <f>WORKDAY('Tracking Data'!K987,M987)</f>
        <v>#VALUE!</v>
      </c>
      <c r="O987" s="22" t="e">
        <f>IF(L987&lt;&gt;1,N987,'Tracking Data'!R987)</f>
        <v>#VALUE!</v>
      </c>
    </row>
    <row r="988" spans="5:15" x14ac:dyDescent="0.25">
      <c r="E988" t="str">
        <f ca="1">IF(AND('Tracking Data'!K988&lt;&gt;"",'Tracking Data'!L988="",'Tracking Data'!$C988&lt;&gt;"Blocked",'Tracking Data'!$C988&lt;&gt;"Aborted"),1,"")</f>
        <v/>
      </c>
      <c r="F988" t="str">
        <f ca="1">IF(AND('Tracking Data'!L988&lt;&gt;"",'Tracking Data'!M988="",'Tracking Data'!$C988&lt;&gt;"Blocked",'Tracking Data'!$C988&lt;&gt;"Aborted"),1,"")</f>
        <v/>
      </c>
      <c r="G988" t="str">
        <f ca="1">IF(AND('Tracking Data'!M988&lt;&gt;"",'Tracking Data'!N988="",'Tracking Data'!$C988&lt;&gt;"Blocked",'Tracking Data'!$C988&lt;&gt;"Aborted"),1,"")</f>
        <v/>
      </c>
      <c r="H988" t="str">
        <f ca="1">IF(AND('Tracking Data'!N988&lt;&gt;"",'Tracking Data'!O988="",'Tracking Data'!$C988&lt;&gt;"Blocked",'Tracking Data'!$C988&lt;&gt;"Aborted"),1,"")</f>
        <v/>
      </c>
      <c r="I988" t="str">
        <f ca="1">IF(AND('Tracking Data'!O988&lt;&gt;"",'Tracking Data'!P988="",'Tracking Data'!$C988&lt;&gt;"Blocked",'Tracking Data'!$C988&lt;&gt;"Aborted"),1,"")</f>
        <v/>
      </c>
      <c r="J988" t="str">
        <f ca="1">IF(AND('Tracking Data'!P988&lt;&gt;"",'Tracking Data'!Q988="",'Tracking Data'!$C988&lt;&gt;"Blocked",'Tracking Data'!$C988&lt;&gt;"Aborted"),1,"")</f>
        <v/>
      </c>
      <c r="K988" t="str">
        <f ca="1">IF(AND('Tracking Data'!Q988&lt;&gt;"",'Tracking Data'!R988="",'Tracking Data'!$C988&lt;&gt;"Blocked",'Tracking Data'!$C988&lt;&gt;"Aborted"),1,"")</f>
        <v/>
      </c>
      <c r="L988" t="str">
        <f>IF('Tracking Data'!R988&lt;&gt;"",1,"")</f>
        <v/>
      </c>
      <c r="M988" t="b">
        <f>IF('Tracking Data'!H988="XS",0,IF('Tracking Data'!H988="S",2,IF('Tracking Data'!H988="M",3,IF('Tracking Data'!H988="L",5,IF('Tracking Data'!H988="XL",10)))))</f>
        <v>0</v>
      </c>
      <c r="N988" s="22" t="e">
        <f>WORKDAY('Tracking Data'!K988,M988)</f>
        <v>#VALUE!</v>
      </c>
      <c r="O988" s="22" t="e">
        <f>IF(L988&lt;&gt;1,N988,'Tracking Data'!R988)</f>
        <v>#VALUE!</v>
      </c>
    </row>
    <row r="989" spans="5:15" x14ac:dyDescent="0.25">
      <c r="E989" t="str">
        <f ca="1">IF(AND('Tracking Data'!K989&lt;&gt;"",'Tracking Data'!L989="",'Tracking Data'!$C989&lt;&gt;"Blocked",'Tracking Data'!$C989&lt;&gt;"Aborted"),1,"")</f>
        <v/>
      </c>
      <c r="F989" t="str">
        <f ca="1">IF(AND('Tracking Data'!L989&lt;&gt;"",'Tracking Data'!M989="",'Tracking Data'!$C989&lt;&gt;"Blocked",'Tracking Data'!$C989&lt;&gt;"Aborted"),1,"")</f>
        <v/>
      </c>
      <c r="G989" t="str">
        <f ca="1">IF(AND('Tracking Data'!M989&lt;&gt;"",'Tracking Data'!N989="",'Tracking Data'!$C989&lt;&gt;"Blocked",'Tracking Data'!$C989&lt;&gt;"Aborted"),1,"")</f>
        <v/>
      </c>
      <c r="H989" t="str">
        <f ca="1">IF(AND('Tracking Data'!N989&lt;&gt;"",'Tracking Data'!O989="",'Tracking Data'!$C989&lt;&gt;"Blocked",'Tracking Data'!$C989&lt;&gt;"Aborted"),1,"")</f>
        <v/>
      </c>
      <c r="I989" t="str">
        <f ca="1">IF(AND('Tracking Data'!O989&lt;&gt;"",'Tracking Data'!P989="",'Tracking Data'!$C989&lt;&gt;"Blocked",'Tracking Data'!$C989&lt;&gt;"Aborted"),1,"")</f>
        <v/>
      </c>
      <c r="J989" t="str">
        <f ca="1">IF(AND('Tracking Data'!P989&lt;&gt;"",'Tracking Data'!Q989="",'Tracking Data'!$C989&lt;&gt;"Blocked",'Tracking Data'!$C989&lt;&gt;"Aborted"),1,"")</f>
        <v/>
      </c>
      <c r="K989" t="str">
        <f ca="1">IF(AND('Tracking Data'!Q989&lt;&gt;"",'Tracking Data'!R989="",'Tracking Data'!$C989&lt;&gt;"Blocked",'Tracking Data'!$C989&lt;&gt;"Aborted"),1,"")</f>
        <v/>
      </c>
      <c r="L989" t="str">
        <f>IF('Tracking Data'!R989&lt;&gt;"",1,"")</f>
        <v/>
      </c>
      <c r="M989" t="b">
        <f>IF('Tracking Data'!H989="XS",0,IF('Tracking Data'!H989="S",2,IF('Tracking Data'!H989="M",3,IF('Tracking Data'!H989="L",5,IF('Tracking Data'!H989="XL",10)))))</f>
        <v>0</v>
      </c>
      <c r="N989" s="22" t="e">
        <f>WORKDAY('Tracking Data'!K989,M989)</f>
        <v>#VALUE!</v>
      </c>
      <c r="O989" s="22" t="e">
        <f>IF(L989&lt;&gt;1,N989,'Tracking Data'!R989)</f>
        <v>#VALUE!</v>
      </c>
    </row>
    <row r="990" spans="5:15" x14ac:dyDescent="0.25">
      <c r="E990" t="str">
        <f ca="1">IF(AND('Tracking Data'!K990&lt;&gt;"",'Tracking Data'!L990="",'Tracking Data'!$C990&lt;&gt;"Blocked",'Tracking Data'!$C990&lt;&gt;"Aborted"),1,"")</f>
        <v/>
      </c>
      <c r="F990" t="str">
        <f ca="1">IF(AND('Tracking Data'!L990&lt;&gt;"",'Tracking Data'!M990="",'Tracking Data'!$C990&lt;&gt;"Blocked",'Tracking Data'!$C990&lt;&gt;"Aborted"),1,"")</f>
        <v/>
      </c>
      <c r="G990" t="str">
        <f ca="1">IF(AND('Tracking Data'!M990&lt;&gt;"",'Tracking Data'!N990="",'Tracking Data'!$C990&lt;&gt;"Blocked",'Tracking Data'!$C990&lt;&gt;"Aborted"),1,"")</f>
        <v/>
      </c>
      <c r="H990" t="str">
        <f ca="1">IF(AND('Tracking Data'!N990&lt;&gt;"",'Tracking Data'!O990="",'Tracking Data'!$C990&lt;&gt;"Blocked",'Tracking Data'!$C990&lt;&gt;"Aborted"),1,"")</f>
        <v/>
      </c>
      <c r="I990" t="str">
        <f ca="1">IF(AND('Tracking Data'!O990&lt;&gt;"",'Tracking Data'!P990="",'Tracking Data'!$C990&lt;&gt;"Blocked",'Tracking Data'!$C990&lt;&gt;"Aborted"),1,"")</f>
        <v/>
      </c>
      <c r="J990" t="str">
        <f ca="1">IF(AND('Tracking Data'!P990&lt;&gt;"",'Tracking Data'!Q990="",'Tracking Data'!$C990&lt;&gt;"Blocked",'Tracking Data'!$C990&lt;&gt;"Aborted"),1,"")</f>
        <v/>
      </c>
      <c r="K990" t="str">
        <f ca="1">IF(AND('Tracking Data'!Q990&lt;&gt;"",'Tracking Data'!R990="",'Tracking Data'!$C990&lt;&gt;"Blocked",'Tracking Data'!$C990&lt;&gt;"Aborted"),1,"")</f>
        <v/>
      </c>
      <c r="L990" t="str">
        <f>IF('Tracking Data'!R990&lt;&gt;"",1,"")</f>
        <v/>
      </c>
      <c r="M990" t="b">
        <f>IF('Tracking Data'!H990="XS",0,IF('Tracking Data'!H990="S",2,IF('Tracking Data'!H990="M",3,IF('Tracking Data'!H990="L",5,IF('Tracking Data'!H990="XL",10)))))</f>
        <v>0</v>
      </c>
      <c r="N990" s="22" t="e">
        <f>WORKDAY('Tracking Data'!K990,M990)</f>
        <v>#VALUE!</v>
      </c>
      <c r="O990" s="22" t="e">
        <f>IF(L990&lt;&gt;1,N990,'Tracking Data'!R990)</f>
        <v>#VALUE!</v>
      </c>
    </row>
    <row r="991" spans="5:15" x14ac:dyDescent="0.25">
      <c r="E991" t="str">
        <f ca="1">IF(AND('Tracking Data'!K991&lt;&gt;"",'Tracking Data'!L991="",'Tracking Data'!$C991&lt;&gt;"Blocked",'Tracking Data'!$C991&lt;&gt;"Aborted"),1,"")</f>
        <v/>
      </c>
      <c r="F991" t="str">
        <f ca="1">IF(AND('Tracking Data'!L991&lt;&gt;"",'Tracking Data'!M991="",'Tracking Data'!$C991&lt;&gt;"Blocked",'Tracking Data'!$C991&lt;&gt;"Aborted"),1,"")</f>
        <v/>
      </c>
      <c r="G991" t="str">
        <f ca="1">IF(AND('Tracking Data'!M991&lt;&gt;"",'Tracking Data'!N991="",'Tracking Data'!$C991&lt;&gt;"Blocked",'Tracking Data'!$C991&lt;&gt;"Aborted"),1,"")</f>
        <v/>
      </c>
      <c r="H991" t="str">
        <f ca="1">IF(AND('Tracking Data'!N991&lt;&gt;"",'Tracking Data'!O991="",'Tracking Data'!$C991&lt;&gt;"Blocked",'Tracking Data'!$C991&lt;&gt;"Aborted"),1,"")</f>
        <v/>
      </c>
      <c r="I991" t="str">
        <f ca="1">IF(AND('Tracking Data'!O991&lt;&gt;"",'Tracking Data'!P991="",'Tracking Data'!$C991&lt;&gt;"Blocked",'Tracking Data'!$C991&lt;&gt;"Aborted"),1,"")</f>
        <v/>
      </c>
      <c r="J991" t="str">
        <f ca="1">IF(AND('Tracking Data'!P991&lt;&gt;"",'Tracking Data'!Q991="",'Tracking Data'!$C991&lt;&gt;"Blocked",'Tracking Data'!$C991&lt;&gt;"Aborted"),1,"")</f>
        <v/>
      </c>
      <c r="K991" t="str">
        <f ca="1">IF(AND('Tracking Data'!Q991&lt;&gt;"",'Tracking Data'!R991="",'Tracking Data'!$C991&lt;&gt;"Blocked",'Tracking Data'!$C991&lt;&gt;"Aborted"),1,"")</f>
        <v/>
      </c>
      <c r="L991" t="str">
        <f>IF('Tracking Data'!R991&lt;&gt;"",1,"")</f>
        <v/>
      </c>
      <c r="M991" t="b">
        <f>IF('Tracking Data'!H991="XS",0,IF('Tracking Data'!H991="S",2,IF('Tracking Data'!H991="M",3,IF('Tracking Data'!H991="L",5,IF('Tracking Data'!H991="XL",10)))))</f>
        <v>0</v>
      </c>
      <c r="N991" s="22" t="e">
        <f>WORKDAY('Tracking Data'!K991,M991)</f>
        <v>#VALUE!</v>
      </c>
      <c r="O991" s="22" t="e">
        <f>IF(L991&lt;&gt;1,N991,'Tracking Data'!R991)</f>
        <v>#VALUE!</v>
      </c>
    </row>
    <row r="992" spans="5:15" x14ac:dyDescent="0.25">
      <c r="E992" t="str">
        <f ca="1">IF(AND('Tracking Data'!K992&lt;&gt;"",'Tracking Data'!L992="",'Tracking Data'!$C992&lt;&gt;"Blocked",'Tracking Data'!$C992&lt;&gt;"Aborted"),1,"")</f>
        <v/>
      </c>
      <c r="F992" t="str">
        <f ca="1">IF(AND('Tracking Data'!L992&lt;&gt;"",'Tracking Data'!M992="",'Tracking Data'!$C992&lt;&gt;"Blocked",'Tracking Data'!$C992&lt;&gt;"Aborted"),1,"")</f>
        <v/>
      </c>
      <c r="G992" t="str">
        <f ca="1">IF(AND('Tracking Data'!M992&lt;&gt;"",'Tracking Data'!N992="",'Tracking Data'!$C992&lt;&gt;"Blocked",'Tracking Data'!$C992&lt;&gt;"Aborted"),1,"")</f>
        <v/>
      </c>
      <c r="H992" t="str">
        <f ca="1">IF(AND('Tracking Data'!N992&lt;&gt;"",'Tracking Data'!O992="",'Tracking Data'!$C992&lt;&gt;"Blocked",'Tracking Data'!$C992&lt;&gt;"Aborted"),1,"")</f>
        <v/>
      </c>
      <c r="I992" t="str">
        <f ca="1">IF(AND('Tracking Data'!O992&lt;&gt;"",'Tracking Data'!P992="",'Tracking Data'!$C992&lt;&gt;"Blocked",'Tracking Data'!$C992&lt;&gt;"Aborted"),1,"")</f>
        <v/>
      </c>
      <c r="J992" t="str">
        <f ca="1">IF(AND('Tracking Data'!P992&lt;&gt;"",'Tracking Data'!Q992="",'Tracking Data'!$C992&lt;&gt;"Blocked",'Tracking Data'!$C992&lt;&gt;"Aborted"),1,"")</f>
        <v/>
      </c>
      <c r="K992" t="str">
        <f ca="1">IF(AND('Tracking Data'!Q992&lt;&gt;"",'Tracking Data'!R992="",'Tracking Data'!$C992&lt;&gt;"Blocked",'Tracking Data'!$C992&lt;&gt;"Aborted"),1,"")</f>
        <v/>
      </c>
      <c r="L992" t="str">
        <f>IF('Tracking Data'!R992&lt;&gt;"",1,"")</f>
        <v/>
      </c>
      <c r="M992" t="b">
        <f>IF('Tracking Data'!H992="XS",0,IF('Tracking Data'!H992="S",2,IF('Tracking Data'!H992="M",3,IF('Tracking Data'!H992="L",5,IF('Tracking Data'!H992="XL",10)))))</f>
        <v>0</v>
      </c>
      <c r="N992" s="22" t="e">
        <f>WORKDAY('Tracking Data'!K992,M992)</f>
        <v>#VALUE!</v>
      </c>
      <c r="O992" s="22" t="e">
        <f>IF(L992&lt;&gt;1,N992,'Tracking Data'!R992)</f>
        <v>#VALUE!</v>
      </c>
    </row>
    <row r="993" spans="5:15" x14ac:dyDescent="0.25">
      <c r="E993" t="str">
        <f ca="1">IF(AND('Tracking Data'!K993&lt;&gt;"",'Tracking Data'!L993="",'Tracking Data'!$C993&lt;&gt;"Blocked",'Tracking Data'!$C993&lt;&gt;"Aborted"),1,"")</f>
        <v/>
      </c>
      <c r="F993" t="str">
        <f ca="1">IF(AND('Tracking Data'!L993&lt;&gt;"",'Tracking Data'!M993="",'Tracking Data'!$C993&lt;&gt;"Blocked",'Tracking Data'!$C993&lt;&gt;"Aborted"),1,"")</f>
        <v/>
      </c>
      <c r="G993" t="str">
        <f ca="1">IF(AND('Tracking Data'!M993&lt;&gt;"",'Tracking Data'!N993="",'Tracking Data'!$C993&lt;&gt;"Blocked",'Tracking Data'!$C993&lt;&gt;"Aborted"),1,"")</f>
        <v/>
      </c>
      <c r="H993" t="str">
        <f ca="1">IF(AND('Tracking Data'!N993&lt;&gt;"",'Tracking Data'!O993="",'Tracking Data'!$C993&lt;&gt;"Blocked",'Tracking Data'!$C993&lt;&gt;"Aborted"),1,"")</f>
        <v/>
      </c>
      <c r="I993" t="str">
        <f ca="1">IF(AND('Tracking Data'!O993&lt;&gt;"",'Tracking Data'!P993="",'Tracking Data'!$C993&lt;&gt;"Blocked",'Tracking Data'!$C993&lt;&gt;"Aborted"),1,"")</f>
        <v/>
      </c>
      <c r="J993" t="str">
        <f ca="1">IF(AND('Tracking Data'!P993&lt;&gt;"",'Tracking Data'!Q993="",'Tracking Data'!$C993&lt;&gt;"Blocked",'Tracking Data'!$C993&lt;&gt;"Aborted"),1,"")</f>
        <v/>
      </c>
      <c r="K993" t="str">
        <f ca="1">IF(AND('Tracking Data'!Q993&lt;&gt;"",'Tracking Data'!R993="",'Tracking Data'!$C993&lt;&gt;"Blocked",'Tracking Data'!$C993&lt;&gt;"Aborted"),1,"")</f>
        <v/>
      </c>
      <c r="L993" t="str">
        <f>IF('Tracking Data'!R993&lt;&gt;"",1,"")</f>
        <v/>
      </c>
      <c r="M993" t="b">
        <f>IF('Tracking Data'!H993="XS",0,IF('Tracking Data'!H993="S",2,IF('Tracking Data'!H993="M",3,IF('Tracking Data'!H993="L",5,IF('Tracking Data'!H993="XL",10)))))</f>
        <v>0</v>
      </c>
      <c r="N993" s="22" t="e">
        <f>WORKDAY('Tracking Data'!K993,M993)</f>
        <v>#VALUE!</v>
      </c>
      <c r="O993" s="22" t="e">
        <f>IF(L993&lt;&gt;1,N993,'Tracking Data'!R993)</f>
        <v>#VALUE!</v>
      </c>
    </row>
    <row r="994" spans="5:15" x14ac:dyDescent="0.25">
      <c r="E994" t="str">
        <f ca="1">IF(AND('Tracking Data'!K994&lt;&gt;"",'Tracking Data'!L994="",'Tracking Data'!$C994&lt;&gt;"Blocked",'Tracking Data'!$C994&lt;&gt;"Aborted"),1,"")</f>
        <v/>
      </c>
      <c r="F994" t="str">
        <f ca="1">IF(AND('Tracking Data'!L994&lt;&gt;"",'Tracking Data'!M994="",'Tracking Data'!$C994&lt;&gt;"Blocked",'Tracking Data'!$C994&lt;&gt;"Aborted"),1,"")</f>
        <v/>
      </c>
      <c r="G994" t="str">
        <f ca="1">IF(AND('Tracking Data'!M994&lt;&gt;"",'Tracking Data'!N994="",'Tracking Data'!$C994&lt;&gt;"Blocked",'Tracking Data'!$C994&lt;&gt;"Aborted"),1,"")</f>
        <v/>
      </c>
      <c r="H994" t="str">
        <f ca="1">IF(AND('Tracking Data'!N994&lt;&gt;"",'Tracking Data'!O994="",'Tracking Data'!$C994&lt;&gt;"Blocked",'Tracking Data'!$C994&lt;&gt;"Aborted"),1,"")</f>
        <v/>
      </c>
      <c r="I994" t="str">
        <f ca="1">IF(AND('Tracking Data'!O994&lt;&gt;"",'Tracking Data'!P994="",'Tracking Data'!$C994&lt;&gt;"Blocked",'Tracking Data'!$C994&lt;&gt;"Aborted"),1,"")</f>
        <v/>
      </c>
      <c r="J994" t="str">
        <f ca="1">IF(AND('Tracking Data'!P994&lt;&gt;"",'Tracking Data'!Q994="",'Tracking Data'!$C994&lt;&gt;"Blocked",'Tracking Data'!$C994&lt;&gt;"Aborted"),1,"")</f>
        <v/>
      </c>
      <c r="K994" t="str">
        <f ca="1">IF(AND('Tracking Data'!Q994&lt;&gt;"",'Tracking Data'!R994="",'Tracking Data'!$C994&lt;&gt;"Blocked",'Tracking Data'!$C994&lt;&gt;"Aborted"),1,"")</f>
        <v/>
      </c>
      <c r="L994" t="str">
        <f>IF('Tracking Data'!R994&lt;&gt;"",1,"")</f>
        <v/>
      </c>
      <c r="M994" t="b">
        <f>IF('Tracking Data'!H994="XS",0,IF('Tracking Data'!H994="S",2,IF('Tracking Data'!H994="M",3,IF('Tracking Data'!H994="L",5,IF('Tracking Data'!H994="XL",10)))))</f>
        <v>0</v>
      </c>
      <c r="N994" s="22" t="e">
        <f>WORKDAY('Tracking Data'!K994,M994)</f>
        <v>#VALUE!</v>
      </c>
      <c r="O994" s="22" t="e">
        <f>IF(L994&lt;&gt;1,N994,'Tracking Data'!R994)</f>
        <v>#VALUE!</v>
      </c>
    </row>
    <row r="995" spans="5:15" x14ac:dyDescent="0.25">
      <c r="E995" t="str">
        <f ca="1">IF(AND('Tracking Data'!K995&lt;&gt;"",'Tracking Data'!L995="",'Tracking Data'!$C995&lt;&gt;"Blocked",'Tracking Data'!$C995&lt;&gt;"Aborted"),1,"")</f>
        <v/>
      </c>
      <c r="F995" t="str">
        <f ca="1">IF(AND('Tracking Data'!L995&lt;&gt;"",'Tracking Data'!M995="",'Tracking Data'!$C995&lt;&gt;"Blocked",'Tracking Data'!$C995&lt;&gt;"Aborted"),1,"")</f>
        <v/>
      </c>
      <c r="G995" t="str">
        <f ca="1">IF(AND('Tracking Data'!M995&lt;&gt;"",'Tracking Data'!N995="",'Tracking Data'!$C995&lt;&gt;"Blocked",'Tracking Data'!$C995&lt;&gt;"Aborted"),1,"")</f>
        <v/>
      </c>
      <c r="H995" t="str">
        <f ca="1">IF(AND('Tracking Data'!N995&lt;&gt;"",'Tracking Data'!O995="",'Tracking Data'!$C995&lt;&gt;"Blocked",'Tracking Data'!$C995&lt;&gt;"Aborted"),1,"")</f>
        <v/>
      </c>
      <c r="I995" t="str">
        <f ca="1">IF(AND('Tracking Data'!O995&lt;&gt;"",'Tracking Data'!P995="",'Tracking Data'!$C995&lt;&gt;"Blocked",'Tracking Data'!$C995&lt;&gt;"Aborted"),1,"")</f>
        <v/>
      </c>
      <c r="J995" t="str">
        <f ca="1">IF(AND('Tracking Data'!P995&lt;&gt;"",'Tracking Data'!Q995="",'Tracking Data'!$C995&lt;&gt;"Blocked",'Tracking Data'!$C995&lt;&gt;"Aborted"),1,"")</f>
        <v/>
      </c>
      <c r="K995" t="str">
        <f ca="1">IF(AND('Tracking Data'!Q995&lt;&gt;"",'Tracking Data'!R995="",'Tracking Data'!$C995&lt;&gt;"Blocked",'Tracking Data'!$C995&lt;&gt;"Aborted"),1,"")</f>
        <v/>
      </c>
      <c r="L995" t="str">
        <f>IF('Tracking Data'!R995&lt;&gt;"",1,"")</f>
        <v/>
      </c>
      <c r="M995" t="b">
        <f>IF('Tracking Data'!H995="XS",0,IF('Tracking Data'!H995="S",2,IF('Tracking Data'!H995="M",3,IF('Tracking Data'!H995="L",5,IF('Tracking Data'!H995="XL",10)))))</f>
        <v>0</v>
      </c>
      <c r="N995" s="22" t="e">
        <f>WORKDAY('Tracking Data'!K995,M995)</f>
        <v>#VALUE!</v>
      </c>
      <c r="O995" s="22" t="e">
        <f>IF(L995&lt;&gt;1,N995,'Tracking Data'!R995)</f>
        <v>#VALUE!</v>
      </c>
    </row>
    <row r="996" spans="5:15" x14ac:dyDescent="0.25">
      <c r="E996" t="str">
        <f ca="1">IF(AND('Tracking Data'!K996&lt;&gt;"",'Tracking Data'!L996="",'Tracking Data'!$C996&lt;&gt;"Blocked",'Tracking Data'!$C996&lt;&gt;"Aborted"),1,"")</f>
        <v/>
      </c>
      <c r="F996" t="str">
        <f ca="1">IF(AND('Tracking Data'!L996&lt;&gt;"",'Tracking Data'!M996="",'Tracking Data'!$C996&lt;&gt;"Blocked",'Tracking Data'!$C996&lt;&gt;"Aborted"),1,"")</f>
        <v/>
      </c>
      <c r="G996" t="str">
        <f ca="1">IF(AND('Tracking Data'!M996&lt;&gt;"",'Tracking Data'!N996="",'Tracking Data'!$C996&lt;&gt;"Blocked",'Tracking Data'!$C996&lt;&gt;"Aborted"),1,"")</f>
        <v/>
      </c>
      <c r="H996" t="str">
        <f ca="1">IF(AND('Tracking Data'!N996&lt;&gt;"",'Tracking Data'!O996="",'Tracking Data'!$C996&lt;&gt;"Blocked",'Tracking Data'!$C996&lt;&gt;"Aborted"),1,"")</f>
        <v/>
      </c>
      <c r="I996" t="str">
        <f ca="1">IF(AND('Tracking Data'!O996&lt;&gt;"",'Tracking Data'!P996="",'Tracking Data'!$C996&lt;&gt;"Blocked",'Tracking Data'!$C996&lt;&gt;"Aborted"),1,"")</f>
        <v/>
      </c>
      <c r="J996" t="str">
        <f ca="1">IF(AND('Tracking Data'!P996&lt;&gt;"",'Tracking Data'!Q996="",'Tracking Data'!$C996&lt;&gt;"Blocked",'Tracking Data'!$C996&lt;&gt;"Aborted"),1,"")</f>
        <v/>
      </c>
      <c r="K996" t="str">
        <f ca="1">IF(AND('Tracking Data'!Q996&lt;&gt;"",'Tracking Data'!R996="",'Tracking Data'!$C996&lt;&gt;"Blocked",'Tracking Data'!$C996&lt;&gt;"Aborted"),1,"")</f>
        <v/>
      </c>
      <c r="L996" t="str">
        <f>IF('Tracking Data'!R996&lt;&gt;"",1,"")</f>
        <v/>
      </c>
      <c r="M996" t="b">
        <f>IF('Tracking Data'!H996="XS",0,IF('Tracking Data'!H996="S",2,IF('Tracking Data'!H996="M",3,IF('Tracking Data'!H996="L",5,IF('Tracking Data'!H996="XL",10)))))</f>
        <v>0</v>
      </c>
      <c r="N996" s="22" t="e">
        <f>WORKDAY('Tracking Data'!K996,M996)</f>
        <v>#VALUE!</v>
      </c>
      <c r="O996" s="22" t="e">
        <f>IF(L996&lt;&gt;1,N996,'Tracking Data'!R996)</f>
        <v>#VALUE!</v>
      </c>
    </row>
    <row r="997" spans="5:15" x14ac:dyDescent="0.25">
      <c r="E997" t="str">
        <f ca="1">IF(AND('Tracking Data'!K997&lt;&gt;"",'Tracking Data'!L997="",'Tracking Data'!$C997&lt;&gt;"Blocked",'Tracking Data'!$C997&lt;&gt;"Aborted"),1,"")</f>
        <v/>
      </c>
      <c r="F997" t="str">
        <f ca="1">IF(AND('Tracking Data'!L997&lt;&gt;"",'Tracking Data'!M997="",'Tracking Data'!$C997&lt;&gt;"Blocked",'Tracking Data'!$C997&lt;&gt;"Aborted"),1,"")</f>
        <v/>
      </c>
      <c r="G997" t="str">
        <f ca="1">IF(AND('Tracking Data'!M997&lt;&gt;"",'Tracking Data'!N997="",'Tracking Data'!$C997&lt;&gt;"Blocked",'Tracking Data'!$C997&lt;&gt;"Aborted"),1,"")</f>
        <v/>
      </c>
      <c r="H997" t="str">
        <f ca="1">IF(AND('Tracking Data'!N997&lt;&gt;"",'Tracking Data'!O997="",'Tracking Data'!$C997&lt;&gt;"Blocked",'Tracking Data'!$C997&lt;&gt;"Aborted"),1,"")</f>
        <v/>
      </c>
      <c r="I997" t="str">
        <f ca="1">IF(AND('Tracking Data'!O997&lt;&gt;"",'Tracking Data'!P997="",'Tracking Data'!$C997&lt;&gt;"Blocked",'Tracking Data'!$C997&lt;&gt;"Aborted"),1,"")</f>
        <v/>
      </c>
      <c r="J997" t="str">
        <f ca="1">IF(AND('Tracking Data'!P997&lt;&gt;"",'Tracking Data'!Q997="",'Tracking Data'!$C997&lt;&gt;"Blocked",'Tracking Data'!$C997&lt;&gt;"Aborted"),1,"")</f>
        <v/>
      </c>
      <c r="K997" t="str">
        <f ca="1">IF(AND('Tracking Data'!Q997&lt;&gt;"",'Tracking Data'!R997="",'Tracking Data'!$C997&lt;&gt;"Blocked",'Tracking Data'!$C997&lt;&gt;"Aborted"),1,"")</f>
        <v/>
      </c>
      <c r="L997" t="str">
        <f>IF('Tracking Data'!R997&lt;&gt;"",1,"")</f>
        <v/>
      </c>
      <c r="M997" t="b">
        <f>IF('Tracking Data'!H997="XS",0,IF('Tracking Data'!H997="S",2,IF('Tracking Data'!H997="M",3,IF('Tracking Data'!H997="L",5,IF('Tracking Data'!H997="XL",10)))))</f>
        <v>0</v>
      </c>
      <c r="N997" s="22" t="e">
        <f>WORKDAY('Tracking Data'!K997,M997)</f>
        <v>#VALUE!</v>
      </c>
      <c r="O997" s="22" t="e">
        <f>IF(L997&lt;&gt;1,N997,'Tracking Data'!R997)</f>
        <v>#VALUE!</v>
      </c>
    </row>
    <row r="998" spans="5:15" x14ac:dyDescent="0.25">
      <c r="E998" t="str">
        <f ca="1">IF(AND('Tracking Data'!K998&lt;&gt;"",'Tracking Data'!L998="",'Tracking Data'!$C998&lt;&gt;"Blocked",'Tracking Data'!$C998&lt;&gt;"Aborted"),1,"")</f>
        <v/>
      </c>
      <c r="F998" t="str">
        <f ca="1">IF(AND('Tracking Data'!L998&lt;&gt;"",'Tracking Data'!M998="",'Tracking Data'!$C998&lt;&gt;"Blocked",'Tracking Data'!$C998&lt;&gt;"Aborted"),1,"")</f>
        <v/>
      </c>
      <c r="G998" t="str">
        <f ca="1">IF(AND('Tracking Data'!M998&lt;&gt;"",'Tracking Data'!N998="",'Tracking Data'!$C998&lt;&gt;"Blocked",'Tracking Data'!$C998&lt;&gt;"Aborted"),1,"")</f>
        <v/>
      </c>
      <c r="H998" t="str">
        <f ca="1">IF(AND('Tracking Data'!N998&lt;&gt;"",'Tracking Data'!O998="",'Tracking Data'!$C998&lt;&gt;"Blocked",'Tracking Data'!$C998&lt;&gt;"Aborted"),1,"")</f>
        <v/>
      </c>
      <c r="I998" t="str">
        <f ca="1">IF(AND('Tracking Data'!O998&lt;&gt;"",'Tracking Data'!P998="",'Tracking Data'!$C998&lt;&gt;"Blocked",'Tracking Data'!$C998&lt;&gt;"Aborted"),1,"")</f>
        <v/>
      </c>
      <c r="J998" t="str">
        <f ca="1">IF(AND('Tracking Data'!P998&lt;&gt;"",'Tracking Data'!Q998="",'Tracking Data'!$C998&lt;&gt;"Blocked",'Tracking Data'!$C998&lt;&gt;"Aborted"),1,"")</f>
        <v/>
      </c>
      <c r="K998" t="str">
        <f ca="1">IF(AND('Tracking Data'!Q998&lt;&gt;"",'Tracking Data'!R998="",'Tracking Data'!$C998&lt;&gt;"Blocked",'Tracking Data'!$C998&lt;&gt;"Aborted"),1,"")</f>
        <v/>
      </c>
      <c r="L998" t="str">
        <f>IF('Tracking Data'!R998&lt;&gt;"",1,"")</f>
        <v/>
      </c>
      <c r="M998" t="b">
        <f>IF('Tracking Data'!H998="XS",0,IF('Tracking Data'!H998="S",2,IF('Tracking Data'!H998="M",3,IF('Tracking Data'!H998="L",5,IF('Tracking Data'!H998="XL",10)))))</f>
        <v>0</v>
      </c>
      <c r="N998" s="22" t="e">
        <f>WORKDAY('Tracking Data'!K998,M998)</f>
        <v>#VALUE!</v>
      </c>
      <c r="O998" s="22" t="e">
        <f>IF(L998&lt;&gt;1,N998,'Tracking Data'!R998)</f>
        <v>#VALUE!</v>
      </c>
    </row>
    <row r="999" spans="5:15" x14ac:dyDescent="0.25">
      <c r="E999" t="str">
        <f ca="1">IF(AND('Tracking Data'!K999&lt;&gt;"",'Tracking Data'!L999="",'Tracking Data'!$C999&lt;&gt;"Blocked",'Tracking Data'!$C999&lt;&gt;"Aborted"),1,"")</f>
        <v/>
      </c>
      <c r="F999" t="str">
        <f ca="1">IF(AND('Tracking Data'!L999&lt;&gt;"",'Tracking Data'!M999="",'Tracking Data'!$C999&lt;&gt;"Blocked",'Tracking Data'!$C999&lt;&gt;"Aborted"),1,"")</f>
        <v/>
      </c>
      <c r="G999" t="str">
        <f ca="1">IF(AND('Tracking Data'!M999&lt;&gt;"",'Tracking Data'!N999="",'Tracking Data'!$C999&lt;&gt;"Blocked",'Tracking Data'!$C999&lt;&gt;"Aborted"),1,"")</f>
        <v/>
      </c>
      <c r="H999" t="str">
        <f ca="1">IF(AND('Tracking Data'!N999&lt;&gt;"",'Tracking Data'!O999="",'Tracking Data'!$C999&lt;&gt;"Blocked",'Tracking Data'!$C999&lt;&gt;"Aborted"),1,"")</f>
        <v/>
      </c>
      <c r="I999" t="str">
        <f ca="1">IF(AND('Tracking Data'!O999&lt;&gt;"",'Tracking Data'!P999="",'Tracking Data'!$C999&lt;&gt;"Blocked",'Tracking Data'!$C999&lt;&gt;"Aborted"),1,"")</f>
        <v/>
      </c>
      <c r="J999" t="str">
        <f ca="1">IF(AND('Tracking Data'!P999&lt;&gt;"",'Tracking Data'!Q999="",'Tracking Data'!$C999&lt;&gt;"Blocked",'Tracking Data'!$C999&lt;&gt;"Aborted"),1,"")</f>
        <v/>
      </c>
      <c r="K999" t="str">
        <f ca="1">IF(AND('Tracking Data'!Q999&lt;&gt;"",'Tracking Data'!R999="",'Tracking Data'!$C999&lt;&gt;"Blocked",'Tracking Data'!$C999&lt;&gt;"Aborted"),1,"")</f>
        <v/>
      </c>
      <c r="L999" t="str">
        <f>IF('Tracking Data'!R999&lt;&gt;"",1,"")</f>
        <v/>
      </c>
      <c r="M999" t="b">
        <f>IF('Tracking Data'!H999="XS",0,IF('Tracking Data'!H999="S",2,IF('Tracking Data'!H999="M",3,IF('Tracking Data'!H999="L",5,IF('Tracking Data'!H999="XL",10)))))</f>
        <v>0</v>
      </c>
      <c r="N999" s="22" t="e">
        <f>WORKDAY('Tracking Data'!K999,M999)</f>
        <v>#VALUE!</v>
      </c>
      <c r="O999" s="22" t="e">
        <f>IF(L999&lt;&gt;1,N999,'Tracking Data'!R999)</f>
        <v>#VALUE!</v>
      </c>
    </row>
    <row r="1000" spans="5:15" x14ac:dyDescent="0.25">
      <c r="E1000" t="str">
        <f ca="1">IF(AND('Tracking Data'!K1000&lt;&gt;"",'Tracking Data'!L1000="",'Tracking Data'!$C1000&lt;&gt;"Blocked",'Tracking Data'!$C1000&lt;&gt;"Aborted"),1,"")</f>
        <v/>
      </c>
      <c r="F1000" t="str">
        <f ca="1">IF(AND('Tracking Data'!L1000&lt;&gt;"",'Tracking Data'!M1000="",'Tracking Data'!$C1000&lt;&gt;"Blocked",'Tracking Data'!$C1000&lt;&gt;"Aborted"),1,"")</f>
        <v/>
      </c>
      <c r="G1000" t="str">
        <f ca="1">IF(AND('Tracking Data'!M1000&lt;&gt;"",'Tracking Data'!N1000="",'Tracking Data'!$C1000&lt;&gt;"Blocked",'Tracking Data'!$C1000&lt;&gt;"Aborted"),1,"")</f>
        <v/>
      </c>
      <c r="H1000" t="str">
        <f ca="1">IF(AND('Tracking Data'!N1000&lt;&gt;"",'Tracking Data'!O1000="",'Tracking Data'!$C1000&lt;&gt;"Blocked",'Tracking Data'!$C1000&lt;&gt;"Aborted"),1,"")</f>
        <v/>
      </c>
      <c r="I1000" t="str">
        <f ca="1">IF(AND('Tracking Data'!O1000&lt;&gt;"",'Tracking Data'!P1000="",'Tracking Data'!$C1000&lt;&gt;"Blocked",'Tracking Data'!$C1000&lt;&gt;"Aborted"),1,"")</f>
        <v/>
      </c>
      <c r="J1000" t="str">
        <f ca="1">IF(AND('Tracking Data'!P1000&lt;&gt;"",'Tracking Data'!Q1000="",'Tracking Data'!$C1000&lt;&gt;"Blocked",'Tracking Data'!$C1000&lt;&gt;"Aborted"),1,"")</f>
        <v/>
      </c>
      <c r="K1000" t="str">
        <f ca="1">IF(AND('Tracking Data'!Q1000&lt;&gt;"",'Tracking Data'!R1000="",'Tracking Data'!$C1000&lt;&gt;"Blocked",'Tracking Data'!$C1000&lt;&gt;"Aborted"),1,"")</f>
        <v/>
      </c>
      <c r="L1000" t="str">
        <f>IF('Tracking Data'!R1000&lt;&gt;"",1,"")</f>
        <v/>
      </c>
      <c r="M1000" t="b">
        <f>IF('Tracking Data'!H1000="XS",0,IF('Tracking Data'!H1000="S",2,IF('Tracking Data'!H1000="M",3,IF('Tracking Data'!H1000="L",5,IF('Tracking Data'!H1000="XL",10)))))</f>
        <v>0</v>
      </c>
      <c r="N1000" s="22" t="e">
        <f>WORKDAY('Tracking Data'!K1000,M1000)</f>
        <v>#VALUE!</v>
      </c>
      <c r="O1000" s="22" t="e">
        <f>IF(L1000&lt;&gt;1,N1000,'Tracking Data'!R1000)</f>
        <v>#VALUE!</v>
      </c>
    </row>
  </sheetData>
  <mergeCells count="7">
    <mergeCell ref="N1:N2"/>
    <mergeCell ref="A1:A2"/>
    <mergeCell ref="B1:B2"/>
    <mergeCell ref="C1:C2"/>
    <mergeCell ref="D1:D2"/>
    <mergeCell ref="L1:L2"/>
    <mergeCell ref="M1:M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3" operator="greaterThan" id="{7783F731-B81E-4966-8C3C-BD7D1C555298}">
            <xm:f>'Tracking Data'!$K$2</xm:f>
            <x14:dxf>
              <font>
                <color rgb="FF9C0006"/>
              </font>
              <fill>
                <patternFill>
                  <bgColor rgb="FFFFC7CE"/>
                </patternFill>
              </fill>
            </x14:dxf>
          </x14:cfRule>
          <xm:sqref>E2</xm:sqref>
        </x14:conditionalFormatting>
        <x14:conditionalFormatting xmlns:xm="http://schemas.microsoft.com/office/excel/2006/main">
          <x14:cfRule type="cellIs" priority="7" operator="equal" id="{1FA18816-69F5-4358-8E3F-4D0337591E79}">
            <xm:f>'Tracking Data'!$M$1</xm:f>
            <x14:dxf>
              <font>
                <color rgb="FF006100"/>
              </font>
              <fill>
                <patternFill>
                  <bgColor rgb="FFC6EFCE"/>
                </patternFill>
              </fill>
            </x14:dxf>
          </x14:cfRule>
          <x14:cfRule type="cellIs" priority="8" operator="lessThan" id="{37A00120-7BD5-470B-AD18-85E7958809F3}">
            <xm:f>'Tracking Data'!$M$1</xm:f>
            <x14:dxf>
              <font>
                <color rgb="FF9C6500"/>
              </font>
              <fill>
                <patternFill>
                  <bgColor rgb="FFFFEB9C"/>
                </patternFill>
              </fill>
            </x14:dxf>
          </x14:cfRule>
          <x14:cfRule type="cellIs" priority="12" operator="greaterThan" id="{904358E3-6BC0-482D-A679-322470664FB8}">
            <xm:f>'Tracking Data'!$M$1</xm:f>
            <x14:dxf>
              <font>
                <color rgb="FF9C0006"/>
              </font>
              <fill>
                <patternFill>
                  <bgColor rgb="FFFFC7CE"/>
                </patternFill>
              </fill>
            </x14:dxf>
          </x14:cfRule>
          <xm:sqref>G1</xm:sqref>
        </x14:conditionalFormatting>
        <x14:conditionalFormatting xmlns:xm="http://schemas.microsoft.com/office/excel/2006/main">
          <x14:cfRule type="cellIs" priority="4" operator="equal" id="{7FC754EE-1873-412B-B74D-651CA45A5F52}">
            <xm:f>'Tracking Data'!$O$1</xm:f>
            <x14:dxf>
              <font>
                <color rgb="FF006100"/>
              </font>
              <fill>
                <patternFill>
                  <bgColor rgb="FFC6EFCE"/>
                </patternFill>
              </fill>
            </x14:dxf>
          </x14:cfRule>
          <x14:cfRule type="cellIs" priority="5" operator="lessThan" id="{B1768149-C785-45E2-9A56-CB30F3FE8920}">
            <xm:f>'Tracking Data'!$O$1</xm:f>
            <x14:dxf>
              <font>
                <color rgb="FF9C6500"/>
              </font>
              <fill>
                <patternFill>
                  <bgColor rgb="FFFFEB9C"/>
                </patternFill>
              </fill>
            </x14:dxf>
          </x14:cfRule>
          <x14:cfRule type="cellIs" priority="6" operator="greaterThan" id="{D0341128-FB14-4C7A-A7B6-E8481A798E13}">
            <xm:f>'Tracking Data'!$O$1</xm:f>
            <x14:dxf>
              <font>
                <color rgb="FF9C0006"/>
              </font>
              <fill>
                <patternFill>
                  <bgColor rgb="FFFFC7CE"/>
                </patternFill>
              </fill>
            </x14:dxf>
          </x14:cfRule>
          <xm:sqref>I1</xm:sqref>
        </x14:conditionalFormatting>
        <x14:conditionalFormatting xmlns:xm="http://schemas.microsoft.com/office/excel/2006/main">
          <x14:cfRule type="cellIs" priority="1" operator="equal" id="{3EC8277F-58E7-45A9-A649-EC9F963EAC80}">
            <xm:f>'Tracking Data'!$Q$1</xm:f>
            <x14:dxf>
              <font>
                <color rgb="FF006100"/>
              </font>
              <fill>
                <patternFill>
                  <bgColor rgb="FFC6EFCE"/>
                </patternFill>
              </fill>
            </x14:dxf>
          </x14:cfRule>
          <x14:cfRule type="cellIs" priority="2" operator="lessThan" id="{F3918542-E822-4206-9237-FCFDD2B85C5C}">
            <xm:f>'Tracking Data'!$Q$1</xm:f>
            <x14:dxf>
              <font>
                <color rgb="FF9C6500"/>
              </font>
              <fill>
                <patternFill>
                  <bgColor rgb="FFFFEB9C"/>
                </patternFill>
              </fill>
            </x14:dxf>
          </x14:cfRule>
          <x14:cfRule type="cellIs" priority="3" operator="greaterThan" id="{67412D30-0185-4B16-85F0-D3DFA1B269EE}">
            <xm:f>'Tracking Data'!$Q$1</xm:f>
            <x14:dxf>
              <font>
                <color rgb="FF9C0006"/>
              </font>
              <fill>
                <patternFill>
                  <bgColor rgb="FFFFC7CE"/>
                </patternFill>
              </fill>
            </x14:dxf>
          </x14:cfRule>
          <xm:sqref>K1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634"/>
  <sheetViews>
    <sheetView workbookViewId="0"/>
  </sheetViews>
  <sheetFormatPr defaultRowHeight="15" x14ac:dyDescent="0.25"/>
  <cols>
    <col min="1" max="1" width="10.7109375" bestFit="1" customWidth="1"/>
  </cols>
  <sheetData>
    <row r="1" spans="1:13" ht="14.45" x14ac:dyDescent="0.3">
      <c r="A1" t="s">
        <v>41</v>
      </c>
      <c r="B1" t="s">
        <v>5</v>
      </c>
      <c r="C1" t="s">
        <v>32</v>
      </c>
      <c r="D1" t="s">
        <v>33</v>
      </c>
      <c r="E1" t="s">
        <v>6</v>
      </c>
      <c r="F1" t="s">
        <v>34</v>
      </c>
      <c r="G1" t="s">
        <v>35</v>
      </c>
      <c r="H1" t="s">
        <v>7</v>
      </c>
      <c r="I1" t="s">
        <v>36</v>
      </c>
      <c r="J1" t="s">
        <v>37</v>
      </c>
      <c r="K1" t="s">
        <v>8</v>
      </c>
      <c r="L1" t="s">
        <v>9</v>
      </c>
      <c r="M1" t="s">
        <v>216</v>
      </c>
    </row>
    <row r="2" spans="1:13" ht="14.45" x14ac:dyDescent="0.3">
      <c r="A2" s="4">
        <v>42799</v>
      </c>
      <c r="B2">
        <f ca="1">IF(TODAY()&gt;=$A2,COUNTIFS('Tracking Data'!K$3:K$1000,"&lt;="&amp;A2,'Tracking Data'!L$3:L$1000,"="&amp;""),"")</f>
        <v>0</v>
      </c>
      <c r="C2">
        <f ca="1">IF(TODAY()&gt;=$A2,COUNTIFS('Tracking Data'!L$3:L$1000,"&lt;="&amp;B2,'Tracking Data'!M$3:M$1000,"="&amp;""),"")</f>
        <v>0</v>
      </c>
      <c r="D2">
        <f ca="1">IF(TODAY()&gt;=$A2,COUNTIFS('Tracking Data'!M$3:M$1000,"&lt;="&amp;C2,'Tracking Data'!N$3:N$1000,"="&amp;""),"")</f>
        <v>0</v>
      </c>
      <c r="E2">
        <f ca="1">IF(D2&lt;&gt;"",SUM(C2:D2),"")</f>
        <v>0</v>
      </c>
      <c r="F2">
        <f ca="1">IF(TODAY()&gt;=$A2,COUNTIFS('Tracking Data'!N$3:N$1000,"&lt;="&amp;A2,'Tracking Data'!O$3:O$1000,"="&amp;""),"")</f>
        <v>0</v>
      </c>
      <c r="G2">
        <f ca="1">IF(TODAY()&gt;=$A2,COUNTIFS('Tracking Data'!O$3:O$1000,"&lt;="&amp;B2,'Tracking Data'!P$3:P$1000,"="&amp;""),"")</f>
        <v>0</v>
      </c>
      <c r="H2">
        <f ca="1">IF(G2&lt;&gt;"",SUM(F2:G2),"")</f>
        <v>0</v>
      </c>
      <c r="I2">
        <f ca="1">IF(TODAY()&gt;=$A2,COUNTIFS('Tracking Data'!P$3:P$1000,"&lt;="&amp;A2,'Tracking Data'!Q$3:Q$1000,"="&amp;""),"")</f>
        <v>0</v>
      </c>
      <c r="J2">
        <f ca="1">IF(TODAY()&gt;=$A2,COUNTIFS('Tracking Data'!Q$3:Q$1000,"&lt;="&amp;B2,'Tracking Data'!R$3:R$1000,"="&amp;""),"")</f>
        <v>0</v>
      </c>
      <c r="K2">
        <f ca="1">IF(J2&lt;&gt;"",SUM(I2:J2),"")</f>
        <v>0</v>
      </c>
      <c r="L2">
        <f ca="1">IF(TODAY()&gt;=A2,COUNTIFS('Tracking Data'!R$3:R$1000,"&lt;="&amp;A2),"")</f>
        <v>1</v>
      </c>
      <c r="M2">
        <f ca="1">IF(TODAY()&gt;=A2,B2+E2+H2+K2+L2,"")</f>
        <v>1</v>
      </c>
    </row>
    <row r="3" spans="1:13" ht="14.45" x14ac:dyDescent="0.3">
      <c r="A3" s="4">
        <v>42800</v>
      </c>
      <c r="B3">
        <f ca="1">IF(TODAY()&gt;=$A3,COUNTIFS('Tracking Data'!K$3:K$1000,"&lt;="&amp;A3,'Tracking Data'!L$3:L$1000,"="&amp;""),"")</f>
        <v>0</v>
      </c>
      <c r="C3">
        <f ca="1">IF(TODAY()&gt;=$A3,COUNTIFS('Tracking Data'!L$3:L$1000,"&lt;="&amp;B3,'Tracking Data'!M$3:M$1000,"="&amp;""),"")</f>
        <v>0</v>
      </c>
      <c r="D3">
        <f ca="1">IF(TODAY()&gt;=$A3,COUNTIFS('Tracking Data'!M$3:M$1000,"&lt;="&amp;C3,'Tracking Data'!N$3:N$1000,"="&amp;""),"")</f>
        <v>0</v>
      </c>
      <c r="E3">
        <f t="shared" ref="E3:E14" ca="1" si="0">IF(D3&lt;&gt;"",SUM(C3:D3),"")</f>
        <v>0</v>
      </c>
      <c r="F3">
        <f ca="1">IF(TODAY()&gt;=$A3,COUNTIFS('Tracking Data'!N$3:N$1000,"&lt;="&amp;A3,'Tracking Data'!O$3:O$1000,"="&amp;""),"")</f>
        <v>0</v>
      </c>
      <c r="G3">
        <f ca="1">IF(TODAY()&gt;=$A3,COUNTIFS('Tracking Data'!O$3:O$1000,"&lt;="&amp;B3,'Tracking Data'!P$3:P$1000,"="&amp;""),"")</f>
        <v>0</v>
      </c>
      <c r="H3">
        <f t="shared" ref="H3:H14" ca="1" si="1">IF(G3&lt;&gt;"",SUM(F3:G3),"")</f>
        <v>0</v>
      </c>
      <c r="I3">
        <f ca="1">IF(TODAY()&gt;=$A3,COUNTIFS('Tracking Data'!P$3:P$1000,"&lt;="&amp;A3,'Tracking Data'!Q$3:Q$1000,"="&amp;""),"")</f>
        <v>0</v>
      </c>
      <c r="J3">
        <f ca="1">IF(TODAY()&gt;=$A3,COUNTIFS('Tracking Data'!Q$3:Q$1000,"&lt;="&amp;B3,'Tracking Data'!R$3:R$1000,"="&amp;""),"")</f>
        <v>0</v>
      </c>
      <c r="K3">
        <f t="shared" ref="K3:K14" ca="1" si="2">IF(J3&lt;&gt;"",SUM(I3:J3),"")</f>
        <v>0</v>
      </c>
      <c r="L3">
        <f ca="1">IF(TODAY()&gt;=A3,COUNTIFS('Tracking Data'!R$3:R$1000,"&lt;="&amp;A3),"")</f>
        <v>2</v>
      </c>
      <c r="M3">
        <f ca="1">IF(TODAY()&gt;=A3,B3+E3+H3+K3+L3-L2,"")</f>
        <v>1</v>
      </c>
    </row>
    <row r="4" spans="1:13" ht="14.45" x14ac:dyDescent="0.3">
      <c r="A4" s="4">
        <v>42801</v>
      </c>
      <c r="B4">
        <f ca="1">IF(TODAY()&gt;=$A4,COUNTIFS('Tracking Data'!K$3:K$1000,"&lt;="&amp;A4,'Tracking Data'!L$3:L$1000,"="&amp;""),"")</f>
        <v>0</v>
      </c>
      <c r="C4">
        <f ca="1">IF(TODAY()&gt;=$A4,COUNTIFS('Tracking Data'!L$3:L$1000,"&lt;="&amp;B4,'Tracking Data'!M$3:M$1000,"="&amp;""),"")</f>
        <v>0</v>
      </c>
      <c r="D4">
        <f ca="1">IF(TODAY()&gt;=$A4,COUNTIFS('Tracking Data'!M$3:M$1000,"&lt;="&amp;C4,'Tracking Data'!N$3:N$1000,"="&amp;""),"")</f>
        <v>0</v>
      </c>
      <c r="E4">
        <f t="shared" ca="1" si="0"/>
        <v>0</v>
      </c>
      <c r="F4">
        <f ca="1">IF(TODAY()&gt;=$A4,COUNTIFS('Tracking Data'!N$3:N$1000,"&lt;="&amp;A4,'Tracking Data'!O$3:O$1000,"="&amp;""),"")</f>
        <v>0</v>
      </c>
      <c r="G4">
        <f ca="1">IF(TODAY()&gt;=$A4,COUNTIFS('Tracking Data'!O$3:O$1000,"&lt;="&amp;B4,'Tracking Data'!P$3:P$1000,"="&amp;""),"")</f>
        <v>0</v>
      </c>
      <c r="H4">
        <f t="shared" ca="1" si="1"/>
        <v>0</v>
      </c>
      <c r="I4">
        <f ca="1">IF(TODAY()&gt;=$A4,COUNTIFS('Tracking Data'!P$3:P$1000,"&lt;="&amp;A4,'Tracking Data'!Q$3:Q$1000,"="&amp;""),"")</f>
        <v>0</v>
      </c>
      <c r="J4">
        <f ca="1">IF(TODAY()&gt;=$A4,COUNTIFS('Tracking Data'!Q$3:Q$1000,"&lt;="&amp;B4,'Tracking Data'!R$3:R$1000,"="&amp;""),"")</f>
        <v>0</v>
      </c>
      <c r="K4">
        <f t="shared" ca="1" si="2"/>
        <v>0</v>
      </c>
      <c r="L4">
        <f ca="1">IF(TODAY()&gt;=A4,COUNTIFS('Tracking Data'!R$3:R$1000,"&lt;="&amp;A4),"")</f>
        <v>2</v>
      </c>
      <c r="M4">
        <f t="shared" ref="M4:M67" ca="1" si="3">IF(TODAY()&gt;=A4,B4+E4+H4+K4+L4-L3,"")</f>
        <v>0</v>
      </c>
    </row>
    <row r="5" spans="1:13" ht="14.45" x14ac:dyDescent="0.3">
      <c r="A5" s="4">
        <v>42802</v>
      </c>
      <c r="B5">
        <f ca="1">IF(TODAY()&gt;=$A5,COUNTIFS('Tracking Data'!K$3:K$1000,"&lt;="&amp;A5,'Tracking Data'!L$3:L$1000,"="&amp;""),"")</f>
        <v>1</v>
      </c>
      <c r="C5">
        <f ca="1">IF(TODAY()&gt;=$A5,COUNTIFS('Tracking Data'!L$3:L$1000,"&lt;="&amp;B5,'Tracking Data'!M$3:M$1000,"="&amp;""),"")</f>
        <v>0</v>
      </c>
      <c r="D5">
        <f ca="1">IF(TODAY()&gt;=$A5,COUNTIFS('Tracking Data'!M$3:M$1000,"&lt;="&amp;C5,'Tracking Data'!N$3:N$1000,"="&amp;""),"")</f>
        <v>0</v>
      </c>
      <c r="E5">
        <f t="shared" ca="1" si="0"/>
        <v>0</v>
      </c>
      <c r="F5">
        <f ca="1">IF(TODAY()&gt;=$A5,COUNTIFS('Tracking Data'!N$3:N$1000,"&lt;="&amp;A5,'Tracking Data'!O$3:O$1000,"="&amp;""),"")</f>
        <v>0</v>
      </c>
      <c r="G5">
        <f ca="1">IF(TODAY()&gt;=$A5,COUNTIFS('Tracking Data'!O$3:O$1000,"&lt;="&amp;B5,'Tracking Data'!P$3:P$1000,"="&amp;""),"")</f>
        <v>0</v>
      </c>
      <c r="H5">
        <f t="shared" ca="1" si="1"/>
        <v>0</v>
      </c>
      <c r="I5">
        <f ca="1">IF(TODAY()&gt;=$A5,COUNTIFS('Tracking Data'!P$3:P$1000,"&lt;="&amp;A5,'Tracking Data'!Q$3:Q$1000,"="&amp;""),"")</f>
        <v>0</v>
      </c>
      <c r="J5">
        <f ca="1">IF(TODAY()&gt;=$A5,COUNTIFS('Tracking Data'!Q$3:Q$1000,"&lt;="&amp;B5,'Tracking Data'!R$3:R$1000,"="&amp;""),"")</f>
        <v>0</v>
      </c>
      <c r="K5">
        <f t="shared" ca="1" si="2"/>
        <v>0</v>
      </c>
      <c r="L5">
        <f ca="1">IF(TODAY()&gt;=A5,COUNTIFS('Tracking Data'!R$3:R$1000,"&lt;="&amp;A5),"")</f>
        <v>3</v>
      </c>
      <c r="M5">
        <f t="shared" ca="1" si="3"/>
        <v>2</v>
      </c>
    </row>
    <row r="6" spans="1:13" ht="14.45" x14ac:dyDescent="0.3">
      <c r="A6" s="4">
        <v>42803</v>
      </c>
      <c r="B6">
        <f ca="1">IF(TODAY()&gt;=$A6,COUNTIFS('Tracking Data'!K$3:K$1000,"&lt;="&amp;A6,'Tracking Data'!L$3:L$1000,"="&amp;""),"")</f>
        <v>1</v>
      </c>
      <c r="C6">
        <f ca="1">IF(TODAY()&gt;=$A6,COUNTIFS('Tracking Data'!L$3:L$1000,"&lt;="&amp;B6,'Tracking Data'!M$3:M$1000,"="&amp;""),"")</f>
        <v>0</v>
      </c>
      <c r="D6">
        <f ca="1">IF(TODAY()&gt;=$A6,COUNTIFS('Tracking Data'!M$3:M$1000,"&lt;="&amp;C6,'Tracking Data'!N$3:N$1000,"="&amp;""),"")</f>
        <v>0</v>
      </c>
      <c r="E6">
        <f t="shared" ca="1" si="0"/>
        <v>0</v>
      </c>
      <c r="F6">
        <f ca="1">IF(TODAY()&gt;=$A6,COUNTIFS('Tracking Data'!N$3:N$1000,"&lt;="&amp;A6,'Tracking Data'!O$3:O$1000,"="&amp;""),"")</f>
        <v>0</v>
      </c>
      <c r="G6">
        <f ca="1">IF(TODAY()&gt;=$A6,COUNTIFS('Tracking Data'!O$3:O$1000,"&lt;="&amp;B6,'Tracking Data'!P$3:P$1000,"="&amp;""),"")</f>
        <v>0</v>
      </c>
      <c r="H6">
        <f t="shared" ca="1" si="1"/>
        <v>0</v>
      </c>
      <c r="I6">
        <f ca="1">IF(TODAY()&gt;=$A6,COUNTIFS('Tracking Data'!P$3:P$1000,"&lt;="&amp;A6,'Tracking Data'!Q$3:Q$1000,"="&amp;""),"")</f>
        <v>0</v>
      </c>
      <c r="J6">
        <f ca="1">IF(TODAY()&gt;=$A6,COUNTIFS('Tracking Data'!Q$3:Q$1000,"&lt;="&amp;B6,'Tracking Data'!R$3:R$1000,"="&amp;""),"")</f>
        <v>0</v>
      </c>
      <c r="K6">
        <f t="shared" ca="1" si="2"/>
        <v>0</v>
      </c>
      <c r="L6">
        <f ca="1">IF(TODAY()&gt;=A6,COUNTIFS('Tracking Data'!R$3:R$1000,"&lt;="&amp;A6),"")</f>
        <v>3</v>
      </c>
      <c r="M6">
        <f t="shared" ca="1" si="3"/>
        <v>1</v>
      </c>
    </row>
    <row r="7" spans="1:13" ht="14.45" x14ac:dyDescent="0.3">
      <c r="A7" s="4">
        <v>42804</v>
      </c>
      <c r="B7">
        <f ca="1">IF(TODAY()&gt;=$A7,COUNTIFS('Tracking Data'!K$3:K$1000,"&lt;="&amp;A7,'Tracking Data'!L$3:L$1000,"="&amp;""),"")</f>
        <v>1</v>
      </c>
      <c r="C7">
        <f ca="1">IF(TODAY()&gt;=$A7,COUNTIFS('Tracking Data'!L$3:L$1000,"&lt;="&amp;B7,'Tracking Data'!M$3:M$1000,"="&amp;""),"")</f>
        <v>0</v>
      </c>
      <c r="D7">
        <f ca="1">IF(TODAY()&gt;=$A7,COUNTIFS('Tracking Data'!M$3:M$1000,"&lt;="&amp;C7,'Tracking Data'!N$3:N$1000,"="&amp;""),"")</f>
        <v>0</v>
      </c>
      <c r="E7">
        <f t="shared" ca="1" si="0"/>
        <v>0</v>
      </c>
      <c r="F7">
        <f ca="1">IF(TODAY()&gt;=$A7,COUNTIFS('Tracking Data'!N$3:N$1000,"&lt;="&amp;A7,'Tracking Data'!O$3:O$1000,"="&amp;""),"")</f>
        <v>0</v>
      </c>
      <c r="G7">
        <f ca="1">IF(TODAY()&gt;=$A7,COUNTIFS('Tracking Data'!O$3:O$1000,"&lt;="&amp;B7,'Tracking Data'!P$3:P$1000,"="&amp;""),"")</f>
        <v>0</v>
      </c>
      <c r="H7">
        <f t="shared" ca="1" si="1"/>
        <v>0</v>
      </c>
      <c r="I7">
        <f ca="1">IF(TODAY()&gt;=$A7,COUNTIFS('Tracking Data'!P$3:P$1000,"&lt;="&amp;A7,'Tracking Data'!Q$3:Q$1000,"="&amp;""),"")</f>
        <v>1</v>
      </c>
      <c r="J7">
        <f ca="1">IF(TODAY()&gt;=$A7,COUNTIFS('Tracking Data'!Q$3:Q$1000,"&lt;="&amp;B7,'Tracking Data'!R$3:R$1000,"="&amp;""),"")</f>
        <v>0</v>
      </c>
      <c r="K7">
        <f t="shared" ca="1" si="2"/>
        <v>1</v>
      </c>
      <c r="L7">
        <f ca="1">IF(TODAY()&gt;=A7,COUNTIFS('Tracking Data'!R$3:R$1000,"&lt;="&amp;A7),"")</f>
        <v>3</v>
      </c>
      <c r="M7">
        <f t="shared" ca="1" si="3"/>
        <v>2</v>
      </c>
    </row>
    <row r="8" spans="1:13" ht="14.45" x14ac:dyDescent="0.3">
      <c r="A8" s="4">
        <v>42805</v>
      </c>
      <c r="B8">
        <f ca="1">IF(TODAY()&gt;=$A8,COUNTIFS('Tracking Data'!K$3:K$1000,"&lt;="&amp;A8,'Tracking Data'!L$3:L$1000,"="&amp;""),"")</f>
        <v>1</v>
      </c>
      <c r="C8">
        <f ca="1">IF(TODAY()&gt;=$A8,COUNTIFS('Tracking Data'!L$3:L$1000,"&lt;="&amp;B8,'Tracking Data'!M$3:M$1000,"="&amp;""),"")</f>
        <v>0</v>
      </c>
      <c r="D8">
        <f ca="1">IF(TODAY()&gt;=$A8,COUNTIFS('Tracking Data'!M$3:M$1000,"&lt;="&amp;C8,'Tracking Data'!N$3:N$1000,"="&amp;""),"")</f>
        <v>0</v>
      </c>
      <c r="E8">
        <f t="shared" ca="1" si="0"/>
        <v>0</v>
      </c>
      <c r="F8">
        <f ca="1">IF(TODAY()&gt;=$A8,COUNTIFS('Tracking Data'!N$3:N$1000,"&lt;="&amp;A8,'Tracking Data'!O$3:O$1000,"="&amp;""),"")</f>
        <v>0</v>
      </c>
      <c r="G8">
        <f ca="1">IF(TODAY()&gt;=$A8,COUNTIFS('Tracking Data'!O$3:O$1000,"&lt;="&amp;B8,'Tracking Data'!P$3:P$1000,"="&amp;""),"")</f>
        <v>0</v>
      </c>
      <c r="H8">
        <f t="shared" ca="1" si="1"/>
        <v>0</v>
      </c>
      <c r="I8">
        <f ca="1">IF(TODAY()&gt;=$A8,COUNTIFS('Tracking Data'!P$3:P$1000,"&lt;="&amp;A8,'Tracking Data'!Q$3:Q$1000,"="&amp;""),"")</f>
        <v>1</v>
      </c>
      <c r="J8">
        <f ca="1">IF(TODAY()&gt;=$A8,COUNTIFS('Tracking Data'!Q$3:Q$1000,"&lt;="&amp;B8,'Tracking Data'!R$3:R$1000,"="&amp;""),"")</f>
        <v>0</v>
      </c>
      <c r="K8">
        <f t="shared" ca="1" si="2"/>
        <v>1</v>
      </c>
      <c r="L8">
        <f ca="1">IF(TODAY()&gt;=A8,COUNTIFS('Tracking Data'!R$3:R$1000,"&lt;="&amp;A8),"")</f>
        <v>3</v>
      </c>
      <c r="M8">
        <f t="shared" ca="1" si="3"/>
        <v>2</v>
      </c>
    </row>
    <row r="9" spans="1:13" ht="14.45" x14ac:dyDescent="0.3">
      <c r="A9" s="4">
        <v>42806</v>
      </c>
      <c r="B9">
        <f ca="1">IF(TODAY()&gt;=$A9,COUNTIFS('Tracking Data'!K$3:K$1000,"&lt;="&amp;A9,'Tracking Data'!L$3:L$1000,"="&amp;""),"")</f>
        <v>1</v>
      </c>
      <c r="C9">
        <f ca="1">IF(TODAY()&gt;=$A9,COUNTIFS('Tracking Data'!L$3:L$1000,"&lt;="&amp;B9,'Tracking Data'!M$3:M$1000,"="&amp;""),"")</f>
        <v>0</v>
      </c>
      <c r="D9">
        <f ca="1">IF(TODAY()&gt;=$A9,COUNTIFS('Tracking Data'!M$3:M$1000,"&lt;="&amp;C9,'Tracking Data'!N$3:N$1000,"="&amp;""),"")</f>
        <v>0</v>
      </c>
      <c r="E9">
        <f t="shared" ca="1" si="0"/>
        <v>0</v>
      </c>
      <c r="F9">
        <f ca="1">IF(TODAY()&gt;=$A9,COUNTIFS('Tracking Data'!N$3:N$1000,"&lt;="&amp;A9,'Tracking Data'!O$3:O$1000,"="&amp;""),"")</f>
        <v>0</v>
      </c>
      <c r="G9">
        <f ca="1">IF(TODAY()&gt;=$A9,COUNTIFS('Tracking Data'!O$3:O$1000,"&lt;="&amp;B9,'Tracking Data'!P$3:P$1000,"="&amp;""),"")</f>
        <v>0</v>
      </c>
      <c r="H9">
        <f t="shared" ca="1" si="1"/>
        <v>0</v>
      </c>
      <c r="I9">
        <f ca="1">IF(TODAY()&gt;=$A9,COUNTIFS('Tracking Data'!P$3:P$1000,"&lt;="&amp;A9,'Tracking Data'!Q$3:Q$1000,"="&amp;""),"")</f>
        <v>1</v>
      </c>
      <c r="J9">
        <f ca="1">IF(TODAY()&gt;=$A9,COUNTIFS('Tracking Data'!Q$3:Q$1000,"&lt;="&amp;B9,'Tracking Data'!R$3:R$1000,"="&amp;""),"")</f>
        <v>0</v>
      </c>
      <c r="K9">
        <f t="shared" ca="1" si="2"/>
        <v>1</v>
      </c>
      <c r="L9">
        <f ca="1">IF(TODAY()&gt;=A9,COUNTIFS('Tracking Data'!R$3:R$1000,"&lt;="&amp;A9),"")</f>
        <v>3</v>
      </c>
      <c r="M9">
        <f t="shared" ca="1" si="3"/>
        <v>2</v>
      </c>
    </row>
    <row r="10" spans="1:13" ht="14.45" x14ac:dyDescent="0.3">
      <c r="A10" s="4">
        <v>42807</v>
      </c>
      <c r="B10">
        <f ca="1">IF(TODAY()&gt;=$A10,COUNTIFS('Tracking Data'!K$3:K$1000,"&lt;="&amp;A10,'Tracking Data'!L$3:L$1000,"="&amp;""),"")</f>
        <v>1</v>
      </c>
      <c r="C10">
        <f ca="1">IF(TODAY()&gt;=$A10,COUNTIFS('Tracking Data'!L$3:L$1000,"&lt;="&amp;B10,'Tracking Data'!M$3:M$1000,"="&amp;""),"")</f>
        <v>0</v>
      </c>
      <c r="D10">
        <f ca="1">IF(TODAY()&gt;=$A10,COUNTIFS('Tracking Data'!M$3:M$1000,"&lt;="&amp;C10,'Tracking Data'!N$3:N$1000,"="&amp;""),"")</f>
        <v>0</v>
      </c>
      <c r="E10">
        <f t="shared" ca="1" si="0"/>
        <v>0</v>
      </c>
      <c r="F10">
        <f ca="1">IF(TODAY()&gt;=$A10,COUNTIFS('Tracking Data'!N$3:N$1000,"&lt;="&amp;A10,'Tracking Data'!O$3:O$1000,"="&amp;""),"")</f>
        <v>0</v>
      </c>
      <c r="G10">
        <f ca="1">IF(TODAY()&gt;=$A10,COUNTIFS('Tracking Data'!O$3:O$1000,"&lt;="&amp;B10,'Tracking Data'!P$3:P$1000,"="&amp;""),"")</f>
        <v>0</v>
      </c>
      <c r="H10">
        <f t="shared" ca="1" si="1"/>
        <v>0</v>
      </c>
      <c r="I10">
        <f ca="1">IF(TODAY()&gt;=$A10,COUNTIFS('Tracking Data'!P$3:P$1000,"&lt;="&amp;A10,'Tracking Data'!Q$3:Q$1000,"="&amp;""),"")</f>
        <v>1</v>
      </c>
      <c r="J10">
        <f ca="1">IF(TODAY()&gt;=$A10,COUNTIFS('Tracking Data'!Q$3:Q$1000,"&lt;="&amp;B10,'Tracking Data'!R$3:R$1000,"="&amp;""),"")</f>
        <v>0</v>
      </c>
      <c r="K10">
        <f t="shared" ca="1" si="2"/>
        <v>1</v>
      </c>
      <c r="L10">
        <f ca="1">IF(TODAY()&gt;=A10,COUNTIFS('Tracking Data'!R$3:R$1000,"&lt;="&amp;A10),"")</f>
        <v>3</v>
      </c>
      <c r="M10">
        <f t="shared" ca="1" si="3"/>
        <v>2</v>
      </c>
    </row>
    <row r="11" spans="1:13" ht="14.45" x14ac:dyDescent="0.3">
      <c r="A11" s="4">
        <v>42808</v>
      </c>
      <c r="B11">
        <f ca="1">IF(TODAY()&gt;=$A11,COUNTIFS('Tracking Data'!K$3:K$1000,"&lt;="&amp;A11,'Tracking Data'!L$3:L$1000,"="&amp;""),"")</f>
        <v>4</v>
      </c>
      <c r="C11">
        <f ca="1">IF(TODAY()&gt;=$A11,COUNTIFS('Tracking Data'!L$3:L$1000,"&lt;="&amp;B11,'Tracking Data'!M$3:M$1000,"="&amp;""),"")</f>
        <v>0</v>
      </c>
      <c r="D11">
        <f ca="1">IF(TODAY()&gt;=$A11,COUNTIFS('Tracking Data'!M$3:M$1000,"&lt;="&amp;C11,'Tracking Data'!N$3:N$1000,"="&amp;""),"")</f>
        <v>0</v>
      </c>
      <c r="E11">
        <f t="shared" ca="1" si="0"/>
        <v>0</v>
      </c>
      <c r="F11">
        <f ca="1">IF(TODAY()&gt;=$A11,COUNTIFS('Tracking Data'!N$3:N$1000,"&lt;="&amp;A11,'Tracking Data'!O$3:O$1000,"="&amp;""),"")</f>
        <v>0</v>
      </c>
      <c r="G11">
        <f ca="1">IF(TODAY()&gt;=$A11,COUNTIFS('Tracking Data'!O$3:O$1000,"&lt;="&amp;B11,'Tracking Data'!P$3:P$1000,"="&amp;""),"")</f>
        <v>0</v>
      </c>
      <c r="H11">
        <f t="shared" ca="1" si="1"/>
        <v>0</v>
      </c>
      <c r="I11">
        <f ca="1">IF(TODAY()&gt;=$A11,COUNTIFS('Tracking Data'!P$3:P$1000,"&lt;="&amp;A11,'Tracking Data'!Q$3:Q$1000,"="&amp;""),"")</f>
        <v>1</v>
      </c>
      <c r="J11">
        <f ca="1">IF(TODAY()&gt;=$A11,COUNTIFS('Tracking Data'!Q$3:Q$1000,"&lt;="&amp;B11,'Tracking Data'!R$3:R$1000,"="&amp;""),"")</f>
        <v>0</v>
      </c>
      <c r="K11">
        <f t="shared" ca="1" si="2"/>
        <v>1</v>
      </c>
      <c r="L11">
        <f ca="1">IF(TODAY()&gt;=A11,COUNTIFS('Tracking Data'!R$3:R$1000,"&lt;="&amp;A11),"")</f>
        <v>3</v>
      </c>
      <c r="M11">
        <f t="shared" ca="1" si="3"/>
        <v>5</v>
      </c>
    </row>
    <row r="12" spans="1:13" ht="14.45" x14ac:dyDescent="0.3">
      <c r="A12" s="4">
        <v>42809</v>
      </c>
      <c r="B12">
        <f ca="1">IF(TODAY()&gt;=$A12,COUNTIFS('Tracking Data'!K$3:K$1000,"&lt;="&amp;A12,'Tracking Data'!L$3:L$1000,"="&amp;""),"")</f>
        <v>4</v>
      </c>
      <c r="C12">
        <f ca="1">IF(TODAY()&gt;=$A12,COUNTIFS('Tracking Data'!L$3:L$1000,"&lt;="&amp;B12,'Tracking Data'!M$3:M$1000,"="&amp;""),"")</f>
        <v>0</v>
      </c>
      <c r="D12">
        <f ca="1">IF(TODAY()&gt;=$A12,COUNTIFS('Tracking Data'!M$3:M$1000,"&lt;="&amp;C12,'Tracking Data'!N$3:N$1000,"="&amp;""),"")</f>
        <v>0</v>
      </c>
      <c r="E12">
        <f t="shared" ca="1" si="0"/>
        <v>0</v>
      </c>
      <c r="F12">
        <f ca="1">IF(TODAY()&gt;=$A12,COUNTIFS('Tracking Data'!N$3:N$1000,"&lt;="&amp;A12,'Tracking Data'!O$3:O$1000,"="&amp;""),"")</f>
        <v>1</v>
      </c>
      <c r="G12">
        <f ca="1">IF(TODAY()&gt;=$A12,COUNTIFS('Tracking Data'!O$3:O$1000,"&lt;="&amp;B12,'Tracking Data'!P$3:P$1000,"="&amp;""),"")</f>
        <v>0</v>
      </c>
      <c r="H12">
        <f t="shared" ca="1" si="1"/>
        <v>1</v>
      </c>
      <c r="I12">
        <f ca="1">IF(TODAY()&gt;=$A12,COUNTIFS('Tracking Data'!P$3:P$1000,"&lt;="&amp;A12,'Tracking Data'!Q$3:Q$1000,"="&amp;""),"")</f>
        <v>1</v>
      </c>
      <c r="J12">
        <f ca="1">IF(TODAY()&gt;=$A12,COUNTIFS('Tracking Data'!Q$3:Q$1000,"&lt;="&amp;B12,'Tracking Data'!R$3:R$1000,"="&amp;""),"")</f>
        <v>0</v>
      </c>
      <c r="K12">
        <f t="shared" ca="1" si="2"/>
        <v>1</v>
      </c>
      <c r="L12">
        <f ca="1">IF(TODAY()&gt;=A12,COUNTIFS('Tracking Data'!R$3:R$1000,"&lt;="&amp;A12),"")</f>
        <v>5</v>
      </c>
      <c r="M12">
        <f t="shared" ca="1" si="3"/>
        <v>8</v>
      </c>
    </row>
    <row r="13" spans="1:13" ht="14.45" x14ac:dyDescent="0.3">
      <c r="A13" s="4">
        <v>42810</v>
      </c>
      <c r="B13">
        <f ca="1">IF(TODAY()&gt;=$A13,COUNTIFS('Tracking Data'!K$3:K$1000,"&lt;="&amp;A13,'Tracking Data'!L$3:L$1000,"="&amp;""),"")</f>
        <v>4</v>
      </c>
      <c r="C13">
        <f ca="1">IF(TODAY()&gt;=$A13,COUNTIFS('Tracking Data'!L$3:L$1000,"&lt;="&amp;B13,'Tracking Data'!M$3:M$1000,"="&amp;""),"")</f>
        <v>0</v>
      </c>
      <c r="D13">
        <f ca="1">IF(TODAY()&gt;=$A13,COUNTIFS('Tracking Data'!M$3:M$1000,"&lt;="&amp;C13,'Tracking Data'!N$3:N$1000,"="&amp;""),"")</f>
        <v>0</v>
      </c>
      <c r="E13">
        <f t="shared" ca="1" si="0"/>
        <v>0</v>
      </c>
      <c r="F13">
        <f ca="1">IF(TODAY()&gt;=$A13,COUNTIFS('Tracking Data'!N$3:N$1000,"&lt;="&amp;A13,'Tracking Data'!O$3:O$1000,"="&amp;""),"")</f>
        <v>1</v>
      </c>
      <c r="G13">
        <f ca="1">IF(TODAY()&gt;=$A13,COUNTIFS('Tracking Data'!O$3:O$1000,"&lt;="&amp;B13,'Tracking Data'!P$3:P$1000,"="&amp;""),"")</f>
        <v>0</v>
      </c>
      <c r="H13">
        <f t="shared" ca="1" si="1"/>
        <v>1</v>
      </c>
      <c r="I13">
        <f ca="1">IF(TODAY()&gt;=$A13,COUNTIFS('Tracking Data'!P$3:P$1000,"&lt;="&amp;A13,'Tracking Data'!Q$3:Q$1000,"="&amp;""),"")</f>
        <v>1</v>
      </c>
      <c r="J13">
        <f ca="1">IF(TODAY()&gt;=$A13,COUNTIFS('Tracking Data'!Q$3:Q$1000,"&lt;="&amp;B13,'Tracking Data'!R$3:R$1000,"="&amp;""),"")</f>
        <v>0</v>
      </c>
      <c r="K13">
        <f t="shared" ca="1" si="2"/>
        <v>1</v>
      </c>
      <c r="L13">
        <f ca="1">IF(TODAY()&gt;=A13,COUNTIFS('Tracking Data'!R$3:R$1000,"&lt;="&amp;A13),"")</f>
        <v>5</v>
      </c>
      <c r="M13">
        <f t="shared" ca="1" si="3"/>
        <v>6</v>
      </c>
    </row>
    <row r="14" spans="1:13" ht="14.45" x14ac:dyDescent="0.3">
      <c r="A14" s="4">
        <v>42811</v>
      </c>
      <c r="B14">
        <f ca="1">IF(TODAY()&gt;=$A14,COUNTIFS('Tracking Data'!K$3:K$1000,"&lt;="&amp;A14,'Tracking Data'!L$3:L$1000,"="&amp;""),"")</f>
        <v>4</v>
      </c>
      <c r="C14">
        <f ca="1">IF(TODAY()&gt;=$A14,COUNTIFS('Tracking Data'!L$3:L$1000,"&lt;="&amp;B14,'Tracking Data'!M$3:M$1000,"="&amp;""),"")</f>
        <v>0</v>
      </c>
      <c r="D14">
        <f ca="1">IF(TODAY()&gt;=$A14,COUNTIFS('Tracking Data'!M$3:M$1000,"&lt;="&amp;C14,'Tracking Data'!N$3:N$1000,"="&amp;""),"")</f>
        <v>0</v>
      </c>
      <c r="E14">
        <f t="shared" ca="1" si="0"/>
        <v>0</v>
      </c>
      <c r="F14">
        <f ca="1">IF(TODAY()&gt;=$A14,COUNTIFS('Tracking Data'!N$3:N$1000,"&lt;="&amp;A14,'Tracking Data'!O$3:O$1000,"="&amp;""),"")</f>
        <v>1</v>
      </c>
      <c r="G14">
        <f ca="1">IF(TODAY()&gt;=$A14,COUNTIFS('Tracking Data'!O$3:O$1000,"&lt;="&amp;B14,'Tracking Data'!P$3:P$1000,"="&amp;""),"")</f>
        <v>0</v>
      </c>
      <c r="H14">
        <f t="shared" ca="1" si="1"/>
        <v>1</v>
      </c>
      <c r="I14">
        <f ca="1">IF(TODAY()&gt;=$A14,COUNTIFS('Tracking Data'!P$3:P$1000,"&lt;="&amp;A14,'Tracking Data'!Q$3:Q$1000,"="&amp;""),"")</f>
        <v>1</v>
      </c>
      <c r="J14">
        <f ca="1">IF(TODAY()&gt;=$A14,COUNTIFS('Tracking Data'!Q$3:Q$1000,"&lt;="&amp;B14,'Tracking Data'!R$3:R$1000,"="&amp;""),"")</f>
        <v>0</v>
      </c>
      <c r="K14">
        <f t="shared" ca="1" si="2"/>
        <v>1</v>
      </c>
      <c r="L14">
        <f ca="1">IF(TODAY()&gt;=A14,COUNTIFS('Tracking Data'!R$3:R$1000,"&lt;="&amp;A14),"")</f>
        <v>5</v>
      </c>
      <c r="M14">
        <f t="shared" ca="1" si="3"/>
        <v>6</v>
      </c>
    </row>
    <row r="15" spans="1:13" ht="14.45" x14ac:dyDescent="0.3">
      <c r="A15" s="4">
        <v>42812</v>
      </c>
      <c r="B15">
        <f ca="1">IF(TODAY()&gt;=$A15,COUNTIFS('Tracking Data'!K$3:K$1000,"&lt;="&amp;A15,'Tracking Data'!L$3:L$1000,"="&amp;""),"")</f>
        <v>4</v>
      </c>
      <c r="C15">
        <f ca="1">IF(TODAY()&gt;=$A15,COUNTIFS('Tracking Data'!L$3:L$1000,"&lt;="&amp;B15,'Tracking Data'!M$3:M$1000,"="&amp;""),"")</f>
        <v>0</v>
      </c>
      <c r="D15">
        <f ca="1">IF(TODAY()&gt;=$A15,COUNTIFS('Tracking Data'!M$3:M$1000,"&lt;="&amp;C15,'Tracking Data'!N$3:N$1000,"="&amp;""),"")</f>
        <v>0</v>
      </c>
      <c r="E15">
        <f t="shared" ref="E15:E78" ca="1" si="4">IF(D15&lt;&gt;"",SUM(C15:D15),"")</f>
        <v>0</v>
      </c>
      <c r="F15">
        <f ca="1">IF(TODAY()&gt;=$A15,COUNTIFS('Tracking Data'!N$3:N$1000,"&lt;="&amp;A15,'Tracking Data'!O$3:O$1000,"="&amp;""),"")</f>
        <v>1</v>
      </c>
      <c r="G15">
        <f ca="1">IF(TODAY()&gt;=$A15,COUNTIFS('Tracking Data'!O$3:O$1000,"&lt;="&amp;B15,'Tracking Data'!P$3:P$1000,"="&amp;""),"")</f>
        <v>0</v>
      </c>
      <c r="H15">
        <f t="shared" ref="H15:H78" ca="1" si="5">IF(G15&lt;&gt;"",SUM(F15:G15),"")</f>
        <v>1</v>
      </c>
      <c r="I15">
        <f ca="1">IF(TODAY()&gt;=$A15,COUNTIFS('Tracking Data'!P$3:P$1000,"&lt;="&amp;A15,'Tracking Data'!Q$3:Q$1000,"="&amp;""),"")</f>
        <v>1</v>
      </c>
      <c r="J15">
        <f ca="1">IF(TODAY()&gt;=$A15,COUNTIFS('Tracking Data'!Q$3:Q$1000,"&lt;="&amp;B15,'Tracking Data'!R$3:R$1000,"="&amp;""),"")</f>
        <v>0</v>
      </c>
      <c r="K15">
        <f t="shared" ref="K15:K78" ca="1" si="6">IF(J15&lt;&gt;"",SUM(I15:J15),"")</f>
        <v>1</v>
      </c>
      <c r="L15">
        <f ca="1">IF(TODAY()&gt;=A15,COUNTIFS('Tracking Data'!R$3:R$1000,"&lt;="&amp;A15),"")</f>
        <v>5</v>
      </c>
      <c r="M15">
        <f t="shared" ca="1" si="3"/>
        <v>6</v>
      </c>
    </row>
    <row r="16" spans="1:13" ht="14.45" x14ac:dyDescent="0.3">
      <c r="A16" s="4">
        <v>42813</v>
      </c>
      <c r="B16">
        <f ca="1">IF(TODAY()&gt;=$A16,COUNTIFS('Tracking Data'!K$3:K$1000,"&lt;="&amp;A16,'Tracking Data'!L$3:L$1000,"="&amp;""),"")</f>
        <v>4</v>
      </c>
      <c r="C16">
        <f ca="1">IF(TODAY()&gt;=$A16,COUNTIFS('Tracking Data'!L$3:L$1000,"&lt;="&amp;B16,'Tracking Data'!M$3:M$1000,"="&amp;""),"")</f>
        <v>0</v>
      </c>
      <c r="D16">
        <f ca="1">IF(TODAY()&gt;=$A16,COUNTIFS('Tracking Data'!M$3:M$1000,"&lt;="&amp;C16,'Tracking Data'!N$3:N$1000,"="&amp;""),"")</f>
        <v>0</v>
      </c>
      <c r="E16">
        <f t="shared" ca="1" si="4"/>
        <v>0</v>
      </c>
      <c r="F16">
        <f ca="1">IF(TODAY()&gt;=$A16,COUNTIFS('Tracking Data'!N$3:N$1000,"&lt;="&amp;A16,'Tracking Data'!O$3:O$1000,"="&amp;""),"")</f>
        <v>1</v>
      </c>
      <c r="G16">
        <f ca="1">IF(TODAY()&gt;=$A16,COUNTIFS('Tracking Data'!O$3:O$1000,"&lt;="&amp;B16,'Tracking Data'!P$3:P$1000,"="&amp;""),"")</f>
        <v>0</v>
      </c>
      <c r="H16">
        <f t="shared" ca="1" si="5"/>
        <v>1</v>
      </c>
      <c r="I16">
        <f ca="1">IF(TODAY()&gt;=$A16,COUNTIFS('Tracking Data'!P$3:P$1000,"&lt;="&amp;A16,'Tracking Data'!Q$3:Q$1000,"="&amp;""),"")</f>
        <v>1</v>
      </c>
      <c r="J16">
        <f ca="1">IF(TODAY()&gt;=$A16,COUNTIFS('Tracking Data'!Q$3:Q$1000,"&lt;="&amp;B16,'Tracking Data'!R$3:R$1000,"="&amp;""),"")</f>
        <v>0</v>
      </c>
      <c r="K16">
        <f t="shared" ca="1" si="6"/>
        <v>1</v>
      </c>
      <c r="L16">
        <f ca="1">IF(TODAY()&gt;=A16,COUNTIFS('Tracking Data'!R$3:R$1000,"&lt;="&amp;A16),"")</f>
        <v>5</v>
      </c>
      <c r="M16">
        <f t="shared" ca="1" si="3"/>
        <v>6</v>
      </c>
    </row>
    <row r="17" spans="1:13" ht="14.45" x14ac:dyDescent="0.3">
      <c r="A17" s="4">
        <v>42814</v>
      </c>
      <c r="B17">
        <f ca="1">IF(TODAY()&gt;=$A17,COUNTIFS('Tracking Data'!K$3:K$1000,"&lt;="&amp;A17,'Tracking Data'!L$3:L$1000,"="&amp;""),"")</f>
        <v>4</v>
      </c>
      <c r="C17">
        <f ca="1">IF(TODAY()&gt;=$A17,COUNTIFS('Tracking Data'!L$3:L$1000,"&lt;="&amp;B17,'Tracking Data'!M$3:M$1000,"="&amp;""),"")</f>
        <v>0</v>
      </c>
      <c r="D17">
        <f ca="1">IF(TODAY()&gt;=$A17,COUNTIFS('Tracking Data'!M$3:M$1000,"&lt;="&amp;C17,'Tracking Data'!N$3:N$1000,"="&amp;""),"")</f>
        <v>0</v>
      </c>
      <c r="E17">
        <f t="shared" ca="1" si="4"/>
        <v>0</v>
      </c>
      <c r="F17">
        <f ca="1">IF(TODAY()&gt;=$A17,COUNTIFS('Tracking Data'!N$3:N$1000,"&lt;="&amp;A17,'Tracking Data'!O$3:O$1000,"="&amp;""),"")</f>
        <v>1</v>
      </c>
      <c r="G17">
        <f ca="1">IF(TODAY()&gt;=$A17,COUNTIFS('Tracking Data'!O$3:O$1000,"&lt;="&amp;B17,'Tracking Data'!P$3:P$1000,"="&amp;""),"")</f>
        <v>0</v>
      </c>
      <c r="H17">
        <f t="shared" ca="1" si="5"/>
        <v>1</v>
      </c>
      <c r="I17">
        <f ca="1">IF(TODAY()&gt;=$A17,COUNTIFS('Tracking Data'!P$3:P$1000,"&lt;="&amp;A17,'Tracking Data'!Q$3:Q$1000,"="&amp;""),"")</f>
        <v>1</v>
      </c>
      <c r="J17">
        <f ca="1">IF(TODAY()&gt;=$A17,COUNTIFS('Tracking Data'!Q$3:Q$1000,"&lt;="&amp;B17,'Tracking Data'!R$3:R$1000,"="&amp;""),"")</f>
        <v>0</v>
      </c>
      <c r="K17">
        <f t="shared" ca="1" si="6"/>
        <v>1</v>
      </c>
      <c r="L17">
        <f ca="1">IF(TODAY()&gt;=A17,COUNTIFS('Tracking Data'!R$3:R$1000,"&lt;="&amp;A17),"")</f>
        <v>5</v>
      </c>
      <c r="M17">
        <f t="shared" ca="1" si="3"/>
        <v>6</v>
      </c>
    </row>
    <row r="18" spans="1:13" ht="14.45" x14ac:dyDescent="0.3">
      <c r="A18" s="4">
        <v>42815</v>
      </c>
      <c r="B18">
        <f ca="1">IF(TODAY()&gt;=$A18,COUNTIFS('Tracking Data'!K$3:K$1000,"&lt;="&amp;A18,'Tracking Data'!L$3:L$1000,"="&amp;""),"")</f>
        <v>4</v>
      </c>
      <c r="C18">
        <f ca="1">IF(TODAY()&gt;=$A18,COUNTIFS('Tracking Data'!L$3:L$1000,"&lt;="&amp;B18,'Tracking Data'!M$3:M$1000,"="&amp;""),"")</f>
        <v>0</v>
      </c>
      <c r="D18">
        <f ca="1">IF(TODAY()&gt;=$A18,COUNTIFS('Tracking Data'!M$3:M$1000,"&lt;="&amp;C18,'Tracking Data'!N$3:N$1000,"="&amp;""),"")</f>
        <v>0</v>
      </c>
      <c r="E18">
        <f t="shared" ca="1" si="4"/>
        <v>0</v>
      </c>
      <c r="F18">
        <f ca="1">IF(TODAY()&gt;=$A18,COUNTIFS('Tracking Data'!N$3:N$1000,"&lt;="&amp;A18,'Tracking Data'!O$3:O$1000,"="&amp;""),"")</f>
        <v>1</v>
      </c>
      <c r="G18">
        <f ca="1">IF(TODAY()&gt;=$A18,COUNTIFS('Tracking Data'!O$3:O$1000,"&lt;="&amp;B18,'Tracking Data'!P$3:P$1000,"="&amp;""),"")</f>
        <v>0</v>
      </c>
      <c r="H18">
        <f t="shared" ca="1" si="5"/>
        <v>1</v>
      </c>
      <c r="I18">
        <f ca="1">IF(TODAY()&gt;=$A18,COUNTIFS('Tracking Data'!P$3:P$1000,"&lt;="&amp;A18,'Tracking Data'!Q$3:Q$1000,"="&amp;""),"")</f>
        <v>1</v>
      </c>
      <c r="J18">
        <f ca="1">IF(TODAY()&gt;=$A18,COUNTIFS('Tracking Data'!Q$3:Q$1000,"&lt;="&amp;B18,'Tracking Data'!R$3:R$1000,"="&amp;""),"")</f>
        <v>0</v>
      </c>
      <c r="K18">
        <f t="shared" ca="1" si="6"/>
        <v>1</v>
      </c>
      <c r="L18">
        <f ca="1">IF(TODAY()&gt;=A18,COUNTIFS('Tracking Data'!R$3:R$1000,"&lt;="&amp;A18),"")</f>
        <v>5</v>
      </c>
      <c r="M18">
        <f t="shared" ca="1" si="3"/>
        <v>6</v>
      </c>
    </row>
    <row r="19" spans="1:13" ht="14.45" x14ac:dyDescent="0.3">
      <c r="A19" s="4">
        <v>42816</v>
      </c>
      <c r="B19" t="str">
        <f ca="1">IF(TODAY()&gt;=$A19,COUNTIFS('Tracking Data'!K$3:K$1000,"&lt;="&amp;A19,'Tracking Data'!L$3:L$1000,"="&amp;""),"")</f>
        <v/>
      </c>
      <c r="C19" t="str">
        <f ca="1">IF(TODAY()&gt;=$A19,COUNTIFS('Tracking Data'!L$3:L$1000,"&lt;="&amp;B19,'Tracking Data'!M$3:M$1000,"="&amp;""),"")</f>
        <v/>
      </c>
      <c r="D19" t="str">
        <f ca="1">IF(TODAY()&gt;=$A19,COUNTIFS('Tracking Data'!M$3:M$1000,"&lt;="&amp;C19,'Tracking Data'!N$3:N$1000,"="&amp;""),"")</f>
        <v/>
      </c>
      <c r="E19" t="str">
        <f t="shared" ca="1" si="4"/>
        <v/>
      </c>
      <c r="F19" t="str">
        <f ca="1">IF(TODAY()&gt;=$A19,COUNTIFS('Tracking Data'!N$3:N$1000,"&lt;="&amp;A19,'Tracking Data'!O$3:O$1000,"="&amp;""),"")</f>
        <v/>
      </c>
      <c r="G19" t="str">
        <f ca="1">IF(TODAY()&gt;=$A19,COUNTIFS('Tracking Data'!O$3:O$1000,"&lt;="&amp;B19,'Tracking Data'!P$3:P$1000,"="&amp;""),"")</f>
        <v/>
      </c>
      <c r="H19" t="str">
        <f t="shared" ca="1" si="5"/>
        <v/>
      </c>
      <c r="I19" t="str">
        <f ca="1">IF(TODAY()&gt;=$A19,COUNTIFS('Tracking Data'!P$3:P$1000,"&lt;="&amp;A19,'Tracking Data'!Q$3:Q$1000,"="&amp;""),"")</f>
        <v/>
      </c>
      <c r="J19" t="str">
        <f ca="1">IF(TODAY()&gt;=$A19,COUNTIFS('Tracking Data'!Q$3:Q$1000,"&lt;="&amp;B19,'Tracking Data'!R$3:R$1000,"="&amp;""),"")</f>
        <v/>
      </c>
      <c r="K19" t="str">
        <f t="shared" ca="1" si="6"/>
        <v/>
      </c>
      <c r="L19" t="str">
        <f ca="1">IF(TODAY()&gt;=A19,COUNTIFS('Tracking Data'!R$3:R$1000,"&lt;="&amp;A19),"")</f>
        <v/>
      </c>
      <c r="M19" t="str">
        <f t="shared" ca="1" si="3"/>
        <v/>
      </c>
    </row>
    <row r="20" spans="1:13" ht="14.45" x14ac:dyDescent="0.3">
      <c r="A20" s="4">
        <v>42817</v>
      </c>
      <c r="B20" t="str">
        <f ca="1">IF(TODAY()&gt;=$A20,COUNTIFS('Tracking Data'!K$3:K$1000,"&lt;="&amp;A20,'Tracking Data'!L$3:L$1000,"="&amp;""),"")</f>
        <v/>
      </c>
      <c r="C20" t="str">
        <f ca="1">IF(TODAY()&gt;=$A20,COUNTIFS('Tracking Data'!L$3:L$1000,"&lt;="&amp;B20,'Tracking Data'!M$3:M$1000,"="&amp;""),"")</f>
        <v/>
      </c>
      <c r="D20" t="str">
        <f ca="1">IF(TODAY()&gt;=$A20,COUNTIFS('Tracking Data'!M$3:M$1000,"&lt;="&amp;C20,'Tracking Data'!N$3:N$1000,"="&amp;""),"")</f>
        <v/>
      </c>
      <c r="E20" t="str">
        <f t="shared" ca="1" si="4"/>
        <v/>
      </c>
      <c r="F20" t="str">
        <f ca="1">IF(TODAY()&gt;=$A20,COUNTIFS('Tracking Data'!N$3:N$1000,"&lt;="&amp;A20,'Tracking Data'!O$3:O$1000,"="&amp;""),"")</f>
        <v/>
      </c>
      <c r="G20" t="str">
        <f ca="1">IF(TODAY()&gt;=$A20,COUNTIFS('Tracking Data'!O$3:O$1000,"&lt;="&amp;B20,'Tracking Data'!P$3:P$1000,"="&amp;""),"")</f>
        <v/>
      </c>
      <c r="H20" t="str">
        <f t="shared" ca="1" si="5"/>
        <v/>
      </c>
      <c r="I20" t="str">
        <f ca="1">IF(TODAY()&gt;=$A20,COUNTIFS('Tracking Data'!P$3:P$1000,"&lt;="&amp;A20,'Tracking Data'!Q$3:Q$1000,"="&amp;""),"")</f>
        <v/>
      </c>
      <c r="J20" t="str">
        <f ca="1">IF(TODAY()&gt;=$A20,COUNTIFS('Tracking Data'!Q$3:Q$1000,"&lt;="&amp;B20,'Tracking Data'!R$3:R$1000,"="&amp;""),"")</f>
        <v/>
      </c>
      <c r="K20" t="str">
        <f t="shared" ca="1" si="6"/>
        <v/>
      </c>
      <c r="L20" t="str">
        <f ca="1">IF(TODAY()&gt;=A20,COUNTIFS('Tracking Data'!R$3:R$1000,"&lt;="&amp;A20),"")</f>
        <v/>
      </c>
      <c r="M20" t="str">
        <f t="shared" ca="1" si="3"/>
        <v/>
      </c>
    </row>
    <row r="21" spans="1:13" ht="14.45" x14ac:dyDescent="0.3">
      <c r="A21" s="4">
        <v>42818</v>
      </c>
      <c r="B21" t="str">
        <f ca="1">IF(TODAY()&gt;=$A21,COUNTIFS('Tracking Data'!K$3:K$1000,"&lt;="&amp;A21,'Tracking Data'!L$3:L$1000,"="&amp;""),"")</f>
        <v/>
      </c>
      <c r="C21" t="str">
        <f ca="1">IF(TODAY()&gt;=$A21,COUNTIFS('Tracking Data'!L$3:L$1000,"&lt;="&amp;B21,'Tracking Data'!M$3:M$1000,"="&amp;""),"")</f>
        <v/>
      </c>
      <c r="D21" t="str">
        <f ca="1">IF(TODAY()&gt;=$A21,COUNTIFS('Tracking Data'!M$3:M$1000,"&lt;="&amp;C21,'Tracking Data'!N$3:N$1000,"="&amp;""),"")</f>
        <v/>
      </c>
      <c r="E21" t="str">
        <f t="shared" ca="1" si="4"/>
        <v/>
      </c>
      <c r="F21" t="str">
        <f ca="1">IF(TODAY()&gt;=$A21,COUNTIFS('Tracking Data'!N$3:N$1000,"&lt;="&amp;A21,'Tracking Data'!O$3:O$1000,"="&amp;""),"")</f>
        <v/>
      </c>
      <c r="G21" t="str">
        <f ca="1">IF(TODAY()&gt;=$A21,COUNTIFS('Tracking Data'!O$3:O$1000,"&lt;="&amp;B21,'Tracking Data'!P$3:P$1000,"="&amp;""),"")</f>
        <v/>
      </c>
      <c r="H21" t="str">
        <f t="shared" ca="1" si="5"/>
        <v/>
      </c>
      <c r="I21" t="str">
        <f ca="1">IF(TODAY()&gt;=$A21,COUNTIFS('Tracking Data'!P$3:P$1000,"&lt;="&amp;A21,'Tracking Data'!Q$3:Q$1000,"="&amp;""),"")</f>
        <v/>
      </c>
      <c r="J21" t="str">
        <f ca="1">IF(TODAY()&gt;=$A21,COUNTIFS('Tracking Data'!Q$3:Q$1000,"&lt;="&amp;B21,'Tracking Data'!R$3:R$1000,"="&amp;""),"")</f>
        <v/>
      </c>
      <c r="K21" t="str">
        <f t="shared" ca="1" si="6"/>
        <v/>
      </c>
      <c r="L21" t="str">
        <f ca="1">IF(TODAY()&gt;=A21,COUNTIFS('Tracking Data'!R$3:R$1000,"&lt;="&amp;A21),"")</f>
        <v/>
      </c>
      <c r="M21" t="str">
        <f t="shared" ca="1" si="3"/>
        <v/>
      </c>
    </row>
    <row r="22" spans="1:13" ht="14.45" x14ac:dyDescent="0.3">
      <c r="A22" s="4">
        <v>42819</v>
      </c>
      <c r="B22" t="str">
        <f ca="1">IF(TODAY()&gt;=$A22,COUNTIFS('Tracking Data'!K$3:K$1000,"&lt;="&amp;A22,'Tracking Data'!L$3:L$1000,"="&amp;""),"")</f>
        <v/>
      </c>
      <c r="C22" t="str">
        <f ca="1">IF(TODAY()&gt;=$A22,COUNTIFS('Tracking Data'!L$3:L$1000,"&lt;="&amp;B22,'Tracking Data'!M$3:M$1000,"="&amp;""),"")</f>
        <v/>
      </c>
      <c r="D22" t="str">
        <f ca="1">IF(TODAY()&gt;=$A22,COUNTIFS('Tracking Data'!M$3:M$1000,"&lt;="&amp;C22,'Tracking Data'!N$3:N$1000,"="&amp;""),"")</f>
        <v/>
      </c>
      <c r="E22" t="str">
        <f t="shared" ca="1" si="4"/>
        <v/>
      </c>
      <c r="F22" t="str">
        <f ca="1">IF(TODAY()&gt;=$A22,COUNTIFS('Tracking Data'!N$3:N$1000,"&lt;="&amp;A22,'Tracking Data'!O$3:O$1000,"="&amp;""),"")</f>
        <v/>
      </c>
      <c r="G22" t="str">
        <f ca="1">IF(TODAY()&gt;=$A22,COUNTIFS('Tracking Data'!O$3:O$1000,"&lt;="&amp;B22,'Tracking Data'!P$3:P$1000,"="&amp;""),"")</f>
        <v/>
      </c>
      <c r="H22" t="str">
        <f t="shared" ca="1" si="5"/>
        <v/>
      </c>
      <c r="I22" t="str">
        <f ca="1">IF(TODAY()&gt;=$A22,COUNTIFS('Tracking Data'!P$3:P$1000,"&lt;="&amp;A22,'Tracking Data'!Q$3:Q$1000,"="&amp;""),"")</f>
        <v/>
      </c>
      <c r="J22" t="str">
        <f ca="1">IF(TODAY()&gt;=$A22,COUNTIFS('Tracking Data'!Q$3:Q$1000,"&lt;="&amp;B22,'Tracking Data'!R$3:R$1000,"="&amp;""),"")</f>
        <v/>
      </c>
      <c r="K22" t="str">
        <f t="shared" ca="1" si="6"/>
        <v/>
      </c>
      <c r="L22" t="str">
        <f ca="1">IF(TODAY()&gt;=A22,COUNTIFS('Tracking Data'!R$3:R$1000,"&lt;="&amp;A22),"")</f>
        <v/>
      </c>
      <c r="M22" t="str">
        <f t="shared" ca="1" si="3"/>
        <v/>
      </c>
    </row>
    <row r="23" spans="1:13" ht="14.45" x14ac:dyDescent="0.3">
      <c r="A23" s="4">
        <v>42820</v>
      </c>
      <c r="B23" t="str">
        <f ca="1">IF(TODAY()&gt;=$A23,COUNTIFS('Tracking Data'!K$3:K$1000,"&lt;="&amp;A23,'Tracking Data'!L$3:L$1000,"="&amp;""),"")</f>
        <v/>
      </c>
      <c r="C23" t="str">
        <f ca="1">IF(TODAY()&gt;=$A23,COUNTIFS('Tracking Data'!L$3:L$1000,"&lt;="&amp;B23,'Tracking Data'!M$3:M$1000,"="&amp;""),"")</f>
        <v/>
      </c>
      <c r="D23" t="str">
        <f ca="1">IF(TODAY()&gt;=$A23,COUNTIFS('Tracking Data'!M$3:M$1000,"&lt;="&amp;C23,'Tracking Data'!N$3:N$1000,"="&amp;""),"")</f>
        <v/>
      </c>
      <c r="E23" t="str">
        <f t="shared" ca="1" si="4"/>
        <v/>
      </c>
      <c r="F23" t="str">
        <f ca="1">IF(TODAY()&gt;=$A23,COUNTIFS('Tracking Data'!N$3:N$1000,"&lt;="&amp;A23,'Tracking Data'!O$3:O$1000,"="&amp;""),"")</f>
        <v/>
      </c>
      <c r="G23" t="str">
        <f ca="1">IF(TODAY()&gt;=$A23,COUNTIFS('Tracking Data'!O$3:O$1000,"&lt;="&amp;B23,'Tracking Data'!P$3:P$1000,"="&amp;""),"")</f>
        <v/>
      </c>
      <c r="H23" t="str">
        <f t="shared" ca="1" si="5"/>
        <v/>
      </c>
      <c r="I23" t="str">
        <f ca="1">IF(TODAY()&gt;=$A23,COUNTIFS('Tracking Data'!P$3:P$1000,"&lt;="&amp;A23,'Tracking Data'!Q$3:Q$1000,"="&amp;""),"")</f>
        <v/>
      </c>
      <c r="J23" t="str">
        <f ca="1">IF(TODAY()&gt;=$A23,COUNTIFS('Tracking Data'!Q$3:Q$1000,"&lt;="&amp;B23,'Tracking Data'!R$3:R$1000,"="&amp;""),"")</f>
        <v/>
      </c>
      <c r="K23" t="str">
        <f t="shared" ca="1" si="6"/>
        <v/>
      </c>
      <c r="L23" t="str">
        <f ca="1">IF(TODAY()&gt;=A23,COUNTIFS('Tracking Data'!R$3:R$1000,"&lt;="&amp;A23),"")</f>
        <v/>
      </c>
      <c r="M23" t="str">
        <f t="shared" ca="1" si="3"/>
        <v/>
      </c>
    </row>
    <row r="24" spans="1:13" ht="14.45" x14ac:dyDescent="0.3">
      <c r="A24" s="4">
        <v>42821</v>
      </c>
      <c r="B24" t="str">
        <f ca="1">IF(TODAY()&gt;=$A24,COUNTIFS('Tracking Data'!K$3:K$1000,"&lt;="&amp;A24,'Tracking Data'!L$3:L$1000,"="&amp;""),"")</f>
        <v/>
      </c>
      <c r="C24" t="str">
        <f ca="1">IF(TODAY()&gt;=$A24,COUNTIFS('Tracking Data'!L$3:L$1000,"&lt;="&amp;B24,'Tracking Data'!M$3:M$1000,"="&amp;""),"")</f>
        <v/>
      </c>
      <c r="D24" t="str">
        <f ca="1">IF(TODAY()&gt;=$A24,COUNTIFS('Tracking Data'!M$3:M$1000,"&lt;="&amp;C24,'Tracking Data'!N$3:N$1000,"="&amp;""),"")</f>
        <v/>
      </c>
      <c r="E24" t="str">
        <f t="shared" ca="1" si="4"/>
        <v/>
      </c>
      <c r="F24" t="str">
        <f ca="1">IF(TODAY()&gt;=$A24,COUNTIFS('Tracking Data'!N$3:N$1000,"&lt;="&amp;A24,'Tracking Data'!O$3:O$1000,"="&amp;""),"")</f>
        <v/>
      </c>
      <c r="G24" t="str">
        <f ca="1">IF(TODAY()&gt;=$A24,COUNTIFS('Tracking Data'!O$3:O$1000,"&lt;="&amp;B24,'Tracking Data'!P$3:P$1000,"="&amp;""),"")</f>
        <v/>
      </c>
      <c r="H24" t="str">
        <f t="shared" ca="1" si="5"/>
        <v/>
      </c>
      <c r="I24" t="str">
        <f ca="1">IF(TODAY()&gt;=$A24,COUNTIFS('Tracking Data'!P$3:P$1000,"&lt;="&amp;A24,'Tracking Data'!Q$3:Q$1000,"="&amp;""),"")</f>
        <v/>
      </c>
      <c r="J24" t="str">
        <f ca="1">IF(TODAY()&gt;=$A24,COUNTIFS('Tracking Data'!Q$3:Q$1000,"&lt;="&amp;B24,'Tracking Data'!R$3:R$1000,"="&amp;""),"")</f>
        <v/>
      </c>
      <c r="K24" t="str">
        <f t="shared" ca="1" si="6"/>
        <v/>
      </c>
      <c r="L24" t="str">
        <f ca="1">IF(TODAY()&gt;=A24,COUNTIFS('Tracking Data'!R$3:R$1000,"&lt;="&amp;A24),"")</f>
        <v/>
      </c>
      <c r="M24" t="str">
        <f t="shared" ca="1" si="3"/>
        <v/>
      </c>
    </row>
    <row r="25" spans="1:13" x14ac:dyDescent="0.25">
      <c r="A25" s="4">
        <v>42822</v>
      </c>
      <c r="B25" t="str">
        <f ca="1">IF(TODAY()&gt;=$A25,COUNTIFS('Tracking Data'!K$3:K$1000,"&lt;="&amp;A25,'Tracking Data'!L$3:L$1000,"="&amp;""),"")</f>
        <v/>
      </c>
      <c r="C25" t="str">
        <f ca="1">IF(TODAY()&gt;=$A25,COUNTIFS('Tracking Data'!L$3:L$1000,"&lt;="&amp;B25,'Tracking Data'!M$3:M$1000,"="&amp;""),"")</f>
        <v/>
      </c>
      <c r="D25" t="str">
        <f ca="1">IF(TODAY()&gt;=$A25,COUNTIFS('Tracking Data'!M$3:M$1000,"&lt;="&amp;C25,'Tracking Data'!N$3:N$1000,"="&amp;""),"")</f>
        <v/>
      </c>
      <c r="E25" t="str">
        <f t="shared" ca="1" si="4"/>
        <v/>
      </c>
      <c r="F25" t="str">
        <f ca="1">IF(TODAY()&gt;=$A25,COUNTIFS('Tracking Data'!N$3:N$1000,"&lt;="&amp;A25,'Tracking Data'!O$3:O$1000,"="&amp;""),"")</f>
        <v/>
      </c>
      <c r="G25" t="str">
        <f ca="1">IF(TODAY()&gt;=$A25,COUNTIFS('Tracking Data'!O$3:O$1000,"&lt;="&amp;B25,'Tracking Data'!P$3:P$1000,"="&amp;""),"")</f>
        <v/>
      </c>
      <c r="H25" t="str">
        <f t="shared" ca="1" si="5"/>
        <v/>
      </c>
      <c r="I25" t="str">
        <f ca="1">IF(TODAY()&gt;=$A25,COUNTIFS('Tracking Data'!P$3:P$1000,"&lt;="&amp;A25,'Tracking Data'!Q$3:Q$1000,"="&amp;""),"")</f>
        <v/>
      </c>
      <c r="J25" t="str">
        <f ca="1">IF(TODAY()&gt;=$A25,COUNTIFS('Tracking Data'!Q$3:Q$1000,"&lt;="&amp;B25,'Tracking Data'!R$3:R$1000,"="&amp;""),"")</f>
        <v/>
      </c>
      <c r="K25" t="str">
        <f t="shared" ca="1" si="6"/>
        <v/>
      </c>
      <c r="L25" t="str">
        <f ca="1">IF(TODAY()&gt;=A25,COUNTIFS('Tracking Data'!R$3:R$1000,"&lt;="&amp;A25),"")</f>
        <v/>
      </c>
      <c r="M25" t="str">
        <f t="shared" ca="1" si="3"/>
        <v/>
      </c>
    </row>
    <row r="26" spans="1:13" x14ac:dyDescent="0.25">
      <c r="A26" s="4">
        <v>42823</v>
      </c>
      <c r="B26" t="str">
        <f ca="1">IF(TODAY()&gt;=$A26,COUNTIFS('Tracking Data'!K$3:K$1000,"&lt;="&amp;A26,'Tracking Data'!L$3:L$1000,"="&amp;""),"")</f>
        <v/>
      </c>
      <c r="C26" t="str">
        <f ca="1">IF(TODAY()&gt;=$A26,COUNTIFS('Tracking Data'!L$3:L$1000,"&lt;="&amp;B26,'Tracking Data'!M$3:M$1000,"="&amp;""),"")</f>
        <v/>
      </c>
      <c r="D26" t="str">
        <f ca="1">IF(TODAY()&gt;=$A26,COUNTIFS('Tracking Data'!M$3:M$1000,"&lt;="&amp;C26,'Tracking Data'!N$3:N$1000,"="&amp;""),"")</f>
        <v/>
      </c>
      <c r="E26" t="str">
        <f t="shared" ca="1" si="4"/>
        <v/>
      </c>
      <c r="F26" t="str">
        <f ca="1">IF(TODAY()&gt;=$A26,COUNTIFS('Tracking Data'!N$3:N$1000,"&lt;="&amp;A26,'Tracking Data'!O$3:O$1000,"="&amp;""),"")</f>
        <v/>
      </c>
      <c r="G26" t="str">
        <f ca="1">IF(TODAY()&gt;=$A26,COUNTIFS('Tracking Data'!O$3:O$1000,"&lt;="&amp;B26,'Tracking Data'!P$3:P$1000,"="&amp;""),"")</f>
        <v/>
      </c>
      <c r="H26" t="str">
        <f t="shared" ca="1" si="5"/>
        <v/>
      </c>
      <c r="I26" t="str">
        <f ca="1">IF(TODAY()&gt;=$A26,COUNTIFS('Tracking Data'!P$3:P$1000,"&lt;="&amp;A26,'Tracking Data'!Q$3:Q$1000,"="&amp;""),"")</f>
        <v/>
      </c>
      <c r="J26" t="str">
        <f ca="1">IF(TODAY()&gt;=$A26,COUNTIFS('Tracking Data'!Q$3:Q$1000,"&lt;="&amp;B26,'Tracking Data'!R$3:R$1000,"="&amp;""),"")</f>
        <v/>
      </c>
      <c r="K26" t="str">
        <f t="shared" ca="1" si="6"/>
        <v/>
      </c>
      <c r="L26" t="str">
        <f ca="1">IF(TODAY()&gt;=A26,COUNTIFS('Tracking Data'!R$3:R$1000,"&lt;="&amp;A26),"")</f>
        <v/>
      </c>
      <c r="M26" t="str">
        <f t="shared" ca="1" si="3"/>
        <v/>
      </c>
    </row>
    <row r="27" spans="1:13" x14ac:dyDescent="0.25">
      <c r="A27" s="4">
        <v>42824</v>
      </c>
      <c r="B27" t="str">
        <f ca="1">IF(TODAY()&gt;=$A27,COUNTIFS('Tracking Data'!K$3:K$1000,"&lt;="&amp;A27,'Tracking Data'!L$3:L$1000,"="&amp;""),"")</f>
        <v/>
      </c>
      <c r="C27" t="str">
        <f ca="1">IF(TODAY()&gt;=$A27,COUNTIFS('Tracking Data'!L$3:L$1000,"&lt;="&amp;B27,'Tracking Data'!M$3:M$1000,"="&amp;""),"")</f>
        <v/>
      </c>
      <c r="D27" t="str">
        <f ca="1">IF(TODAY()&gt;=$A27,COUNTIFS('Tracking Data'!M$3:M$1000,"&lt;="&amp;C27,'Tracking Data'!N$3:N$1000,"="&amp;""),"")</f>
        <v/>
      </c>
      <c r="E27" t="str">
        <f t="shared" ca="1" si="4"/>
        <v/>
      </c>
      <c r="F27" t="str">
        <f ca="1">IF(TODAY()&gt;=$A27,COUNTIFS('Tracking Data'!N$3:N$1000,"&lt;="&amp;A27,'Tracking Data'!O$3:O$1000,"="&amp;""),"")</f>
        <v/>
      </c>
      <c r="G27" t="str">
        <f ca="1">IF(TODAY()&gt;=$A27,COUNTIFS('Tracking Data'!O$3:O$1000,"&lt;="&amp;B27,'Tracking Data'!P$3:P$1000,"="&amp;""),"")</f>
        <v/>
      </c>
      <c r="H27" t="str">
        <f t="shared" ca="1" si="5"/>
        <v/>
      </c>
      <c r="I27" t="str">
        <f ca="1">IF(TODAY()&gt;=$A27,COUNTIFS('Tracking Data'!P$3:P$1000,"&lt;="&amp;A27,'Tracking Data'!Q$3:Q$1000,"="&amp;""),"")</f>
        <v/>
      </c>
      <c r="J27" t="str">
        <f ca="1">IF(TODAY()&gt;=$A27,COUNTIFS('Tracking Data'!Q$3:Q$1000,"&lt;="&amp;B27,'Tracking Data'!R$3:R$1000,"="&amp;""),"")</f>
        <v/>
      </c>
      <c r="K27" t="str">
        <f t="shared" ca="1" si="6"/>
        <v/>
      </c>
      <c r="L27" t="str">
        <f ca="1">IF(TODAY()&gt;=A27,COUNTIFS('Tracking Data'!R$3:R$1000,"&lt;="&amp;A27),"")</f>
        <v/>
      </c>
      <c r="M27" t="str">
        <f t="shared" ca="1" si="3"/>
        <v/>
      </c>
    </row>
    <row r="28" spans="1:13" x14ac:dyDescent="0.25">
      <c r="A28" s="4">
        <v>42825</v>
      </c>
      <c r="B28" t="str">
        <f ca="1">IF(TODAY()&gt;=$A28,COUNTIFS('Tracking Data'!K$3:K$1000,"&lt;="&amp;A28,'Tracking Data'!L$3:L$1000,"="&amp;""),"")</f>
        <v/>
      </c>
      <c r="C28" t="str">
        <f ca="1">IF(TODAY()&gt;=$A28,COUNTIFS('Tracking Data'!L$3:L$1000,"&lt;="&amp;B28,'Tracking Data'!M$3:M$1000,"="&amp;""),"")</f>
        <v/>
      </c>
      <c r="D28" t="str">
        <f ca="1">IF(TODAY()&gt;=$A28,COUNTIFS('Tracking Data'!M$3:M$1000,"&lt;="&amp;C28,'Tracking Data'!N$3:N$1000,"="&amp;""),"")</f>
        <v/>
      </c>
      <c r="E28" t="str">
        <f t="shared" ca="1" si="4"/>
        <v/>
      </c>
      <c r="F28" t="str">
        <f ca="1">IF(TODAY()&gt;=$A28,COUNTIFS('Tracking Data'!N$3:N$1000,"&lt;="&amp;A28,'Tracking Data'!O$3:O$1000,"="&amp;""),"")</f>
        <v/>
      </c>
      <c r="G28" t="str">
        <f ca="1">IF(TODAY()&gt;=$A28,COUNTIFS('Tracking Data'!O$3:O$1000,"&lt;="&amp;B28,'Tracking Data'!P$3:P$1000,"="&amp;""),"")</f>
        <v/>
      </c>
      <c r="H28" t="str">
        <f t="shared" ca="1" si="5"/>
        <v/>
      </c>
      <c r="I28" t="str">
        <f ca="1">IF(TODAY()&gt;=$A28,COUNTIFS('Tracking Data'!P$3:P$1000,"&lt;="&amp;A28,'Tracking Data'!Q$3:Q$1000,"="&amp;""),"")</f>
        <v/>
      </c>
      <c r="J28" t="str">
        <f ca="1">IF(TODAY()&gt;=$A28,COUNTIFS('Tracking Data'!Q$3:Q$1000,"&lt;="&amp;B28,'Tracking Data'!R$3:R$1000,"="&amp;""),"")</f>
        <v/>
      </c>
      <c r="K28" t="str">
        <f t="shared" ca="1" si="6"/>
        <v/>
      </c>
      <c r="L28" t="str">
        <f ca="1">IF(TODAY()&gt;=A28,COUNTIFS('Tracking Data'!R$3:R$1000,"&lt;="&amp;A28),"")</f>
        <v/>
      </c>
      <c r="M28" t="str">
        <f t="shared" ca="1" si="3"/>
        <v/>
      </c>
    </row>
    <row r="29" spans="1:13" x14ac:dyDescent="0.25">
      <c r="A29" s="4">
        <v>42826</v>
      </c>
      <c r="B29" t="str">
        <f ca="1">IF(TODAY()&gt;=$A29,COUNTIFS('Tracking Data'!K$3:K$1000,"&lt;="&amp;A29,'Tracking Data'!L$3:L$1000,"="&amp;""),"")</f>
        <v/>
      </c>
      <c r="C29" t="str">
        <f ca="1">IF(TODAY()&gt;=$A29,COUNTIFS('Tracking Data'!L$3:L$1000,"&lt;="&amp;B29,'Tracking Data'!M$3:M$1000,"="&amp;""),"")</f>
        <v/>
      </c>
      <c r="D29" t="str">
        <f ca="1">IF(TODAY()&gt;=$A29,COUNTIFS('Tracking Data'!M$3:M$1000,"&lt;="&amp;C29,'Tracking Data'!N$3:N$1000,"="&amp;""),"")</f>
        <v/>
      </c>
      <c r="E29" t="str">
        <f t="shared" ca="1" si="4"/>
        <v/>
      </c>
      <c r="F29" t="str">
        <f ca="1">IF(TODAY()&gt;=$A29,COUNTIFS('Tracking Data'!N$3:N$1000,"&lt;="&amp;A29,'Tracking Data'!O$3:O$1000,"="&amp;""),"")</f>
        <v/>
      </c>
      <c r="G29" t="str">
        <f ca="1">IF(TODAY()&gt;=$A29,COUNTIFS('Tracking Data'!O$3:O$1000,"&lt;="&amp;B29,'Tracking Data'!P$3:P$1000,"="&amp;""),"")</f>
        <v/>
      </c>
      <c r="H29" t="str">
        <f t="shared" ca="1" si="5"/>
        <v/>
      </c>
      <c r="I29" t="str">
        <f ca="1">IF(TODAY()&gt;=$A29,COUNTIFS('Tracking Data'!P$3:P$1000,"&lt;="&amp;A29,'Tracking Data'!Q$3:Q$1000,"="&amp;""),"")</f>
        <v/>
      </c>
      <c r="J29" t="str">
        <f ca="1">IF(TODAY()&gt;=$A29,COUNTIFS('Tracking Data'!Q$3:Q$1000,"&lt;="&amp;B29,'Tracking Data'!R$3:R$1000,"="&amp;""),"")</f>
        <v/>
      </c>
      <c r="K29" t="str">
        <f t="shared" ca="1" si="6"/>
        <v/>
      </c>
      <c r="L29" t="str">
        <f ca="1">IF(TODAY()&gt;=A29,COUNTIFS('Tracking Data'!R$3:R$1000,"&lt;="&amp;A29),"")</f>
        <v/>
      </c>
      <c r="M29" t="str">
        <f t="shared" ca="1" si="3"/>
        <v/>
      </c>
    </row>
    <row r="30" spans="1:13" x14ac:dyDescent="0.25">
      <c r="A30" s="4">
        <v>42827</v>
      </c>
      <c r="B30" t="str">
        <f ca="1">IF(TODAY()&gt;=$A30,COUNTIFS('Tracking Data'!K$3:K$1000,"&lt;="&amp;A30,'Tracking Data'!L$3:L$1000,"="&amp;""),"")</f>
        <v/>
      </c>
      <c r="C30" t="str">
        <f ca="1">IF(TODAY()&gt;=$A30,COUNTIFS('Tracking Data'!L$3:L$1000,"&lt;="&amp;B30,'Tracking Data'!M$3:M$1000,"="&amp;""),"")</f>
        <v/>
      </c>
      <c r="D30" t="str">
        <f ca="1">IF(TODAY()&gt;=$A30,COUNTIFS('Tracking Data'!M$3:M$1000,"&lt;="&amp;C30,'Tracking Data'!N$3:N$1000,"="&amp;""),"")</f>
        <v/>
      </c>
      <c r="E30" t="str">
        <f t="shared" ca="1" si="4"/>
        <v/>
      </c>
      <c r="F30" t="str">
        <f ca="1">IF(TODAY()&gt;=$A30,COUNTIFS('Tracking Data'!N$3:N$1000,"&lt;="&amp;A30,'Tracking Data'!O$3:O$1000,"="&amp;""),"")</f>
        <v/>
      </c>
      <c r="G30" t="str">
        <f ca="1">IF(TODAY()&gt;=$A30,COUNTIFS('Tracking Data'!O$3:O$1000,"&lt;="&amp;B30,'Tracking Data'!P$3:P$1000,"="&amp;""),"")</f>
        <v/>
      </c>
      <c r="H30" t="str">
        <f t="shared" ca="1" si="5"/>
        <v/>
      </c>
      <c r="I30" t="str">
        <f ca="1">IF(TODAY()&gt;=$A30,COUNTIFS('Tracking Data'!P$3:P$1000,"&lt;="&amp;A30,'Tracking Data'!Q$3:Q$1000,"="&amp;""),"")</f>
        <v/>
      </c>
      <c r="J30" t="str">
        <f ca="1">IF(TODAY()&gt;=$A30,COUNTIFS('Tracking Data'!Q$3:Q$1000,"&lt;="&amp;B30,'Tracking Data'!R$3:R$1000,"="&amp;""),"")</f>
        <v/>
      </c>
      <c r="K30" t="str">
        <f t="shared" ca="1" si="6"/>
        <v/>
      </c>
      <c r="L30" t="str">
        <f ca="1">IF(TODAY()&gt;=A30,COUNTIFS('Tracking Data'!R$3:R$1000,"&lt;="&amp;A30),"")</f>
        <v/>
      </c>
      <c r="M30" t="str">
        <f t="shared" ca="1" si="3"/>
        <v/>
      </c>
    </row>
    <row r="31" spans="1:13" x14ac:dyDescent="0.25">
      <c r="A31" s="4">
        <v>42828</v>
      </c>
      <c r="B31" t="str">
        <f ca="1">IF(TODAY()&gt;=$A31,COUNTIFS('Tracking Data'!K$3:K$1000,"&lt;="&amp;A31,'Tracking Data'!L$3:L$1000,"="&amp;""),"")</f>
        <v/>
      </c>
      <c r="C31" t="str">
        <f ca="1">IF(TODAY()&gt;=$A31,COUNTIFS('Tracking Data'!L$3:L$1000,"&lt;="&amp;B31,'Tracking Data'!M$3:M$1000,"="&amp;""),"")</f>
        <v/>
      </c>
      <c r="D31" t="str">
        <f ca="1">IF(TODAY()&gt;=$A31,COUNTIFS('Tracking Data'!M$3:M$1000,"&lt;="&amp;C31,'Tracking Data'!N$3:N$1000,"="&amp;""),"")</f>
        <v/>
      </c>
      <c r="E31" t="str">
        <f t="shared" ca="1" si="4"/>
        <v/>
      </c>
      <c r="F31" t="str">
        <f ca="1">IF(TODAY()&gt;=$A31,COUNTIFS('Tracking Data'!N$3:N$1000,"&lt;="&amp;A31,'Tracking Data'!O$3:O$1000,"="&amp;""),"")</f>
        <v/>
      </c>
      <c r="G31" t="str">
        <f ca="1">IF(TODAY()&gt;=$A31,COUNTIFS('Tracking Data'!O$3:O$1000,"&lt;="&amp;B31,'Tracking Data'!P$3:P$1000,"="&amp;""),"")</f>
        <v/>
      </c>
      <c r="H31" t="str">
        <f t="shared" ca="1" si="5"/>
        <v/>
      </c>
      <c r="I31" t="str">
        <f ca="1">IF(TODAY()&gt;=$A31,COUNTIFS('Tracking Data'!P$3:P$1000,"&lt;="&amp;A31,'Tracking Data'!Q$3:Q$1000,"="&amp;""),"")</f>
        <v/>
      </c>
      <c r="J31" t="str">
        <f ca="1">IF(TODAY()&gt;=$A31,COUNTIFS('Tracking Data'!Q$3:Q$1000,"&lt;="&amp;B31,'Tracking Data'!R$3:R$1000,"="&amp;""),"")</f>
        <v/>
      </c>
      <c r="K31" t="str">
        <f t="shared" ca="1" si="6"/>
        <v/>
      </c>
      <c r="L31" t="str">
        <f ca="1">IF(TODAY()&gt;=A31,COUNTIFS('Tracking Data'!R$3:R$1000,"&lt;="&amp;A31),"")</f>
        <v/>
      </c>
      <c r="M31" t="str">
        <f t="shared" ca="1" si="3"/>
        <v/>
      </c>
    </row>
    <row r="32" spans="1:13" x14ac:dyDescent="0.25">
      <c r="A32" s="4">
        <v>42829</v>
      </c>
      <c r="B32" t="str">
        <f ca="1">IF(TODAY()&gt;=$A32,COUNTIFS('Tracking Data'!K$3:K$1000,"&lt;="&amp;A32,'Tracking Data'!L$3:L$1000,"="&amp;""),"")</f>
        <v/>
      </c>
      <c r="C32" t="str">
        <f ca="1">IF(TODAY()&gt;=$A32,COUNTIFS('Tracking Data'!L$3:L$1000,"&lt;="&amp;B32,'Tracking Data'!M$3:M$1000,"="&amp;""),"")</f>
        <v/>
      </c>
      <c r="D32" t="str">
        <f ca="1">IF(TODAY()&gt;=$A32,COUNTIFS('Tracking Data'!M$3:M$1000,"&lt;="&amp;C32,'Tracking Data'!N$3:N$1000,"="&amp;""),"")</f>
        <v/>
      </c>
      <c r="E32" t="str">
        <f t="shared" ca="1" si="4"/>
        <v/>
      </c>
      <c r="F32" t="str">
        <f ca="1">IF(TODAY()&gt;=$A32,COUNTIFS('Tracking Data'!N$3:N$1000,"&lt;="&amp;A32,'Tracking Data'!O$3:O$1000,"="&amp;""),"")</f>
        <v/>
      </c>
      <c r="G32" t="str">
        <f ca="1">IF(TODAY()&gt;=$A32,COUNTIFS('Tracking Data'!O$3:O$1000,"&lt;="&amp;B32,'Tracking Data'!P$3:P$1000,"="&amp;""),"")</f>
        <v/>
      </c>
      <c r="H32" t="str">
        <f t="shared" ca="1" si="5"/>
        <v/>
      </c>
      <c r="I32" t="str">
        <f ca="1">IF(TODAY()&gt;=$A32,COUNTIFS('Tracking Data'!P$3:P$1000,"&lt;="&amp;A32,'Tracking Data'!Q$3:Q$1000,"="&amp;""),"")</f>
        <v/>
      </c>
      <c r="J32" t="str">
        <f ca="1">IF(TODAY()&gt;=$A32,COUNTIFS('Tracking Data'!Q$3:Q$1000,"&lt;="&amp;B32,'Tracking Data'!R$3:R$1000,"="&amp;""),"")</f>
        <v/>
      </c>
      <c r="K32" t="str">
        <f t="shared" ca="1" si="6"/>
        <v/>
      </c>
      <c r="L32" t="str">
        <f ca="1">IF(TODAY()&gt;=A32,COUNTIFS('Tracking Data'!R$3:R$1000,"&lt;="&amp;A32),"")</f>
        <v/>
      </c>
      <c r="M32" t="str">
        <f t="shared" ca="1" si="3"/>
        <v/>
      </c>
    </row>
    <row r="33" spans="1:13" x14ac:dyDescent="0.25">
      <c r="A33" s="4">
        <v>42830</v>
      </c>
      <c r="B33" t="str">
        <f ca="1">IF(TODAY()&gt;=$A33,COUNTIFS('Tracking Data'!K$3:K$1000,"&lt;="&amp;A33,'Tracking Data'!L$3:L$1000,"="&amp;""),"")</f>
        <v/>
      </c>
      <c r="C33" t="str">
        <f ca="1">IF(TODAY()&gt;=$A33,COUNTIFS('Tracking Data'!L$3:L$1000,"&lt;="&amp;B33,'Tracking Data'!M$3:M$1000,"="&amp;""),"")</f>
        <v/>
      </c>
      <c r="D33" t="str">
        <f ca="1">IF(TODAY()&gt;=$A33,COUNTIFS('Tracking Data'!M$3:M$1000,"&lt;="&amp;C33,'Tracking Data'!N$3:N$1000,"="&amp;""),"")</f>
        <v/>
      </c>
      <c r="E33" t="str">
        <f t="shared" ca="1" si="4"/>
        <v/>
      </c>
      <c r="F33" t="str">
        <f ca="1">IF(TODAY()&gt;=$A33,COUNTIFS('Tracking Data'!N$3:N$1000,"&lt;="&amp;A33,'Tracking Data'!O$3:O$1000,"="&amp;""),"")</f>
        <v/>
      </c>
      <c r="G33" t="str">
        <f ca="1">IF(TODAY()&gt;=$A33,COUNTIFS('Tracking Data'!O$3:O$1000,"&lt;="&amp;B33,'Tracking Data'!P$3:P$1000,"="&amp;""),"")</f>
        <v/>
      </c>
      <c r="H33" t="str">
        <f t="shared" ca="1" si="5"/>
        <v/>
      </c>
      <c r="I33" t="str">
        <f ca="1">IF(TODAY()&gt;=$A33,COUNTIFS('Tracking Data'!P$3:P$1000,"&lt;="&amp;A33,'Tracking Data'!Q$3:Q$1000,"="&amp;""),"")</f>
        <v/>
      </c>
      <c r="J33" t="str">
        <f ca="1">IF(TODAY()&gt;=$A33,COUNTIFS('Tracking Data'!Q$3:Q$1000,"&lt;="&amp;B33,'Tracking Data'!R$3:R$1000,"="&amp;""),"")</f>
        <v/>
      </c>
      <c r="K33" t="str">
        <f t="shared" ca="1" si="6"/>
        <v/>
      </c>
      <c r="L33" t="str">
        <f ca="1">IF(TODAY()&gt;=A33,COUNTIFS('Tracking Data'!R$3:R$1000,"&lt;="&amp;A33),"")</f>
        <v/>
      </c>
      <c r="M33" t="str">
        <f t="shared" ca="1" si="3"/>
        <v/>
      </c>
    </row>
    <row r="34" spans="1:13" x14ac:dyDescent="0.25">
      <c r="A34" s="4">
        <v>42831</v>
      </c>
      <c r="B34" t="str">
        <f ca="1">IF(TODAY()&gt;=$A34,COUNTIFS('Tracking Data'!K$3:K$1000,"&lt;="&amp;A34,'Tracking Data'!L$3:L$1000,"="&amp;""),"")</f>
        <v/>
      </c>
      <c r="C34" t="str">
        <f ca="1">IF(TODAY()&gt;=$A34,COUNTIFS('Tracking Data'!L$3:L$1000,"&lt;="&amp;B34,'Tracking Data'!M$3:M$1000,"="&amp;""),"")</f>
        <v/>
      </c>
      <c r="D34" t="str">
        <f ca="1">IF(TODAY()&gt;=$A34,COUNTIFS('Tracking Data'!M$3:M$1000,"&lt;="&amp;C34,'Tracking Data'!N$3:N$1000,"="&amp;""),"")</f>
        <v/>
      </c>
      <c r="E34" t="str">
        <f t="shared" ca="1" si="4"/>
        <v/>
      </c>
      <c r="F34" t="str">
        <f ca="1">IF(TODAY()&gt;=$A34,COUNTIFS('Tracking Data'!N$3:N$1000,"&lt;="&amp;A34,'Tracking Data'!O$3:O$1000,"="&amp;""),"")</f>
        <v/>
      </c>
      <c r="G34" t="str">
        <f ca="1">IF(TODAY()&gt;=$A34,COUNTIFS('Tracking Data'!O$3:O$1000,"&lt;="&amp;B34,'Tracking Data'!P$3:P$1000,"="&amp;""),"")</f>
        <v/>
      </c>
      <c r="H34" t="str">
        <f t="shared" ca="1" si="5"/>
        <v/>
      </c>
      <c r="I34" t="str">
        <f ca="1">IF(TODAY()&gt;=$A34,COUNTIFS('Tracking Data'!P$3:P$1000,"&lt;="&amp;A34,'Tracking Data'!Q$3:Q$1000,"="&amp;""),"")</f>
        <v/>
      </c>
      <c r="J34" t="str">
        <f ca="1">IF(TODAY()&gt;=$A34,COUNTIFS('Tracking Data'!Q$3:Q$1000,"&lt;="&amp;B34,'Tracking Data'!R$3:R$1000,"="&amp;""),"")</f>
        <v/>
      </c>
      <c r="K34" t="str">
        <f t="shared" ca="1" si="6"/>
        <v/>
      </c>
      <c r="L34" t="str">
        <f ca="1">IF(TODAY()&gt;=A34,COUNTIFS('Tracking Data'!R$3:R$1000,"&lt;="&amp;A34),"")</f>
        <v/>
      </c>
      <c r="M34" t="str">
        <f t="shared" ca="1" si="3"/>
        <v/>
      </c>
    </row>
    <row r="35" spans="1:13" x14ac:dyDescent="0.25">
      <c r="A35" s="4">
        <v>42832</v>
      </c>
      <c r="B35" t="str">
        <f ca="1">IF(TODAY()&gt;=$A35,COUNTIFS('Tracking Data'!K$3:K$1000,"&lt;="&amp;A35,'Tracking Data'!L$3:L$1000,"="&amp;""),"")</f>
        <v/>
      </c>
      <c r="C35" t="str">
        <f ca="1">IF(TODAY()&gt;=$A35,COUNTIFS('Tracking Data'!L$3:L$1000,"&lt;="&amp;B35,'Tracking Data'!M$3:M$1000,"="&amp;""),"")</f>
        <v/>
      </c>
      <c r="D35" t="str">
        <f ca="1">IF(TODAY()&gt;=$A35,COUNTIFS('Tracking Data'!M$3:M$1000,"&lt;="&amp;C35,'Tracking Data'!N$3:N$1000,"="&amp;""),"")</f>
        <v/>
      </c>
      <c r="E35" t="str">
        <f t="shared" ca="1" si="4"/>
        <v/>
      </c>
      <c r="F35" t="str">
        <f ca="1">IF(TODAY()&gt;=$A35,COUNTIFS('Tracking Data'!N$3:N$1000,"&lt;="&amp;A35,'Tracking Data'!O$3:O$1000,"="&amp;""),"")</f>
        <v/>
      </c>
      <c r="G35" t="str">
        <f ca="1">IF(TODAY()&gt;=$A35,COUNTIFS('Tracking Data'!O$3:O$1000,"&lt;="&amp;B35,'Tracking Data'!P$3:P$1000,"="&amp;""),"")</f>
        <v/>
      </c>
      <c r="H35" t="str">
        <f t="shared" ca="1" si="5"/>
        <v/>
      </c>
      <c r="I35" t="str">
        <f ca="1">IF(TODAY()&gt;=$A35,COUNTIFS('Tracking Data'!P$3:P$1000,"&lt;="&amp;A35,'Tracking Data'!Q$3:Q$1000,"="&amp;""),"")</f>
        <v/>
      </c>
      <c r="J35" t="str">
        <f ca="1">IF(TODAY()&gt;=$A35,COUNTIFS('Tracking Data'!Q$3:Q$1000,"&lt;="&amp;B35,'Tracking Data'!R$3:R$1000,"="&amp;""),"")</f>
        <v/>
      </c>
      <c r="K35" t="str">
        <f t="shared" ca="1" si="6"/>
        <v/>
      </c>
      <c r="L35" t="str">
        <f ca="1">IF(TODAY()&gt;=A35,COUNTIFS('Tracking Data'!R$3:R$1000,"&lt;="&amp;A35),"")</f>
        <v/>
      </c>
      <c r="M35" t="str">
        <f t="shared" ca="1" si="3"/>
        <v/>
      </c>
    </row>
    <row r="36" spans="1:13" x14ac:dyDescent="0.25">
      <c r="A36" s="4">
        <v>42833</v>
      </c>
      <c r="B36" t="str">
        <f ca="1">IF(TODAY()&gt;=$A36,COUNTIFS('Tracking Data'!K$3:K$1000,"&lt;="&amp;A36,'Tracking Data'!L$3:L$1000,"="&amp;""),"")</f>
        <v/>
      </c>
      <c r="C36" t="str">
        <f ca="1">IF(TODAY()&gt;=$A36,COUNTIFS('Tracking Data'!L$3:L$1000,"&lt;="&amp;B36,'Tracking Data'!M$3:M$1000,"="&amp;""),"")</f>
        <v/>
      </c>
      <c r="D36" t="str">
        <f ca="1">IF(TODAY()&gt;=$A36,COUNTIFS('Tracking Data'!M$3:M$1000,"&lt;="&amp;C36,'Tracking Data'!N$3:N$1000,"="&amp;""),"")</f>
        <v/>
      </c>
      <c r="E36" t="str">
        <f t="shared" ca="1" si="4"/>
        <v/>
      </c>
      <c r="F36" t="str">
        <f ca="1">IF(TODAY()&gt;=$A36,COUNTIFS('Tracking Data'!N$3:N$1000,"&lt;="&amp;A36,'Tracking Data'!O$3:O$1000,"="&amp;""),"")</f>
        <v/>
      </c>
      <c r="G36" t="str">
        <f ca="1">IF(TODAY()&gt;=$A36,COUNTIFS('Tracking Data'!O$3:O$1000,"&lt;="&amp;B36,'Tracking Data'!P$3:P$1000,"="&amp;""),"")</f>
        <v/>
      </c>
      <c r="H36" t="str">
        <f t="shared" ca="1" si="5"/>
        <v/>
      </c>
      <c r="I36" t="str">
        <f ca="1">IF(TODAY()&gt;=$A36,COUNTIFS('Tracking Data'!P$3:P$1000,"&lt;="&amp;A36,'Tracking Data'!Q$3:Q$1000,"="&amp;""),"")</f>
        <v/>
      </c>
      <c r="J36" t="str">
        <f ca="1">IF(TODAY()&gt;=$A36,COUNTIFS('Tracking Data'!Q$3:Q$1000,"&lt;="&amp;B36,'Tracking Data'!R$3:R$1000,"="&amp;""),"")</f>
        <v/>
      </c>
      <c r="K36" t="str">
        <f t="shared" ca="1" si="6"/>
        <v/>
      </c>
      <c r="L36" t="str">
        <f ca="1">IF(TODAY()&gt;=A36,COUNTIFS('Tracking Data'!R$3:R$1000,"&lt;="&amp;A36),"")</f>
        <v/>
      </c>
      <c r="M36" t="str">
        <f t="shared" ca="1" si="3"/>
        <v/>
      </c>
    </row>
    <row r="37" spans="1:13" x14ac:dyDescent="0.25">
      <c r="A37" s="4">
        <v>42834</v>
      </c>
      <c r="B37" t="str">
        <f ca="1">IF(TODAY()&gt;=$A37,COUNTIFS('Tracking Data'!K$3:K$1000,"&lt;="&amp;A37,'Tracking Data'!L$3:L$1000,"="&amp;""),"")</f>
        <v/>
      </c>
      <c r="C37" t="str">
        <f ca="1">IF(TODAY()&gt;=$A37,COUNTIFS('Tracking Data'!L$3:L$1000,"&lt;="&amp;B37,'Tracking Data'!M$3:M$1000,"="&amp;""),"")</f>
        <v/>
      </c>
      <c r="D37" t="str">
        <f ca="1">IF(TODAY()&gt;=$A37,COUNTIFS('Tracking Data'!M$3:M$1000,"&lt;="&amp;C37,'Tracking Data'!N$3:N$1000,"="&amp;""),"")</f>
        <v/>
      </c>
      <c r="E37" t="str">
        <f t="shared" ca="1" si="4"/>
        <v/>
      </c>
      <c r="F37" t="str">
        <f ca="1">IF(TODAY()&gt;=$A37,COUNTIFS('Tracking Data'!N$3:N$1000,"&lt;="&amp;A37,'Tracking Data'!O$3:O$1000,"="&amp;""),"")</f>
        <v/>
      </c>
      <c r="G37" t="str">
        <f ca="1">IF(TODAY()&gt;=$A37,COUNTIFS('Tracking Data'!O$3:O$1000,"&lt;="&amp;B37,'Tracking Data'!P$3:P$1000,"="&amp;""),"")</f>
        <v/>
      </c>
      <c r="H37" t="str">
        <f t="shared" ca="1" si="5"/>
        <v/>
      </c>
      <c r="I37" t="str">
        <f ca="1">IF(TODAY()&gt;=$A37,COUNTIFS('Tracking Data'!P$3:P$1000,"&lt;="&amp;A37,'Tracking Data'!Q$3:Q$1000,"="&amp;""),"")</f>
        <v/>
      </c>
      <c r="J37" t="str">
        <f ca="1">IF(TODAY()&gt;=$A37,COUNTIFS('Tracking Data'!Q$3:Q$1000,"&lt;="&amp;B37,'Tracking Data'!R$3:R$1000,"="&amp;""),"")</f>
        <v/>
      </c>
      <c r="K37" t="str">
        <f t="shared" ca="1" si="6"/>
        <v/>
      </c>
      <c r="L37" t="str">
        <f ca="1">IF(TODAY()&gt;=A37,COUNTIFS('Tracking Data'!R$3:R$1000,"&lt;="&amp;A37),"")</f>
        <v/>
      </c>
      <c r="M37" t="str">
        <f t="shared" ca="1" si="3"/>
        <v/>
      </c>
    </row>
    <row r="38" spans="1:13" x14ac:dyDescent="0.25">
      <c r="A38" s="4">
        <v>42835</v>
      </c>
      <c r="B38" t="str">
        <f ca="1">IF(TODAY()&gt;=$A38,COUNTIFS('Tracking Data'!K$3:K$1000,"&lt;="&amp;A38,'Tracking Data'!L$3:L$1000,"="&amp;""),"")</f>
        <v/>
      </c>
      <c r="C38" t="str">
        <f ca="1">IF(TODAY()&gt;=$A38,COUNTIFS('Tracking Data'!L$3:L$1000,"&lt;="&amp;B38,'Tracking Data'!M$3:M$1000,"="&amp;""),"")</f>
        <v/>
      </c>
      <c r="D38" t="str">
        <f ca="1">IF(TODAY()&gt;=$A38,COUNTIFS('Tracking Data'!M$3:M$1000,"&lt;="&amp;C38,'Tracking Data'!N$3:N$1000,"="&amp;""),"")</f>
        <v/>
      </c>
      <c r="E38" t="str">
        <f t="shared" ca="1" si="4"/>
        <v/>
      </c>
      <c r="F38" t="str">
        <f ca="1">IF(TODAY()&gt;=$A38,COUNTIFS('Tracking Data'!N$3:N$1000,"&lt;="&amp;A38,'Tracking Data'!O$3:O$1000,"="&amp;""),"")</f>
        <v/>
      </c>
      <c r="G38" t="str">
        <f ca="1">IF(TODAY()&gt;=$A38,COUNTIFS('Tracking Data'!O$3:O$1000,"&lt;="&amp;B38,'Tracking Data'!P$3:P$1000,"="&amp;""),"")</f>
        <v/>
      </c>
      <c r="H38" t="str">
        <f t="shared" ca="1" si="5"/>
        <v/>
      </c>
      <c r="I38" t="str">
        <f ca="1">IF(TODAY()&gt;=$A38,COUNTIFS('Tracking Data'!P$3:P$1000,"&lt;="&amp;A38,'Tracking Data'!Q$3:Q$1000,"="&amp;""),"")</f>
        <v/>
      </c>
      <c r="J38" t="str">
        <f ca="1">IF(TODAY()&gt;=$A38,COUNTIFS('Tracking Data'!Q$3:Q$1000,"&lt;="&amp;B38,'Tracking Data'!R$3:R$1000,"="&amp;""),"")</f>
        <v/>
      </c>
      <c r="K38" t="str">
        <f t="shared" ca="1" si="6"/>
        <v/>
      </c>
      <c r="L38" t="str">
        <f ca="1">IF(TODAY()&gt;=A38,COUNTIFS('Tracking Data'!R$3:R$1000,"&lt;="&amp;A38),"")</f>
        <v/>
      </c>
      <c r="M38" t="str">
        <f t="shared" ca="1" si="3"/>
        <v/>
      </c>
    </row>
    <row r="39" spans="1:13" x14ac:dyDescent="0.25">
      <c r="A39" s="4">
        <v>42836</v>
      </c>
      <c r="B39" t="str">
        <f ca="1">IF(TODAY()&gt;=$A39,COUNTIFS('Tracking Data'!K$3:K$1000,"&lt;="&amp;A39,'Tracking Data'!L$3:L$1000,"="&amp;""),"")</f>
        <v/>
      </c>
      <c r="C39" t="str">
        <f ca="1">IF(TODAY()&gt;=$A39,COUNTIFS('Tracking Data'!L$3:L$1000,"&lt;="&amp;B39,'Tracking Data'!M$3:M$1000,"="&amp;""),"")</f>
        <v/>
      </c>
      <c r="D39" t="str">
        <f ca="1">IF(TODAY()&gt;=$A39,COUNTIFS('Tracking Data'!M$3:M$1000,"&lt;="&amp;C39,'Tracking Data'!N$3:N$1000,"="&amp;""),"")</f>
        <v/>
      </c>
      <c r="E39" t="str">
        <f t="shared" ca="1" si="4"/>
        <v/>
      </c>
      <c r="F39" t="str">
        <f ca="1">IF(TODAY()&gt;=$A39,COUNTIFS('Tracking Data'!N$3:N$1000,"&lt;="&amp;A39,'Tracking Data'!O$3:O$1000,"="&amp;""),"")</f>
        <v/>
      </c>
      <c r="G39" t="str">
        <f ca="1">IF(TODAY()&gt;=$A39,COUNTIFS('Tracking Data'!O$3:O$1000,"&lt;="&amp;B39,'Tracking Data'!P$3:P$1000,"="&amp;""),"")</f>
        <v/>
      </c>
      <c r="H39" t="str">
        <f t="shared" ca="1" si="5"/>
        <v/>
      </c>
      <c r="I39" t="str">
        <f ca="1">IF(TODAY()&gt;=$A39,COUNTIFS('Tracking Data'!P$3:P$1000,"&lt;="&amp;A39,'Tracking Data'!Q$3:Q$1000,"="&amp;""),"")</f>
        <v/>
      </c>
      <c r="J39" t="str">
        <f ca="1">IF(TODAY()&gt;=$A39,COUNTIFS('Tracking Data'!Q$3:Q$1000,"&lt;="&amp;B39,'Tracking Data'!R$3:R$1000,"="&amp;""),"")</f>
        <v/>
      </c>
      <c r="K39" t="str">
        <f t="shared" ca="1" si="6"/>
        <v/>
      </c>
      <c r="L39" t="str">
        <f ca="1">IF(TODAY()&gt;=A39,COUNTIFS('Tracking Data'!R$3:R$1000,"&lt;="&amp;A39),"")</f>
        <v/>
      </c>
      <c r="M39" t="str">
        <f t="shared" ca="1" si="3"/>
        <v/>
      </c>
    </row>
    <row r="40" spans="1:13" x14ac:dyDescent="0.25">
      <c r="A40" s="4">
        <v>42837</v>
      </c>
      <c r="B40" t="str">
        <f ca="1">IF(TODAY()&gt;=$A40,COUNTIFS('Tracking Data'!K$3:K$1000,"&lt;="&amp;A40,'Tracking Data'!L$3:L$1000,"="&amp;""),"")</f>
        <v/>
      </c>
      <c r="C40" t="str">
        <f ca="1">IF(TODAY()&gt;=$A40,COUNTIFS('Tracking Data'!L$3:L$1000,"&lt;="&amp;B40,'Tracking Data'!M$3:M$1000,"="&amp;""),"")</f>
        <v/>
      </c>
      <c r="D40" t="str">
        <f ca="1">IF(TODAY()&gt;=$A40,COUNTIFS('Tracking Data'!M$3:M$1000,"&lt;="&amp;C40,'Tracking Data'!N$3:N$1000,"="&amp;""),"")</f>
        <v/>
      </c>
      <c r="E40" t="str">
        <f t="shared" ca="1" si="4"/>
        <v/>
      </c>
      <c r="F40" t="str">
        <f ca="1">IF(TODAY()&gt;=$A40,COUNTIFS('Tracking Data'!N$3:N$1000,"&lt;="&amp;A40,'Tracking Data'!O$3:O$1000,"="&amp;""),"")</f>
        <v/>
      </c>
      <c r="G40" t="str">
        <f ca="1">IF(TODAY()&gt;=$A40,COUNTIFS('Tracking Data'!O$3:O$1000,"&lt;="&amp;B40,'Tracking Data'!P$3:P$1000,"="&amp;""),"")</f>
        <v/>
      </c>
      <c r="H40" t="str">
        <f t="shared" ca="1" si="5"/>
        <v/>
      </c>
      <c r="I40" t="str">
        <f ca="1">IF(TODAY()&gt;=$A40,COUNTIFS('Tracking Data'!P$3:P$1000,"&lt;="&amp;A40,'Tracking Data'!Q$3:Q$1000,"="&amp;""),"")</f>
        <v/>
      </c>
      <c r="J40" t="str">
        <f ca="1">IF(TODAY()&gt;=$A40,COUNTIFS('Tracking Data'!Q$3:Q$1000,"&lt;="&amp;B40,'Tracking Data'!R$3:R$1000,"="&amp;""),"")</f>
        <v/>
      </c>
      <c r="K40" t="str">
        <f t="shared" ca="1" si="6"/>
        <v/>
      </c>
      <c r="L40" t="str">
        <f ca="1">IF(TODAY()&gt;=A40,COUNTIFS('Tracking Data'!R$3:R$1000,"&lt;="&amp;A40),"")</f>
        <v/>
      </c>
      <c r="M40" t="str">
        <f t="shared" ca="1" si="3"/>
        <v/>
      </c>
    </row>
    <row r="41" spans="1:13" x14ac:dyDescent="0.25">
      <c r="A41" s="4">
        <v>42838</v>
      </c>
      <c r="B41" t="str">
        <f ca="1">IF(TODAY()&gt;=$A41,COUNTIFS('Tracking Data'!K$3:K$1000,"&lt;="&amp;A41,'Tracking Data'!L$3:L$1000,"="&amp;""),"")</f>
        <v/>
      </c>
      <c r="C41" t="str">
        <f ca="1">IF(TODAY()&gt;=$A41,COUNTIFS('Tracking Data'!L$3:L$1000,"&lt;="&amp;B41,'Tracking Data'!M$3:M$1000,"="&amp;""),"")</f>
        <v/>
      </c>
      <c r="D41" t="str">
        <f ca="1">IF(TODAY()&gt;=$A41,COUNTIFS('Tracking Data'!M$3:M$1000,"&lt;="&amp;C41,'Tracking Data'!N$3:N$1000,"="&amp;""),"")</f>
        <v/>
      </c>
      <c r="E41" t="str">
        <f t="shared" ca="1" si="4"/>
        <v/>
      </c>
      <c r="F41" t="str">
        <f ca="1">IF(TODAY()&gt;=$A41,COUNTIFS('Tracking Data'!N$3:N$1000,"&lt;="&amp;A41,'Tracking Data'!O$3:O$1000,"="&amp;""),"")</f>
        <v/>
      </c>
      <c r="G41" t="str">
        <f ca="1">IF(TODAY()&gt;=$A41,COUNTIFS('Tracking Data'!O$3:O$1000,"&lt;="&amp;B41,'Tracking Data'!P$3:P$1000,"="&amp;""),"")</f>
        <v/>
      </c>
      <c r="H41" t="str">
        <f t="shared" ca="1" si="5"/>
        <v/>
      </c>
      <c r="I41" t="str">
        <f ca="1">IF(TODAY()&gt;=$A41,COUNTIFS('Tracking Data'!P$3:P$1000,"&lt;="&amp;A41,'Tracking Data'!Q$3:Q$1000,"="&amp;""),"")</f>
        <v/>
      </c>
      <c r="J41" t="str">
        <f ca="1">IF(TODAY()&gt;=$A41,COUNTIFS('Tracking Data'!Q$3:Q$1000,"&lt;="&amp;B41,'Tracking Data'!R$3:R$1000,"="&amp;""),"")</f>
        <v/>
      </c>
      <c r="K41" t="str">
        <f t="shared" ca="1" si="6"/>
        <v/>
      </c>
      <c r="L41" t="str">
        <f ca="1">IF(TODAY()&gt;=A41,COUNTIFS('Tracking Data'!R$3:R$1000,"&lt;="&amp;A41),"")</f>
        <v/>
      </c>
      <c r="M41" t="str">
        <f t="shared" ca="1" si="3"/>
        <v/>
      </c>
    </row>
    <row r="42" spans="1:13" x14ac:dyDescent="0.25">
      <c r="A42" s="4">
        <v>42839</v>
      </c>
      <c r="B42" t="str">
        <f ca="1">IF(TODAY()&gt;=$A42,COUNTIFS('Tracking Data'!K$3:K$1000,"&lt;="&amp;A42,'Tracking Data'!L$3:L$1000,"="&amp;""),"")</f>
        <v/>
      </c>
      <c r="C42" t="str">
        <f ca="1">IF(TODAY()&gt;=$A42,COUNTIFS('Tracking Data'!L$3:L$1000,"&lt;="&amp;B42,'Tracking Data'!M$3:M$1000,"="&amp;""),"")</f>
        <v/>
      </c>
      <c r="D42" t="str">
        <f ca="1">IF(TODAY()&gt;=$A42,COUNTIFS('Tracking Data'!M$3:M$1000,"&lt;="&amp;C42,'Tracking Data'!N$3:N$1000,"="&amp;""),"")</f>
        <v/>
      </c>
      <c r="E42" t="str">
        <f t="shared" ca="1" si="4"/>
        <v/>
      </c>
      <c r="F42" t="str">
        <f ca="1">IF(TODAY()&gt;=$A42,COUNTIFS('Tracking Data'!N$3:N$1000,"&lt;="&amp;A42,'Tracking Data'!O$3:O$1000,"="&amp;""),"")</f>
        <v/>
      </c>
      <c r="G42" t="str">
        <f ca="1">IF(TODAY()&gt;=$A42,COUNTIFS('Tracking Data'!O$3:O$1000,"&lt;="&amp;B42,'Tracking Data'!P$3:P$1000,"="&amp;""),"")</f>
        <v/>
      </c>
      <c r="H42" t="str">
        <f t="shared" ca="1" si="5"/>
        <v/>
      </c>
      <c r="I42" t="str">
        <f ca="1">IF(TODAY()&gt;=$A42,COUNTIFS('Tracking Data'!P$3:P$1000,"&lt;="&amp;A42,'Tracking Data'!Q$3:Q$1000,"="&amp;""),"")</f>
        <v/>
      </c>
      <c r="J42" t="str">
        <f ca="1">IF(TODAY()&gt;=$A42,COUNTIFS('Tracking Data'!Q$3:Q$1000,"&lt;="&amp;B42,'Tracking Data'!R$3:R$1000,"="&amp;""),"")</f>
        <v/>
      </c>
      <c r="K42" t="str">
        <f t="shared" ca="1" si="6"/>
        <v/>
      </c>
      <c r="L42" t="str">
        <f ca="1">IF(TODAY()&gt;=A42,COUNTIFS('Tracking Data'!R$3:R$1000,"&lt;="&amp;A42),"")</f>
        <v/>
      </c>
      <c r="M42" t="str">
        <f t="shared" ca="1" si="3"/>
        <v/>
      </c>
    </row>
    <row r="43" spans="1:13" x14ac:dyDescent="0.25">
      <c r="A43" s="4">
        <v>42840</v>
      </c>
      <c r="B43" t="str">
        <f ca="1">IF(TODAY()&gt;=$A43,COUNTIFS('Tracking Data'!K$3:K$1000,"&lt;="&amp;A43,'Tracking Data'!L$3:L$1000,"="&amp;""),"")</f>
        <v/>
      </c>
      <c r="C43" t="str">
        <f ca="1">IF(TODAY()&gt;=$A43,COUNTIFS('Tracking Data'!L$3:L$1000,"&lt;="&amp;B43,'Tracking Data'!M$3:M$1000,"="&amp;""),"")</f>
        <v/>
      </c>
      <c r="D43" t="str">
        <f ca="1">IF(TODAY()&gt;=$A43,COUNTIFS('Tracking Data'!M$3:M$1000,"&lt;="&amp;C43,'Tracking Data'!N$3:N$1000,"="&amp;""),"")</f>
        <v/>
      </c>
      <c r="E43" t="str">
        <f t="shared" ca="1" si="4"/>
        <v/>
      </c>
      <c r="F43" t="str">
        <f ca="1">IF(TODAY()&gt;=$A43,COUNTIFS('Tracking Data'!N$3:N$1000,"&lt;="&amp;A43,'Tracking Data'!O$3:O$1000,"="&amp;""),"")</f>
        <v/>
      </c>
      <c r="G43" t="str">
        <f ca="1">IF(TODAY()&gt;=$A43,COUNTIFS('Tracking Data'!O$3:O$1000,"&lt;="&amp;B43,'Tracking Data'!P$3:P$1000,"="&amp;""),"")</f>
        <v/>
      </c>
      <c r="H43" t="str">
        <f t="shared" ca="1" si="5"/>
        <v/>
      </c>
      <c r="I43" t="str">
        <f ca="1">IF(TODAY()&gt;=$A43,COUNTIFS('Tracking Data'!P$3:P$1000,"&lt;="&amp;A43,'Tracking Data'!Q$3:Q$1000,"="&amp;""),"")</f>
        <v/>
      </c>
      <c r="J43" t="str">
        <f ca="1">IF(TODAY()&gt;=$A43,COUNTIFS('Tracking Data'!Q$3:Q$1000,"&lt;="&amp;B43,'Tracking Data'!R$3:R$1000,"="&amp;""),"")</f>
        <v/>
      </c>
      <c r="K43" t="str">
        <f t="shared" ca="1" si="6"/>
        <v/>
      </c>
      <c r="L43" t="str">
        <f ca="1">IF(TODAY()&gt;=A43,COUNTIFS('Tracking Data'!R$3:R$1000,"&lt;="&amp;A43),"")</f>
        <v/>
      </c>
      <c r="M43" t="str">
        <f t="shared" ca="1" si="3"/>
        <v/>
      </c>
    </row>
    <row r="44" spans="1:13" x14ac:dyDescent="0.25">
      <c r="A44" s="4">
        <v>42841</v>
      </c>
      <c r="B44" t="str">
        <f ca="1">IF(TODAY()&gt;=$A44,COUNTIFS('Tracking Data'!K$3:K$1000,"&lt;="&amp;A44,'Tracking Data'!L$3:L$1000,"="&amp;""),"")</f>
        <v/>
      </c>
      <c r="C44" t="str">
        <f ca="1">IF(TODAY()&gt;=$A44,COUNTIFS('Tracking Data'!L$3:L$1000,"&lt;="&amp;B44,'Tracking Data'!M$3:M$1000,"="&amp;""),"")</f>
        <v/>
      </c>
      <c r="D44" t="str">
        <f ca="1">IF(TODAY()&gt;=$A44,COUNTIFS('Tracking Data'!M$3:M$1000,"&lt;="&amp;C44,'Tracking Data'!N$3:N$1000,"="&amp;""),"")</f>
        <v/>
      </c>
      <c r="E44" t="str">
        <f t="shared" ca="1" si="4"/>
        <v/>
      </c>
      <c r="F44" t="str">
        <f ca="1">IF(TODAY()&gt;=$A44,COUNTIFS('Tracking Data'!N$3:N$1000,"&lt;="&amp;A44,'Tracking Data'!O$3:O$1000,"="&amp;""),"")</f>
        <v/>
      </c>
      <c r="G44" t="str">
        <f ca="1">IF(TODAY()&gt;=$A44,COUNTIFS('Tracking Data'!O$3:O$1000,"&lt;="&amp;B44,'Tracking Data'!P$3:P$1000,"="&amp;""),"")</f>
        <v/>
      </c>
      <c r="H44" t="str">
        <f t="shared" ca="1" si="5"/>
        <v/>
      </c>
      <c r="I44" t="str">
        <f ca="1">IF(TODAY()&gt;=$A44,COUNTIFS('Tracking Data'!P$3:P$1000,"&lt;="&amp;A44,'Tracking Data'!Q$3:Q$1000,"="&amp;""),"")</f>
        <v/>
      </c>
      <c r="J44" t="str">
        <f ca="1">IF(TODAY()&gt;=$A44,COUNTIFS('Tracking Data'!Q$3:Q$1000,"&lt;="&amp;B44,'Tracking Data'!R$3:R$1000,"="&amp;""),"")</f>
        <v/>
      </c>
      <c r="K44" t="str">
        <f t="shared" ca="1" si="6"/>
        <v/>
      </c>
      <c r="L44" t="str">
        <f ca="1">IF(TODAY()&gt;=A44,COUNTIFS('Tracking Data'!R$3:R$1000,"&lt;="&amp;A44),"")</f>
        <v/>
      </c>
      <c r="M44" t="str">
        <f t="shared" ca="1" si="3"/>
        <v/>
      </c>
    </row>
    <row r="45" spans="1:13" x14ac:dyDescent="0.25">
      <c r="A45" s="4">
        <v>42842</v>
      </c>
      <c r="B45" t="str">
        <f ca="1">IF(TODAY()&gt;=$A45,COUNTIFS('Tracking Data'!K$3:K$1000,"&lt;="&amp;A45,'Tracking Data'!L$3:L$1000,"="&amp;""),"")</f>
        <v/>
      </c>
      <c r="C45" t="str">
        <f ca="1">IF(TODAY()&gt;=$A45,COUNTIFS('Tracking Data'!L$3:L$1000,"&lt;="&amp;B45,'Tracking Data'!M$3:M$1000,"="&amp;""),"")</f>
        <v/>
      </c>
      <c r="D45" t="str">
        <f ca="1">IF(TODAY()&gt;=$A45,COUNTIFS('Tracking Data'!M$3:M$1000,"&lt;="&amp;C45,'Tracking Data'!N$3:N$1000,"="&amp;""),"")</f>
        <v/>
      </c>
      <c r="E45" t="str">
        <f t="shared" ca="1" si="4"/>
        <v/>
      </c>
      <c r="F45" t="str">
        <f ca="1">IF(TODAY()&gt;=$A45,COUNTIFS('Tracking Data'!N$3:N$1000,"&lt;="&amp;A45,'Tracking Data'!O$3:O$1000,"="&amp;""),"")</f>
        <v/>
      </c>
      <c r="G45" t="str">
        <f ca="1">IF(TODAY()&gt;=$A45,COUNTIFS('Tracking Data'!O$3:O$1000,"&lt;="&amp;B45,'Tracking Data'!P$3:P$1000,"="&amp;""),"")</f>
        <v/>
      </c>
      <c r="H45" t="str">
        <f t="shared" ca="1" si="5"/>
        <v/>
      </c>
      <c r="I45" t="str">
        <f ca="1">IF(TODAY()&gt;=$A45,COUNTIFS('Tracking Data'!P$3:P$1000,"&lt;="&amp;A45,'Tracking Data'!Q$3:Q$1000,"="&amp;""),"")</f>
        <v/>
      </c>
      <c r="J45" t="str">
        <f ca="1">IF(TODAY()&gt;=$A45,COUNTIFS('Tracking Data'!Q$3:Q$1000,"&lt;="&amp;B45,'Tracking Data'!R$3:R$1000,"="&amp;""),"")</f>
        <v/>
      </c>
      <c r="K45" t="str">
        <f t="shared" ca="1" si="6"/>
        <v/>
      </c>
      <c r="L45" t="str">
        <f ca="1">IF(TODAY()&gt;=A45,COUNTIFS('Tracking Data'!R$3:R$1000,"&lt;="&amp;A45),"")</f>
        <v/>
      </c>
      <c r="M45" t="str">
        <f t="shared" ca="1" si="3"/>
        <v/>
      </c>
    </row>
    <row r="46" spans="1:13" x14ac:dyDescent="0.25">
      <c r="A46" s="4">
        <v>42843</v>
      </c>
      <c r="B46" t="str">
        <f ca="1">IF(TODAY()&gt;=$A46,COUNTIFS('Tracking Data'!K$3:K$1000,"&lt;="&amp;A46,'Tracking Data'!L$3:L$1000,"="&amp;""),"")</f>
        <v/>
      </c>
      <c r="C46" t="str">
        <f ca="1">IF(TODAY()&gt;=$A46,COUNTIFS('Tracking Data'!L$3:L$1000,"&lt;="&amp;B46,'Tracking Data'!M$3:M$1000,"="&amp;""),"")</f>
        <v/>
      </c>
      <c r="D46" t="str">
        <f ca="1">IF(TODAY()&gt;=$A46,COUNTIFS('Tracking Data'!M$3:M$1000,"&lt;="&amp;C46,'Tracking Data'!N$3:N$1000,"="&amp;""),"")</f>
        <v/>
      </c>
      <c r="E46" t="str">
        <f t="shared" ca="1" si="4"/>
        <v/>
      </c>
      <c r="F46" t="str">
        <f ca="1">IF(TODAY()&gt;=$A46,COUNTIFS('Tracking Data'!N$3:N$1000,"&lt;="&amp;A46,'Tracking Data'!O$3:O$1000,"="&amp;""),"")</f>
        <v/>
      </c>
      <c r="G46" t="str">
        <f ca="1">IF(TODAY()&gt;=$A46,COUNTIFS('Tracking Data'!O$3:O$1000,"&lt;="&amp;B46,'Tracking Data'!P$3:P$1000,"="&amp;""),"")</f>
        <v/>
      </c>
      <c r="H46" t="str">
        <f t="shared" ca="1" si="5"/>
        <v/>
      </c>
      <c r="I46" t="str">
        <f ca="1">IF(TODAY()&gt;=$A46,COUNTIFS('Tracking Data'!P$3:P$1000,"&lt;="&amp;A46,'Tracking Data'!Q$3:Q$1000,"="&amp;""),"")</f>
        <v/>
      </c>
      <c r="J46" t="str">
        <f ca="1">IF(TODAY()&gt;=$A46,COUNTIFS('Tracking Data'!Q$3:Q$1000,"&lt;="&amp;B46,'Tracking Data'!R$3:R$1000,"="&amp;""),"")</f>
        <v/>
      </c>
      <c r="K46" t="str">
        <f t="shared" ca="1" si="6"/>
        <v/>
      </c>
      <c r="L46" t="str">
        <f ca="1">IF(TODAY()&gt;=A46,COUNTIFS('Tracking Data'!R$3:R$1000,"&lt;="&amp;A46),"")</f>
        <v/>
      </c>
      <c r="M46" t="str">
        <f t="shared" ca="1" si="3"/>
        <v/>
      </c>
    </row>
    <row r="47" spans="1:13" x14ac:dyDescent="0.25">
      <c r="A47" s="4">
        <v>42844</v>
      </c>
      <c r="B47" t="str">
        <f ca="1">IF(TODAY()&gt;=$A47,COUNTIFS('Tracking Data'!K$3:K$1000,"&lt;="&amp;A47,'Tracking Data'!L$3:L$1000,"="&amp;""),"")</f>
        <v/>
      </c>
      <c r="C47" t="str">
        <f ca="1">IF(TODAY()&gt;=$A47,COUNTIFS('Tracking Data'!L$3:L$1000,"&lt;="&amp;B47,'Tracking Data'!M$3:M$1000,"="&amp;""),"")</f>
        <v/>
      </c>
      <c r="D47" t="str">
        <f ca="1">IF(TODAY()&gt;=$A47,COUNTIFS('Tracking Data'!M$3:M$1000,"&lt;="&amp;C47,'Tracking Data'!N$3:N$1000,"="&amp;""),"")</f>
        <v/>
      </c>
      <c r="E47" t="str">
        <f t="shared" ca="1" si="4"/>
        <v/>
      </c>
      <c r="F47" t="str">
        <f ca="1">IF(TODAY()&gt;=$A47,COUNTIFS('Tracking Data'!N$3:N$1000,"&lt;="&amp;A47,'Tracking Data'!O$3:O$1000,"="&amp;""),"")</f>
        <v/>
      </c>
      <c r="G47" t="str">
        <f ca="1">IF(TODAY()&gt;=$A47,COUNTIFS('Tracking Data'!O$3:O$1000,"&lt;="&amp;B47,'Tracking Data'!P$3:P$1000,"="&amp;""),"")</f>
        <v/>
      </c>
      <c r="H47" t="str">
        <f t="shared" ca="1" si="5"/>
        <v/>
      </c>
      <c r="I47" t="str">
        <f ca="1">IF(TODAY()&gt;=$A47,COUNTIFS('Tracking Data'!P$3:P$1000,"&lt;="&amp;A47,'Tracking Data'!Q$3:Q$1000,"="&amp;""),"")</f>
        <v/>
      </c>
      <c r="J47" t="str">
        <f ca="1">IF(TODAY()&gt;=$A47,COUNTIFS('Tracking Data'!Q$3:Q$1000,"&lt;="&amp;B47,'Tracking Data'!R$3:R$1000,"="&amp;""),"")</f>
        <v/>
      </c>
      <c r="K47" t="str">
        <f t="shared" ca="1" si="6"/>
        <v/>
      </c>
      <c r="L47" t="str">
        <f ca="1">IF(TODAY()&gt;=A47,COUNTIFS('Tracking Data'!R$3:R$1000,"&lt;="&amp;A47),"")</f>
        <v/>
      </c>
      <c r="M47" t="str">
        <f t="shared" ca="1" si="3"/>
        <v/>
      </c>
    </row>
    <row r="48" spans="1:13" x14ac:dyDescent="0.25">
      <c r="A48" s="4">
        <v>42845</v>
      </c>
      <c r="B48" t="str">
        <f ca="1">IF(TODAY()&gt;=$A48,COUNTIFS('Tracking Data'!K$3:K$1000,"&lt;="&amp;A48,'Tracking Data'!L$3:L$1000,"="&amp;""),"")</f>
        <v/>
      </c>
      <c r="C48" t="str">
        <f ca="1">IF(TODAY()&gt;=$A48,COUNTIFS('Tracking Data'!L$3:L$1000,"&lt;="&amp;B48,'Tracking Data'!M$3:M$1000,"="&amp;""),"")</f>
        <v/>
      </c>
      <c r="D48" t="str">
        <f ca="1">IF(TODAY()&gt;=$A48,COUNTIFS('Tracking Data'!M$3:M$1000,"&lt;="&amp;C48,'Tracking Data'!N$3:N$1000,"="&amp;""),"")</f>
        <v/>
      </c>
      <c r="E48" t="str">
        <f t="shared" ca="1" si="4"/>
        <v/>
      </c>
      <c r="F48" t="str">
        <f ca="1">IF(TODAY()&gt;=$A48,COUNTIFS('Tracking Data'!N$3:N$1000,"&lt;="&amp;A48,'Tracking Data'!O$3:O$1000,"="&amp;""),"")</f>
        <v/>
      </c>
      <c r="G48" t="str">
        <f ca="1">IF(TODAY()&gt;=$A48,COUNTIFS('Tracking Data'!O$3:O$1000,"&lt;="&amp;B48,'Tracking Data'!P$3:P$1000,"="&amp;""),"")</f>
        <v/>
      </c>
      <c r="H48" t="str">
        <f t="shared" ca="1" si="5"/>
        <v/>
      </c>
      <c r="I48" t="str">
        <f ca="1">IF(TODAY()&gt;=$A48,COUNTIFS('Tracking Data'!P$3:P$1000,"&lt;="&amp;A48,'Tracking Data'!Q$3:Q$1000,"="&amp;""),"")</f>
        <v/>
      </c>
      <c r="J48" t="str">
        <f ca="1">IF(TODAY()&gt;=$A48,COUNTIFS('Tracking Data'!Q$3:Q$1000,"&lt;="&amp;B48,'Tracking Data'!R$3:R$1000,"="&amp;""),"")</f>
        <v/>
      </c>
      <c r="K48" t="str">
        <f t="shared" ca="1" si="6"/>
        <v/>
      </c>
      <c r="L48" t="str">
        <f ca="1">IF(TODAY()&gt;=A48,COUNTIFS('Tracking Data'!R$3:R$1000,"&lt;="&amp;A48),"")</f>
        <v/>
      </c>
      <c r="M48" t="str">
        <f t="shared" ca="1" si="3"/>
        <v/>
      </c>
    </row>
    <row r="49" spans="1:13" x14ac:dyDescent="0.25">
      <c r="A49" s="4">
        <v>42846</v>
      </c>
      <c r="B49" t="str">
        <f ca="1">IF(TODAY()&gt;=$A49,COUNTIFS('Tracking Data'!K$3:K$1000,"&lt;="&amp;A49,'Tracking Data'!L$3:L$1000,"="&amp;""),"")</f>
        <v/>
      </c>
      <c r="C49" t="str">
        <f ca="1">IF(TODAY()&gt;=$A49,COUNTIFS('Tracking Data'!L$3:L$1000,"&lt;="&amp;B49,'Tracking Data'!M$3:M$1000,"="&amp;""),"")</f>
        <v/>
      </c>
      <c r="D49" t="str">
        <f ca="1">IF(TODAY()&gt;=$A49,COUNTIFS('Tracking Data'!M$3:M$1000,"&lt;="&amp;C49,'Tracking Data'!N$3:N$1000,"="&amp;""),"")</f>
        <v/>
      </c>
      <c r="E49" t="str">
        <f t="shared" ca="1" si="4"/>
        <v/>
      </c>
      <c r="F49" t="str">
        <f ca="1">IF(TODAY()&gt;=$A49,COUNTIFS('Tracking Data'!N$3:N$1000,"&lt;="&amp;A49,'Tracking Data'!O$3:O$1000,"="&amp;""),"")</f>
        <v/>
      </c>
      <c r="G49" t="str">
        <f ca="1">IF(TODAY()&gt;=$A49,COUNTIFS('Tracking Data'!O$3:O$1000,"&lt;="&amp;B49,'Tracking Data'!P$3:P$1000,"="&amp;""),"")</f>
        <v/>
      </c>
      <c r="H49" t="str">
        <f t="shared" ca="1" si="5"/>
        <v/>
      </c>
      <c r="I49" t="str">
        <f ca="1">IF(TODAY()&gt;=$A49,COUNTIFS('Tracking Data'!P$3:P$1000,"&lt;="&amp;A49,'Tracking Data'!Q$3:Q$1000,"="&amp;""),"")</f>
        <v/>
      </c>
      <c r="J49" t="str">
        <f ca="1">IF(TODAY()&gt;=$A49,COUNTIFS('Tracking Data'!Q$3:Q$1000,"&lt;="&amp;B49,'Tracking Data'!R$3:R$1000,"="&amp;""),"")</f>
        <v/>
      </c>
      <c r="K49" t="str">
        <f t="shared" ca="1" si="6"/>
        <v/>
      </c>
      <c r="L49" t="str">
        <f ca="1">IF(TODAY()&gt;=A49,COUNTIFS('Tracking Data'!R$3:R$1000,"&lt;="&amp;A49),"")</f>
        <v/>
      </c>
      <c r="M49" t="str">
        <f t="shared" ca="1" si="3"/>
        <v/>
      </c>
    </row>
    <row r="50" spans="1:13" x14ac:dyDescent="0.25">
      <c r="A50" s="4">
        <v>42847</v>
      </c>
      <c r="B50" t="str">
        <f ca="1">IF(TODAY()&gt;=$A50,COUNTIFS('Tracking Data'!K$3:K$1000,"&lt;="&amp;A50,'Tracking Data'!L$3:L$1000,"="&amp;""),"")</f>
        <v/>
      </c>
      <c r="C50" t="str">
        <f ca="1">IF(TODAY()&gt;=$A50,COUNTIFS('Tracking Data'!L$3:L$1000,"&lt;="&amp;B50,'Tracking Data'!M$3:M$1000,"="&amp;""),"")</f>
        <v/>
      </c>
      <c r="D50" t="str">
        <f ca="1">IF(TODAY()&gt;=$A50,COUNTIFS('Tracking Data'!M$3:M$1000,"&lt;="&amp;C50,'Tracking Data'!N$3:N$1000,"="&amp;""),"")</f>
        <v/>
      </c>
      <c r="E50" t="str">
        <f t="shared" ca="1" si="4"/>
        <v/>
      </c>
      <c r="F50" t="str">
        <f ca="1">IF(TODAY()&gt;=$A50,COUNTIFS('Tracking Data'!N$3:N$1000,"&lt;="&amp;A50,'Tracking Data'!O$3:O$1000,"="&amp;""),"")</f>
        <v/>
      </c>
      <c r="G50" t="str">
        <f ca="1">IF(TODAY()&gt;=$A50,COUNTIFS('Tracking Data'!O$3:O$1000,"&lt;="&amp;B50,'Tracking Data'!P$3:P$1000,"="&amp;""),"")</f>
        <v/>
      </c>
      <c r="H50" t="str">
        <f t="shared" ca="1" si="5"/>
        <v/>
      </c>
      <c r="I50" t="str">
        <f ca="1">IF(TODAY()&gt;=$A50,COUNTIFS('Tracking Data'!P$3:P$1000,"&lt;="&amp;A50,'Tracking Data'!Q$3:Q$1000,"="&amp;""),"")</f>
        <v/>
      </c>
      <c r="J50" t="str">
        <f ca="1">IF(TODAY()&gt;=$A50,COUNTIFS('Tracking Data'!Q$3:Q$1000,"&lt;="&amp;B50,'Tracking Data'!R$3:R$1000,"="&amp;""),"")</f>
        <v/>
      </c>
      <c r="K50" t="str">
        <f t="shared" ca="1" si="6"/>
        <v/>
      </c>
      <c r="L50" t="str">
        <f ca="1">IF(TODAY()&gt;=A50,COUNTIFS('Tracking Data'!R$3:R$1000,"&lt;="&amp;A50),"")</f>
        <v/>
      </c>
      <c r="M50" t="str">
        <f t="shared" ca="1" si="3"/>
        <v/>
      </c>
    </row>
    <row r="51" spans="1:13" x14ac:dyDescent="0.25">
      <c r="A51" s="4">
        <v>42848</v>
      </c>
      <c r="B51" t="str">
        <f ca="1">IF(TODAY()&gt;=$A51,COUNTIFS('Tracking Data'!K$3:K$1000,"&lt;="&amp;A51,'Tracking Data'!L$3:L$1000,"="&amp;""),"")</f>
        <v/>
      </c>
      <c r="C51" t="str">
        <f ca="1">IF(TODAY()&gt;=$A51,COUNTIFS('Tracking Data'!L$3:L$1000,"&lt;="&amp;B51,'Tracking Data'!M$3:M$1000,"="&amp;""),"")</f>
        <v/>
      </c>
      <c r="D51" t="str">
        <f ca="1">IF(TODAY()&gt;=$A51,COUNTIFS('Tracking Data'!M$3:M$1000,"&lt;="&amp;C51,'Tracking Data'!N$3:N$1000,"="&amp;""),"")</f>
        <v/>
      </c>
      <c r="E51" t="str">
        <f t="shared" ca="1" si="4"/>
        <v/>
      </c>
      <c r="F51" t="str">
        <f ca="1">IF(TODAY()&gt;=$A51,COUNTIFS('Tracking Data'!N$3:N$1000,"&lt;="&amp;A51,'Tracking Data'!O$3:O$1000,"="&amp;""),"")</f>
        <v/>
      </c>
      <c r="G51" t="str">
        <f ca="1">IF(TODAY()&gt;=$A51,COUNTIFS('Tracking Data'!O$3:O$1000,"&lt;="&amp;B51,'Tracking Data'!P$3:P$1000,"="&amp;""),"")</f>
        <v/>
      </c>
      <c r="H51" t="str">
        <f t="shared" ca="1" si="5"/>
        <v/>
      </c>
      <c r="I51" t="str">
        <f ca="1">IF(TODAY()&gt;=$A51,COUNTIFS('Tracking Data'!P$3:P$1000,"&lt;="&amp;A51,'Tracking Data'!Q$3:Q$1000,"="&amp;""),"")</f>
        <v/>
      </c>
      <c r="J51" t="str">
        <f ca="1">IF(TODAY()&gt;=$A51,COUNTIFS('Tracking Data'!Q$3:Q$1000,"&lt;="&amp;B51,'Tracking Data'!R$3:R$1000,"="&amp;""),"")</f>
        <v/>
      </c>
      <c r="K51" t="str">
        <f t="shared" ca="1" si="6"/>
        <v/>
      </c>
      <c r="L51" t="str">
        <f ca="1">IF(TODAY()&gt;=A51,COUNTIFS('Tracking Data'!R$3:R$1000,"&lt;="&amp;A51),"")</f>
        <v/>
      </c>
      <c r="M51" t="str">
        <f t="shared" ca="1" si="3"/>
        <v/>
      </c>
    </row>
    <row r="52" spans="1:13" x14ac:dyDescent="0.25">
      <c r="A52" s="4">
        <v>42849</v>
      </c>
      <c r="B52" t="str">
        <f ca="1">IF(TODAY()&gt;=$A52,COUNTIFS('Tracking Data'!K$3:K$1000,"&lt;="&amp;A52,'Tracking Data'!L$3:L$1000,"="&amp;""),"")</f>
        <v/>
      </c>
      <c r="C52" t="str">
        <f ca="1">IF(TODAY()&gt;=$A52,COUNTIFS('Tracking Data'!L$3:L$1000,"&lt;="&amp;B52,'Tracking Data'!M$3:M$1000,"="&amp;""),"")</f>
        <v/>
      </c>
      <c r="D52" t="str">
        <f ca="1">IF(TODAY()&gt;=$A52,COUNTIFS('Tracking Data'!M$3:M$1000,"&lt;="&amp;C52,'Tracking Data'!N$3:N$1000,"="&amp;""),"")</f>
        <v/>
      </c>
      <c r="E52" t="str">
        <f t="shared" ca="1" si="4"/>
        <v/>
      </c>
      <c r="F52" t="str">
        <f ca="1">IF(TODAY()&gt;=$A52,COUNTIFS('Tracking Data'!N$3:N$1000,"&lt;="&amp;A52,'Tracking Data'!O$3:O$1000,"="&amp;""),"")</f>
        <v/>
      </c>
      <c r="G52" t="str">
        <f ca="1">IF(TODAY()&gt;=$A52,COUNTIFS('Tracking Data'!O$3:O$1000,"&lt;="&amp;B52,'Tracking Data'!P$3:P$1000,"="&amp;""),"")</f>
        <v/>
      </c>
      <c r="H52" t="str">
        <f t="shared" ca="1" si="5"/>
        <v/>
      </c>
      <c r="I52" t="str">
        <f ca="1">IF(TODAY()&gt;=$A52,COUNTIFS('Tracking Data'!P$3:P$1000,"&lt;="&amp;A52,'Tracking Data'!Q$3:Q$1000,"="&amp;""),"")</f>
        <v/>
      </c>
      <c r="J52" t="str">
        <f ca="1">IF(TODAY()&gt;=$A52,COUNTIFS('Tracking Data'!Q$3:Q$1000,"&lt;="&amp;B52,'Tracking Data'!R$3:R$1000,"="&amp;""),"")</f>
        <v/>
      </c>
      <c r="K52" t="str">
        <f t="shared" ca="1" si="6"/>
        <v/>
      </c>
      <c r="L52" t="str">
        <f ca="1">IF(TODAY()&gt;=A52,COUNTIFS('Tracking Data'!R$3:R$1000,"&lt;="&amp;A52),"")</f>
        <v/>
      </c>
      <c r="M52" t="str">
        <f t="shared" ca="1" si="3"/>
        <v/>
      </c>
    </row>
    <row r="53" spans="1:13" x14ac:dyDescent="0.25">
      <c r="A53" s="4">
        <v>42850</v>
      </c>
      <c r="B53" t="str">
        <f ca="1">IF(TODAY()&gt;=$A53,COUNTIFS('Tracking Data'!K$3:K$1000,"&lt;="&amp;A53,'Tracking Data'!L$3:L$1000,"="&amp;""),"")</f>
        <v/>
      </c>
      <c r="C53" t="str">
        <f ca="1">IF(TODAY()&gt;=$A53,COUNTIFS('Tracking Data'!L$3:L$1000,"&lt;="&amp;B53,'Tracking Data'!M$3:M$1000,"="&amp;""),"")</f>
        <v/>
      </c>
      <c r="D53" t="str">
        <f ca="1">IF(TODAY()&gt;=$A53,COUNTIFS('Tracking Data'!M$3:M$1000,"&lt;="&amp;C53,'Tracking Data'!N$3:N$1000,"="&amp;""),"")</f>
        <v/>
      </c>
      <c r="E53" t="str">
        <f t="shared" ca="1" si="4"/>
        <v/>
      </c>
      <c r="F53" t="str">
        <f ca="1">IF(TODAY()&gt;=$A53,COUNTIFS('Tracking Data'!N$3:N$1000,"&lt;="&amp;A53,'Tracking Data'!O$3:O$1000,"="&amp;""),"")</f>
        <v/>
      </c>
      <c r="G53" t="str">
        <f ca="1">IF(TODAY()&gt;=$A53,COUNTIFS('Tracking Data'!O$3:O$1000,"&lt;="&amp;B53,'Tracking Data'!P$3:P$1000,"="&amp;""),"")</f>
        <v/>
      </c>
      <c r="H53" t="str">
        <f t="shared" ca="1" si="5"/>
        <v/>
      </c>
      <c r="I53" t="str">
        <f ca="1">IF(TODAY()&gt;=$A53,COUNTIFS('Tracking Data'!P$3:P$1000,"&lt;="&amp;A53,'Tracking Data'!Q$3:Q$1000,"="&amp;""),"")</f>
        <v/>
      </c>
      <c r="J53" t="str">
        <f ca="1">IF(TODAY()&gt;=$A53,COUNTIFS('Tracking Data'!Q$3:Q$1000,"&lt;="&amp;B53,'Tracking Data'!R$3:R$1000,"="&amp;""),"")</f>
        <v/>
      </c>
      <c r="K53" t="str">
        <f t="shared" ca="1" si="6"/>
        <v/>
      </c>
      <c r="L53" t="str">
        <f ca="1">IF(TODAY()&gt;=A53,COUNTIFS('Tracking Data'!R$3:R$1000,"&lt;="&amp;A53),"")</f>
        <v/>
      </c>
      <c r="M53" t="str">
        <f t="shared" ca="1" si="3"/>
        <v/>
      </c>
    </row>
    <row r="54" spans="1:13" x14ac:dyDescent="0.25">
      <c r="A54" s="4">
        <v>42851</v>
      </c>
      <c r="B54" t="str">
        <f ca="1">IF(TODAY()&gt;=$A54,COUNTIFS('Tracking Data'!K$3:K$1000,"&lt;="&amp;A54,'Tracking Data'!L$3:L$1000,"="&amp;""),"")</f>
        <v/>
      </c>
      <c r="C54" t="str">
        <f ca="1">IF(TODAY()&gt;=$A54,COUNTIFS('Tracking Data'!L$3:L$1000,"&lt;="&amp;B54,'Tracking Data'!M$3:M$1000,"="&amp;""),"")</f>
        <v/>
      </c>
      <c r="D54" t="str">
        <f ca="1">IF(TODAY()&gt;=$A54,COUNTIFS('Tracking Data'!M$3:M$1000,"&lt;="&amp;C54,'Tracking Data'!N$3:N$1000,"="&amp;""),"")</f>
        <v/>
      </c>
      <c r="E54" t="str">
        <f t="shared" ca="1" si="4"/>
        <v/>
      </c>
      <c r="F54" t="str">
        <f ca="1">IF(TODAY()&gt;=$A54,COUNTIFS('Tracking Data'!N$3:N$1000,"&lt;="&amp;A54,'Tracking Data'!O$3:O$1000,"="&amp;""),"")</f>
        <v/>
      </c>
      <c r="G54" t="str">
        <f ca="1">IF(TODAY()&gt;=$A54,COUNTIFS('Tracking Data'!O$3:O$1000,"&lt;="&amp;B54,'Tracking Data'!P$3:P$1000,"="&amp;""),"")</f>
        <v/>
      </c>
      <c r="H54" t="str">
        <f t="shared" ca="1" si="5"/>
        <v/>
      </c>
      <c r="I54" t="str">
        <f ca="1">IF(TODAY()&gt;=$A54,COUNTIFS('Tracking Data'!P$3:P$1000,"&lt;="&amp;A54,'Tracking Data'!Q$3:Q$1000,"="&amp;""),"")</f>
        <v/>
      </c>
      <c r="J54" t="str">
        <f ca="1">IF(TODAY()&gt;=$A54,COUNTIFS('Tracking Data'!Q$3:Q$1000,"&lt;="&amp;B54,'Tracking Data'!R$3:R$1000,"="&amp;""),"")</f>
        <v/>
      </c>
      <c r="K54" t="str">
        <f t="shared" ca="1" si="6"/>
        <v/>
      </c>
      <c r="L54" t="str">
        <f ca="1">IF(TODAY()&gt;=A54,COUNTIFS('Tracking Data'!R$3:R$1000,"&lt;="&amp;A54),"")</f>
        <v/>
      </c>
      <c r="M54" t="str">
        <f t="shared" ca="1" si="3"/>
        <v/>
      </c>
    </row>
    <row r="55" spans="1:13" x14ac:dyDescent="0.25">
      <c r="A55" s="4">
        <v>42852</v>
      </c>
      <c r="B55" t="str">
        <f ca="1">IF(TODAY()&gt;=$A55,COUNTIFS('Tracking Data'!K$3:K$1000,"&lt;="&amp;A55,'Tracking Data'!L$3:L$1000,"="&amp;""),"")</f>
        <v/>
      </c>
      <c r="C55" t="str">
        <f ca="1">IF(TODAY()&gt;=$A55,COUNTIFS('Tracking Data'!L$3:L$1000,"&lt;="&amp;B55,'Tracking Data'!M$3:M$1000,"="&amp;""),"")</f>
        <v/>
      </c>
      <c r="D55" t="str">
        <f ca="1">IF(TODAY()&gt;=$A55,COUNTIFS('Tracking Data'!M$3:M$1000,"&lt;="&amp;C55,'Tracking Data'!N$3:N$1000,"="&amp;""),"")</f>
        <v/>
      </c>
      <c r="E55" t="str">
        <f t="shared" ca="1" si="4"/>
        <v/>
      </c>
      <c r="F55" t="str">
        <f ca="1">IF(TODAY()&gt;=$A55,COUNTIFS('Tracking Data'!N$3:N$1000,"&lt;="&amp;A55,'Tracking Data'!O$3:O$1000,"="&amp;""),"")</f>
        <v/>
      </c>
      <c r="G55" t="str">
        <f ca="1">IF(TODAY()&gt;=$A55,COUNTIFS('Tracking Data'!O$3:O$1000,"&lt;="&amp;B55,'Tracking Data'!P$3:P$1000,"="&amp;""),"")</f>
        <v/>
      </c>
      <c r="H55" t="str">
        <f t="shared" ca="1" si="5"/>
        <v/>
      </c>
      <c r="I55" t="str">
        <f ca="1">IF(TODAY()&gt;=$A55,COUNTIFS('Tracking Data'!P$3:P$1000,"&lt;="&amp;A55,'Tracking Data'!Q$3:Q$1000,"="&amp;""),"")</f>
        <v/>
      </c>
      <c r="J55" t="str">
        <f ca="1">IF(TODAY()&gt;=$A55,COUNTIFS('Tracking Data'!Q$3:Q$1000,"&lt;="&amp;B55,'Tracking Data'!R$3:R$1000,"="&amp;""),"")</f>
        <v/>
      </c>
      <c r="K55" t="str">
        <f t="shared" ca="1" si="6"/>
        <v/>
      </c>
      <c r="L55" t="str">
        <f ca="1">IF(TODAY()&gt;=A55,COUNTIFS('Tracking Data'!R$3:R$1000,"&lt;="&amp;A55),"")</f>
        <v/>
      </c>
      <c r="M55" t="str">
        <f t="shared" ca="1" si="3"/>
        <v/>
      </c>
    </row>
    <row r="56" spans="1:13" x14ac:dyDescent="0.25">
      <c r="A56" s="4">
        <v>42853</v>
      </c>
      <c r="B56" t="str">
        <f ca="1">IF(TODAY()&gt;=$A56,COUNTIFS('Tracking Data'!K$3:K$1000,"&lt;="&amp;A56,'Tracking Data'!L$3:L$1000,"="&amp;""),"")</f>
        <v/>
      </c>
      <c r="C56" t="str">
        <f ca="1">IF(TODAY()&gt;=$A56,COUNTIFS('Tracking Data'!L$3:L$1000,"&lt;="&amp;B56,'Tracking Data'!M$3:M$1000,"="&amp;""),"")</f>
        <v/>
      </c>
      <c r="D56" t="str">
        <f ca="1">IF(TODAY()&gt;=$A56,COUNTIFS('Tracking Data'!M$3:M$1000,"&lt;="&amp;C56,'Tracking Data'!N$3:N$1000,"="&amp;""),"")</f>
        <v/>
      </c>
      <c r="E56" t="str">
        <f t="shared" ca="1" si="4"/>
        <v/>
      </c>
      <c r="F56" t="str">
        <f ca="1">IF(TODAY()&gt;=$A56,COUNTIFS('Tracking Data'!N$3:N$1000,"&lt;="&amp;A56,'Tracking Data'!O$3:O$1000,"="&amp;""),"")</f>
        <v/>
      </c>
      <c r="G56" t="str">
        <f ca="1">IF(TODAY()&gt;=$A56,COUNTIFS('Tracking Data'!O$3:O$1000,"&lt;="&amp;B56,'Tracking Data'!P$3:P$1000,"="&amp;""),"")</f>
        <v/>
      </c>
      <c r="H56" t="str">
        <f t="shared" ca="1" si="5"/>
        <v/>
      </c>
      <c r="I56" t="str">
        <f ca="1">IF(TODAY()&gt;=$A56,COUNTIFS('Tracking Data'!P$3:P$1000,"&lt;="&amp;A56,'Tracking Data'!Q$3:Q$1000,"="&amp;""),"")</f>
        <v/>
      </c>
      <c r="J56" t="str">
        <f ca="1">IF(TODAY()&gt;=$A56,COUNTIFS('Tracking Data'!Q$3:Q$1000,"&lt;="&amp;B56,'Tracking Data'!R$3:R$1000,"="&amp;""),"")</f>
        <v/>
      </c>
      <c r="K56" t="str">
        <f t="shared" ca="1" si="6"/>
        <v/>
      </c>
      <c r="L56" t="str">
        <f ca="1">IF(TODAY()&gt;=A56,COUNTIFS('Tracking Data'!R$3:R$1000,"&lt;="&amp;A56),"")</f>
        <v/>
      </c>
      <c r="M56" t="str">
        <f t="shared" ca="1" si="3"/>
        <v/>
      </c>
    </row>
    <row r="57" spans="1:13" x14ac:dyDescent="0.25">
      <c r="A57" s="4">
        <v>42854</v>
      </c>
      <c r="B57" t="str">
        <f ca="1">IF(TODAY()&gt;=$A57,COUNTIFS('Tracking Data'!K$3:K$1000,"&lt;="&amp;A57,'Tracking Data'!L$3:L$1000,"="&amp;""),"")</f>
        <v/>
      </c>
      <c r="C57" t="str">
        <f ca="1">IF(TODAY()&gt;=$A57,COUNTIFS('Tracking Data'!L$3:L$1000,"&lt;="&amp;B57,'Tracking Data'!M$3:M$1000,"="&amp;""),"")</f>
        <v/>
      </c>
      <c r="D57" t="str">
        <f ca="1">IF(TODAY()&gt;=$A57,COUNTIFS('Tracking Data'!M$3:M$1000,"&lt;="&amp;C57,'Tracking Data'!N$3:N$1000,"="&amp;""),"")</f>
        <v/>
      </c>
      <c r="E57" t="str">
        <f t="shared" ca="1" si="4"/>
        <v/>
      </c>
      <c r="F57" t="str">
        <f ca="1">IF(TODAY()&gt;=$A57,COUNTIFS('Tracking Data'!N$3:N$1000,"&lt;="&amp;A57,'Tracking Data'!O$3:O$1000,"="&amp;""),"")</f>
        <v/>
      </c>
      <c r="G57" t="str">
        <f ca="1">IF(TODAY()&gt;=$A57,COUNTIFS('Tracking Data'!O$3:O$1000,"&lt;="&amp;B57,'Tracking Data'!P$3:P$1000,"="&amp;""),"")</f>
        <v/>
      </c>
      <c r="H57" t="str">
        <f t="shared" ca="1" si="5"/>
        <v/>
      </c>
      <c r="I57" t="str">
        <f ca="1">IF(TODAY()&gt;=$A57,COUNTIFS('Tracking Data'!P$3:P$1000,"&lt;="&amp;A57,'Tracking Data'!Q$3:Q$1000,"="&amp;""),"")</f>
        <v/>
      </c>
      <c r="J57" t="str">
        <f ca="1">IF(TODAY()&gt;=$A57,COUNTIFS('Tracking Data'!Q$3:Q$1000,"&lt;="&amp;B57,'Tracking Data'!R$3:R$1000,"="&amp;""),"")</f>
        <v/>
      </c>
      <c r="K57" t="str">
        <f t="shared" ca="1" si="6"/>
        <v/>
      </c>
      <c r="L57" t="str">
        <f ca="1">IF(TODAY()&gt;=A57,COUNTIFS('Tracking Data'!R$3:R$1000,"&lt;="&amp;A57),"")</f>
        <v/>
      </c>
      <c r="M57" t="str">
        <f t="shared" ca="1" si="3"/>
        <v/>
      </c>
    </row>
    <row r="58" spans="1:13" x14ac:dyDescent="0.25">
      <c r="A58" s="4">
        <v>42855</v>
      </c>
      <c r="B58" t="str">
        <f ca="1">IF(TODAY()&gt;=$A58,COUNTIFS('Tracking Data'!K$3:K$1000,"&lt;="&amp;A58,'Tracking Data'!L$3:L$1000,"="&amp;""),"")</f>
        <v/>
      </c>
      <c r="C58" t="str">
        <f ca="1">IF(TODAY()&gt;=$A58,COUNTIFS('Tracking Data'!L$3:L$1000,"&lt;="&amp;B58,'Tracking Data'!M$3:M$1000,"="&amp;""),"")</f>
        <v/>
      </c>
      <c r="D58" t="str">
        <f ca="1">IF(TODAY()&gt;=$A58,COUNTIFS('Tracking Data'!M$3:M$1000,"&lt;="&amp;C58,'Tracking Data'!N$3:N$1000,"="&amp;""),"")</f>
        <v/>
      </c>
      <c r="E58" t="str">
        <f t="shared" ca="1" si="4"/>
        <v/>
      </c>
      <c r="F58" t="str">
        <f ca="1">IF(TODAY()&gt;=$A58,COUNTIFS('Tracking Data'!N$3:N$1000,"&lt;="&amp;A58,'Tracking Data'!O$3:O$1000,"="&amp;""),"")</f>
        <v/>
      </c>
      <c r="G58" t="str">
        <f ca="1">IF(TODAY()&gt;=$A58,COUNTIFS('Tracking Data'!O$3:O$1000,"&lt;="&amp;B58,'Tracking Data'!P$3:P$1000,"="&amp;""),"")</f>
        <v/>
      </c>
      <c r="H58" t="str">
        <f t="shared" ca="1" si="5"/>
        <v/>
      </c>
      <c r="I58" t="str">
        <f ca="1">IF(TODAY()&gt;=$A58,COUNTIFS('Tracking Data'!P$3:P$1000,"&lt;="&amp;A58,'Tracking Data'!Q$3:Q$1000,"="&amp;""),"")</f>
        <v/>
      </c>
      <c r="J58" t="str">
        <f ca="1">IF(TODAY()&gt;=$A58,COUNTIFS('Tracking Data'!Q$3:Q$1000,"&lt;="&amp;B58,'Tracking Data'!R$3:R$1000,"="&amp;""),"")</f>
        <v/>
      </c>
      <c r="K58" t="str">
        <f t="shared" ca="1" si="6"/>
        <v/>
      </c>
      <c r="L58" t="str">
        <f ca="1">IF(TODAY()&gt;=A58,COUNTIFS('Tracking Data'!R$3:R$1000,"&lt;="&amp;A58),"")</f>
        <v/>
      </c>
      <c r="M58" t="str">
        <f t="shared" ca="1" si="3"/>
        <v/>
      </c>
    </row>
    <row r="59" spans="1:13" x14ac:dyDescent="0.25">
      <c r="A59" s="4">
        <v>42856</v>
      </c>
      <c r="B59" t="str">
        <f ca="1">IF(TODAY()&gt;=$A59,COUNTIFS('Tracking Data'!K$3:K$1000,"&lt;="&amp;A59,'Tracking Data'!L$3:L$1000,"="&amp;""),"")</f>
        <v/>
      </c>
      <c r="C59" t="str">
        <f ca="1">IF(TODAY()&gt;=$A59,COUNTIFS('Tracking Data'!L$3:L$1000,"&lt;="&amp;B59,'Tracking Data'!M$3:M$1000,"="&amp;""),"")</f>
        <v/>
      </c>
      <c r="D59" t="str">
        <f ca="1">IF(TODAY()&gt;=$A59,COUNTIFS('Tracking Data'!M$3:M$1000,"&lt;="&amp;C59,'Tracking Data'!N$3:N$1000,"="&amp;""),"")</f>
        <v/>
      </c>
      <c r="E59" t="str">
        <f t="shared" ca="1" si="4"/>
        <v/>
      </c>
      <c r="F59" t="str">
        <f ca="1">IF(TODAY()&gt;=$A59,COUNTIFS('Tracking Data'!N$3:N$1000,"&lt;="&amp;A59,'Tracking Data'!O$3:O$1000,"="&amp;""),"")</f>
        <v/>
      </c>
      <c r="G59" t="str">
        <f ca="1">IF(TODAY()&gt;=$A59,COUNTIFS('Tracking Data'!O$3:O$1000,"&lt;="&amp;B59,'Tracking Data'!P$3:P$1000,"="&amp;""),"")</f>
        <v/>
      </c>
      <c r="H59" t="str">
        <f t="shared" ca="1" si="5"/>
        <v/>
      </c>
      <c r="I59" t="str">
        <f ca="1">IF(TODAY()&gt;=$A59,COUNTIFS('Tracking Data'!P$3:P$1000,"&lt;="&amp;A59,'Tracking Data'!Q$3:Q$1000,"="&amp;""),"")</f>
        <v/>
      </c>
      <c r="J59" t="str">
        <f ca="1">IF(TODAY()&gt;=$A59,COUNTIFS('Tracking Data'!Q$3:Q$1000,"&lt;="&amp;B59,'Tracking Data'!R$3:R$1000,"="&amp;""),"")</f>
        <v/>
      </c>
      <c r="K59" t="str">
        <f t="shared" ca="1" si="6"/>
        <v/>
      </c>
      <c r="L59" t="str">
        <f ca="1">IF(TODAY()&gt;=A59,COUNTIFS('Tracking Data'!R$3:R$1000,"&lt;="&amp;A59),"")</f>
        <v/>
      </c>
      <c r="M59" t="str">
        <f t="shared" ca="1" si="3"/>
        <v/>
      </c>
    </row>
    <row r="60" spans="1:13" x14ac:dyDescent="0.25">
      <c r="A60" s="4">
        <v>42857</v>
      </c>
      <c r="B60" t="str">
        <f ca="1">IF(TODAY()&gt;=$A60,COUNTIFS('Tracking Data'!K$3:K$1000,"&lt;="&amp;A60,'Tracking Data'!L$3:L$1000,"="&amp;""),"")</f>
        <v/>
      </c>
      <c r="C60" t="str">
        <f ca="1">IF(TODAY()&gt;=$A60,COUNTIFS('Tracking Data'!L$3:L$1000,"&lt;="&amp;B60,'Tracking Data'!M$3:M$1000,"="&amp;""),"")</f>
        <v/>
      </c>
      <c r="D60" t="str">
        <f ca="1">IF(TODAY()&gt;=$A60,COUNTIFS('Tracking Data'!M$3:M$1000,"&lt;="&amp;C60,'Tracking Data'!N$3:N$1000,"="&amp;""),"")</f>
        <v/>
      </c>
      <c r="E60" t="str">
        <f t="shared" ca="1" si="4"/>
        <v/>
      </c>
      <c r="F60" t="str">
        <f ca="1">IF(TODAY()&gt;=$A60,COUNTIFS('Tracking Data'!N$3:N$1000,"&lt;="&amp;A60,'Tracking Data'!O$3:O$1000,"="&amp;""),"")</f>
        <v/>
      </c>
      <c r="G60" t="str">
        <f ca="1">IF(TODAY()&gt;=$A60,COUNTIFS('Tracking Data'!O$3:O$1000,"&lt;="&amp;B60,'Tracking Data'!P$3:P$1000,"="&amp;""),"")</f>
        <v/>
      </c>
      <c r="H60" t="str">
        <f t="shared" ca="1" si="5"/>
        <v/>
      </c>
      <c r="I60" t="str">
        <f ca="1">IF(TODAY()&gt;=$A60,COUNTIFS('Tracking Data'!P$3:P$1000,"&lt;="&amp;A60,'Tracking Data'!Q$3:Q$1000,"="&amp;""),"")</f>
        <v/>
      </c>
      <c r="J60" t="str">
        <f ca="1">IF(TODAY()&gt;=$A60,COUNTIFS('Tracking Data'!Q$3:Q$1000,"&lt;="&amp;B60,'Tracking Data'!R$3:R$1000,"="&amp;""),"")</f>
        <v/>
      </c>
      <c r="K60" t="str">
        <f t="shared" ca="1" si="6"/>
        <v/>
      </c>
      <c r="L60" t="str">
        <f ca="1">IF(TODAY()&gt;=A60,COUNTIFS('Tracking Data'!R$3:R$1000,"&lt;="&amp;A60),"")</f>
        <v/>
      </c>
      <c r="M60" t="str">
        <f t="shared" ca="1" si="3"/>
        <v/>
      </c>
    </row>
    <row r="61" spans="1:13" x14ac:dyDescent="0.25">
      <c r="A61" s="4">
        <v>42858</v>
      </c>
      <c r="B61" t="str">
        <f ca="1">IF(TODAY()&gt;=$A61,COUNTIFS('Tracking Data'!K$3:K$1000,"&lt;="&amp;A61,'Tracking Data'!L$3:L$1000,"="&amp;""),"")</f>
        <v/>
      </c>
      <c r="C61" t="str">
        <f ca="1">IF(TODAY()&gt;=$A61,COUNTIFS('Tracking Data'!L$3:L$1000,"&lt;="&amp;B61,'Tracking Data'!M$3:M$1000,"="&amp;""),"")</f>
        <v/>
      </c>
      <c r="D61" t="str">
        <f ca="1">IF(TODAY()&gt;=$A61,COUNTIFS('Tracking Data'!M$3:M$1000,"&lt;="&amp;C61,'Tracking Data'!N$3:N$1000,"="&amp;""),"")</f>
        <v/>
      </c>
      <c r="E61" t="str">
        <f t="shared" ca="1" si="4"/>
        <v/>
      </c>
      <c r="F61" t="str">
        <f ca="1">IF(TODAY()&gt;=$A61,COUNTIFS('Tracking Data'!N$3:N$1000,"&lt;="&amp;A61,'Tracking Data'!O$3:O$1000,"="&amp;""),"")</f>
        <v/>
      </c>
      <c r="G61" t="str">
        <f ca="1">IF(TODAY()&gt;=$A61,COUNTIFS('Tracking Data'!O$3:O$1000,"&lt;="&amp;B61,'Tracking Data'!P$3:P$1000,"="&amp;""),"")</f>
        <v/>
      </c>
      <c r="H61" t="str">
        <f t="shared" ca="1" si="5"/>
        <v/>
      </c>
      <c r="I61" t="str">
        <f ca="1">IF(TODAY()&gt;=$A61,COUNTIFS('Tracking Data'!P$3:P$1000,"&lt;="&amp;A61,'Tracking Data'!Q$3:Q$1000,"="&amp;""),"")</f>
        <v/>
      </c>
      <c r="J61" t="str">
        <f ca="1">IF(TODAY()&gt;=$A61,COUNTIFS('Tracking Data'!Q$3:Q$1000,"&lt;="&amp;B61,'Tracking Data'!R$3:R$1000,"="&amp;""),"")</f>
        <v/>
      </c>
      <c r="K61" t="str">
        <f t="shared" ca="1" si="6"/>
        <v/>
      </c>
      <c r="L61" t="str">
        <f ca="1">IF(TODAY()&gt;=A61,COUNTIFS('Tracking Data'!R$3:R$1000,"&lt;="&amp;A61),"")</f>
        <v/>
      </c>
      <c r="M61" t="str">
        <f t="shared" ca="1" si="3"/>
        <v/>
      </c>
    </row>
    <row r="62" spans="1:13" x14ac:dyDescent="0.25">
      <c r="A62" s="4">
        <v>42859</v>
      </c>
      <c r="B62" t="str">
        <f ca="1">IF(TODAY()&gt;=$A62,COUNTIFS('Tracking Data'!K$3:K$1000,"&lt;="&amp;A62,'Tracking Data'!L$3:L$1000,"="&amp;""),"")</f>
        <v/>
      </c>
      <c r="C62" t="str">
        <f ca="1">IF(TODAY()&gt;=$A62,COUNTIFS('Tracking Data'!L$3:L$1000,"&lt;="&amp;B62,'Tracking Data'!M$3:M$1000,"="&amp;""),"")</f>
        <v/>
      </c>
      <c r="D62" t="str">
        <f ca="1">IF(TODAY()&gt;=$A62,COUNTIFS('Tracking Data'!M$3:M$1000,"&lt;="&amp;C62,'Tracking Data'!N$3:N$1000,"="&amp;""),"")</f>
        <v/>
      </c>
      <c r="E62" t="str">
        <f t="shared" ca="1" si="4"/>
        <v/>
      </c>
      <c r="F62" t="str">
        <f ca="1">IF(TODAY()&gt;=$A62,COUNTIFS('Tracking Data'!N$3:N$1000,"&lt;="&amp;A62,'Tracking Data'!O$3:O$1000,"="&amp;""),"")</f>
        <v/>
      </c>
      <c r="G62" t="str">
        <f ca="1">IF(TODAY()&gt;=$A62,COUNTIFS('Tracking Data'!O$3:O$1000,"&lt;="&amp;B62,'Tracking Data'!P$3:P$1000,"="&amp;""),"")</f>
        <v/>
      </c>
      <c r="H62" t="str">
        <f t="shared" ca="1" si="5"/>
        <v/>
      </c>
      <c r="I62" t="str">
        <f ca="1">IF(TODAY()&gt;=$A62,COUNTIFS('Tracking Data'!P$3:P$1000,"&lt;="&amp;A62,'Tracking Data'!Q$3:Q$1000,"="&amp;""),"")</f>
        <v/>
      </c>
      <c r="J62" t="str">
        <f ca="1">IF(TODAY()&gt;=$A62,COUNTIFS('Tracking Data'!Q$3:Q$1000,"&lt;="&amp;B62,'Tracking Data'!R$3:R$1000,"="&amp;""),"")</f>
        <v/>
      </c>
      <c r="K62" t="str">
        <f t="shared" ca="1" si="6"/>
        <v/>
      </c>
      <c r="L62" t="str">
        <f ca="1">IF(TODAY()&gt;=A62,COUNTIFS('Tracking Data'!R$3:R$1000,"&lt;="&amp;A62),"")</f>
        <v/>
      </c>
      <c r="M62" t="str">
        <f t="shared" ca="1" si="3"/>
        <v/>
      </c>
    </row>
    <row r="63" spans="1:13" x14ac:dyDescent="0.25">
      <c r="A63" s="4">
        <v>42860</v>
      </c>
      <c r="B63" t="str">
        <f ca="1">IF(TODAY()&gt;=$A63,COUNTIFS('Tracking Data'!K$3:K$1000,"&lt;="&amp;A63,'Tracking Data'!L$3:L$1000,"="&amp;""),"")</f>
        <v/>
      </c>
      <c r="C63" t="str">
        <f ca="1">IF(TODAY()&gt;=$A63,COUNTIFS('Tracking Data'!L$3:L$1000,"&lt;="&amp;B63,'Tracking Data'!M$3:M$1000,"="&amp;""),"")</f>
        <v/>
      </c>
      <c r="D63" t="str">
        <f ca="1">IF(TODAY()&gt;=$A63,COUNTIFS('Tracking Data'!M$3:M$1000,"&lt;="&amp;C63,'Tracking Data'!N$3:N$1000,"="&amp;""),"")</f>
        <v/>
      </c>
      <c r="E63" t="str">
        <f t="shared" ca="1" si="4"/>
        <v/>
      </c>
      <c r="F63" t="str">
        <f ca="1">IF(TODAY()&gt;=$A63,COUNTIFS('Tracking Data'!N$3:N$1000,"&lt;="&amp;A63,'Tracking Data'!O$3:O$1000,"="&amp;""),"")</f>
        <v/>
      </c>
      <c r="G63" t="str">
        <f ca="1">IF(TODAY()&gt;=$A63,COUNTIFS('Tracking Data'!O$3:O$1000,"&lt;="&amp;B63,'Tracking Data'!P$3:P$1000,"="&amp;""),"")</f>
        <v/>
      </c>
      <c r="H63" t="str">
        <f t="shared" ca="1" si="5"/>
        <v/>
      </c>
      <c r="I63" t="str">
        <f ca="1">IF(TODAY()&gt;=$A63,COUNTIFS('Tracking Data'!P$3:P$1000,"&lt;="&amp;A63,'Tracking Data'!Q$3:Q$1000,"="&amp;""),"")</f>
        <v/>
      </c>
      <c r="J63" t="str">
        <f ca="1">IF(TODAY()&gt;=$A63,COUNTIFS('Tracking Data'!Q$3:Q$1000,"&lt;="&amp;B63,'Tracking Data'!R$3:R$1000,"="&amp;""),"")</f>
        <v/>
      </c>
      <c r="K63" t="str">
        <f t="shared" ca="1" si="6"/>
        <v/>
      </c>
      <c r="L63" t="str">
        <f ca="1">IF(TODAY()&gt;=A63,COUNTIFS('Tracking Data'!R$3:R$1000,"&lt;="&amp;A63),"")</f>
        <v/>
      </c>
      <c r="M63" t="str">
        <f t="shared" ca="1" si="3"/>
        <v/>
      </c>
    </row>
    <row r="64" spans="1:13" x14ac:dyDescent="0.25">
      <c r="A64" s="4">
        <v>42861</v>
      </c>
      <c r="B64" t="str">
        <f ca="1">IF(TODAY()&gt;=$A64,COUNTIFS('Tracking Data'!K$3:K$1000,"&lt;="&amp;A64,'Tracking Data'!L$3:L$1000,"="&amp;""),"")</f>
        <v/>
      </c>
      <c r="C64" t="str">
        <f ca="1">IF(TODAY()&gt;=$A64,COUNTIFS('Tracking Data'!L$3:L$1000,"&lt;="&amp;B64,'Tracking Data'!M$3:M$1000,"="&amp;""),"")</f>
        <v/>
      </c>
      <c r="D64" t="str">
        <f ca="1">IF(TODAY()&gt;=$A64,COUNTIFS('Tracking Data'!M$3:M$1000,"&lt;="&amp;C64,'Tracking Data'!N$3:N$1000,"="&amp;""),"")</f>
        <v/>
      </c>
      <c r="E64" t="str">
        <f t="shared" ca="1" si="4"/>
        <v/>
      </c>
      <c r="F64" t="str">
        <f ca="1">IF(TODAY()&gt;=$A64,COUNTIFS('Tracking Data'!N$3:N$1000,"&lt;="&amp;A64,'Tracking Data'!O$3:O$1000,"="&amp;""),"")</f>
        <v/>
      </c>
      <c r="G64" t="str">
        <f ca="1">IF(TODAY()&gt;=$A64,COUNTIFS('Tracking Data'!O$3:O$1000,"&lt;="&amp;B64,'Tracking Data'!P$3:P$1000,"="&amp;""),"")</f>
        <v/>
      </c>
      <c r="H64" t="str">
        <f t="shared" ca="1" si="5"/>
        <v/>
      </c>
      <c r="I64" t="str">
        <f ca="1">IF(TODAY()&gt;=$A64,COUNTIFS('Tracking Data'!P$3:P$1000,"&lt;="&amp;A64,'Tracking Data'!Q$3:Q$1000,"="&amp;""),"")</f>
        <v/>
      </c>
      <c r="J64" t="str">
        <f ca="1">IF(TODAY()&gt;=$A64,COUNTIFS('Tracking Data'!Q$3:Q$1000,"&lt;="&amp;B64,'Tracking Data'!R$3:R$1000,"="&amp;""),"")</f>
        <v/>
      </c>
      <c r="K64" t="str">
        <f t="shared" ca="1" si="6"/>
        <v/>
      </c>
      <c r="L64" t="str">
        <f ca="1">IF(TODAY()&gt;=A64,COUNTIFS('Tracking Data'!R$3:R$1000,"&lt;="&amp;A64),"")</f>
        <v/>
      </c>
      <c r="M64" t="str">
        <f t="shared" ca="1" si="3"/>
        <v/>
      </c>
    </row>
    <row r="65" spans="1:13" x14ac:dyDescent="0.25">
      <c r="A65" s="4">
        <v>42862</v>
      </c>
      <c r="B65" t="str">
        <f ca="1">IF(TODAY()&gt;=$A65,COUNTIFS('Tracking Data'!K$3:K$1000,"&lt;="&amp;A65,'Tracking Data'!L$3:L$1000,"="&amp;""),"")</f>
        <v/>
      </c>
      <c r="C65" t="str">
        <f ca="1">IF(TODAY()&gt;=$A65,COUNTIFS('Tracking Data'!L$3:L$1000,"&lt;="&amp;B65,'Tracking Data'!M$3:M$1000,"="&amp;""),"")</f>
        <v/>
      </c>
      <c r="D65" t="str">
        <f ca="1">IF(TODAY()&gt;=$A65,COUNTIFS('Tracking Data'!M$3:M$1000,"&lt;="&amp;C65,'Tracking Data'!N$3:N$1000,"="&amp;""),"")</f>
        <v/>
      </c>
      <c r="E65" t="str">
        <f t="shared" ca="1" si="4"/>
        <v/>
      </c>
      <c r="F65" t="str">
        <f ca="1">IF(TODAY()&gt;=$A65,COUNTIFS('Tracking Data'!N$3:N$1000,"&lt;="&amp;A65,'Tracking Data'!O$3:O$1000,"="&amp;""),"")</f>
        <v/>
      </c>
      <c r="G65" t="str">
        <f ca="1">IF(TODAY()&gt;=$A65,COUNTIFS('Tracking Data'!O$3:O$1000,"&lt;="&amp;B65,'Tracking Data'!P$3:P$1000,"="&amp;""),"")</f>
        <v/>
      </c>
      <c r="H65" t="str">
        <f t="shared" ca="1" si="5"/>
        <v/>
      </c>
      <c r="I65" t="str">
        <f ca="1">IF(TODAY()&gt;=$A65,COUNTIFS('Tracking Data'!P$3:P$1000,"&lt;="&amp;A65,'Tracking Data'!Q$3:Q$1000,"="&amp;""),"")</f>
        <v/>
      </c>
      <c r="J65" t="str">
        <f ca="1">IF(TODAY()&gt;=$A65,COUNTIFS('Tracking Data'!Q$3:Q$1000,"&lt;="&amp;B65,'Tracking Data'!R$3:R$1000,"="&amp;""),"")</f>
        <v/>
      </c>
      <c r="K65" t="str">
        <f t="shared" ca="1" si="6"/>
        <v/>
      </c>
      <c r="L65" t="str">
        <f ca="1">IF(TODAY()&gt;=A65,COUNTIFS('Tracking Data'!R$3:R$1000,"&lt;="&amp;A65),"")</f>
        <v/>
      </c>
      <c r="M65" t="str">
        <f t="shared" ca="1" si="3"/>
        <v/>
      </c>
    </row>
    <row r="66" spans="1:13" x14ac:dyDescent="0.25">
      <c r="A66" s="4">
        <v>42863</v>
      </c>
      <c r="B66" t="str">
        <f ca="1">IF(TODAY()&gt;=$A66,COUNTIFS('Tracking Data'!K$3:K$1000,"&lt;="&amp;A66,'Tracking Data'!L$3:L$1000,"="&amp;""),"")</f>
        <v/>
      </c>
      <c r="C66" t="str">
        <f ca="1">IF(TODAY()&gt;=$A66,COUNTIFS('Tracking Data'!L$3:L$1000,"&lt;="&amp;B66,'Tracking Data'!M$3:M$1000,"="&amp;""),"")</f>
        <v/>
      </c>
      <c r="D66" t="str">
        <f ca="1">IF(TODAY()&gt;=$A66,COUNTIFS('Tracking Data'!M$3:M$1000,"&lt;="&amp;C66,'Tracking Data'!N$3:N$1000,"="&amp;""),"")</f>
        <v/>
      </c>
      <c r="E66" t="str">
        <f t="shared" ca="1" si="4"/>
        <v/>
      </c>
      <c r="F66" t="str">
        <f ca="1">IF(TODAY()&gt;=$A66,COUNTIFS('Tracking Data'!N$3:N$1000,"&lt;="&amp;A66,'Tracking Data'!O$3:O$1000,"="&amp;""),"")</f>
        <v/>
      </c>
      <c r="G66" t="str">
        <f ca="1">IF(TODAY()&gt;=$A66,COUNTIFS('Tracking Data'!O$3:O$1000,"&lt;="&amp;B66,'Tracking Data'!P$3:P$1000,"="&amp;""),"")</f>
        <v/>
      </c>
      <c r="H66" t="str">
        <f t="shared" ca="1" si="5"/>
        <v/>
      </c>
      <c r="I66" t="str">
        <f ca="1">IF(TODAY()&gt;=$A66,COUNTIFS('Tracking Data'!P$3:P$1000,"&lt;="&amp;A66,'Tracking Data'!Q$3:Q$1000,"="&amp;""),"")</f>
        <v/>
      </c>
      <c r="J66" t="str">
        <f ca="1">IF(TODAY()&gt;=$A66,COUNTIFS('Tracking Data'!Q$3:Q$1000,"&lt;="&amp;B66,'Tracking Data'!R$3:R$1000,"="&amp;""),"")</f>
        <v/>
      </c>
      <c r="K66" t="str">
        <f t="shared" ca="1" si="6"/>
        <v/>
      </c>
      <c r="L66" t="str">
        <f ca="1">IF(TODAY()&gt;=A66,COUNTIFS('Tracking Data'!R$3:R$1000,"&lt;="&amp;A66),"")</f>
        <v/>
      </c>
      <c r="M66" t="str">
        <f t="shared" ca="1" si="3"/>
        <v/>
      </c>
    </row>
    <row r="67" spans="1:13" x14ac:dyDescent="0.25">
      <c r="A67" s="4">
        <v>42864</v>
      </c>
      <c r="B67" t="str">
        <f ca="1">IF(TODAY()&gt;=$A67,COUNTIFS('Tracking Data'!K$3:K$1000,"&lt;="&amp;A67,'Tracking Data'!L$3:L$1000,"="&amp;""),"")</f>
        <v/>
      </c>
      <c r="C67" t="str">
        <f ca="1">IF(TODAY()&gt;=$A67,COUNTIFS('Tracking Data'!L$3:L$1000,"&lt;="&amp;B67,'Tracking Data'!M$3:M$1000,"="&amp;""),"")</f>
        <v/>
      </c>
      <c r="D67" t="str">
        <f ca="1">IF(TODAY()&gt;=$A67,COUNTIFS('Tracking Data'!M$3:M$1000,"&lt;="&amp;C67,'Tracking Data'!N$3:N$1000,"="&amp;""),"")</f>
        <v/>
      </c>
      <c r="E67" t="str">
        <f t="shared" ca="1" si="4"/>
        <v/>
      </c>
      <c r="F67" t="str">
        <f ca="1">IF(TODAY()&gt;=$A67,COUNTIFS('Tracking Data'!N$3:N$1000,"&lt;="&amp;A67,'Tracking Data'!O$3:O$1000,"="&amp;""),"")</f>
        <v/>
      </c>
      <c r="G67" t="str">
        <f ca="1">IF(TODAY()&gt;=$A67,COUNTIFS('Tracking Data'!O$3:O$1000,"&lt;="&amp;B67,'Tracking Data'!P$3:P$1000,"="&amp;""),"")</f>
        <v/>
      </c>
      <c r="H67" t="str">
        <f t="shared" ca="1" si="5"/>
        <v/>
      </c>
      <c r="I67" t="str">
        <f ca="1">IF(TODAY()&gt;=$A67,COUNTIFS('Tracking Data'!P$3:P$1000,"&lt;="&amp;A67,'Tracking Data'!Q$3:Q$1000,"="&amp;""),"")</f>
        <v/>
      </c>
      <c r="J67" t="str">
        <f ca="1">IF(TODAY()&gt;=$A67,COUNTIFS('Tracking Data'!Q$3:Q$1000,"&lt;="&amp;B67,'Tracking Data'!R$3:R$1000,"="&amp;""),"")</f>
        <v/>
      </c>
      <c r="K67" t="str">
        <f t="shared" ca="1" si="6"/>
        <v/>
      </c>
      <c r="L67" t="str">
        <f ca="1">IF(TODAY()&gt;=A67,COUNTIFS('Tracking Data'!R$3:R$1000,"&lt;="&amp;A67),"")</f>
        <v/>
      </c>
      <c r="M67" t="str">
        <f t="shared" ca="1" si="3"/>
        <v/>
      </c>
    </row>
    <row r="68" spans="1:13" x14ac:dyDescent="0.25">
      <c r="A68" s="4">
        <v>42865</v>
      </c>
      <c r="B68" t="str">
        <f ca="1">IF(TODAY()&gt;=$A68,COUNTIFS('Tracking Data'!K$3:K$1000,"&lt;="&amp;A68,'Tracking Data'!L$3:L$1000,"="&amp;""),"")</f>
        <v/>
      </c>
      <c r="C68" t="str">
        <f ca="1">IF(TODAY()&gt;=$A68,COUNTIFS('Tracking Data'!L$3:L$1000,"&lt;="&amp;B68,'Tracking Data'!M$3:M$1000,"="&amp;""),"")</f>
        <v/>
      </c>
      <c r="D68" t="str">
        <f ca="1">IF(TODAY()&gt;=$A68,COUNTIFS('Tracking Data'!M$3:M$1000,"&lt;="&amp;C68,'Tracking Data'!N$3:N$1000,"="&amp;""),"")</f>
        <v/>
      </c>
      <c r="E68" t="str">
        <f t="shared" ca="1" si="4"/>
        <v/>
      </c>
      <c r="F68" t="str">
        <f ca="1">IF(TODAY()&gt;=$A68,COUNTIFS('Tracking Data'!N$3:N$1000,"&lt;="&amp;A68,'Tracking Data'!O$3:O$1000,"="&amp;""),"")</f>
        <v/>
      </c>
      <c r="G68" t="str">
        <f ca="1">IF(TODAY()&gt;=$A68,COUNTIFS('Tracking Data'!O$3:O$1000,"&lt;="&amp;B68,'Tracking Data'!P$3:P$1000,"="&amp;""),"")</f>
        <v/>
      </c>
      <c r="H68" t="str">
        <f t="shared" ca="1" si="5"/>
        <v/>
      </c>
      <c r="I68" t="str">
        <f ca="1">IF(TODAY()&gt;=$A68,COUNTIFS('Tracking Data'!P$3:P$1000,"&lt;="&amp;A68,'Tracking Data'!Q$3:Q$1000,"="&amp;""),"")</f>
        <v/>
      </c>
      <c r="J68" t="str">
        <f ca="1">IF(TODAY()&gt;=$A68,COUNTIFS('Tracking Data'!Q$3:Q$1000,"&lt;="&amp;B68,'Tracking Data'!R$3:R$1000,"="&amp;""),"")</f>
        <v/>
      </c>
      <c r="K68" t="str">
        <f t="shared" ca="1" si="6"/>
        <v/>
      </c>
      <c r="L68" t="str">
        <f ca="1">IF(TODAY()&gt;=A68,COUNTIFS('Tracking Data'!R$3:R$1000,"&lt;="&amp;A68),"")</f>
        <v/>
      </c>
      <c r="M68" t="str">
        <f t="shared" ref="M68:M131" ca="1" si="7">IF(TODAY()&gt;=A68,B68+E68+H68+K68+L68-L67,"")</f>
        <v/>
      </c>
    </row>
    <row r="69" spans="1:13" x14ac:dyDescent="0.25">
      <c r="A69" s="4">
        <v>42866</v>
      </c>
      <c r="B69" t="str">
        <f ca="1">IF(TODAY()&gt;=$A69,COUNTIFS('Tracking Data'!K$3:K$1000,"&lt;="&amp;A69,'Tracking Data'!L$3:L$1000,"="&amp;""),"")</f>
        <v/>
      </c>
      <c r="C69" t="str">
        <f ca="1">IF(TODAY()&gt;=$A69,COUNTIFS('Tracking Data'!L$3:L$1000,"&lt;="&amp;B69,'Tracking Data'!M$3:M$1000,"="&amp;""),"")</f>
        <v/>
      </c>
      <c r="D69" t="str">
        <f ca="1">IF(TODAY()&gt;=$A69,COUNTIFS('Tracking Data'!M$3:M$1000,"&lt;="&amp;C69,'Tracking Data'!N$3:N$1000,"="&amp;""),"")</f>
        <v/>
      </c>
      <c r="E69" t="str">
        <f t="shared" ca="1" si="4"/>
        <v/>
      </c>
      <c r="F69" t="str">
        <f ca="1">IF(TODAY()&gt;=$A69,COUNTIFS('Tracking Data'!N$3:N$1000,"&lt;="&amp;A69,'Tracking Data'!O$3:O$1000,"="&amp;""),"")</f>
        <v/>
      </c>
      <c r="G69" t="str">
        <f ca="1">IF(TODAY()&gt;=$A69,COUNTIFS('Tracking Data'!O$3:O$1000,"&lt;="&amp;B69,'Tracking Data'!P$3:P$1000,"="&amp;""),"")</f>
        <v/>
      </c>
      <c r="H69" t="str">
        <f t="shared" ca="1" si="5"/>
        <v/>
      </c>
      <c r="I69" t="str">
        <f ca="1">IF(TODAY()&gt;=$A69,COUNTIFS('Tracking Data'!P$3:P$1000,"&lt;="&amp;A69,'Tracking Data'!Q$3:Q$1000,"="&amp;""),"")</f>
        <v/>
      </c>
      <c r="J69" t="str">
        <f ca="1">IF(TODAY()&gt;=$A69,COUNTIFS('Tracking Data'!Q$3:Q$1000,"&lt;="&amp;B69,'Tracking Data'!R$3:R$1000,"="&amp;""),"")</f>
        <v/>
      </c>
      <c r="K69" t="str">
        <f t="shared" ca="1" si="6"/>
        <v/>
      </c>
      <c r="L69" t="str">
        <f ca="1">IF(TODAY()&gt;=A69,COUNTIFS('Tracking Data'!R$3:R$1000,"&lt;="&amp;A69),"")</f>
        <v/>
      </c>
      <c r="M69" t="str">
        <f t="shared" ca="1" si="7"/>
        <v/>
      </c>
    </row>
    <row r="70" spans="1:13" x14ac:dyDescent="0.25">
      <c r="A70" s="4">
        <v>42867</v>
      </c>
      <c r="B70" t="str">
        <f ca="1">IF(TODAY()&gt;=$A70,COUNTIFS('Tracking Data'!K$3:K$1000,"&lt;="&amp;A70,'Tracking Data'!L$3:L$1000,"="&amp;""),"")</f>
        <v/>
      </c>
      <c r="C70" t="str">
        <f ca="1">IF(TODAY()&gt;=$A70,COUNTIFS('Tracking Data'!L$3:L$1000,"&lt;="&amp;B70,'Tracking Data'!M$3:M$1000,"="&amp;""),"")</f>
        <v/>
      </c>
      <c r="D70" t="str">
        <f ca="1">IF(TODAY()&gt;=$A70,COUNTIFS('Tracking Data'!M$3:M$1000,"&lt;="&amp;C70,'Tracking Data'!N$3:N$1000,"="&amp;""),"")</f>
        <v/>
      </c>
      <c r="E70" t="str">
        <f t="shared" ca="1" si="4"/>
        <v/>
      </c>
      <c r="F70" t="str">
        <f ca="1">IF(TODAY()&gt;=$A70,COUNTIFS('Tracking Data'!N$3:N$1000,"&lt;="&amp;A70,'Tracking Data'!O$3:O$1000,"="&amp;""),"")</f>
        <v/>
      </c>
      <c r="G70" t="str">
        <f ca="1">IF(TODAY()&gt;=$A70,COUNTIFS('Tracking Data'!O$3:O$1000,"&lt;="&amp;B70,'Tracking Data'!P$3:P$1000,"="&amp;""),"")</f>
        <v/>
      </c>
      <c r="H70" t="str">
        <f t="shared" ca="1" si="5"/>
        <v/>
      </c>
      <c r="I70" t="str">
        <f ca="1">IF(TODAY()&gt;=$A70,COUNTIFS('Tracking Data'!P$3:P$1000,"&lt;="&amp;A70,'Tracking Data'!Q$3:Q$1000,"="&amp;""),"")</f>
        <v/>
      </c>
      <c r="J70" t="str">
        <f ca="1">IF(TODAY()&gt;=$A70,COUNTIFS('Tracking Data'!Q$3:Q$1000,"&lt;="&amp;B70,'Tracking Data'!R$3:R$1000,"="&amp;""),"")</f>
        <v/>
      </c>
      <c r="K70" t="str">
        <f t="shared" ca="1" si="6"/>
        <v/>
      </c>
      <c r="L70" t="str">
        <f ca="1">IF(TODAY()&gt;=A70,COUNTIFS('Tracking Data'!R$3:R$1000,"&lt;="&amp;A70),"")</f>
        <v/>
      </c>
      <c r="M70" t="str">
        <f t="shared" ca="1" si="7"/>
        <v/>
      </c>
    </row>
    <row r="71" spans="1:13" x14ac:dyDescent="0.25">
      <c r="A71" s="4">
        <v>42868</v>
      </c>
      <c r="B71" t="str">
        <f ca="1">IF(TODAY()&gt;=$A71,COUNTIFS('Tracking Data'!K$3:K$1000,"&lt;="&amp;A71,'Tracking Data'!L$3:L$1000,"="&amp;""),"")</f>
        <v/>
      </c>
      <c r="C71" t="str">
        <f ca="1">IF(TODAY()&gt;=$A71,COUNTIFS('Tracking Data'!L$3:L$1000,"&lt;="&amp;B71,'Tracking Data'!M$3:M$1000,"="&amp;""),"")</f>
        <v/>
      </c>
      <c r="D71" t="str">
        <f ca="1">IF(TODAY()&gt;=$A71,COUNTIFS('Tracking Data'!M$3:M$1000,"&lt;="&amp;C71,'Tracking Data'!N$3:N$1000,"="&amp;""),"")</f>
        <v/>
      </c>
      <c r="E71" t="str">
        <f t="shared" ca="1" si="4"/>
        <v/>
      </c>
      <c r="F71" t="str">
        <f ca="1">IF(TODAY()&gt;=$A71,COUNTIFS('Tracking Data'!N$3:N$1000,"&lt;="&amp;A71,'Tracking Data'!O$3:O$1000,"="&amp;""),"")</f>
        <v/>
      </c>
      <c r="G71" t="str">
        <f ca="1">IF(TODAY()&gt;=$A71,COUNTIFS('Tracking Data'!O$3:O$1000,"&lt;="&amp;B71,'Tracking Data'!P$3:P$1000,"="&amp;""),"")</f>
        <v/>
      </c>
      <c r="H71" t="str">
        <f t="shared" ca="1" si="5"/>
        <v/>
      </c>
      <c r="I71" t="str">
        <f ca="1">IF(TODAY()&gt;=$A71,COUNTIFS('Tracking Data'!P$3:P$1000,"&lt;="&amp;A71,'Tracking Data'!Q$3:Q$1000,"="&amp;""),"")</f>
        <v/>
      </c>
      <c r="J71" t="str">
        <f ca="1">IF(TODAY()&gt;=$A71,COUNTIFS('Tracking Data'!Q$3:Q$1000,"&lt;="&amp;B71,'Tracking Data'!R$3:R$1000,"="&amp;""),"")</f>
        <v/>
      </c>
      <c r="K71" t="str">
        <f t="shared" ca="1" si="6"/>
        <v/>
      </c>
      <c r="L71" t="str">
        <f ca="1">IF(TODAY()&gt;=A71,COUNTIFS('Tracking Data'!R$3:R$1000,"&lt;="&amp;A71),"")</f>
        <v/>
      </c>
      <c r="M71" t="str">
        <f t="shared" ca="1" si="7"/>
        <v/>
      </c>
    </row>
    <row r="72" spans="1:13" x14ac:dyDescent="0.25">
      <c r="A72" s="4">
        <v>42869</v>
      </c>
      <c r="B72" t="str">
        <f ca="1">IF(TODAY()&gt;=$A72,COUNTIFS('Tracking Data'!K$3:K$1000,"&lt;="&amp;A72,'Tracking Data'!L$3:L$1000,"="&amp;""),"")</f>
        <v/>
      </c>
      <c r="C72" t="str">
        <f ca="1">IF(TODAY()&gt;=$A72,COUNTIFS('Tracking Data'!L$3:L$1000,"&lt;="&amp;B72,'Tracking Data'!M$3:M$1000,"="&amp;""),"")</f>
        <v/>
      </c>
      <c r="D72" t="str">
        <f ca="1">IF(TODAY()&gt;=$A72,COUNTIFS('Tracking Data'!M$3:M$1000,"&lt;="&amp;C72,'Tracking Data'!N$3:N$1000,"="&amp;""),"")</f>
        <v/>
      </c>
      <c r="E72" t="str">
        <f t="shared" ca="1" si="4"/>
        <v/>
      </c>
      <c r="F72" t="str">
        <f ca="1">IF(TODAY()&gt;=$A72,COUNTIFS('Tracking Data'!N$3:N$1000,"&lt;="&amp;A72,'Tracking Data'!O$3:O$1000,"="&amp;""),"")</f>
        <v/>
      </c>
      <c r="G72" t="str">
        <f ca="1">IF(TODAY()&gt;=$A72,COUNTIFS('Tracking Data'!O$3:O$1000,"&lt;="&amp;B72,'Tracking Data'!P$3:P$1000,"="&amp;""),"")</f>
        <v/>
      </c>
      <c r="H72" t="str">
        <f t="shared" ca="1" si="5"/>
        <v/>
      </c>
      <c r="I72" t="str">
        <f ca="1">IF(TODAY()&gt;=$A72,COUNTIFS('Tracking Data'!P$3:P$1000,"&lt;="&amp;A72,'Tracking Data'!Q$3:Q$1000,"="&amp;""),"")</f>
        <v/>
      </c>
      <c r="J72" t="str">
        <f ca="1">IF(TODAY()&gt;=$A72,COUNTIFS('Tracking Data'!Q$3:Q$1000,"&lt;="&amp;B72,'Tracking Data'!R$3:R$1000,"="&amp;""),"")</f>
        <v/>
      </c>
      <c r="K72" t="str">
        <f t="shared" ca="1" si="6"/>
        <v/>
      </c>
      <c r="L72" t="str">
        <f ca="1">IF(TODAY()&gt;=A72,COUNTIFS('Tracking Data'!R$3:R$1000,"&lt;="&amp;A72),"")</f>
        <v/>
      </c>
      <c r="M72" t="str">
        <f t="shared" ca="1" si="7"/>
        <v/>
      </c>
    </row>
    <row r="73" spans="1:13" x14ac:dyDescent="0.25">
      <c r="A73" s="4">
        <v>42870</v>
      </c>
      <c r="B73" t="str">
        <f ca="1">IF(TODAY()&gt;=$A73,COUNTIFS('Tracking Data'!K$3:K$1000,"&lt;="&amp;A73,'Tracking Data'!L$3:L$1000,"="&amp;""),"")</f>
        <v/>
      </c>
      <c r="C73" t="str">
        <f ca="1">IF(TODAY()&gt;=$A73,COUNTIFS('Tracking Data'!L$3:L$1000,"&lt;="&amp;B73,'Tracking Data'!M$3:M$1000,"="&amp;""),"")</f>
        <v/>
      </c>
      <c r="D73" t="str">
        <f ca="1">IF(TODAY()&gt;=$A73,COUNTIFS('Tracking Data'!M$3:M$1000,"&lt;="&amp;C73,'Tracking Data'!N$3:N$1000,"="&amp;""),"")</f>
        <v/>
      </c>
      <c r="E73" t="str">
        <f t="shared" ca="1" si="4"/>
        <v/>
      </c>
      <c r="F73" t="str">
        <f ca="1">IF(TODAY()&gt;=$A73,COUNTIFS('Tracking Data'!N$3:N$1000,"&lt;="&amp;A73,'Tracking Data'!O$3:O$1000,"="&amp;""),"")</f>
        <v/>
      </c>
      <c r="G73" t="str">
        <f ca="1">IF(TODAY()&gt;=$A73,COUNTIFS('Tracking Data'!O$3:O$1000,"&lt;="&amp;B73,'Tracking Data'!P$3:P$1000,"="&amp;""),"")</f>
        <v/>
      </c>
      <c r="H73" t="str">
        <f t="shared" ca="1" si="5"/>
        <v/>
      </c>
      <c r="I73" t="str">
        <f ca="1">IF(TODAY()&gt;=$A73,COUNTIFS('Tracking Data'!P$3:P$1000,"&lt;="&amp;A73,'Tracking Data'!Q$3:Q$1000,"="&amp;""),"")</f>
        <v/>
      </c>
      <c r="J73" t="str">
        <f ca="1">IF(TODAY()&gt;=$A73,COUNTIFS('Tracking Data'!Q$3:Q$1000,"&lt;="&amp;B73,'Tracking Data'!R$3:R$1000,"="&amp;""),"")</f>
        <v/>
      </c>
      <c r="K73" t="str">
        <f t="shared" ca="1" si="6"/>
        <v/>
      </c>
      <c r="L73" t="str">
        <f ca="1">IF(TODAY()&gt;=A73,COUNTIFS('Tracking Data'!R$3:R$1000,"&lt;="&amp;A73),"")</f>
        <v/>
      </c>
      <c r="M73" t="str">
        <f t="shared" ca="1" si="7"/>
        <v/>
      </c>
    </row>
    <row r="74" spans="1:13" x14ac:dyDescent="0.25">
      <c r="A74" s="4">
        <v>42871</v>
      </c>
      <c r="B74" t="str">
        <f ca="1">IF(TODAY()&gt;=$A74,COUNTIFS('Tracking Data'!K$3:K$1000,"&lt;="&amp;A74,'Tracking Data'!L$3:L$1000,"="&amp;""),"")</f>
        <v/>
      </c>
      <c r="C74" t="str">
        <f ca="1">IF(TODAY()&gt;=$A74,COUNTIFS('Tracking Data'!L$3:L$1000,"&lt;="&amp;B74,'Tracking Data'!M$3:M$1000,"="&amp;""),"")</f>
        <v/>
      </c>
      <c r="D74" t="str">
        <f ca="1">IF(TODAY()&gt;=$A74,COUNTIFS('Tracking Data'!M$3:M$1000,"&lt;="&amp;C74,'Tracking Data'!N$3:N$1000,"="&amp;""),"")</f>
        <v/>
      </c>
      <c r="E74" t="str">
        <f t="shared" ca="1" si="4"/>
        <v/>
      </c>
      <c r="F74" t="str">
        <f ca="1">IF(TODAY()&gt;=$A74,COUNTIFS('Tracking Data'!N$3:N$1000,"&lt;="&amp;A74,'Tracking Data'!O$3:O$1000,"="&amp;""),"")</f>
        <v/>
      </c>
      <c r="G74" t="str">
        <f ca="1">IF(TODAY()&gt;=$A74,COUNTIFS('Tracking Data'!O$3:O$1000,"&lt;="&amp;B74,'Tracking Data'!P$3:P$1000,"="&amp;""),"")</f>
        <v/>
      </c>
      <c r="H74" t="str">
        <f t="shared" ca="1" si="5"/>
        <v/>
      </c>
      <c r="I74" t="str">
        <f ca="1">IF(TODAY()&gt;=$A74,COUNTIFS('Tracking Data'!P$3:P$1000,"&lt;="&amp;A74,'Tracking Data'!Q$3:Q$1000,"="&amp;""),"")</f>
        <v/>
      </c>
      <c r="J74" t="str">
        <f ca="1">IF(TODAY()&gt;=$A74,COUNTIFS('Tracking Data'!Q$3:Q$1000,"&lt;="&amp;B74,'Tracking Data'!R$3:R$1000,"="&amp;""),"")</f>
        <v/>
      </c>
      <c r="K74" t="str">
        <f t="shared" ca="1" si="6"/>
        <v/>
      </c>
      <c r="L74" t="str">
        <f ca="1">IF(TODAY()&gt;=A74,COUNTIFS('Tracking Data'!R$3:R$1000,"&lt;="&amp;A74),"")</f>
        <v/>
      </c>
      <c r="M74" t="str">
        <f t="shared" ca="1" si="7"/>
        <v/>
      </c>
    </row>
    <row r="75" spans="1:13" x14ac:dyDescent="0.25">
      <c r="A75" s="4">
        <v>42872</v>
      </c>
      <c r="B75" t="str">
        <f ca="1">IF(TODAY()&gt;=$A75,COUNTIFS('Tracking Data'!K$3:K$1000,"&lt;="&amp;A75,'Tracking Data'!L$3:L$1000,"="&amp;""),"")</f>
        <v/>
      </c>
      <c r="C75" t="str">
        <f ca="1">IF(TODAY()&gt;=$A75,COUNTIFS('Tracking Data'!L$3:L$1000,"&lt;="&amp;B75,'Tracking Data'!M$3:M$1000,"="&amp;""),"")</f>
        <v/>
      </c>
      <c r="D75" t="str">
        <f ca="1">IF(TODAY()&gt;=$A75,COUNTIFS('Tracking Data'!M$3:M$1000,"&lt;="&amp;C75,'Tracking Data'!N$3:N$1000,"="&amp;""),"")</f>
        <v/>
      </c>
      <c r="E75" t="str">
        <f t="shared" ca="1" si="4"/>
        <v/>
      </c>
      <c r="F75" t="str">
        <f ca="1">IF(TODAY()&gt;=$A75,COUNTIFS('Tracking Data'!N$3:N$1000,"&lt;="&amp;A75,'Tracking Data'!O$3:O$1000,"="&amp;""),"")</f>
        <v/>
      </c>
      <c r="G75" t="str">
        <f ca="1">IF(TODAY()&gt;=$A75,COUNTIFS('Tracking Data'!O$3:O$1000,"&lt;="&amp;B75,'Tracking Data'!P$3:P$1000,"="&amp;""),"")</f>
        <v/>
      </c>
      <c r="H75" t="str">
        <f t="shared" ca="1" si="5"/>
        <v/>
      </c>
      <c r="I75" t="str">
        <f ca="1">IF(TODAY()&gt;=$A75,COUNTIFS('Tracking Data'!P$3:P$1000,"&lt;="&amp;A75,'Tracking Data'!Q$3:Q$1000,"="&amp;""),"")</f>
        <v/>
      </c>
      <c r="J75" t="str">
        <f ca="1">IF(TODAY()&gt;=$A75,COUNTIFS('Tracking Data'!Q$3:Q$1000,"&lt;="&amp;B75,'Tracking Data'!R$3:R$1000,"="&amp;""),"")</f>
        <v/>
      </c>
      <c r="K75" t="str">
        <f t="shared" ca="1" si="6"/>
        <v/>
      </c>
      <c r="L75" t="str">
        <f ca="1">IF(TODAY()&gt;=A75,COUNTIFS('Tracking Data'!R$3:R$1000,"&lt;="&amp;A75),"")</f>
        <v/>
      </c>
      <c r="M75" t="str">
        <f t="shared" ca="1" si="7"/>
        <v/>
      </c>
    </row>
    <row r="76" spans="1:13" x14ac:dyDescent="0.25">
      <c r="A76" s="4">
        <v>42873</v>
      </c>
      <c r="B76" t="str">
        <f ca="1">IF(TODAY()&gt;=$A76,COUNTIFS('Tracking Data'!K$3:K$1000,"&lt;="&amp;A76,'Tracking Data'!L$3:L$1000,"="&amp;""),"")</f>
        <v/>
      </c>
      <c r="C76" t="str">
        <f ca="1">IF(TODAY()&gt;=$A76,COUNTIFS('Tracking Data'!L$3:L$1000,"&lt;="&amp;B76,'Tracking Data'!M$3:M$1000,"="&amp;""),"")</f>
        <v/>
      </c>
      <c r="D76" t="str">
        <f ca="1">IF(TODAY()&gt;=$A76,COUNTIFS('Tracking Data'!M$3:M$1000,"&lt;="&amp;C76,'Tracking Data'!N$3:N$1000,"="&amp;""),"")</f>
        <v/>
      </c>
      <c r="E76" t="str">
        <f t="shared" ca="1" si="4"/>
        <v/>
      </c>
      <c r="F76" t="str">
        <f ca="1">IF(TODAY()&gt;=$A76,COUNTIFS('Tracking Data'!N$3:N$1000,"&lt;="&amp;A76,'Tracking Data'!O$3:O$1000,"="&amp;""),"")</f>
        <v/>
      </c>
      <c r="G76" t="str">
        <f ca="1">IF(TODAY()&gt;=$A76,COUNTIFS('Tracking Data'!O$3:O$1000,"&lt;="&amp;B76,'Tracking Data'!P$3:P$1000,"="&amp;""),"")</f>
        <v/>
      </c>
      <c r="H76" t="str">
        <f t="shared" ca="1" si="5"/>
        <v/>
      </c>
      <c r="I76" t="str">
        <f ca="1">IF(TODAY()&gt;=$A76,COUNTIFS('Tracking Data'!P$3:P$1000,"&lt;="&amp;A76,'Tracking Data'!Q$3:Q$1000,"="&amp;""),"")</f>
        <v/>
      </c>
      <c r="J76" t="str">
        <f ca="1">IF(TODAY()&gt;=$A76,COUNTIFS('Tracking Data'!Q$3:Q$1000,"&lt;="&amp;B76,'Tracking Data'!R$3:R$1000,"="&amp;""),"")</f>
        <v/>
      </c>
      <c r="K76" t="str">
        <f t="shared" ca="1" si="6"/>
        <v/>
      </c>
      <c r="L76" t="str">
        <f ca="1">IF(TODAY()&gt;=A76,COUNTIFS('Tracking Data'!R$3:R$1000,"&lt;="&amp;A76),"")</f>
        <v/>
      </c>
      <c r="M76" t="str">
        <f t="shared" ca="1" si="7"/>
        <v/>
      </c>
    </row>
    <row r="77" spans="1:13" x14ac:dyDescent="0.25">
      <c r="A77" s="4">
        <v>42874</v>
      </c>
      <c r="B77" t="str">
        <f ca="1">IF(TODAY()&gt;=$A77,COUNTIFS('Tracking Data'!K$3:K$1000,"&lt;="&amp;A77,'Tracking Data'!L$3:L$1000,"="&amp;""),"")</f>
        <v/>
      </c>
      <c r="C77" t="str">
        <f ca="1">IF(TODAY()&gt;=$A77,COUNTIFS('Tracking Data'!L$3:L$1000,"&lt;="&amp;B77,'Tracking Data'!M$3:M$1000,"="&amp;""),"")</f>
        <v/>
      </c>
      <c r="D77" t="str">
        <f ca="1">IF(TODAY()&gt;=$A77,COUNTIFS('Tracking Data'!M$3:M$1000,"&lt;="&amp;C77,'Tracking Data'!N$3:N$1000,"="&amp;""),"")</f>
        <v/>
      </c>
      <c r="E77" t="str">
        <f t="shared" ca="1" si="4"/>
        <v/>
      </c>
      <c r="F77" t="str">
        <f ca="1">IF(TODAY()&gt;=$A77,COUNTIFS('Tracking Data'!N$3:N$1000,"&lt;="&amp;A77,'Tracking Data'!O$3:O$1000,"="&amp;""),"")</f>
        <v/>
      </c>
      <c r="G77" t="str">
        <f ca="1">IF(TODAY()&gt;=$A77,COUNTIFS('Tracking Data'!O$3:O$1000,"&lt;="&amp;B77,'Tracking Data'!P$3:P$1000,"="&amp;""),"")</f>
        <v/>
      </c>
      <c r="H77" t="str">
        <f t="shared" ca="1" si="5"/>
        <v/>
      </c>
      <c r="I77" t="str">
        <f ca="1">IF(TODAY()&gt;=$A77,COUNTIFS('Tracking Data'!P$3:P$1000,"&lt;="&amp;A77,'Tracking Data'!Q$3:Q$1000,"="&amp;""),"")</f>
        <v/>
      </c>
      <c r="J77" t="str">
        <f ca="1">IF(TODAY()&gt;=$A77,COUNTIFS('Tracking Data'!Q$3:Q$1000,"&lt;="&amp;B77,'Tracking Data'!R$3:R$1000,"="&amp;""),"")</f>
        <v/>
      </c>
      <c r="K77" t="str">
        <f t="shared" ca="1" si="6"/>
        <v/>
      </c>
      <c r="L77" t="str">
        <f ca="1">IF(TODAY()&gt;=A77,COUNTIFS('Tracking Data'!R$3:R$1000,"&lt;="&amp;A77),"")</f>
        <v/>
      </c>
      <c r="M77" t="str">
        <f t="shared" ca="1" si="7"/>
        <v/>
      </c>
    </row>
    <row r="78" spans="1:13" x14ac:dyDescent="0.25">
      <c r="A78" s="4">
        <v>42875</v>
      </c>
      <c r="B78" t="str">
        <f ca="1">IF(TODAY()&gt;=$A78,COUNTIFS('Tracking Data'!K$3:K$1000,"&lt;="&amp;A78,'Tracking Data'!L$3:L$1000,"="&amp;""),"")</f>
        <v/>
      </c>
      <c r="C78" t="str">
        <f ca="1">IF(TODAY()&gt;=$A78,COUNTIFS('Tracking Data'!L$3:L$1000,"&lt;="&amp;B78,'Tracking Data'!M$3:M$1000,"="&amp;""),"")</f>
        <v/>
      </c>
      <c r="D78" t="str">
        <f ca="1">IF(TODAY()&gt;=$A78,COUNTIFS('Tracking Data'!M$3:M$1000,"&lt;="&amp;C78,'Tracking Data'!N$3:N$1000,"="&amp;""),"")</f>
        <v/>
      </c>
      <c r="E78" t="str">
        <f t="shared" ca="1" si="4"/>
        <v/>
      </c>
      <c r="F78" t="str">
        <f ca="1">IF(TODAY()&gt;=$A78,COUNTIFS('Tracking Data'!N$3:N$1000,"&lt;="&amp;A78,'Tracking Data'!O$3:O$1000,"="&amp;""),"")</f>
        <v/>
      </c>
      <c r="G78" t="str">
        <f ca="1">IF(TODAY()&gt;=$A78,COUNTIFS('Tracking Data'!O$3:O$1000,"&lt;="&amp;B78,'Tracking Data'!P$3:P$1000,"="&amp;""),"")</f>
        <v/>
      </c>
      <c r="H78" t="str">
        <f t="shared" ca="1" si="5"/>
        <v/>
      </c>
      <c r="I78" t="str">
        <f ca="1">IF(TODAY()&gt;=$A78,COUNTIFS('Tracking Data'!P$3:P$1000,"&lt;="&amp;A78,'Tracking Data'!Q$3:Q$1000,"="&amp;""),"")</f>
        <v/>
      </c>
      <c r="J78" t="str">
        <f ca="1">IF(TODAY()&gt;=$A78,COUNTIFS('Tracking Data'!Q$3:Q$1000,"&lt;="&amp;B78,'Tracking Data'!R$3:R$1000,"="&amp;""),"")</f>
        <v/>
      </c>
      <c r="K78" t="str">
        <f t="shared" ca="1" si="6"/>
        <v/>
      </c>
      <c r="L78" t="str">
        <f ca="1">IF(TODAY()&gt;=A78,COUNTIFS('Tracking Data'!R$3:R$1000,"&lt;="&amp;A78),"")</f>
        <v/>
      </c>
      <c r="M78" t="str">
        <f t="shared" ca="1" si="7"/>
        <v/>
      </c>
    </row>
    <row r="79" spans="1:13" x14ac:dyDescent="0.25">
      <c r="A79" s="4">
        <v>42876</v>
      </c>
      <c r="B79" t="str">
        <f ca="1">IF(TODAY()&gt;=$A79,COUNTIFS('Tracking Data'!K$3:K$1000,"&lt;="&amp;A79,'Tracking Data'!L$3:L$1000,"="&amp;""),"")</f>
        <v/>
      </c>
      <c r="C79" t="str">
        <f ca="1">IF(TODAY()&gt;=$A79,COUNTIFS('Tracking Data'!L$3:L$1000,"&lt;="&amp;B79,'Tracking Data'!M$3:M$1000,"="&amp;""),"")</f>
        <v/>
      </c>
      <c r="D79" t="str">
        <f ca="1">IF(TODAY()&gt;=$A79,COUNTIFS('Tracking Data'!M$3:M$1000,"&lt;="&amp;C79,'Tracking Data'!N$3:N$1000,"="&amp;""),"")</f>
        <v/>
      </c>
      <c r="E79" t="str">
        <f t="shared" ref="E79:E142" ca="1" si="8">IF(D79&lt;&gt;"",SUM(C79:D79),"")</f>
        <v/>
      </c>
      <c r="F79" t="str">
        <f ca="1">IF(TODAY()&gt;=$A79,COUNTIFS('Tracking Data'!N$3:N$1000,"&lt;="&amp;A79,'Tracking Data'!O$3:O$1000,"="&amp;""),"")</f>
        <v/>
      </c>
      <c r="G79" t="str">
        <f ca="1">IF(TODAY()&gt;=$A79,COUNTIFS('Tracking Data'!O$3:O$1000,"&lt;="&amp;B79,'Tracking Data'!P$3:P$1000,"="&amp;""),"")</f>
        <v/>
      </c>
      <c r="H79" t="str">
        <f t="shared" ref="H79:H142" ca="1" si="9">IF(G79&lt;&gt;"",SUM(F79:G79),"")</f>
        <v/>
      </c>
      <c r="I79" t="str">
        <f ca="1">IF(TODAY()&gt;=$A79,COUNTIFS('Tracking Data'!P$3:P$1000,"&lt;="&amp;A79,'Tracking Data'!Q$3:Q$1000,"="&amp;""),"")</f>
        <v/>
      </c>
      <c r="J79" t="str">
        <f ca="1">IF(TODAY()&gt;=$A79,COUNTIFS('Tracking Data'!Q$3:Q$1000,"&lt;="&amp;B79,'Tracking Data'!R$3:R$1000,"="&amp;""),"")</f>
        <v/>
      </c>
      <c r="K79" t="str">
        <f t="shared" ref="K79:K142" ca="1" si="10">IF(J79&lt;&gt;"",SUM(I79:J79),"")</f>
        <v/>
      </c>
      <c r="L79" t="str">
        <f ca="1">IF(TODAY()&gt;=A79,COUNTIFS('Tracking Data'!R$3:R$1000,"&lt;="&amp;A79),"")</f>
        <v/>
      </c>
      <c r="M79" t="str">
        <f t="shared" ca="1" si="7"/>
        <v/>
      </c>
    </row>
    <row r="80" spans="1:13" x14ac:dyDescent="0.25">
      <c r="A80" s="4">
        <v>42877</v>
      </c>
      <c r="B80" t="str">
        <f ca="1">IF(TODAY()&gt;=$A80,COUNTIFS('Tracking Data'!K$3:K$1000,"&lt;="&amp;A80,'Tracking Data'!L$3:L$1000,"="&amp;""),"")</f>
        <v/>
      </c>
      <c r="C80" t="str">
        <f ca="1">IF(TODAY()&gt;=$A80,COUNTIFS('Tracking Data'!L$3:L$1000,"&lt;="&amp;B80,'Tracking Data'!M$3:M$1000,"="&amp;""),"")</f>
        <v/>
      </c>
      <c r="D80" t="str">
        <f ca="1">IF(TODAY()&gt;=$A80,COUNTIFS('Tracking Data'!M$3:M$1000,"&lt;="&amp;C80,'Tracking Data'!N$3:N$1000,"="&amp;""),"")</f>
        <v/>
      </c>
      <c r="E80" t="str">
        <f t="shared" ca="1" si="8"/>
        <v/>
      </c>
      <c r="F80" t="str">
        <f ca="1">IF(TODAY()&gt;=$A80,COUNTIFS('Tracking Data'!N$3:N$1000,"&lt;="&amp;A80,'Tracking Data'!O$3:O$1000,"="&amp;""),"")</f>
        <v/>
      </c>
      <c r="G80" t="str">
        <f ca="1">IF(TODAY()&gt;=$A80,COUNTIFS('Tracking Data'!O$3:O$1000,"&lt;="&amp;B80,'Tracking Data'!P$3:P$1000,"="&amp;""),"")</f>
        <v/>
      </c>
      <c r="H80" t="str">
        <f t="shared" ca="1" si="9"/>
        <v/>
      </c>
      <c r="I80" t="str">
        <f ca="1">IF(TODAY()&gt;=$A80,COUNTIFS('Tracking Data'!P$3:P$1000,"&lt;="&amp;A80,'Tracking Data'!Q$3:Q$1000,"="&amp;""),"")</f>
        <v/>
      </c>
      <c r="J80" t="str">
        <f ca="1">IF(TODAY()&gt;=$A80,COUNTIFS('Tracking Data'!Q$3:Q$1000,"&lt;="&amp;B80,'Tracking Data'!R$3:R$1000,"="&amp;""),"")</f>
        <v/>
      </c>
      <c r="K80" t="str">
        <f t="shared" ca="1" si="10"/>
        <v/>
      </c>
      <c r="L80" t="str">
        <f ca="1">IF(TODAY()&gt;=A80,COUNTIFS('Tracking Data'!R$3:R$1000,"&lt;="&amp;A80),"")</f>
        <v/>
      </c>
      <c r="M80" t="str">
        <f t="shared" ca="1" si="7"/>
        <v/>
      </c>
    </row>
    <row r="81" spans="1:13" x14ac:dyDescent="0.25">
      <c r="A81" s="4">
        <v>42878</v>
      </c>
      <c r="B81" t="str">
        <f ca="1">IF(TODAY()&gt;=$A81,COUNTIFS('Tracking Data'!K$3:K$1000,"&lt;="&amp;A81,'Tracking Data'!L$3:L$1000,"="&amp;""),"")</f>
        <v/>
      </c>
      <c r="C81" t="str">
        <f ca="1">IF(TODAY()&gt;=$A81,COUNTIFS('Tracking Data'!L$3:L$1000,"&lt;="&amp;B81,'Tracking Data'!M$3:M$1000,"="&amp;""),"")</f>
        <v/>
      </c>
      <c r="D81" t="str">
        <f ca="1">IF(TODAY()&gt;=$A81,COUNTIFS('Tracking Data'!M$3:M$1000,"&lt;="&amp;C81,'Tracking Data'!N$3:N$1000,"="&amp;""),"")</f>
        <v/>
      </c>
      <c r="E81" t="str">
        <f t="shared" ca="1" si="8"/>
        <v/>
      </c>
      <c r="F81" t="str">
        <f ca="1">IF(TODAY()&gt;=$A81,COUNTIFS('Tracking Data'!N$3:N$1000,"&lt;="&amp;A81,'Tracking Data'!O$3:O$1000,"="&amp;""),"")</f>
        <v/>
      </c>
      <c r="G81" t="str">
        <f ca="1">IF(TODAY()&gt;=$A81,COUNTIFS('Tracking Data'!O$3:O$1000,"&lt;="&amp;B81,'Tracking Data'!P$3:P$1000,"="&amp;""),"")</f>
        <v/>
      </c>
      <c r="H81" t="str">
        <f t="shared" ca="1" si="9"/>
        <v/>
      </c>
      <c r="I81" t="str">
        <f ca="1">IF(TODAY()&gt;=$A81,COUNTIFS('Tracking Data'!P$3:P$1000,"&lt;="&amp;A81,'Tracking Data'!Q$3:Q$1000,"="&amp;""),"")</f>
        <v/>
      </c>
      <c r="J81" t="str">
        <f ca="1">IF(TODAY()&gt;=$A81,COUNTIFS('Tracking Data'!Q$3:Q$1000,"&lt;="&amp;B81,'Tracking Data'!R$3:R$1000,"="&amp;""),"")</f>
        <v/>
      </c>
      <c r="K81" t="str">
        <f t="shared" ca="1" si="10"/>
        <v/>
      </c>
      <c r="L81" t="str">
        <f ca="1">IF(TODAY()&gt;=A81,COUNTIFS('Tracking Data'!R$3:R$1000,"&lt;="&amp;A81),"")</f>
        <v/>
      </c>
      <c r="M81" t="str">
        <f t="shared" ca="1" si="7"/>
        <v/>
      </c>
    </row>
    <row r="82" spans="1:13" x14ac:dyDescent="0.25">
      <c r="A82" s="4">
        <v>42879</v>
      </c>
      <c r="B82" t="str">
        <f ca="1">IF(TODAY()&gt;=$A82,COUNTIFS('Tracking Data'!K$3:K$1000,"&lt;="&amp;A82,'Tracking Data'!L$3:L$1000,"="&amp;""),"")</f>
        <v/>
      </c>
      <c r="C82" t="str">
        <f ca="1">IF(TODAY()&gt;=$A82,COUNTIFS('Tracking Data'!L$3:L$1000,"&lt;="&amp;B82,'Tracking Data'!M$3:M$1000,"="&amp;""),"")</f>
        <v/>
      </c>
      <c r="D82" t="str">
        <f ca="1">IF(TODAY()&gt;=$A82,COUNTIFS('Tracking Data'!M$3:M$1000,"&lt;="&amp;C82,'Tracking Data'!N$3:N$1000,"="&amp;""),"")</f>
        <v/>
      </c>
      <c r="E82" t="str">
        <f t="shared" ca="1" si="8"/>
        <v/>
      </c>
      <c r="F82" t="str">
        <f ca="1">IF(TODAY()&gt;=$A82,COUNTIFS('Tracking Data'!N$3:N$1000,"&lt;="&amp;A82,'Tracking Data'!O$3:O$1000,"="&amp;""),"")</f>
        <v/>
      </c>
      <c r="G82" t="str">
        <f ca="1">IF(TODAY()&gt;=$A82,COUNTIFS('Tracking Data'!O$3:O$1000,"&lt;="&amp;B82,'Tracking Data'!P$3:P$1000,"="&amp;""),"")</f>
        <v/>
      </c>
      <c r="H82" t="str">
        <f t="shared" ca="1" si="9"/>
        <v/>
      </c>
      <c r="I82" t="str">
        <f ca="1">IF(TODAY()&gt;=$A82,COUNTIFS('Tracking Data'!P$3:P$1000,"&lt;="&amp;A82,'Tracking Data'!Q$3:Q$1000,"="&amp;""),"")</f>
        <v/>
      </c>
      <c r="J82" t="str">
        <f ca="1">IF(TODAY()&gt;=$A82,COUNTIFS('Tracking Data'!Q$3:Q$1000,"&lt;="&amp;B82,'Tracking Data'!R$3:R$1000,"="&amp;""),"")</f>
        <v/>
      </c>
      <c r="K82" t="str">
        <f t="shared" ca="1" si="10"/>
        <v/>
      </c>
      <c r="L82" t="str">
        <f ca="1">IF(TODAY()&gt;=A82,COUNTIFS('Tracking Data'!R$3:R$1000,"&lt;="&amp;A82),"")</f>
        <v/>
      </c>
      <c r="M82" t="str">
        <f t="shared" ca="1" si="7"/>
        <v/>
      </c>
    </row>
    <row r="83" spans="1:13" x14ac:dyDescent="0.25">
      <c r="A83" s="4">
        <v>42880</v>
      </c>
      <c r="B83" t="str">
        <f ca="1">IF(TODAY()&gt;=$A83,COUNTIFS('Tracking Data'!K$3:K$1000,"&lt;="&amp;A83,'Tracking Data'!L$3:L$1000,"="&amp;""),"")</f>
        <v/>
      </c>
      <c r="C83" t="str">
        <f ca="1">IF(TODAY()&gt;=$A83,COUNTIFS('Tracking Data'!L$3:L$1000,"&lt;="&amp;B83,'Tracking Data'!M$3:M$1000,"="&amp;""),"")</f>
        <v/>
      </c>
      <c r="D83" t="str">
        <f ca="1">IF(TODAY()&gt;=$A83,COUNTIFS('Tracking Data'!M$3:M$1000,"&lt;="&amp;C83,'Tracking Data'!N$3:N$1000,"="&amp;""),"")</f>
        <v/>
      </c>
      <c r="E83" t="str">
        <f t="shared" ca="1" si="8"/>
        <v/>
      </c>
      <c r="F83" t="str">
        <f ca="1">IF(TODAY()&gt;=$A83,COUNTIFS('Tracking Data'!N$3:N$1000,"&lt;="&amp;A83,'Tracking Data'!O$3:O$1000,"="&amp;""),"")</f>
        <v/>
      </c>
      <c r="G83" t="str">
        <f ca="1">IF(TODAY()&gt;=$A83,COUNTIFS('Tracking Data'!O$3:O$1000,"&lt;="&amp;B83,'Tracking Data'!P$3:P$1000,"="&amp;""),"")</f>
        <v/>
      </c>
      <c r="H83" t="str">
        <f t="shared" ca="1" si="9"/>
        <v/>
      </c>
      <c r="I83" t="str">
        <f ca="1">IF(TODAY()&gt;=$A83,COUNTIFS('Tracking Data'!P$3:P$1000,"&lt;="&amp;A83,'Tracking Data'!Q$3:Q$1000,"="&amp;""),"")</f>
        <v/>
      </c>
      <c r="J83" t="str">
        <f ca="1">IF(TODAY()&gt;=$A83,COUNTIFS('Tracking Data'!Q$3:Q$1000,"&lt;="&amp;B83,'Tracking Data'!R$3:R$1000,"="&amp;""),"")</f>
        <v/>
      </c>
      <c r="K83" t="str">
        <f t="shared" ca="1" si="10"/>
        <v/>
      </c>
      <c r="L83" t="str">
        <f ca="1">IF(TODAY()&gt;=A83,COUNTIFS('Tracking Data'!R$3:R$1000,"&lt;="&amp;A83),"")</f>
        <v/>
      </c>
      <c r="M83" t="str">
        <f t="shared" ca="1" si="7"/>
        <v/>
      </c>
    </row>
    <row r="84" spans="1:13" x14ac:dyDescent="0.25">
      <c r="A84" s="4">
        <v>42881</v>
      </c>
      <c r="B84" t="str">
        <f ca="1">IF(TODAY()&gt;=$A84,COUNTIFS('Tracking Data'!K$3:K$1000,"&lt;="&amp;A84,'Tracking Data'!L$3:L$1000,"="&amp;""),"")</f>
        <v/>
      </c>
      <c r="C84" t="str">
        <f ca="1">IF(TODAY()&gt;=$A84,COUNTIFS('Tracking Data'!L$3:L$1000,"&lt;="&amp;B84,'Tracking Data'!M$3:M$1000,"="&amp;""),"")</f>
        <v/>
      </c>
      <c r="D84" t="str">
        <f ca="1">IF(TODAY()&gt;=$A84,COUNTIFS('Tracking Data'!M$3:M$1000,"&lt;="&amp;C84,'Tracking Data'!N$3:N$1000,"="&amp;""),"")</f>
        <v/>
      </c>
      <c r="E84" t="str">
        <f t="shared" ca="1" si="8"/>
        <v/>
      </c>
      <c r="F84" t="str">
        <f ca="1">IF(TODAY()&gt;=$A84,COUNTIFS('Tracking Data'!N$3:N$1000,"&lt;="&amp;A84,'Tracking Data'!O$3:O$1000,"="&amp;""),"")</f>
        <v/>
      </c>
      <c r="G84" t="str">
        <f ca="1">IF(TODAY()&gt;=$A84,COUNTIFS('Tracking Data'!O$3:O$1000,"&lt;="&amp;B84,'Tracking Data'!P$3:P$1000,"="&amp;""),"")</f>
        <v/>
      </c>
      <c r="H84" t="str">
        <f t="shared" ca="1" si="9"/>
        <v/>
      </c>
      <c r="I84" t="str">
        <f ca="1">IF(TODAY()&gt;=$A84,COUNTIFS('Tracking Data'!P$3:P$1000,"&lt;="&amp;A84,'Tracking Data'!Q$3:Q$1000,"="&amp;""),"")</f>
        <v/>
      </c>
      <c r="J84" t="str">
        <f ca="1">IF(TODAY()&gt;=$A84,COUNTIFS('Tracking Data'!Q$3:Q$1000,"&lt;="&amp;B84,'Tracking Data'!R$3:R$1000,"="&amp;""),"")</f>
        <v/>
      </c>
      <c r="K84" t="str">
        <f t="shared" ca="1" si="10"/>
        <v/>
      </c>
      <c r="L84" t="str">
        <f ca="1">IF(TODAY()&gt;=A84,COUNTIFS('Tracking Data'!R$3:R$1000,"&lt;="&amp;A84),"")</f>
        <v/>
      </c>
      <c r="M84" t="str">
        <f t="shared" ca="1" si="7"/>
        <v/>
      </c>
    </row>
    <row r="85" spans="1:13" x14ac:dyDescent="0.25">
      <c r="A85" s="4">
        <v>42882</v>
      </c>
      <c r="B85" t="str">
        <f ca="1">IF(TODAY()&gt;=$A85,COUNTIFS('Tracking Data'!K$3:K$1000,"&lt;="&amp;A85,'Tracking Data'!L$3:L$1000,"="&amp;""),"")</f>
        <v/>
      </c>
      <c r="C85" t="str">
        <f ca="1">IF(TODAY()&gt;=$A85,COUNTIFS('Tracking Data'!L$3:L$1000,"&lt;="&amp;B85,'Tracking Data'!M$3:M$1000,"="&amp;""),"")</f>
        <v/>
      </c>
      <c r="D85" t="str">
        <f ca="1">IF(TODAY()&gt;=$A85,COUNTIFS('Tracking Data'!M$3:M$1000,"&lt;="&amp;C85,'Tracking Data'!N$3:N$1000,"="&amp;""),"")</f>
        <v/>
      </c>
      <c r="E85" t="str">
        <f t="shared" ca="1" si="8"/>
        <v/>
      </c>
      <c r="F85" t="str">
        <f ca="1">IF(TODAY()&gt;=$A85,COUNTIFS('Tracking Data'!N$3:N$1000,"&lt;="&amp;A85,'Tracking Data'!O$3:O$1000,"="&amp;""),"")</f>
        <v/>
      </c>
      <c r="G85" t="str">
        <f ca="1">IF(TODAY()&gt;=$A85,COUNTIFS('Tracking Data'!O$3:O$1000,"&lt;="&amp;B85,'Tracking Data'!P$3:P$1000,"="&amp;""),"")</f>
        <v/>
      </c>
      <c r="H85" t="str">
        <f t="shared" ca="1" si="9"/>
        <v/>
      </c>
      <c r="I85" t="str">
        <f ca="1">IF(TODAY()&gt;=$A85,COUNTIFS('Tracking Data'!P$3:P$1000,"&lt;="&amp;A85,'Tracking Data'!Q$3:Q$1000,"="&amp;""),"")</f>
        <v/>
      </c>
      <c r="J85" t="str">
        <f ca="1">IF(TODAY()&gt;=$A85,COUNTIFS('Tracking Data'!Q$3:Q$1000,"&lt;="&amp;B85,'Tracking Data'!R$3:R$1000,"="&amp;""),"")</f>
        <v/>
      </c>
      <c r="K85" t="str">
        <f t="shared" ca="1" si="10"/>
        <v/>
      </c>
      <c r="L85" t="str">
        <f ca="1">IF(TODAY()&gt;=A85,COUNTIFS('Tracking Data'!R$3:R$1000,"&lt;="&amp;A85),"")</f>
        <v/>
      </c>
      <c r="M85" t="str">
        <f t="shared" ca="1" si="7"/>
        <v/>
      </c>
    </row>
    <row r="86" spans="1:13" x14ac:dyDescent="0.25">
      <c r="A86" s="4">
        <v>42883</v>
      </c>
      <c r="B86" t="str">
        <f ca="1">IF(TODAY()&gt;=$A86,COUNTIFS('Tracking Data'!K$3:K$1000,"&lt;="&amp;A86,'Tracking Data'!L$3:L$1000,"="&amp;""),"")</f>
        <v/>
      </c>
      <c r="C86" t="str">
        <f ca="1">IF(TODAY()&gt;=$A86,COUNTIFS('Tracking Data'!L$3:L$1000,"&lt;="&amp;B86,'Tracking Data'!M$3:M$1000,"="&amp;""),"")</f>
        <v/>
      </c>
      <c r="D86" t="str">
        <f ca="1">IF(TODAY()&gt;=$A86,COUNTIFS('Tracking Data'!M$3:M$1000,"&lt;="&amp;C86,'Tracking Data'!N$3:N$1000,"="&amp;""),"")</f>
        <v/>
      </c>
      <c r="E86" t="str">
        <f t="shared" ca="1" si="8"/>
        <v/>
      </c>
      <c r="F86" t="str">
        <f ca="1">IF(TODAY()&gt;=$A86,COUNTIFS('Tracking Data'!N$3:N$1000,"&lt;="&amp;A86,'Tracking Data'!O$3:O$1000,"="&amp;""),"")</f>
        <v/>
      </c>
      <c r="G86" t="str">
        <f ca="1">IF(TODAY()&gt;=$A86,COUNTIFS('Tracking Data'!O$3:O$1000,"&lt;="&amp;B86,'Tracking Data'!P$3:P$1000,"="&amp;""),"")</f>
        <v/>
      </c>
      <c r="H86" t="str">
        <f t="shared" ca="1" si="9"/>
        <v/>
      </c>
      <c r="I86" t="str">
        <f ca="1">IF(TODAY()&gt;=$A86,COUNTIFS('Tracking Data'!P$3:P$1000,"&lt;="&amp;A86,'Tracking Data'!Q$3:Q$1000,"="&amp;""),"")</f>
        <v/>
      </c>
      <c r="J86" t="str">
        <f ca="1">IF(TODAY()&gt;=$A86,COUNTIFS('Tracking Data'!Q$3:Q$1000,"&lt;="&amp;B86,'Tracking Data'!R$3:R$1000,"="&amp;""),"")</f>
        <v/>
      </c>
      <c r="K86" t="str">
        <f t="shared" ca="1" si="10"/>
        <v/>
      </c>
      <c r="L86" t="str">
        <f ca="1">IF(TODAY()&gt;=A86,COUNTIFS('Tracking Data'!R$3:R$1000,"&lt;="&amp;A86),"")</f>
        <v/>
      </c>
      <c r="M86" t="str">
        <f t="shared" ca="1" si="7"/>
        <v/>
      </c>
    </row>
    <row r="87" spans="1:13" x14ac:dyDescent="0.25">
      <c r="A87" s="4">
        <v>42884</v>
      </c>
      <c r="B87" t="str">
        <f ca="1">IF(TODAY()&gt;=$A87,COUNTIFS('Tracking Data'!K$3:K$1000,"&lt;="&amp;A87,'Tracking Data'!L$3:L$1000,"="&amp;""),"")</f>
        <v/>
      </c>
      <c r="C87" t="str">
        <f ca="1">IF(TODAY()&gt;=$A87,COUNTIFS('Tracking Data'!L$3:L$1000,"&lt;="&amp;B87,'Tracking Data'!M$3:M$1000,"="&amp;""),"")</f>
        <v/>
      </c>
      <c r="D87" t="str">
        <f ca="1">IF(TODAY()&gt;=$A87,COUNTIFS('Tracking Data'!M$3:M$1000,"&lt;="&amp;C87,'Tracking Data'!N$3:N$1000,"="&amp;""),"")</f>
        <v/>
      </c>
      <c r="E87" t="str">
        <f t="shared" ca="1" si="8"/>
        <v/>
      </c>
      <c r="F87" t="str">
        <f ca="1">IF(TODAY()&gt;=$A87,COUNTIFS('Tracking Data'!N$3:N$1000,"&lt;="&amp;A87,'Tracking Data'!O$3:O$1000,"="&amp;""),"")</f>
        <v/>
      </c>
      <c r="G87" t="str">
        <f ca="1">IF(TODAY()&gt;=$A87,COUNTIFS('Tracking Data'!O$3:O$1000,"&lt;="&amp;B87,'Tracking Data'!P$3:P$1000,"="&amp;""),"")</f>
        <v/>
      </c>
      <c r="H87" t="str">
        <f t="shared" ca="1" si="9"/>
        <v/>
      </c>
      <c r="I87" t="str">
        <f ca="1">IF(TODAY()&gt;=$A87,COUNTIFS('Tracking Data'!P$3:P$1000,"&lt;="&amp;A87,'Tracking Data'!Q$3:Q$1000,"="&amp;""),"")</f>
        <v/>
      </c>
      <c r="J87" t="str">
        <f ca="1">IF(TODAY()&gt;=$A87,COUNTIFS('Tracking Data'!Q$3:Q$1000,"&lt;="&amp;B87,'Tracking Data'!R$3:R$1000,"="&amp;""),"")</f>
        <v/>
      </c>
      <c r="K87" t="str">
        <f t="shared" ca="1" si="10"/>
        <v/>
      </c>
      <c r="L87" t="str">
        <f ca="1">IF(TODAY()&gt;=A87,COUNTIFS('Tracking Data'!R$3:R$1000,"&lt;="&amp;A87),"")</f>
        <v/>
      </c>
      <c r="M87" t="str">
        <f t="shared" ca="1" si="7"/>
        <v/>
      </c>
    </row>
    <row r="88" spans="1:13" x14ac:dyDescent="0.25">
      <c r="A88" s="4">
        <v>42885</v>
      </c>
      <c r="B88" t="str">
        <f ca="1">IF(TODAY()&gt;=$A88,COUNTIFS('Tracking Data'!K$3:K$1000,"&lt;="&amp;A88,'Tracking Data'!L$3:L$1000,"="&amp;""),"")</f>
        <v/>
      </c>
      <c r="C88" t="str">
        <f ca="1">IF(TODAY()&gt;=$A88,COUNTIFS('Tracking Data'!L$3:L$1000,"&lt;="&amp;B88,'Tracking Data'!M$3:M$1000,"="&amp;""),"")</f>
        <v/>
      </c>
      <c r="D88" t="str">
        <f ca="1">IF(TODAY()&gt;=$A88,COUNTIFS('Tracking Data'!M$3:M$1000,"&lt;="&amp;C88,'Tracking Data'!N$3:N$1000,"="&amp;""),"")</f>
        <v/>
      </c>
      <c r="E88" t="str">
        <f t="shared" ca="1" si="8"/>
        <v/>
      </c>
      <c r="F88" t="str">
        <f ca="1">IF(TODAY()&gt;=$A88,COUNTIFS('Tracking Data'!N$3:N$1000,"&lt;="&amp;A88,'Tracking Data'!O$3:O$1000,"="&amp;""),"")</f>
        <v/>
      </c>
      <c r="G88" t="str">
        <f ca="1">IF(TODAY()&gt;=$A88,COUNTIFS('Tracking Data'!O$3:O$1000,"&lt;="&amp;B88,'Tracking Data'!P$3:P$1000,"="&amp;""),"")</f>
        <v/>
      </c>
      <c r="H88" t="str">
        <f t="shared" ca="1" si="9"/>
        <v/>
      </c>
      <c r="I88" t="str">
        <f ca="1">IF(TODAY()&gt;=$A88,COUNTIFS('Tracking Data'!P$3:P$1000,"&lt;="&amp;A88,'Tracking Data'!Q$3:Q$1000,"="&amp;""),"")</f>
        <v/>
      </c>
      <c r="J88" t="str">
        <f ca="1">IF(TODAY()&gt;=$A88,COUNTIFS('Tracking Data'!Q$3:Q$1000,"&lt;="&amp;B88,'Tracking Data'!R$3:R$1000,"="&amp;""),"")</f>
        <v/>
      </c>
      <c r="K88" t="str">
        <f t="shared" ca="1" si="10"/>
        <v/>
      </c>
      <c r="L88" t="str">
        <f ca="1">IF(TODAY()&gt;=A88,COUNTIFS('Tracking Data'!R$3:R$1000,"&lt;="&amp;A88),"")</f>
        <v/>
      </c>
      <c r="M88" t="str">
        <f t="shared" ca="1" si="7"/>
        <v/>
      </c>
    </row>
    <row r="89" spans="1:13" x14ac:dyDescent="0.25">
      <c r="A89" s="4">
        <v>42886</v>
      </c>
      <c r="B89" t="str">
        <f ca="1">IF(TODAY()&gt;=$A89,COUNTIFS('Tracking Data'!K$3:K$1000,"&lt;="&amp;A89,'Tracking Data'!L$3:L$1000,"="&amp;""),"")</f>
        <v/>
      </c>
      <c r="C89" t="str">
        <f ca="1">IF(TODAY()&gt;=$A89,COUNTIFS('Tracking Data'!L$3:L$1000,"&lt;="&amp;B89,'Tracking Data'!M$3:M$1000,"="&amp;""),"")</f>
        <v/>
      </c>
      <c r="D89" t="str">
        <f ca="1">IF(TODAY()&gt;=$A89,COUNTIFS('Tracking Data'!M$3:M$1000,"&lt;="&amp;C89,'Tracking Data'!N$3:N$1000,"="&amp;""),"")</f>
        <v/>
      </c>
      <c r="E89" t="str">
        <f t="shared" ca="1" si="8"/>
        <v/>
      </c>
      <c r="F89" t="str">
        <f ca="1">IF(TODAY()&gt;=$A89,COUNTIFS('Tracking Data'!N$3:N$1000,"&lt;="&amp;A89,'Tracking Data'!O$3:O$1000,"="&amp;""),"")</f>
        <v/>
      </c>
      <c r="G89" t="str">
        <f ca="1">IF(TODAY()&gt;=$A89,COUNTIFS('Tracking Data'!O$3:O$1000,"&lt;="&amp;B89,'Tracking Data'!P$3:P$1000,"="&amp;""),"")</f>
        <v/>
      </c>
      <c r="H89" t="str">
        <f t="shared" ca="1" si="9"/>
        <v/>
      </c>
      <c r="I89" t="str">
        <f ca="1">IF(TODAY()&gt;=$A89,COUNTIFS('Tracking Data'!P$3:P$1000,"&lt;="&amp;A89,'Tracking Data'!Q$3:Q$1000,"="&amp;""),"")</f>
        <v/>
      </c>
      <c r="J89" t="str">
        <f ca="1">IF(TODAY()&gt;=$A89,COUNTIFS('Tracking Data'!Q$3:Q$1000,"&lt;="&amp;B89,'Tracking Data'!R$3:R$1000,"="&amp;""),"")</f>
        <v/>
      </c>
      <c r="K89" t="str">
        <f t="shared" ca="1" si="10"/>
        <v/>
      </c>
      <c r="L89" t="str">
        <f ca="1">IF(TODAY()&gt;=A89,COUNTIFS('Tracking Data'!R$3:R$1000,"&lt;="&amp;A89),"")</f>
        <v/>
      </c>
      <c r="M89" t="str">
        <f t="shared" ca="1" si="7"/>
        <v/>
      </c>
    </row>
    <row r="90" spans="1:13" x14ac:dyDescent="0.25">
      <c r="A90" s="4">
        <v>42887</v>
      </c>
      <c r="B90" t="str">
        <f ca="1">IF(TODAY()&gt;=$A90,COUNTIFS('Tracking Data'!K$3:K$1000,"&lt;="&amp;A90,'Tracking Data'!L$3:L$1000,"="&amp;""),"")</f>
        <v/>
      </c>
      <c r="C90" t="str">
        <f ca="1">IF(TODAY()&gt;=$A90,COUNTIFS('Tracking Data'!L$3:L$1000,"&lt;="&amp;B90,'Tracking Data'!M$3:M$1000,"="&amp;""),"")</f>
        <v/>
      </c>
      <c r="D90" t="str">
        <f ca="1">IF(TODAY()&gt;=$A90,COUNTIFS('Tracking Data'!M$3:M$1000,"&lt;="&amp;C90,'Tracking Data'!N$3:N$1000,"="&amp;""),"")</f>
        <v/>
      </c>
      <c r="E90" t="str">
        <f t="shared" ca="1" si="8"/>
        <v/>
      </c>
      <c r="F90" t="str">
        <f ca="1">IF(TODAY()&gt;=$A90,COUNTIFS('Tracking Data'!N$3:N$1000,"&lt;="&amp;A90,'Tracking Data'!O$3:O$1000,"="&amp;""),"")</f>
        <v/>
      </c>
      <c r="G90" t="str">
        <f ca="1">IF(TODAY()&gt;=$A90,COUNTIFS('Tracking Data'!O$3:O$1000,"&lt;="&amp;B90,'Tracking Data'!P$3:P$1000,"="&amp;""),"")</f>
        <v/>
      </c>
      <c r="H90" t="str">
        <f t="shared" ca="1" si="9"/>
        <v/>
      </c>
      <c r="I90" t="str">
        <f ca="1">IF(TODAY()&gt;=$A90,COUNTIFS('Tracking Data'!P$3:P$1000,"&lt;="&amp;A90,'Tracking Data'!Q$3:Q$1000,"="&amp;""),"")</f>
        <v/>
      </c>
      <c r="J90" t="str">
        <f ca="1">IF(TODAY()&gt;=$A90,COUNTIFS('Tracking Data'!Q$3:Q$1000,"&lt;="&amp;B90,'Tracking Data'!R$3:R$1000,"="&amp;""),"")</f>
        <v/>
      </c>
      <c r="K90" t="str">
        <f t="shared" ca="1" si="10"/>
        <v/>
      </c>
      <c r="L90" t="str">
        <f ca="1">IF(TODAY()&gt;=A90,COUNTIFS('Tracking Data'!R$3:R$1000,"&lt;="&amp;A90),"")</f>
        <v/>
      </c>
      <c r="M90" t="str">
        <f t="shared" ca="1" si="7"/>
        <v/>
      </c>
    </row>
    <row r="91" spans="1:13" x14ac:dyDescent="0.25">
      <c r="A91" s="4">
        <v>42888</v>
      </c>
      <c r="B91" t="str">
        <f ca="1">IF(TODAY()&gt;=$A91,COUNTIFS('Tracking Data'!K$3:K$1000,"&lt;="&amp;A91,'Tracking Data'!L$3:L$1000,"="&amp;""),"")</f>
        <v/>
      </c>
      <c r="C91" t="str">
        <f ca="1">IF(TODAY()&gt;=$A91,COUNTIFS('Tracking Data'!L$3:L$1000,"&lt;="&amp;B91,'Tracking Data'!M$3:M$1000,"="&amp;""),"")</f>
        <v/>
      </c>
      <c r="D91" t="str">
        <f ca="1">IF(TODAY()&gt;=$A91,COUNTIFS('Tracking Data'!M$3:M$1000,"&lt;="&amp;C91,'Tracking Data'!N$3:N$1000,"="&amp;""),"")</f>
        <v/>
      </c>
      <c r="E91" t="str">
        <f t="shared" ca="1" si="8"/>
        <v/>
      </c>
      <c r="F91" t="str">
        <f ca="1">IF(TODAY()&gt;=$A91,COUNTIFS('Tracking Data'!N$3:N$1000,"&lt;="&amp;A91,'Tracking Data'!O$3:O$1000,"="&amp;""),"")</f>
        <v/>
      </c>
      <c r="G91" t="str">
        <f ca="1">IF(TODAY()&gt;=$A91,COUNTIFS('Tracking Data'!O$3:O$1000,"&lt;="&amp;B91,'Tracking Data'!P$3:P$1000,"="&amp;""),"")</f>
        <v/>
      </c>
      <c r="H91" t="str">
        <f t="shared" ca="1" si="9"/>
        <v/>
      </c>
      <c r="I91" t="str">
        <f ca="1">IF(TODAY()&gt;=$A91,COUNTIFS('Tracking Data'!P$3:P$1000,"&lt;="&amp;A91,'Tracking Data'!Q$3:Q$1000,"="&amp;""),"")</f>
        <v/>
      </c>
      <c r="J91" t="str">
        <f ca="1">IF(TODAY()&gt;=$A91,COUNTIFS('Tracking Data'!Q$3:Q$1000,"&lt;="&amp;B91,'Tracking Data'!R$3:R$1000,"="&amp;""),"")</f>
        <v/>
      </c>
      <c r="K91" t="str">
        <f t="shared" ca="1" si="10"/>
        <v/>
      </c>
      <c r="L91" t="str">
        <f ca="1">IF(TODAY()&gt;=A91,COUNTIFS('Tracking Data'!R$3:R$1000,"&lt;="&amp;A91),"")</f>
        <v/>
      </c>
      <c r="M91" t="str">
        <f t="shared" ca="1" si="7"/>
        <v/>
      </c>
    </row>
    <row r="92" spans="1:13" x14ac:dyDescent="0.25">
      <c r="A92" s="4">
        <v>42889</v>
      </c>
      <c r="B92" t="str">
        <f ca="1">IF(TODAY()&gt;=$A92,COUNTIFS('Tracking Data'!K$3:K$1000,"&lt;="&amp;A92,'Tracking Data'!L$3:L$1000,"="&amp;""),"")</f>
        <v/>
      </c>
      <c r="C92" t="str">
        <f ca="1">IF(TODAY()&gt;=$A92,COUNTIFS('Tracking Data'!L$3:L$1000,"&lt;="&amp;B92,'Tracking Data'!M$3:M$1000,"="&amp;""),"")</f>
        <v/>
      </c>
      <c r="D92" t="str">
        <f ca="1">IF(TODAY()&gt;=$A92,COUNTIFS('Tracking Data'!M$3:M$1000,"&lt;="&amp;C92,'Tracking Data'!N$3:N$1000,"="&amp;""),"")</f>
        <v/>
      </c>
      <c r="E92" t="str">
        <f t="shared" ca="1" si="8"/>
        <v/>
      </c>
      <c r="F92" t="str">
        <f ca="1">IF(TODAY()&gt;=$A92,COUNTIFS('Tracking Data'!N$3:N$1000,"&lt;="&amp;A92,'Tracking Data'!O$3:O$1000,"="&amp;""),"")</f>
        <v/>
      </c>
      <c r="G92" t="str">
        <f ca="1">IF(TODAY()&gt;=$A92,COUNTIFS('Tracking Data'!O$3:O$1000,"&lt;="&amp;B92,'Tracking Data'!P$3:P$1000,"="&amp;""),"")</f>
        <v/>
      </c>
      <c r="H92" t="str">
        <f t="shared" ca="1" si="9"/>
        <v/>
      </c>
      <c r="I92" t="str">
        <f ca="1">IF(TODAY()&gt;=$A92,COUNTIFS('Tracking Data'!P$3:P$1000,"&lt;="&amp;A92,'Tracking Data'!Q$3:Q$1000,"="&amp;""),"")</f>
        <v/>
      </c>
      <c r="J92" t="str">
        <f ca="1">IF(TODAY()&gt;=$A92,COUNTIFS('Tracking Data'!Q$3:Q$1000,"&lt;="&amp;B92,'Tracking Data'!R$3:R$1000,"="&amp;""),"")</f>
        <v/>
      </c>
      <c r="K92" t="str">
        <f t="shared" ca="1" si="10"/>
        <v/>
      </c>
      <c r="L92" t="str">
        <f ca="1">IF(TODAY()&gt;=A92,COUNTIFS('Tracking Data'!R$3:R$1000,"&lt;="&amp;A92),"")</f>
        <v/>
      </c>
      <c r="M92" t="str">
        <f t="shared" ca="1" si="7"/>
        <v/>
      </c>
    </row>
    <row r="93" spans="1:13" x14ac:dyDescent="0.25">
      <c r="A93" s="4">
        <v>42890</v>
      </c>
      <c r="B93" t="str">
        <f ca="1">IF(TODAY()&gt;=$A93,COUNTIFS('Tracking Data'!K$3:K$1000,"&lt;="&amp;A93,'Tracking Data'!L$3:L$1000,"="&amp;""),"")</f>
        <v/>
      </c>
      <c r="C93" t="str">
        <f ca="1">IF(TODAY()&gt;=$A93,COUNTIFS('Tracking Data'!L$3:L$1000,"&lt;="&amp;B93,'Tracking Data'!M$3:M$1000,"="&amp;""),"")</f>
        <v/>
      </c>
      <c r="D93" t="str">
        <f ca="1">IF(TODAY()&gt;=$A93,COUNTIFS('Tracking Data'!M$3:M$1000,"&lt;="&amp;C93,'Tracking Data'!N$3:N$1000,"="&amp;""),"")</f>
        <v/>
      </c>
      <c r="E93" t="str">
        <f t="shared" ca="1" si="8"/>
        <v/>
      </c>
      <c r="F93" t="str">
        <f ca="1">IF(TODAY()&gt;=$A93,COUNTIFS('Tracking Data'!N$3:N$1000,"&lt;="&amp;A93,'Tracking Data'!O$3:O$1000,"="&amp;""),"")</f>
        <v/>
      </c>
      <c r="G93" t="str">
        <f ca="1">IF(TODAY()&gt;=$A93,COUNTIFS('Tracking Data'!O$3:O$1000,"&lt;="&amp;B93,'Tracking Data'!P$3:P$1000,"="&amp;""),"")</f>
        <v/>
      </c>
      <c r="H93" t="str">
        <f t="shared" ca="1" si="9"/>
        <v/>
      </c>
      <c r="I93" t="str">
        <f ca="1">IF(TODAY()&gt;=$A93,COUNTIFS('Tracking Data'!P$3:P$1000,"&lt;="&amp;A93,'Tracking Data'!Q$3:Q$1000,"="&amp;""),"")</f>
        <v/>
      </c>
      <c r="J93" t="str">
        <f ca="1">IF(TODAY()&gt;=$A93,COUNTIFS('Tracking Data'!Q$3:Q$1000,"&lt;="&amp;B93,'Tracking Data'!R$3:R$1000,"="&amp;""),"")</f>
        <v/>
      </c>
      <c r="K93" t="str">
        <f t="shared" ca="1" si="10"/>
        <v/>
      </c>
      <c r="L93" t="str">
        <f ca="1">IF(TODAY()&gt;=A93,COUNTIFS('Tracking Data'!R$3:R$1000,"&lt;="&amp;A93),"")</f>
        <v/>
      </c>
      <c r="M93" t="str">
        <f t="shared" ca="1" si="7"/>
        <v/>
      </c>
    </row>
    <row r="94" spans="1:13" x14ac:dyDescent="0.25">
      <c r="A94" s="4">
        <v>42891</v>
      </c>
      <c r="B94" t="str">
        <f ca="1">IF(TODAY()&gt;=$A94,COUNTIFS('Tracking Data'!K$3:K$1000,"&lt;="&amp;A94,'Tracking Data'!L$3:L$1000,"="&amp;""),"")</f>
        <v/>
      </c>
      <c r="C94" t="str">
        <f ca="1">IF(TODAY()&gt;=$A94,COUNTIFS('Tracking Data'!L$3:L$1000,"&lt;="&amp;B94,'Tracking Data'!M$3:M$1000,"="&amp;""),"")</f>
        <v/>
      </c>
      <c r="D94" t="str">
        <f ca="1">IF(TODAY()&gt;=$A94,COUNTIFS('Tracking Data'!M$3:M$1000,"&lt;="&amp;C94,'Tracking Data'!N$3:N$1000,"="&amp;""),"")</f>
        <v/>
      </c>
      <c r="E94" t="str">
        <f t="shared" ca="1" si="8"/>
        <v/>
      </c>
      <c r="F94" t="str">
        <f ca="1">IF(TODAY()&gt;=$A94,COUNTIFS('Tracking Data'!N$3:N$1000,"&lt;="&amp;A94,'Tracking Data'!O$3:O$1000,"="&amp;""),"")</f>
        <v/>
      </c>
      <c r="G94" t="str">
        <f ca="1">IF(TODAY()&gt;=$A94,COUNTIFS('Tracking Data'!O$3:O$1000,"&lt;="&amp;B94,'Tracking Data'!P$3:P$1000,"="&amp;""),"")</f>
        <v/>
      </c>
      <c r="H94" t="str">
        <f t="shared" ca="1" si="9"/>
        <v/>
      </c>
      <c r="I94" t="str">
        <f ca="1">IF(TODAY()&gt;=$A94,COUNTIFS('Tracking Data'!P$3:P$1000,"&lt;="&amp;A94,'Tracking Data'!Q$3:Q$1000,"="&amp;""),"")</f>
        <v/>
      </c>
      <c r="J94" t="str">
        <f ca="1">IF(TODAY()&gt;=$A94,COUNTIFS('Tracking Data'!Q$3:Q$1000,"&lt;="&amp;B94,'Tracking Data'!R$3:R$1000,"="&amp;""),"")</f>
        <v/>
      </c>
      <c r="K94" t="str">
        <f t="shared" ca="1" si="10"/>
        <v/>
      </c>
      <c r="L94" t="str">
        <f ca="1">IF(TODAY()&gt;=A94,COUNTIFS('Tracking Data'!R$3:R$1000,"&lt;="&amp;A94),"")</f>
        <v/>
      </c>
      <c r="M94" t="str">
        <f t="shared" ca="1" si="7"/>
        <v/>
      </c>
    </row>
    <row r="95" spans="1:13" x14ac:dyDescent="0.25">
      <c r="A95" s="4">
        <v>42892</v>
      </c>
      <c r="B95" t="str">
        <f ca="1">IF(TODAY()&gt;=$A95,COUNTIFS('Tracking Data'!K$3:K$1000,"&lt;="&amp;A95,'Tracking Data'!L$3:L$1000,"="&amp;""),"")</f>
        <v/>
      </c>
      <c r="C95" t="str">
        <f ca="1">IF(TODAY()&gt;=$A95,COUNTIFS('Tracking Data'!L$3:L$1000,"&lt;="&amp;B95,'Tracking Data'!M$3:M$1000,"="&amp;""),"")</f>
        <v/>
      </c>
      <c r="D95" t="str">
        <f ca="1">IF(TODAY()&gt;=$A95,COUNTIFS('Tracking Data'!M$3:M$1000,"&lt;="&amp;C95,'Tracking Data'!N$3:N$1000,"="&amp;""),"")</f>
        <v/>
      </c>
      <c r="E95" t="str">
        <f t="shared" ca="1" si="8"/>
        <v/>
      </c>
      <c r="F95" t="str">
        <f ca="1">IF(TODAY()&gt;=$A95,COUNTIFS('Tracking Data'!N$3:N$1000,"&lt;="&amp;A95,'Tracking Data'!O$3:O$1000,"="&amp;""),"")</f>
        <v/>
      </c>
      <c r="G95" t="str">
        <f ca="1">IF(TODAY()&gt;=$A95,COUNTIFS('Tracking Data'!O$3:O$1000,"&lt;="&amp;B95,'Tracking Data'!P$3:P$1000,"="&amp;""),"")</f>
        <v/>
      </c>
      <c r="H95" t="str">
        <f t="shared" ca="1" si="9"/>
        <v/>
      </c>
      <c r="I95" t="str">
        <f ca="1">IF(TODAY()&gt;=$A95,COUNTIFS('Tracking Data'!P$3:P$1000,"&lt;="&amp;A95,'Tracking Data'!Q$3:Q$1000,"="&amp;""),"")</f>
        <v/>
      </c>
      <c r="J95" t="str">
        <f ca="1">IF(TODAY()&gt;=$A95,COUNTIFS('Tracking Data'!Q$3:Q$1000,"&lt;="&amp;B95,'Tracking Data'!R$3:R$1000,"="&amp;""),"")</f>
        <v/>
      </c>
      <c r="K95" t="str">
        <f t="shared" ca="1" si="10"/>
        <v/>
      </c>
      <c r="L95" t="str">
        <f ca="1">IF(TODAY()&gt;=A95,COUNTIFS('Tracking Data'!R$3:R$1000,"&lt;="&amp;A95),"")</f>
        <v/>
      </c>
      <c r="M95" t="str">
        <f t="shared" ca="1" si="7"/>
        <v/>
      </c>
    </row>
    <row r="96" spans="1:13" x14ac:dyDescent="0.25">
      <c r="A96" s="4">
        <v>42893</v>
      </c>
      <c r="B96" t="str">
        <f ca="1">IF(TODAY()&gt;=$A96,COUNTIFS('Tracking Data'!K$3:K$1000,"&lt;="&amp;A96,'Tracking Data'!L$3:L$1000,"="&amp;""),"")</f>
        <v/>
      </c>
      <c r="C96" t="str">
        <f ca="1">IF(TODAY()&gt;=$A96,COUNTIFS('Tracking Data'!L$3:L$1000,"&lt;="&amp;B96,'Tracking Data'!M$3:M$1000,"="&amp;""),"")</f>
        <v/>
      </c>
      <c r="D96" t="str">
        <f ca="1">IF(TODAY()&gt;=$A96,COUNTIFS('Tracking Data'!M$3:M$1000,"&lt;="&amp;C96,'Tracking Data'!N$3:N$1000,"="&amp;""),"")</f>
        <v/>
      </c>
      <c r="E96" t="str">
        <f t="shared" ca="1" si="8"/>
        <v/>
      </c>
      <c r="F96" t="str">
        <f ca="1">IF(TODAY()&gt;=$A96,COUNTIFS('Tracking Data'!N$3:N$1000,"&lt;="&amp;A96,'Tracking Data'!O$3:O$1000,"="&amp;""),"")</f>
        <v/>
      </c>
      <c r="G96" t="str">
        <f ca="1">IF(TODAY()&gt;=$A96,COUNTIFS('Tracking Data'!O$3:O$1000,"&lt;="&amp;B96,'Tracking Data'!P$3:P$1000,"="&amp;""),"")</f>
        <v/>
      </c>
      <c r="H96" t="str">
        <f t="shared" ca="1" si="9"/>
        <v/>
      </c>
      <c r="I96" t="str">
        <f ca="1">IF(TODAY()&gt;=$A96,COUNTIFS('Tracking Data'!P$3:P$1000,"&lt;="&amp;A96,'Tracking Data'!Q$3:Q$1000,"="&amp;""),"")</f>
        <v/>
      </c>
      <c r="J96" t="str">
        <f ca="1">IF(TODAY()&gt;=$A96,COUNTIFS('Tracking Data'!Q$3:Q$1000,"&lt;="&amp;B96,'Tracking Data'!R$3:R$1000,"="&amp;""),"")</f>
        <v/>
      </c>
      <c r="K96" t="str">
        <f t="shared" ca="1" si="10"/>
        <v/>
      </c>
      <c r="L96" t="str">
        <f ca="1">IF(TODAY()&gt;=A96,COUNTIFS('Tracking Data'!R$3:R$1000,"&lt;="&amp;A96),"")</f>
        <v/>
      </c>
      <c r="M96" t="str">
        <f t="shared" ca="1" si="7"/>
        <v/>
      </c>
    </row>
    <row r="97" spans="1:13" x14ac:dyDescent="0.25">
      <c r="A97" s="4">
        <v>42894</v>
      </c>
      <c r="B97" t="str">
        <f ca="1">IF(TODAY()&gt;=$A97,COUNTIFS('Tracking Data'!K$3:K$1000,"&lt;="&amp;A97,'Tracking Data'!L$3:L$1000,"="&amp;""),"")</f>
        <v/>
      </c>
      <c r="C97" t="str">
        <f ca="1">IF(TODAY()&gt;=$A97,COUNTIFS('Tracking Data'!L$3:L$1000,"&lt;="&amp;B97,'Tracking Data'!M$3:M$1000,"="&amp;""),"")</f>
        <v/>
      </c>
      <c r="D97" t="str">
        <f ca="1">IF(TODAY()&gt;=$A97,COUNTIFS('Tracking Data'!M$3:M$1000,"&lt;="&amp;C97,'Tracking Data'!N$3:N$1000,"="&amp;""),"")</f>
        <v/>
      </c>
      <c r="E97" t="str">
        <f t="shared" ca="1" si="8"/>
        <v/>
      </c>
      <c r="F97" t="str">
        <f ca="1">IF(TODAY()&gt;=$A97,COUNTIFS('Tracking Data'!N$3:N$1000,"&lt;="&amp;A97,'Tracking Data'!O$3:O$1000,"="&amp;""),"")</f>
        <v/>
      </c>
      <c r="G97" t="str">
        <f ca="1">IF(TODAY()&gt;=$A97,COUNTIFS('Tracking Data'!O$3:O$1000,"&lt;="&amp;B97,'Tracking Data'!P$3:P$1000,"="&amp;""),"")</f>
        <v/>
      </c>
      <c r="H97" t="str">
        <f t="shared" ca="1" si="9"/>
        <v/>
      </c>
      <c r="I97" t="str">
        <f ca="1">IF(TODAY()&gt;=$A97,COUNTIFS('Tracking Data'!P$3:P$1000,"&lt;="&amp;A97,'Tracking Data'!Q$3:Q$1000,"="&amp;""),"")</f>
        <v/>
      </c>
      <c r="J97" t="str">
        <f ca="1">IF(TODAY()&gt;=$A97,COUNTIFS('Tracking Data'!Q$3:Q$1000,"&lt;="&amp;B97,'Tracking Data'!R$3:R$1000,"="&amp;""),"")</f>
        <v/>
      </c>
      <c r="K97" t="str">
        <f t="shared" ca="1" si="10"/>
        <v/>
      </c>
      <c r="L97" t="str">
        <f ca="1">IF(TODAY()&gt;=A97,COUNTIFS('Tracking Data'!R$3:R$1000,"&lt;="&amp;A97),"")</f>
        <v/>
      </c>
      <c r="M97" t="str">
        <f t="shared" ca="1" si="7"/>
        <v/>
      </c>
    </row>
    <row r="98" spans="1:13" x14ac:dyDescent="0.25">
      <c r="A98" s="4">
        <v>42895</v>
      </c>
      <c r="B98" t="str">
        <f ca="1">IF(TODAY()&gt;=$A98,COUNTIFS('Tracking Data'!K$3:K$1000,"&lt;="&amp;A98,'Tracking Data'!L$3:L$1000,"="&amp;""),"")</f>
        <v/>
      </c>
      <c r="C98" t="str">
        <f ca="1">IF(TODAY()&gt;=$A98,COUNTIFS('Tracking Data'!L$3:L$1000,"&lt;="&amp;B98,'Tracking Data'!M$3:M$1000,"="&amp;""),"")</f>
        <v/>
      </c>
      <c r="D98" t="str">
        <f ca="1">IF(TODAY()&gt;=$A98,COUNTIFS('Tracking Data'!M$3:M$1000,"&lt;="&amp;C98,'Tracking Data'!N$3:N$1000,"="&amp;""),"")</f>
        <v/>
      </c>
      <c r="E98" t="str">
        <f t="shared" ca="1" si="8"/>
        <v/>
      </c>
      <c r="F98" t="str">
        <f ca="1">IF(TODAY()&gt;=$A98,COUNTIFS('Tracking Data'!N$3:N$1000,"&lt;="&amp;A98,'Tracking Data'!O$3:O$1000,"="&amp;""),"")</f>
        <v/>
      </c>
      <c r="G98" t="str">
        <f ca="1">IF(TODAY()&gt;=$A98,COUNTIFS('Tracking Data'!O$3:O$1000,"&lt;="&amp;B98,'Tracking Data'!P$3:P$1000,"="&amp;""),"")</f>
        <v/>
      </c>
      <c r="H98" t="str">
        <f t="shared" ca="1" si="9"/>
        <v/>
      </c>
      <c r="I98" t="str">
        <f ca="1">IF(TODAY()&gt;=$A98,COUNTIFS('Tracking Data'!P$3:P$1000,"&lt;="&amp;A98,'Tracking Data'!Q$3:Q$1000,"="&amp;""),"")</f>
        <v/>
      </c>
      <c r="J98" t="str">
        <f ca="1">IF(TODAY()&gt;=$A98,COUNTIFS('Tracking Data'!Q$3:Q$1000,"&lt;="&amp;B98,'Tracking Data'!R$3:R$1000,"="&amp;""),"")</f>
        <v/>
      </c>
      <c r="K98" t="str">
        <f t="shared" ca="1" si="10"/>
        <v/>
      </c>
      <c r="L98" t="str">
        <f ca="1">IF(TODAY()&gt;=A98,COUNTIFS('Tracking Data'!R$3:R$1000,"&lt;="&amp;A98),"")</f>
        <v/>
      </c>
      <c r="M98" t="str">
        <f t="shared" ca="1" si="7"/>
        <v/>
      </c>
    </row>
    <row r="99" spans="1:13" x14ac:dyDescent="0.25">
      <c r="A99" s="4">
        <v>42896</v>
      </c>
      <c r="B99" t="str">
        <f ca="1">IF(TODAY()&gt;=$A99,COUNTIFS('Tracking Data'!K$3:K$1000,"&lt;="&amp;A99,'Tracking Data'!L$3:L$1000,"="&amp;""),"")</f>
        <v/>
      </c>
      <c r="C99" t="str">
        <f ca="1">IF(TODAY()&gt;=$A99,COUNTIFS('Tracking Data'!L$3:L$1000,"&lt;="&amp;B99,'Tracking Data'!M$3:M$1000,"="&amp;""),"")</f>
        <v/>
      </c>
      <c r="D99" t="str">
        <f ca="1">IF(TODAY()&gt;=$A99,COUNTIFS('Tracking Data'!M$3:M$1000,"&lt;="&amp;C99,'Tracking Data'!N$3:N$1000,"="&amp;""),"")</f>
        <v/>
      </c>
      <c r="E99" t="str">
        <f t="shared" ca="1" si="8"/>
        <v/>
      </c>
      <c r="F99" t="str">
        <f ca="1">IF(TODAY()&gt;=$A99,COUNTIFS('Tracking Data'!N$3:N$1000,"&lt;="&amp;A99,'Tracking Data'!O$3:O$1000,"="&amp;""),"")</f>
        <v/>
      </c>
      <c r="G99" t="str">
        <f ca="1">IF(TODAY()&gt;=$A99,COUNTIFS('Tracking Data'!O$3:O$1000,"&lt;="&amp;B99,'Tracking Data'!P$3:P$1000,"="&amp;""),"")</f>
        <v/>
      </c>
      <c r="H99" t="str">
        <f t="shared" ca="1" si="9"/>
        <v/>
      </c>
      <c r="I99" t="str">
        <f ca="1">IF(TODAY()&gt;=$A99,COUNTIFS('Tracking Data'!P$3:P$1000,"&lt;="&amp;A99,'Tracking Data'!Q$3:Q$1000,"="&amp;""),"")</f>
        <v/>
      </c>
      <c r="J99" t="str">
        <f ca="1">IF(TODAY()&gt;=$A99,COUNTIFS('Tracking Data'!Q$3:Q$1000,"&lt;="&amp;B99,'Tracking Data'!R$3:R$1000,"="&amp;""),"")</f>
        <v/>
      </c>
      <c r="K99" t="str">
        <f t="shared" ca="1" si="10"/>
        <v/>
      </c>
      <c r="L99" t="str">
        <f ca="1">IF(TODAY()&gt;=A99,COUNTIFS('Tracking Data'!R$3:R$1000,"&lt;="&amp;A99),"")</f>
        <v/>
      </c>
      <c r="M99" t="str">
        <f t="shared" ca="1" si="7"/>
        <v/>
      </c>
    </row>
    <row r="100" spans="1:13" x14ac:dyDescent="0.25">
      <c r="A100" s="4">
        <v>42897</v>
      </c>
      <c r="B100" t="str">
        <f ca="1">IF(TODAY()&gt;=$A100,COUNTIFS('Tracking Data'!K$3:K$1000,"&lt;="&amp;A100,'Tracking Data'!L$3:L$1000,"="&amp;""),"")</f>
        <v/>
      </c>
      <c r="C100" t="str">
        <f ca="1">IF(TODAY()&gt;=$A100,COUNTIFS('Tracking Data'!L$3:L$1000,"&lt;="&amp;B100,'Tracking Data'!M$3:M$1000,"="&amp;""),"")</f>
        <v/>
      </c>
      <c r="D100" t="str">
        <f ca="1">IF(TODAY()&gt;=$A100,COUNTIFS('Tracking Data'!M$3:M$1000,"&lt;="&amp;C100,'Tracking Data'!N$3:N$1000,"="&amp;""),"")</f>
        <v/>
      </c>
      <c r="E100" t="str">
        <f t="shared" ca="1" si="8"/>
        <v/>
      </c>
      <c r="F100" t="str">
        <f ca="1">IF(TODAY()&gt;=$A100,COUNTIFS('Tracking Data'!N$3:N$1000,"&lt;="&amp;A100,'Tracking Data'!O$3:O$1000,"="&amp;""),"")</f>
        <v/>
      </c>
      <c r="G100" t="str">
        <f ca="1">IF(TODAY()&gt;=$A100,COUNTIFS('Tracking Data'!O$3:O$1000,"&lt;="&amp;B100,'Tracking Data'!P$3:P$1000,"="&amp;""),"")</f>
        <v/>
      </c>
      <c r="H100" t="str">
        <f t="shared" ca="1" si="9"/>
        <v/>
      </c>
      <c r="I100" t="str">
        <f ca="1">IF(TODAY()&gt;=$A100,COUNTIFS('Tracking Data'!P$3:P$1000,"&lt;="&amp;A100,'Tracking Data'!Q$3:Q$1000,"="&amp;""),"")</f>
        <v/>
      </c>
      <c r="J100" t="str">
        <f ca="1">IF(TODAY()&gt;=$A100,COUNTIFS('Tracking Data'!Q$3:Q$1000,"&lt;="&amp;B100,'Tracking Data'!R$3:R$1000,"="&amp;""),"")</f>
        <v/>
      </c>
      <c r="K100" t="str">
        <f t="shared" ca="1" si="10"/>
        <v/>
      </c>
      <c r="L100" t="str">
        <f ca="1">IF(TODAY()&gt;=A100,COUNTIFS('Tracking Data'!R$3:R$1000,"&lt;="&amp;A100),"")</f>
        <v/>
      </c>
      <c r="M100" t="str">
        <f t="shared" ca="1" si="7"/>
        <v/>
      </c>
    </row>
    <row r="101" spans="1:13" x14ac:dyDescent="0.25">
      <c r="A101" s="4">
        <v>42898</v>
      </c>
      <c r="B101" t="str">
        <f ca="1">IF(TODAY()&gt;=$A101,COUNTIFS('Tracking Data'!K$3:K$1000,"&lt;="&amp;A101,'Tracking Data'!L$3:L$1000,"="&amp;""),"")</f>
        <v/>
      </c>
      <c r="C101" t="str">
        <f ca="1">IF(TODAY()&gt;=$A101,COUNTIFS('Tracking Data'!L$3:L$1000,"&lt;="&amp;B101,'Tracking Data'!M$3:M$1000,"="&amp;""),"")</f>
        <v/>
      </c>
      <c r="D101" t="str">
        <f ca="1">IF(TODAY()&gt;=$A101,COUNTIFS('Tracking Data'!M$3:M$1000,"&lt;="&amp;C101,'Tracking Data'!N$3:N$1000,"="&amp;""),"")</f>
        <v/>
      </c>
      <c r="E101" t="str">
        <f t="shared" ca="1" si="8"/>
        <v/>
      </c>
      <c r="F101" t="str">
        <f ca="1">IF(TODAY()&gt;=$A101,COUNTIFS('Tracking Data'!N$3:N$1000,"&lt;="&amp;A101,'Tracking Data'!O$3:O$1000,"="&amp;""),"")</f>
        <v/>
      </c>
      <c r="G101" t="str">
        <f ca="1">IF(TODAY()&gt;=$A101,COUNTIFS('Tracking Data'!O$3:O$1000,"&lt;="&amp;B101,'Tracking Data'!P$3:P$1000,"="&amp;""),"")</f>
        <v/>
      </c>
      <c r="H101" t="str">
        <f t="shared" ca="1" si="9"/>
        <v/>
      </c>
      <c r="I101" t="str">
        <f ca="1">IF(TODAY()&gt;=$A101,COUNTIFS('Tracking Data'!P$3:P$1000,"&lt;="&amp;A101,'Tracking Data'!Q$3:Q$1000,"="&amp;""),"")</f>
        <v/>
      </c>
      <c r="J101" t="str">
        <f ca="1">IF(TODAY()&gt;=$A101,COUNTIFS('Tracking Data'!Q$3:Q$1000,"&lt;="&amp;B101,'Tracking Data'!R$3:R$1000,"="&amp;""),"")</f>
        <v/>
      </c>
      <c r="K101" t="str">
        <f t="shared" ca="1" si="10"/>
        <v/>
      </c>
      <c r="L101" t="str">
        <f ca="1">IF(TODAY()&gt;=A101,COUNTIFS('Tracking Data'!R$3:R$1000,"&lt;="&amp;A101),"")</f>
        <v/>
      </c>
      <c r="M101" t="str">
        <f t="shared" ca="1" si="7"/>
        <v/>
      </c>
    </row>
    <row r="102" spans="1:13" x14ac:dyDescent="0.25">
      <c r="A102" s="4">
        <v>42899</v>
      </c>
      <c r="B102" t="str">
        <f ca="1">IF(TODAY()&gt;=$A102,COUNTIFS('Tracking Data'!K$3:K$1000,"&lt;="&amp;A102,'Tracking Data'!L$3:L$1000,"="&amp;""),"")</f>
        <v/>
      </c>
      <c r="C102" t="str">
        <f ca="1">IF(TODAY()&gt;=$A102,COUNTIFS('Tracking Data'!L$3:L$1000,"&lt;="&amp;B102,'Tracking Data'!M$3:M$1000,"="&amp;""),"")</f>
        <v/>
      </c>
      <c r="D102" t="str">
        <f ca="1">IF(TODAY()&gt;=$A102,COUNTIFS('Tracking Data'!M$3:M$1000,"&lt;="&amp;C102,'Tracking Data'!N$3:N$1000,"="&amp;""),"")</f>
        <v/>
      </c>
      <c r="E102" t="str">
        <f t="shared" ca="1" si="8"/>
        <v/>
      </c>
      <c r="F102" t="str">
        <f ca="1">IF(TODAY()&gt;=$A102,COUNTIFS('Tracking Data'!N$3:N$1000,"&lt;="&amp;A102,'Tracking Data'!O$3:O$1000,"="&amp;""),"")</f>
        <v/>
      </c>
      <c r="G102" t="str">
        <f ca="1">IF(TODAY()&gt;=$A102,COUNTIFS('Tracking Data'!O$3:O$1000,"&lt;="&amp;B102,'Tracking Data'!P$3:P$1000,"="&amp;""),"")</f>
        <v/>
      </c>
      <c r="H102" t="str">
        <f t="shared" ca="1" si="9"/>
        <v/>
      </c>
      <c r="I102" t="str">
        <f ca="1">IF(TODAY()&gt;=$A102,COUNTIFS('Tracking Data'!P$3:P$1000,"&lt;="&amp;A102,'Tracking Data'!Q$3:Q$1000,"="&amp;""),"")</f>
        <v/>
      </c>
      <c r="J102" t="str">
        <f ca="1">IF(TODAY()&gt;=$A102,COUNTIFS('Tracking Data'!Q$3:Q$1000,"&lt;="&amp;B102,'Tracking Data'!R$3:R$1000,"="&amp;""),"")</f>
        <v/>
      </c>
      <c r="K102" t="str">
        <f t="shared" ca="1" si="10"/>
        <v/>
      </c>
      <c r="L102" t="str">
        <f ca="1">IF(TODAY()&gt;=A102,COUNTIFS('Tracking Data'!R$3:R$1000,"&lt;="&amp;A102),"")</f>
        <v/>
      </c>
      <c r="M102" t="str">
        <f t="shared" ca="1" si="7"/>
        <v/>
      </c>
    </row>
    <row r="103" spans="1:13" x14ac:dyDescent="0.25">
      <c r="A103" s="4">
        <v>42900</v>
      </c>
      <c r="B103" t="str">
        <f ca="1">IF(TODAY()&gt;=$A103,COUNTIFS('Tracking Data'!K$3:K$1000,"&lt;="&amp;A103,'Tracking Data'!L$3:L$1000,"="&amp;""),"")</f>
        <v/>
      </c>
      <c r="C103" t="str">
        <f ca="1">IF(TODAY()&gt;=$A103,COUNTIFS('Tracking Data'!L$3:L$1000,"&lt;="&amp;B103,'Tracking Data'!M$3:M$1000,"="&amp;""),"")</f>
        <v/>
      </c>
      <c r="D103" t="str">
        <f ca="1">IF(TODAY()&gt;=$A103,COUNTIFS('Tracking Data'!M$3:M$1000,"&lt;="&amp;C103,'Tracking Data'!N$3:N$1000,"="&amp;""),"")</f>
        <v/>
      </c>
      <c r="E103" t="str">
        <f t="shared" ca="1" si="8"/>
        <v/>
      </c>
      <c r="F103" t="str">
        <f ca="1">IF(TODAY()&gt;=$A103,COUNTIFS('Tracking Data'!N$3:N$1000,"&lt;="&amp;A103,'Tracking Data'!O$3:O$1000,"="&amp;""),"")</f>
        <v/>
      </c>
      <c r="G103" t="str">
        <f ca="1">IF(TODAY()&gt;=$A103,COUNTIFS('Tracking Data'!O$3:O$1000,"&lt;="&amp;B103,'Tracking Data'!P$3:P$1000,"="&amp;""),"")</f>
        <v/>
      </c>
      <c r="H103" t="str">
        <f t="shared" ca="1" si="9"/>
        <v/>
      </c>
      <c r="I103" t="str">
        <f ca="1">IF(TODAY()&gt;=$A103,COUNTIFS('Tracking Data'!P$3:P$1000,"&lt;="&amp;A103,'Tracking Data'!Q$3:Q$1000,"="&amp;""),"")</f>
        <v/>
      </c>
      <c r="J103" t="str">
        <f ca="1">IF(TODAY()&gt;=$A103,COUNTIFS('Tracking Data'!Q$3:Q$1000,"&lt;="&amp;B103,'Tracking Data'!R$3:R$1000,"="&amp;""),"")</f>
        <v/>
      </c>
      <c r="K103" t="str">
        <f t="shared" ca="1" si="10"/>
        <v/>
      </c>
      <c r="L103" t="str">
        <f ca="1">IF(TODAY()&gt;=A103,COUNTIFS('Tracking Data'!R$3:R$1000,"&lt;="&amp;A103),"")</f>
        <v/>
      </c>
      <c r="M103" t="str">
        <f t="shared" ca="1" si="7"/>
        <v/>
      </c>
    </row>
    <row r="104" spans="1:13" x14ac:dyDescent="0.25">
      <c r="A104" s="4">
        <v>42901</v>
      </c>
      <c r="B104" t="str">
        <f ca="1">IF(TODAY()&gt;=$A104,COUNTIFS('Tracking Data'!K$3:K$1000,"&lt;="&amp;A104,'Tracking Data'!L$3:L$1000,"="&amp;""),"")</f>
        <v/>
      </c>
      <c r="C104" t="str">
        <f ca="1">IF(TODAY()&gt;=$A104,COUNTIFS('Tracking Data'!L$3:L$1000,"&lt;="&amp;B104,'Tracking Data'!M$3:M$1000,"="&amp;""),"")</f>
        <v/>
      </c>
      <c r="D104" t="str">
        <f ca="1">IF(TODAY()&gt;=$A104,COUNTIFS('Tracking Data'!M$3:M$1000,"&lt;="&amp;C104,'Tracking Data'!N$3:N$1000,"="&amp;""),"")</f>
        <v/>
      </c>
      <c r="E104" t="str">
        <f t="shared" ca="1" si="8"/>
        <v/>
      </c>
      <c r="F104" t="str">
        <f ca="1">IF(TODAY()&gt;=$A104,COUNTIFS('Tracking Data'!N$3:N$1000,"&lt;="&amp;A104,'Tracking Data'!O$3:O$1000,"="&amp;""),"")</f>
        <v/>
      </c>
      <c r="G104" t="str">
        <f ca="1">IF(TODAY()&gt;=$A104,COUNTIFS('Tracking Data'!O$3:O$1000,"&lt;="&amp;B104,'Tracking Data'!P$3:P$1000,"="&amp;""),"")</f>
        <v/>
      </c>
      <c r="H104" t="str">
        <f t="shared" ca="1" si="9"/>
        <v/>
      </c>
      <c r="I104" t="str">
        <f ca="1">IF(TODAY()&gt;=$A104,COUNTIFS('Tracking Data'!P$3:P$1000,"&lt;="&amp;A104,'Tracking Data'!Q$3:Q$1000,"="&amp;""),"")</f>
        <v/>
      </c>
      <c r="J104" t="str">
        <f ca="1">IF(TODAY()&gt;=$A104,COUNTIFS('Tracking Data'!Q$3:Q$1000,"&lt;="&amp;B104,'Tracking Data'!R$3:R$1000,"="&amp;""),"")</f>
        <v/>
      </c>
      <c r="K104" t="str">
        <f t="shared" ca="1" si="10"/>
        <v/>
      </c>
      <c r="L104" t="str">
        <f ca="1">IF(TODAY()&gt;=A104,COUNTIFS('Tracking Data'!R$3:R$1000,"&lt;="&amp;A104),"")</f>
        <v/>
      </c>
      <c r="M104" t="str">
        <f t="shared" ca="1" si="7"/>
        <v/>
      </c>
    </row>
    <row r="105" spans="1:13" x14ac:dyDescent="0.25">
      <c r="A105" s="4">
        <v>42902</v>
      </c>
      <c r="B105" t="str">
        <f ca="1">IF(TODAY()&gt;=$A105,COUNTIFS('Tracking Data'!K$3:K$1000,"&lt;="&amp;A105,'Tracking Data'!L$3:L$1000,"="&amp;""),"")</f>
        <v/>
      </c>
      <c r="C105" t="str">
        <f ca="1">IF(TODAY()&gt;=$A105,COUNTIFS('Tracking Data'!L$3:L$1000,"&lt;="&amp;B105,'Tracking Data'!M$3:M$1000,"="&amp;""),"")</f>
        <v/>
      </c>
      <c r="D105" t="str">
        <f ca="1">IF(TODAY()&gt;=$A105,COUNTIFS('Tracking Data'!M$3:M$1000,"&lt;="&amp;C105,'Tracking Data'!N$3:N$1000,"="&amp;""),"")</f>
        <v/>
      </c>
      <c r="E105" t="str">
        <f t="shared" ca="1" si="8"/>
        <v/>
      </c>
      <c r="F105" t="str">
        <f ca="1">IF(TODAY()&gt;=$A105,COUNTIFS('Tracking Data'!N$3:N$1000,"&lt;="&amp;A105,'Tracking Data'!O$3:O$1000,"="&amp;""),"")</f>
        <v/>
      </c>
      <c r="G105" t="str">
        <f ca="1">IF(TODAY()&gt;=$A105,COUNTIFS('Tracking Data'!O$3:O$1000,"&lt;="&amp;B105,'Tracking Data'!P$3:P$1000,"="&amp;""),"")</f>
        <v/>
      </c>
      <c r="H105" t="str">
        <f t="shared" ca="1" si="9"/>
        <v/>
      </c>
      <c r="I105" t="str">
        <f ca="1">IF(TODAY()&gt;=$A105,COUNTIFS('Tracking Data'!P$3:P$1000,"&lt;="&amp;A105,'Tracking Data'!Q$3:Q$1000,"="&amp;""),"")</f>
        <v/>
      </c>
      <c r="J105" t="str">
        <f ca="1">IF(TODAY()&gt;=$A105,COUNTIFS('Tracking Data'!Q$3:Q$1000,"&lt;="&amp;B105,'Tracking Data'!R$3:R$1000,"="&amp;""),"")</f>
        <v/>
      </c>
      <c r="K105" t="str">
        <f t="shared" ca="1" si="10"/>
        <v/>
      </c>
      <c r="L105" t="str">
        <f ca="1">IF(TODAY()&gt;=A105,COUNTIFS('Tracking Data'!R$3:R$1000,"&lt;="&amp;A105),"")</f>
        <v/>
      </c>
      <c r="M105" t="str">
        <f t="shared" ca="1" si="7"/>
        <v/>
      </c>
    </row>
    <row r="106" spans="1:13" x14ac:dyDescent="0.25">
      <c r="A106" s="4">
        <v>42903</v>
      </c>
      <c r="B106" t="str">
        <f ca="1">IF(TODAY()&gt;=$A106,COUNTIFS('Tracking Data'!K$3:K$1000,"&lt;="&amp;A106,'Tracking Data'!L$3:L$1000,"="&amp;""),"")</f>
        <v/>
      </c>
      <c r="C106" t="str">
        <f ca="1">IF(TODAY()&gt;=$A106,COUNTIFS('Tracking Data'!L$3:L$1000,"&lt;="&amp;B106,'Tracking Data'!M$3:M$1000,"="&amp;""),"")</f>
        <v/>
      </c>
      <c r="D106" t="str">
        <f ca="1">IF(TODAY()&gt;=$A106,COUNTIFS('Tracking Data'!M$3:M$1000,"&lt;="&amp;C106,'Tracking Data'!N$3:N$1000,"="&amp;""),"")</f>
        <v/>
      </c>
      <c r="E106" t="str">
        <f t="shared" ca="1" si="8"/>
        <v/>
      </c>
      <c r="F106" t="str">
        <f ca="1">IF(TODAY()&gt;=$A106,COUNTIFS('Tracking Data'!N$3:N$1000,"&lt;="&amp;A106,'Tracking Data'!O$3:O$1000,"="&amp;""),"")</f>
        <v/>
      </c>
      <c r="G106" t="str">
        <f ca="1">IF(TODAY()&gt;=$A106,COUNTIFS('Tracking Data'!O$3:O$1000,"&lt;="&amp;B106,'Tracking Data'!P$3:P$1000,"="&amp;""),"")</f>
        <v/>
      </c>
      <c r="H106" t="str">
        <f t="shared" ca="1" si="9"/>
        <v/>
      </c>
      <c r="I106" t="str">
        <f ca="1">IF(TODAY()&gt;=$A106,COUNTIFS('Tracking Data'!P$3:P$1000,"&lt;="&amp;A106,'Tracking Data'!Q$3:Q$1000,"="&amp;""),"")</f>
        <v/>
      </c>
      <c r="J106" t="str">
        <f ca="1">IF(TODAY()&gt;=$A106,COUNTIFS('Tracking Data'!Q$3:Q$1000,"&lt;="&amp;B106,'Tracking Data'!R$3:R$1000,"="&amp;""),"")</f>
        <v/>
      </c>
      <c r="K106" t="str">
        <f t="shared" ca="1" si="10"/>
        <v/>
      </c>
      <c r="L106" t="str">
        <f ca="1">IF(TODAY()&gt;=A106,COUNTIFS('Tracking Data'!R$3:R$1000,"&lt;="&amp;A106),"")</f>
        <v/>
      </c>
      <c r="M106" t="str">
        <f t="shared" ca="1" si="7"/>
        <v/>
      </c>
    </row>
    <row r="107" spans="1:13" x14ac:dyDescent="0.25">
      <c r="A107" s="4">
        <v>42904</v>
      </c>
      <c r="B107" t="str">
        <f ca="1">IF(TODAY()&gt;=$A107,COUNTIFS('Tracking Data'!K$3:K$1000,"&lt;="&amp;A107,'Tracking Data'!L$3:L$1000,"="&amp;""),"")</f>
        <v/>
      </c>
      <c r="C107" t="str">
        <f ca="1">IF(TODAY()&gt;=$A107,COUNTIFS('Tracking Data'!L$3:L$1000,"&lt;="&amp;B107,'Tracking Data'!M$3:M$1000,"="&amp;""),"")</f>
        <v/>
      </c>
      <c r="D107" t="str">
        <f ca="1">IF(TODAY()&gt;=$A107,COUNTIFS('Tracking Data'!M$3:M$1000,"&lt;="&amp;C107,'Tracking Data'!N$3:N$1000,"="&amp;""),"")</f>
        <v/>
      </c>
      <c r="E107" t="str">
        <f t="shared" ca="1" si="8"/>
        <v/>
      </c>
      <c r="F107" t="str">
        <f ca="1">IF(TODAY()&gt;=$A107,COUNTIFS('Tracking Data'!N$3:N$1000,"&lt;="&amp;A107,'Tracking Data'!O$3:O$1000,"="&amp;""),"")</f>
        <v/>
      </c>
      <c r="G107" t="str">
        <f ca="1">IF(TODAY()&gt;=$A107,COUNTIFS('Tracking Data'!O$3:O$1000,"&lt;="&amp;B107,'Tracking Data'!P$3:P$1000,"="&amp;""),"")</f>
        <v/>
      </c>
      <c r="H107" t="str">
        <f t="shared" ca="1" si="9"/>
        <v/>
      </c>
      <c r="I107" t="str">
        <f ca="1">IF(TODAY()&gt;=$A107,COUNTIFS('Tracking Data'!P$3:P$1000,"&lt;="&amp;A107,'Tracking Data'!Q$3:Q$1000,"="&amp;""),"")</f>
        <v/>
      </c>
      <c r="J107" t="str">
        <f ca="1">IF(TODAY()&gt;=$A107,COUNTIFS('Tracking Data'!Q$3:Q$1000,"&lt;="&amp;B107,'Tracking Data'!R$3:R$1000,"="&amp;""),"")</f>
        <v/>
      </c>
      <c r="K107" t="str">
        <f t="shared" ca="1" si="10"/>
        <v/>
      </c>
      <c r="L107" t="str">
        <f ca="1">IF(TODAY()&gt;=A107,COUNTIFS('Tracking Data'!R$3:R$1000,"&lt;="&amp;A107),"")</f>
        <v/>
      </c>
      <c r="M107" t="str">
        <f t="shared" ca="1" si="7"/>
        <v/>
      </c>
    </row>
    <row r="108" spans="1:13" x14ac:dyDescent="0.25">
      <c r="A108" s="4">
        <v>42905</v>
      </c>
      <c r="B108" t="str">
        <f ca="1">IF(TODAY()&gt;=$A108,COUNTIFS('Tracking Data'!K$3:K$1000,"&lt;="&amp;A108,'Tracking Data'!L$3:L$1000,"="&amp;""),"")</f>
        <v/>
      </c>
      <c r="C108" t="str">
        <f ca="1">IF(TODAY()&gt;=$A108,COUNTIFS('Tracking Data'!L$3:L$1000,"&lt;="&amp;B108,'Tracking Data'!M$3:M$1000,"="&amp;""),"")</f>
        <v/>
      </c>
      <c r="D108" t="str">
        <f ca="1">IF(TODAY()&gt;=$A108,COUNTIFS('Tracking Data'!M$3:M$1000,"&lt;="&amp;C108,'Tracking Data'!N$3:N$1000,"="&amp;""),"")</f>
        <v/>
      </c>
      <c r="E108" t="str">
        <f t="shared" ca="1" si="8"/>
        <v/>
      </c>
      <c r="F108" t="str">
        <f ca="1">IF(TODAY()&gt;=$A108,COUNTIFS('Tracking Data'!N$3:N$1000,"&lt;="&amp;A108,'Tracking Data'!O$3:O$1000,"="&amp;""),"")</f>
        <v/>
      </c>
      <c r="G108" t="str">
        <f ca="1">IF(TODAY()&gt;=$A108,COUNTIFS('Tracking Data'!O$3:O$1000,"&lt;="&amp;B108,'Tracking Data'!P$3:P$1000,"="&amp;""),"")</f>
        <v/>
      </c>
      <c r="H108" t="str">
        <f t="shared" ca="1" si="9"/>
        <v/>
      </c>
      <c r="I108" t="str">
        <f ca="1">IF(TODAY()&gt;=$A108,COUNTIFS('Tracking Data'!P$3:P$1000,"&lt;="&amp;A108,'Tracking Data'!Q$3:Q$1000,"="&amp;""),"")</f>
        <v/>
      </c>
      <c r="J108" t="str">
        <f ca="1">IF(TODAY()&gt;=$A108,COUNTIFS('Tracking Data'!Q$3:Q$1000,"&lt;="&amp;B108,'Tracking Data'!R$3:R$1000,"="&amp;""),"")</f>
        <v/>
      </c>
      <c r="K108" t="str">
        <f t="shared" ca="1" si="10"/>
        <v/>
      </c>
      <c r="L108" t="str">
        <f ca="1">IF(TODAY()&gt;=A108,COUNTIFS('Tracking Data'!R$3:R$1000,"&lt;="&amp;A108),"")</f>
        <v/>
      </c>
      <c r="M108" t="str">
        <f t="shared" ca="1" si="7"/>
        <v/>
      </c>
    </row>
    <row r="109" spans="1:13" x14ac:dyDescent="0.25">
      <c r="A109" s="4">
        <v>42906</v>
      </c>
      <c r="B109" t="str">
        <f ca="1">IF(TODAY()&gt;=$A109,COUNTIFS('Tracking Data'!K$3:K$1000,"&lt;="&amp;A109,'Tracking Data'!L$3:L$1000,"="&amp;""),"")</f>
        <v/>
      </c>
      <c r="C109" t="str">
        <f ca="1">IF(TODAY()&gt;=$A109,COUNTIFS('Tracking Data'!L$3:L$1000,"&lt;="&amp;B109,'Tracking Data'!M$3:M$1000,"="&amp;""),"")</f>
        <v/>
      </c>
      <c r="D109" t="str">
        <f ca="1">IF(TODAY()&gt;=$A109,COUNTIFS('Tracking Data'!M$3:M$1000,"&lt;="&amp;C109,'Tracking Data'!N$3:N$1000,"="&amp;""),"")</f>
        <v/>
      </c>
      <c r="E109" t="str">
        <f t="shared" ca="1" si="8"/>
        <v/>
      </c>
      <c r="F109" t="str">
        <f ca="1">IF(TODAY()&gt;=$A109,COUNTIFS('Tracking Data'!N$3:N$1000,"&lt;="&amp;A109,'Tracking Data'!O$3:O$1000,"="&amp;""),"")</f>
        <v/>
      </c>
      <c r="G109" t="str">
        <f ca="1">IF(TODAY()&gt;=$A109,COUNTIFS('Tracking Data'!O$3:O$1000,"&lt;="&amp;B109,'Tracking Data'!P$3:P$1000,"="&amp;""),"")</f>
        <v/>
      </c>
      <c r="H109" t="str">
        <f t="shared" ca="1" si="9"/>
        <v/>
      </c>
      <c r="I109" t="str">
        <f ca="1">IF(TODAY()&gt;=$A109,COUNTIFS('Tracking Data'!P$3:P$1000,"&lt;="&amp;A109,'Tracking Data'!Q$3:Q$1000,"="&amp;""),"")</f>
        <v/>
      </c>
      <c r="J109" t="str">
        <f ca="1">IF(TODAY()&gt;=$A109,COUNTIFS('Tracking Data'!Q$3:Q$1000,"&lt;="&amp;B109,'Tracking Data'!R$3:R$1000,"="&amp;""),"")</f>
        <v/>
      </c>
      <c r="K109" t="str">
        <f t="shared" ca="1" si="10"/>
        <v/>
      </c>
      <c r="L109" t="str">
        <f ca="1">IF(TODAY()&gt;=A109,COUNTIFS('Tracking Data'!R$3:R$1000,"&lt;="&amp;A109),"")</f>
        <v/>
      </c>
      <c r="M109" t="str">
        <f t="shared" ca="1" si="7"/>
        <v/>
      </c>
    </row>
    <row r="110" spans="1:13" x14ac:dyDescent="0.25">
      <c r="A110" s="4">
        <v>42907</v>
      </c>
      <c r="B110" t="str">
        <f ca="1">IF(TODAY()&gt;=$A110,COUNTIFS('Tracking Data'!K$3:K$1000,"&lt;="&amp;A110,'Tracking Data'!L$3:L$1000,"="&amp;""),"")</f>
        <v/>
      </c>
      <c r="C110" t="str">
        <f ca="1">IF(TODAY()&gt;=$A110,COUNTIFS('Tracking Data'!L$3:L$1000,"&lt;="&amp;B110,'Tracking Data'!M$3:M$1000,"="&amp;""),"")</f>
        <v/>
      </c>
      <c r="D110" t="str">
        <f ca="1">IF(TODAY()&gt;=$A110,COUNTIFS('Tracking Data'!M$3:M$1000,"&lt;="&amp;C110,'Tracking Data'!N$3:N$1000,"="&amp;""),"")</f>
        <v/>
      </c>
      <c r="E110" t="str">
        <f t="shared" ca="1" si="8"/>
        <v/>
      </c>
      <c r="F110" t="str">
        <f ca="1">IF(TODAY()&gt;=$A110,COUNTIFS('Tracking Data'!N$3:N$1000,"&lt;="&amp;A110,'Tracking Data'!O$3:O$1000,"="&amp;""),"")</f>
        <v/>
      </c>
      <c r="G110" t="str">
        <f ca="1">IF(TODAY()&gt;=$A110,COUNTIFS('Tracking Data'!O$3:O$1000,"&lt;="&amp;B110,'Tracking Data'!P$3:P$1000,"="&amp;""),"")</f>
        <v/>
      </c>
      <c r="H110" t="str">
        <f t="shared" ca="1" si="9"/>
        <v/>
      </c>
      <c r="I110" t="str">
        <f ca="1">IF(TODAY()&gt;=$A110,COUNTIFS('Tracking Data'!P$3:P$1000,"&lt;="&amp;A110,'Tracking Data'!Q$3:Q$1000,"="&amp;""),"")</f>
        <v/>
      </c>
      <c r="J110" t="str">
        <f ca="1">IF(TODAY()&gt;=$A110,COUNTIFS('Tracking Data'!Q$3:Q$1000,"&lt;="&amp;B110,'Tracking Data'!R$3:R$1000,"="&amp;""),"")</f>
        <v/>
      </c>
      <c r="K110" t="str">
        <f t="shared" ca="1" si="10"/>
        <v/>
      </c>
      <c r="L110" t="str">
        <f ca="1">IF(TODAY()&gt;=A110,COUNTIFS('Tracking Data'!R$3:R$1000,"&lt;="&amp;A110),"")</f>
        <v/>
      </c>
      <c r="M110" t="str">
        <f t="shared" ca="1" si="7"/>
        <v/>
      </c>
    </row>
    <row r="111" spans="1:13" x14ac:dyDescent="0.25">
      <c r="A111" s="4">
        <v>42908</v>
      </c>
      <c r="B111" t="str">
        <f ca="1">IF(TODAY()&gt;=$A111,COUNTIFS('Tracking Data'!K$3:K$1000,"&lt;="&amp;A111,'Tracking Data'!L$3:L$1000,"="&amp;""),"")</f>
        <v/>
      </c>
      <c r="C111" t="str">
        <f ca="1">IF(TODAY()&gt;=$A111,COUNTIFS('Tracking Data'!L$3:L$1000,"&lt;="&amp;B111,'Tracking Data'!M$3:M$1000,"="&amp;""),"")</f>
        <v/>
      </c>
      <c r="D111" t="str">
        <f ca="1">IF(TODAY()&gt;=$A111,COUNTIFS('Tracking Data'!M$3:M$1000,"&lt;="&amp;C111,'Tracking Data'!N$3:N$1000,"="&amp;""),"")</f>
        <v/>
      </c>
      <c r="E111" t="str">
        <f t="shared" ca="1" si="8"/>
        <v/>
      </c>
      <c r="F111" t="str">
        <f ca="1">IF(TODAY()&gt;=$A111,COUNTIFS('Tracking Data'!N$3:N$1000,"&lt;="&amp;A111,'Tracking Data'!O$3:O$1000,"="&amp;""),"")</f>
        <v/>
      </c>
      <c r="G111" t="str">
        <f ca="1">IF(TODAY()&gt;=$A111,COUNTIFS('Tracking Data'!O$3:O$1000,"&lt;="&amp;B111,'Tracking Data'!P$3:P$1000,"="&amp;""),"")</f>
        <v/>
      </c>
      <c r="H111" t="str">
        <f t="shared" ca="1" si="9"/>
        <v/>
      </c>
      <c r="I111" t="str">
        <f ca="1">IF(TODAY()&gt;=$A111,COUNTIFS('Tracking Data'!P$3:P$1000,"&lt;="&amp;A111,'Tracking Data'!Q$3:Q$1000,"="&amp;""),"")</f>
        <v/>
      </c>
      <c r="J111" t="str">
        <f ca="1">IF(TODAY()&gt;=$A111,COUNTIFS('Tracking Data'!Q$3:Q$1000,"&lt;="&amp;B111,'Tracking Data'!R$3:R$1000,"="&amp;""),"")</f>
        <v/>
      </c>
      <c r="K111" t="str">
        <f t="shared" ca="1" si="10"/>
        <v/>
      </c>
      <c r="L111" t="str">
        <f ca="1">IF(TODAY()&gt;=A111,COUNTIFS('Tracking Data'!R$3:R$1000,"&lt;="&amp;A111),"")</f>
        <v/>
      </c>
      <c r="M111" t="str">
        <f t="shared" ca="1" si="7"/>
        <v/>
      </c>
    </row>
    <row r="112" spans="1:13" x14ac:dyDescent="0.25">
      <c r="A112" s="4">
        <v>42909</v>
      </c>
      <c r="B112" t="str">
        <f ca="1">IF(TODAY()&gt;=$A112,COUNTIFS('Tracking Data'!K$3:K$1000,"&lt;="&amp;A112,'Tracking Data'!L$3:L$1000,"="&amp;""),"")</f>
        <v/>
      </c>
      <c r="C112" t="str">
        <f ca="1">IF(TODAY()&gt;=$A112,COUNTIFS('Tracking Data'!L$3:L$1000,"&lt;="&amp;B112,'Tracking Data'!M$3:M$1000,"="&amp;""),"")</f>
        <v/>
      </c>
      <c r="D112" t="str">
        <f ca="1">IF(TODAY()&gt;=$A112,COUNTIFS('Tracking Data'!M$3:M$1000,"&lt;="&amp;C112,'Tracking Data'!N$3:N$1000,"="&amp;""),"")</f>
        <v/>
      </c>
      <c r="E112" t="str">
        <f t="shared" ca="1" si="8"/>
        <v/>
      </c>
      <c r="F112" t="str">
        <f ca="1">IF(TODAY()&gt;=$A112,COUNTIFS('Tracking Data'!N$3:N$1000,"&lt;="&amp;A112,'Tracking Data'!O$3:O$1000,"="&amp;""),"")</f>
        <v/>
      </c>
      <c r="G112" t="str">
        <f ca="1">IF(TODAY()&gt;=$A112,COUNTIFS('Tracking Data'!O$3:O$1000,"&lt;="&amp;B112,'Tracking Data'!P$3:P$1000,"="&amp;""),"")</f>
        <v/>
      </c>
      <c r="H112" t="str">
        <f t="shared" ca="1" si="9"/>
        <v/>
      </c>
      <c r="I112" t="str">
        <f ca="1">IF(TODAY()&gt;=$A112,COUNTIFS('Tracking Data'!P$3:P$1000,"&lt;="&amp;A112,'Tracking Data'!Q$3:Q$1000,"="&amp;""),"")</f>
        <v/>
      </c>
      <c r="J112" t="str">
        <f ca="1">IF(TODAY()&gt;=$A112,COUNTIFS('Tracking Data'!Q$3:Q$1000,"&lt;="&amp;B112,'Tracking Data'!R$3:R$1000,"="&amp;""),"")</f>
        <v/>
      </c>
      <c r="K112" t="str">
        <f t="shared" ca="1" si="10"/>
        <v/>
      </c>
      <c r="L112" t="str">
        <f ca="1">IF(TODAY()&gt;=A112,COUNTIFS('Tracking Data'!R$3:R$1000,"&lt;="&amp;A112),"")</f>
        <v/>
      </c>
      <c r="M112" t="str">
        <f t="shared" ca="1" si="7"/>
        <v/>
      </c>
    </row>
    <row r="113" spans="1:13" x14ac:dyDescent="0.25">
      <c r="A113" s="4">
        <v>42910</v>
      </c>
      <c r="B113" t="str">
        <f ca="1">IF(TODAY()&gt;=$A113,COUNTIFS('Tracking Data'!K$3:K$1000,"&lt;="&amp;A113,'Tracking Data'!L$3:L$1000,"="&amp;""),"")</f>
        <v/>
      </c>
      <c r="C113" t="str">
        <f ca="1">IF(TODAY()&gt;=$A113,COUNTIFS('Tracking Data'!L$3:L$1000,"&lt;="&amp;B113,'Tracking Data'!M$3:M$1000,"="&amp;""),"")</f>
        <v/>
      </c>
      <c r="D113" t="str">
        <f ca="1">IF(TODAY()&gt;=$A113,COUNTIFS('Tracking Data'!M$3:M$1000,"&lt;="&amp;C113,'Tracking Data'!N$3:N$1000,"="&amp;""),"")</f>
        <v/>
      </c>
      <c r="E113" t="str">
        <f t="shared" ca="1" si="8"/>
        <v/>
      </c>
      <c r="F113" t="str">
        <f ca="1">IF(TODAY()&gt;=$A113,COUNTIFS('Tracking Data'!N$3:N$1000,"&lt;="&amp;A113,'Tracking Data'!O$3:O$1000,"="&amp;""),"")</f>
        <v/>
      </c>
      <c r="G113" t="str">
        <f ca="1">IF(TODAY()&gt;=$A113,COUNTIFS('Tracking Data'!O$3:O$1000,"&lt;="&amp;B113,'Tracking Data'!P$3:P$1000,"="&amp;""),"")</f>
        <v/>
      </c>
      <c r="H113" t="str">
        <f t="shared" ca="1" si="9"/>
        <v/>
      </c>
      <c r="I113" t="str">
        <f ca="1">IF(TODAY()&gt;=$A113,COUNTIFS('Tracking Data'!P$3:P$1000,"&lt;="&amp;A113,'Tracking Data'!Q$3:Q$1000,"="&amp;""),"")</f>
        <v/>
      </c>
      <c r="J113" t="str">
        <f ca="1">IF(TODAY()&gt;=$A113,COUNTIFS('Tracking Data'!Q$3:Q$1000,"&lt;="&amp;B113,'Tracking Data'!R$3:R$1000,"="&amp;""),"")</f>
        <v/>
      </c>
      <c r="K113" t="str">
        <f t="shared" ca="1" si="10"/>
        <v/>
      </c>
      <c r="L113" t="str">
        <f ca="1">IF(TODAY()&gt;=A113,COUNTIFS('Tracking Data'!R$3:R$1000,"&lt;="&amp;A113),"")</f>
        <v/>
      </c>
      <c r="M113" t="str">
        <f t="shared" ca="1" si="7"/>
        <v/>
      </c>
    </row>
    <row r="114" spans="1:13" x14ac:dyDescent="0.25">
      <c r="A114" s="4">
        <v>42911</v>
      </c>
      <c r="B114" t="str">
        <f ca="1">IF(TODAY()&gt;=$A114,COUNTIFS('Tracking Data'!K$3:K$1000,"&lt;="&amp;A114,'Tracking Data'!L$3:L$1000,"="&amp;""),"")</f>
        <v/>
      </c>
      <c r="C114" t="str">
        <f ca="1">IF(TODAY()&gt;=$A114,COUNTIFS('Tracking Data'!L$3:L$1000,"&lt;="&amp;B114,'Tracking Data'!M$3:M$1000,"="&amp;""),"")</f>
        <v/>
      </c>
      <c r="D114" t="str">
        <f ca="1">IF(TODAY()&gt;=$A114,COUNTIFS('Tracking Data'!M$3:M$1000,"&lt;="&amp;C114,'Tracking Data'!N$3:N$1000,"="&amp;""),"")</f>
        <v/>
      </c>
      <c r="E114" t="str">
        <f t="shared" ca="1" si="8"/>
        <v/>
      </c>
      <c r="F114" t="str">
        <f ca="1">IF(TODAY()&gt;=$A114,COUNTIFS('Tracking Data'!N$3:N$1000,"&lt;="&amp;A114,'Tracking Data'!O$3:O$1000,"="&amp;""),"")</f>
        <v/>
      </c>
      <c r="G114" t="str">
        <f ca="1">IF(TODAY()&gt;=$A114,COUNTIFS('Tracking Data'!O$3:O$1000,"&lt;="&amp;B114,'Tracking Data'!P$3:P$1000,"="&amp;""),"")</f>
        <v/>
      </c>
      <c r="H114" t="str">
        <f t="shared" ca="1" si="9"/>
        <v/>
      </c>
      <c r="I114" t="str">
        <f ca="1">IF(TODAY()&gt;=$A114,COUNTIFS('Tracking Data'!P$3:P$1000,"&lt;="&amp;A114,'Tracking Data'!Q$3:Q$1000,"="&amp;""),"")</f>
        <v/>
      </c>
      <c r="J114" t="str">
        <f ca="1">IF(TODAY()&gt;=$A114,COUNTIFS('Tracking Data'!Q$3:Q$1000,"&lt;="&amp;B114,'Tracking Data'!R$3:R$1000,"="&amp;""),"")</f>
        <v/>
      </c>
      <c r="K114" t="str">
        <f t="shared" ca="1" si="10"/>
        <v/>
      </c>
      <c r="L114" t="str">
        <f ca="1">IF(TODAY()&gt;=A114,COUNTIFS('Tracking Data'!R$3:R$1000,"&lt;="&amp;A114),"")</f>
        <v/>
      </c>
      <c r="M114" t="str">
        <f t="shared" ca="1" si="7"/>
        <v/>
      </c>
    </row>
    <row r="115" spans="1:13" x14ac:dyDescent="0.25">
      <c r="A115" s="4">
        <v>42912</v>
      </c>
      <c r="B115" t="str">
        <f ca="1">IF(TODAY()&gt;=$A115,COUNTIFS('Tracking Data'!K$3:K$1000,"&lt;="&amp;A115,'Tracking Data'!L$3:L$1000,"="&amp;""),"")</f>
        <v/>
      </c>
      <c r="C115" t="str">
        <f ca="1">IF(TODAY()&gt;=$A115,COUNTIFS('Tracking Data'!L$3:L$1000,"&lt;="&amp;B115,'Tracking Data'!M$3:M$1000,"="&amp;""),"")</f>
        <v/>
      </c>
      <c r="D115" t="str">
        <f ca="1">IF(TODAY()&gt;=$A115,COUNTIFS('Tracking Data'!M$3:M$1000,"&lt;="&amp;C115,'Tracking Data'!N$3:N$1000,"="&amp;""),"")</f>
        <v/>
      </c>
      <c r="E115" t="str">
        <f t="shared" ca="1" si="8"/>
        <v/>
      </c>
      <c r="F115" t="str">
        <f ca="1">IF(TODAY()&gt;=$A115,COUNTIFS('Tracking Data'!N$3:N$1000,"&lt;="&amp;A115,'Tracking Data'!O$3:O$1000,"="&amp;""),"")</f>
        <v/>
      </c>
      <c r="G115" t="str">
        <f ca="1">IF(TODAY()&gt;=$A115,COUNTIFS('Tracking Data'!O$3:O$1000,"&lt;="&amp;B115,'Tracking Data'!P$3:P$1000,"="&amp;""),"")</f>
        <v/>
      </c>
      <c r="H115" t="str">
        <f t="shared" ca="1" si="9"/>
        <v/>
      </c>
      <c r="I115" t="str">
        <f ca="1">IF(TODAY()&gt;=$A115,COUNTIFS('Tracking Data'!P$3:P$1000,"&lt;="&amp;A115,'Tracking Data'!Q$3:Q$1000,"="&amp;""),"")</f>
        <v/>
      </c>
      <c r="J115" t="str">
        <f ca="1">IF(TODAY()&gt;=$A115,COUNTIFS('Tracking Data'!Q$3:Q$1000,"&lt;="&amp;B115,'Tracking Data'!R$3:R$1000,"="&amp;""),"")</f>
        <v/>
      </c>
      <c r="K115" t="str">
        <f t="shared" ca="1" si="10"/>
        <v/>
      </c>
      <c r="L115" t="str">
        <f ca="1">IF(TODAY()&gt;=A115,COUNTIFS('Tracking Data'!R$3:R$1000,"&lt;="&amp;A115),"")</f>
        <v/>
      </c>
      <c r="M115" t="str">
        <f t="shared" ca="1" si="7"/>
        <v/>
      </c>
    </row>
    <row r="116" spans="1:13" x14ac:dyDescent="0.25">
      <c r="A116" s="4">
        <v>42913</v>
      </c>
      <c r="B116" t="str">
        <f ca="1">IF(TODAY()&gt;=$A116,COUNTIFS('Tracking Data'!K$3:K$1000,"&lt;="&amp;A116,'Tracking Data'!L$3:L$1000,"="&amp;""),"")</f>
        <v/>
      </c>
      <c r="C116" t="str">
        <f ca="1">IF(TODAY()&gt;=$A116,COUNTIFS('Tracking Data'!L$3:L$1000,"&lt;="&amp;B116,'Tracking Data'!M$3:M$1000,"="&amp;""),"")</f>
        <v/>
      </c>
      <c r="D116" t="str">
        <f ca="1">IF(TODAY()&gt;=$A116,COUNTIFS('Tracking Data'!M$3:M$1000,"&lt;="&amp;C116,'Tracking Data'!N$3:N$1000,"="&amp;""),"")</f>
        <v/>
      </c>
      <c r="E116" t="str">
        <f t="shared" ca="1" si="8"/>
        <v/>
      </c>
      <c r="F116" t="str">
        <f ca="1">IF(TODAY()&gt;=$A116,COUNTIFS('Tracking Data'!N$3:N$1000,"&lt;="&amp;A116,'Tracking Data'!O$3:O$1000,"="&amp;""),"")</f>
        <v/>
      </c>
      <c r="G116" t="str">
        <f ca="1">IF(TODAY()&gt;=$A116,COUNTIFS('Tracking Data'!O$3:O$1000,"&lt;="&amp;B116,'Tracking Data'!P$3:P$1000,"="&amp;""),"")</f>
        <v/>
      </c>
      <c r="H116" t="str">
        <f t="shared" ca="1" si="9"/>
        <v/>
      </c>
      <c r="I116" t="str">
        <f ca="1">IF(TODAY()&gt;=$A116,COUNTIFS('Tracking Data'!P$3:P$1000,"&lt;="&amp;A116,'Tracking Data'!Q$3:Q$1000,"="&amp;""),"")</f>
        <v/>
      </c>
      <c r="J116" t="str">
        <f ca="1">IF(TODAY()&gt;=$A116,COUNTIFS('Tracking Data'!Q$3:Q$1000,"&lt;="&amp;B116,'Tracking Data'!R$3:R$1000,"="&amp;""),"")</f>
        <v/>
      </c>
      <c r="K116" t="str">
        <f t="shared" ca="1" si="10"/>
        <v/>
      </c>
      <c r="L116" t="str">
        <f ca="1">IF(TODAY()&gt;=A116,COUNTIFS('Tracking Data'!R$3:R$1000,"&lt;="&amp;A116),"")</f>
        <v/>
      </c>
      <c r="M116" t="str">
        <f t="shared" ca="1" si="7"/>
        <v/>
      </c>
    </row>
    <row r="117" spans="1:13" x14ac:dyDescent="0.25">
      <c r="A117" s="4">
        <v>42914</v>
      </c>
      <c r="B117" t="str">
        <f ca="1">IF(TODAY()&gt;=$A117,COUNTIFS('Tracking Data'!K$3:K$1000,"&lt;="&amp;A117,'Tracking Data'!L$3:L$1000,"="&amp;""),"")</f>
        <v/>
      </c>
      <c r="C117" t="str">
        <f ca="1">IF(TODAY()&gt;=$A117,COUNTIFS('Tracking Data'!L$3:L$1000,"&lt;="&amp;B117,'Tracking Data'!M$3:M$1000,"="&amp;""),"")</f>
        <v/>
      </c>
      <c r="D117" t="str">
        <f ca="1">IF(TODAY()&gt;=$A117,COUNTIFS('Tracking Data'!M$3:M$1000,"&lt;="&amp;C117,'Tracking Data'!N$3:N$1000,"="&amp;""),"")</f>
        <v/>
      </c>
      <c r="E117" t="str">
        <f t="shared" ca="1" si="8"/>
        <v/>
      </c>
      <c r="F117" t="str">
        <f ca="1">IF(TODAY()&gt;=$A117,COUNTIFS('Tracking Data'!N$3:N$1000,"&lt;="&amp;A117,'Tracking Data'!O$3:O$1000,"="&amp;""),"")</f>
        <v/>
      </c>
      <c r="G117" t="str">
        <f ca="1">IF(TODAY()&gt;=$A117,COUNTIFS('Tracking Data'!O$3:O$1000,"&lt;="&amp;B117,'Tracking Data'!P$3:P$1000,"="&amp;""),"")</f>
        <v/>
      </c>
      <c r="H117" t="str">
        <f t="shared" ca="1" si="9"/>
        <v/>
      </c>
      <c r="I117" t="str">
        <f ca="1">IF(TODAY()&gt;=$A117,COUNTIFS('Tracking Data'!P$3:P$1000,"&lt;="&amp;A117,'Tracking Data'!Q$3:Q$1000,"="&amp;""),"")</f>
        <v/>
      </c>
      <c r="J117" t="str">
        <f ca="1">IF(TODAY()&gt;=$A117,COUNTIFS('Tracking Data'!Q$3:Q$1000,"&lt;="&amp;B117,'Tracking Data'!R$3:R$1000,"="&amp;""),"")</f>
        <v/>
      </c>
      <c r="K117" t="str">
        <f t="shared" ca="1" si="10"/>
        <v/>
      </c>
      <c r="L117" t="str">
        <f ca="1">IF(TODAY()&gt;=A117,COUNTIFS('Tracking Data'!R$3:R$1000,"&lt;="&amp;A117),"")</f>
        <v/>
      </c>
      <c r="M117" t="str">
        <f t="shared" ca="1" si="7"/>
        <v/>
      </c>
    </row>
    <row r="118" spans="1:13" x14ac:dyDescent="0.25">
      <c r="A118" s="4">
        <v>42915</v>
      </c>
      <c r="B118" t="str">
        <f ca="1">IF(TODAY()&gt;=$A118,COUNTIFS('Tracking Data'!K$3:K$1000,"&lt;="&amp;A118,'Tracking Data'!L$3:L$1000,"="&amp;""),"")</f>
        <v/>
      </c>
      <c r="C118" t="str">
        <f ca="1">IF(TODAY()&gt;=$A118,COUNTIFS('Tracking Data'!L$3:L$1000,"&lt;="&amp;B118,'Tracking Data'!M$3:M$1000,"="&amp;""),"")</f>
        <v/>
      </c>
      <c r="D118" t="str">
        <f ca="1">IF(TODAY()&gt;=$A118,COUNTIFS('Tracking Data'!M$3:M$1000,"&lt;="&amp;C118,'Tracking Data'!N$3:N$1000,"="&amp;""),"")</f>
        <v/>
      </c>
      <c r="E118" t="str">
        <f t="shared" ca="1" si="8"/>
        <v/>
      </c>
      <c r="F118" t="str">
        <f ca="1">IF(TODAY()&gt;=$A118,COUNTIFS('Tracking Data'!N$3:N$1000,"&lt;="&amp;A118,'Tracking Data'!O$3:O$1000,"="&amp;""),"")</f>
        <v/>
      </c>
      <c r="G118" t="str">
        <f ca="1">IF(TODAY()&gt;=$A118,COUNTIFS('Tracking Data'!O$3:O$1000,"&lt;="&amp;B118,'Tracking Data'!P$3:P$1000,"="&amp;""),"")</f>
        <v/>
      </c>
      <c r="H118" t="str">
        <f t="shared" ca="1" si="9"/>
        <v/>
      </c>
      <c r="I118" t="str">
        <f ca="1">IF(TODAY()&gt;=$A118,COUNTIFS('Tracking Data'!P$3:P$1000,"&lt;="&amp;A118,'Tracking Data'!Q$3:Q$1000,"="&amp;""),"")</f>
        <v/>
      </c>
      <c r="J118" t="str">
        <f ca="1">IF(TODAY()&gt;=$A118,COUNTIFS('Tracking Data'!Q$3:Q$1000,"&lt;="&amp;B118,'Tracking Data'!R$3:R$1000,"="&amp;""),"")</f>
        <v/>
      </c>
      <c r="K118" t="str">
        <f t="shared" ca="1" si="10"/>
        <v/>
      </c>
      <c r="L118" t="str">
        <f ca="1">IF(TODAY()&gt;=A118,COUNTIFS('Tracking Data'!R$3:R$1000,"&lt;="&amp;A118),"")</f>
        <v/>
      </c>
      <c r="M118" t="str">
        <f t="shared" ca="1" si="7"/>
        <v/>
      </c>
    </row>
    <row r="119" spans="1:13" x14ac:dyDescent="0.25">
      <c r="A119" s="4">
        <v>42916</v>
      </c>
      <c r="B119" t="str">
        <f ca="1">IF(TODAY()&gt;=$A119,COUNTIFS('Tracking Data'!K$3:K$1000,"&lt;="&amp;A119,'Tracking Data'!L$3:L$1000,"="&amp;""),"")</f>
        <v/>
      </c>
      <c r="C119" t="str">
        <f ca="1">IF(TODAY()&gt;=$A119,COUNTIFS('Tracking Data'!L$3:L$1000,"&lt;="&amp;B119,'Tracking Data'!M$3:M$1000,"="&amp;""),"")</f>
        <v/>
      </c>
      <c r="D119" t="str">
        <f ca="1">IF(TODAY()&gt;=$A119,COUNTIFS('Tracking Data'!M$3:M$1000,"&lt;="&amp;C119,'Tracking Data'!N$3:N$1000,"="&amp;""),"")</f>
        <v/>
      </c>
      <c r="E119" t="str">
        <f t="shared" ca="1" si="8"/>
        <v/>
      </c>
      <c r="F119" t="str">
        <f ca="1">IF(TODAY()&gt;=$A119,COUNTIFS('Tracking Data'!N$3:N$1000,"&lt;="&amp;A119,'Tracking Data'!O$3:O$1000,"="&amp;""),"")</f>
        <v/>
      </c>
      <c r="G119" t="str">
        <f ca="1">IF(TODAY()&gt;=$A119,COUNTIFS('Tracking Data'!O$3:O$1000,"&lt;="&amp;B119,'Tracking Data'!P$3:P$1000,"="&amp;""),"")</f>
        <v/>
      </c>
      <c r="H119" t="str">
        <f t="shared" ca="1" si="9"/>
        <v/>
      </c>
      <c r="I119" t="str">
        <f ca="1">IF(TODAY()&gt;=$A119,COUNTIFS('Tracking Data'!P$3:P$1000,"&lt;="&amp;A119,'Tracking Data'!Q$3:Q$1000,"="&amp;""),"")</f>
        <v/>
      </c>
      <c r="J119" t="str">
        <f ca="1">IF(TODAY()&gt;=$A119,COUNTIFS('Tracking Data'!Q$3:Q$1000,"&lt;="&amp;B119,'Tracking Data'!R$3:R$1000,"="&amp;""),"")</f>
        <v/>
      </c>
      <c r="K119" t="str">
        <f t="shared" ca="1" si="10"/>
        <v/>
      </c>
      <c r="L119" t="str">
        <f ca="1">IF(TODAY()&gt;=A119,COUNTIFS('Tracking Data'!R$3:R$1000,"&lt;="&amp;A119),"")</f>
        <v/>
      </c>
      <c r="M119" t="str">
        <f t="shared" ca="1" si="7"/>
        <v/>
      </c>
    </row>
    <row r="120" spans="1:13" x14ac:dyDescent="0.25">
      <c r="A120" s="4">
        <v>42917</v>
      </c>
      <c r="B120" t="str">
        <f ca="1">IF(TODAY()&gt;=$A120,COUNTIFS('Tracking Data'!K$3:K$1000,"&lt;="&amp;A120,'Tracking Data'!L$3:L$1000,"="&amp;""),"")</f>
        <v/>
      </c>
      <c r="C120" t="str">
        <f ca="1">IF(TODAY()&gt;=$A120,COUNTIFS('Tracking Data'!L$3:L$1000,"&lt;="&amp;B120,'Tracking Data'!M$3:M$1000,"="&amp;""),"")</f>
        <v/>
      </c>
      <c r="D120" t="str">
        <f ca="1">IF(TODAY()&gt;=$A120,COUNTIFS('Tracking Data'!M$3:M$1000,"&lt;="&amp;C120,'Tracking Data'!N$3:N$1000,"="&amp;""),"")</f>
        <v/>
      </c>
      <c r="E120" t="str">
        <f t="shared" ca="1" si="8"/>
        <v/>
      </c>
      <c r="F120" t="str">
        <f ca="1">IF(TODAY()&gt;=$A120,COUNTIFS('Tracking Data'!N$3:N$1000,"&lt;="&amp;A120,'Tracking Data'!O$3:O$1000,"="&amp;""),"")</f>
        <v/>
      </c>
      <c r="G120" t="str">
        <f ca="1">IF(TODAY()&gt;=$A120,COUNTIFS('Tracking Data'!O$3:O$1000,"&lt;="&amp;B120,'Tracking Data'!P$3:P$1000,"="&amp;""),"")</f>
        <v/>
      </c>
      <c r="H120" t="str">
        <f t="shared" ca="1" si="9"/>
        <v/>
      </c>
      <c r="I120" t="str">
        <f ca="1">IF(TODAY()&gt;=$A120,COUNTIFS('Tracking Data'!P$3:P$1000,"&lt;="&amp;A120,'Tracking Data'!Q$3:Q$1000,"="&amp;""),"")</f>
        <v/>
      </c>
      <c r="J120" t="str">
        <f ca="1">IF(TODAY()&gt;=$A120,COUNTIFS('Tracking Data'!Q$3:Q$1000,"&lt;="&amp;B120,'Tracking Data'!R$3:R$1000,"="&amp;""),"")</f>
        <v/>
      </c>
      <c r="K120" t="str">
        <f t="shared" ca="1" si="10"/>
        <v/>
      </c>
      <c r="L120" t="str">
        <f ca="1">IF(TODAY()&gt;=A120,COUNTIFS('Tracking Data'!R$3:R$1000,"&lt;="&amp;A120),"")</f>
        <v/>
      </c>
      <c r="M120" t="str">
        <f t="shared" ca="1" si="7"/>
        <v/>
      </c>
    </row>
    <row r="121" spans="1:13" x14ac:dyDescent="0.25">
      <c r="A121" s="4">
        <v>42918</v>
      </c>
      <c r="B121" t="str">
        <f ca="1">IF(TODAY()&gt;=$A121,COUNTIFS('Tracking Data'!K$3:K$1000,"&lt;="&amp;A121,'Tracking Data'!L$3:L$1000,"="&amp;""),"")</f>
        <v/>
      </c>
      <c r="C121" t="str">
        <f ca="1">IF(TODAY()&gt;=$A121,COUNTIFS('Tracking Data'!L$3:L$1000,"&lt;="&amp;B121,'Tracking Data'!M$3:M$1000,"="&amp;""),"")</f>
        <v/>
      </c>
      <c r="D121" t="str">
        <f ca="1">IF(TODAY()&gt;=$A121,COUNTIFS('Tracking Data'!M$3:M$1000,"&lt;="&amp;C121,'Tracking Data'!N$3:N$1000,"="&amp;""),"")</f>
        <v/>
      </c>
      <c r="E121" t="str">
        <f t="shared" ca="1" si="8"/>
        <v/>
      </c>
      <c r="F121" t="str">
        <f ca="1">IF(TODAY()&gt;=$A121,COUNTIFS('Tracking Data'!N$3:N$1000,"&lt;="&amp;A121,'Tracking Data'!O$3:O$1000,"="&amp;""),"")</f>
        <v/>
      </c>
      <c r="G121" t="str">
        <f ca="1">IF(TODAY()&gt;=$A121,COUNTIFS('Tracking Data'!O$3:O$1000,"&lt;="&amp;B121,'Tracking Data'!P$3:P$1000,"="&amp;""),"")</f>
        <v/>
      </c>
      <c r="H121" t="str">
        <f t="shared" ca="1" si="9"/>
        <v/>
      </c>
      <c r="I121" t="str">
        <f ca="1">IF(TODAY()&gt;=$A121,COUNTIFS('Tracking Data'!P$3:P$1000,"&lt;="&amp;A121,'Tracking Data'!Q$3:Q$1000,"="&amp;""),"")</f>
        <v/>
      </c>
      <c r="J121" t="str">
        <f ca="1">IF(TODAY()&gt;=$A121,COUNTIFS('Tracking Data'!Q$3:Q$1000,"&lt;="&amp;B121,'Tracking Data'!R$3:R$1000,"="&amp;""),"")</f>
        <v/>
      </c>
      <c r="K121" t="str">
        <f t="shared" ca="1" si="10"/>
        <v/>
      </c>
      <c r="L121" t="str">
        <f ca="1">IF(TODAY()&gt;=A121,COUNTIFS('Tracking Data'!R$3:R$1000,"&lt;="&amp;A121),"")</f>
        <v/>
      </c>
      <c r="M121" t="str">
        <f t="shared" ca="1" si="7"/>
        <v/>
      </c>
    </row>
    <row r="122" spans="1:13" x14ac:dyDescent="0.25">
      <c r="A122" s="4">
        <v>42919</v>
      </c>
      <c r="B122" t="str">
        <f ca="1">IF(TODAY()&gt;=$A122,COUNTIFS('Tracking Data'!K$3:K$1000,"&lt;="&amp;A122,'Tracking Data'!L$3:L$1000,"="&amp;""),"")</f>
        <v/>
      </c>
      <c r="C122" t="str">
        <f ca="1">IF(TODAY()&gt;=$A122,COUNTIFS('Tracking Data'!L$3:L$1000,"&lt;="&amp;B122,'Tracking Data'!M$3:M$1000,"="&amp;""),"")</f>
        <v/>
      </c>
      <c r="D122" t="str">
        <f ca="1">IF(TODAY()&gt;=$A122,COUNTIFS('Tracking Data'!M$3:M$1000,"&lt;="&amp;C122,'Tracking Data'!N$3:N$1000,"="&amp;""),"")</f>
        <v/>
      </c>
      <c r="E122" t="str">
        <f t="shared" ca="1" si="8"/>
        <v/>
      </c>
      <c r="F122" t="str">
        <f ca="1">IF(TODAY()&gt;=$A122,COUNTIFS('Tracking Data'!N$3:N$1000,"&lt;="&amp;A122,'Tracking Data'!O$3:O$1000,"="&amp;""),"")</f>
        <v/>
      </c>
      <c r="G122" t="str">
        <f ca="1">IF(TODAY()&gt;=$A122,COUNTIFS('Tracking Data'!O$3:O$1000,"&lt;="&amp;B122,'Tracking Data'!P$3:P$1000,"="&amp;""),"")</f>
        <v/>
      </c>
      <c r="H122" t="str">
        <f t="shared" ca="1" si="9"/>
        <v/>
      </c>
      <c r="I122" t="str">
        <f ca="1">IF(TODAY()&gt;=$A122,COUNTIFS('Tracking Data'!P$3:P$1000,"&lt;="&amp;A122,'Tracking Data'!Q$3:Q$1000,"="&amp;""),"")</f>
        <v/>
      </c>
      <c r="J122" t="str">
        <f ca="1">IF(TODAY()&gt;=$A122,COUNTIFS('Tracking Data'!Q$3:Q$1000,"&lt;="&amp;B122,'Tracking Data'!R$3:R$1000,"="&amp;""),"")</f>
        <v/>
      </c>
      <c r="K122" t="str">
        <f t="shared" ca="1" si="10"/>
        <v/>
      </c>
      <c r="L122" t="str">
        <f ca="1">IF(TODAY()&gt;=A122,COUNTIFS('Tracking Data'!R$3:R$1000,"&lt;="&amp;A122),"")</f>
        <v/>
      </c>
      <c r="M122" t="str">
        <f t="shared" ca="1" si="7"/>
        <v/>
      </c>
    </row>
    <row r="123" spans="1:13" x14ac:dyDescent="0.25">
      <c r="A123" s="4">
        <v>42920</v>
      </c>
      <c r="B123" t="str">
        <f ca="1">IF(TODAY()&gt;=$A123,COUNTIFS('Tracking Data'!K$3:K$1000,"&lt;="&amp;A123,'Tracking Data'!L$3:L$1000,"="&amp;""),"")</f>
        <v/>
      </c>
      <c r="C123" t="str">
        <f ca="1">IF(TODAY()&gt;=$A123,COUNTIFS('Tracking Data'!L$3:L$1000,"&lt;="&amp;B123,'Tracking Data'!M$3:M$1000,"="&amp;""),"")</f>
        <v/>
      </c>
      <c r="D123" t="str">
        <f ca="1">IF(TODAY()&gt;=$A123,COUNTIFS('Tracking Data'!M$3:M$1000,"&lt;="&amp;C123,'Tracking Data'!N$3:N$1000,"="&amp;""),"")</f>
        <v/>
      </c>
      <c r="E123" t="str">
        <f t="shared" ca="1" si="8"/>
        <v/>
      </c>
      <c r="F123" t="str">
        <f ca="1">IF(TODAY()&gt;=$A123,COUNTIFS('Tracking Data'!N$3:N$1000,"&lt;="&amp;A123,'Tracking Data'!O$3:O$1000,"="&amp;""),"")</f>
        <v/>
      </c>
      <c r="G123" t="str">
        <f ca="1">IF(TODAY()&gt;=$A123,COUNTIFS('Tracking Data'!O$3:O$1000,"&lt;="&amp;B123,'Tracking Data'!P$3:P$1000,"="&amp;""),"")</f>
        <v/>
      </c>
      <c r="H123" t="str">
        <f t="shared" ca="1" si="9"/>
        <v/>
      </c>
      <c r="I123" t="str">
        <f ca="1">IF(TODAY()&gt;=$A123,COUNTIFS('Tracking Data'!P$3:P$1000,"&lt;="&amp;A123,'Tracking Data'!Q$3:Q$1000,"="&amp;""),"")</f>
        <v/>
      </c>
      <c r="J123" t="str">
        <f ca="1">IF(TODAY()&gt;=$A123,COUNTIFS('Tracking Data'!Q$3:Q$1000,"&lt;="&amp;B123,'Tracking Data'!R$3:R$1000,"="&amp;""),"")</f>
        <v/>
      </c>
      <c r="K123" t="str">
        <f t="shared" ca="1" si="10"/>
        <v/>
      </c>
      <c r="L123" t="str">
        <f ca="1">IF(TODAY()&gt;=A123,COUNTIFS('Tracking Data'!R$3:R$1000,"&lt;="&amp;A123),"")</f>
        <v/>
      </c>
      <c r="M123" t="str">
        <f t="shared" ca="1" si="7"/>
        <v/>
      </c>
    </row>
    <row r="124" spans="1:13" x14ac:dyDescent="0.25">
      <c r="A124" s="4">
        <v>42921</v>
      </c>
      <c r="B124" t="str">
        <f ca="1">IF(TODAY()&gt;=$A124,COUNTIFS('Tracking Data'!K$3:K$1000,"&lt;="&amp;A124,'Tracking Data'!L$3:L$1000,"="&amp;""),"")</f>
        <v/>
      </c>
      <c r="C124" t="str">
        <f ca="1">IF(TODAY()&gt;=$A124,COUNTIFS('Tracking Data'!L$3:L$1000,"&lt;="&amp;B124,'Tracking Data'!M$3:M$1000,"="&amp;""),"")</f>
        <v/>
      </c>
      <c r="D124" t="str">
        <f ca="1">IF(TODAY()&gt;=$A124,COUNTIFS('Tracking Data'!M$3:M$1000,"&lt;="&amp;C124,'Tracking Data'!N$3:N$1000,"="&amp;""),"")</f>
        <v/>
      </c>
      <c r="E124" t="str">
        <f t="shared" ca="1" si="8"/>
        <v/>
      </c>
      <c r="F124" t="str">
        <f ca="1">IF(TODAY()&gt;=$A124,COUNTIFS('Tracking Data'!N$3:N$1000,"&lt;="&amp;A124,'Tracking Data'!O$3:O$1000,"="&amp;""),"")</f>
        <v/>
      </c>
      <c r="G124" t="str">
        <f ca="1">IF(TODAY()&gt;=$A124,COUNTIFS('Tracking Data'!O$3:O$1000,"&lt;="&amp;B124,'Tracking Data'!P$3:P$1000,"="&amp;""),"")</f>
        <v/>
      </c>
      <c r="H124" t="str">
        <f t="shared" ca="1" si="9"/>
        <v/>
      </c>
      <c r="I124" t="str">
        <f ca="1">IF(TODAY()&gt;=$A124,COUNTIFS('Tracking Data'!P$3:P$1000,"&lt;="&amp;A124,'Tracking Data'!Q$3:Q$1000,"="&amp;""),"")</f>
        <v/>
      </c>
      <c r="J124" t="str">
        <f ca="1">IF(TODAY()&gt;=$A124,COUNTIFS('Tracking Data'!Q$3:Q$1000,"&lt;="&amp;B124,'Tracking Data'!R$3:R$1000,"="&amp;""),"")</f>
        <v/>
      </c>
      <c r="K124" t="str">
        <f t="shared" ca="1" si="10"/>
        <v/>
      </c>
      <c r="L124" t="str">
        <f ca="1">IF(TODAY()&gt;=A124,COUNTIFS('Tracking Data'!R$3:R$1000,"&lt;="&amp;A124),"")</f>
        <v/>
      </c>
      <c r="M124" t="str">
        <f t="shared" ca="1" si="7"/>
        <v/>
      </c>
    </row>
    <row r="125" spans="1:13" x14ac:dyDescent="0.25">
      <c r="A125" s="4">
        <v>42922</v>
      </c>
      <c r="B125" t="str">
        <f ca="1">IF(TODAY()&gt;=$A125,COUNTIFS('Tracking Data'!K$3:K$1000,"&lt;="&amp;A125,'Tracking Data'!L$3:L$1000,"="&amp;""),"")</f>
        <v/>
      </c>
      <c r="C125" t="str">
        <f ca="1">IF(TODAY()&gt;=$A125,COUNTIFS('Tracking Data'!L$3:L$1000,"&lt;="&amp;B125,'Tracking Data'!M$3:M$1000,"="&amp;""),"")</f>
        <v/>
      </c>
      <c r="D125" t="str">
        <f ca="1">IF(TODAY()&gt;=$A125,COUNTIFS('Tracking Data'!M$3:M$1000,"&lt;="&amp;C125,'Tracking Data'!N$3:N$1000,"="&amp;""),"")</f>
        <v/>
      </c>
      <c r="E125" t="str">
        <f t="shared" ca="1" si="8"/>
        <v/>
      </c>
      <c r="F125" t="str">
        <f ca="1">IF(TODAY()&gt;=$A125,COUNTIFS('Tracking Data'!N$3:N$1000,"&lt;="&amp;A125,'Tracking Data'!O$3:O$1000,"="&amp;""),"")</f>
        <v/>
      </c>
      <c r="G125" t="str">
        <f ca="1">IF(TODAY()&gt;=$A125,COUNTIFS('Tracking Data'!O$3:O$1000,"&lt;="&amp;B125,'Tracking Data'!P$3:P$1000,"="&amp;""),"")</f>
        <v/>
      </c>
      <c r="H125" t="str">
        <f t="shared" ca="1" si="9"/>
        <v/>
      </c>
      <c r="I125" t="str">
        <f ca="1">IF(TODAY()&gt;=$A125,COUNTIFS('Tracking Data'!P$3:P$1000,"&lt;="&amp;A125,'Tracking Data'!Q$3:Q$1000,"="&amp;""),"")</f>
        <v/>
      </c>
      <c r="J125" t="str">
        <f ca="1">IF(TODAY()&gt;=$A125,COUNTIFS('Tracking Data'!Q$3:Q$1000,"&lt;="&amp;B125,'Tracking Data'!R$3:R$1000,"="&amp;""),"")</f>
        <v/>
      </c>
      <c r="K125" t="str">
        <f t="shared" ca="1" si="10"/>
        <v/>
      </c>
      <c r="L125" t="str">
        <f ca="1">IF(TODAY()&gt;=A125,COUNTIFS('Tracking Data'!R$3:R$1000,"&lt;="&amp;A125),"")</f>
        <v/>
      </c>
      <c r="M125" t="str">
        <f t="shared" ca="1" si="7"/>
        <v/>
      </c>
    </row>
    <row r="126" spans="1:13" x14ac:dyDescent="0.25">
      <c r="A126" s="4">
        <v>42923</v>
      </c>
      <c r="B126" t="str">
        <f ca="1">IF(TODAY()&gt;=$A126,COUNTIFS('Tracking Data'!K$3:K$1000,"&lt;="&amp;A126,'Tracking Data'!L$3:L$1000,"="&amp;""),"")</f>
        <v/>
      </c>
      <c r="C126" t="str">
        <f ca="1">IF(TODAY()&gt;=$A126,COUNTIFS('Tracking Data'!L$3:L$1000,"&lt;="&amp;B126,'Tracking Data'!M$3:M$1000,"="&amp;""),"")</f>
        <v/>
      </c>
      <c r="D126" t="str">
        <f ca="1">IF(TODAY()&gt;=$A126,COUNTIFS('Tracking Data'!M$3:M$1000,"&lt;="&amp;C126,'Tracking Data'!N$3:N$1000,"="&amp;""),"")</f>
        <v/>
      </c>
      <c r="E126" t="str">
        <f t="shared" ca="1" si="8"/>
        <v/>
      </c>
      <c r="F126" t="str">
        <f ca="1">IF(TODAY()&gt;=$A126,COUNTIFS('Tracking Data'!N$3:N$1000,"&lt;="&amp;A126,'Tracking Data'!O$3:O$1000,"="&amp;""),"")</f>
        <v/>
      </c>
      <c r="G126" t="str">
        <f ca="1">IF(TODAY()&gt;=$A126,COUNTIFS('Tracking Data'!O$3:O$1000,"&lt;="&amp;B126,'Tracking Data'!P$3:P$1000,"="&amp;""),"")</f>
        <v/>
      </c>
      <c r="H126" t="str">
        <f t="shared" ca="1" si="9"/>
        <v/>
      </c>
      <c r="I126" t="str">
        <f ca="1">IF(TODAY()&gt;=$A126,COUNTIFS('Tracking Data'!P$3:P$1000,"&lt;="&amp;A126,'Tracking Data'!Q$3:Q$1000,"="&amp;""),"")</f>
        <v/>
      </c>
      <c r="J126" t="str">
        <f ca="1">IF(TODAY()&gt;=$A126,COUNTIFS('Tracking Data'!Q$3:Q$1000,"&lt;="&amp;B126,'Tracking Data'!R$3:R$1000,"="&amp;""),"")</f>
        <v/>
      </c>
      <c r="K126" t="str">
        <f t="shared" ca="1" si="10"/>
        <v/>
      </c>
      <c r="L126" t="str">
        <f ca="1">IF(TODAY()&gt;=A126,COUNTIFS('Tracking Data'!R$3:R$1000,"&lt;="&amp;A126),"")</f>
        <v/>
      </c>
      <c r="M126" t="str">
        <f t="shared" ca="1" si="7"/>
        <v/>
      </c>
    </row>
    <row r="127" spans="1:13" x14ac:dyDescent="0.25">
      <c r="A127" s="4">
        <v>42924</v>
      </c>
      <c r="B127" t="str">
        <f ca="1">IF(TODAY()&gt;=$A127,COUNTIFS('Tracking Data'!K$3:K$1000,"&lt;="&amp;A127,'Tracking Data'!L$3:L$1000,"="&amp;""),"")</f>
        <v/>
      </c>
      <c r="C127" t="str">
        <f ca="1">IF(TODAY()&gt;=$A127,COUNTIFS('Tracking Data'!L$3:L$1000,"&lt;="&amp;B127,'Tracking Data'!M$3:M$1000,"="&amp;""),"")</f>
        <v/>
      </c>
      <c r="D127" t="str">
        <f ca="1">IF(TODAY()&gt;=$A127,COUNTIFS('Tracking Data'!M$3:M$1000,"&lt;="&amp;C127,'Tracking Data'!N$3:N$1000,"="&amp;""),"")</f>
        <v/>
      </c>
      <c r="E127" t="str">
        <f t="shared" ca="1" si="8"/>
        <v/>
      </c>
      <c r="F127" t="str">
        <f ca="1">IF(TODAY()&gt;=$A127,COUNTIFS('Tracking Data'!N$3:N$1000,"&lt;="&amp;A127,'Tracking Data'!O$3:O$1000,"="&amp;""),"")</f>
        <v/>
      </c>
      <c r="G127" t="str">
        <f ca="1">IF(TODAY()&gt;=$A127,COUNTIFS('Tracking Data'!O$3:O$1000,"&lt;="&amp;B127,'Tracking Data'!P$3:P$1000,"="&amp;""),"")</f>
        <v/>
      </c>
      <c r="H127" t="str">
        <f t="shared" ca="1" si="9"/>
        <v/>
      </c>
      <c r="I127" t="str">
        <f ca="1">IF(TODAY()&gt;=$A127,COUNTIFS('Tracking Data'!P$3:P$1000,"&lt;="&amp;A127,'Tracking Data'!Q$3:Q$1000,"="&amp;""),"")</f>
        <v/>
      </c>
      <c r="J127" t="str">
        <f ca="1">IF(TODAY()&gt;=$A127,COUNTIFS('Tracking Data'!Q$3:Q$1000,"&lt;="&amp;B127,'Tracking Data'!R$3:R$1000,"="&amp;""),"")</f>
        <v/>
      </c>
      <c r="K127" t="str">
        <f t="shared" ca="1" si="10"/>
        <v/>
      </c>
      <c r="L127" t="str">
        <f ca="1">IF(TODAY()&gt;=A127,COUNTIFS('Tracking Data'!R$3:R$1000,"&lt;="&amp;A127),"")</f>
        <v/>
      </c>
      <c r="M127" t="str">
        <f t="shared" ca="1" si="7"/>
        <v/>
      </c>
    </row>
    <row r="128" spans="1:13" x14ac:dyDescent="0.25">
      <c r="A128" s="4">
        <v>42925</v>
      </c>
      <c r="B128" t="str">
        <f ca="1">IF(TODAY()&gt;=$A128,COUNTIFS('Tracking Data'!K$3:K$1000,"&lt;="&amp;A128,'Tracking Data'!L$3:L$1000,"="&amp;""),"")</f>
        <v/>
      </c>
      <c r="C128" t="str">
        <f ca="1">IF(TODAY()&gt;=$A128,COUNTIFS('Tracking Data'!L$3:L$1000,"&lt;="&amp;B128,'Tracking Data'!M$3:M$1000,"="&amp;""),"")</f>
        <v/>
      </c>
      <c r="D128" t="str">
        <f ca="1">IF(TODAY()&gt;=$A128,COUNTIFS('Tracking Data'!M$3:M$1000,"&lt;="&amp;C128,'Tracking Data'!N$3:N$1000,"="&amp;""),"")</f>
        <v/>
      </c>
      <c r="E128" t="str">
        <f t="shared" ca="1" si="8"/>
        <v/>
      </c>
      <c r="F128" t="str">
        <f ca="1">IF(TODAY()&gt;=$A128,COUNTIFS('Tracking Data'!N$3:N$1000,"&lt;="&amp;A128,'Tracking Data'!O$3:O$1000,"="&amp;""),"")</f>
        <v/>
      </c>
      <c r="G128" t="str">
        <f ca="1">IF(TODAY()&gt;=$A128,COUNTIFS('Tracking Data'!O$3:O$1000,"&lt;="&amp;B128,'Tracking Data'!P$3:P$1000,"="&amp;""),"")</f>
        <v/>
      </c>
      <c r="H128" t="str">
        <f t="shared" ca="1" si="9"/>
        <v/>
      </c>
      <c r="I128" t="str">
        <f ca="1">IF(TODAY()&gt;=$A128,COUNTIFS('Tracking Data'!P$3:P$1000,"&lt;="&amp;A128,'Tracking Data'!Q$3:Q$1000,"="&amp;""),"")</f>
        <v/>
      </c>
      <c r="J128" t="str">
        <f ca="1">IF(TODAY()&gt;=$A128,COUNTIFS('Tracking Data'!Q$3:Q$1000,"&lt;="&amp;B128,'Tracking Data'!R$3:R$1000,"="&amp;""),"")</f>
        <v/>
      </c>
      <c r="K128" t="str">
        <f t="shared" ca="1" si="10"/>
        <v/>
      </c>
      <c r="L128" t="str">
        <f ca="1">IF(TODAY()&gt;=A128,COUNTIFS('Tracking Data'!R$3:R$1000,"&lt;="&amp;A128),"")</f>
        <v/>
      </c>
      <c r="M128" t="str">
        <f t="shared" ca="1" si="7"/>
        <v/>
      </c>
    </row>
    <row r="129" spans="1:13" x14ac:dyDescent="0.25">
      <c r="A129" s="4">
        <v>42926</v>
      </c>
      <c r="B129" t="str">
        <f ca="1">IF(TODAY()&gt;=$A129,COUNTIFS('Tracking Data'!K$3:K$1000,"&lt;="&amp;A129,'Tracking Data'!L$3:L$1000,"="&amp;""),"")</f>
        <v/>
      </c>
      <c r="C129" t="str">
        <f ca="1">IF(TODAY()&gt;=$A129,COUNTIFS('Tracking Data'!L$3:L$1000,"&lt;="&amp;B129,'Tracking Data'!M$3:M$1000,"="&amp;""),"")</f>
        <v/>
      </c>
      <c r="D129" t="str">
        <f ca="1">IF(TODAY()&gt;=$A129,COUNTIFS('Tracking Data'!M$3:M$1000,"&lt;="&amp;C129,'Tracking Data'!N$3:N$1000,"="&amp;""),"")</f>
        <v/>
      </c>
      <c r="E129" t="str">
        <f t="shared" ca="1" si="8"/>
        <v/>
      </c>
      <c r="F129" t="str">
        <f ca="1">IF(TODAY()&gt;=$A129,COUNTIFS('Tracking Data'!N$3:N$1000,"&lt;="&amp;A129,'Tracking Data'!O$3:O$1000,"="&amp;""),"")</f>
        <v/>
      </c>
      <c r="G129" t="str">
        <f ca="1">IF(TODAY()&gt;=$A129,COUNTIFS('Tracking Data'!O$3:O$1000,"&lt;="&amp;B129,'Tracking Data'!P$3:P$1000,"="&amp;""),"")</f>
        <v/>
      </c>
      <c r="H129" t="str">
        <f t="shared" ca="1" si="9"/>
        <v/>
      </c>
      <c r="I129" t="str">
        <f ca="1">IF(TODAY()&gt;=$A129,COUNTIFS('Tracking Data'!P$3:P$1000,"&lt;="&amp;A129,'Tracking Data'!Q$3:Q$1000,"="&amp;""),"")</f>
        <v/>
      </c>
      <c r="J129" t="str">
        <f ca="1">IF(TODAY()&gt;=$A129,COUNTIFS('Tracking Data'!Q$3:Q$1000,"&lt;="&amp;B129,'Tracking Data'!R$3:R$1000,"="&amp;""),"")</f>
        <v/>
      </c>
      <c r="K129" t="str">
        <f t="shared" ca="1" si="10"/>
        <v/>
      </c>
      <c r="L129" t="str">
        <f ca="1">IF(TODAY()&gt;=A129,COUNTIFS('Tracking Data'!R$3:R$1000,"&lt;="&amp;A129),"")</f>
        <v/>
      </c>
      <c r="M129" t="str">
        <f t="shared" ca="1" si="7"/>
        <v/>
      </c>
    </row>
    <row r="130" spans="1:13" x14ac:dyDescent="0.25">
      <c r="A130" s="4">
        <v>42927</v>
      </c>
      <c r="B130" t="str">
        <f ca="1">IF(TODAY()&gt;=$A130,COUNTIFS('Tracking Data'!K$3:K$1000,"&lt;="&amp;A130,'Tracking Data'!L$3:L$1000,"="&amp;""),"")</f>
        <v/>
      </c>
      <c r="C130" t="str">
        <f ca="1">IF(TODAY()&gt;=$A130,COUNTIFS('Tracking Data'!L$3:L$1000,"&lt;="&amp;B130,'Tracking Data'!M$3:M$1000,"="&amp;""),"")</f>
        <v/>
      </c>
      <c r="D130" t="str">
        <f ca="1">IF(TODAY()&gt;=$A130,COUNTIFS('Tracking Data'!M$3:M$1000,"&lt;="&amp;C130,'Tracking Data'!N$3:N$1000,"="&amp;""),"")</f>
        <v/>
      </c>
      <c r="E130" t="str">
        <f t="shared" ca="1" si="8"/>
        <v/>
      </c>
      <c r="F130" t="str">
        <f ca="1">IF(TODAY()&gt;=$A130,COUNTIFS('Tracking Data'!N$3:N$1000,"&lt;="&amp;A130,'Tracking Data'!O$3:O$1000,"="&amp;""),"")</f>
        <v/>
      </c>
      <c r="G130" t="str">
        <f ca="1">IF(TODAY()&gt;=$A130,COUNTIFS('Tracking Data'!O$3:O$1000,"&lt;="&amp;B130,'Tracking Data'!P$3:P$1000,"="&amp;""),"")</f>
        <v/>
      </c>
      <c r="H130" t="str">
        <f t="shared" ca="1" si="9"/>
        <v/>
      </c>
      <c r="I130" t="str">
        <f ca="1">IF(TODAY()&gt;=$A130,COUNTIFS('Tracking Data'!P$3:P$1000,"&lt;="&amp;A130,'Tracking Data'!Q$3:Q$1000,"="&amp;""),"")</f>
        <v/>
      </c>
      <c r="J130" t="str">
        <f ca="1">IF(TODAY()&gt;=$A130,COUNTIFS('Tracking Data'!Q$3:Q$1000,"&lt;="&amp;B130,'Tracking Data'!R$3:R$1000,"="&amp;""),"")</f>
        <v/>
      </c>
      <c r="K130" t="str">
        <f t="shared" ca="1" si="10"/>
        <v/>
      </c>
      <c r="L130" t="str">
        <f ca="1">IF(TODAY()&gt;=A130,COUNTIFS('Tracking Data'!R$3:R$1000,"&lt;="&amp;A130),"")</f>
        <v/>
      </c>
      <c r="M130" t="str">
        <f t="shared" ca="1" si="7"/>
        <v/>
      </c>
    </row>
    <row r="131" spans="1:13" x14ac:dyDescent="0.25">
      <c r="A131" s="4">
        <v>42928</v>
      </c>
      <c r="B131" t="str">
        <f ca="1">IF(TODAY()&gt;=$A131,COUNTIFS('Tracking Data'!K$3:K$1000,"&lt;="&amp;A131,'Tracking Data'!L$3:L$1000,"="&amp;""),"")</f>
        <v/>
      </c>
      <c r="C131" t="str">
        <f ca="1">IF(TODAY()&gt;=$A131,COUNTIFS('Tracking Data'!L$3:L$1000,"&lt;="&amp;B131,'Tracking Data'!M$3:M$1000,"="&amp;""),"")</f>
        <v/>
      </c>
      <c r="D131" t="str">
        <f ca="1">IF(TODAY()&gt;=$A131,COUNTIFS('Tracking Data'!M$3:M$1000,"&lt;="&amp;C131,'Tracking Data'!N$3:N$1000,"="&amp;""),"")</f>
        <v/>
      </c>
      <c r="E131" t="str">
        <f t="shared" ca="1" si="8"/>
        <v/>
      </c>
      <c r="F131" t="str">
        <f ca="1">IF(TODAY()&gt;=$A131,COUNTIFS('Tracking Data'!N$3:N$1000,"&lt;="&amp;A131,'Tracking Data'!O$3:O$1000,"="&amp;""),"")</f>
        <v/>
      </c>
      <c r="G131" t="str">
        <f ca="1">IF(TODAY()&gt;=$A131,COUNTIFS('Tracking Data'!O$3:O$1000,"&lt;="&amp;B131,'Tracking Data'!P$3:P$1000,"="&amp;""),"")</f>
        <v/>
      </c>
      <c r="H131" t="str">
        <f t="shared" ca="1" si="9"/>
        <v/>
      </c>
      <c r="I131" t="str">
        <f ca="1">IF(TODAY()&gt;=$A131,COUNTIFS('Tracking Data'!P$3:P$1000,"&lt;="&amp;A131,'Tracking Data'!Q$3:Q$1000,"="&amp;""),"")</f>
        <v/>
      </c>
      <c r="J131" t="str">
        <f ca="1">IF(TODAY()&gt;=$A131,COUNTIFS('Tracking Data'!Q$3:Q$1000,"&lt;="&amp;B131,'Tracking Data'!R$3:R$1000,"="&amp;""),"")</f>
        <v/>
      </c>
      <c r="K131" t="str">
        <f t="shared" ca="1" si="10"/>
        <v/>
      </c>
      <c r="L131" t="str">
        <f ca="1">IF(TODAY()&gt;=A131,COUNTIFS('Tracking Data'!R$3:R$1000,"&lt;="&amp;A131),"")</f>
        <v/>
      </c>
      <c r="M131" t="str">
        <f t="shared" ca="1" si="7"/>
        <v/>
      </c>
    </row>
    <row r="132" spans="1:13" x14ac:dyDescent="0.25">
      <c r="A132" s="4">
        <v>42929</v>
      </c>
      <c r="B132" t="str">
        <f ca="1">IF(TODAY()&gt;=$A132,COUNTIFS('Tracking Data'!K$3:K$1000,"&lt;="&amp;A132,'Tracking Data'!L$3:L$1000,"="&amp;""),"")</f>
        <v/>
      </c>
      <c r="C132" t="str">
        <f ca="1">IF(TODAY()&gt;=$A132,COUNTIFS('Tracking Data'!L$3:L$1000,"&lt;="&amp;B132,'Tracking Data'!M$3:M$1000,"="&amp;""),"")</f>
        <v/>
      </c>
      <c r="D132" t="str">
        <f ca="1">IF(TODAY()&gt;=$A132,COUNTIFS('Tracking Data'!M$3:M$1000,"&lt;="&amp;C132,'Tracking Data'!N$3:N$1000,"="&amp;""),"")</f>
        <v/>
      </c>
      <c r="E132" t="str">
        <f t="shared" ca="1" si="8"/>
        <v/>
      </c>
      <c r="F132" t="str">
        <f ca="1">IF(TODAY()&gt;=$A132,COUNTIFS('Tracking Data'!N$3:N$1000,"&lt;="&amp;A132,'Tracking Data'!O$3:O$1000,"="&amp;""),"")</f>
        <v/>
      </c>
      <c r="G132" t="str">
        <f ca="1">IF(TODAY()&gt;=$A132,COUNTIFS('Tracking Data'!O$3:O$1000,"&lt;="&amp;B132,'Tracking Data'!P$3:P$1000,"="&amp;""),"")</f>
        <v/>
      </c>
      <c r="H132" t="str">
        <f t="shared" ca="1" si="9"/>
        <v/>
      </c>
      <c r="I132" t="str">
        <f ca="1">IF(TODAY()&gt;=$A132,COUNTIFS('Tracking Data'!P$3:P$1000,"&lt;="&amp;A132,'Tracking Data'!Q$3:Q$1000,"="&amp;""),"")</f>
        <v/>
      </c>
      <c r="J132" t="str">
        <f ca="1">IF(TODAY()&gt;=$A132,COUNTIFS('Tracking Data'!Q$3:Q$1000,"&lt;="&amp;B132,'Tracking Data'!R$3:R$1000,"="&amp;""),"")</f>
        <v/>
      </c>
      <c r="K132" t="str">
        <f t="shared" ca="1" si="10"/>
        <v/>
      </c>
      <c r="L132" t="str">
        <f ca="1">IF(TODAY()&gt;=A132,COUNTIFS('Tracking Data'!R$3:R$1000,"&lt;="&amp;A132),"")</f>
        <v/>
      </c>
      <c r="M132" t="str">
        <f t="shared" ref="M132:M195" ca="1" si="11">IF(TODAY()&gt;=A132,B132+E132+H132+K132+L132-L131,"")</f>
        <v/>
      </c>
    </row>
    <row r="133" spans="1:13" x14ac:dyDescent="0.25">
      <c r="A133" s="4">
        <v>42930</v>
      </c>
      <c r="B133" t="str">
        <f ca="1">IF(TODAY()&gt;=$A133,COUNTIFS('Tracking Data'!K$3:K$1000,"&lt;="&amp;A133,'Tracking Data'!L$3:L$1000,"="&amp;""),"")</f>
        <v/>
      </c>
      <c r="C133" t="str">
        <f ca="1">IF(TODAY()&gt;=$A133,COUNTIFS('Tracking Data'!L$3:L$1000,"&lt;="&amp;B133,'Tracking Data'!M$3:M$1000,"="&amp;""),"")</f>
        <v/>
      </c>
      <c r="D133" t="str">
        <f ca="1">IF(TODAY()&gt;=$A133,COUNTIFS('Tracking Data'!M$3:M$1000,"&lt;="&amp;C133,'Tracking Data'!N$3:N$1000,"="&amp;""),"")</f>
        <v/>
      </c>
      <c r="E133" t="str">
        <f t="shared" ca="1" si="8"/>
        <v/>
      </c>
      <c r="F133" t="str">
        <f ca="1">IF(TODAY()&gt;=$A133,COUNTIFS('Tracking Data'!N$3:N$1000,"&lt;="&amp;A133,'Tracking Data'!O$3:O$1000,"="&amp;""),"")</f>
        <v/>
      </c>
      <c r="G133" t="str">
        <f ca="1">IF(TODAY()&gt;=$A133,COUNTIFS('Tracking Data'!O$3:O$1000,"&lt;="&amp;B133,'Tracking Data'!P$3:P$1000,"="&amp;""),"")</f>
        <v/>
      </c>
      <c r="H133" t="str">
        <f t="shared" ca="1" si="9"/>
        <v/>
      </c>
      <c r="I133" t="str">
        <f ca="1">IF(TODAY()&gt;=$A133,COUNTIFS('Tracking Data'!P$3:P$1000,"&lt;="&amp;A133,'Tracking Data'!Q$3:Q$1000,"="&amp;""),"")</f>
        <v/>
      </c>
      <c r="J133" t="str">
        <f ca="1">IF(TODAY()&gt;=$A133,COUNTIFS('Tracking Data'!Q$3:Q$1000,"&lt;="&amp;B133,'Tracking Data'!R$3:R$1000,"="&amp;""),"")</f>
        <v/>
      </c>
      <c r="K133" t="str">
        <f t="shared" ca="1" si="10"/>
        <v/>
      </c>
      <c r="L133" t="str">
        <f ca="1">IF(TODAY()&gt;=A133,COUNTIFS('Tracking Data'!R$3:R$1000,"&lt;="&amp;A133),"")</f>
        <v/>
      </c>
      <c r="M133" t="str">
        <f t="shared" ca="1" si="11"/>
        <v/>
      </c>
    </row>
    <row r="134" spans="1:13" x14ac:dyDescent="0.25">
      <c r="A134" s="4">
        <v>42931</v>
      </c>
      <c r="B134" t="str">
        <f ca="1">IF(TODAY()&gt;=$A134,COUNTIFS('Tracking Data'!K$3:K$1000,"&lt;="&amp;A134,'Tracking Data'!L$3:L$1000,"="&amp;""),"")</f>
        <v/>
      </c>
      <c r="C134" t="str">
        <f ca="1">IF(TODAY()&gt;=$A134,COUNTIFS('Tracking Data'!L$3:L$1000,"&lt;="&amp;B134,'Tracking Data'!M$3:M$1000,"="&amp;""),"")</f>
        <v/>
      </c>
      <c r="D134" t="str">
        <f ca="1">IF(TODAY()&gt;=$A134,COUNTIFS('Tracking Data'!M$3:M$1000,"&lt;="&amp;C134,'Tracking Data'!N$3:N$1000,"="&amp;""),"")</f>
        <v/>
      </c>
      <c r="E134" t="str">
        <f t="shared" ca="1" si="8"/>
        <v/>
      </c>
      <c r="F134" t="str">
        <f ca="1">IF(TODAY()&gt;=$A134,COUNTIFS('Tracking Data'!N$3:N$1000,"&lt;="&amp;A134,'Tracking Data'!O$3:O$1000,"="&amp;""),"")</f>
        <v/>
      </c>
      <c r="G134" t="str">
        <f ca="1">IF(TODAY()&gt;=$A134,COUNTIFS('Tracking Data'!O$3:O$1000,"&lt;="&amp;B134,'Tracking Data'!P$3:P$1000,"="&amp;""),"")</f>
        <v/>
      </c>
      <c r="H134" t="str">
        <f t="shared" ca="1" si="9"/>
        <v/>
      </c>
      <c r="I134" t="str">
        <f ca="1">IF(TODAY()&gt;=$A134,COUNTIFS('Tracking Data'!P$3:P$1000,"&lt;="&amp;A134,'Tracking Data'!Q$3:Q$1000,"="&amp;""),"")</f>
        <v/>
      </c>
      <c r="J134" t="str">
        <f ca="1">IF(TODAY()&gt;=$A134,COUNTIFS('Tracking Data'!Q$3:Q$1000,"&lt;="&amp;B134,'Tracking Data'!R$3:R$1000,"="&amp;""),"")</f>
        <v/>
      </c>
      <c r="K134" t="str">
        <f t="shared" ca="1" si="10"/>
        <v/>
      </c>
      <c r="L134" t="str">
        <f ca="1">IF(TODAY()&gt;=A134,COUNTIFS('Tracking Data'!R$3:R$1000,"&lt;="&amp;A134),"")</f>
        <v/>
      </c>
      <c r="M134" t="str">
        <f t="shared" ca="1" si="11"/>
        <v/>
      </c>
    </row>
    <row r="135" spans="1:13" x14ac:dyDescent="0.25">
      <c r="A135" s="4">
        <v>42932</v>
      </c>
      <c r="B135" t="str">
        <f ca="1">IF(TODAY()&gt;=$A135,COUNTIFS('Tracking Data'!K$3:K$1000,"&lt;="&amp;A135,'Tracking Data'!L$3:L$1000,"="&amp;""),"")</f>
        <v/>
      </c>
      <c r="C135" t="str">
        <f ca="1">IF(TODAY()&gt;=$A135,COUNTIFS('Tracking Data'!L$3:L$1000,"&lt;="&amp;B135,'Tracking Data'!M$3:M$1000,"="&amp;""),"")</f>
        <v/>
      </c>
      <c r="D135" t="str">
        <f ca="1">IF(TODAY()&gt;=$A135,COUNTIFS('Tracking Data'!M$3:M$1000,"&lt;="&amp;C135,'Tracking Data'!N$3:N$1000,"="&amp;""),"")</f>
        <v/>
      </c>
      <c r="E135" t="str">
        <f t="shared" ca="1" si="8"/>
        <v/>
      </c>
      <c r="F135" t="str">
        <f ca="1">IF(TODAY()&gt;=$A135,COUNTIFS('Tracking Data'!N$3:N$1000,"&lt;="&amp;A135,'Tracking Data'!O$3:O$1000,"="&amp;""),"")</f>
        <v/>
      </c>
      <c r="G135" t="str">
        <f ca="1">IF(TODAY()&gt;=$A135,COUNTIFS('Tracking Data'!O$3:O$1000,"&lt;="&amp;B135,'Tracking Data'!P$3:P$1000,"="&amp;""),"")</f>
        <v/>
      </c>
      <c r="H135" t="str">
        <f t="shared" ca="1" si="9"/>
        <v/>
      </c>
      <c r="I135" t="str">
        <f ca="1">IF(TODAY()&gt;=$A135,COUNTIFS('Tracking Data'!P$3:P$1000,"&lt;="&amp;A135,'Tracking Data'!Q$3:Q$1000,"="&amp;""),"")</f>
        <v/>
      </c>
      <c r="J135" t="str">
        <f ca="1">IF(TODAY()&gt;=$A135,COUNTIFS('Tracking Data'!Q$3:Q$1000,"&lt;="&amp;B135,'Tracking Data'!R$3:R$1000,"="&amp;""),"")</f>
        <v/>
      </c>
      <c r="K135" t="str">
        <f t="shared" ca="1" si="10"/>
        <v/>
      </c>
      <c r="L135" t="str">
        <f ca="1">IF(TODAY()&gt;=A135,COUNTIFS('Tracking Data'!R$3:R$1000,"&lt;="&amp;A135),"")</f>
        <v/>
      </c>
      <c r="M135" t="str">
        <f t="shared" ca="1" si="11"/>
        <v/>
      </c>
    </row>
    <row r="136" spans="1:13" x14ac:dyDescent="0.25">
      <c r="A136" s="4">
        <v>42933</v>
      </c>
      <c r="B136" t="str">
        <f ca="1">IF(TODAY()&gt;=$A136,COUNTIFS('Tracking Data'!K$3:K$1000,"&lt;="&amp;A136,'Tracking Data'!L$3:L$1000,"="&amp;""),"")</f>
        <v/>
      </c>
      <c r="C136" t="str">
        <f ca="1">IF(TODAY()&gt;=$A136,COUNTIFS('Tracking Data'!L$3:L$1000,"&lt;="&amp;B136,'Tracking Data'!M$3:M$1000,"="&amp;""),"")</f>
        <v/>
      </c>
      <c r="D136" t="str">
        <f ca="1">IF(TODAY()&gt;=$A136,COUNTIFS('Tracking Data'!M$3:M$1000,"&lt;="&amp;C136,'Tracking Data'!N$3:N$1000,"="&amp;""),"")</f>
        <v/>
      </c>
      <c r="E136" t="str">
        <f t="shared" ca="1" si="8"/>
        <v/>
      </c>
      <c r="F136" t="str">
        <f ca="1">IF(TODAY()&gt;=$A136,COUNTIFS('Tracking Data'!N$3:N$1000,"&lt;="&amp;A136,'Tracking Data'!O$3:O$1000,"="&amp;""),"")</f>
        <v/>
      </c>
      <c r="G136" t="str">
        <f ca="1">IF(TODAY()&gt;=$A136,COUNTIFS('Tracking Data'!O$3:O$1000,"&lt;="&amp;B136,'Tracking Data'!P$3:P$1000,"="&amp;""),"")</f>
        <v/>
      </c>
      <c r="H136" t="str">
        <f t="shared" ca="1" si="9"/>
        <v/>
      </c>
      <c r="I136" t="str">
        <f ca="1">IF(TODAY()&gt;=$A136,COUNTIFS('Tracking Data'!P$3:P$1000,"&lt;="&amp;A136,'Tracking Data'!Q$3:Q$1000,"="&amp;""),"")</f>
        <v/>
      </c>
      <c r="J136" t="str">
        <f ca="1">IF(TODAY()&gt;=$A136,COUNTIFS('Tracking Data'!Q$3:Q$1000,"&lt;="&amp;B136,'Tracking Data'!R$3:R$1000,"="&amp;""),"")</f>
        <v/>
      </c>
      <c r="K136" t="str">
        <f t="shared" ca="1" si="10"/>
        <v/>
      </c>
      <c r="L136" t="str">
        <f ca="1">IF(TODAY()&gt;=A136,COUNTIFS('Tracking Data'!R$3:R$1000,"&lt;="&amp;A136),"")</f>
        <v/>
      </c>
      <c r="M136" t="str">
        <f t="shared" ca="1" si="11"/>
        <v/>
      </c>
    </row>
    <row r="137" spans="1:13" x14ac:dyDescent="0.25">
      <c r="A137" s="4">
        <v>42934</v>
      </c>
      <c r="B137" t="str">
        <f ca="1">IF(TODAY()&gt;=$A137,COUNTIFS('Tracking Data'!K$3:K$1000,"&lt;="&amp;A137,'Tracking Data'!L$3:L$1000,"="&amp;""),"")</f>
        <v/>
      </c>
      <c r="C137" t="str">
        <f ca="1">IF(TODAY()&gt;=$A137,COUNTIFS('Tracking Data'!L$3:L$1000,"&lt;="&amp;B137,'Tracking Data'!M$3:M$1000,"="&amp;""),"")</f>
        <v/>
      </c>
      <c r="D137" t="str">
        <f ca="1">IF(TODAY()&gt;=$A137,COUNTIFS('Tracking Data'!M$3:M$1000,"&lt;="&amp;C137,'Tracking Data'!N$3:N$1000,"="&amp;""),"")</f>
        <v/>
      </c>
      <c r="E137" t="str">
        <f t="shared" ca="1" si="8"/>
        <v/>
      </c>
      <c r="F137" t="str">
        <f ca="1">IF(TODAY()&gt;=$A137,COUNTIFS('Tracking Data'!N$3:N$1000,"&lt;="&amp;A137,'Tracking Data'!O$3:O$1000,"="&amp;""),"")</f>
        <v/>
      </c>
      <c r="G137" t="str">
        <f ca="1">IF(TODAY()&gt;=$A137,COUNTIFS('Tracking Data'!O$3:O$1000,"&lt;="&amp;B137,'Tracking Data'!P$3:P$1000,"="&amp;""),"")</f>
        <v/>
      </c>
      <c r="H137" t="str">
        <f t="shared" ca="1" si="9"/>
        <v/>
      </c>
      <c r="I137" t="str">
        <f ca="1">IF(TODAY()&gt;=$A137,COUNTIFS('Tracking Data'!P$3:P$1000,"&lt;="&amp;A137,'Tracking Data'!Q$3:Q$1000,"="&amp;""),"")</f>
        <v/>
      </c>
      <c r="J137" t="str">
        <f ca="1">IF(TODAY()&gt;=$A137,COUNTIFS('Tracking Data'!Q$3:Q$1000,"&lt;="&amp;B137,'Tracking Data'!R$3:R$1000,"="&amp;""),"")</f>
        <v/>
      </c>
      <c r="K137" t="str">
        <f t="shared" ca="1" si="10"/>
        <v/>
      </c>
      <c r="L137" t="str">
        <f ca="1">IF(TODAY()&gt;=A137,COUNTIFS('Tracking Data'!R$3:R$1000,"&lt;="&amp;A137),"")</f>
        <v/>
      </c>
      <c r="M137" t="str">
        <f t="shared" ca="1" si="11"/>
        <v/>
      </c>
    </row>
    <row r="138" spans="1:13" x14ac:dyDescent="0.25">
      <c r="A138" s="4">
        <v>42935</v>
      </c>
      <c r="B138" t="str">
        <f ca="1">IF(TODAY()&gt;=$A138,COUNTIFS('Tracking Data'!K$3:K$1000,"&lt;="&amp;A138,'Tracking Data'!L$3:L$1000,"="&amp;""),"")</f>
        <v/>
      </c>
      <c r="C138" t="str">
        <f ca="1">IF(TODAY()&gt;=$A138,COUNTIFS('Tracking Data'!L$3:L$1000,"&lt;="&amp;B138,'Tracking Data'!M$3:M$1000,"="&amp;""),"")</f>
        <v/>
      </c>
      <c r="D138" t="str">
        <f ca="1">IF(TODAY()&gt;=$A138,COUNTIFS('Tracking Data'!M$3:M$1000,"&lt;="&amp;C138,'Tracking Data'!N$3:N$1000,"="&amp;""),"")</f>
        <v/>
      </c>
      <c r="E138" t="str">
        <f t="shared" ca="1" si="8"/>
        <v/>
      </c>
      <c r="F138" t="str">
        <f ca="1">IF(TODAY()&gt;=$A138,COUNTIFS('Tracking Data'!N$3:N$1000,"&lt;="&amp;A138,'Tracking Data'!O$3:O$1000,"="&amp;""),"")</f>
        <v/>
      </c>
      <c r="G138" t="str">
        <f ca="1">IF(TODAY()&gt;=$A138,COUNTIFS('Tracking Data'!O$3:O$1000,"&lt;="&amp;B138,'Tracking Data'!P$3:P$1000,"="&amp;""),"")</f>
        <v/>
      </c>
      <c r="H138" t="str">
        <f t="shared" ca="1" si="9"/>
        <v/>
      </c>
      <c r="I138" t="str">
        <f ca="1">IF(TODAY()&gt;=$A138,COUNTIFS('Tracking Data'!P$3:P$1000,"&lt;="&amp;A138,'Tracking Data'!Q$3:Q$1000,"="&amp;""),"")</f>
        <v/>
      </c>
      <c r="J138" t="str">
        <f ca="1">IF(TODAY()&gt;=$A138,COUNTIFS('Tracking Data'!Q$3:Q$1000,"&lt;="&amp;B138,'Tracking Data'!R$3:R$1000,"="&amp;""),"")</f>
        <v/>
      </c>
      <c r="K138" t="str">
        <f t="shared" ca="1" si="10"/>
        <v/>
      </c>
      <c r="L138" t="str">
        <f ca="1">IF(TODAY()&gt;=A138,COUNTIFS('Tracking Data'!R$3:R$1000,"&lt;="&amp;A138),"")</f>
        <v/>
      </c>
      <c r="M138" t="str">
        <f t="shared" ca="1" si="11"/>
        <v/>
      </c>
    </row>
    <row r="139" spans="1:13" x14ac:dyDescent="0.25">
      <c r="A139" s="4">
        <v>42936</v>
      </c>
      <c r="B139" t="str">
        <f ca="1">IF(TODAY()&gt;=$A139,COUNTIFS('Tracking Data'!K$3:K$1000,"&lt;="&amp;A139,'Tracking Data'!L$3:L$1000,"="&amp;""),"")</f>
        <v/>
      </c>
      <c r="C139" t="str">
        <f ca="1">IF(TODAY()&gt;=$A139,COUNTIFS('Tracking Data'!L$3:L$1000,"&lt;="&amp;B139,'Tracking Data'!M$3:M$1000,"="&amp;""),"")</f>
        <v/>
      </c>
      <c r="D139" t="str">
        <f ca="1">IF(TODAY()&gt;=$A139,COUNTIFS('Tracking Data'!M$3:M$1000,"&lt;="&amp;C139,'Tracking Data'!N$3:N$1000,"="&amp;""),"")</f>
        <v/>
      </c>
      <c r="E139" t="str">
        <f t="shared" ca="1" si="8"/>
        <v/>
      </c>
      <c r="F139" t="str">
        <f ca="1">IF(TODAY()&gt;=$A139,COUNTIFS('Tracking Data'!N$3:N$1000,"&lt;="&amp;A139,'Tracking Data'!O$3:O$1000,"="&amp;""),"")</f>
        <v/>
      </c>
      <c r="G139" t="str">
        <f ca="1">IF(TODAY()&gt;=$A139,COUNTIFS('Tracking Data'!O$3:O$1000,"&lt;="&amp;B139,'Tracking Data'!P$3:P$1000,"="&amp;""),"")</f>
        <v/>
      </c>
      <c r="H139" t="str">
        <f t="shared" ca="1" si="9"/>
        <v/>
      </c>
      <c r="I139" t="str">
        <f ca="1">IF(TODAY()&gt;=$A139,COUNTIFS('Tracking Data'!P$3:P$1000,"&lt;="&amp;A139,'Tracking Data'!Q$3:Q$1000,"="&amp;""),"")</f>
        <v/>
      </c>
      <c r="J139" t="str">
        <f ca="1">IF(TODAY()&gt;=$A139,COUNTIFS('Tracking Data'!Q$3:Q$1000,"&lt;="&amp;B139,'Tracking Data'!R$3:R$1000,"="&amp;""),"")</f>
        <v/>
      </c>
      <c r="K139" t="str">
        <f t="shared" ca="1" si="10"/>
        <v/>
      </c>
      <c r="L139" t="str">
        <f ca="1">IF(TODAY()&gt;=A139,COUNTIFS('Tracking Data'!R$3:R$1000,"&lt;="&amp;A139),"")</f>
        <v/>
      </c>
      <c r="M139" t="str">
        <f t="shared" ca="1" si="11"/>
        <v/>
      </c>
    </row>
    <row r="140" spans="1:13" x14ac:dyDescent="0.25">
      <c r="A140" s="4">
        <v>42937</v>
      </c>
      <c r="B140" t="str">
        <f ca="1">IF(TODAY()&gt;=$A140,COUNTIFS('Tracking Data'!K$3:K$1000,"&lt;="&amp;A140,'Tracking Data'!L$3:L$1000,"="&amp;""),"")</f>
        <v/>
      </c>
      <c r="C140" t="str">
        <f ca="1">IF(TODAY()&gt;=$A140,COUNTIFS('Tracking Data'!L$3:L$1000,"&lt;="&amp;B140,'Tracking Data'!M$3:M$1000,"="&amp;""),"")</f>
        <v/>
      </c>
      <c r="D140" t="str">
        <f ca="1">IF(TODAY()&gt;=$A140,COUNTIFS('Tracking Data'!M$3:M$1000,"&lt;="&amp;C140,'Tracking Data'!N$3:N$1000,"="&amp;""),"")</f>
        <v/>
      </c>
      <c r="E140" t="str">
        <f t="shared" ca="1" si="8"/>
        <v/>
      </c>
      <c r="F140" t="str">
        <f ca="1">IF(TODAY()&gt;=$A140,COUNTIFS('Tracking Data'!N$3:N$1000,"&lt;="&amp;A140,'Tracking Data'!O$3:O$1000,"="&amp;""),"")</f>
        <v/>
      </c>
      <c r="G140" t="str">
        <f ca="1">IF(TODAY()&gt;=$A140,COUNTIFS('Tracking Data'!O$3:O$1000,"&lt;="&amp;B140,'Tracking Data'!P$3:P$1000,"="&amp;""),"")</f>
        <v/>
      </c>
      <c r="H140" t="str">
        <f t="shared" ca="1" si="9"/>
        <v/>
      </c>
      <c r="I140" t="str">
        <f ca="1">IF(TODAY()&gt;=$A140,COUNTIFS('Tracking Data'!P$3:P$1000,"&lt;="&amp;A140,'Tracking Data'!Q$3:Q$1000,"="&amp;""),"")</f>
        <v/>
      </c>
      <c r="J140" t="str">
        <f ca="1">IF(TODAY()&gt;=$A140,COUNTIFS('Tracking Data'!Q$3:Q$1000,"&lt;="&amp;B140,'Tracking Data'!R$3:R$1000,"="&amp;""),"")</f>
        <v/>
      </c>
      <c r="K140" t="str">
        <f t="shared" ca="1" si="10"/>
        <v/>
      </c>
      <c r="L140" t="str">
        <f ca="1">IF(TODAY()&gt;=A140,COUNTIFS('Tracking Data'!R$3:R$1000,"&lt;="&amp;A140),"")</f>
        <v/>
      </c>
      <c r="M140" t="str">
        <f t="shared" ca="1" si="11"/>
        <v/>
      </c>
    </row>
    <row r="141" spans="1:13" x14ac:dyDescent="0.25">
      <c r="A141" s="4">
        <v>42938</v>
      </c>
      <c r="B141" t="str">
        <f ca="1">IF(TODAY()&gt;=$A141,COUNTIFS('Tracking Data'!K$3:K$1000,"&lt;="&amp;A141,'Tracking Data'!L$3:L$1000,"="&amp;""),"")</f>
        <v/>
      </c>
      <c r="C141" t="str">
        <f ca="1">IF(TODAY()&gt;=$A141,COUNTIFS('Tracking Data'!L$3:L$1000,"&lt;="&amp;B141,'Tracking Data'!M$3:M$1000,"="&amp;""),"")</f>
        <v/>
      </c>
      <c r="D141" t="str">
        <f ca="1">IF(TODAY()&gt;=$A141,COUNTIFS('Tracking Data'!M$3:M$1000,"&lt;="&amp;C141,'Tracking Data'!N$3:N$1000,"="&amp;""),"")</f>
        <v/>
      </c>
      <c r="E141" t="str">
        <f t="shared" ca="1" si="8"/>
        <v/>
      </c>
      <c r="F141" t="str">
        <f ca="1">IF(TODAY()&gt;=$A141,COUNTIFS('Tracking Data'!N$3:N$1000,"&lt;="&amp;A141,'Tracking Data'!O$3:O$1000,"="&amp;""),"")</f>
        <v/>
      </c>
      <c r="G141" t="str">
        <f ca="1">IF(TODAY()&gt;=$A141,COUNTIFS('Tracking Data'!O$3:O$1000,"&lt;="&amp;B141,'Tracking Data'!P$3:P$1000,"="&amp;""),"")</f>
        <v/>
      </c>
      <c r="H141" t="str">
        <f t="shared" ca="1" si="9"/>
        <v/>
      </c>
      <c r="I141" t="str">
        <f ca="1">IF(TODAY()&gt;=$A141,COUNTIFS('Tracking Data'!P$3:P$1000,"&lt;="&amp;A141,'Tracking Data'!Q$3:Q$1000,"="&amp;""),"")</f>
        <v/>
      </c>
      <c r="J141" t="str">
        <f ca="1">IF(TODAY()&gt;=$A141,COUNTIFS('Tracking Data'!Q$3:Q$1000,"&lt;="&amp;B141,'Tracking Data'!R$3:R$1000,"="&amp;""),"")</f>
        <v/>
      </c>
      <c r="K141" t="str">
        <f t="shared" ca="1" si="10"/>
        <v/>
      </c>
      <c r="L141" t="str">
        <f ca="1">IF(TODAY()&gt;=A141,COUNTIFS('Tracking Data'!R$3:R$1000,"&lt;="&amp;A141),"")</f>
        <v/>
      </c>
      <c r="M141" t="str">
        <f t="shared" ca="1" si="11"/>
        <v/>
      </c>
    </row>
    <row r="142" spans="1:13" x14ac:dyDescent="0.25">
      <c r="A142" s="4">
        <v>42939</v>
      </c>
      <c r="B142" t="str">
        <f ca="1">IF(TODAY()&gt;=$A142,COUNTIFS('Tracking Data'!K$3:K$1000,"&lt;="&amp;A142,'Tracking Data'!L$3:L$1000,"="&amp;""),"")</f>
        <v/>
      </c>
      <c r="C142" t="str">
        <f ca="1">IF(TODAY()&gt;=$A142,COUNTIFS('Tracking Data'!L$3:L$1000,"&lt;="&amp;B142,'Tracking Data'!M$3:M$1000,"="&amp;""),"")</f>
        <v/>
      </c>
      <c r="D142" t="str">
        <f ca="1">IF(TODAY()&gt;=$A142,COUNTIFS('Tracking Data'!M$3:M$1000,"&lt;="&amp;C142,'Tracking Data'!N$3:N$1000,"="&amp;""),"")</f>
        <v/>
      </c>
      <c r="E142" t="str">
        <f t="shared" ca="1" si="8"/>
        <v/>
      </c>
      <c r="F142" t="str">
        <f ca="1">IF(TODAY()&gt;=$A142,COUNTIFS('Tracking Data'!N$3:N$1000,"&lt;="&amp;A142,'Tracking Data'!O$3:O$1000,"="&amp;""),"")</f>
        <v/>
      </c>
      <c r="G142" t="str">
        <f ca="1">IF(TODAY()&gt;=$A142,COUNTIFS('Tracking Data'!O$3:O$1000,"&lt;="&amp;B142,'Tracking Data'!P$3:P$1000,"="&amp;""),"")</f>
        <v/>
      </c>
      <c r="H142" t="str">
        <f t="shared" ca="1" si="9"/>
        <v/>
      </c>
      <c r="I142" t="str">
        <f ca="1">IF(TODAY()&gt;=$A142,COUNTIFS('Tracking Data'!P$3:P$1000,"&lt;="&amp;A142,'Tracking Data'!Q$3:Q$1000,"="&amp;""),"")</f>
        <v/>
      </c>
      <c r="J142" t="str">
        <f ca="1">IF(TODAY()&gt;=$A142,COUNTIFS('Tracking Data'!Q$3:Q$1000,"&lt;="&amp;B142,'Tracking Data'!R$3:R$1000,"="&amp;""),"")</f>
        <v/>
      </c>
      <c r="K142" t="str">
        <f t="shared" ca="1" si="10"/>
        <v/>
      </c>
      <c r="L142" t="str">
        <f ca="1">IF(TODAY()&gt;=A142,COUNTIFS('Tracking Data'!R$3:R$1000,"&lt;="&amp;A142),"")</f>
        <v/>
      </c>
      <c r="M142" t="str">
        <f t="shared" ca="1" si="11"/>
        <v/>
      </c>
    </row>
    <row r="143" spans="1:13" x14ac:dyDescent="0.25">
      <c r="A143" s="4">
        <v>42940</v>
      </c>
      <c r="B143" t="str">
        <f ca="1">IF(TODAY()&gt;=$A143,COUNTIFS('Tracking Data'!K$3:K$1000,"&lt;="&amp;A143,'Tracking Data'!L$3:L$1000,"="&amp;""),"")</f>
        <v/>
      </c>
      <c r="C143" t="str">
        <f ca="1">IF(TODAY()&gt;=$A143,COUNTIFS('Tracking Data'!L$3:L$1000,"&lt;="&amp;B143,'Tracking Data'!M$3:M$1000,"="&amp;""),"")</f>
        <v/>
      </c>
      <c r="D143" t="str">
        <f ca="1">IF(TODAY()&gt;=$A143,COUNTIFS('Tracking Data'!M$3:M$1000,"&lt;="&amp;C143,'Tracking Data'!N$3:N$1000,"="&amp;""),"")</f>
        <v/>
      </c>
      <c r="E143" t="str">
        <f t="shared" ref="E143:E206" ca="1" si="12">IF(D143&lt;&gt;"",SUM(C143:D143),"")</f>
        <v/>
      </c>
      <c r="F143" t="str">
        <f ca="1">IF(TODAY()&gt;=$A143,COUNTIFS('Tracking Data'!N$3:N$1000,"&lt;="&amp;A143,'Tracking Data'!O$3:O$1000,"="&amp;""),"")</f>
        <v/>
      </c>
      <c r="G143" t="str">
        <f ca="1">IF(TODAY()&gt;=$A143,COUNTIFS('Tracking Data'!O$3:O$1000,"&lt;="&amp;B143,'Tracking Data'!P$3:P$1000,"="&amp;""),"")</f>
        <v/>
      </c>
      <c r="H143" t="str">
        <f t="shared" ref="H143:H206" ca="1" si="13">IF(G143&lt;&gt;"",SUM(F143:G143),"")</f>
        <v/>
      </c>
      <c r="I143" t="str">
        <f ca="1">IF(TODAY()&gt;=$A143,COUNTIFS('Tracking Data'!P$3:P$1000,"&lt;="&amp;A143,'Tracking Data'!Q$3:Q$1000,"="&amp;""),"")</f>
        <v/>
      </c>
      <c r="J143" t="str">
        <f ca="1">IF(TODAY()&gt;=$A143,COUNTIFS('Tracking Data'!Q$3:Q$1000,"&lt;="&amp;B143,'Tracking Data'!R$3:R$1000,"="&amp;""),"")</f>
        <v/>
      </c>
      <c r="K143" t="str">
        <f t="shared" ref="K143:K206" ca="1" si="14">IF(J143&lt;&gt;"",SUM(I143:J143),"")</f>
        <v/>
      </c>
      <c r="L143" t="str">
        <f ca="1">IF(TODAY()&gt;=A143,COUNTIFS('Tracking Data'!R$3:R$1000,"&lt;="&amp;A143),"")</f>
        <v/>
      </c>
      <c r="M143" t="str">
        <f t="shared" ca="1" si="11"/>
        <v/>
      </c>
    </row>
    <row r="144" spans="1:13" x14ac:dyDescent="0.25">
      <c r="A144" s="4">
        <v>42941</v>
      </c>
      <c r="B144" t="str">
        <f ca="1">IF(TODAY()&gt;=$A144,COUNTIFS('Tracking Data'!K$3:K$1000,"&lt;="&amp;A144,'Tracking Data'!L$3:L$1000,"="&amp;""),"")</f>
        <v/>
      </c>
      <c r="C144" t="str">
        <f ca="1">IF(TODAY()&gt;=$A144,COUNTIFS('Tracking Data'!L$3:L$1000,"&lt;="&amp;B144,'Tracking Data'!M$3:M$1000,"="&amp;""),"")</f>
        <v/>
      </c>
      <c r="D144" t="str">
        <f ca="1">IF(TODAY()&gt;=$A144,COUNTIFS('Tracking Data'!M$3:M$1000,"&lt;="&amp;C144,'Tracking Data'!N$3:N$1000,"="&amp;""),"")</f>
        <v/>
      </c>
      <c r="E144" t="str">
        <f t="shared" ca="1" si="12"/>
        <v/>
      </c>
      <c r="F144" t="str">
        <f ca="1">IF(TODAY()&gt;=$A144,COUNTIFS('Tracking Data'!N$3:N$1000,"&lt;="&amp;A144,'Tracking Data'!O$3:O$1000,"="&amp;""),"")</f>
        <v/>
      </c>
      <c r="G144" t="str">
        <f ca="1">IF(TODAY()&gt;=$A144,COUNTIFS('Tracking Data'!O$3:O$1000,"&lt;="&amp;B144,'Tracking Data'!P$3:P$1000,"="&amp;""),"")</f>
        <v/>
      </c>
      <c r="H144" t="str">
        <f t="shared" ca="1" si="13"/>
        <v/>
      </c>
      <c r="I144" t="str">
        <f ca="1">IF(TODAY()&gt;=$A144,COUNTIFS('Tracking Data'!P$3:P$1000,"&lt;="&amp;A144,'Tracking Data'!Q$3:Q$1000,"="&amp;""),"")</f>
        <v/>
      </c>
      <c r="J144" t="str">
        <f ca="1">IF(TODAY()&gt;=$A144,COUNTIFS('Tracking Data'!Q$3:Q$1000,"&lt;="&amp;B144,'Tracking Data'!R$3:R$1000,"="&amp;""),"")</f>
        <v/>
      </c>
      <c r="K144" t="str">
        <f t="shared" ca="1" si="14"/>
        <v/>
      </c>
      <c r="L144" t="str">
        <f ca="1">IF(TODAY()&gt;=A144,COUNTIFS('Tracking Data'!R$3:R$1000,"&lt;="&amp;A144),"")</f>
        <v/>
      </c>
      <c r="M144" t="str">
        <f t="shared" ca="1" si="11"/>
        <v/>
      </c>
    </row>
    <row r="145" spans="1:13" x14ac:dyDescent="0.25">
      <c r="A145" s="4">
        <v>42942</v>
      </c>
      <c r="B145" t="str">
        <f ca="1">IF(TODAY()&gt;=$A145,COUNTIFS('Tracking Data'!K$3:K$1000,"&lt;="&amp;A145,'Tracking Data'!L$3:L$1000,"="&amp;""),"")</f>
        <v/>
      </c>
      <c r="C145" t="str">
        <f ca="1">IF(TODAY()&gt;=$A145,COUNTIFS('Tracking Data'!L$3:L$1000,"&lt;="&amp;B145,'Tracking Data'!M$3:M$1000,"="&amp;""),"")</f>
        <v/>
      </c>
      <c r="D145" t="str">
        <f ca="1">IF(TODAY()&gt;=$A145,COUNTIFS('Tracking Data'!M$3:M$1000,"&lt;="&amp;C145,'Tracking Data'!N$3:N$1000,"="&amp;""),"")</f>
        <v/>
      </c>
      <c r="E145" t="str">
        <f t="shared" ca="1" si="12"/>
        <v/>
      </c>
      <c r="F145" t="str">
        <f ca="1">IF(TODAY()&gt;=$A145,COUNTIFS('Tracking Data'!N$3:N$1000,"&lt;="&amp;A145,'Tracking Data'!O$3:O$1000,"="&amp;""),"")</f>
        <v/>
      </c>
      <c r="G145" t="str">
        <f ca="1">IF(TODAY()&gt;=$A145,COUNTIFS('Tracking Data'!O$3:O$1000,"&lt;="&amp;B145,'Tracking Data'!P$3:P$1000,"="&amp;""),"")</f>
        <v/>
      </c>
      <c r="H145" t="str">
        <f t="shared" ca="1" si="13"/>
        <v/>
      </c>
      <c r="I145" t="str">
        <f ca="1">IF(TODAY()&gt;=$A145,COUNTIFS('Tracking Data'!P$3:P$1000,"&lt;="&amp;A145,'Tracking Data'!Q$3:Q$1000,"="&amp;""),"")</f>
        <v/>
      </c>
      <c r="J145" t="str">
        <f ca="1">IF(TODAY()&gt;=$A145,COUNTIFS('Tracking Data'!Q$3:Q$1000,"&lt;="&amp;B145,'Tracking Data'!R$3:R$1000,"="&amp;""),"")</f>
        <v/>
      </c>
      <c r="K145" t="str">
        <f t="shared" ca="1" si="14"/>
        <v/>
      </c>
      <c r="L145" t="str">
        <f ca="1">IF(TODAY()&gt;=A145,COUNTIFS('Tracking Data'!R$3:R$1000,"&lt;="&amp;A145),"")</f>
        <v/>
      </c>
      <c r="M145" t="str">
        <f t="shared" ca="1" si="11"/>
        <v/>
      </c>
    </row>
    <row r="146" spans="1:13" x14ac:dyDescent="0.25">
      <c r="A146" s="4">
        <v>42943</v>
      </c>
      <c r="B146" t="str">
        <f ca="1">IF(TODAY()&gt;=$A146,COUNTIFS('Tracking Data'!K$3:K$1000,"&lt;="&amp;A146,'Tracking Data'!L$3:L$1000,"="&amp;""),"")</f>
        <v/>
      </c>
      <c r="C146" t="str">
        <f ca="1">IF(TODAY()&gt;=$A146,COUNTIFS('Tracking Data'!L$3:L$1000,"&lt;="&amp;B146,'Tracking Data'!M$3:M$1000,"="&amp;""),"")</f>
        <v/>
      </c>
      <c r="D146" t="str">
        <f ca="1">IF(TODAY()&gt;=$A146,COUNTIFS('Tracking Data'!M$3:M$1000,"&lt;="&amp;C146,'Tracking Data'!N$3:N$1000,"="&amp;""),"")</f>
        <v/>
      </c>
      <c r="E146" t="str">
        <f t="shared" ca="1" si="12"/>
        <v/>
      </c>
      <c r="F146" t="str">
        <f ca="1">IF(TODAY()&gt;=$A146,COUNTIFS('Tracking Data'!N$3:N$1000,"&lt;="&amp;A146,'Tracking Data'!O$3:O$1000,"="&amp;""),"")</f>
        <v/>
      </c>
      <c r="G146" t="str">
        <f ca="1">IF(TODAY()&gt;=$A146,COUNTIFS('Tracking Data'!O$3:O$1000,"&lt;="&amp;B146,'Tracking Data'!P$3:P$1000,"="&amp;""),"")</f>
        <v/>
      </c>
      <c r="H146" t="str">
        <f t="shared" ca="1" si="13"/>
        <v/>
      </c>
      <c r="I146" t="str">
        <f ca="1">IF(TODAY()&gt;=$A146,COUNTIFS('Tracking Data'!P$3:P$1000,"&lt;="&amp;A146,'Tracking Data'!Q$3:Q$1000,"="&amp;""),"")</f>
        <v/>
      </c>
      <c r="J146" t="str">
        <f ca="1">IF(TODAY()&gt;=$A146,COUNTIFS('Tracking Data'!Q$3:Q$1000,"&lt;="&amp;B146,'Tracking Data'!R$3:R$1000,"="&amp;""),"")</f>
        <v/>
      </c>
      <c r="K146" t="str">
        <f t="shared" ca="1" si="14"/>
        <v/>
      </c>
      <c r="L146" t="str">
        <f ca="1">IF(TODAY()&gt;=A146,COUNTIFS('Tracking Data'!R$3:R$1000,"&lt;="&amp;A146),"")</f>
        <v/>
      </c>
      <c r="M146" t="str">
        <f t="shared" ca="1" si="11"/>
        <v/>
      </c>
    </row>
    <row r="147" spans="1:13" x14ac:dyDescent="0.25">
      <c r="A147" s="4">
        <v>42944</v>
      </c>
      <c r="B147" t="str">
        <f ca="1">IF(TODAY()&gt;=$A147,COUNTIFS('Tracking Data'!K$3:K$1000,"&lt;="&amp;A147,'Tracking Data'!L$3:L$1000,"="&amp;""),"")</f>
        <v/>
      </c>
      <c r="C147" t="str">
        <f ca="1">IF(TODAY()&gt;=$A147,COUNTIFS('Tracking Data'!L$3:L$1000,"&lt;="&amp;B147,'Tracking Data'!M$3:M$1000,"="&amp;""),"")</f>
        <v/>
      </c>
      <c r="D147" t="str">
        <f ca="1">IF(TODAY()&gt;=$A147,COUNTIFS('Tracking Data'!M$3:M$1000,"&lt;="&amp;C147,'Tracking Data'!N$3:N$1000,"="&amp;""),"")</f>
        <v/>
      </c>
      <c r="E147" t="str">
        <f t="shared" ca="1" si="12"/>
        <v/>
      </c>
      <c r="F147" t="str">
        <f ca="1">IF(TODAY()&gt;=$A147,COUNTIFS('Tracking Data'!N$3:N$1000,"&lt;="&amp;A147,'Tracking Data'!O$3:O$1000,"="&amp;""),"")</f>
        <v/>
      </c>
      <c r="G147" t="str">
        <f ca="1">IF(TODAY()&gt;=$A147,COUNTIFS('Tracking Data'!O$3:O$1000,"&lt;="&amp;B147,'Tracking Data'!P$3:P$1000,"="&amp;""),"")</f>
        <v/>
      </c>
      <c r="H147" t="str">
        <f t="shared" ca="1" si="13"/>
        <v/>
      </c>
      <c r="I147" t="str">
        <f ca="1">IF(TODAY()&gt;=$A147,COUNTIFS('Tracking Data'!P$3:P$1000,"&lt;="&amp;A147,'Tracking Data'!Q$3:Q$1000,"="&amp;""),"")</f>
        <v/>
      </c>
      <c r="J147" t="str">
        <f ca="1">IF(TODAY()&gt;=$A147,COUNTIFS('Tracking Data'!Q$3:Q$1000,"&lt;="&amp;B147,'Tracking Data'!R$3:R$1000,"="&amp;""),"")</f>
        <v/>
      </c>
      <c r="K147" t="str">
        <f t="shared" ca="1" si="14"/>
        <v/>
      </c>
      <c r="L147" t="str">
        <f ca="1">IF(TODAY()&gt;=A147,COUNTIFS('Tracking Data'!R$3:R$1000,"&lt;="&amp;A147),"")</f>
        <v/>
      </c>
      <c r="M147" t="str">
        <f t="shared" ca="1" si="11"/>
        <v/>
      </c>
    </row>
    <row r="148" spans="1:13" x14ac:dyDescent="0.25">
      <c r="A148" s="4">
        <v>42945</v>
      </c>
      <c r="B148" t="str">
        <f ca="1">IF(TODAY()&gt;=$A148,COUNTIFS('Tracking Data'!K$3:K$1000,"&lt;="&amp;A148,'Tracking Data'!L$3:L$1000,"="&amp;""),"")</f>
        <v/>
      </c>
      <c r="C148" t="str">
        <f ca="1">IF(TODAY()&gt;=$A148,COUNTIFS('Tracking Data'!L$3:L$1000,"&lt;="&amp;B148,'Tracking Data'!M$3:M$1000,"="&amp;""),"")</f>
        <v/>
      </c>
      <c r="D148" t="str">
        <f ca="1">IF(TODAY()&gt;=$A148,COUNTIFS('Tracking Data'!M$3:M$1000,"&lt;="&amp;C148,'Tracking Data'!N$3:N$1000,"="&amp;""),"")</f>
        <v/>
      </c>
      <c r="E148" t="str">
        <f t="shared" ca="1" si="12"/>
        <v/>
      </c>
      <c r="F148" t="str">
        <f ca="1">IF(TODAY()&gt;=$A148,COUNTIFS('Tracking Data'!N$3:N$1000,"&lt;="&amp;A148,'Tracking Data'!O$3:O$1000,"="&amp;""),"")</f>
        <v/>
      </c>
      <c r="G148" t="str">
        <f ca="1">IF(TODAY()&gt;=$A148,COUNTIFS('Tracking Data'!O$3:O$1000,"&lt;="&amp;B148,'Tracking Data'!P$3:P$1000,"="&amp;""),"")</f>
        <v/>
      </c>
      <c r="H148" t="str">
        <f t="shared" ca="1" si="13"/>
        <v/>
      </c>
      <c r="I148" t="str">
        <f ca="1">IF(TODAY()&gt;=$A148,COUNTIFS('Tracking Data'!P$3:P$1000,"&lt;="&amp;A148,'Tracking Data'!Q$3:Q$1000,"="&amp;""),"")</f>
        <v/>
      </c>
      <c r="J148" t="str">
        <f ca="1">IF(TODAY()&gt;=$A148,COUNTIFS('Tracking Data'!Q$3:Q$1000,"&lt;="&amp;B148,'Tracking Data'!R$3:R$1000,"="&amp;""),"")</f>
        <v/>
      </c>
      <c r="K148" t="str">
        <f t="shared" ca="1" si="14"/>
        <v/>
      </c>
      <c r="L148" t="str">
        <f ca="1">IF(TODAY()&gt;=A148,COUNTIFS('Tracking Data'!R$3:R$1000,"&lt;="&amp;A148),"")</f>
        <v/>
      </c>
      <c r="M148" t="str">
        <f t="shared" ca="1" si="11"/>
        <v/>
      </c>
    </row>
    <row r="149" spans="1:13" x14ac:dyDescent="0.25">
      <c r="A149" s="4">
        <v>42946</v>
      </c>
      <c r="B149" t="str">
        <f ca="1">IF(TODAY()&gt;=$A149,COUNTIFS('Tracking Data'!K$3:K$1000,"&lt;="&amp;A149,'Tracking Data'!L$3:L$1000,"="&amp;""),"")</f>
        <v/>
      </c>
      <c r="C149" t="str">
        <f ca="1">IF(TODAY()&gt;=$A149,COUNTIFS('Tracking Data'!L$3:L$1000,"&lt;="&amp;B149,'Tracking Data'!M$3:M$1000,"="&amp;""),"")</f>
        <v/>
      </c>
      <c r="D149" t="str">
        <f ca="1">IF(TODAY()&gt;=$A149,COUNTIFS('Tracking Data'!M$3:M$1000,"&lt;="&amp;C149,'Tracking Data'!N$3:N$1000,"="&amp;""),"")</f>
        <v/>
      </c>
      <c r="E149" t="str">
        <f t="shared" ca="1" si="12"/>
        <v/>
      </c>
      <c r="F149" t="str">
        <f ca="1">IF(TODAY()&gt;=$A149,COUNTIFS('Tracking Data'!N$3:N$1000,"&lt;="&amp;A149,'Tracking Data'!O$3:O$1000,"="&amp;""),"")</f>
        <v/>
      </c>
      <c r="G149" t="str">
        <f ca="1">IF(TODAY()&gt;=$A149,COUNTIFS('Tracking Data'!O$3:O$1000,"&lt;="&amp;B149,'Tracking Data'!P$3:P$1000,"="&amp;""),"")</f>
        <v/>
      </c>
      <c r="H149" t="str">
        <f t="shared" ca="1" si="13"/>
        <v/>
      </c>
      <c r="I149" t="str">
        <f ca="1">IF(TODAY()&gt;=$A149,COUNTIFS('Tracking Data'!P$3:P$1000,"&lt;="&amp;A149,'Tracking Data'!Q$3:Q$1000,"="&amp;""),"")</f>
        <v/>
      </c>
      <c r="J149" t="str">
        <f ca="1">IF(TODAY()&gt;=$A149,COUNTIFS('Tracking Data'!Q$3:Q$1000,"&lt;="&amp;B149,'Tracking Data'!R$3:R$1000,"="&amp;""),"")</f>
        <v/>
      </c>
      <c r="K149" t="str">
        <f t="shared" ca="1" si="14"/>
        <v/>
      </c>
      <c r="L149" t="str">
        <f ca="1">IF(TODAY()&gt;=A149,COUNTIFS('Tracking Data'!R$3:R$1000,"&lt;="&amp;A149),"")</f>
        <v/>
      </c>
      <c r="M149" t="str">
        <f t="shared" ca="1" si="11"/>
        <v/>
      </c>
    </row>
    <row r="150" spans="1:13" x14ac:dyDescent="0.25">
      <c r="A150" s="4">
        <v>42947</v>
      </c>
      <c r="B150" t="str">
        <f ca="1">IF(TODAY()&gt;=$A150,COUNTIFS('Tracking Data'!K$3:K$1000,"&lt;="&amp;A150,'Tracking Data'!L$3:L$1000,"="&amp;""),"")</f>
        <v/>
      </c>
      <c r="C150" t="str">
        <f ca="1">IF(TODAY()&gt;=$A150,COUNTIFS('Tracking Data'!L$3:L$1000,"&lt;="&amp;B150,'Tracking Data'!M$3:M$1000,"="&amp;""),"")</f>
        <v/>
      </c>
      <c r="D150" t="str">
        <f ca="1">IF(TODAY()&gt;=$A150,COUNTIFS('Tracking Data'!M$3:M$1000,"&lt;="&amp;C150,'Tracking Data'!N$3:N$1000,"="&amp;""),"")</f>
        <v/>
      </c>
      <c r="E150" t="str">
        <f t="shared" ca="1" si="12"/>
        <v/>
      </c>
      <c r="F150" t="str">
        <f ca="1">IF(TODAY()&gt;=$A150,COUNTIFS('Tracking Data'!N$3:N$1000,"&lt;="&amp;A150,'Tracking Data'!O$3:O$1000,"="&amp;""),"")</f>
        <v/>
      </c>
      <c r="G150" t="str">
        <f ca="1">IF(TODAY()&gt;=$A150,COUNTIFS('Tracking Data'!O$3:O$1000,"&lt;="&amp;B150,'Tracking Data'!P$3:P$1000,"="&amp;""),"")</f>
        <v/>
      </c>
      <c r="H150" t="str">
        <f t="shared" ca="1" si="13"/>
        <v/>
      </c>
      <c r="I150" t="str">
        <f ca="1">IF(TODAY()&gt;=$A150,COUNTIFS('Tracking Data'!P$3:P$1000,"&lt;="&amp;A150,'Tracking Data'!Q$3:Q$1000,"="&amp;""),"")</f>
        <v/>
      </c>
      <c r="J150" t="str">
        <f ca="1">IF(TODAY()&gt;=$A150,COUNTIFS('Tracking Data'!Q$3:Q$1000,"&lt;="&amp;B150,'Tracking Data'!R$3:R$1000,"="&amp;""),"")</f>
        <v/>
      </c>
      <c r="K150" t="str">
        <f t="shared" ca="1" si="14"/>
        <v/>
      </c>
      <c r="L150" t="str">
        <f ca="1">IF(TODAY()&gt;=A150,COUNTIFS('Tracking Data'!R$3:R$1000,"&lt;="&amp;A150),"")</f>
        <v/>
      </c>
      <c r="M150" t="str">
        <f t="shared" ca="1" si="11"/>
        <v/>
      </c>
    </row>
    <row r="151" spans="1:13" x14ac:dyDescent="0.25">
      <c r="A151" s="4">
        <v>42948</v>
      </c>
      <c r="B151" t="str">
        <f ca="1">IF(TODAY()&gt;=$A151,COUNTIFS('Tracking Data'!K$3:K$1000,"&lt;="&amp;A151,'Tracking Data'!L$3:L$1000,"="&amp;""),"")</f>
        <v/>
      </c>
      <c r="C151" t="str">
        <f ca="1">IF(TODAY()&gt;=$A151,COUNTIFS('Tracking Data'!L$3:L$1000,"&lt;="&amp;B151,'Tracking Data'!M$3:M$1000,"="&amp;""),"")</f>
        <v/>
      </c>
      <c r="D151" t="str">
        <f ca="1">IF(TODAY()&gt;=$A151,COUNTIFS('Tracking Data'!M$3:M$1000,"&lt;="&amp;C151,'Tracking Data'!N$3:N$1000,"="&amp;""),"")</f>
        <v/>
      </c>
      <c r="E151" t="str">
        <f t="shared" ca="1" si="12"/>
        <v/>
      </c>
      <c r="F151" t="str">
        <f ca="1">IF(TODAY()&gt;=$A151,COUNTIFS('Tracking Data'!N$3:N$1000,"&lt;="&amp;A151,'Tracking Data'!O$3:O$1000,"="&amp;""),"")</f>
        <v/>
      </c>
      <c r="G151" t="str">
        <f ca="1">IF(TODAY()&gt;=$A151,COUNTIFS('Tracking Data'!O$3:O$1000,"&lt;="&amp;B151,'Tracking Data'!P$3:P$1000,"="&amp;""),"")</f>
        <v/>
      </c>
      <c r="H151" t="str">
        <f t="shared" ca="1" si="13"/>
        <v/>
      </c>
      <c r="I151" t="str">
        <f ca="1">IF(TODAY()&gt;=$A151,COUNTIFS('Tracking Data'!P$3:P$1000,"&lt;="&amp;A151,'Tracking Data'!Q$3:Q$1000,"="&amp;""),"")</f>
        <v/>
      </c>
      <c r="J151" t="str">
        <f ca="1">IF(TODAY()&gt;=$A151,COUNTIFS('Tracking Data'!Q$3:Q$1000,"&lt;="&amp;B151,'Tracking Data'!R$3:R$1000,"="&amp;""),"")</f>
        <v/>
      </c>
      <c r="K151" t="str">
        <f t="shared" ca="1" si="14"/>
        <v/>
      </c>
      <c r="L151" t="str">
        <f ca="1">IF(TODAY()&gt;=A151,COUNTIFS('Tracking Data'!R$3:R$1000,"&lt;="&amp;A151),"")</f>
        <v/>
      </c>
      <c r="M151" t="str">
        <f t="shared" ca="1" si="11"/>
        <v/>
      </c>
    </row>
    <row r="152" spans="1:13" x14ac:dyDescent="0.25">
      <c r="A152" s="4">
        <v>42949</v>
      </c>
      <c r="B152" t="str">
        <f ca="1">IF(TODAY()&gt;=$A152,COUNTIFS('Tracking Data'!K$3:K$1000,"&lt;="&amp;A152,'Tracking Data'!L$3:L$1000,"="&amp;""),"")</f>
        <v/>
      </c>
      <c r="C152" t="str">
        <f ca="1">IF(TODAY()&gt;=$A152,COUNTIFS('Tracking Data'!L$3:L$1000,"&lt;="&amp;B152,'Tracking Data'!M$3:M$1000,"="&amp;""),"")</f>
        <v/>
      </c>
      <c r="D152" t="str">
        <f ca="1">IF(TODAY()&gt;=$A152,COUNTIFS('Tracking Data'!M$3:M$1000,"&lt;="&amp;C152,'Tracking Data'!N$3:N$1000,"="&amp;""),"")</f>
        <v/>
      </c>
      <c r="E152" t="str">
        <f t="shared" ca="1" si="12"/>
        <v/>
      </c>
      <c r="F152" t="str">
        <f ca="1">IF(TODAY()&gt;=$A152,COUNTIFS('Tracking Data'!N$3:N$1000,"&lt;="&amp;A152,'Tracking Data'!O$3:O$1000,"="&amp;""),"")</f>
        <v/>
      </c>
      <c r="G152" t="str">
        <f ca="1">IF(TODAY()&gt;=$A152,COUNTIFS('Tracking Data'!O$3:O$1000,"&lt;="&amp;B152,'Tracking Data'!P$3:P$1000,"="&amp;""),"")</f>
        <v/>
      </c>
      <c r="H152" t="str">
        <f t="shared" ca="1" si="13"/>
        <v/>
      </c>
      <c r="I152" t="str">
        <f ca="1">IF(TODAY()&gt;=$A152,COUNTIFS('Tracking Data'!P$3:P$1000,"&lt;="&amp;A152,'Tracking Data'!Q$3:Q$1000,"="&amp;""),"")</f>
        <v/>
      </c>
      <c r="J152" t="str">
        <f ca="1">IF(TODAY()&gt;=$A152,COUNTIFS('Tracking Data'!Q$3:Q$1000,"&lt;="&amp;B152,'Tracking Data'!R$3:R$1000,"="&amp;""),"")</f>
        <v/>
      </c>
      <c r="K152" t="str">
        <f t="shared" ca="1" si="14"/>
        <v/>
      </c>
      <c r="L152" t="str">
        <f ca="1">IF(TODAY()&gt;=A152,COUNTIFS('Tracking Data'!R$3:R$1000,"&lt;="&amp;A152),"")</f>
        <v/>
      </c>
      <c r="M152" t="str">
        <f t="shared" ca="1" si="11"/>
        <v/>
      </c>
    </row>
    <row r="153" spans="1:13" x14ac:dyDescent="0.25">
      <c r="A153" s="4">
        <v>42950</v>
      </c>
      <c r="B153" t="str">
        <f ca="1">IF(TODAY()&gt;=$A153,COUNTIFS('Tracking Data'!K$3:K$1000,"&lt;="&amp;A153,'Tracking Data'!L$3:L$1000,"="&amp;""),"")</f>
        <v/>
      </c>
      <c r="C153" t="str">
        <f ca="1">IF(TODAY()&gt;=$A153,COUNTIFS('Tracking Data'!L$3:L$1000,"&lt;="&amp;B153,'Tracking Data'!M$3:M$1000,"="&amp;""),"")</f>
        <v/>
      </c>
      <c r="D153" t="str">
        <f ca="1">IF(TODAY()&gt;=$A153,COUNTIFS('Tracking Data'!M$3:M$1000,"&lt;="&amp;C153,'Tracking Data'!N$3:N$1000,"="&amp;""),"")</f>
        <v/>
      </c>
      <c r="E153" t="str">
        <f t="shared" ca="1" si="12"/>
        <v/>
      </c>
      <c r="F153" t="str">
        <f ca="1">IF(TODAY()&gt;=$A153,COUNTIFS('Tracking Data'!N$3:N$1000,"&lt;="&amp;A153,'Tracking Data'!O$3:O$1000,"="&amp;""),"")</f>
        <v/>
      </c>
      <c r="G153" t="str">
        <f ca="1">IF(TODAY()&gt;=$A153,COUNTIFS('Tracking Data'!O$3:O$1000,"&lt;="&amp;B153,'Tracking Data'!P$3:P$1000,"="&amp;""),"")</f>
        <v/>
      </c>
      <c r="H153" t="str">
        <f t="shared" ca="1" si="13"/>
        <v/>
      </c>
      <c r="I153" t="str">
        <f ca="1">IF(TODAY()&gt;=$A153,COUNTIFS('Tracking Data'!P$3:P$1000,"&lt;="&amp;A153,'Tracking Data'!Q$3:Q$1000,"="&amp;""),"")</f>
        <v/>
      </c>
      <c r="J153" t="str">
        <f ca="1">IF(TODAY()&gt;=$A153,COUNTIFS('Tracking Data'!Q$3:Q$1000,"&lt;="&amp;B153,'Tracking Data'!R$3:R$1000,"="&amp;""),"")</f>
        <v/>
      </c>
      <c r="K153" t="str">
        <f t="shared" ca="1" si="14"/>
        <v/>
      </c>
      <c r="L153" t="str">
        <f ca="1">IF(TODAY()&gt;=A153,COUNTIFS('Tracking Data'!R$3:R$1000,"&lt;="&amp;A153),"")</f>
        <v/>
      </c>
      <c r="M153" t="str">
        <f t="shared" ca="1" si="11"/>
        <v/>
      </c>
    </row>
    <row r="154" spans="1:13" x14ac:dyDescent="0.25">
      <c r="A154" s="4">
        <v>42951</v>
      </c>
      <c r="B154" t="str">
        <f ca="1">IF(TODAY()&gt;=$A154,COUNTIFS('Tracking Data'!K$3:K$1000,"&lt;="&amp;A154,'Tracking Data'!L$3:L$1000,"="&amp;""),"")</f>
        <v/>
      </c>
      <c r="C154" t="str">
        <f ca="1">IF(TODAY()&gt;=$A154,COUNTIFS('Tracking Data'!L$3:L$1000,"&lt;="&amp;B154,'Tracking Data'!M$3:M$1000,"="&amp;""),"")</f>
        <v/>
      </c>
      <c r="D154" t="str">
        <f ca="1">IF(TODAY()&gt;=$A154,COUNTIFS('Tracking Data'!M$3:M$1000,"&lt;="&amp;C154,'Tracking Data'!N$3:N$1000,"="&amp;""),"")</f>
        <v/>
      </c>
      <c r="E154" t="str">
        <f t="shared" ca="1" si="12"/>
        <v/>
      </c>
      <c r="F154" t="str">
        <f ca="1">IF(TODAY()&gt;=$A154,COUNTIFS('Tracking Data'!N$3:N$1000,"&lt;="&amp;A154,'Tracking Data'!O$3:O$1000,"="&amp;""),"")</f>
        <v/>
      </c>
      <c r="G154" t="str">
        <f ca="1">IF(TODAY()&gt;=$A154,COUNTIFS('Tracking Data'!O$3:O$1000,"&lt;="&amp;B154,'Tracking Data'!P$3:P$1000,"="&amp;""),"")</f>
        <v/>
      </c>
      <c r="H154" t="str">
        <f t="shared" ca="1" si="13"/>
        <v/>
      </c>
      <c r="I154" t="str">
        <f ca="1">IF(TODAY()&gt;=$A154,COUNTIFS('Tracking Data'!P$3:P$1000,"&lt;="&amp;A154,'Tracking Data'!Q$3:Q$1000,"="&amp;""),"")</f>
        <v/>
      </c>
      <c r="J154" t="str">
        <f ca="1">IF(TODAY()&gt;=$A154,COUNTIFS('Tracking Data'!Q$3:Q$1000,"&lt;="&amp;B154,'Tracking Data'!R$3:R$1000,"="&amp;""),"")</f>
        <v/>
      </c>
      <c r="K154" t="str">
        <f t="shared" ca="1" si="14"/>
        <v/>
      </c>
      <c r="L154" t="str">
        <f ca="1">IF(TODAY()&gt;=A154,COUNTIFS('Tracking Data'!R$3:R$1000,"&lt;="&amp;A154),"")</f>
        <v/>
      </c>
      <c r="M154" t="str">
        <f t="shared" ca="1" si="11"/>
        <v/>
      </c>
    </row>
    <row r="155" spans="1:13" x14ac:dyDescent="0.25">
      <c r="A155" s="4">
        <v>42952</v>
      </c>
      <c r="B155" t="str">
        <f ca="1">IF(TODAY()&gt;=$A155,COUNTIFS('Tracking Data'!K$3:K$1000,"&lt;="&amp;A155,'Tracking Data'!L$3:L$1000,"="&amp;""),"")</f>
        <v/>
      </c>
      <c r="C155" t="str">
        <f ca="1">IF(TODAY()&gt;=$A155,COUNTIFS('Tracking Data'!L$3:L$1000,"&lt;="&amp;B155,'Tracking Data'!M$3:M$1000,"="&amp;""),"")</f>
        <v/>
      </c>
      <c r="D155" t="str">
        <f ca="1">IF(TODAY()&gt;=$A155,COUNTIFS('Tracking Data'!M$3:M$1000,"&lt;="&amp;C155,'Tracking Data'!N$3:N$1000,"="&amp;""),"")</f>
        <v/>
      </c>
      <c r="E155" t="str">
        <f t="shared" ca="1" si="12"/>
        <v/>
      </c>
      <c r="F155" t="str">
        <f ca="1">IF(TODAY()&gt;=$A155,COUNTIFS('Tracking Data'!N$3:N$1000,"&lt;="&amp;A155,'Tracking Data'!O$3:O$1000,"="&amp;""),"")</f>
        <v/>
      </c>
      <c r="G155" t="str">
        <f ca="1">IF(TODAY()&gt;=$A155,COUNTIFS('Tracking Data'!O$3:O$1000,"&lt;="&amp;B155,'Tracking Data'!P$3:P$1000,"="&amp;""),"")</f>
        <v/>
      </c>
      <c r="H155" t="str">
        <f t="shared" ca="1" si="13"/>
        <v/>
      </c>
      <c r="I155" t="str">
        <f ca="1">IF(TODAY()&gt;=$A155,COUNTIFS('Tracking Data'!P$3:P$1000,"&lt;="&amp;A155,'Tracking Data'!Q$3:Q$1000,"="&amp;""),"")</f>
        <v/>
      </c>
      <c r="J155" t="str">
        <f ca="1">IF(TODAY()&gt;=$A155,COUNTIFS('Tracking Data'!Q$3:Q$1000,"&lt;="&amp;B155,'Tracking Data'!R$3:R$1000,"="&amp;""),"")</f>
        <v/>
      </c>
      <c r="K155" t="str">
        <f t="shared" ca="1" si="14"/>
        <v/>
      </c>
      <c r="L155" t="str">
        <f ca="1">IF(TODAY()&gt;=A155,COUNTIFS('Tracking Data'!R$3:R$1000,"&lt;="&amp;A155),"")</f>
        <v/>
      </c>
      <c r="M155" t="str">
        <f t="shared" ca="1" si="11"/>
        <v/>
      </c>
    </row>
    <row r="156" spans="1:13" x14ac:dyDescent="0.25">
      <c r="A156" s="4">
        <v>42953</v>
      </c>
      <c r="B156" t="str">
        <f ca="1">IF(TODAY()&gt;=$A156,COUNTIFS('Tracking Data'!K$3:K$1000,"&lt;="&amp;A156,'Tracking Data'!L$3:L$1000,"="&amp;""),"")</f>
        <v/>
      </c>
      <c r="C156" t="str">
        <f ca="1">IF(TODAY()&gt;=$A156,COUNTIFS('Tracking Data'!L$3:L$1000,"&lt;="&amp;B156,'Tracking Data'!M$3:M$1000,"="&amp;""),"")</f>
        <v/>
      </c>
      <c r="D156" t="str">
        <f ca="1">IF(TODAY()&gt;=$A156,COUNTIFS('Tracking Data'!M$3:M$1000,"&lt;="&amp;C156,'Tracking Data'!N$3:N$1000,"="&amp;""),"")</f>
        <v/>
      </c>
      <c r="E156" t="str">
        <f t="shared" ca="1" si="12"/>
        <v/>
      </c>
      <c r="F156" t="str">
        <f ca="1">IF(TODAY()&gt;=$A156,COUNTIFS('Tracking Data'!N$3:N$1000,"&lt;="&amp;A156,'Tracking Data'!O$3:O$1000,"="&amp;""),"")</f>
        <v/>
      </c>
      <c r="G156" t="str">
        <f ca="1">IF(TODAY()&gt;=$A156,COUNTIFS('Tracking Data'!O$3:O$1000,"&lt;="&amp;B156,'Tracking Data'!P$3:P$1000,"="&amp;""),"")</f>
        <v/>
      </c>
      <c r="H156" t="str">
        <f t="shared" ca="1" si="13"/>
        <v/>
      </c>
      <c r="I156" t="str">
        <f ca="1">IF(TODAY()&gt;=$A156,COUNTIFS('Tracking Data'!P$3:P$1000,"&lt;="&amp;A156,'Tracking Data'!Q$3:Q$1000,"="&amp;""),"")</f>
        <v/>
      </c>
      <c r="J156" t="str">
        <f ca="1">IF(TODAY()&gt;=$A156,COUNTIFS('Tracking Data'!Q$3:Q$1000,"&lt;="&amp;B156,'Tracking Data'!R$3:R$1000,"="&amp;""),"")</f>
        <v/>
      </c>
      <c r="K156" t="str">
        <f t="shared" ca="1" si="14"/>
        <v/>
      </c>
      <c r="L156" t="str">
        <f ca="1">IF(TODAY()&gt;=A156,COUNTIFS('Tracking Data'!R$3:R$1000,"&lt;="&amp;A156),"")</f>
        <v/>
      </c>
      <c r="M156" t="str">
        <f t="shared" ca="1" si="11"/>
        <v/>
      </c>
    </row>
    <row r="157" spans="1:13" x14ac:dyDescent="0.25">
      <c r="A157" s="4">
        <v>42954</v>
      </c>
      <c r="B157" t="str">
        <f ca="1">IF(TODAY()&gt;=$A157,COUNTIFS('Tracking Data'!K$3:K$1000,"&lt;="&amp;A157,'Tracking Data'!L$3:L$1000,"="&amp;""),"")</f>
        <v/>
      </c>
      <c r="C157" t="str">
        <f ca="1">IF(TODAY()&gt;=$A157,COUNTIFS('Tracking Data'!L$3:L$1000,"&lt;="&amp;B157,'Tracking Data'!M$3:M$1000,"="&amp;""),"")</f>
        <v/>
      </c>
      <c r="D157" t="str">
        <f ca="1">IF(TODAY()&gt;=$A157,COUNTIFS('Tracking Data'!M$3:M$1000,"&lt;="&amp;C157,'Tracking Data'!N$3:N$1000,"="&amp;""),"")</f>
        <v/>
      </c>
      <c r="E157" t="str">
        <f t="shared" ca="1" si="12"/>
        <v/>
      </c>
      <c r="F157" t="str">
        <f ca="1">IF(TODAY()&gt;=$A157,COUNTIFS('Tracking Data'!N$3:N$1000,"&lt;="&amp;A157,'Tracking Data'!O$3:O$1000,"="&amp;""),"")</f>
        <v/>
      </c>
      <c r="G157" t="str">
        <f ca="1">IF(TODAY()&gt;=$A157,COUNTIFS('Tracking Data'!O$3:O$1000,"&lt;="&amp;B157,'Tracking Data'!P$3:P$1000,"="&amp;""),"")</f>
        <v/>
      </c>
      <c r="H157" t="str">
        <f t="shared" ca="1" si="13"/>
        <v/>
      </c>
      <c r="I157" t="str">
        <f ca="1">IF(TODAY()&gt;=$A157,COUNTIFS('Tracking Data'!P$3:P$1000,"&lt;="&amp;A157,'Tracking Data'!Q$3:Q$1000,"="&amp;""),"")</f>
        <v/>
      </c>
      <c r="J157" t="str">
        <f ca="1">IF(TODAY()&gt;=$A157,COUNTIFS('Tracking Data'!Q$3:Q$1000,"&lt;="&amp;B157,'Tracking Data'!R$3:R$1000,"="&amp;""),"")</f>
        <v/>
      </c>
      <c r="K157" t="str">
        <f t="shared" ca="1" si="14"/>
        <v/>
      </c>
      <c r="L157" t="str">
        <f ca="1">IF(TODAY()&gt;=A157,COUNTIFS('Tracking Data'!R$3:R$1000,"&lt;="&amp;A157),"")</f>
        <v/>
      </c>
      <c r="M157" t="str">
        <f t="shared" ca="1" si="11"/>
        <v/>
      </c>
    </row>
    <row r="158" spans="1:13" x14ac:dyDescent="0.25">
      <c r="A158" s="4">
        <v>42955</v>
      </c>
      <c r="B158" t="str">
        <f ca="1">IF(TODAY()&gt;=$A158,COUNTIFS('Tracking Data'!K$3:K$1000,"&lt;="&amp;A158,'Tracking Data'!L$3:L$1000,"="&amp;""),"")</f>
        <v/>
      </c>
      <c r="C158" t="str">
        <f ca="1">IF(TODAY()&gt;=$A158,COUNTIFS('Tracking Data'!L$3:L$1000,"&lt;="&amp;B158,'Tracking Data'!M$3:M$1000,"="&amp;""),"")</f>
        <v/>
      </c>
      <c r="D158" t="str">
        <f ca="1">IF(TODAY()&gt;=$A158,COUNTIFS('Tracking Data'!M$3:M$1000,"&lt;="&amp;C158,'Tracking Data'!N$3:N$1000,"="&amp;""),"")</f>
        <v/>
      </c>
      <c r="E158" t="str">
        <f t="shared" ca="1" si="12"/>
        <v/>
      </c>
      <c r="F158" t="str">
        <f ca="1">IF(TODAY()&gt;=$A158,COUNTIFS('Tracking Data'!N$3:N$1000,"&lt;="&amp;A158,'Tracking Data'!O$3:O$1000,"="&amp;""),"")</f>
        <v/>
      </c>
      <c r="G158" t="str">
        <f ca="1">IF(TODAY()&gt;=$A158,COUNTIFS('Tracking Data'!O$3:O$1000,"&lt;="&amp;B158,'Tracking Data'!P$3:P$1000,"="&amp;""),"")</f>
        <v/>
      </c>
      <c r="H158" t="str">
        <f t="shared" ca="1" si="13"/>
        <v/>
      </c>
      <c r="I158" t="str">
        <f ca="1">IF(TODAY()&gt;=$A158,COUNTIFS('Tracking Data'!P$3:P$1000,"&lt;="&amp;A158,'Tracking Data'!Q$3:Q$1000,"="&amp;""),"")</f>
        <v/>
      </c>
      <c r="J158" t="str">
        <f ca="1">IF(TODAY()&gt;=$A158,COUNTIFS('Tracking Data'!Q$3:Q$1000,"&lt;="&amp;B158,'Tracking Data'!R$3:R$1000,"="&amp;""),"")</f>
        <v/>
      </c>
      <c r="K158" t="str">
        <f t="shared" ca="1" si="14"/>
        <v/>
      </c>
      <c r="L158" t="str">
        <f ca="1">IF(TODAY()&gt;=A158,COUNTIFS('Tracking Data'!R$3:R$1000,"&lt;="&amp;A158),"")</f>
        <v/>
      </c>
      <c r="M158" t="str">
        <f t="shared" ca="1" si="11"/>
        <v/>
      </c>
    </row>
    <row r="159" spans="1:13" x14ac:dyDescent="0.25">
      <c r="A159" s="4">
        <v>42956</v>
      </c>
      <c r="B159" t="str">
        <f ca="1">IF(TODAY()&gt;=$A159,COUNTIFS('Tracking Data'!K$3:K$1000,"&lt;="&amp;A159,'Tracking Data'!L$3:L$1000,"="&amp;""),"")</f>
        <v/>
      </c>
      <c r="C159" t="str">
        <f ca="1">IF(TODAY()&gt;=$A159,COUNTIFS('Tracking Data'!L$3:L$1000,"&lt;="&amp;B159,'Tracking Data'!M$3:M$1000,"="&amp;""),"")</f>
        <v/>
      </c>
      <c r="D159" t="str">
        <f ca="1">IF(TODAY()&gt;=$A159,COUNTIFS('Tracking Data'!M$3:M$1000,"&lt;="&amp;C159,'Tracking Data'!N$3:N$1000,"="&amp;""),"")</f>
        <v/>
      </c>
      <c r="E159" t="str">
        <f t="shared" ca="1" si="12"/>
        <v/>
      </c>
      <c r="F159" t="str">
        <f ca="1">IF(TODAY()&gt;=$A159,COUNTIFS('Tracking Data'!N$3:N$1000,"&lt;="&amp;A159,'Tracking Data'!O$3:O$1000,"="&amp;""),"")</f>
        <v/>
      </c>
      <c r="G159" t="str">
        <f ca="1">IF(TODAY()&gt;=$A159,COUNTIFS('Tracking Data'!O$3:O$1000,"&lt;="&amp;B159,'Tracking Data'!P$3:P$1000,"="&amp;""),"")</f>
        <v/>
      </c>
      <c r="H159" t="str">
        <f t="shared" ca="1" si="13"/>
        <v/>
      </c>
      <c r="I159" t="str">
        <f ca="1">IF(TODAY()&gt;=$A159,COUNTIFS('Tracking Data'!P$3:P$1000,"&lt;="&amp;A159,'Tracking Data'!Q$3:Q$1000,"="&amp;""),"")</f>
        <v/>
      </c>
      <c r="J159" t="str">
        <f ca="1">IF(TODAY()&gt;=$A159,COUNTIFS('Tracking Data'!Q$3:Q$1000,"&lt;="&amp;B159,'Tracking Data'!R$3:R$1000,"="&amp;""),"")</f>
        <v/>
      </c>
      <c r="K159" t="str">
        <f t="shared" ca="1" si="14"/>
        <v/>
      </c>
      <c r="L159" t="str">
        <f ca="1">IF(TODAY()&gt;=A159,COUNTIFS('Tracking Data'!R$3:R$1000,"&lt;="&amp;A159),"")</f>
        <v/>
      </c>
      <c r="M159" t="str">
        <f t="shared" ca="1" si="11"/>
        <v/>
      </c>
    </row>
    <row r="160" spans="1:13" x14ac:dyDescent="0.25">
      <c r="A160" s="4">
        <v>42957</v>
      </c>
      <c r="B160" t="str">
        <f ca="1">IF(TODAY()&gt;=$A160,COUNTIFS('Tracking Data'!K$3:K$1000,"&lt;="&amp;A160,'Tracking Data'!L$3:L$1000,"="&amp;""),"")</f>
        <v/>
      </c>
      <c r="C160" t="str">
        <f ca="1">IF(TODAY()&gt;=$A160,COUNTIFS('Tracking Data'!L$3:L$1000,"&lt;="&amp;B160,'Tracking Data'!M$3:M$1000,"="&amp;""),"")</f>
        <v/>
      </c>
      <c r="D160" t="str">
        <f ca="1">IF(TODAY()&gt;=$A160,COUNTIFS('Tracking Data'!M$3:M$1000,"&lt;="&amp;C160,'Tracking Data'!N$3:N$1000,"="&amp;""),"")</f>
        <v/>
      </c>
      <c r="E160" t="str">
        <f t="shared" ca="1" si="12"/>
        <v/>
      </c>
      <c r="F160" t="str">
        <f ca="1">IF(TODAY()&gt;=$A160,COUNTIFS('Tracking Data'!N$3:N$1000,"&lt;="&amp;A160,'Tracking Data'!O$3:O$1000,"="&amp;""),"")</f>
        <v/>
      </c>
      <c r="G160" t="str">
        <f ca="1">IF(TODAY()&gt;=$A160,COUNTIFS('Tracking Data'!O$3:O$1000,"&lt;="&amp;B160,'Tracking Data'!P$3:P$1000,"="&amp;""),"")</f>
        <v/>
      </c>
      <c r="H160" t="str">
        <f t="shared" ca="1" si="13"/>
        <v/>
      </c>
      <c r="I160" t="str">
        <f ca="1">IF(TODAY()&gt;=$A160,COUNTIFS('Tracking Data'!P$3:P$1000,"&lt;="&amp;A160,'Tracking Data'!Q$3:Q$1000,"="&amp;""),"")</f>
        <v/>
      </c>
      <c r="J160" t="str">
        <f ca="1">IF(TODAY()&gt;=$A160,COUNTIFS('Tracking Data'!Q$3:Q$1000,"&lt;="&amp;B160,'Tracking Data'!R$3:R$1000,"="&amp;""),"")</f>
        <v/>
      </c>
      <c r="K160" t="str">
        <f t="shared" ca="1" si="14"/>
        <v/>
      </c>
      <c r="L160" t="str">
        <f ca="1">IF(TODAY()&gt;=A160,COUNTIFS('Tracking Data'!R$3:R$1000,"&lt;="&amp;A160),"")</f>
        <v/>
      </c>
      <c r="M160" t="str">
        <f t="shared" ca="1" si="11"/>
        <v/>
      </c>
    </row>
    <row r="161" spans="1:13" x14ac:dyDescent="0.25">
      <c r="A161" s="4">
        <v>42958</v>
      </c>
      <c r="B161" t="str">
        <f ca="1">IF(TODAY()&gt;=$A161,COUNTIFS('Tracking Data'!K$3:K$1000,"&lt;="&amp;A161,'Tracking Data'!L$3:L$1000,"="&amp;""),"")</f>
        <v/>
      </c>
      <c r="C161" t="str">
        <f ca="1">IF(TODAY()&gt;=$A161,COUNTIFS('Tracking Data'!L$3:L$1000,"&lt;="&amp;B161,'Tracking Data'!M$3:M$1000,"="&amp;""),"")</f>
        <v/>
      </c>
      <c r="D161" t="str">
        <f ca="1">IF(TODAY()&gt;=$A161,COUNTIFS('Tracking Data'!M$3:M$1000,"&lt;="&amp;C161,'Tracking Data'!N$3:N$1000,"="&amp;""),"")</f>
        <v/>
      </c>
      <c r="E161" t="str">
        <f t="shared" ca="1" si="12"/>
        <v/>
      </c>
      <c r="F161" t="str">
        <f ca="1">IF(TODAY()&gt;=$A161,COUNTIFS('Tracking Data'!N$3:N$1000,"&lt;="&amp;A161,'Tracking Data'!O$3:O$1000,"="&amp;""),"")</f>
        <v/>
      </c>
      <c r="G161" t="str">
        <f ca="1">IF(TODAY()&gt;=$A161,COUNTIFS('Tracking Data'!O$3:O$1000,"&lt;="&amp;B161,'Tracking Data'!P$3:P$1000,"="&amp;""),"")</f>
        <v/>
      </c>
      <c r="H161" t="str">
        <f t="shared" ca="1" si="13"/>
        <v/>
      </c>
      <c r="I161" t="str">
        <f ca="1">IF(TODAY()&gt;=$A161,COUNTIFS('Tracking Data'!P$3:P$1000,"&lt;="&amp;A161,'Tracking Data'!Q$3:Q$1000,"="&amp;""),"")</f>
        <v/>
      </c>
      <c r="J161" t="str">
        <f ca="1">IF(TODAY()&gt;=$A161,COUNTIFS('Tracking Data'!Q$3:Q$1000,"&lt;="&amp;B161,'Tracking Data'!R$3:R$1000,"="&amp;""),"")</f>
        <v/>
      </c>
      <c r="K161" t="str">
        <f t="shared" ca="1" si="14"/>
        <v/>
      </c>
      <c r="L161" t="str">
        <f ca="1">IF(TODAY()&gt;=A161,COUNTIFS('Tracking Data'!R$3:R$1000,"&lt;="&amp;A161),"")</f>
        <v/>
      </c>
      <c r="M161" t="str">
        <f t="shared" ca="1" si="11"/>
        <v/>
      </c>
    </row>
    <row r="162" spans="1:13" x14ac:dyDescent="0.25">
      <c r="A162" s="4">
        <v>42959</v>
      </c>
      <c r="B162" t="str">
        <f ca="1">IF(TODAY()&gt;=$A162,COUNTIFS('Tracking Data'!K$3:K$1000,"&lt;="&amp;A162,'Tracking Data'!L$3:L$1000,"="&amp;""),"")</f>
        <v/>
      </c>
      <c r="C162" t="str">
        <f ca="1">IF(TODAY()&gt;=$A162,COUNTIFS('Tracking Data'!L$3:L$1000,"&lt;="&amp;B162,'Tracking Data'!M$3:M$1000,"="&amp;""),"")</f>
        <v/>
      </c>
      <c r="D162" t="str">
        <f ca="1">IF(TODAY()&gt;=$A162,COUNTIFS('Tracking Data'!M$3:M$1000,"&lt;="&amp;C162,'Tracking Data'!N$3:N$1000,"="&amp;""),"")</f>
        <v/>
      </c>
      <c r="E162" t="str">
        <f t="shared" ca="1" si="12"/>
        <v/>
      </c>
      <c r="F162" t="str">
        <f ca="1">IF(TODAY()&gt;=$A162,COUNTIFS('Tracking Data'!N$3:N$1000,"&lt;="&amp;A162,'Tracking Data'!O$3:O$1000,"="&amp;""),"")</f>
        <v/>
      </c>
      <c r="G162" t="str">
        <f ca="1">IF(TODAY()&gt;=$A162,COUNTIFS('Tracking Data'!O$3:O$1000,"&lt;="&amp;B162,'Tracking Data'!P$3:P$1000,"="&amp;""),"")</f>
        <v/>
      </c>
      <c r="H162" t="str">
        <f t="shared" ca="1" si="13"/>
        <v/>
      </c>
      <c r="I162" t="str">
        <f ca="1">IF(TODAY()&gt;=$A162,COUNTIFS('Tracking Data'!P$3:P$1000,"&lt;="&amp;A162,'Tracking Data'!Q$3:Q$1000,"="&amp;""),"")</f>
        <v/>
      </c>
      <c r="J162" t="str">
        <f ca="1">IF(TODAY()&gt;=$A162,COUNTIFS('Tracking Data'!Q$3:Q$1000,"&lt;="&amp;B162,'Tracking Data'!R$3:R$1000,"="&amp;""),"")</f>
        <v/>
      </c>
      <c r="K162" t="str">
        <f t="shared" ca="1" si="14"/>
        <v/>
      </c>
      <c r="L162" t="str">
        <f ca="1">IF(TODAY()&gt;=A162,COUNTIFS('Tracking Data'!R$3:R$1000,"&lt;="&amp;A162),"")</f>
        <v/>
      </c>
      <c r="M162" t="str">
        <f t="shared" ca="1" si="11"/>
        <v/>
      </c>
    </row>
    <row r="163" spans="1:13" x14ac:dyDescent="0.25">
      <c r="A163" s="4">
        <v>42960</v>
      </c>
      <c r="B163" t="str">
        <f ca="1">IF(TODAY()&gt;=$A163,COUNTIFS('Tracking Data'!K$3:K$1000,"&lt;="&amp;A163,'Tracking Data'!L$3:L$1000,"="&amp;""),"")</f>
        <v/>
      </c>
      <c r="C163" t="str">
        <f ca="1">IF(TODAY()&gt;=$A163,COUNTIFS('Tracking Data'!L$3:L$1000,"&lt;="&amp;B163,'Tracking Data'!M$3:M$1000,"="&amp;""),"")</f>
        <v/>
      </c>
      <c r="D163" t="str">
        <f ca="1">IF(TODAY()&gt;=$A163,COUNTIFS('Tracking Data'!M$3:M$1000,"&lt;="&amp;C163,'Tracking Data'!N$3:N$1000,"="&amp;""),"")</f>
        <v/>
      </c>
      <c r="E163" t="str">
        <f t="shared" ca="1" si="12"/>
        <v/>
      </c>
      <c r="F163" t="str">
        <f ca="1">IF(TODAY()&gt;=$A163,COUNTIFS('Tracking Data'!N$3:N$1000,"&lt;="&amp;A163,'Tracking Data'!O$3:O$1000,"="&amp;""),"")</f>
        <v/>
      </c>
      <c r="G163" t="str">
        <f ca="1">IF(TODAY()&gt;=$A163,COUNTIFS('Tracking Data'!O$3:O$1000,"&lt;="&amp;B163,'Tracking Data'!P$3:P$1000,"="&amp;""),"")</f>
        <v/>
      </c>
      <c r="H163" t="str">
        <f t="shared" ca="1" si="13"/>
        <v/>
      </c>
      <c r="I163" t="str">
        <f ca="1">IF(TODAY()&gt;=$A163,COUNTIFS('Tracking Data'!P$3:P$1000,"&lt;="&amp;A163,'Tracking Data'!Q$3:Q$1000,"="&amp;""),"")</f>
        <v/>
      </c>
      <c r="J163" t="str">
        <f ca="1">IF(TODAY()&gt;=$A163,COUNTIFS('Tracking Data'!Q$3:Q$1000,"&lt;="&amp;B163,'Tracking Data'!R$3:R$1000,"="&amp;""),"")</f>
        <v/>
      </c>
      <c r="K163" t="str">
        <f t="shared" ca="1" si="14"/>
        <v/>
      </c>
      <c r="L163" t="str">
        <f ca="1">IF(TODAY()&gt;=A163,COUNTIFS('Tracking Data'!R$3:R$1000,"&lt;="&amp;A163),"")</f>
        <v/>
      </c>
      <c r="M163" t="str">
        <f t="shared" ca="1" si="11"/>
        <v/>
      </c>
    </row>
    <row r="164" spans="1:13" x14ac:dyDescent="0.25">
      <c r="A164" s="4">
        <v>42961</v>
      </c>
      <c r="B164" t="str">
        <f ca="1">IF(TODAY()&gt;=$A164,COUNTIFS('Tracking Data'!K$3:K$1000,"&lt;="&amp;A164,'Tracking Data'!L$3:L$1000,"="&amp;""),"")</f>
        <v/>
      </c>
      <c r="C164" t="str">
        <f ca="1">IF(TODAY()&gt;=$A164,COUNTIFS('Tracking Data'!L$3:L$1000,"&lt;="&amp;B164,'Tracking Data'!M$3:M$1000,"="&amp;""),"")</f>
        <v/>
      </c>
      <c r="D164" t="str">
        <f ca="1">IF(TODAY()&gt;=$A164,COUNTIFS('Tracking Data'!M$3:M$1000,"&lt;="&amp;C164,'Tracking Data'!N$3:N$1000,"="&amp;""),"")</f>
        <v/>
      </c>
      <c r="E164" t="str">
        <f t="shared" ca="1" si="12"/>
        <v/>
      </c>
      <c r="F164" t="str">
        <f ca="1">IF(TODAY()&gt;=$A164,COUNTIFS('Tracking Data'!N$3:N$1000,"&lt;="&amp;A164,'Tracking Data'!O$3:O$1000,"="&amp;""),"")</f>
        <v/>
      </c>
      <c r="G164" t="str">
        <f ca="1">IF(TODAY()&gt;=$A164,COUNTIFS('Tracking Data'!O$3:O$1000,"&lt;="&amp;B164,'Tracking Data'!P$3:P$1000,"="&amp;""),"")</f>
        <v/>
      </c>
      <c r="H164" t="str">
        <f t="shared" ca="1" si="13"/>
        <v/>
      </c>
      <c r="I164" t="str">
        <f ca="1">IF(TODAY()&gt;=$A164,COUNTIFS('Tracking Data'!P$3:P$1000,"&lt;="&amp;A164,'Tracking Data'!Q$3:Q$1000,"="&amp;""),"")</f>
        <v/>
      </c>
      <c r="J164" t="str">
        <f ca="1">IF(TODAY()&gt;=$A164,COUNTIFS('Tracking Data'!Q$3:Q$1000,"&lt;="&amp;B164,'Tracking Data'!R$3:R$1000,"="&amp;""),"")</f>
        <v/>
      </c>
      <c r="K164" t="str">
        <f t="shared" ca="1" si="14"/>
        <v/>
      </c>
      <c r="L164" t="str">
        <f ca="1">IF(TODAY()&gt;=A164,COUNTIFS('Tracking Data'!R$3:R$1000,"&lt;="&amp;A164),"")</f>
        <v/>
      </c>
      <c r="M164" t="str">
        <f t="shared" ca="1" si="11"/>
        <v/>
      </c>
    </row>
    <row r="165" spans="1:13" x14ac:dyDescent="0.25">
      <c r="A165" s="4">
        <v>42962</v>
      </c>
      <c r="B165" t="str">
        <f ca="1">IF(TODAY()&gt;=$A165,COUNTIFS('Tracking Data'!K$3:K$1000,"&lt;="&amp;A165,'Tracking Data'!L$3:L$1000,"="&amp;""),"")</f>
        <v/>
      </c>
      <c r="C165" t="str">
        <f ca="1">IF(TODAY()&gt;=$A165,COUNTIFS('Tracking Data'!L$3:L$1000,"&lt;="&amp;B165,'Tracking Data'!M$3:M$1000,"="&amp;""),"")</f>
        <v/>
      </c>
      <c r="D165" t="str">
        <f ca="1">IF(TODAY()&gt;=$A165,COUNTIFS('Tracking Data'!M$3:M$1000,"&lt;="&amp;C165,'Tracking Data'!N$3:N$1000,"="&amp;""),"")</f>
        <v/>
      </c>
      <c r="E165" t="str">
        <f t="shared" ca="1" si="12"/>
        <v/>
      </c>
      <c r="F165" t="str">
        <f ca="1">IF(TODAY()&gt;=$A165,COUNTIFS('Tracking Data'!N$3:N$1000,"&lt;="&amp;A165,'Tracking Data'!O$3:O$1000,"="&amp;""),"")</f>
        <v/>
      </c>
      <c r="G165" t="str">
        <f ca="1">IF(TODAY()&gt;=$A165,COUNTIFS('Tracking Data'!O$3:O$1000,"&lt;="&amp;B165,'Tracking Data'!P$3:P$1000,"="&amp;""),"")</f>
        <v/>
      </c>
      <c r="H165" t="str">
        <f t="shared" ca="1" si="13"/>
        <v/>
      </c>
      <c r="I165" t="str">
        <f ca="1">IF(TODAY()&gt;=$A165,COUNTIFS('Tracking Data'!P$3:P$1000,"&lt;="&amp;A165,'Tracking Data'!Q$3:Q$1000,"="&amp;""),"")</f>
        <v/>
      </c>
      <c r="J165" t="str">
        <f ca="1">IF(TODAY()&gt;=$A165,COUNTIFS('Tracking Data'!Q$3:Q$1000,"&lt;="&amp;B165,'Tracking Data'!R$3:R$1000,"="&amp;""),"")</f>
        <v/>
      </c>
      <c r="K165" t="str">
        <f t="shared" ca="1" si="14"/>
        <v/>
      </c>
      <c r="L165" t="str">
        <f ca="1">IF(TODAY()&gt;=A165,COUNTIFS('Tracking Data'!R$3:R$1000,"&lt;="&amp;A165),"")</f>
        <v/>
      </c>
      <c r="M165" t="str">
        <f t="shared" ca="1" si="11"/>
        <v/>
      </c>
    </row>
    <row r="166" spans="1:13" x14ac:dyDescent="0.25">
      <c r="A166" s="4">
        <v>42963</v>
      </c>
      <c r="B166" t="str">
        <f ca="1">IF(TODAY()&gt;=$A166,COUNTIFS('Tracking Data'!K$3:K$1000,"&lt;="&amp;A166,'Tracking Data'!L$3:L$1000,"="&amp;""),"")</f>
        <v/>
      </c>
      <c r="C166" t="str">
        <f ca="1">IF(TODAY()&gt;=$A166,COUNTIFS('Tracking Data'!L$3:L$1000,"&lt;="&amp;B166,'Tracking Data'!M$3:M$1000,"="&amp;""),"")</f>
        <v/>
      </c>
      <c r="D166" t="str">
        <f ca="1">IF(TODAY()&gt;=$A166,COUNTIFS('Tracking Data'!M$3:M$1000,"&lt;="&amp;C166,'Tracking Data'!N$3:N$1000,"="&amp;""),"")</f>
        <v/>
      </c>
      <c r="E166" t="str">
        <f t="shared" ca="1" si="12"/>
        <v/>
      </c>
      <c r="F166" t="str">
        <f ca="1">IF(TODAY()&gt;=$A166,COUNTIFS('Tracking Data'!N$3:N$1000,"&lt;="&amp;A166,'Tracking Data'!O$3:O$1000,"="&amp;""),"")</f>
        <v/>
      </c>
      <c r="G166" t="str">
        <f ca="1">IF(TODAY()&gt;=$A166,COUNTIFS('Tracking Data'!O$3:O$1000,"&lt;="&amp;B166,'Tracking Data'!P$3:P$1000,"="&amp;""),"")</f>
        <v/>
      </c>
      <c r="H166" t="str">
        <f t="shared" ca="1" si="13"/>
        <v/>
      </c>
      <c r="I166" t="str">
        <f ca="1">IF(TODAY()&gt;=$A166,COUNTIFS('Tracking Data'!P$3:P$1000,"&lt;="&amp;A166,'Tracking Data'!Q$3:Q$1000,"="&amp;""),"")</f>
        <v/>
      </c>
      <c r="J166" t="str">
        <f ca="1">IF(TODAY()&gt;=$A166,COUNTIFS('Tracking Data'!Q$3:Q$1000,"&lt;="&amp;B166,'Tracking Data'!R$3:R$1000,"="&amp;""),"")</f>
        <v/>
      </c>
      <c r="K166" t="str">
        <f t="shared" ca="1" si="14"/>
        <v/>
      </c>
      <c r="L166" t="str">
        <f ca="1">IF(TODAY()&gt;=A166,COUNTIFS('Tracking Data'!R$3:R$1000,"&lt;="&amp;A166),"")</f>
        <v/>
      </c>
      <c r="M166" t="str">
        <f t="shared" ca="1" si="11"/>
        <v/>
      </c>
    </row>
    <row r="167" spans="1:13" x14ac:dyDescent="0.25">
      <c r="A167" s="4">
        <v>42964</v>
      </c>
      <c r="B167" t="str">
        <f ca="1">IF(TODAY()&gt;=$A167,COUNTIFS('Tracking Data'!K$3:K$1000,"&lt;="&amp;A167,'Tracking Data'!L$3:L$1000,"="&amp;""),"")</f>
        <v/>
      </c>
      <c r="C167" t="str">
        <f ca="1">IF(TODAY()&gt;=$A167,COUNTIFS('Tracking Data'!L$3:L$1000,"&lt;="&amp;B167,'Tracking Data'!M$3:M$1000,"="&amp;""),"")</f>
        <v/>
      </c>
      <c r="D167" t="str">
        <f ca="1">IF(TODAY()&gt;=$A167,COUNTIFS('Tracking Data'!M$3:M$1000,"&lt;="&amp;C167,'Tracking Data'!N$3:N$1000,"="&amp;""),"")</f>
        <v/>
      </c>
      <c r="E167" t="str">
        <f t="shared" ca="1" si="12"/>
        <v/>
      </c>
      <c r="F167" t="str">
        <f ca="1">IF(TODAY()&gt;=$A167,COUNTIFS('Tracking Data'!N$3:N$1000,"&lt;="&amp;A167,'Tracking Data'!O$3:O$1000,"="&amp;""),"")</f>
        <v/>
      </c>
      <c r="G167" t="str">
        <f ca="1">IF(TODAY()&gt;=$A167,COUNTIFS('Tracking Data'!O$3:O$1000,"&lt;="&amp;B167,'Tracking Data'!P$3:P$1000,"="&amp;""),"")</f>
        <v/>
      </c>
      <c r="H167" t="str">
        <f t="shared" ca="1" si="13"/>
        <v/>
      </c>
      <c r="I167" t="str">
        <f ca="1">IF(TODAY()&gt;=$A167,COUNTIFS('Tracking Data'!P$3:P$1000,"&lt;="&amp;A167,'Tracking Data'!Q$3:Q$1000,"="&amp;""),"")</f>
        <v/>
      </c>
      <c r="J167" t="str">
        <f ca="1">IF(TODAY()&gt;=$A167,COUNTIFS('Tracking Data'!Q$3:Q$1000,"&lt;="&amp;B167,'Tracking Data'!R$3:R$1000,"="&amp;""),"")</f>
        <v/>
      </c>
      <c r="K167" t="str">
        <f t="shared" ca="1" si="14"/>
        <v/>
      </c>
      <c r="L167" t="str">
        <f ca="1">IF(TODAY()&gt;=A167,COUNTIFS('Tracking Data'!R$3:R$1000,"&lt;="&amp;A167),"")</f>
        <v/>
      </c>
      <c r="M167" t="str">
        <f t="shared" ca="1" si="11"/>
        <v/>
      </c>
    </row>
    <row r="168" spans="1:13" x14ac:dyDescent="0.25">
      <c r="A168" s="4">
        <v>42965</v>
      </c>
      <c r="B168" t="str">
        <f ca="1">IF(TODAY()&gt;=$A168,COUNTIFS('Tracking Data'!K$3:K$1000,"&lt;="&amp;A168,'Tracking Data'!L$3:L$1000,"="&amp;""),"")</f>
        <v/>
      </c>
      <c r="C168" t="str">
        <f ca="1">IF(TODAY()&gt;=$A168,COUNTIFS('Tracking Data'!L$3:L$1000,"&lt;="&amp;B168,'Tracking Data'!M$3:M$1000,"="&amp;""),"")</f>
        <v/>
      </c>
      <c r="D168" t="str">
        <f ca="1">IF(TODAY()&gt;=$A168,COUNTIFS('Tracking Data'!M$3:M$1000,"&lt;="&amp;C168,'Tracking Data'!N$3:N$1000,"="&amp;""),"")</f>
        <v/>
      </c>
      <c r="E168" t="str">
        <f t="shared" ca="1" si="12"/>
        <v/>
      </c>
      <c r="F168" t="str">
        <f ca="1">IF(TODAY()&gt;=$A168,COUNTIFS('Tracking Data'!N$3:N$1000,"&lt;="&amp;A168,'Tracking Data'!O$3:O$1000,"="&amp;""),"")</f>
        <v/>
      </c>
      <c r="G168" t="str">
        <f ca="1">IF(TODAY()&gt;=$A168,COUNTIFS('Tracking Data'!O$3:O$1000,"&lt;="&amp;B168,'Tracking Data'!P$3:P$1000,"="&amp;""),"")</f>
        <v/>
      </c>
      <c r="H168" t="str">
        <f t="shared" ca="1" si="13"/>
        <v/>
      </c>
      <c r="I168" t="str">
        <f ca="1">IF(TODAY()&gt;=$A168,COUNTIFS('Tracking Data'!P$3:P$1000,"&lt;="&amp;A168,'Tracking Data'!Q$3:Q$1000,"="&amp;""),"")</f>
        <v/>
      </c>
      <c r="J168" t="str">
        <f ca="1">IF(TODAY()&gt;=$A168,COUNTIFS('Tracking Data'!Q$3:Q$1000,"&lt;="&amp;B168,'Tracking Data'!R$3:R$1000,"="&amp;""),"")</f>
        <v/>
      </c>
      <c r="K168" t="str">
        <f t="shared" ca="1" si="14"/>
        <v/>
      </c>
      <c r="L168" t="str">
        <f ca="1">IF(TODAY()&gt;=A168,COUNTIFS('Tracking Data'!R$3:R$1000,"&lt;="&amp;A168),"")</f>
        <v/>
      </c>
      <c r="M168" t="str">
        <f t="shared" ca="1" si="11"/>
        <v/>
      </c>
    </row>
    <row r="169" spans="1:13" x14ac:dyDescent="0.25">
      <c r="A169" s="4">
        <v>42966</v>
      </c>
      <c r="B169" t="str">
        <f ca="1">IF(TODAY()&gt;=$A169,COUNTIFS('Tracking Data'!K$3:K$1000,"&lt;="&amp;A169,'Tracking Data'!L$3:L$1000,"="&amp;""),"")</f>
        <v/>
      </c>
      <c r="C169" t="str">
        <f ca="1">IF(TODAY()&gt;=$A169,COUNTIFS('Tracking Data'!L$3:L$1000,"&lt;="&amp;B169,'Tracking Data'!M$3:M$1000,"="&amp;""),"")</f>
        <v/>
      </c>
      <c r="D169" t="str">
        <f ca="1">IF(TODAY()&gt;=$A169,COUNTIFS('Tracking Data'!M$3:M$1000,"&lt;="&amp;C169,'Tracking Data'!N$3:N$1000,"="&amp;""),"")</f>
        <v/>
      </c>
      <c r="E169" t="str">
        <f t="shared" ca="1" si="12"/>
        <v/>
      </c>
      <c r="F169" t="str">
        <f ca="1">IF(TODAY()&gt;=$A169,COUNTIFS('Tracking Data'!N$3:N$1000,"&lt;="&amp;A169,'Tracking Data'!O$3:O$1000,"="&amp;""),"")</f>
        <v/>
      </c>
      <c r="G169" t="str">
        <f ca="1">IF(TODAY()&gt;=$A169,COUNTIFS('Tracking Data'!O$3:O$1000,"&lt;="&amp;B169,'Tracking Data'!P$3:P$1000,"="&amp;""),"")</f>
        <v/>
      </c>
      <c r="H169" t="str">
        <f t="shared" ca="1" si="13"/>
        <v/>
      </c>
      <c r="I169" t="str">
        <f ca="1">IF(TODAY()&gt;=$A169,COUNTIFS('Tracking Data'!P$3:P$1000,"&lt;="&amp;A169,'Tracking Data'!Q$3:Q$1000,"="&amp;""),"")</f>
        <v/>
      </c>
      <c r="J169" t="str">
        <f ca="1">IF(TODAY()&gt;=$A169,COUNTIFS('Tracking Data'!Q$3:Q$1000,"&lt;="&amp;B169,'Tracking Data'!R$3:R$1000,"="&amp;""),"")</f>
        <v/>
      </c>
      <c r="K169" t="str">
        <f t="shared" ca="1" si="14"/>
        <v/>
      </c>
      <c r="L169" t="str">
        <f ca="1">IF(TODAY()&gt;=A169,COUNTIFS('Tracking Data'!R$3:R$1000,"&lt;="&amp;A169),"")</f>
        <v/>
      </c>
      <c r="M169" t="str">
        <f t="shared" ca="1" si="11"/>
        <v/>
      </c>
    </row>
    <row r="170" spans="1:13" x14ac:dyDescent="0.25">
      <c r="A170" s="4">
        <v>42967</v>
      </c>
      <c r="B170" t="str">
        <f ca="1">IF(TODAY()&gt;=$A170,COUNTIFS('Tracking Data'!K$3:K$1000,"&lt;="&amp;A170,'Tracking Data'!L$3:L$1000,"="&amp;""),"")</f>
        <v/>
      </c>
      <c r="C170" t="str">
        <f ca="1">IF(TODAY()&gt;=$A170,COUNTIFS('Tracking Data'!L$3:L$1000,"&lt;="&amp;B170,'Tracking Data'!M$3:M$1000,"="&amp;""),"")</f>
        <v/>
      </c>
      <c r="D170" t="str">
        <f ca="1">IF(TODAY()&gt;=$A170,COUNTIFS('Tracking Data'!M$3:M$1000,"&lt;="&amp;C170,'Tracking Data'!N$3:N$1000,"="&amp;""),"")</f>
        <v/>
      </c>
      <c r="E170" t="str">
        <f t="shared" ca="1" si="12"/>
        <v/>
      </c>
      <c r="F170" t="str">
        <f ca="1">IF(TODAY()&gt;=$A170,COUNTIFS('Tracking Data'!N$3:N$1000,"&lt;="&amp;A170,'Tracking Data'!O$3:O$1000,"="&amp;""),"")</f>
        <v/>
      </c>
      <c r="G170" t="str">
        <f ca="1">IF(TODAY()&gt;=$A170,COUNTIFS('Tracking Data'!O$3:O$1000,"&lt;="&amp;B170,'Tracking Data'!P$3:P$1000,"="&amp;""),"")</f>
        <v/>
      </c>
      <c r="H170" t="str">
        <f t="shared" ca="1" si="13"/>
        <v/>
      </c>
      <c r="I170" t="str">
        <f ca="1">IF(TODAY()&gt;=$A170,COUNTIFS('Tracking Data'!P$3:P$1000,"&lt;="&amp;A170,'Tracking Data'!Q$3:Q$1000,"="&amp;""),"")</f>
        <v/>
      </c>
      <c r="J170" t="str">
        <f ca="1">IF(TODAY()&gt;=$A170,COUNTIFS('Tracking Data'!Q$3:Q$1000,"&lt;="&amp;B170,'Tracking Data'!R$3:R$1000,"="&amp;""),"")</f>
        <v/>
      </c>
      <c r="K170" t="str">
        <f t="shared" ca="1" si="14"/>
        <v/>
      </c>
      <c r="L170" t="str">
        <f ca="1">IF(TODAY()&gt;=A170,COUNTIFS('Tracking Data'!R$3:R$1000,"&lt;="&amp;A170),"")</f>
        <v/>
      </c>
      <c r="M170" t="str">
        <f t="shared" ca="1" si="11"/>
        <v/>
      </c>
    </row>
    <row r="171" spans="1:13" x14ac:dyDescent="0.25">
      <c r="A171" s="4">
        <v>42968</v>
      </c>
      <c r="B171" t="str">
        <f ca="1">IF(TODAY()&gt;=$A171,COUNTIFS('Tracking Data'!K$3:K$1000,"&lt;="&amp;A171,'Tracking Data'!L$3:L$1000,"="&amp;""),"")</f>
        <v/>
      </c>
      <c r="C171" t="str">
        <f ca="1">IF(TODAY()&gt;=$A171,COUNTIFS('Tracking Data'!L$3:L$1000,"&lt;="&amp;B171,'Tracking Data'!M$3:M$1000,"="&amp;""),"")</f>
        <v/>
      </c>
      <c r="D171" t="str">
        <f ca="1">IF(TODAY()&gt;=$A171,COUNTIFS('Tracking Data'!M$3:M$1000,"&lt;="&amp;C171,'Tracking Data'!N$3:N$1000,"="&amp;""),"")</f>
        <v/>
      </c>
      <c r="E171" t="str">
        <f t="shared" ca="1" si="12"/>
        <v/>
      </c>
      <c r="F171" t="str">
        <f ca="1">IF(TODAY()&gt;=$A171,COUNTIFS('Tracking Data'!N$3:N$1000,"&lt;="&amp;A171,'Tracking Data'!O$3:O$1000,"="&amp;""),"")</f>
        <v/>
      </c>
      <c r="G171" t="str">
        <f ca="1">IF(TODAY()&gt;=$A171,COUNTIFS('Tracking Data'!O$3:O$1000,"&lt;="&amp;B171,'Tracking Data'!P$3:P$1000,"="&amp;""),"")</f>
        <v/>
      </c>
      <c r="H171" t="str">
        <f t="shared" ca="1" si="13"/>
        <v/>
      </c>
      <c r="I171" t="str">
        <f ca="1">IF(TODAY()&gt;=$A171,COUNTIFS('Tracking Data'!P$3:P$1000,"&lt;="&amp;A171,'Tracking Data'!Q$3:Q$1000,"="&amp;""),"")</f>
        <v/>
      </c>
      <c r="J171" t="str">
        <f ca="1">IF(TODAY()&gt;=$A171,COUNTIFS('Tracking Data'!Q$3:Q$1000,"&lt;="&amp;B171,'Tracking Data'!R$3:R$1000,"="&amp;""),"")</f>
        <v/>
      </c>
      <c r="K171" t="str">
        <f t="shared" ca="1" si="14"/>
        <v/>
      </c>
      <c r="L171" t="str">
        <f ca="1">IF(TODAY()&gt;=A171,COUNTIFS('Tracking Data'!R$3:R$1000,"&lt;="&amp;A171),"")</f>
        <v/>
      </c>
      <c r="M171" t="str">
        <f t="shared" ca="1" si="11"/>
        <v/>
      </c>
    </row>
    <row r="172" spans="1:13" x14ac:dyDescent="0.25">
      <c r="A172" s="4">
        <v>42969</v>
      </c>
      <c r="B172" t="str">
        <f ca="1">IF(TODAY()&gt;=$A172,COUNTIFS('Tracking Data'!K$3:K$1000,"&lt;="&amp;A172,'Tracking Data'!L$3:L$1000,"="&amp;""),"")</f>
        <v/>
      </c>
      <c r="C172" t="str">
        <f ca="1">IF(TODAY()&gt;=$A172,COUNTIFS('Tracking Data'!L$3:L$1000,"&lt;="&amp;B172,'Tracking Data'!M$3:M$1000,"="&amp;""),"")</f>
        <v/>
      </c>
      <c r="D172" t="str">
        <f ca="1">IF(TODAY()&gt;=$A172,COUNTIFS('Tracking Data'!M$3:M$1000,"&lt;="&amp;C172,'Tracking Data'!N$3:N$1000,"="&amp;""),"")</f>
        <v/>
      </c>
      <c r="E172" t="str">
        <f t="shared" ca="1" si="12"/>
        <v/>
      </c>
      <c r="F172" t="str">
        <f ca="1">IF(TODAY()&gt;=$A172,COUNTIFS('Tracking Data'!N$3:N$1000,"&lt;="&amp;A172,'Tracking Data'!O$3:O$1000,"="&amp;""),"")</f>
        <v/>
      </c>
      <c r="G172" t="str">
        <f ca="1">IF(TODAY()&gt;=$A172,COUNTIFS('Tracking Data'!O$3:O$1000,"&lt;="&amp;B172,'Tracking Data'!P$3:P$1000,"="&amp;""),"")</f>
        <v/>
      </c>
      <c r="H172" t="str">
        <f t="shared" ca="1" si="13"/>
        <v/>
      </c>
      <c r="I172" t="str">
        <f ca="1">IF(TODAY()&gt;=$A172,COUNTIFS('Tracking Data'!P$3:P$1000,"&lt;="&amp;A172,'Tracking Data'!Q$3:Q$1000,"="&amp;""),"")</f>
        <v/>
      </c>
      <c r="J172" t="str">
        <f ca="1">IF(TODAY()&gt;=$A172,COUNTIFS('Tracking Data'!Q$3:Q$1000,"&lt;="&amp;B172,'Tracking Data'!R$3:R$1000,"="&amp;""),"")</f>
        <v/>
      </c>
      <c r="K172" t="str">
        <f t="shared" ca="1" si="14"/>
        <v/>
      </c>
      <c r="L172" t="str">
        <f ca="1">IF(TODAY()&gt;=A172,COUNTIFS('Tracking Data'!R$3:R$1000,"&lt;="&amp;A172),"")</f>
        <v/>
      </c>
      <c r="M172" t="str">
        <f t="shared" ca="1" si="11"/>
        <v/>
      </c>
    </row>
    <row r="173" spans="1:13" x14ac:dyDescent="0.25">
      <c r="A173" s="4">
        <v>42970</v>
      </c>
      <c r="B173" t="str">
        <f ca="1">IF(TODAY()&gt;=$A173,COUNTIFS('Tracking Data'!K$3:K$1000,"&lt;="&amp;A173,'Tracking Data'!L$3:L$1000,"="&amp;""),"")</f>
        <v/>
      </c>
      <c r="C173" t="str">
        <f ca="1">IF(TODAY()&gt;=$A173,COUNTIFS('Tracking Data'!L$3:L$1000,"&lt;="&amp;B173,'Tracking Data'!M$3:M$1000,"="&amp;""),"")</f>
        <v/>
      </c>
      <c r="D173" t="str">
        <f ca="1">IF(TODAY()&gt;=$A173,COUNTIFS('Tracking Data'!M$3:M$1000,"&lt;="&amp;C173,'Tracking Data'!N$3:N$1000,"="&amp;""),"")</f>
        <v/>
      </c>
      <c r="E173" t="str">
        <f t="shared" ca="1" si="12"/>
        <v/>
      </c>
      <c r="F173" t="str">
        <f ca="1">IF(TODAY()&gt;=$A173,COUNTIFS('Tracking Data'!N$3:N$1000,"&lt;="&amp;A173,'Tracking Data'!O$3:O$1000,"="&amp;""),"")</f>
        <v/>
      </c>
      <c r="G173" t="str">
        <f ca="1">IF(TODAY()&gt;=$A173,COUNTIFS('Tracking Data'!O$3:O$1000,"&lt;="&amp;B173,'Tracking Data'!P$3:P$1000,"="&amp;""),"")</f>
        <v/>
      </c>
      <c r="H173" t="str">
        <f t="shared" ca="1" si="13"/>
        <v/>
      </c>
      <c r="I173" t="str">
        <f ca="1">IF(TODAY()&gt;=$A173,COUNTIFS('Tracking Data'!P$3:P$1000,"&lt;="&amp;A173,'Tracking Data'!Q$3:Q$1000,"="&amp;""),"")</f>
        <v/>
      </c>
      <c r="J173" t="str">
        <f ca="1">IF(TODAY()&gt;=$A173,COUNTIFS('Tracking Data'!Q$3:Q$1000,"&lt;="&amp;B173,'Tracking Data'!R$3:R$1000,"="&amp;""),"")</f>
        <v/>
      </c>
      <c r="K173" t="str">
        <f t="shared" ca="1" si="14"/>
        <v/>
      </c>
      <c r="L173" t="str">
        <f ca="1">IF(TODAY()&gt;=A173,COUNTIFS('Tracking Data'!R$3:R$1000,"&lt;="&amp;A173),"")</f>
        <v/>
      </c>
      <c r="M173" t="str">
        <f t="shared" ca="1" si="11"/>
        <v/>
      </c>
    </row>
    <row r="174" spans="1:13" x14ac:dyDescent="0.25">
      <c r="A174" s="4">
        <v>42971</v>
      </c>
      <c r="B174" t="str">
        <f ca="1">IF(TODAY()&gt;=$A174,COUNTIFS('Tracking Data'!K$3:K$1000,"&lt;="&amp;A174,'Tracking Data'!L$3:L$1000,"="&amp;""),"")</f>
        <v/>
      </c>
      <c r="C174" t="str">
        <f ca="1">IF(TODAY()&gt;=$A174,COUNTIFS('Tracking Data'!L$3:L$1000,"&lt;="&amp;B174,'Tracking Data'!M$3:M$1000,"="&amp;""),"")</f>
        <v/>
      </c>
      <c r="D174" t="str">
        <f ca="1">IF(TODAY()&gt;=$A174,COUNTIFS('Tracking Data'!M$3:M$1000,"&lt;="&amp;C174,'Tracking Data'!N$3:N$1000,"="&amp;""),"")</f>
        <v/>
      </c>
      <c r="E174" t="str">
        <f t="shared" ca="1" si="12"/>
        <v/>
      </c>
      <c r="F174" t="str">
        <f ca="1">IF(TODAY()&gt;=$A174,COUNTIFS('Tracking Data'!N$3:N$1000,"&lt;="&amp;A174,'Tracking Data'!O$3:O$1000,"="&amp;""),"")</f>
        <v/>
      </c>
      <c r="G174" t="str">
        <f ca="1">IF(TODAY()&gt;=$A174,COUNTIFS('Tracking Data'!O$3:O$1000,"&lt;="&amp;B174,'Tracking Data'!P$3:P$1000,"="&amp;""),"")</f>
        <v/>
      </c>
      <c r="H174" t="str">
        <f t="shared" ca="1" si="13"/>
        <v/>
      </c>
      <c r="I174" t="str">
        <f ca="1">IF(TODAY()&gt;=$A174,COUNTIFS('Tracking Data'!P$3:P$1000,"&lt;="&amp;A174,'Tracking Data'!Q$3:Q$1000,"="&amp;""),"")</f>
        <v/>
      </c>
      <c r="J174" t="str">
        <f ca="1">IF(TODAY()&gt;=$A174,COUNTIFS('Tracking Data'!Q$3:Q$1000,"&lt;="&amp;B174,'Tracking Data'!R$3:R$1000,"="&amp;""),"")</f>
        <v/>
      </c>
      <c r="K174" t="str">
        <f t="shared" ca="1" si="14"/>
        <v/>
      </c>
      <c r="L174" t="str">
        <f ca="1">IF(TODAY()&gt;=A174,COUNTIFS('Tracking Data'!R$3:R$1000,"&lt;="&amp;A174),"")</f>
        <v/>
      </c>
      <c r="M174" t="str">
        <f t="shared" ca="1" si="11"/>
        <v/>
      </c>
    </row>
    <row r="175" spans="1:13" x14ac:dyDescent="0.25">
      <c r="A175" s="4">
        <v>42972</v>
      </c>
      <c r="B175" t="str">
        <f ca="1">IF(TODAY()&gt;=$A175,COUNTIFS('Tracking Data'!K$3:K$1000,"&lt;="&amp;A175,'Tracking Data'!L$3:L$1000,"="&amp;""),"")</f>
        <v/>
      </c>
      <c r="C175" t="str">
        <f ca="1">IF(TODAY()&gt;=$A175,COUNTIFS('Tracking Data'!L$3:L$1000,"&lt;="&amp;B175,'Tracking Data'!M$3:M$1000,"="&amp;""),"")</f>
        <v/>
      </c>
      <c r="D175" t="str">
        <f ca="1">IF(TODAY()&gt;=$A175,COUNTIFS('Tracking Data'!M$3:M$1000,"&lt;="&amp;C175,'Tracking Data'!N$3:N$1000,"="&amp;""),"")</f>
        <v/>
      </c>
      <c r="E175" t="str">
        <f t="shared" ca="1" si="12"/>
        <v/>
      </c>
      <c r="F175" t="str">
        <f ca="1">IF(TODAY()&gt;=$A175,COUNTIFS('Tracking Data'!N$3:N$1000,"&lt;="&amp;A175,'Tracking Data'!O$3:O$1000,"="&amp;""),"")</f>
        <v/>
      </c>
      <c r="G175" t="str">
        <f ca="1">IF(TODAY()&gt;=$A175,COUNTIFS('Tracking Data'!O$3:O$1000,"&lt;="&amp;B175,'Tracking Data'!P$3:P$1000,"="&amp;""),"")</f>
        <v/>
      </c>
      <c r="H175" t="str">
        <f t="shared" ca="1" si="13"/>
        <v/>
      </c>
      <c r="I175" t="str">
        <f ca="1">IF(TODAY()&gt;=$A175,COUNTIFS('Tracking Data'!P$3:P$1000,"&lt;="&amp;A175,'Tracking Data'!Q$3:Q$1000,"="&amp;""),"")</f>
        <v/>
      </c>
      <c r="J175" t="str">
        <f ca="1">IF(TODAY()&gt;=$A175,COUNTIFS('Tracking Data'!Q$3:Q$1000,"&lt;="&amp;B175,'Tracking Data'!R$3:R$1000,"="&amp;""),"")</f>
        <v/>
      </c>
      <c r="K175" t="str">
        <f t="shared" ca="1" si="14"/>
        <v/>
      </c>
      <c r="L175" t="str">
        <f ca="1">IF(TODAY()&gt;=A175,COUNTIFS('Tracking Data'!R$3:R$1000,"&lt;="&amp;A175),"")</f>
        <v/>
      </c>
      <c r="M175" t="str">
        <f t="shared" ca="1" si="11"/>
        <v/>
      </c>
    </row>
    <row r="176" spans="1:13" x14ac:dyDescent="0.25">
      <c r="A176" s="4">
        <v>42973</v>
      </c>
      <c r="B176" t="str">
        <f ca="1">IF(TODAY()&gt;=$A176,COUNTIFS('Tracking Data'!K$3:K$1000,"&lt;="&amp;A176,'Tracking Data'!L$3:L$1000,"="&amp;""),"")</f>
        <v/>
      </c>
      <c r="C176" t="str">
        <f ca="1">IF(TODAY()&gt;=$A176,COUNTIFS('Tracking Data'!L$3:L$1000,"&lt;="&amp;B176,'Tracking Data'!M$3:M$1000,"="&amp;""),"")</f>
        <v/>
      </c>
      <c r="D176" t="str">
        <f ca="1">IF(TODAY()&gt;=$A176,COUNTIFS('Tracking Data'!M$3:M$1000,"&lt;="&amp;C176,'Tracking Data'!N$3:N$1000,"="&amp;""),"")</f>
        <v/>
      </c>
      <c r="E176" t="str">
        <f t="shared" ca="1" si="12"/>
        <v/>
      </c>
      <c r="F176" t="str">
        <f ca="1">IF(TODAY()&gt;=$A176,COUNTIFS('Tracking Data'!N$3:N$1000,"&lt;="&amp;A176,'Tracking Data'!O$3:O$1000,"="&amp;""),"")</f>
        <v/>
      </c>
      <c r="G176" t="str">
        <f ca="1">IF(TODAY()&gt;=$A176,COUNTIFS('Tracking Data'!O$3:O$1000,"&lt;="&amp;B176,'Tracking Data'!P$3:P$1000,"="&amp;""),"")</f>
        <v/>
      </c>
      <c r="H176" t="str">
        <f t="shared" ca="1" si="13"/>
        <v/>
      </c>
      <c r="I176" t="str">
        <f ca="1">IF(TODAY()&gt;=$A176,COUNTIFS('Tracking Data'!P$3:P$1000,"&lt;="&amp;A176,'Tracking Data'!Q$3:Q$1000,"="&amp;""),"")</f>
        <v/>
      </c>
      <c r="J176" t="str">
        <f ca="1">IF(TODAY()&gt;=$A176,COUNTIFS('Tracking Data'!Q$3:Q$1000,"&lt;="&amp;B176,'Tracking Data'!R$3:R$1000,"="&amp;""),"")</f>
        <v/>
      </c>
      <c r="K176" t="str">
        <f t="shared" ca="1" si="14"/>
        <v/>
      </c>
      <c r="L176" t="str">
        <f ca="1">IF(TODAY()&gt;=A176,COUNTIFS('Tracking Data'!R$3:R$1000,"&lt;="&amp;A176),"")</f>
        <v/>
      </c>
      <c r="M176" t="str">
        <f t="shared" ca="1" si="11"/>
        <v/>
      </c>
    </row>
    <row r="177" spans="1:13" x14ac:dyDescent="0.25">
      <c r="A177" s="4">
        <v>42974</v>
      </c>
      <c r="B177" t="str">
        <f ca="1">IF(TODAY()&gt;=$A177,COUNTIFS('Tracking Data'!K$3:K$1000,"&lt;="&amp;A177,'Tracking Data'!L$3:L$1000,"="&amp;""),"")</f>
        <v/>
      </c>
      <c r="C177" t="str">
        <f ca="1">IF(TODAY()&gt;=$A177,COUNTIFS('Tracking Data'!L$3:L$1000,"&lt;="&amp;B177,'Tracking Data'!M$3:M$1000,"="&amp;""),"")</f>
        <v/>
      </c>
      <c r="D177" t="str">
        <f ca="1">IF(TODAY()&gt;=$A177,COUNTIFS('Tracking Data'!M$3:M$1000,"&lt;="&amp;C177,'Tracking Data'!N$3:N$1000,"="&amp;""),"")</f>
        <v/>
      </c>
      <c r="E177" t="str">
        <f t="shared" ca="1" si="12"/>
        <v/>
      </c>
      <c r="F177" t="str">
        <f ca="1">IF(TODAY()&gt;=$A177,COUNTIFS('Tracking Data'!N$3:N$1000,"&lt;="&amp;A177,'Tracking Data'!O$3:O$1000,"="&amp;""),"")</f>
        <v/>
      </c>
      <c r="G177" t="str">
        <f ca="1">IF(TODAY()&gt;=$A177,COUNTIFS('Tracking Data'!O$3:O$1000,"&lt;="&amp;B177,'Tracking Data'!P$3:P$1000,"="&amp;""),"")</f>
        <v/>
      </c>
      <c r="H177" t="str">
        <f t="shared" ca="1" si="13"/>
        <v/>
      </c>
      <c r="I177" t="str">
        <f ca="1">IF(TODAY()&gt;=$A177,COUNTIFS('Tracking Data'!P$3:P$1000,"&lt;="&amp;A177,'Tracking Data'!Q$3:Q$1000,"="&amp;""),"")</f>
        <v/>
      </c>
      <c r="J177" t="str">
        <f ca="1">IF(TODAY()&gt;=$A177,COUNTIFS('Tracking Data'!Q$3:Q$1000,"&lt;="&amp;B177,'Tracking Data'!R$3:R$1000,"="&amp;""),"")</f>
        <v/>
      </c>
      <c r="K177" t="str">
        <f t="shared" ca="1" si="14"/>
        <v/>
      </c>
      <c r="L177" t="str">
        <f ca="1">IF(TODAY()&gt;=A177,COUNTIFS('Tracking Data'!R$3:R$1000,"&lt;="&amp;A177),"")</f>
        <v/>
      </c>
      <c r="M177" t="str">
        <f t="shared" ca="1" si="11"/>
        <v/>
      </c>
    </row>
    <row r="178" spans="1:13" x14ac:dyDescent="0.25">
      <c r="A178" s="4">
        <v>42975</v>
      </c>
      <c r="B178" t="str">
        <f ca="1">IF(TODAY()&gt;=$A178,COUNTIFS('Tracking Data'!K$3:K$1000,"&lt;="&amp;A178,'Tracking Data'!L$3:L$1000,"="&amp;""),"")</f>
        <v/>
      </c>
      <c r="C178" t="str">
        <f ca="1">IF(TODAY()&gt;=$A178,COUNTIFS('Tracking Data'!L$3:L$1000,"&lt;="&amp;B178,'Tracking Data'!M$3:M$1000,"="&amp;""),"")</f>
        <v/>
      </c>
      <c r="D178" t="str">
        <f ca="1">IF(TODAY()&gt;=$A178,COUNTIFS('Tracking Data'!M$3:M$1000,"&lt;="&amp;C178,'Tracking Data'!N$3:N$1000,"="&amp;""),"")</f>
        <v/>
      </c>
      <c r="E178" t="str">
        <f t="shared" ca="1" si="12"/>
        <v/>
      </c>
      <c r="F178" t="str">
        <f ca="1">IF(TODAY()&gt;=$A178,COUNTIFS('Tracking Data'!N$3:N$1000,"&lt;="&amp;A178,'Tracking Data'!O$3:O$1000,"="&amp;""),"")</f>
        <v/>
      </c>
      <c r="G178" t="str">
        <f ca="1">IF(TODAY()&gt;=$A178,COUNTIFS('Tracking Data'!O$3:O$1000,"&lt;="&amp;B178,'Tracking Data'!P$3:P$1000,"="&amp;""),"")</f>
        <v/>
      </c>
      <c r="H178" t="str">
        <f t="shared" ca="1" si="13"/>
        <v/>
      </c>
      <c r="I178" t="str">
        <f ca="1">IF(TODAY()&gt;=$A178,COUNTIFS('Tracking Data'!P$3:P$1000,"&lt;="&amp;A178,'Tracking Data'!Q$3:Q$1000,"="&amp;""),"")</f>
        <v/>
      </c>
      <c r="J178" t="str">
        <f ca="1">IF(TODAY()&gt;=$A178,COUNTIFS('Tracking Data'!Q$3:Q$1000,"&lt;="&amp;B178,'Tracking Data'!R$3:R$1000,"="&amp;""),"")</f>
        <v/>
      </c>
      <c r="K178" t="str">
        <f t="shared" ca="1" si="14"/>
        <v/>
      </c>
      <c r="L178" t="str">
        <f ca="1">IF(TODAY()&gt;=A178,COUNTIFS('Tracking Data'!R$3:R$1000,"&lt;="&amp;A178),"")</f>
        <v/>
      </c>
      <c r="M178" t="str">
        <f t="shared" ca="1" si="11"/>
        <v/>
      </c>
    </row>
    <row r="179" spans="1:13" x14ac:dyDescent="0.25">
      <c r="A179" s="4">
        <v>42976</v>
      </c>
      <c r="B179" t="str">
        <f ca="1">IF(TODAY()&gt;=$A179,COUNTIFS('Tracking Data'!K$3:K$1000,"&lt;="&amp;A179,'Tracking Data'!L$3:L$1000,"="&amp;""),"")</f>
        <v/>
      </c>
      <c r="C179" t="str">
        <f ca="1">IF(TODAY()&gt;=$A179,COUNTIFS('Tracking Data'!L$3:L$1000,"&lt;="&amp;B179,'Tracking Data'!M$3:M$1000,"="&amp;""),"")</f>
        <v/>
      </c>
      <c r="D179" t="str">
        <f ca="1">IF(TODAY()&gt;=$A179,COUNTIFS('Tracking Data'!M$3:M$1000,"&lt;="&amp;C179,'Tracking Data'!N$3:N$1000,"="&amp;""),"")</f>
        <v/>
      </c>
      <c r="E179" t="str">
        <f t="shared" ca="1" si="12"/>
        <v/>
      </c>
      <c r="F179" t="str">
        <f ca="1">IF(TODAY()&gt;=$A179,COUNTIFS('Tracking Data'!N$3:N$1000,"&lt;="&amp;A179,'Tracking Data'!O$3:O$1000,"="&amp;""),"")</f>
        <v/>
      </c>
      <c r="G179" t="str">
        <f ca="1">IF(TODAY()&gt;=$A179,COUNTIFS('Tracking Data'!O$3:O$1000,"&lt;="&amp;B179,'Tracking Data'!P$3:P$1000,"="&amp;""),"")</f>
        <v/>
      </c>
      <c r="H179" t="str">
        <f t="shared" ca="1" si="13"/>
        <v/>
      </c>
      <c r="I179" t="str">
        <f ca="1">IF(TODAY()&gt;=$A179,COUNTIFS('Tracking Data'!P$3:P$1000,"&lt;="&amp;A179,'Tracking Data'!Q$3:Q$1000,"="&amp;""),"")</f>
        <v/>
      </c>
      <c r="J179" t="str">
        <f ca="1">IF(TODAY()&gt;=$A179,COUNTIFS('Tracking Data'!Q$3:Q$1000,"&lt;="&amp;B179,'Tracking Data'!R$3:R$1000,"="&amp;""),"")</f>
        <v/>
      </c>
      <c r="K179" t="str">
        <f t="shared" ca="1" si="14"/>
        <v/>
      </c>
      <c r="L179" t="str">
        <f ca="1">IF(TODAY()&gt;=A179,COUNTIFS('Tracking Data'!R$3:R$1000,"&lt;="&amp;A179),"")</f>
        <v/>
      </c>
      <c r="M179" t="str">
        <f t="shared" ca="1" si="11"/>
        <v/>
      </c>
    </row>
    <row r="180" spans="1:13" x14ac:dyDescent="0.25">
      <c r="A180" s="4">
        <v>42977</v>
      </c>
      <c r="B180" t="str">
        <f ca="1">IF(TODAY()&gt;=$A180,COUNTIFS('Tracking Data'!K$3:K$1000,"&lt;="&amp;A180,'Tracking Data'!L$3:L$1000,"="&amp;""),"")</f>
        <v/>
      </c>
      <c r="C180" t="str">
        <f ca="1">IF(TODAY()&gt;=$A180,COUNTIFS('Tracking Data'!L$3:L$1000,"&lt;="&amp;B180,'Tracking Data'!M$3:M$1000,"="&amp;""),"")</f>
        <v/>
      </c>
      <c r="D180" t="str">
        <f ca="1">IF(TODAY()&gt;=$A180,COUNTIFS('Tracking Data'!M$3:M$1000,"&lt;="&amp;C180,'Tracking Data'!N$3:N$1000,"="&amp;""),"")</f>
        <v/>
      </c>
      <c r="E180" t="str">
        <f t="shared" ca="1" si="12"/>
        <v/>
      </c>
      <c r="F180" t="str">
        <f ca="1">IF(TODAY()&gt;=$A180,COUNTIFS('Tracking Data'!N$3:N$1000,"&lt;="&amp;A180,'Tracking Data'!O$3:O$1000,"="&amp;""),"")</f>
        <v/>
      </c>
      <c r="G180" t="str">
        <f ca="1">IF(TODAY()&gt;=$A180,COUNTIFS('Tracking Data'!O$3:O$1000,"&lt;="&amp;B180,'Tracking Data'!P$3:P$1000,"="&amp;""),"")</f>
        <v/>
      </c>
      <c r="H180" t="str">
        <f t="shared" ca="1" si="13"/>
        <v/>
      </c>
      <c r="I180" t="str">
        <f ca="1">IF(TODAY()&gt;=$A180,COUNTIFS('Tracking Data'!P$3:P$1000,"&lt;="&amp;A180,'Tracking Data'!Q$3:Q$1000,"="&amp;""),"")</f>
        <v/>
      </c>
      <c r="J180" t="str">
        <f ca="1">IF(TODAY()&gt;=$A180,COUNTIFS('Tracking Data'!Q$3:Q$1000,"&lt;="&amp;B180,'Tracking Data'!R$3:R$1000,"="&amp;""),"")</f>
        <v/>
      </c>
      <c r="K180" t="str">
        <f t="shared" ca="1" si="14"/>
        <v/>
      </c>
      <c r="L180" t="str">
        <f ca="1">IF(TODAY()&gt;=A180,COUNTIFS('Tracking Data'!R$3:R$1000,"&lt;="&amp;A180),"")</f>
        <v/>
      </c>
      <c r="M180" t="str">
        <f t="shared" ca="1" si="11"/>
        <v/>
      </c>
    </row>
    <row r="181" spans="1:13" x14ac:dyDescent="0.25">
      <c r="A181" s="4">
        <v>42978</v>
      </c>
      <c r="B181" t="str">
        <f ca="1">IF(TODAY()&gt;=$A181,COUNTIFS('Tracking Data'!K$3:K$1000,"&lt;="&amp;A181,'Tracking Data'!L$3:L$1000,"="&amp;""),"")</f>
        <v/>
      </c>
      <c r="C181" t="str">
        <f ca="1">IF(TODAY()&gt;=$A181,COUNTIFS('Tracking Data'!L$3:L$1000,"&lt;="&amp;B181,'Tracking Data'!M$3:M$1000,"="&amp;""),"")</f>
        <v/>
      </c>
      <c r="D181" t="str">
        <f ca="1">IF(TODAY()&gt;=$A181,COUNTIFS('Tracking Data'!M$3:M$1000,"&lt;="&amp;C181,'Tracking Data'!N$3:N$1000,"="&amp;""),"")</f>
        <v/>
      </c>
      <c r="E181" t="str">
        <f t="shared" ca="1" si="12"/>
        <v/>
      </c>
      <c r="F181" t="str">
        <f ca="1">IF(TODAY()&gt;=$A181,COUNTIFS('Tracking Data'!N$3:N$1000,"&lt;="&amp;A181,'Tracking Data'!O$3:O$1000,"="&amp;""),"")</f>
        <v/>
      </c>
      <c r="G181" t="str">
        <f ca="1">IF(TODAY()&gt;=$A181,COUNTIFS('Tracking Data'!O$3:O$1000,"&lt;="&amp;B181,'Tracking Data'!P$3:P$1000,"="&amp;""),"")</f>
        <v/>
      </c>
      <c r="H181" t="str">
        <f t="shared" ca="1" si="13"/>
        <v/>
      </c>
      <c r="I181" t="str">
        <f ca="1">IF(TODAY()&gt;=$A181,COUNTIFS('Tracking Data'!P$3:P$1000,"&lt;="&amp;A181,'Tracking Data'!Q$3:Q$1000,"="&amp;""),"")</f>
        <v/>
      </c>
      <c r="J181" t="str">
        <f ca="1">IF(TODAY()&gt;=$A181,COUNTIFS('Tracking Data'!Q$3:Q$1000,"&lt;="&amp;B181,'Tracking Data'!R$3:R$1000,"="&amp;""),"")</f>
        <v/>
      </c>
      <c r="K181" t="str">
        <f t="shared" ca="1" si="14"/>
        <v/>
      </c>
      <c r="L181" t="str">
        <f ca="1">IF(TODAY()&gt;=A181,COUNTIFS('Tracking Data'!R$3:R$1000,"&lt;="&amp;A181),"")</f>
        <v/>
      </c>
      <c r="M181" t="str">
        <f t="shared" ca="1" si="11"/>
        <v/>
      </c>
    </row>
    <row r="182" spans="1:13" x14ac:dyDescent="0.25">
      <c r="A182" s="4">
        <v>42979</v>
      </c>
      <c r="B182" t="str">
        <f ca="1">IF(TODAY()&gt;=$A182,COUNTIFS('Tracking Data'!K$3:K$1000,"&lt;="&amp;A182,'Tracking Data'!L$3:L$1000,"="&amp;""),"")</f>
        <v/>
      </c>
      <c r="C182" t="str">
        <f ca="1">IF(TODAY()&gt;=$A182,COUNTIFS('Tracking Data'!L$3:L$1000,"&lt;="&amp;B182,'Tracking Data'!M$3:M$1000,"="&amp;""),"")</f>
        <v/>
      </c>
      <c r="D182" t="str">
        <f ca="1">IF(TODAY()&gt;=$A182,COUNTIFS('Tracking Data'!M$3:M$1000,"&lt;="&amp;C182,'Tracking Data'!N$3:N$1000,"="&amp;""),"")</f>
        <v/>
      </c>
      <c r="E182" t="str">
        <f t="shared" ca="1" si="12"/>
        <v/>
      </c>
      <c r="F182" t="str">
        <f ca="1">IF(TODAY()&gt;=$A182,COUNTIFS('Tracking Data'!N$3:N$1000,"&lt;="&amp;A182,'Tracking Data'!O$3:O$1000,"="&amp;""),"")</f>
        <v/>
      </c>
      <c r="G182" t="str">
        <f ca="1">IF(TODAY()&gt;=$A182,COUNTIFS('Tracking Data'!O$3:O$1000,"&lt;="&amp;B182,'Tracking Data'!P$3:P$1000,"="&amp;""),"")</f>
        <v/>
      </c>
      <c r="H182" t="str">
        <f t="shared" ca="1" si="13"/>
        <v/>
      </c>
      <c r="I182" t="str">
        <f ca="1">IF(TODAY()&gt;=$A182,COUNTIFS('Tracking Data'!P$3:P$1000,"&lt;="&amp;A182,'Tracking Data'!Q$3:Q$1000,"="&amp;""),"")</f>
        <v/>
      </c>
      <c r="J182" t="str">
        <f ca="1">IF(TODAY()&gt;=$A182,COUNTIFS('Tracking Data'!Q$3:Q$1000,"&lt;="&amp;B182,'Tracking Data'!R$3:R$1000,"="&amp;""),"")</f>
        <v/>
      </c>
      <c r="K182" t="str">
        <f t="shared" ca="1" si="14"/>
        <v/>
      </c>
      <c r="L182" t="str">
        <f ca="1">IF(TODAY()&gt;=A182,COUNTIFS('Tracking Data'!R$3:R$1000,"&lt;="&amp;A182),"")</f>
        <v/>
      </c>
      <c r="M182" t="str">
        <f t="shared" ca="1" si="11"/>
        <v/>
      </c>
    </row>
    <row r="183" spans="1:13" x14ac:dyDescent="0.25">
      <c r="A183" s="4">
        <v>42980</v>
      </c>
      <c r="B183" t="str">
        <f ca="1">IF(TODAY()&gt;=$A183,COUNTIFS('Tracking Data'!K$3:K$1000,"&lt;="&amp;A183,'Tracking Data'!L$3:L$1000,"="&amp;""),"")</f>
        <v/>
      </c>
      <c r="C183" t="str">
        <f ca="1">IF(TODAY()&gt;=$A183,COUNTIFS('Tracking Data'!L$3:L$1000,"&lt;="&amp;B183,'Tracking Data'!M$3:M$1000,"="&amp;""),"")</f>
        <v/>
      </c>
      <c r="D183" t="str">
        <f ca="1">IF(TODAY()&gt;=$A183,COUNTIFS('Tracking Data'!M$3:M$1000,"&lt;="&amp;C183,'Tracking Data'!N$3:N$1000,"="&amp;""),"")</f>
        <v/>
      </c>
      <c r="E183" t="str">
        <f t="shared" ca="1" si="12"/>
        <v/>
      </c>
      <c r="F183" t="str">
        <f ca="1">IF(TODAY()&gt;=$A183,COUNTIFS('Tracking Data'!N$3:N$1000,"&lt;="&amp;A183,'Tracking Data'!O$3:O$1000,"="&amp;""),"")</f>
        <v/>
      </c>
      <c r="G183" t="str">
        <f ca="1">IF(TODAY()&gt;=$A183,COUNTIFS('Tracking Data'!O$3:O$1000,"&lt;="&amp;B183,'Tracking Data'!P$3:P$1000,"="&amp;""),"")</f>
        <v/>
      </c>
      <c r="H183" t="str">
        <f t="shared" ca="1" si="13"/>
        <v/>
      </c>
      <c r="I183" t="str">
        <f ca="1">IF(TODAY()&gt;=$A183,COUNTIFS('Tracking Data'!P$3:P$1000,"&lt;="&amp;A183,'Tracking Data'!Q$3:Q$1000,"="&amp;""),"")</f>
        <v/>
      </c>
      <c r="J183" t="str">
        <f ca="1">IF(TODAY()&gt;=$A183,COUNTIFS('Tracking Data'!Q$3:Q$1000,"&lt;="&amp;B183,'Tracking Data'!R$3:R$1000,"="&amp;""),"")</f>
        <v/>
      </c>
      <c r="K183" t="str">
        <f t="shared" ca="1" si="14"/>
        <v/>
      </c>
      <c r="L183" t="str">
        <f ca="1">IF(TODAY()&gt;=A183,COUNTIFS('Tracking Data'!R$3:R$1000,"&lt;="&amp;A183),"")</f>
        <v/>
      </c>
      <c r="M183" t="str">
        <f t="shared" ca="1" si="11"/>
        <v/>
      </c>
    </row>
    <row r="184" spans="1:13" x14ac:dyDescent="0.25">
      <c r="A184" s="4">
        <v>42981</v>
      </c>
      <c r="B184" t="str">
        <f ca="1">IF(TODAY()&gt;=$A184,COUNTIFS('Tracking Data'!K$3:K$1000,"&lt;="&amp;A184,'Tracking Data'!L$3:L$1000,"="&amp;""),"")</f>
        <v/>
      </c>
      <c r="C184" t="str">
        <f ca="1">IF(TODAY()&gt;=$A184,COUNTIFS('Tracking Data'!L$3:L$1000,"&lt;="&amp;B184,'Tracking Data'!M$3:M$1000,"="&amp;""),"")</f>
        <v/>
      </c>
      <c r="D184" t="str">
        <f ca="1">IF(TODAY()&gt;=$A184,COUNTIFS('Tracking Data'!M$3:M$1000,"&lt;="&amp;C184,'Tracking Data'!N$3:N$1000,"="&amp;""),"")</f>
        <v/>
      </c>
      <c r="E184" t="str">
        <f t="shared" ca="1" si="12"/>
        <v/>
      </c>
      <c r="F184" t="str">
        <f ca="1">IF(TODAY()&gt;=$A184,COUNTIFS('Tracking Data'!N$3:N$1000,"&lt;="&amp;A184,'Tracking Data'!O$3:O$1000,"="&amp;""),"")</f>
        <v/>
      </c>
      <c r="G184" t="str">
        <f ca="1">IF(TODAY()&gt;=$A184,COUNTIFS('Tracking Data'!O$3:O$1000,"&lt;="&amp;B184,'Tracking Data'!P$3:P$1000,"="&amp;""),"")</f>
        <v/>
      </c>
      <c r="H184" t="str">
        <f t="shared" ca="1" si="13"/>
        <v/>
      </c>
      <c r="I184" t="str">
        <f ca="1">IF(TODAY()&gt;=$A184,COUNTIFS('Tracking Data'!P$3:P$1000,"&lt;="&amp;A184,'Tracking Data'!Q$3:Q$1000,"="&amp;""),"")</f>
        <v/>
      </c>
      <c r="J184" t="str">
        <f ca="1">IF(TODAY()&gt;=$A184,COUNTIFS('Tracking Data'!Q$3:Q$1000,"&lt;="&amp;B184,'Tracking Data'!R$3:R$1000,"="&amp;""),"")</f>
        <v/>
      </c>
      <c r="K184" t="str">
        <f t="shared" ca="1" si="14"/>
        <v/>
      </c>
      <c r="L184" t="str">
        <f ca="1">IF(TODAY()&gt;=A184,COUNTIFS('Tracking Data'!R$3:R$1000,"&lt;="&amp;A184),"")</f>
        <v/>
      </c>
      <c r="M184" t="str">
        <f t="shared" ca="1" si="11"/>
        <v/>
      </c>
    </row>
    <row r="185" spans="1:13" x14ac:dyDescent="0.25">
      <c r="A185" s="4">
        <v>42982</v>
      </c>
      <c r="B185" t="str">
        <f ca="1">IF(TODAY()&gt;=$A185,COUNTIFS('Tracking Data'!K$3:K$1000,"&lt;="&amp;A185,'Tracking Data'!L$3:L$1000,"="&amp;""),"")</f>
        <v/>
      </c>
      <c r="C185" t="str">
        <f ca="1">IF(TODAY()&gt;=$A185,COUNTIFS('Tracking Data'!L$3:L$1000,"&lt;="&amp;B185,'Tracking Data'!M$3:M$1000,"="&amp;""),"")</f>
        <v/>
      </c>
      <c r="D185" t="str">
        <f ca="1">IF(TODAY()&gt;=$A185,COUNTIFS('Tracking Data'!M$3:M$1000,"&lt;="&amp;C185,'Tracking Data'!N$3:N$1000,"="&amp;""),"")</f>
        <v/>
      </c>
      <c r="E185" t="str">
        <f t="shared" ca="1" si="12"/>
        <v/>
      </c>
      <c r="F185" t="str">
        <f ca="1">IF(TODAY()&gt;=$A185,COUNTIFS('Tracking Data'!N$3:N$1000,"&lt;="&amp;A185,'Tracking Data'!O$3:O$1000,"="&amp;""),"")</f>
        <v/>
      </c>
      <c r="G185" t="str">
        <f ca="1">IF(TODAY()&gt;=$A185,COUNTIFS('Tracking Data'!O$3:O$1000,"&lt;="&amp;B185,'Tracking Data'!P$3:P$1000,"="&amp;""),"")</f>
        <v/>
      </c>
      <c r="H185" t="str">
        <f t="shared" ca="1" si="13"/>
        <v/>
      </c>
      <c r="I185" t="str">
        <f ca="1">IF(TODAY()&gt;=$A185,COUNTIFS('Tracking Data'!P$3:P$1000,"&lt;="&amp;A185,'Tracking Data'!Q$3:Q$1000,"="&amp;""),"")</f>
        <v/>
      </c>
      <c r="J185" t="str">
        <f ca="1">IF(TODAY()&gt;=$A185,COUNTIFS('Tracking Data'!Q$3:Q$1000,"&lt;="&amp;B185,'Tracking Data'!R$3:R$1000,"="&amp;""),"")</f>
        <v/>
      </c>
      <c r="K185" t="str">
        <f t="shared" ca="1" si="14"/>
        <v/>
      </c>
      <c r="L185" t="str">
        <f ca="1">IF(TODAY()&gt;=A185,COUNTIFS('Tracking Data'!R$3:R$1000,"&lt;="&amp;A185),"")</f>
        <v/>
      </c>
      <c r="M185" t="str">
        <f t="shared" ca="1" si="11"/>
        <v/>
      </c>
    </row>
    <row r="186" spans="1:13" x14ac:dyDescent="0.25">
      <c r="A186" s="4">
        <v>42983</v>
      </c>
      <c r="B186" t="str">
        <f ca="1">IF(TODAY()&gt;=$A186,COUNTIFS('Tracking Data'!K$3:K$1000,"&lt;="&amp;A186,'Tracking Data'!L$3:L$1000,"="&amp;""),"")</f>
        <v/>
      </c>
      <c r="C186" t="str">
        <f ca="1">IF(TODAY()&gt;=$A186,COUNTIFS('Tracking Data'!L$3:L$1000,"&lt;="&amp;B186,'Tracking Data'!M$3:M$1000,"="&amp;""),"")</f>
        <v/>
      </c>
      <c r="D186" t="str">
        <f ca="1">IF(TODAY()&gt;=$A186,COUNTIFS('Tracking Data'!M$3:M$1000,"&lt;="&amp;C186,'Tracking Data'!N$3:N$1000,"="&amp;""),"")</f>
        <v/>
      </c>
      <c r="E186" t="str">
        <f t="shared" ca="1" si="12"/>
        <v/>
      </c>
      <c r="F186" t="str">
        <f ca="1">IF(TODAY()&gt;=$A186,COUNTIFS('Tracking Data'!N$3:N$1000,"&lt;="&amp;A186,'Tracking Data'!O$3:O$1000,"="&amp;""),"")</f>
        <v/>
      </c>
      <c r="G186" t="str">
        <f ca="1">IF(TODAY()&gt;=$A186,COUNTIFS('Tracking Data'!O$3:O$1000,"&lt;="&amp;B186,'Tracking Data'!P$3:P$1000,"="&amp;""),"")</f>
        <v/>
      </c>
      <c r="H186" t="str">
        <f t="shared" ca="1" si="13"/>
        <v/>
      </c>
      <c r="I186" t="str">
        <f ca="1">IF(TODAY()&gt;=$A186,COUNTIFS('Tracking Data'!P$3:P$1000,"&lt;="&amp;A186,'Tracking Data'!Q$3:Q$1000,"="&amp;""),"")</f>
        <v/>
      </c>
      <c r="J186" t="str">
        <f ca="1">IF(TODAY()&gt;=$A186,COUNTIFS('Tracking Data'!Q$3:Q$1000,"&lt;="&amp;B186,'Tracking Data'!R$3:R$1000,"="&amp;""),"")</f>
        <v/>
      </c>
      <c r="K186" t="str">
        <f t="shared" ca="1" si="14"/>
        <v/>
      </c>
      <c r="L186" t="str">
        <f ca="1">IF(TODAY()&gt;=A186,COUNTIFS('Tracking Data'!R$3:R$1000,"&lt;="&amp;A186),"")</f>
        <v/>
      </c>
      <c r="M186" t="str">
        <f t="shared" ca="1" si="11"/>
        <v/>
      </c>
    </row>
    <row r="187" spans="1:13" x14ac:dyDescent="0.25">
      <c r="A187" s="4">
        <v>42984</v>
      </c>
      <c r="B187" t="str">
        <f ca="1">IF(TODAY()&gt;=$A187,COUNTIFS('Tracking Data'!K$3:K$1000,"&lt;="&amp;A187,'Tracking Data'!L$3:L$1000,"="&amp;""),"")</f>
        <v/>
      </c>
      <c r="C187" t="str">
        <f ca="1">IF(TODAY()&gt;=$A187,COUNTIFS('Tracking Data'!L$3:L$1000,"&lt;="&amp;B187,'Tracking Data'!M$3:M$1000,"="&amp;""),"")</f>
        <v/>
      </c>
      <c r="D187" t="str">
        <f ca="1">IF(TODAY()&gt;=$A187,COUNTIFS('Tracking Data'!M$3:M$1000,"&lt;="&amp;C187,'Tracking Data'!N$3:N$1000,"="&amp;""),"")</f>
        <v/>
      </c>
      <c r="E187" t="str">
        <f t="shared" ca="1" si="12"/>
        <v/>
      </c>
      <c r="F187" t="str">
        <f ca="1">IF(TODAY()&gt;=$A187,COUNTIFS('Tracking Data'!N$3:N$1000,"&lt;="&amp;A187,'Tracking Data'!O$3:O$1000,"="&amp;""),"")</f>
        <v/>
      </c>
      <c r="G187" t="str">
        <f ca="1">IF(TODAY()&gt;=$A187,COUNTIFS('Tracking Data'!O$3:O$1000,"&lt;="&amp;B187,'Tracking Data'!P$3:P$1000,"="&amp;""),"")</f>
        <v/>
      </c>
      <c r="H187" t="str">
        <f t="shared" ca="1" si="13"/>
        <v/>
      </c>
      <c r="I187" t="str">
        <f ca="1">IF(TODAY()&gt;=$A187,COUNTIFS('Tracking Data'!P$3:P$1000,"&lt;="&amp;A187,'Tracking Data'!Q$3:Q$1000,"="&amp;""),"")</f>
        <v/>
      </c>
      <c r="J187" t="str">
        <f ca="1">IF(TODAY()&gt;=$A187,COUNTIFS('Tracking Data'!Q$3:Q$1000,"&lt;="&amp;B187,'Tracking Data'!R$3:R$1000,"="&amp;""),"")</f>
        <v/>
      </c>
      <c r="K187" t="str">
        <f t="shared" ca="1" si="14"/>
        <v/>
      </c>
      <c r="L187" t="str">
        <f ca="1">IF(TODAY()&gt;=A187,COUNTIFS('Tracking Data'!R$3:R$1000,"&lt;="&amp;A187),"")</f>
        <v/>
      </c>
      <c r="M187" t="str">
        <f t="shared" ca="1" si="11"/>
        <v/>
      </c>
    </row>
    <row r="188" spans="1:13" x14ac:dyDescent="0.25">
      <c r="A188" s="4">
        <v>42985</v>
      </c>
      <c r="B188" t="str">
        <f ca="1">IF(TODAY()&gt;=$A188,COUNTIFS('Tracking Data'!K$3:K$1000,"&lt;="&amp;A188,'Tracking Data'!L$3:L$1000,"="&amp;""),"")</f>
        <v/>
      </c>
      <c r="C188" t="str">
        <f ca="1">IF(TODAY()&gt;=$A188,COUNTIFS('Tracking Data'!L$3:L$1000,"&lt;="&amp;B188,'Tracking Data'!M$3:M$1000,"="&amp;""),"")</f>
        <v/>
      </c>
      <c r="D188" t="str">
        <f ca="1">IF(TODAY()&gt;=$A188,COUNTIFS('Tracking Data'!M$3:M$1000,"&lt;="&amp;C188,'Tracking Data'!N$3:N$1000,"="&amp;""),"")</f>
        <v/>
      </c>
      <c r="E188" t="str">
        <f t="shared" ca="1" si="12"/>
        <v/>
      </c>
      <c r="F188" t="str">
        <f ca="1">IF(TODAY()&gt;=$A188,COUNTIFS('Tracking Data'!N$3:N$1000,"&lt;="&amp;A188,'Tracking Data'!O$3:O$1000,"="&amp;""),"")</f>
        <v/>
      </c>
      <c r="G188" t="str">
        <f ca="1">IF(TODAY()&gt;=$A188,COUNTIFS('Tracking Data'!O$3:O$1000,"&lt;="&amp;B188,'Tracking Data'!P$3:P$1000,"="&amp;""),"")</f>
        <v/>
      </c>
      <c r="H188" t="str">
        <f t="shared" ca="1" si="13"/>
        <v/>
      </c>
      <c r="I188" t="str">
        <f ca="1">IF(TODAY()&gt;=$A188,COUNTIFS('Tracking Data'!P$3:P$1000,"&lt;="&amp;A188,'Tracking Data'!Q$3:Q$1000,"="&amp;""),"")</f>
        <v/>
      </c>
      <c r="J188" t="str">
        <f ca="1">IF(TODAY()&gt;=$A188,COUNTIFS('Tracking Data'!Q$3:Q$1000,"&lt;="&amp;B188,'Tracking Data'!R$3:R$1000,"="&amp;""),"")</f>
        <v/>
      </c>
      <c r="K188" t="str">
        <f t="shared" ca="1" si="14"/>
        <v/>
      </c>
      <c r="L188" t="str">
        <f ca="1">IF(TODAY()&gt;=A188,COUNTIFS('Tracking Data'!R$3:R$1000,"&lt;="&amp;A188),"")</f>
        <v/>
      </c>
      <c r="M188" t="str">
        <f t="shared" ca="1" si="11"/>
        <v/>
      </c>
    </row>
    <row r="189" spans="1:13" x14ac:dyDescent="0.25">
      <c r="A189" s="4">
        <v>42986</v>
      </c>
      <c r="B189" t="str">
        <f ca="1">IF(TODAY()&gt;=$A189,COUNTIFS('Tracking Data'!K$3:K$1000,"&lt;="&amp;A189,'Tracking Data'!L$3:L$1000,"="&amp;""),"")</f>
        <v/>
      </c>
      <c r="C189" t="str">
        <f ca="1">IF(TODAY()&gt;=$A189,COUNTIFS('Tracking Data'!L$3:L$1000,"&lt;="&amp;B189,'Tracking Data'!M$3:M$1000,"="&amp;""),"")</f>
        <v/>
      </c>
      <c r="D189" t="str">
        <f ca="1">IF(TODAY()&gt;=$A189,COUNTIFS('Tracking Data'!M$3:M$1000,"&lt;="&amp;C189,'Tracking Data'!N$3:N$1000,"="&amp;""),"")</f>
        <v/>
      </c>
      <c r="E189" t="str">
        <f t="shared" ca="1" si="12"/>
        <v/>
      </c>
      <c r="F189" t="str">
        <f ca="1">IF(TODAY()&gt;=$A189,COUNTIFS('Tracking Data'!N$3:N$1000,"&lt;="&amp;A189,'Tracking Data'!O$3:O$1000,"="&amp;""),"")</f>
        <v/>
      </c>
      <c r="G189" t="str">
        <f ca="1">IF(TODAY()&gt;=$A189,COUNTIFS('Tracking Data'!O$3:O$1000,"&lt;="&amp;B189,'Tracking Data'!P$3:P$1000,"="&amp;""),"")</f>
        <v/>
      </c>
      <c r="H189" t="str">
        <f t="shared" ca="1" si="13"/>
        <v/>
      </c>
      <c r="I189" t="str">
        <f ca="1">IF(TODAY()&gt;=$A189,COUNTIFS('Tracking Data'!P$3:P$1000,"&lt;="&amp;A189,'Tracking Data'!Q$3:Q$1000,"="&amp;""),"")</f>
        <v/>
      </c>
      <c r="J189" t="str">
        <f ca="1">IF(TODAY()&gt;=$A189,COUNTIFS('Tracking Data'!Q$3:Q$1000,"&lt;="&amp;B189,'Tracking Data'!R$3:R$1000,"="&amp;""),"")</f>
        <v/>
      </c>
      <c r="K189" t="str">
        <f t="shared" ca="1" si="14"/>
        <v/>
      </c>
      <c r="L189" t="str">
        <f ca="1">IF(TODAY()&gt;=A189,COUNTIFS('Tracking Data'!R$3:R$1000,"&lt;="&amp;A189),"")</f>
        <v/>
      </c>
      <c r="M189" t="str">
        <f t="shared" ca="1" si="11"/>
        <v/>
      </c>
    </row>
    <row r="190" spans="1:13" x14ac:dyDescent="0.25">
      <c r="A190" s="4">
        <v>42987</v>
      </c>
      <c r="B190" t="str">
        <f ca="1">IF(TODAY()&gt;=$A190,COUNTIFS('Tracking Data'!K$3:K$1000,"&lt;="&amp;A190,'Tracking Data'!L$3:L$1000,"="&amp;""),"")</f>
        <v/>
      </c>
      <c r="C190" t="str">
        <f ca="1">IF(TODAY()&gt;=$A190,COUNTIFS('Tracking Data'!L$3:L$1000,"&lt;="&amp;B190,'Tracking Data'!M$3:M$1000,"="&amp;""),"")</f>
        <v/>
      </c>
      <c r="D190" t="str">
        <f ca="1">IF(TODAY()&gt;=$A190,COUNTIFS('Tracking Data'!M$3:M$1000,"&lt;="&amp;C190,'Tracking Data'!N$3:N$1000,"="&amp;""),"")</f>
        <v/>
      </c>
      <c r="E190" t="str">
        <f t="shared" ca="1" si="12"/>
        <v/>
      </c>
      <c r="F190" t="str">
        <f ca="1">IF(TODAY()&gt;=$A190,COUNTIFS('Tracking Data'!N$3:N$1000,"&lt;="&amp;A190,'Tracking Data'!O$3:O$1000,"="&amp;""),"")</f>
        <v/>
      </c>
      <c r="G190" t="str">
        <f ca="1">IF(TODAY()&gt;=$A190,COUNTIFS('Tracking Data'!O$3:O$1000,"&lt;="&amp;B190,'Tracking Data'!P$3:P$1000,"="&amp;""),"")</f>
        <v/>
      </c>
      <c r="H190" t="str">
        <f t="shared" ca="1" si="13"/>
        <v/>
      </c>
      <c r="I190" t="str">
        <f ca="1">IF(TODAY()&gt;=$A190,COUNTIFS('Tracking Data'!P$3:P$1000,"&lt;="&amp;A190,'Tracking Data'!Q$3:Q$1000,"="&amp;""),"")</f>
        <v/>
      </c>
      <c r="J190" t="str">
        <f ca="1">IF(TODAY()&gt;=$A190,COUNTIFS('Tracking Data'!Q$3:Q$1000,"&lt;="&amp;B190,'Tracking Data'!R$3:R$1000,"="&amp;""),"")</f>
        <v/>
      </c>
      <c r="K190" t="str">
        <f t="shared" ca="1" si="14"/>
        <v/>
      </c>
      <c r="L190" t="str">
        <f ca="1">IF(TODAY()&gt;=A190,COUNTIFS('Tracking Data'!R$3:R$1000,"&lt;="&amp;A190),"")</f>
        <v/>
      </c>
      <c r="M190" t="str">
        <f t="shared" ca="1" si="11"/>
        <v/>
      </c>
    </row>
    <row r="191" spans="1:13" x14ac:dyDescent="0.25">
      <c r="A191" s="4">
        <v>42988</v>
      </c>
      <c r="B191" t="str">
        <f ca="1">IF(TODAY()&gt;=$A191,COUNTIFS('Tracking Data'!K$3:K$1000,"&lt;="&amp;A191,'Tracking Data'!L$3:L$1000,"="&amp;""),"")</f>
        <v/>
      </c>
      <c r="C191" t="str">
        <f ca="1">IF(TODAY()&gt;=$A191,COUNTIFS('Tracking Data'!L$3:L$1000,"&lt;="&amp;B191,'Tracking Data'!M$3:M$1000,"="&amp;""),"")</f>
        <v/>
      </c>
      <c r="D191" t="str">
        <f ca="1">IF(TODAY()&gt;=$A191,COUNTIFS('Tracking Data'!M$3:M$1000,"&lt;="&amp;C191,'Tracking Data'!N$3:N$1000,"="&amp;""),"")</f>
        <v/>
      </c>
      <c r="E191" t="str">
        <f t="shared" ca="1" si="12"/>
        <v/>
      </c>
      <c r="F191" t="str">
        <f ca="1">IF(TODAY()&gt;=$A191,COUNTIFS('Tracking Data'!N$3:N$1000,"&lt;="&amp;A191,'Tracking Data'!O$3:O$1000,"="&amp;""),"")</f>
        <v/>
      </c>
      <c r="G191" t="str">
        <f ca="1">IF(TODAY()&gt;=$A191,COUNTIFS('Tracking Data'!O$3:O$1000,"&lt;="&amp;B191,'Tracking Data'!P$3:P$1000,"="&amp;""),"")</f>
        <v/>
      </c>
      <c r="H191" t="str">
        <f t="shared" ca="1" si="13"/>
        <v/>
      </c>
      <c r="I191" t="str">
        <f ca="1">IF(TODAY()&gt;=$A191,COUNTIFS('Tracking Data'!P$3:P$1000,"&lt;="&amp;A191,'Tracking Data'!Q$3:Q$1000,"="&amp;""),"")</f>
        <v/>
      </c>
      <c r="J191" t="str">
        <f ca="1">IF(TODAY()&gt;=$A191,COUNTIFS('Tracking Data'!Q$3:Q$1000,"&lt;="&amp;B191,'Tracking Data'!R$3:R$1000,"="&amp;""),"")</f>
        <v/>
      </c>
      <c r="K191" t="str">
        <f t="shared" ca="1" si="14"/>
        <v/>
      </c>
      <c r="L191" t="str">
        <f ca="1">IF(TODAY()&gt;=A191,COUNTIFS('Tracking Data'!R$3:R$1000,"&lt;="&amp;A191),"")</f>
        <v/>
      </c>
      <c r="M191" t="str">
        <f t="shared" ca="1" si="11"/>
        <v/>
      </c>
    </row>
    <row r="192" spans="1:13" x14ac:dyDescent="0.25">
      <c r="A192" s="4">
        <v>42989</v>
      </c>
      <c r="B192" t="str">
        <f ca="1">IF(TODAY()&gt;=$A192,COUNTIFS('Tracking Data'!K$3:K$1000,"&lt;="&amp;A192,'Tracking Data'!L$3:L$1000,"="&amp;""),"")</f>
        <v/>
      </c>
      <c r="C192" t="str">
        <f ca="1">IF(TODAY()&gt;=$A192,COUNTIFS('Tracking Data'!L$3:L$1000,"&lt;="&amp;B192,'Tracking Data'!M$3:M$1000,"="&amp;""),"")</f>
        <v/>
      </c>
      <c r="D192" t="str">
        <f ca="1">IF(TODAY()&gt;=$A192,COUNTIFS('Tracking Data'!M$3:M$1000,"&lt;="&amp;C192,'Tracking Data'!N$3:N$1000,"="&amp;""),"")</f>
        <v/>
      </c>
      <c r="E192" t="str">
        <f t="shared" ca="1" si="12"/>
        <v/>
      </c>
      <c r="F192" t="str">
        <f ca="1">IF(TODAY()&gt;=$A192,COUNTIFS('Tracking Data'!N$3:N$1000,"&lt;="&amp;A192,'Tracking Data'!O$3:O$1000,"="&amp;""),"")</f>
        <v/>
      </c>
      <c r="G192" t="str">
        <f ca="1">IF(TODAY()&gt;=$A192,COUNTIFS('Tracking Data'!O$3:O$1000,"&lt;="&amp;B192,'Tracking Data'!P$3:P$1000,"="&amp;""),"")</f>
        <v/>
      </c>
      <c r="H192" t="str">
        <f t="shared" ca="1" si="13"/>
        <v/>
      </c>
      <c r="I192" t="str">
        <f ca="1">IF(TODAY()&gt;=$A192,COUNTIFS('Tracking Data'!P$3:P$1000,"&lt;="&amp;A192,'Tracking Data'!Q$3:Q$1000,"="&amp;""),"")</f>
        <v/>
      </c>
      <c r="J192" t="str">
        <f ca="1">IF(TODAY()&gt;=$A192,COUNTIFS('Tracking Data'!Q$3:Q$1000,"&lt;="&amp;B192,'Tracking Data'!R$3:R$1000,"="&amp;""),"")</f>
        <v/>
      </c>
      <c r="K192" t="str">
        <f t="shared" ca="1" si="14"/>
        <v/>
      </c>
      <c r="L192" t="str">
        <f ca="1">IF(TODAY()&gt;=A192,COUNTIFS('Tracking Data'!R$3:R$1000,"&lt;="&amp;A192),"")</f>
        <v/>
      </c>
      <c r="M192" t="str">
        <f t="shared" ca="1" si="11"/>
        <v/>
      </c>
    </row>
    <row r="193" spans="1:13" x14ac:dyDescent="0.25">
      <c r="A193" s="4">
        <v>42990</v>
      </c>
      <c r="B193" t="str">
        <f ca="1">IF(TODAY()&gt;=$A193,COUNTIFS('Tracking Data'!K$3:K$1000,"&lt;="&amp;A193,'Tracking Data'!L$3:L$1000,"="&amp;""),"")</f>
        <v/>
      </c>
      <c r="C193" t="str">
        <f ca="1">IF(TODAY()&gt;=$A193,COUNTIFS('Tracking Data'!L$3:L$1000,"&lt;="&amp;B193,'Tracking Data'!M$3:M$1000,"="&amp;""),"")</f>
        <v/>
      </c>
      <c r="D193" t="str">
        <f ca="1">IF(TODAY()&gt;=$A193,COUNTIFS('Tracking Data'!M$3:M$1000,"&lt;="&amp;C193,'Tracking Data'!N$3:N$1000,"="&amp;""),"")</f>
        <v/>
      </c>
      <c r="E193" t="str">
        <f t="shared" ca="1" si="12"/>
        <v/>
      </c>
      <c r="F193" t="str">
        <f ca="1">IF(TODAY()&gt;=$A193,COUNTIFS('Tracking Data'!N$3:N$1000,"&lt;="&amp;A193,'Tracking Data'!O$3:O$1000,"="&amp;""),"")</f>
        <v/>
      </c>
      <c r="G193" t="str">
        <f ca="1">IF(TODAY()&gt;=$A193,COUNTIFS('Tracking Data'!O$3:O$1000,"&lt;="&amp;B193,'Tracking Data'!P$3:P$1000,"="&amp;""),"")</f>
        <v/>
      </c>
      <c r="H193" t="str">
        <f t="shared" ca="1" si="13"/>
        <v/>
      </c>
      <c r="I193" t="str">
        <f ca="1">IF(TODAY()&gt;=$A193,COUNTIFS('Tracking Data'!P$3:P$1000,"&lt;="&amp;A193,'Tracking Data'!Q$3:Q$1000,"="&amp;""),"")</f>
        <v/>
      </c>
      <c r="J193" t="str">
        <f ca="1">IF(TODAY()&gt;=$A193,COUNTIFS('Tracking Data'!Q$3:Q$1000,"&lt;="&amp;B193,'Tracking Data'!R$3:R$1000,"="&amp;""),"")</f>
        <v/>
      </c>
      <c r="K193" t="str">
        <f t="shared" ca="1" si="14"/>
        <v/>
      </c>
      <c r="L193" t="str">
        <f ca="1">IF(TODAY()&gt;=A193,COUNTIFS('Tracking Data'!R$3:R$1000,"&lt;="&amp;A193),"")</f>
        <v/>
      </c>
      <c r="M193" t="str">
        <f t="shared" ca="1" si="11"/>
        <v/>
      </c>
    </row>
    <row r="194" spans="1:13" x14ac:dyDescent="0.25">
      <c r="A194" s="4">
        <v>42991</v>
      </c>
      <c r="B194" t="str">
        <f ca="1">IF(TODAY()&gt;=$A194,COUNTIFS('Tracking Data'!K$3:K$1000,"&lt;="&amp;A194,'Tracking Data'!L$3:L$1000,"="&amp;""),"")</f>
        <v/>
      </c>
      <c r="C194" t="str">
        <f ca="1">IF(TODAY()&gt;=$A194,COUNTIFS('Tracking Data'!L$3:L$1000,"&lt;="&amp;B194,'Tracking Data'!M$3:M$1000,"="&amp;""),"")</f>
        <v/>
      </c>
      <c r="D194" t="str">
        <f ca="1">IF(TODAY()&gt;=$A194,COUNTIFS('Tracking Data'!M$3:M$1000,"&lt;="&amp;C194,'Tracking Data'!N$3:N$1000,"="&amp;""),"")</f>
        <v/>
      </c>
      <c r="E194" t="str">
        <f t="shared" ca="1" si="12"/>
        <v/>
      </c>
      <c r="F194" t="str">
        <f ca="1">IF(TODAY()&gt;=$A194,COUNTIFS('Tracking Data'!N$3:N$1000,"&lt;="&amp;A194,'Tracking Data'!O$3:O$1000,"="&amp;""),"")</f>
        <v/>
      </c>
      <c r="G194" t="str">
        <f ca="1">IF(TODAY()&gt;=$A194,COUNTIFS('Tracking Data'!O$3:O$1000,"&lt;="&amp;B194,'Tracking Data'!P$3:P$1000,"="&amp;""),"")</f>
        <v/>
      </c>
      <c r="H194" t="str">
        <f t="shared" ca="1" si="13"/>
        <v/>
      </c>
      <c r="I194" t="str">
        <f ca="1">IF(TODAY()&gt;=$A194,COUNTIFS('Tracking Data'!P$3:P$1000,"&lt;="&amp;A194,'Tracking Data'!Q$3:Q$1000,"="&amp;""),"")</f>
        <v/>
      </c>
      <c r="J194" t="str">
        <f ca="1">IF(TODAY()&gt;=$A194,COUNTIFS('Tracking Data'!Q$3:Q$1000,"&lt;="&amp;B194,'Tracking Data'!R$3:R$1000,"="&amp;""),"")</f>
        <v/>
      </c>
      <c r="K194" t="str">
        <f t="shared" ca="1" si="14"/>
        <v/>
      </c>
      <c r="L194" t="str">
        <f ca="1">IF(TODAY()&gt;=A194,COUNTIFS('Tracking Data'!R$3:R$1000,"&lt;="&amp;A194),"")</f>
        <v/>
      </c>
      <c r="M194" t="str">
        <f t="shared" ca="1" si="11"/>
        <v/>
      </c>
    </row>
    <row r="195" spans="1:13" x14ac:dyDescent="0.25">
      <c r="A195" s="4">
        <v>42992</v>
      </c>
      <c r="B195" t="str">
        <f ca="1">IF(TODAY()&gt;=$A195,COUNTIFS('Tracking Data'!K$3:K$1000,"&lt;="&amp;A195,'Tracking Data'!L$3:L$1000,"="&amp;""),"")</f>
        <v/>
      </c>
      <c r="C195" t="str">
        <f ca="1">IF(TODAY()&gt;=$A195,COUNTIFS('Tracking Data'!L$3:L$1000,"&lt;="&amp;B195,'Tracking Data'!M$3:M$1000,"="&amp;""),"")</f>
        <v/>
      </c>
      <c r="D195" t="str">
        <f ca="1">IF(TODAY()&gt;=$A195,COUNTIFS('Tracking Data'!M$3:M$1000,"&lt;="&amp;C195,'Tracking Data'!N$3:N$1000,"="&amp;""),"")</f>
        <v/>
      </c>
      <c r="E195" t="str">
        <f t="shared" ca="1" si="12"/>
        <v/>
      </c>
      <c r="F195" t="str">
        <f ca="1">IF(TODAY()&gt;=$A195,COUNTIFS('Tracking Data'!N$3:N$1000,"&lt;="&amp;A195,'Tracking Data'!O$3:O$1000,"="&amp;""),"")</f>
        <v/>
      </c>
      <c r="G195" t="str">
        <f ca="1">IF(TODAY()&gt;=$A195,COUNTIFS('Tracking Data'!O$3:O$1000,"&lt;="&amp;B195,'Tracking Data'!P$3:P$1000,"="&amp;""),"")</f>
        <v/>
      </c>
      <c r="H195" t="str">
        <f t="shared" ca="1" si="13"/>
        <v/>
      </c>
      <c r="I195" t="str">
        <f ca="1">IF(TODAY()&gt;=$A195,COUNTIFS('Tracking Data'!P$3:P$1000,"&lt;="&amp;A195,'Tracking Data'!Q$3:Q$1000,"="&amp;""),"")</f>
        <v/>
      </c>
      <c r="J195" t="str">
        <f ca="1">IF(TODAY()&gt;=$A195,COUNTIFS('Tracking Data'!Q$3:Q$1000,"&lt;="&amp;B195,'Tracking Data'!R$3:R$1000,"="&amp;""),"")</f>
        <v/>
      </c>
      <c r="K195" t="str">
        <f t="shared" ca="1" si="14"/>
        <v/>
      </c>
      <c r="L195" t="str">
        <f ca="1">IF(TODAY()&gt;=A195,COUNTIFS('Tracking Data'!R$3:R$1000,"&lt;="&amp;A195),"")</f>
        <v/>
      </c>
      <c r="M195" t="str">
        <f t="shared" ca="1" si="11"/>
        <v/>
      </c>
    </row>
    <row r="196" spans="1:13" x14ac:dyDescent="0.25">
      <c r="A196" s="4">
        <v>42993</v>
      </c>
      <c r="B196" t="str">
        <f ca="1">IF(TODAY()&gt;=$A196,COUNTIFS('Tracking Data'!K$3:K$1000,"&lt;="&amp;A196,'Tracking Data'!L$3:L$1000,"="&amp;""),"")</f>
        <v/>
      </c>
      <c r="C196" t="str">
        <f ca="1">IF(TODAY()&gt;=$A196,COUNTIFS('Tracking Data'!L$3:L$1000,"&lt;="&amp;B196,'Tracking Data'!M$3:M$1000,"="&amp;""),"")</f>
        <v/>
      </c>
      <c r="D196" t="str">
        <f ca="1">IF(TODAY()&gt;=$A196,COUNTIFS('Tracking Data'!M$3:M$1000,"&lt;="&amp;C196,'Tracking Data'!N$3:N$1000,"="&amp;""),"")</f>
        <v/>
      </c>
      <c r="E196" t="str">
        <f t="shared" ca="1" si="12"/>
        <v/>
      </c>
      <c r="F196" t="str">
        <f ca="1">IF(TODAY()&gt;=$A196,COUNTIFS('Tracking Data'!N$3:N$1000,"&lt;="&amp;A196,'Tracking Data'!O$3:O$1000,"="&amp;""),"")</f>
        <v/>
      </c>
      <c r="G196" t="str">
        <f ca="1">IF(TODAY()&gt;=$A196,COUNTIFS('Tracking Data'!O$3:O$1000,"&lt;="&amp;B196,'Tracking Data'!P$3:P$1000,"="&amp;""),"")</f>
        <v/>
      </c>
      <c r="H196" t="str">
        <f t="shared" ca="1" si="13"/>
        <v/>
      </c>
      <c r="I196" t="str">
        <f ca="1">IF(TODAY()&gt;=$A196,COUNTIFS('Tracking Data'!P$3:P$1000,"&lt;="&amp;A196,'Tracking Data'!Q$3:Q$1000,"="&amp;""),"")</f>
        <v/>
      </c>
      <c r="J196" t="str">
        <f ca="1">IF(TODAY()&gt;=$A196,COUNTIFS('Tracking Data'!Q$3:Q$1000,"&lt;="&amp;B196,'Tracking Data'!R$3:R$1000,"="&amp;""),"")</f>
        <v/>
      </c>
      <c r="K196" t="str">
        <f t="shared" ca="1" si="14"/>
        <v/>
      </c>
      <c r="L196" t="str">
        <f ca="1">IF(TODAY()&gt;=A196,COUNTIFS('Tracking Data'!R$3:R$1000,"&lt;="&amp;A196),"")</f>
        <v/>
      </c>
      <c r="M196" t="str">
        <f t="shared" ref="M196:M259" ca="1" si="15">IF(TODAY()&gt;=A196,B196+E196+H196+K196+L196-L195,"")</f>
        <v/>
      </c>
    </row>
    <row r="197" spans="1:13" x14ac:dyDescent="0.25">
      <c r="A197" s="4">
        <v>42994</v>
      </c>
      <c r="B197" t="str">
        <f ca="1">IF(TODAY()&gt;=$A197,COUNTIFS('Tracking Data'!K$3:K$1000,"&lt;="&amp;A197,'Tracking Data'!L$3:L$1000,"="&amp;""),"")</f>
        <v/>
      </c>
      <c r="C197" t="str">
        <f ca="1">IF(TODAY()&gt;=$A197,COUNTIFS('Tracking Data'!L$3:L$1000,"&lt;="&amp;B197,'Tracking Data'!M$3:M$1000,"="&amp;""),"")</f>
        <v/>
      </c>
      <c r="D197" t="str">
        <f ca="1">IF(TODAY()&gt;=$A197,COUNTIFS('Tracking Data'!M$3:M$1000,"&lt;="&amp;C197,'Tracking Data'!N$3:N$1000,"="&amp;""),"")</f>
        <v/>
      </c>
      <c r="E197" t="str">
        <f t="shared" ca="1" si="12"/>
        <v/>
      </c>
      <c r="F197" t="str">
        <f ca="1">IF(TODAY()&gt;=$A197,COUNTIFS('Tracking Data'!N$3:N$1000,"&lt;="&amp;A197,'Tracking Data'!O$3:O$1000,"="&amp;""),"")</f>
        <v/>
      </c>
      <c r="G197" t="str">
        <f ca="1">IF(TODAY()&gt;=$A197,COUNTIFS('Tracking Data'!O$3:O$1000,"&lt;="&amp;B197,'Tracking Data'!P$3:P$1000,"="&amp;""),"")</f>
        <v/>
      </c>
      <c r="H197" t="str">
        <f t="shared" ca="1" si="13"/>
        <v/>
      </c>
      <c r="I197" t="str">
        <f ca="1">IF(TODAY()&gt;=$A197,COUNTIFS('Tracking Data'!P$3:P$1000,"&lt;="&amp;A197,'Tracking Data'!Q$3:Q$1000,"="&amp;""),"")</f>
        <v/>
      </c>
      <c r="J197" t="str">
        <f ca="1">IF(TODAY()&gt;=$A197,COUNTIFS('Tracking Data'!Q$3:Q$1000,"&lt;="&amp;B197,'Tracking Data'!R$3:R$1000,"="&amp;""),"")</f>
        <v/>
      </c>
      <c r="K197" t="str">
        <f t="shared" ca="1" si="14"/>
        <v/>
      </c>
      <c r="L197" t="str">
        <f ca="1">IF(TODAY()&gt;=A197,COUNTIFS('Tracking Data'!R$3:R$1000,"&lt;="&amp;A197),"")</f>
        <v/>
      </c>
      <c r="M197" t="str">
        <f t="shared" ca="1" si="15"/>
        <v/>
      </c>
    </row>
    <row r="198" spans="1:13" x14ac:dyDescent="0.25">
      <c r="A198" s="4">
        <v>42995</v>
      </c>
      <c r="B198" t="str">
        <f ca="1">IF(TODAY()&gt;=$A198,COUNTIFS('Tracking Data'!K$3:K$1000,"&lt;="&amp;A198,'Tracking Data'!L$3:L$1000,"="&amp;""),"")</f>
        <v/>
      </c>
      <c r="C198" t="str">
        <f ca="1">IF(TODAY()&gt;=$A198,COUNTIFS('Tracking Data'!L$3:L$1000,"&lt;="&amp;B198,'Tracking Data'!M$3:M$1000,"="&amp;""),"")</f>
        <v/>
      </c>
      <c r="D198" t="str">
        <f ca="1">IF(TODAY()&gt;=$A198,COUNTIFS('Tracking Data'!M$3:M$1000,"&lt;="&amp;C198,'Tracking Data'!N$3:N$1000,"="&amp;""),"")</f>
        <v/>
      </c>
      <c r="E198" t="str">
        <f t="shared" ca="1" si="12"/>
        <v/>
      </c>
      <c r="F198" t="str">
        <f ca="1">IF(TODAY()&gt;=$A198,COUNTIFS('Tracking Data'!N$3:N$1000,"&lt;="&amp;A198,'Tracking Data'!O$3:O$1000,"="&amp;""),"")</f>
        <v/>
      </c>
      <c r="G198" t="str">
        <f ca="1">IF(TODAY()&gt;=$A198,COUNTIFS('Tracking Data'!O$3:O$1000,"&lt;="&amp;B198,'Tracking Data'!P$3:P$1000,"="&amp;""),"")</f>
        <v/>
      </c>
      <c r="H198" t="str">
        <f t="shared" ca="1" si="13"/>
        <v/>
      </c>
      <c r="I198" t="str">
        <f ca="1">IF(TODAY()&gt;=$A198,COUNTIFS('Tracking Data'!P$3:P$1000,"&lt;="&amp;A198,'Tracking Data'!Q$3:Q$1000,"="&amp;""),"")</f>
        <v/>
      </c>
      <c r="J198" t="str">
        <f ca="1">IF(TODAY()&gt;=$A198,COUNTIFS('Tracking Data'!Q$3:Q$1000,"&lt;="&amp;B198,'Tracking Data'!R$3:R$1000,"="&amp;""),"")</f>
        <v/>
      </c>
      <c r="K198" t="str">
        <f t="shared" ca="1" si="14"/>
        <v/>
      </c>
      <c r="L198" t="str">
        <f ca="1">IF(TODAY()&gt;=A198,COUNTIFS('Tracking Data'!R$3:R$1000,"&lt;="&amp;A198),"")</f>
        <v/>
      </c>
      <c r="M198" t="str">
        <f t="shared" ca="1" si="15"/>
        <v/>
      </c>
    </row>
    <row r="199" spans="1:13" x14ac:dyDescent="0.25">
      <c r="A199" s="4">
        <v>42996</v>
      </c>
      <c r="B199" t="str">
        <f ca="1">IF(TODAY()&gt;=$A199,COUNTIFS('Tracking Data'!K$3:K$1000,"&lt;="&amp;A199,'Tracking Data'!L$3:L$1000,"="&amp;""),"")</f>
        <v/>
      </c>
      <c r="C199" t="str">
        <f ca="1">IF(TODAY()&gt;=$A199,COUNTIFS('Tracking Data'!L$3:L$1000,"&lt;="&amp;B199,'Tracking Data'!M$3:M$1000,"="&amp;""),"")</f>
        <v/>
      </c>
      <c r="D199" t="str">
        <f ca="1">IF(TODAY()&gt;=$A199,COUNTIFS('Tracking Data'!M$3:M$1000,"&lt;="&amp;C199,'Tracking Data'!N$3:N$1000,"="&amp;""),"")</f>
        <v/>
      </c>
      <c r="E199" t="str">
        <f t="shared" ca="1" si="12"/>
        <v/>
      </c>
      <c r="F199" t="str">
        <f ca="1">IF(TODAY()&gt;=$A199,COUNTIFS('Tracking Data'!N$3:N$1000,"&lt;="&amp;A199,'Tracking Data'!O$3:O$1000,"="&amp;""),"")</f>
        <v/>
      </c>
      <c r="G199" t="str">
        <f ca="1">IF(TODAY()&gt;=$A199,COUNTIFS('Tracking Data'!O$3:O$1000,"&lt;="&amp;B199,'Tracking Data'!P$3:P$1000,"="&amp;""),"")</f>
        <v/>
      </c>
      <c r="H199" t="str">
        <f t="shared" ca="1" si="13"/>
        <v/>
      </c>
      <c r="I199" t="str">
        <f ca="1">IF(TODAY()&gt;=$A199,COUNTIFS('Tracking Data'!P$3:P$1000,"&lt;="&amp;A199,'Tracking Data'!Q$3:Q$1000,"="&amp;""),"")</f>
        <v/>
      </c>
      <c r="J199" t="str">
        <f ca="1">IF(TODAY()&gt;=$A199,COUNTIFS('Tracking Data'!Q$3:Q$1000,"&lt;="&amp;B199,'Tracking Data'!R$3:R$1000,"="&amp;""),"")</f>
        <v/>
      </c>
      <c r="K199" t="str">
        <f t="shared" ca="1" si="14"/>
        <v/>
      </c>
      <c r="L199" t="str">
        <f ca="1">IF(TODAY()&gt;=A199,COUNTIFS('Tracking Data'!R$3:R$1000,"&lt;="&amp;A199),"")</f>
        <v/>
      </c>
      <c r="M199" t="str">
        <f t="shared" ca="1" si="15"/>
        <v/>
      </c>
    </row>
    <row r="200" spans="1:13" x14ac:dyDescent="0.25">
      <c r="A200" s="4">
        <v>42997</v>
      </c>
      <c r="B200" t="str">
        <f ca="1">IF(TODAY()&gt;=$A200,COUNTIFS('Tracking Data'!K$3:K$1000,"&lt;="&amp;A200,'Tracking Data'!L$3:L$1000,"="&amp;""),"")</f>
        <v/>
      </c>
      <c r="C200" t="str">
        <f ca="1">IF(TODAY()&gt;=$A200,COUNTIFS('Tracking Data'!L$3:L$1000,"&lt;="&amp;B200,'Tracking Data'!M$3:M$1000,"="&amp;""),"")</f>
        <v/>
      </c>
      <c r="D200" t="str">
        <f ca="1">IF(TODAY()&gt;=$A200,COUNTIFS('Tracking Data'!M$3:M$1000,"&lt;="&amp;C200,'Tracking Data'!N$3:N$1000,"="&amp;""),"")</f>
        <v/>
      </c>
      <c r="E200" t="str">
        <f t="shared" ca="1" si="12"/>
        <v/>
      </c>
      <c r="F200" t="str">
        <f ca="1">IF(TODAY()&gt;=$A200,COUNTIFS('Tracking Data'!N$3:N$1000,"&lt;="&amp;A200,'Tracking Data'!O$3:O$1000,"="&amp;""),"")</f>
        <v/>
      </c>
      <c r="G200" t="str">
        <f ca="1">IF(TODAY()&gt;=$A200,COUNTIFS('Tracking Data'!O$3:O$1000,"&lt;="&amp;B200,'Tracking Data'!P$3:P$1000,"="&amp;""),"")</f>
        <v/>
      </c>
      <c r="H200" t="str">
        <f t="shared" ca="1" si="13"/>
        <v/>
      </c>
      <c r="I200" t="str">
        <f ca="1">IF(TODAY()&gt;=$A200,COUNTIFS('Tracking Data'!P$3:P$1000,"&lt;="&amp;A200,'Tracking Data'!Q$3:Q$1000,"="&amp;""),"")</f>
        <v/>
      </c>
      <c r="J200" t="str">
        <f ca="1">IF(TODAY()&gt;=$A200,COUNTIFS('Tracking Data'!Q$3:Q$1000,"&lt;="&amp;B200,'Tracking Data'!R$3:R$1000,"="&amp;""),"")</f>
        <v/>
      </c>
      <c r="K200" t="str">
        <f t="shared" ca="1" si="14"/>
        <v/>
      </c>
      <c r="L200" t="str">
        <f ca="1">IF(TODAY()&gt;=A200,COUNTIFS('Tracking Data'!R$3:R$1000,"&lt;="&amp;A200),"")</f>
        <v/>
      </c>
      <c r="M200" t="str">
        <f t="shared" ca="1" si="15"/>
        <v/>
      </c>
    </row>
    <row r="201" spans="1:13" x14ac:dyDescent="0.25">
      <c r="A201" s="4">
        <v>42998</v>
      </c>
      <c r="B201" t="str">
        <f ca="1">IF(TODAY()&gt;=$A201,COUNTIFS('Tracking Data'!K$3:K$1000,"&lt;="&amp;A201,'Tracking Data'!L$3:L$1000,"="&amp;""),"")</f>
        <v/>
      </c>
      <c r="C201" t="str">
        <f ca="1">IF(TODAY()&gt;=$A201,COUNTIFS('Tracking Data'!L$3:L$1000,"&lt;="&amp;B201,'Tracking Data'!M$3:M$1000,"="&amp;""),"")</f>
        <v/>
      </c>
      <c r="D201" t="str">
        <f ca="1">IF(TODAY()&gt;=$A201,COUNTIFS('Tracking Data'!M$3:M$1000,"&lt;="&amp;C201,'Tracking Data'!N$3:N$1000,"="&amp;""),"")</f>
        <v/>
      </c>
      <c r="E201" t="str">
        <f t="shared" ca="1" si="12"/>
        <v/>
      </c>
      <c r="F201" t="str">
        <f ca="1">IF(TODAY()&gt;=$A201,COUNTIFS('Tracking Data'!N$3:N$1000,"&lt;="&amp;A201,'Tracking Data'!O$3:O$1000,"="&amp;""),"")</f>
        <v/>
      </c>
      <c r="G201" t="str">
        <f ca="1">IF(TODAY()&gt;=$A201,COUNTIFS('Tracking Data'!O$3:O$1000,"&lt;="&amp;B201,'Tracking Data'!P$3:P$1000,"="&amp;""),"")</f>
        <v/>
      </c>
      <c r="H201" t="str">
        <f t="shared" ca="1" si="13"/>
        <v/>
      </c>
      <c r="I201" t="str">
        <f ca="1">IF(TODAY()&gt;=$A201,COUNTIFS('Tracking Data'!P$3:P$1000,"&lt;="&amp;A201,'Tracking Data'!Q$3:Q$1000,"="&amp;""),"")</f>
        <v/>
      </c>
      <c r="J201" t="str">
        <f ca="1">IF(TODAY()&gt;=$A201,COUNTIFS('Tracking Data'!Q$3:Q$1000,"&lt;="&amp;B201,'Tracking Data'!R$3:R$1000,"="&amp;""),"")</f>
        <v/>
      </c>
      <c r="K201" t="str">
        <f t="shared" ca="1" si="14"/>
        <v/>
      </c>
      <c r="L201" t="str">
        <f ca="1">IF(TODAY()&gt;=A201,COUNTIFS('Tracking Data'!R$3:R$1000,"&lt;="&amp;A201),"")</f>
        <v/>
      </c>
      <c r="M201" t="str">
        <f t="shared" ca="1" si="15"/>
        <v/>
      </c>
    </row>
    <row r="202" spans="1:13" x14ac:dyDescent="0.25">
      <c r="A202" s="4">
        <v>42999</v>
      </c>
      <c r="B202" t="str">
        <f ca="1">IF(TODAY()&gt;=$A202,COUNTIFS('Tracking Data'!K$3:K$1000,"&lt;="&amp;A202,'Tracking Data'!L$3:L$1000,"="&amp;""),"")</f>
        <v/>
      </c>
      <c r="C202" t="str">
        <f ca="1">IF(TODAY()&gt;=$A202,COUNTIFS('Tracking Data'!L$3:L$1000,"&lt;="&amp;B202,'Tracking Data'!M$3:M$1000,"="&amp;""),"")</f>
        <v/>
      </c>
      <c r="D202" t="str">
        <f ca="1">IF(TODAY()&gt;=$A202,COUNTIFS('Tracking Data'!M$3:M$1000,"&lt;="&amp;C202,'Tracking Data'!N$3:N$1000,"="&amp;""),"")</f>
        <v/>
      </c>
      <c r="E202" t="str">
        <f t="shared" ca="1" si="12"/>
        <v/>
      </c>
      <c r="F202" t="str">
        <f ca="1">IF(TODAY()&gt;=$A202,COUNTIFS('Tracking Data'!N$3:N$1000,"&lt;="&amp;A202,'Tracking Data'!O$3:O$1000,"="&amp;""),"")</f>
        <v/>
      </c>
      <c r="G202" t="str">
        <f ca="1">IF(TODAY()&gt;=$A202,COUNTIFS('Tracking Data'!O$3:O$1000,"&lt;="&amp;B202,'Tracking Data'!P$3:P$1000,"="&amp;""),"")</f>
        <v/>
      </c>
      <c r="H202" t="str">
        <f t="shared" ca="1" si="13"/>
        <v/>
      </c>
      <c r="I202" t="str">
        <f ca="1">IF(TODAY()&gt;=$A202,COUNTIFS('Tracking Data'!P$3:P$1000,"&lt;="&amp;A202,'Tracking Data'!Q$3:Q$1000,"="&amp;""),"")</f>
        <v/>
      </c>
      <c r="J202" t="str">
        <f ca="1">IF(TODAY()&gt;=$A202,COUNTIFS('Tracking Data'!Q$3:Q$1000,"&lt;="&amp;B202,'Tracking Data'!R$3:R$1000,"="&amp;""),"")</f>
        <v/>
      </c>
      <c r="K202" t="str">
        <f t="shared" ca="1" si="14"/>
        <v/>
      </c>
      <c r="L202" t="str">
        <f ca="1">IF(TODAY()&gt;=A202,COUNTIFS('Tracking Data'!R$3:R$1000,"&lt;="&amp;A202),"")</f>
        <v/>
      </c>
      <c r="M202" t="str">
        <f t="shared" ca="1" si="15"/>
        <v/>
      </c>
    </row>
    <row r="203" spans="1:13" x14ac:dyDescent="0.25">
      <c r="A203" s="4">
        <v>43000</v>
      </c>
      <c r="B203" t="str">
        <f ca="1">IF(TODAY()&gt;=$A203,COUNTIFS('Tracking Data'!K$3:K$1000,"&lt;="&amp;A203,'Tracking Data'!L$3:L$1000,"="&amp;""),"")</f>
        <v/>
      </c>
      <c r="C203" t="str">
        <f ca="1">IF(TODAY()&gt;=$A203,COUNTIFS('Tracking Data'!L$3:L$1000,"&lt;="&amp;B203,'Tracking Data'!M$3:M$1000,"="&amp;""),"")</f>
        <v/>
      </c>
      <c r="D203" t="str">
        <f ca="1">IF(TODAY()&gt;=$A203,COUNTIFS('Tracking Data'!M$3:M$1000,"&lt;="&amp;C203,'Tracking Data'!N$3:N$1000,"="&amp;""),"")</f>
        <v/>
      </c>
      <c r="E203" t="str">
        <f t="shared" ca="1" si="12"/>
        <v/>
      </c>
      <c r="F203" t="str">
        <f ca="1">IF(TODAY()&gt;=$A203,COUNTIFS('Tracking Data'!N$3:N$1000,"&lt;="&amp;A203,'Tracking Data'!O$3:O$1000,"="&amp;""),"")</f>
        <v/>
      </c>
      <c r="G203" t="str">
        <f ca="1">IF(TODAY()&gt;=$A203,COUNTIFS('Tracking Data'!O$3:O$1000,"&lt;="&amp;B203,'Tracking Data'!P$3:P$1000,"="&amp;""),"")</f>
        <v/>
      </c>
      <c r="H203" t="str">
        <f t="shared" ca="1" si="13"/>
        <v/>
      </c>
      <c r="I203" t="str">
        <f ca="1">IF(TODAY()&gt;=$A203,COUNTIFS('Tracking Data'!P$3:P$1000,"&lt;="&amp;A203,'Tracking Data'!Q$3:Q$1000,"="&amp;""),"")</f>
        <v/>
      </c>
      <c r="J203" t="str">
        <f ca="1">IF(TODAY()&gt;=$A203,COUNTIFS('Tracking Data'!Q$3:Q$1000,"&lt;="&amp;B203,'Tracking Data'!R$3:R$1000,"="&amp;""),"")</f>
        <v/>
      </c>
      <c r="K203" t="str">
        <f t="shared" ca="1" si="14"/>
        <v/>
      </c>
      <c r="L203" t="str">
        <f ca="1">IF(TODAY()&gt;=A203,COUNTIFS('Tracking Data'!R$3:R$1000,"&lt;="&amp;A203),"")</f>
        <v/>
      </c>
      <c r="M203" t="str">
        <f t="shared" ca="1" si="15"/>
        <v/>
      </c>
    </row>
    <row r="204" spans="1:13" x14ac:dyDescent="0.25">
      <c r="A204" s="4">
        <v>43001</v>
      </c>
      <c r="B204" t="str">
        <f ca="1">IF(TODAY()&gt;=$A204,COUNTIFS('Tracking Data'!K$3:K$1000,"&lt;="&amp;A204,'Tracking Data'!L$3:L$1000,"="&amp;""),"")</f>
        <v/>
      </c>
      <c r="C204" t="str">
        <f ca="1">IF(TODAY()&gt;=$A204,COUNTIFS('Tracking Data'!L$3:L$1000,"&lt;="&amp;B204,'Tracking Data'!M$3:M$1000,"="&amp;""),"")</f>
        <v/>
      </c>
      <c r="D204" t="str">
        <f ca="1">IF(TODAY()&gt;=$A204,COUNTIFS('Tracking Data'!M$3:M$1000,"&lt;="&amp;C204,'Tracking Data'!N$3:N$1000,"="&amp;""),"")</f>
        <v/>
      </c>
      <c r="E204" t="str">
        <f t="shared" ca="1" si="12"/>
        <v/>
      </c>
      <c r="F204" t="str">
        <f ca="1">IF(TODAY()&gt;=$A204,COUNTIFS('Tracking Data'!N$3:N$1000,"&lt;="&amp;A204,'Tracking Data'!O$3:O$1000,"="&amp;""),"")</f>
        <v/>
      </c>
      <c r="G204" t="str">
        <f ca="1">IF(TODAY()&gt;=$A204,COUNTIFS('Tracking Data'!O$3:O$1000,"&lt;="&amp;B204,'Tracking Data'!P$3:P$1000,"="&amp;""),"")</f>
        <v/>
      </c>
      <c r="H204" t="str">
        <f t="shared" ca="1" si="13"/>
        <v/>
      </c>
      <c r="I204" t="str">
        <f ca="1">IF(TODAY()&gt;=$A204,COUNTIFS('Tracking Data'!P$3:P$1000,"&lt;="&amp;A204,'Tracking Data'!Q$3:Q$1000,"="&amp;""),"")</f>
        <v/>
      </c>
      <c r="J204" t="str">
        <f ca="1">IF(TODAY()&gt;=$A204,COUNTIFS('Tracking Data'!Q$3:Q$1000,"&lt;="&amp;B204,'Tracking Data'!R$3:R$1000,"="&amp;""),"")</f>
        <v/>
      </c>
      <c r="K204" t="str">
        <f t="shared" ca="1" si="14"/>
        <v/>
      </c>
      <c r="L204" t="str">
        <f ca="1">IF(TODAY()&gt;=A204,COUNTIFS('Tracking Data'!R$3:R$1000,"&lt;="&amp;A204),"")</f>
        <v/>
      </c>
      <c r="M204" t="str">
        <f t="shared" ca="1" si="15"/>
        <v/>
      </c>
    </row>
    <row r="205" spans="1:13" x14ac:dyDescent="0.25">
      <c r="A205" s="4">
        <v>43002</v>
      </c>
      <c r="B205" t="str">
        <f ca="1">IF(TODAY()&gt;=$A205,COUNTIFS('Tracking Data'!K$3:K$1000,"&lt;="&amp;A205,'Tracking Data'!L$3:L$1000,"="&amp;""),"")</f>
        <v/>
      </c>
      <c r="C205" t="str">
        <f ca="1">IF(TODAY()&gt;=$A205,COUNTIFS('Tracking Data'!L$3:L$1000,"&lt;="&amp;B205,'Tracking Data'!M$3:M$1000,"="&amp;""),"")</f>
        <v/>
      </c>
      <c r="D205" t="str">
        <f ca="1">IF(TODAY()&gt;=$A205,COUNTIFS('Tracking Data'!M$3:M$1000,"&lt;="&amp;C205,'Tracking Data'!N$3:N$1000,"="&amp;""),"")</f>
        <v/>
      </c>
      <c r="E205" t="str">
        <f t="shared" ca="1" si="12"/>
        <v/>
      </c>
      <c r="F205" t="str">
        <f ca="1">IF(TODAY()&gt;=$A205,COUNTIFS('Tracking Data'!N$3:N$1000,"&lt;="&amp;A205,'Tracking Data'!O$3:O$1000,"="&amp;""),"")</f>
        <v/>
      </c>
      <c r="G205" t="str">
        <f ca="1">IF(TODAY()&gt;=$A205,COUNTIFS('Tracking Data'!O$3:O$1000,"&lt;="&amp;B205,'Tracking Data'!P$3:P$1000,"="&amp;""),"")</f>
        <v/>
      </c>
      <c r="H205" t="str">
        <f t="shared" ca="1" si="13"/>
        <v/>
      </c>
      <c r="I205" t="str">
        <f ca="1">IF(TODAY()&gt;=$A205,COUNTIFS('Tracking Data'!P$3:P$1000,"&lt;="&amp;A205,'Tracking Data'!Q$3:Q$1000,"="&amp;""),"")</f>
        <v/>
      </c>
      <c r="J205" t="str">
        <f ca="1">IF(TODAY()&gt;=$A205,COUNTIFS('Tracking Data'!Q$3:Q$1000,"&lt;="&amp;B205,'Tracking Data'!R$3:R$1000,"="&amp;""),"")</f>
        <v/>
      </c>
      <c r="K205" t="str">
        <f t="shared" ca="1" si="14"/>
        <v/>
      </c>
      <c r="L205" t="str">
        <f ca="1">IF(TODAY()&gt;=A205,COUNTIFS('Tracking Data'!R$3:R$1000,"&lt;="&amp;A205),"")</f>
        <v/>
      </c>
      <c r="M205" t="str">
        <f t="shared" ca="1" si="15"/>
        <v/>
      </c>
    </row>
    <row r="206" spans="1:13" x14ac:dyDescent="0.25">
      <c r="A206" s="4">
        <v>43003</v>
      </c>
      <c r="B206" t="str">
        <f ca="1">IF(TODAY()&gt;=$A206,COUNTIFS('Tracking Data'!K$3:K$1000,"&lt;="&amp;A206,'Tracking Data'!L$3:L$1000,"="&amp;""),"")</f>
        <v/>
      </c>
      <c r="C206" t="str">
        <f ca="1">IF(TODAY()&gt;=$A206,COUNTIFS('Tracking Data'!L$3:L$1000,"&lt;="&amp;B206,'Tracking Data'!M$3:M$1000,"="&amp;""),"")</f>
        <v/>
      </c>
      <c r="D206" t="str">
        <f ca="1">IF(TODAY()&gt;=$A206,COUNTIFS('Tracking Data'!M$3:M$1000,"&lt;="&amp;C206,'Tracking Data'!N$3:N$1000,"="&amp;""),"")</f>
        <v/>
      </c>
      <c r="E206" t="str">
        <f t="shared" ca="1" si="12"/>
        <v/>
      </c>
      <c r="F206" t="str">
        <f ca="1">IF(TODAY()&gt;=$A206,COUNTIFS('Tracking Data'!N$3:N$1000,"&lt;="&amp;A206,'Tracking Data'!O$3:O$1000,"="&amp;""),"")</f>
        <v/>
      </c>
      <c r="G206" t="str">
        <f ca="1">IF(TODAY()&gt;=$A206,COUNTIFS('Tracking Data'!O$3:O$1000,"&lt;="&amp;B206,'Tracking Data'!P$3:P$1000,"="&amp;""),"")</f>
        <v/>
      </c>
      <c r="H206" t="str">
        <f t="shared" ca="1" si="13"/>
        <v/>
      </c>
      <c r="I206" t="str">
        <f ca="1">IF(TODAY()&gt;=$A206,COUNTIFS('Tracking Data'!P$3:P$1000,"&lt;="&amp;A206,'Tracking Data'!Q$3:Q$1000,"="&amp;""),"")</f>
        <v/>
      </c>
      <c r="J206" t="str">
        <f ca="1">IF(TODAY()&gt;=$A206,COUNTIFS('Tracking Data'!Q$3:Q$1000,"&lt;="&amp;B206,'Tracking Data'!R$3:R$1000,"="&amp;""),"")</f>
        <v/>
      </c>
      <c r="K206" t="str">
        <f t="shared" ca="1" si="14"/>
        <v/>
      </c>
      <c r="L206" t="str">
        <f ca="1">IF(TODAY()&gt;=A206,COUNTIFS('Tracking Data'!R$3:R$1000,"&lt;="&amp;A206),"")</f>
        <v/>
      </c>
      <c r="M206" t="str">
        <f t="shared" ca="1" si="15"/>
        <v/>
      </c>
    </row>
    <row r="207" spans="1:13" x14ac:dyDescent="0.25">
      <c r="A207" s="4">
        <v>43004</v>
      </c>
      <c r="B207" t="str">
        <f ca="1">IF(TODAY()&gt;=$A207,COUNTIFS('Tracking Data'!K$3:K$1000,"&lt;="&amp;A207,'Tracking Data'!L$3:L$1000,"="&amp;""),"")</f>
        <v/>
      </c>
      <c r="C207" t="str">
        <f ca="1">IF(TODAY()&gt;=$A207,COUNTIFS('Tracking Data'!L$3:L$1000,"&lt;="&amp;B207,'Tracking Data'!M$3:M$1000,"="&amp;""),"")</f>
        <v/>
      </c>
      <c r="D207" t="str">
        <f ca="1">IF(TODAY()&gt;=$A207,COUNTIFS('Tracking Data'!M$3:M$1000,"&lt;="&amp;C207,'Tracking Data'!N$3:N$1000,"="&amp;""),"")</f>
        <v/>
      </c>
      <c r="E207" t="str">
        <f t="shared" ref="E207:E270" ca="1" si="16">IF(D207&lt;&gt;"",SUM(C207:D207),"")</f>
        <v/>
      </c>
      <c r="F207" t="str">
        <f ca="1">IF(TODAY()&gt;=$A207,COUNTIFS('Tracking Data'!N$3:N$1000,"&lt;="&amp;A207,'Tracking Data'!O$3:O$1000,"="&amp;""),"")</f>
        <v/>
      </c>
      <c r="G207" t="str">
        <f ca="1">IF(TODAY()&gt;=$A207,COUNTIFS('Tracking Data'!O$3:O$1000,"&lt;="&amp;B207,'Tracking Data'!P$3:P$1000,"="&amp;""),"")</f>
        <v/>
      </c>
      <c r="H207" t="str">
        <f t="shared" ref="H207:H270" ca="1" si="17">IF(G207&lt;&gt;"",SUM(F207:G207),"")</f>
        <v/>
      </c>
      <c r="I207" t="str">
        <f ca="1">IF(TODAY()&gt;=$A207,COUNTIFS('Tracking Data'!P$3:P$1000,"&lt;="&amp;A207,'Tracking Data'!Q$3:Q$1000,"="&amp;""),"")</f>
        <v/>
      </c>
      <c r="J207" t="str">
        <f ca="1">IF(TODAY()&gt;=$A207,COUNTIFS('Tracking Data'!Q$3:Q$1000,"&lt;="&amp;B207,'Tracking Data'!R$3:R$1000,"="&amp;""),"")</f>
        <v/>
      </c>
      <c r="K207" t="str">
        <f t="shared" ref="K207:K270" ca="1" si="18">IF(J207&lt;&gt;"",SUM(I207:J207),"")</f>
        <v/>
      </c>
      <c r="L207" t="str">
        <f ca="1">IF(TODAY()&gt;=A207,COUNTIFS('Tracking Data'!R$3:R$1000,"&lt;="&amp;A207),"")</f>
        <v/>
      </c>
      <c r="M207" t="str">
        <f t="shared" ca="1" si="15"/>
        <v/>
      </c>
    </row>
    <row r="208" spans="1:13" x14ac:dyDescent="0.25">
      <c r="A208" s="4">
        <v>43005</v>
      </c>
      <c r="B208" t="str">
        <f ca="1">IF(TODAY()&gt;=$A208,COUNTIFS('Tracking Data'!K$3:K$1000,"&lt;="&amp;A208,'Tracking Data'!L$3:L$1000,"="&amp;""),"")</f>
        <v/>
      </c>
      <c r="C208" t="str">
        <f ca="1">IF(TODAY()&gt;=$A208,COUNTIFS('Tracking Data'!L$3:L$1000,"&lt;="&amp;B208,'Tracking Data'!M$3:M$1000,"="&amp;""),"")</f>
        <v/>
      </c>
      <c r="D208" t="str">
        <f ca="1">IF(TODAY()&gt;=$A208,COUNTIFS('Tracking Data'!M$3:M$1000,"&lt;="&amp;C208,'Tracking Data'!N$3:N$1000,"="&amp;""),"")</f>
        <v/>
      </c>
      <c r="E208" t="str">
        <f t="shared" ca="1" si="16"/>
        <v/>
      </c>
      <c r="F208" t="str">
        <f ca="1">IF(TODAY()&gt;=$A208,COUNTIFS('Tracking Data'!N$3:N$1000,"&lt;="&amp;A208,'Tracking Data'!O$3:O$1000,"="&amp;""),"")</f>
        <v/>
      </c>
      <c r="G208" t="str">
        <f ca="1">IF(TODAY()&gt;=$A208,COUNTIFS('Tracking Data'!O$3:O$1000,"&lt;="&amp;B208,'Tracking Data'!P$3:P$1000,"="&amp;""),"")</f>
        <v/>
      </c>
      <c r="H208" t="str">
        <f t="shared" ca="1" si="17"/>
        <v/>
      </c>
      <c r="I208" t="str">
        <f ca="1">IF(TODAY()&gt;=$A208,COUNTIFS('Tracking Data'!P$3:P$1000,"&lt;="&amp;A208,'Tracking Data'!Q$3:Q$1000,"="&amp;""),"")</f>
        <v/>
      </c>
      <c r="J208" t="str">
        <f ca="1">IF(TODAY()&gt;=$A208,COUNTIFS('Tracking Data'!Q$3:Q$1000,"&lt;="&amp;B208,'Tracking Data'!R$3:R$1000,"="&amp;""),"")</f>
        <v/>
      </c>
      <c r="K208" t="str">
        <f t="shared" ca="1" si="18"/>
        <v/>
      </c>
      <c r="L208" t="str">
        <f ca="1">IF(TODAY()&gt;=A208,COUNTIFS('Tracking Data'!R$3:R$1000,"&lt;="&amp;A208),"")</f>
        <v/>
      </c>
      <c r="M208" t="str">
        <f t="shared" ca="1" si="15"/>
        <v/>
      </c>
    </row>
    <row r="209" spans="1:13" x14ac:dyDescent="0.25">
      <c r="A209" s="4">
        <v>43006</v>
      </c>
      <c r="B209" t="str">
        <f ca="1">IF(TODAY()&gt;=$A209,COUNTIFS('Tracking Data'!K$3:K$1000,"&lt;="&amp;A209,'Tracking Data'!L$3:L$1000,"="&amp;""),"")</f>
        <v/>
      </c>
      <c r="C209" t="str">
        <f ca="1">IF(TODAY()&gt;=$A209,COUNTIFS('Tracking Data'!L$3:L$1000,"&lt;="&amp;B209,'Tracking Data'!M$3:M$1000,"="&amp;""),"")</f>
        <v/>
      </c>
      <c r="D209" t="str">
        <f ca="1">IF(TODAY()&gt;=$A209,COUNTIFS('Tracking Data'!M$3:M$1000,"&lt;="&amp;C209,'Tracking Data'!N$3:N$1000,"="&amp;""),"")</f>
        <v/>
      </c>
      <c r="E209" t="str">
        <f t="shared" ca="1" si="16"/>
        <v/>
      </c>
      <c r="F209" t="str">
        <f ca="1">IF(TODAY()&gt;=$A209,COUNTIFS('Tracking Data'!N$3:N$1000,"&lt;="&amp;A209,'Tracking Data'!O$3:O$1000,"="&amp;""),"")</f>
        <v/>
      </c>
      <c r="G209" t="str">
        <f ca="1">IF(TODAY()&gt;=$A209,COUNTIFS('Tracking Data'!O$3:O$1000,"&lt;="&amp;B209,'Tracking Data'!P$3:P$1000,"="&amp;""),"")</f>
        <v/>
      </c>
      <c r="H209" t="str">
        <f t="shared" ca="1" si="17"/>
        <v/>
      </c>
      <c r="I209" t="str">
        <f ca="1">IF(TODAY()&gt;=$A209,COUNTIFS('Tracking Data'!P$3:P$1000,"&lt;="&amp;A209,'Tracking Data'!Q$3:Q$1000,"="&amp;""),"")</f>
        <v/>
      </c>
      <c r="J209" t="str">
        <f ca="1">IF(TODAY()&gt;=$A209,COUNTIFS('Tracking Data'!Q$3:Q$1000,"&lt;="&amp;B209,'Tracking Data'!R$3:R$1000,"="&amp;""),"")</f>
        <v/>
      </c>
      <c r="K209" t="str">
        <f t="shared" ca="1" si="18"/>
        <v/>
      </c>
      <c r="L209" t="str">
        <f ca="1">IF(TODAY()&gt;=A209,COUNTIFS('Tracking Data'!R$3:R$1000,"&lt;="&amp;A209),"")</f>
        <v/>
      </c>
      <c r="M209" t="str">
        <f t="shared" ca="1" si="15"/>
        <v/>
      </c>
    </row>
    <row r="210" spans="1:13" x14ac:dyDescent="0.25">
      <c r="A210" s="4">
        <v>43007</v>
      </c>
      <c r="B210" t="str">
        <f ca="1">IF(TODAY()&gt;=$A210,COUNTIFS('Tracking Data'!K$3:K$1000,"&lt;="&amp;A210,'Tracking Data'!L$3:L$1000,"="&amp;""),"")</f>
        <v/>
      </c>
      <c r="C210" t="str">
        <f ca="1">IF(TODAY()&gt;=$A210,COUNTIFS('Tracking Data'!L$3:L$1000,"&lt;="&amp;B210,'Tracking Data'!M$3:M$1000,"="&amp;""),"")</f>
        <v/>
      </c>
      <c r="D210" t="str">
        <f ca="1">IF(TODAY()&gt;=$A210,COUNTIFS('Tracking Data'!M$3:M$1000,"&lt;="&amp;C210,'Tracking Data'!N$3:N$1000,"="&amp;""),"")</f>
        <v/>
      </c>
      <c r="E210" t="str">
        <f t="shared" ca="1" si="16"/>
        <v/>
      </c>
      <c r="F210" t="str">
        <f ca="1">IF(TODAY()&gt;=$A210,COUNTIFS('Tracking Data'!N$3:N$1000,"&lt;="&amp;A210,'Tracking Data'!O$3:O$1000,"="&amp;""),"")</f>
        <v/>
      </c>
      <c r="G210" t="str">
        <f ca="1">IF(TODAY()&gt;=$A210,COUNTIFS('Tracking Data'!O$3:O$1000,"&lt;="&amp;B210,'Tracking Data'!P$3:P$1000,"="&amp;""),"")</f>
        <v/>
      </c>
      <c r="H210" t="str">
        <f t="shared" ca="1" si="17"/>
        <v/>
      </c>
      <c r="I210" t="str">
        <f ca="1">IF(TODAY()&gt;=$A210,COUNTIFS('Tracking Data'!P$3:P$1000,"&lt;="&amp;A210,'Tracking Data'!Q$3:Q$1000,"="&amp;""),"")</f>
        <v/>
      </c>
      <c r="J210" t="str">
        <f ca="1">IF(TODAY()&gt;=$A210,COUNTIFS('Tracking Data'!Q$3:Q$1000,"&lt;="&amp;B210,'Tracking Data'!R$3:R$1000,"="&amp;""),"")</f>
        <v/>
      </c>
      <c r="K210" t="str">
        <f t="shared" ca="1" si="18"/>
        <v/>
      </c>
      <c r="L210" t="str">
        <f ca="1">IF(TODAY()&gt;=A210,COUNTIFS('Tracking Data'!R$3:R$1000,"&lt;="&amp;A210),"")</f>
        <v/>
      </c>
      <c r="M210" t="str">
        <f t="shared" ca="1" si="15"/>
        <v/>
      </c>
    </row>
    <row r="211" spans="1:13" x14ac:dyDescent="0.25">
      <c r="A211" s="4">
        <v>43008</v>
      </c>
      <c r="B211" t="str">
        <f ca="1">IF(TODAY()&gt;=$A211,COUNTIFS('Tracking Data'!K$3:K$1000,"&lt;="&amp;A211,'Tracking Data'!L$3:L$1000,"="&amp;""),"")</f>
        <v/>
      </c>
      <c r="C211" t="str">
        <f ca="1">IF(TODAY()&gt;=$A211,COUNTIFS('Tracking Data'!L$3:L$1000,"&lt;="&amp;B211,'Tracking Data'!M$3:M$1000,"="&amp;""),"")</f>
        <v/>
      </c>
      <c r="D211" t="str">
        <f ca="1">IF(TODAY()&gt;=$A211,COUNTIFS('Tracking Data'!M$3:M$1000,"&lt;="&amp;C211,'Tracking Data'!N$3:N$1000,"="&amp;""),"")</f>
        <v/>
      </c>
      <c r="E211" t="str">
        <f t="shared" ca="1" si="16"/>
        <v/>
      </c>
      <c r="F211" t="str">
        <f ca="1">IF(TODAY()&gt;=$A211,COUNTIFS('Tracking Data'!N$3:N$1000,"&lt;="&amp;A211,'Tracking Data'!O$3:O$1000,"="&amp;""),"")</f>
        <v/>
      </c>
      <c r="G211" t="str">
        <f ca="1">IF(TODAY()&gt;=$A211,COUNTIFS('Tracking Data'!O$3:O$1000,"&lt;="&amp;B211,'Tracking Data'!P$3:P$1000,"="&amp;""),"")</f>
        <v/>
      </c>
      <c r="H211" t="str">
        <f t="shared" ca="1" si="17"/>
        <v/>
      </c>
      <c r="I211" t="str">
        <f ca="1">IF(TODAY()&gt;=$A211,COUNTIFS('Tracking Data'!P$3:P$1000,"&lt;="&amp;A211,'Tracking Data'!Q$3:Q$1000,"="&amp;""),"")</f>
        <v/>
      </c>
      <c r="J211" t="str">
        <f ca="1">IF(TODAY()&gt;=$A211,COUNTIFS('Tracking Data'!Q$3:Q$1000,"&lt;="&amp;B211,'Tracking Data'!R$3:R$1000,"="&amp;""),"")</f>
        <v/>
      </c>
      <c r="K211" t="str">
        <f t="shared" ca="1" si="18"/>
        <v/>
      </c>
      <c r="L211" t="str">
        <f ca="1">IF(TODAY()&gt;=A211,COUNTIFS('Tracking Data'!R$3:R$1000,"&lt;="&amp;A211),"")</f>
        <v/>
      </c>
      <c r="M211" t="str">
        <f t="shared" ca="1" si="15"/>
        <v/>
      </c>
    </row>
    <row r="212" spans="1:13" x14ac:dyDescent="0.25">
      <c r="A212" s="4">
        <v>43009</v>
      </c>
      <c r="B212" t="str">
        <f ca="1">IF(TODAY()&gt;=$A212,COUNTIFS('Tracking Data'!K$3:K$1000,"&lt;="&amp;A212,'Tracking Data'!L$3:L$1000,"="&amp;""),"")</f>
        <v/>
      </c>
      <c r="C212" t="str">
        <f ca="1">IF(TODAY()&gt;=$A212,COUNTIFS('Tracking Data'!L$3:L$1000,"&lt;="&amp;B212,'Tracking Data'!M$3:M$1000,"="&amp;""),"")</f>
        <v/>
      </c>
      <c r="D212" t="str">
        <f ca="1">IF(TODAY()&gt;=$A212,COUNTIFS('Tracking Data'!M$3:M$1000,"&lt;="&amp;C212,'Tracking Data'!N$3:N$1000,"="&amp;""),"")</f>
        <v/>
      </c>
      <c r="E212" t="str">
        <f t="shared" ca="1" si="16"/>
        <v/>
      </c>
      <c r="F212" t="str">
        <f ca="1">IF(TODAY()&gt;=$A212,COUNTIFS('Tracking Data'!N$3:N$1000,"&lt;="&amp;A212,'Tracking Data'!O$3:O$1000,"="&amp;""),"")</f>
        <v/>
      </c>
      <c r="G212" t="str">
        <f ca="1">IF(TODAY()&gt;=$A212,COUNTIFS('Tracking Data'!O$3:O$1000,"&lt;="&amp;B212,'Tracking Data'!P$3:P$1000,"="&amp;""),"")</f>
        <v/>
      </c>
      <c r="H212" t="str">
        <f t="shared" ca="1" si="17"/>
        <v/>
      </c>
      <c r="I212" t="str">
        <f ca="1">IF(TODAY()&gt;=$A212,COUNTIFS('Tracking Data'!P$3:P$1000,"&lt;="&amp;A212,'Tracking Data'!Q$3:Q$1000,"="&amp;""),"")</f>
        <v/>
      </c>
      <c r="J212" t="str">
        <f ca="1">IF(TODAY()&gt;=$A212,COUNTIFS('Tracking Data'!Q$3:Q$1000,"&lt;="&amp;B212,'Tracking Data'!R$3:R$1000,"="&amp;""),"")</f>
        <v/>
      </c>
      <c r="K212" t="str">
        <f t="shared" ca="1" si="18"/>
        <v/>
      </c>
      <c r="L212" t="str">
        <f ca="1">IF(TODAY()&gt;=A212,COUNTIFS('Tracking Data'!R$3:R$1000,"&lt;="&amp;A212),"")</f>
        <v/>
      </c>
      <c r="M212" t="str">
        <f t="shared" ca="1" si="15"/>
        <v/>
      </c>
    </row>
    <row r="213" spans="1:13" x14ac:dyDescent="0.25">
      <c r="A213" s="4">
        <v>43010</v>
      </c>
      <c r="B213" t="str">
        <f ca="1">IF(TODAY()&gt;=$A213,COUNTIFS('Tracking Data'!K$3:K$1000,"&lt;="&amp;A213,'Tracking Data'!L$3:L$1000,"="&amp;""),"")</f>
        <v/>
      </c>
      <c r="C213" t="str">
        <f ca="1">IF(TODAY()&gt;=$A213,COUNTIFS('Tracking Data'!L$3:L$1000,"&lt;="&amp;B213,'Tracking Data'!M$3:M$1000,"="&amp;""),"")</f>
        <v/>
      </c>
      <c r="D213" t="str">
        <f ca="1">IF(TODAY()&gt;=$A213,COUNTIFS('Tracking Data'!M$3:M$1000,"&lt;="&amp;C213,'Tracking Data'!N$3:N$1000,"="&amp;""),"")</f>
        <v/>
      </c>
      <c r="E213" t="str">
        <f t="shared" ca="1" si="16"/>
        <v/>
      </c>
      <c r="F213" t="str">
        <f ca="1">IF(TODAY()&gt;=$A213,COUNTIFS('Tracking Data'!N$3:N$1000,"&lt;="&amp;A213,'Tracking Data'!O$3:O$1000,"="&amp;""),"")</f>
        <v/>
      </c>
      <c r="G213" t="str">
        <f ca="1">IF(TODAY()&gt;=$A213,COUNTIFS('Tracking Data'!O$3:O$1000,"&lt;="&amp;B213,'Tracking Data'!P$3:P$1000,"="&amp;""),"")</f>
        <v/>
      </c>
      <c r="H213" t="str">
        <f t="shared" ca="1" si="17"/>
        <v/>
      </c>
      <c r="I213" t="str">
        <f ca="1">IF(TODAY()&gt;=$A213,COUNTIFS('Tracking Data'!P$3:P$1000,"&lt;="&amp;A213,'Tracking Data'!Q$3:Q$1000,"="&amp;""),"")</f>
        <v/>
      </c>
      <c r="J213" t="str">
        <f ca="1">IF(TODAY()&gt;=$A213,COUNTIFS('Tracking Data'!Q$3:Q$1000,"&lt;="&amp;B213,'Tracking Data'!R$3:R$1000,"="&amp;""),"")</f>
        <v/>
      </c>
      <c r="K213" t="str">
        <f t="shared" ca="1" si="18"/>
        <v/>
      </c>
      <c r="L213" t="str">
        <f ca="1">IF(TODAY()&gt;=A213,COUNTIFS('Tracking Data'!R$3:R$1000,"&lt;="&amp;A213),"")</f>
        <v/>
      </c>
      <c r="M213" t="str">
        <f t="shared" ca="1" si="15"/>
        <v/>
      </c>
    </row>
    <row r="214" spans="1:13" x14ac:dyDescent="0.25">
      <c r="A214" s="4">
        <v>43011</v>
      </c>
      <c r="B214" t="str">
        <f ca="1">IF(TODAY()&gt;=$A214,COUNTIFS('Tracking Data'!K$3:K$1000,"&lt;="&amp;A214,'Tracking Data'!L$3:L$1000,"="&amp;""),"")</f>
        <v/>
      </c>
      <c r="C214" t="str">
        <f ca="1">IF(TODAY()&gt;=$A214,COUNTIFS('Tracking Data'!L$3:L$1000,"&lt;="&amp;B214,'Tracking Data'!M$3:M$1000,"="&amp;""),"")</f>
        <v/>
      </c>
      <c r="D214" t="str">
        <f ca="1">IF(TODAY()&gt;=$A214,COUNTIFS('Tracking Data'!M$3:M$1000,"&lt;="&amp;C214,'Tracking Data'!N$3:N$1000,"="&amp;""),"")</f>
        <v/>
      </c>
      <c r="E214" t="str">
        <f t="shared" ca="1" si="16"/>
        <v/>
      </c>
      <c r="F214" t="str">
        <f ca="1">IF(TODAY()&gt;=$A214,COUNTIFS('Tracking Data'!N$3:N$1000,"&lt;="&amp;A214,'Tracking Data'!O$3:O$1000,"="&amp;""),"")</f>
        <v/>
      </c>
      <c r="G214" t="str">
        <f ca="1">IF(TODAY()&gt;=$A214,COUNTIFS('Tracking Data'!O$3:O$1000,"&lt;="&amp;B214,'Tracking Data'!P$3:P$1000,"="&amp;""),"")</f>
        <v/>
      </c>
      <c r="H214" t="str">
        <f t="shared" ca="1" si="17"/>
        <v/>
      </c>
      <c r="I214" t="str">
        <f ca="1">IF(TODAY()&gt;=$A214,COUNTIFS('Tracking Data'!P$3:P$1000,"&lt;="&amp;A214,'Tracking Data'!Q$3:Q$1000,"="&amp;""),"")</f>
        <v/>
      </c>
      <c r="J214" t="str">
        <f ca="1">IF(TODAY()&gt;=$A214,COUNTIFS('Tracking Data'!Q$3:Q$1000,"&lt;="&amp;B214,'Tracking Data'!R$3:R$1000,"="&amp;""),"")</f>
        <v/>
      </c>
      <c r="K214" t="str">
        <f t="shared" ca="1" si="18"/>
        <v/>
      </c>
      <c r="L214" t="str">
        <f ca="1">IF(TODAY()&gt;=A214,COUNTIFS('Tracking Data'!R$3:R$1000,"&lt;="&amp;A214),"")</f>
        <v/>
      </c>
      <c r="M214" t="str">
        <f t="shared" ca="1" si="15"/>
        <v/>
      </c>
    </row>
    <row r="215" spans="1:13" x14ac:dyDescent="0.25">
      <c r="A215" s="4">
        <v>43012</v>
      </c>
      <c r="B215" t="str">
        <f ca="1">IF(TODAY()&gt;=$A215,COUNTIFS('Tracking Data'!K$3:K$1000,"&lt;="&amp;A215,'Tracking Data'!L$3:L$1000,"="&amp;""),"")</f>
        <v/>
      </c>
      <c r="C215" t="str">
        <f ca="1">IF(TODAY()&gt;=$A215,COUNTIFS('Tracking Data'!L$3:L$1000,"&lt;="&amp;B215,'Tracking Data'!M$3:M$1000,"="&amp;""),"")</f>
        <v/>
      </c>
      <c r="D215" t="str">
        <f ca="1">IF(TODAY()&gt;=$A215,COUNTIFS('Tracking Data'!M$3:M$1000,"&lt;="&amp;C215,'Tracking Data'!N$3:N$1000,"="&amp;""),"")</f>
        <v/>
      </c>
      <c r="E215" t="str">
        <f t="shared" ca="1" si="16"/>
        <v/>
      </c>
      <c r="F215" t="str">
        <f ca="1">IF(TODAY()&gt;=$A215,COUNTIFS('Tracking Data'!N$3:N$1000,"&lt;="&amp;A215,'Tracking Data'!O$3:O$1000,"="&amp;""),"")</f>
        <v/>
      </c>
      <c r="G215" t="str">
        <f ca="1">IF(TODAY()&gt;=$A215,COUNTIFS('Tracking Data'!O$3:O$1000,"&lt;="&amp;B215,'Tracking Data'!P$3:P$1000,"="&amp;""),"")</f>
        <v/>
      </c>
      <c r="H215" t="str">
        <f t="shared" ca="1" si="17"/>
        <v/>
      </c>
      <c r="I215" t="str">
        <f ca="1">IF(TODAY()&gt;=$A215,COUNTIFS('Tracking Data'!P$3:P$1000,"&lt;="&amp;A215,'Tracking Data'!Q$3:Q$1000,"="&amp;""),"")</f>
        <v/>
      </c>
      <c r="J215" t="str">
        <f ca="1">IF(TODAY()&gt;=$A215,COUNTIFS('Tracking Data'!Q$3:Q$1000,"&lt;="&amp;B215,'Tracking Data'!R$3:R$1000,"="&amp;""),"")</f>
        <v/>
      </c>
      <c r="K215" t="str">
        <f t="shared" ca="1" si="18"/>
        <v/>
      </c>
      <c r="L215" t="str">
        <f ca="1">IF(TODAY()&gt;=A215,COUNTIFS('Tracking Data'!R$3:R$1000,"&lt;="&amp;A215),"")</f>
        <v/>
      </c>
      <c r="M215" t="str">
        <f t="shared" ca="1" si="15"/>
        <v/>
      </c>
    </row>
    <row r="216" spans="1:13" x14ac:dyDescent="0.25">
      <c r="A216" s="4">
        <v>43013</v>
      </c>
      <c r="B216" t="str">
        <f ca="1">IF(TODAY()&gt;=$A216,COUNTIFS('Tracking Data'!K$3:K$1000,"&lt;="&amp;A216,'Tracking Data'!L$3:L$1000,"="&amp;""),"")</f>
        <v/>
      </c>
      <c r="C216" t="str">
        <f ca="1">IF(TODAY()&gt;=$A216,COUNTIFS('Tracking Data'!L$3:L$1000,"&lt;="&amp;B216,'Tracking Data'!M$3:M$1000,"="&amp;""),"")</f>
        <v/>
      </c>
      <c r="D216" t="str">
        <f ca="1">IF(TODAY()&gt;=$A216,COUNTIFS('Tracking Data'!M$3:M$1000,"&lt;="&amp;C216,'Tracking Data'!N$3:N$1000,"="&amp;""),"")</f>
        <v/>
      </c>
      <c r="E216" t="str">
        <f t="shared" ca="1" si="16"/>
        <v/>
      </c>
      <c r="F216" t="str">
        <f ca="1">IF(TODAY()&gt;=$A216,COUNTIFS('Tracking Data'!N$3:N$1000,"&lt;="&amp;A216,'Tracking Data'!O$3:O$1000,"="&amp;""),"")</f>
        <v/>
      </c>
      <c r="G216" t="str">
        <f ca="1">IF(TODAY()&gt;=$A216,COUNTIFS('Tracking Data'!O$3:O$1000,"&lt;="&amp;B216,'Tracking Data'!P$3:P$1000,"="&amp;""),"")</f>
        <v/>
      </c>
      <c r="H216" t="str">
        <f t="shared" ca="1" si="17"/>
        <v/>
      </c>
      <c r="I216" t="str">
        <f ca="1">IF(TODAY()&gt;=$A216,COUNTIFS('Tracking Data'!P$3:P$1000,"&lt;="&amp;A216,'Tracking Data'!Q$3:Q$1000,"="&amp;""),"")</f>
        <v/>
      </c>
      <c r="J216" t="str">
        <f ca="1">IF(TODAY()&gt;=$A216,COUNTIFS('Tracking Data'!Q$3:Q$1000,"&lt;="&amp;B216,'Tracking Data'!R$3:R$1000,"="&amp;""),"")</f>
        <v/>
      </c>
      <c r="K216" t="str">
        <f t="shared" ca="1" si="18"/>
        <v/>
      </c>
      <c r="L216" t="str">
        <f ca="1">IF(TODAY()&gt;=A216,COUNTIFS('Tracking Data'!R$3:R$1000,"&lt;="&amp;A216),"")</f>
        <v/>
      </c>
      <c r="M216" t="str">
        <f t="shared" ca="1" si="15"/>
        <v/>
      </c>
    </row>
    <row r="217" spans="1:13" x14ac:dyDescent="0.25">
      <c r="A217" s="4">
        <v>43014</v>
      </c>
      <c r="B217" t="str">
        <f ca="1">IF(TODAY()&gt;=$A217,COUNTIFS('Tracking Data'!K$3:K$1000,"&lt;="&amp;A217,'Tracking Data'!L$3:L$1000,"="&amp;""),"")</f>
        <v/>
      </c>
      <c r="C217" t="str">
        <f ca="1">IF(TODAY()&gt;=$A217,COUNTIFS('Tracking Data'!L$3:L$1000,"&lt;="&amp;B217,'Tracking Data'!M$3:M$1000,"="&amp;""),"")</f>
        <v/>
      </c>
      <c r="D217" t="str">
        <f ca="1">IF(TODAY()&gt;=$A217,COUNTIFS('Tracking Data'!M$3:M$1000,"&lt;="&amp;C217,'Tracking Data'!N$3:N$1000,"="&amp;""),"")</f>
        <v/>
      </c>
      <c r="E217" t="str">
        <f t="shared" ca="1" si="16"/>
        <v/>
      </c>
      <c r="F217" t="str">
        <f ca="1">IF(TODAY()&gt;=$A217,COUNTIFS('Tracking Data'!N$3:N$1000,"&lt;="&amp;A217,'Tracking Data'!O$3:O$1000,"="&amp;""),"")</f>
        <v/>
      </c>
      <c r="G217" t="str">
        <f ca="1">IF(TODAY()&gt;=$A217,COUNTIFS('Tracking Data'!O$3:O$1000,"&lt;="&amp;B217,'Tracking Data'!P$3:P$1000,"="&amp;""),"")</f>
        <v/>
      </c>
      <c r="H217" t="str">
        <f t="shared" ca="1" si="17"/>
        <v/>
      </c>
      <c r="I217" t="str">
        <f ca="1">IF(TODAY()&gt;=$A217,COUNTIFS('Tracking Data'!P$3:P$1000,"&lt;="&amp;A217,'Tracking Data'!Q$3:Q$1000,"="&amp;""),"")</f>
        <v/>
      </c>
      <c r="J217" t="str">
        <f ca="1">IF(TODAY()&gt;=$A217,COUNTIFS('Tracking Data'!Q$3:Q$1000,"&lt;="&amp;B217,'Tracking Data'!R$3:R$1000,"="&amp;""),"")</f>
        <v/>
      </c>
      <c r="K217" t="str">
        <f t="shared" ca="1" si="18"/>
        <v/>
      </c>
      <c r="L217" t="str">
        <f ca="1">IF(TODAY()&gt;=A217,COUNTIFS('Tracking Data'!R$3:R$1000,"&lt;="&amp;A217),"")</f>
        <v/>
      </c>
      <c r="M217" t="str">
        <f t="shared" ca="1" si="15"/>
        <v/>
      </c>
    </row>
    <row r="218" spans="1:13" x14ac:dyDescent="0.25">
      <c r="A218" s="4">
        <v>43015</v>
      </c>
      <c r="B218" t="str">
        <f ca="1">IF(TODAY()&gt;=$A218,COUNTIFS('Tracking Data'!K$3:K$1000,"&lt;="&amp;A218,'Tracking Data'!L$3:L$1000,"="&amp;""),"")</f>
        <v/>
      </c>
      <c r="C218" t="str">
        <f ca="1">IF(TODAY()&gt;=$A218,COUNTIFS('Tracking Data'!L$3:L$1000,"&lt;="&amp;B218,'Tracking Data'!M$3:M$1000,"="&amp;""),"")</f>
        <v/>
      </c>
      <c r="D218" t="str">
        <f ca="1">IF(TODAY()&gt;=$A218,COUNTIFS('Tracking Data'!M$3:M$1000,"&lt;="&amp;C218,'Tracking Data'!N$3:N$1000,"="&amp;""),"")</f>
        <v/>
      </c>
      <c r="E218" t="str">
        <f t="shared" ca="1" si="16"/>
        <v/>
      </c>
      <c r="F218" t="str">
        <f ca="1">IF(TODAY()&gt;=$A218,COUNTIFS('Tracking Data'!N$3:N$1000,"&lt;="&amp;A218,'Tracking Data'!O$3:O$1000,"="&amp;""),"")</f>
        <v/>
      </c>
      <c r="G218" t="str">
        <f ca="1">IF(TODAY()&gt;=$A218,COUNTIFS('Tracking Data'!O$3:O$1000,"&lt;="&amp;B218,'Tracking Data'!P$3:P$1000,"="&amp;""),"")</f>
        <v/>
      </c>
      <c r="H218" t="str">
        <f t="shared" ca="1" si="17"/>
        <v/>
      </c>
      <c r="I218" t="str">
        <f ca="1">IF(TODAY()&gt;=$A218,COUNTIFS('Tracking Data'!P$3:P$1000,"&lt;="&amp;A218,'Tracking Data'!Q$3:Q$1000,"="&amp;""),"")</f>
        <v/>
      </c>
      <c r="J218" t="str">
        <f ca="1">IF(TODAY()&gt;=$A218,COUNTIFS('Tracking Data'!Q$3:Q$1000,"&lt;="&amp;B218,'Tracking Data'!R$3:R$1000,"="&amp;""),"")</f>
        <v/>
      </c>
      <c r="K218" t="str">
        <f t="shared" ca="1" si="18"/>
        <v/>
      </c>
      <c r="L218" t="str">
        <f ca="1">IF(TODAY()&gt;=A218,COUNTIFS('Tracking Data'!R$3:R$1000,"&lt;="&amp;A218),"")</f>
        <v/>
      </c>
      <c r="M218" t="str">
        <f t="shared" ca="1" si="15"/>
        <v/>
      </c>
    </row>
    <row r="219" spans="1:13" x14ac:dyDescent="0.25">
      <c r="A219" s="4">
        <v>43016</v>
      </c>
      <c r="B219" t="str">
        <f ca="1">IF(TODAY()&gt;=$A219,COUNTIFS('Tracking Data'!K$3:K$1000,"&lt;="&amp;A219,'Tracking Data'!L$3:L$1000,"="&amp;""),"")</f>
        <v/>
      </c>
      <c r="C219" t="str">
        <f ca="1">IF(TODAY()&gt;=$A219,COUNTIFS('Tracking Data'!L$3:L$1000,"&lt;="&amp;B219,'Tracking Data'!M$3:M$1000,"="&amp;""),"")</f>
        <v/>
      </c>
      <c r="D219" t="str">
        <f ca="1">IF(TODAY()&gt;=$A219,COUNTIFS('Tracking Data'!M$3:M$1000,"&lt;="&amp;C219,'Tracking Data'!N$3:N$1000,"="&amp;""),"")</f>
        <v/>
      </c>
      <c r="E219" t="str">
        <f t="shared" ca="1" si="16"/>
        <v/>
      </c>
      <c r="F219" t="str">
        <f ca="1">IF(TODAY()&gt;=$A219,COUNTIFS('Tracking Data'!N$3:N$1000,"&lt;="&amp;A219,'Tracking Data'!O$3:O$1000,"="&amp;""),"")</f>
        <v/>
      </c>
      <c r="G219" t="str">
        <f ca="1">IF(TODAY()&gt;=$A219,COUNTIFS('Tracking Data'!O$3:O$1000,"&lt;="&amp;B219,'Tracking Data'!P$3:P$1000,"="&amp;""),"")</f>
        <v/>
      </c>
      <c r="H219" t="str">
        <f t="shared" ca="1" si="17"/>
        <v/>
      </c>
      <c r="I219" t="str">
        <f ca="1">IF(TODAY()&gt;=$A219,COUNTIFS('Tracking Data'!P$3:P$1000,"&lt;="&amp;A219,'Tracking Data'!Q$3:Q$1000,"="&amp;""),"")</f>
        <v/>
      </c>
      <c r="J219" t="str">
        <f ca="1">IF(TODAY()&gt;=$A219,COUNTIFS('Tracking Data'!Q$3:Q$1000,"&lt;="&amp;B219,'Tracking Data'!R$3:R$1000,"="&amp;""),"")</f>
        <v/>
      </c>
      <c r="K219" t="str">
        <f t="shared" ca="1" si="18"/>
        <v/>
      </c>
      <c r="L219" t="str">
        <f ca="1">IF(TODAY()&gt;=A219,COUNTIFS('Tracking Data'!R$3:R$1000,"&lt;="&amp;A219),"")</f>
        <v/>
      </c>
      <c r="M219" t="str">
        <f t="shared" ca="1" si="15"/>
        <v/>
      </c>
    </row>
    <row r="220" spans="1:13" x14ac:dyDescent="0.25">
      <c r="A220" s="4">
        <v>43017</v>
      </c>
      <c r="B220" t="str">
        <f ca="1">IF(TODAY()&gt;=$A220,COUNTIFS('Tracking Data'!K$3:K$1000,"&lt;="&amp;A220,'Tracking Data'!L$3:L$1000,"="&amp;""),"")</f>
        <v/>
      </c>
      <c r="C220" t="str">
        <f ca="1">IF(TODAY()&gt;=$A220,COUNTIFS('Tracking Data'!L$3:L$1000,"&lt;="&amp;B220,'Tracking Data'!M$3:M$1000,"="&amp;""),"")</f>
        <v/>
      </c>
      <c r="D220" t="str">
        <f ca="1">IF(TODAY()&gt;=$A220,COUNTIFS('Tracking Data'!M$3:M$1000,"&lt;="&amp;C220,'Tracking Data'!N$3:N$1000,"="&amp;""),"")</f>
        <v/>
      </c>
      <c r="E220" t="str">
        <f t="shared" ca="1" si="16"/>
        <v/>
      </c>
      <c r="F220" t="str">
        <f ca="1">IF(TODAY()&gt;=$A220,COUNTIFS('Tracking Data'!N$3:N$1000,"&lt;="&amp;A220,'Tracking Data'!O$3:O$1000,"="&amp;""),"")</f>
        <v/>
      </c>
      <c r="G220" t="str">
        <f ca="1">IF(TODAY()&gt;=$A220,COUNTIFS('Tracking Data'!O$3:O$1000,"&lt;="&amp;B220,'Tracking Data'!P$3:P$1000,"="&amp;""),"")</f>
        <v/>
      </c>
      <c r="H220" t="str">
        <f t="shared" ca="1" si="17"/>
        <v/>
      </c>
      <c r="I220" t="str">
        <f ca="1">IF(TODAY()&gt;=$A220,COUNTIFS('Tracking Data'!P$3:P$1000,"&lt;="&amp;A220,'Tracking Data'!Q$3:Q$1000,"="&amp;""),"")</f>
        <v/>
      </c>
      <c r="J220" t="str">
        <f ca="1">IF(TODAY()&gt;=$A220,COUNTIFS('Tracking Data'!Q$3:Q$1000,"&lt;="&amp;B220,'Tracking Data'!R$3:R$1000,"="&amp;""),"")</f>
        <v/>
      </c>
      <c r="K220" t="str">
        <f t="shared" ca="1" si="18"/>
        <v/>
      </c>
      <c r="L220" t="str">
        <f ca="1">IF(TODAY()&gt;=A220,COUNTIFS('Tracking Data'!R$3:R$1000,"&lt;="&amp;A220),"")</f>
        <v/>
      </c>
      <c r="M220" t="str">
        <f t="shared" ca="1" si="15"/>
        <v/>
      </c>
    </row>
    <row r="221" spans="1:13" x14ac:dyDescent="0.25">
      <c r="A221" s="4">
        <v>43018</v>
      </c>
      <c r="B221" t="str">
        <f ca="1">IF(TODAY()&gt;=$A221,COUNTIFS('Tracking Data'!K$3:K$1000,"&lt;="&amp;A221,'Tracking Data'!L$3:L$1000,"="&amp;""),"")</f>
        <v/>
      </c>
      <c r="C221" t="str">
        <f ca="1">IF(TODAY()&gt;=$A221,COUNTIFS('Tracking Data'!L$3:L$1000,"&lt;="&amp;B221,'Tracking Data'!M$3:M$1000,"="&amp;""),"")</f>
        <v/>
      </c>
      <c r="D221" t="str">
        <f ca="1">IF(TODAY()&gt;=$A221,COUNTIFS('Tracking Data'!M$3:M$1000,"&lt;="&amp;C221,'Tracking Data'!N$3:N$1000,"="&amp;""),"")</f>
        <v/>
      </c>
      <c r="E221" t="str">
        <f t="shared" ca="1" si="16"/>
        <v/>
      </c>
      <c r="F221" t="str">
        <f ca="1">IF(TODAY()&gt;=$A221,COUNTIFS('Tracking Data'!N$3:N$1000,"&lt;="&amp;A221,'Tracking Data'!O$3:O$1000,"="&amp;""),"")</f>
        <v/>
      </c>
      <c r="G221" t="str">
        <f ca="1">IF(TODAY()&gt;=$A221,COUNTIFS('Tracking Data'!O$3:O$1000,"&lt;="&amp;B221,'Tracking Data'!P$3:P$1000,"="&amp;""),"")</f>
        <v/>
      </c>
      <c r="H221" t="str">
        <f t="shared" ca="1" si="17"/>
        <v/>
      </c>
      <c r="I221" t="str">
        <f ca="1">IF(TODAY()&gt;=$A221,COUNTIFS('Tracking Data'!P$3:P$1000,"&lt;="&amp;A221,'Tracking Data'!Q$3:Q$1000,"="&amp;""),"")</f>
        <v/>
      </c>
      <c r="J221" t="str">
        <f ca="1">IF(TODAY()&gt;=$A221,COUNTIFS('Tracking Data'!Q$3:Q$1000,"&lt;="&amp;B221,'Tracking Data'!R$3:R$1000,"="&amp;""),"")</f>
        <v/>
      </c>
      <c r="K221" t="str">
        <f t="shared" ca="1" si="18"/>
        <v/>
      </c>
      <c r="L221" t="str">
        <f ca="1">IF(TODAY()&gt;=A221,COUNTIFS('Tracking Data'!R$3:R$1000,"&lt;="&amp;A221),"")</f>
        <v/>
      </c>
      <c r="M221" t="str">
        <f t="shared" ca="1" si="15"/>
        <v/>
      </c>
    </row>
    <row r="222" spans="1:13" x14ac:dyDescent="0.25">
      <c r="A222" s="4">
        <v>43019</v>
      </c>
      <c r="B222" t="str">
        <f ca="1">IF(TODAY()&gt;=$A222,COUNTIFS('Tracking Data'!K$3:K$1000,"&lt;="&amp;A222,'Tracking Data'!L$3:L$1000,"="&amp;""),"")</f>
        <v/>
      </c>
      <c r="C222" t="str">
        <f ca="1">IF(TODAY()&gt;=$A222,COUNTIFS('Tracking Data'!L$3:L$1000,"&lt;="&amp;B222,'Tracking Data'!M$3:M$1000,"="&amp;""),"")</f>
        <v/>
      </c>
      <c r="D222" t="str">
        <f ca="1">IF(TODAY()&gt;=$A222,COUNTIFS('Tracking Data'!M$3:M$1000,"&lt;="&amp;C222,'Tracking Data'!N$3:N$1000,"="&amp;""),"")</f>
        <v/>
      </c>
      <c r="E222" t="str">
        <f t="shared" ca="1" si="16"/>
        <v/>
      </c>
      <c r="F222" t="str">
        <f ca="1">IF(TODAY()&gt;=$A222,COUNTIFS('Tracking Data'!N$3:N$1000,"&lt;="&amp;A222,'Tracking Data'!O$3:O$1000,"="&amp;""),"")</f>
        <v/>
      </c>
      <c r="G222" t="str">
        <f ca="1">IF(TODAY()&gt;=$A222,COUNTIFS('Tracking Data'!O$3:O$1000,"&lt;="&amp;B222,'Tracking Data'!P$3:P$1000,"="&amp;""),"")</f>
        <v/>
      </c>
      <c r="H222" t="str">
        <f t="shared" ca="1" si="17"/>
        <v/>
      </c>
      <c r="I222" t="str">
        <f ca="1">IF(TODAY()&gt;=$A222,COUNTIFS('Tracking Data'!P$3:P$1000,"&lt;="&amp;A222,'Tracking Data'!Q$3:Q$1000,"="&amp;""),"")</f>
        <v/>
      </c>
      <c r="J222" t="str">
        <f ca="1">IF(TODAY()&gt;=$A222,COUNTIFS('Tracking Data'!Q$3:Q$1000,"&lt;="&amp;B222,'Tracking Data'!R$3:R$1000,"="&amp;""),"")</f>
        <v/>
      </c>
      <c r="K222" t="str">
        <f t="shared" ca="1" si="18"/>
        <v/>
      </c>
      <c r="L222" t="str">
        <f ca="1">IF(TODAY()&gt;=A222,COUNTIFS('Tracking Data'!R$3:R$1000,"&lt;="&amp;A222),"")</f>
        <v/>
      </c>
      <c r="M222" t="str">
        <f t="shared" ca="1" si="15"/>
        <v/>
      </c>
    </row>
    <row r="223" spans="1:13" x14ac:dyDescent="0.25">
      <c r="A223" s="4">
        <v>43020</v>
      </c>
      <c r="B223" t="str">
        <f ca="1">IF(TODAY()&gt;=$A223,COUNTIFS('Tracking Data'!K$3:K$1000,"&lt;="&amp;A223,'Tracking Data'!L$3:L$1000,"="&amp;""),"")</f>
        <v/>
      </c>
      <c r="C223" t="str">
        <f ca="1">IF(TODAY()&gt;=$A223,COUNTIFS('Tracking Data'!L$3:L$1000,"&lt;="&amp;B223,'Tracking Data'!M$3:M$1000,"="&amp;""),"")</f>
        <v/>
      </c>
      <c r="D223" t="str">
        <f ca="1">IF(TODAY()&gt;=$A223,COUNTIFS('Tracking Data'!M$3:M$1000,"&lt;="&amp;C223,'Tracking Data'!N$3:N$1000,"="&amp;""),"")</f>
        <v/>
      </c>
      <c r="E223" t="str">
        <f t="shared" ca="1" si="16"/>
        <v/>
      </c>
      <c r="F223" t="str">
        <f ca="1">IF(TODAY()&gt;=$A223,COUNTIFS('Tracking Data'!N$3:N$1000,"&lt;="&amp;A223,'Tracking Data'!O$3:O$1000,"="&amp;""),"")</f>
        <v/>
      </c>
      <c r="G223" t="str">
        <f ca="1">IF(TODAY()&gt;=$A223,COUNTIFS('Tracking Data'!O$3:O$1000,"&lt;="&amp;B223,'Tracking Data'!P$3:P$1000,"="&amp;""),"")</f>
        <v/>
      </c>
      <c r="H223" t="str">
        <f t="shared" ca="1" si="17"/>
        <v/>
      </c>
      <c r="I223" t="str">
        <f ca="1">IF(TODAY()&gt;=$A223,COUNTIFS('Tracking Data'!P$3:P$1000,"&lt;="&amp;A223,'Tracking Data'!Q$3:Q$1000,"="&amp;""),"")</f>
        <v/>
      </c>
      <c r="J223" t="str">
        <f ca="1">IF(TODAY()&gt;=$A223,COUNTIFS('Tracking Data'!Q$3:Q$1000,"&lt;="&amp;B223,'Tracking Data'!R$3:R$1000,"="&amp;""),"")</f>
        <v/>
      </c>
      <c r="K223" t="str">
        <f t="shared" ca="1" si="18"/>
        <v/>
      </c>
      <c r="L223" t="str">
        <f ca="1">IF(TODAY()&gt;=A223,COUNTIFS('Tracking Data'!R$3:R$1000,"&lt;="&amp;A223),"")</f>
        <v/>
      </c>
      <c r="M223" t="str">
        <f t="shared" ca="1" si="15"/>
        <v/>
      </c>
    </row>
    <row r="224" spans="1:13" x14ac:dyDescent="0.25">
      <c r="A224" s="4">
        <v>43021</v>
      </c>
      <c r="B224" t="str">
        <f ca="1">IF(TODAY()&gt;=$A224,COUNTIFS('Tracking Data'!K$3:K$1000,"&lt;="&amp;A224,'Tracking Data'!L$3:L$1000,"="&amp;""),"")</f>
        <v/>
      </c>
      <c r="C224" t="str">
        <f ca="1">IF(TODAY()&gt;=$A224,COUNTIFS('Tracking Data'!L$3:L$1000,"&lt;="&amp;B224,'Tracking Data'!M$3:M$1000,"="&amp;""),"")</f>
        <v/>
      </c>
      <c r="D224" t="str">
        <f ca="1">IF(TODAY()&gt;=$A224,COUNTIFS('Tracking Data'!M$3:M$1000,"&lt;="&amp;C224,'Tracking Data'!N$3:N$1000,"="&amp;""),"")</f>
        <v/>
      </c>
      <c r="E224" t="str">
        <f t="shared" ca="1" si="16"/>
        <v/>
      </c>
      <c r="F224" t="str">
        <f ca="1">IF(TODAY()&gt;=$A224,COUNTIFS('Tracking Data'!N$3:N$1000,"&lt;="&amp;A224,'Tracking Data'!O$3:O$1000,"="&amp;""),"")</f>
        <v/>
      </c>
      <c r="G224" t="str">
        <f ca="1">IF(TODAY()&gt;=$A224,COUNTIFS('Tracking Data'!O$3:O$1000,"&lt;="&amp;B224,'Tracking Data'!P$3:P$1000,"="&amp;""),"")</f>
        <v/>
      </c>
      <c r="H224" t="str">
        <f t="shared" ca="1" si="17"/>
        <v/>
      </c>
      <c r="I224" t="str">
        <f ca="1">IF(TODAY()&gt;=$A224,COUNTIFS('Tracking Data'!P$3:P$1000,"&lt;="&amp;A224,'Tracking Data'!Q$3:Q$1000,"="&amp;""),"")</f>
        <v/>
      </c>
      <c r="J224" t="str">
        <f ca="1">IF(TODAY()&gt;=$A224,COUNTIFS('Tracking Data'!Q$3:Q$1000,"&lt;="&amp;B224,'Tracking Data'!R$3:R$1000,"="&amp;""),"")</f>
        <v/>
      </c>
      <c r="K224" t="str">
        <f t="shared" ca="1" si="18"/>
        <v/>
      </c>
      <c r="L224" t="str">
        <f ca="1">IF(TODAY()&gt;=A224,COUNTIFS('Tracking Data'!R$3:R$1000,"&lt;="&amp;A224),"")</f>
        <v/>
      </c>
      <c r="M224" t="str">
        <f t="shared" ca="1" si="15"/>
        <v/>
      </c>
    </row>
    <row r="225" spans="1:13" x14ac:dyDescent="0.25">
      <c r="A225" s="4">
        <v>43022</v>
      </c>
      <c r="B225" t="str">
        <f ca="1">IF(TODAY()&gt;=$A225,COUNTIFS('Tracking Data'!K$3:K$1000,"&lt;="&amp;A225,'Tracking Data'!L$3:L$1000,"="&amp;""),"")</f>
        <v/>
      </c>
      <c r="C225" t="str">
        <f ca="1">IF(TODAY()&gt;=$A225,COUNTIFS('Tracking Data'!L$3:L$1000,"&lt;="&amp;B225,'Tracking Data'!M$3:M$1000,"="&amp;""),"")</f>
        <v/>
      </c>
      <c r="D225" t="str">
        <f ca="1">IF(TODAY()&gt;=$A225,COUNTIFS('Tracking Data'!M$3:M$1000,"&lt;="&amp;C225,'Tracking Data'!N$3:N$1000,"="&amp;""),"")</f>
        <v/>
      </c>
      <c r="E225" t="str">
        <f t="shared" ca="1" si="16"/>
        <v/>
      </c>
      <c r="F225" t="str">
        <f ca="1">IF(TODAY()&gt;=$A225,COUNTIFS('Tracking Data'!N$3:N$1000,"&lt;="&amp;A225,'Tracking Data'!O$3:O$1000,"="&amp;""),"")</f>
        <v/>
      </c>
      <c r="G225" t="str">
        <f ca="1">IF(TODAY()&gt;=$A225,COUNTIFS('Tracking Data'!O$3:O$1000,"&lt;="&amp;B225,'Tracking Data'!P$3:P$1000,"="&amp;""),"")</f>
        <v/>
      </c>
      <c r="H225" t="str">
        <f t="shared" ca="1" si="17"/>
        <v/>
      </c>
      <c r="I225" t="str">
        <f ca="1">IF(TODAY()&gt;=$A225,COUNTIFS('Tracking Data'!P$3:P$1000,"&lt;="&amp;A225,'Tracking Data'!Q$3:Q$1000,"="&amp;""),"")</f>
        <v/>
      </c>
      <c r="J225" t="str">
        <f ca="1">IF(TODAY()&gt;=$A225,COUNTIFS('Tracking Data'!Q$3:Q$1000,"&lt;="&amp;B225,'Tracking Data'!R$3:R$1000,"="&amp;""),"")</f>
        <v/>
      </c>
      <c r="K225" t="str">
        <f t="shared" ca="1" si="18"/>
        <v/>
      </c>
      <c r="L225" t="str">
        <f ca="1">IF(TODAY()&gt;=A225,COUNTIFS('Tracking Data'!R$3:R$1000,"&lt;="&amp;A225),"")</f>
        <v/>
      </c>
      <c r="M225" t="str">
        <f t="shared" ca="1" si="15"/>
        <v/>
      </c>
    </row>
    <row r="226" spans="1:13" x14ac:dyDescent="0.25">
      <c r="A226" s="4">
        <v>43023</v>
      </c>
      <c r="B226" t="str">
        <f ca="1">IF(TODAY()&gt;=$A226,COUNTIFS('Tracking Data'!K$3:K$1000,"&lt;="&amp;A226,'Tracking Data'!L$3:L$1000,"="&amp;""),"")</f>
        <v/>
      </c>
      <c r="C226" t="str">
        <f ca="1">IF(TODAY()&gt;=$A226,COUNTIFS('Tracking Data'!L$3:L$1000,"&lt;="&amp;B226,'Tracking Data'!M$3:M$1000,"="&amp;""),"")</f>
        <v/>
      </c>
      <c r="D226" t="str">
        <f ca="1">IF(TODAY()&gt;=$A226,COUNTIFS('Tracking Data'!M$3:M$1000,"&lt;="&amp;C226,'Tracking Data'!N$3:N$1000,"="&amp;""),"")</f>
        <v/>
      </c>
      <c r="E226" t="str">
        <f t="shared" ca="1" si="16"/>
        <v/>
      </c>
      <c r="F226" t="str">
        <f ca="1">IF(TODAY()&gt;=$A226,COUNTIFS('Tracking Data'!N$3:N$1000,"&lt;="&amp;A226,'Tracking Data'!O$3:O$1000,"="&amp;""),"")</f>
        <v/>
      </c>
      <c r="G226" t="str">
        <f ca="1">IF(TODAY()&gt;=$A226,COUNTIFS('Tracking Data'!O$3:O$1000,"&lt;="&amp;B226,'Tracking Data'!P$3:P$1000,"="&amp;""),"")</f>
        <v/>
      </c>
      <c r="H226" t="str">
        <f t="shared" ca="1" si="17"/>
        <v/>
      </c>
      <c r="I226" t="str">
        <f ca="1">IF(TODAY()&gt;=$A226,COUNTIFS('Tracking Data'!P$3:P$1000,"&lt;="&amp;A226,'Tracking Data'!Q$3:Q$1000,"="&amp;""),"")</f>
        <v/>
      </c>
      <c r="J226" t="str">
        <f ca="1">IF(TODAY()&gt;=$A226,COUNTIFS('Tracking Data'!Q$3:Q$1000,"&lt;="&amp;B226,'Tracking Data'!R$3:R$1000,"="&amp;""),"")</f>
        <v/>
      </c>
      <c r="K226" t="str">
        <f t="shared" ca="1" si="18"/>
        <v/>
      </c>
      <c r="L226" t="str">
        <f ca="1">IF(TODAY()&gt;=A226,COUNTIFS('Tracking Data'!R$3:R$1000,"&lt;="&amp;A226),"")</f>
        <v/>
      </c>
      <c r="M226" t="str">
        <f t="shared" ca="1" si="15"/>
        <v/>
      </c>
    </row>
    <row r="227" spans="1:13" x14ac:dyDescent="0.25">
      <c r="A227" s="4">
        <v>43024</v>
      </c>
      <c r="B227" t="str">
        <f ca="1">IF(TODAY()&gt;=$A227,COUNTIFS('Tracking Data'!K$3:K$1000,"&lt;="&amp;A227,'Tracking Data'!L$3:L$1000,"="&amp;""),"")</f>
        <v/>
      </c>
      <c r="C227" t="str">
        <f ca="1">IF(TODAY()&gt;=$A227,COUNTIFS('Tracking Data'!L$3:L$1000,"&lt;="&amp;B227,'Tracking Data'!M$3:M$1000,"="&amp;""),"")</f>
        <v/>
      </c>
      <c r="D227" t="str">
        <f ca="1">IF(TODAY()&gt;=$A227,COUNTIFS('Tracking Data'!M$3:M$1000,"&lt;="&amp;C227,'Tracking Data'!N$3:N$1000,"="&amp;""),"")</f>
        <v/>
      </c>
      <c r="E227" t="str">
        <f t="shared" ca="1" si="16"/>
        <v/>
      </c>
      <c r="F227" t="str">
        <f ca="1">IF(TODAY()&gt;=$A227,COUNTIFS('Tracking Data'!N$3:N$1000,"&lt;="&amp;A227,'Tracking Data'!O$3:O$1000,"="&amp;""),"")</f>
        <v/>
      </c>
      <c r="G227" t="str">
        <f ca="1">IF(TODAY()&gt;=$A227,COUNTIFS('Tracking Data'!O$3:O$1000,"&lt;="&amp;B227,'Tracking Data'!P$3:P$1000,"="&amp;""),"")</f>
        <v/>
      </c>
      <c r="H227" t="str">
        <f t="shared" ca="1" si="17"/>
        <v/>
      </c>
      <c r="I227" t="str">
        <f ca="1">IF(TODAY()&gt;=$A227,COUNTIFS('Tracking Data'!P$3:P$1000,"&lt;="&amp;A227,'Tracking Data'!Q$3:Q$1000,"="&amp;""),"")</f>
        <v/>
      </c>
      <c r="J227" t="str">
        <f ca="1">IF(TODAY()&gt;=$A227,COUNTIFS('Tracking Data'!Q$3:Q$1000,"&lt;="&amp;B227,'Tracking Data'!R$3:R$1000,"="&amp;""),"")</f>
        <v/>
      </c>
      <c r="K227" t="str">
        <f t="shared" ca="1" si="18"/>
        <v/>
      </c>
      <c r="L227" t="str">
        <f ca="1">IF(TODAY()&gt;=A227,COUNTIFS('Tracking Data'!R$3:R$1000,"&lt;="&amp;A227),"")</f>
        <v/>
      </c>
      <c r="M227" t="str">
        <f t="shared" ca="1" si="15"/>
        <v/>
      </c>
    </row>
    <row r="228" spans="1:13" x14ac:dyDescent="0.25">
      <c r="A228" s="4">
        <v>43025</v>
      </c>
      <c r="B228" t="str">
        <f ca="1">IF(TODAY()&gt;=$A228,COUNTIFS('Tracking Data'!K$3:K$1000,"&lt;="&amp;A228,'Tracking Data'!L$3:L$1000,"="&amp;""),"")</f>
        <v/>
      </c>
      <c r="C228" t="str">
        <f ca="1">IF(TODAY()&gt;=$A228,COUNTIFS('Tracking Data'!L$3:L$1000,"&lt;="&amp;B228,'Tracking Data'!M$3:M$1000,"="&amp;""),"")</f>
        <v/>
      </c>
      <c r="D228" t="str">
        <f ca="1">IF(TODAY()&gt;=$A228,COUNTIFS('Tracking Data'!M$3:M$1000,"&lt;="&amp;C228,'Tracking Data'!N$3:N$1000,"="&amp;""),"")</f>
        <v/>
      </c>
      <c r="E228" t="str">
        <f t="shared" ca="1" si="16"/>
        <v/>
      </c>
      <c r="F228" t="str">
        <f ca="1">IF(TODAY()&gt;=$A228,COUNTIFS('Tracking Data'!N$3:N$1000,"&lt;="&amp;A228,'Tracking Data'!O$3:O$1000,"="&amp;""),"")</f>
        <v/>
      </c>
      <c r="G228" t="str">
        <f ca="1">IF(TODAY()&gt;=$A228,COUNTIFS('Tracking Data'!O$3:O$1000,"&lt;="&amp;B228,'Tracking Data'!P$3:P$1000,"="&amp;""),"")</f>
        <v/>
      </c>
      <c r="H228" t="str">
        <f t="shared" ca="1" si="17"/>
        <v/>
      </c>
      <c r="I228" t="str">
        <f ca="1">IF(TODAY()&gt;=$A228,COUNTIFS('Tracking Data'!P$3:P$1000,"&lt;="&amp;A228,'Tracking Data'!Q$3:Q$1000,"="&amp;""),"")</f>
        <v/>
      </c>
      <c r="J228" t="str">
        <f ca="1">IF(TODAY()&gt;=$A228,COUNTIFS('Tracking Data'!Q$3:Q$1000,"&lt;="&amp;B228,'Tracking Data'!R$3:R$1000,"="&amp;""),"")</f>
        <v/>
      </c>
      <c r="K228" t="str">
        <f t="shared" ca="1" si="18"/>
        <v/>
      </c>
      <c r="L228" t="str">
        <f ca="1">IF(TODAY()&gt;=A228,COUNTIFS('Tracking Data'!R$3:R$1000,"&lt;="&amp;A228),"")</f>
        <v/>
      </c>
      <c r="M228" t="str">
        <f t="shared" ca="1" si="15"/>
        <v/>
      </c>
    </row>
    <row r="229" spans="1:13" x14ac:dyDescent="0.25">
      <c r="A229" s="4">
        <v>43026</v>
      </c>
      <c r="B229" t="str">
        <f ca="1">IF(TODAY()&gt;=$A229,COUNTIFS('Tracking Data'!K$3:K$1000,"&lt;="&amp;A229,'Tracking Data'!L$3:L$1000,"="&amp;""),"")</f>
        <v/>
      </c>
      <c r="C229" t="str">
        <f ca="1">IF(TODAY()&gt;=$A229,COUNTIFS('Tracking Data'!L$3:L$1000,"&lt;="&amp;B229,'Tracking Data'!M$3:M$1000,"="&amp;""),"")</f>
        <v/>
      </c>
      <c r="D229" t="str">
        <f ca="1">IF(TODAY()&gt;=$A229,COUNTIFS('Tracking Data'!M$3:M$1000,"&lt;="&amp;C229,'Tracking Data'!N$3:N$1000,"="&amp;""),"")</f>
        <v/>
      </c>
      <c r="E229" t="str">
        <f t="shared" ca="1" si="16"/>
        <v/>
      </c>
      <c r="F229" t="str">
        <f ca="1">IF(TODAY()&gt;=$A229,COUNTIFS('Tracking Data'!N$3:N$1000,"&lt;="&amp;A229,'Tracking Data'!O$3:O$1000,"="&amp;""),"")</f>
        <v/>
      </c>
      <c r="G229" t="str">
        <f ca="1">IF(TODAY()&gt;=$A229,COUNTIFS('Tracking Data'!O$3:O$1000,"&lt;="&amp;B229,'Tracking Data'!P$3:P$1000,"="&amp;""),"")</f>
        <v/>
      </c>
      <c r="H229" t="str">
        <f t="shared" ca="1" si="17"/>
        <v/>
      </c>
      <c r="I229" t="str">
        <f ca="1">IF(TODAY()&gt;=$A229,COUNTIFS('Tracking Data'!P$3:P$1000,"&lt;="&amp;A229,'Tracking Data'!Q$3:Q$1000,"="&amp;""),"")</f>
        <v/>
      </c>
      <c r="J229" t="str">
        <f ca="1">IF(TODAY()&gt;=$A229,COUNTIFS('Tracking Data'!Q$3:Q$1000,"&lt;="&amp;B229,'Tracking Data'!R$3:R$1000,"="&amp;""),"")</f>
        <v/>
      </c>
      <c r="K229" t="str">
        <f t="shared" ca="1" si="18"/>
        <v/>
      </c>
      <c r="L229" t="str">
        <f ca="1">IF(TODAY()&gt;=A229,COUNTIFS('Tracking Data'!R$3:R$1000,"&lt;="&amp;A229),"")</f>
        <v/>
      </c>
      <c r="M229" t="str">
        <f t="shared" ca="1" si="15"/>
        <v/>
      </c>
    </row>
    <row r="230" spans="1:13" x14ac:dyDescent="0.25">
      <c r="A230" s="4">
        <v>43027</v>
      </c>
      <c r="B230" t="str">
        <f ca="1">IF(TODAY()&gt;=$A230,COUNTIFS('Tracking Data'!K$3:K$1000,"&lt;="&amp;A230,'Tracking Data'!L$3:L$1000,"="&amp;""),"")</f>
        <v/>
      </c>
      <c r="C230" t="str">
        <f ca="1">IF(TODAY()&gt;=$A230,COUNTIFS('Tracking Data'!L$3:L$1000,"&lt;="&amp;B230,'Tracking Data'!M$3:M$1000,"="&amp;""),"")</f>
        <v/>
      </c>
      <c r="D230" t="str">
        <f ca="1">IF(TODAY()&gt;=$A230,COUNTIFS('Tracking Data'!M$3:M$1000,"&lt;="&amp;C230,'Tracking Data'!N$3:N$1000,"="&amp;""),"")</f>
        <v/>
      </c>
      <c r="E230" t="str">
        <f t="shared" ca="1" si="16"/>
        <v/>
      </c>
      <c r="F230" t="str">
        <f ca="1">IF(TODAY()&gt;=$A230,COUNTIFS('Tracking Data'!N$3:N$1000,"&lt;="&amp;A230,'Tracking Data'!O$3:O$1000,"="&amp;""),"")</f>
        <v/>
      </c>
      <c r="G230" t="str">
        <f ca="1">IF(TODAY()&gt;=$A230,COUNTIFS('Tracking Data'!O$3:O$1000,"&lt;="&amp;B230,'Tracking Data'!P$3:P$1000,"="&amp;""),"")</f>
        <v/>
      </c>
      <c r="H230" t="str">
        <f t="shared" ca="1" si="17"/>
        <v/>
      </c>
      <c r="I230" t="str">
        <f ca="1">IF(TODAY()&gt;=$A230,COUNTIFS('Tracking Data'!P$3:P$1000,"&lt;="&amp;A230,'Tracking Data'!Q$3:Q$1000,"="&amp;""),"")</f>
        <v/>
      </c>
      <c r="J230" t="str">
        <f ca="1">IF(TODAY()&gt;=$A230,COUNTIFS('Tracking Data'!Q$3:Q$1000,"&lt;="&amp;B230,'Tracking Data'!R$3:R$1000,"="&amp;""),"")</f>
        <v/>
      </c>
      <c r="K230" t="str">
        <f t="shared" ca="1" si="18"/>
        <v/>
      </c>
      <c r="L230" t="str">
        <f ca="1">IF(TODAY()&gt;=A230,COUNTIFS('Tracking Data'!R$3:R$1000,"&lt;="&amp;A230),"")</f>
        <v/>
      </c>
      <c r="M230" t="str">
        <f t="shared" ca="1" si="15"/>
        <v/>
      </c>
    </row>
    <row r="231" spans="1:13" x14ac:dyDescent="0.25">
      <c r="A231" s="4">
        <v>43028</v>
      </c>
      <c r="B231" t="str">
        <f ca="1">IF(TODAY()&gt;=$A231,COUNTIFS('Tracking Data'!K$3:K$1000,"&lt;="&amp;A231,'Tracking Data'!L$3:L$1000,"="&amp;""),"")</f>
        <v/>
      </c>
      <c r="C231" t="str">
        <f ca="1">IF(TODAY()&gt;=$A231,COUNTIFS('Tracking Data'!L$3:L$1000,"&lt;="&amp;B231,'Tracking Data'!M$3:M$1000,"="&amp;""),"")</f>
        <v/>
      </c>
      <c r="D231" t="str">
        <f ca="1">IF(TODAY()&gt;=$A231,COUNTIFS('Tracking Data'!M$3:M$1000,"&lt;="&amp;C231,'Tracking Data'!N$3:N$1000,"="&amp;""),"")</f>
        <v/>
      </c>
      <c r="E231" t="str">
        <f t="shared" ca="1" si="16"/>
        <v/>
      </c>
      <c r="F231" t="str">
        <f ca="1">IF(TODAY()&gt;=$A231,COUNTIFS('Tracking Data'!N$3:N$1000,"&lt;="&amp;A231,'Tracking Data'!O$3:O$1000,"="&amp;""),"")</f>
        <v/>
      </c>
      <c r="G231" t="str">
        <f ca="1">IF(TODAY()&gt;=$A231,COUNTIFS('Tracking Data'!O$3:O$1000,"&lt;="&amp;B231,'Tracking Data'!P$3:P$1000,"="&amp;""),"")</f>
        <v/>
      </c>
      <c r="H231" t="str">
        <f t="shared" ca="1" si="17"/>
        <v/>
      </c>
      <c r="I231" t="str">
        <f ca="1">IF(TODAY()&gt;=$A231,COUNTIFS('Tracking Data'!P$3:P$1000,"&lt;="&amp;A231,'Tracking Data'!Q$3:Q$1000,"="&amp;""),"")</f>
        <v/>
      </c>
      <c r="J231" t="str">
        <f ca="1">IF(TODAY()&gt;=$A231,COUNTIFS('Tracking Data'!Q$3:Q$1000,"&lt;="&amp;B231,'Tracking Data'!R$3:R$1000,"="&amp;""),"")</f>
        <v/>
      </c>
      <c r="K231" t="str">
        <f t="shared" ca="1" si="18"/>
        <v/>
      </c>
      <c r="L231" t="str">
        <f ca="1">IF(TODAY()&gt;=A231,COUNTIFS('Tracking Data'!R$3:R$1000,"&lt;="&amp;A231),"")</f>
        <v/>
      </c>
      <c r="M231" t="str">
        <f t="shared" ca="1" si="15"/>
        <v/>
      </c>
    </row>
    <row r="232" spans="1:13" x14ac:dyDescent="0.25">
      <c r="A232" s="4">
        <v>43029</v>
      </c>
      <c r="B232" t="str">
        <f ca="1">IF(TODAY()&gt;=$A232,COUNTIFS('Tracking Data'!K$3:K$1000,"&lt;="&amp;A232,'Tracking Data'!L$3:L$1000,"="&amp;""),"")</f>
        <v/>
      </c>
      <c r="C232" t="str">
        <f ca="1">IF(TODAY()&gt;=$A232,COUNTIFS('Tracking Data'!L$3:L$1000,"&lt;="&amp;B232,'Tracking Data'!M$3:M$1000,"="&amp;""),"")</f>
        <v/>
      </c>
      <c r="D232" t="str">
        <f ca="1">IF(TODAY()&gt;=$A232,COUNTIFS('Tracking Data'!M$3:M$1000,"&lt;="&amp;C232,'Tracking Data'!N$3:N$1000,"="&amp;""),"")</f>
        <v/>
      </c>
      <c r="E232" t="str">
        <f t="shared" ca="1" si="16"/>
        <v/>
      </c>
      <c r="F232" t="str">
        <f ca="1">IF(TODAY()&gt;=$A232,COUNTIFS('Tracking Data'!N$3:N$1000,"&lt;="&amp;A232,'Tracking Data'!O$3:O$1000,"="&amp;""),"")</f>
        <v/>
      </c>
      <c r="G232" t="str">
        <f ca="1">IF(TODAY()&gt;=$A232,COUNTIFS('Tracking Data'!O$3:O$1000,"&lt;="&amp;B232,'Tracking Data'!P$3:P$1000,"="&amp;""),"")</f>
        <v/>
      </c>
      <c r="H232" t="str">
        <f t="shared" ca="1" si="17"/>
        <v/>
      </c>
      <c r="I232" t="str">
        <f ca="1">IF(TODAY()&gt;=$A232,COUNTIFS('Tracking Data'!P$3:P$1000,"&lt;="&amp;A232,'Tracking Data'!Q$3:Q$1000,"="&amp;""),"")</f>
        <v/>
      </c>
      <c r="J232" t="str">
        <f ca="1">IF(TODAY()&gt;=$A232,COUNTIFS('Tracking Data'!Q$3:Q$1000,"&lt;="&amp;B232,'Tracking Data'!R$3:R$1000,"="&amp;""),"")</f>
        <v/>
      </c>
      <c r="K232" t="str">
        <f t="shared" ca="1" si="18"/>
        <v/>
      </c>
      <c r="L232" t="str">
        <f ca="1">IF(TODAY()&gt;=A232,COUNTIFS('Tracking Data'!R$3:R$1000,"&lt;="&amp;A232),"")</f>
        <v/>
      </c>
      <c r="M232" t="str">
        <f t="shared" ca="1" si="15"/>
        <v/>
      </c>
    </row>
    <row r="233" spans="1:13" x14ac:dyDescent="0.25">
      <c r="A233" s="4">
        <v>43030</v>
      </c>
      <c r="B233" t="str">
        <f ca="1">IF(TODAY()&gt;=$A233,COUNTIFS('Tracking Data'!K$3:K$1000,"&lt;="&amp;A233,'Tracking Data'!L$3:L$1000,"="&amp;""),"")</f>
        <v/>
      </c>
      <c r="C233" t="str">
        <f ca="1">IF(TODAY()&gt;=$A233,COUNTIFS('Tracking Data'!L$3:L$1000,"&lt;="&amp;B233,'Tracking Data'!M$3:M$1000,"="&amp;""),"")</f>
        <v/>
      </c>
      <c r="D233" t="str">
        <f ca="1">IF(TODAY()&gt;=$A233,COUNTIFS('Tracking Data'!M$3:M$1000,"&lt;="&amp;C233,'Tracking Data'!N$3:N$1000,"="&amp;""),"")</f>
        <v/>
      </c>
      <c r="E233" t="str">
        <f t="shared" ca="1" si="16"/>
        <v/>
      </c>
      <c r="F233" t="str">
        <f ca="1">IF(TODAY()&gt;=$A233,COUNTIFS('Tracking Data'!N$3:N$1000,"&lt;="&amp;A233,'Tracking Data'!O$3:O$1000,"="&amp;""),"")</f>
        <v/>
      </c>
      <c r="G233" t="str">
        <f ca="1">IF(TODAY()&gt;=$A233,COUNTIFS('Tracking Data'!O$3:O$1000,"&lt;="&amp;B233,'Tracking Data'!P$3:P$1000,"="&amp;""),"")</f>
        <v/>
      </c>
      <c r="H233" t="str">
        <f t="shared" ca="1" si="17"/>
        <v/>
      </c>
      <c r="I233" t="str">
        <f ca="1">IF(TODAY()&gt;=$A233,COUNTIFS('Tracking Data'!P$3:P$1000,"&lt;="&amp;A233,'Tracking Data'!Q$3:Q$1000,"="&amp;""),"")</f>
        <v/>
      </c>
      <c r="J233" t="str">
        <f ca="1">IF(TODAY()&gt;=$A233,COUNTIFS('Tracking Data'!Q$3:Q$1000,"&lt;="&amp;B233,'Tracking Data'!R$3:R$1000,"="&amp;""),"")</f>
        <v/>
      </c>
      <c r="K233" t="str">
        <f t="shared" ca="1" si="18"/>
        <v/>
      </c>
      <c r="L233" t="str">
        <f ca="1">IF(TODAY()&gt;=A233,COUNTIFS('Tracking Data'!R$3:R$1000,"&lt;="&amp;A233),"")</f>
        <v/>
      </c>
      <c r="M233" t="str">
        <f t="shared" ca="1" si="15"/>
        <v/>
      </c>
    </row>
    <row r="234" spans="1:13" x14ac:dyDescent="0.25">
      <c r="A234" s="4">
        <v>43031</v>
      </c>
      <c r="B234" t="str">
        <f ca="1">IF(TODAY()&gt;=$A234,COUNTIFS('Tracking Data'!K$3:K$1000,"&lt;="&amp;A234,'Tracking Data'!L$3:L$1000,"="&amp;""),"")</f>
        <v/>
      </c>
      <c r="C234" t="str">
        <f ca="1">IF(TODAY()&gt;=$A234,COUNTIFS('Tracking Data'!L$3:L$1000,"&lt;="&amp;B234,'Tracking Data'!M$3:M$1000,"="&amp;""),"")</f>
        <v/>
      </c>
      <c r="D234" t="str">
        <f ca="1">IF(TODAY()&gt;=$A234,COUNTIFS('Tracking Data'!M$3:M$1000,"&lt;="&amp;C234,'Tracking Data'!N$3:N$1000,"="&amp;""),"")</f>
        <v/>
      </c>
      <c r="E234" t="str">
        <f t="shared" ca="1" si="16"/>
        <v/>
      </c>
      <c r="F234" t="str">
        <f ca="1">IF(TODAY()&gt;=$A234,COUNTIFS('Tracking Data'!N$3:N$1000,"&lt;="&amp;A234,'Tracking Data'!O$3:O$1000,"="&amp;""),"")</f>
        <v/>
      </c>
      <c r="G234" t="str">
        <f ca="1">IF(TODAY()&gt;=$A234,COUNTIFS('Tracking Data'!O$3:O$1000,"&lt;="&amp;B234,'Tracking Data'!P$3:P$1000,"="&amp;""),"")</f>
        <v/>
      </c>
      <c r="H234" t="str">
        <f t="shared" ca="1" si="17"/>
        <v/>
      </c>
      <c r="I234" t="str">
        <f ca="1">IF(TODAY()&gt;=$A234,COUNTIFS('Tracking Data'!P$3:P$1000,"&lt;="&amp;A234,'Tracking Data'!Q$3:Q$1000,"="&amp;""),"")</f>
        <v/>
      </c>
      <c r="J234" t="str">
        <f ca="1">IF(TODAY()&gt;=$A234,COUNTIFS('Tracking Data'!Q$3:Q$1000,"&lt;="&amp;B234,'Tracking Data'!R$3:R$1000,"="&amp;""),"")</f>
        <v/>
      </c>
      <c r="K234" t="str">
        <f t="shared" ca="1" si="18"/>
        <v/>
      </c>
      <c r="L234" t="str">
        <f ca="1">IF(TODAY()&gt;=A234,COUNTIFS('Tracking Data'!R$3:R$1000,"&lt;="&amp;A234),"")</f>
        <v/>
      </c>
      <c r="M234" t="str">
        <f t="shared" ca="1" si="15"/>
        <v/>
      </c>
    </row>
    <row r="235" spans="1:13" x14ac:dyDescent="0.25">
      <c r="A235" s="4">
        <v>43032</v>
      </c>
      <c r="B235" t="str">
        <f ca="1">IF(TODAY()&gt;=$A235,COUNTIFS('Tracking Data'!K$3:K$1000,"&lt;="&amp;A235,'Tracking Data'!L$3:L$1000,"="&amp;""),"")</f>
        <v/>
      </c>
      <c r="C235" t="str">
        <f ca="1">IF(TODAY()&gt;=$A235,COUNTIFS('Tracking Data'!L$3:L$1000,"&lt;="&amp;B235,'Tracking Data'!M$3:M$1000,"="&amp;""),"")</f>
        <v/>
      </c>
      <c r="D235" t="str">
        <f ca="1">IF(TODAY()&gt;=$A235,COUNTIFS('Tracking Data'!M$3:M$1000,"&lt;="&amp;C235,'Tracking Data'!N$3:N$1000,"="&amp;""),"")</f>
        <v/>
      </c>
      <c r="E235" t="str">
        <f t="shared" ca="1" si="16"/>
        <v/>
      </c>
      <c r="F235" t="str">
        <f ca="1">IF(TODAY()&gt;=$A235,COUNTIFS('Tracking Data'!N$3:N$1000,"&lt;="&amp;A235,'Tracking Data'!O$3:O$1000,"="&amp;""),"")</f>
        <v/>
      </c>
      <c r="G235" t="str">
        <f ca="1">IF(TODAY()&gt;=$A235,COUNTIFS('Tracking Data'!O$3:O$1000,"&lt;="&amp;B235,'Tracking Data'!P$3:P$1000,"="&amp;""),"")</f>
        <v/>
      </c>
      <c r="H235" t="str">
        <f t="shared" ca="1" si="17"/>
        <v/>
      </c>
      <c r="I235" t="str">
        <f ca="1">IF(TODAY()&gt;=$A235,COUNTIFS('Tracking Data'!P$3:P$1000,"&lt;="&amp;A235,'Tracking Data'!Q$3:Q$1000,"="&amp;""),"")</f>
        <v/>
      </c>
      <c r="J235" t="str">
        <f ca="1">IF(TODAY()&gt;=$A235,COUNTIFS('Tracking Data'!Q$3:Q$1000,"&lt;="&amp;B235,'Tracking Data'!R$3:R$1000,"="&amp;""),"")</f>
        <v/>
      </c>
      <c r="K235" t="str">
        <f t="shared" ca="1" si="18"/>
        <v/>
      </c>
      <c r="L235" t="str">
        <f ca="1">IF(TODAY()&gt;=A235,COUNTIFS('Tracking Data'!R$3:R$1000,"&lt;="&amp;A235),"")</f>
        <v/>
      </c>
      <c r="M235" t="str">
        <f t="shared" ca="1" si="15"/>
        <v/>
      </c>
    </row>
    <row r="236" spans="1:13" x14ac:dyDescent="0.25">
      <c r="A236" s="4">
        <v>43033</v>
      </c>
      <c r="B236" t="str">
        <f ca="1">IF(TODAY()&gt;=$A236,COUNTIFS('Tracking Data'!K$3:K$1000,"&lt;="&amp;A236,'Tracking Data'!L$3:L$1000,"="&amp;""),"")</f>
        <v/>
      </c>
      <c r="C236" t="str">
        <f ca="1">IF(TODAY()&gt;=$A236,COUNTIFS('Tracking Data'!L$3:L$1000,"&lt;="&amp;B236,'Tracking Data'!M$3:M$1000,"="&amp;""),"")</f>
        <v/>
      </c>
      <c r="D236" t="str">
        <f ca="1">IF(TODAY()&gt;=$A236,COUNTIFS('Tracking Data'!M$3:M$1000,"&lt;="&amp;C236,'Tracking Data'!N$3:N$1000,"="&amp;""),"")</f>
        <v/>
      </c>
      <c r="E236" t="str">
        <f t="shared" ca="1" si="16"/>
        <v/>
      </c>
      <c r="F236" t="str">
        <f ca="1">IF(TODAY()&gt;=$A236,COUNTIFS('Tracking Data'!N$3:N$1000,"&lt;="&amp;A236,'Tracking Data'!O$3:O$1000,"="&amp;""),"")</f>
        <v/>
      </c>
      <c r="G236" t="str">
        <f ca="1">IF(TODAY()&gt;=$A236,COUNTIFS('Tracking Data'!O$3:O$1000,"&lt;="&amp;B236,'Tracking Data'!P$3:P$1000,"="&amp;""),"")</f>
        <v/>
      </c>
      <c r="H236" t="str">
        <f t="shared" ca="1" si="17"/>
        <v/>
      </c>
      <c r="I236" t="str">
        <f ca="1">IF(TODAY()&gt;=$A236,COUNTIFS('Tracking Data'!P$3:P$1000,"&lt;="&amp;A236,'Tracking Data'!Q$3:Q$1000,"="&amp;""),"")</f>
        <v/>
      </c>
      <c r="J236" t="str">
        <f ca="1">IF(TODAY()&gt;=$A236,COUNTIFS('Tracking Data'!Q$3:Q$1000,"&lt;="&amp;B236,'Tracking Data'!R$3:R$1000,"="&amp;""),"")</f>
        <v/>
      </c>
      <c r="K236" t="str">
        <f t="shared" ca="1" si="18"/>
        <v/>
      </c>
      <c r="L236" t="str">
        <f ca="1">IF(TODAY()&gt;=A236,COUNTIFS('Tracking Data'!R$3:R$1000,"&lt;="&amp;A236),"")</f>
        <v/>
      </c>
      <c r="M236" t="str">
        <f t="shared" ca="1" si="15"/>
        <v/>
      </c>
    </row>
    <row r="237" spans="1:13" x14ac:dyDescent="0.25">
      <c r="A237" s="4">
        <v>43034</v>
      </c>
      <c r="B237" t="str">
        <f ca="1">IF(TODAY()&gt;=$A237,COUNTIFS('Tracking Data'!K$3:K$1000,"&lt;="&amp;A237,'Tracking Data'!L$3:L$1000,"="&amp;""),"")</f>
        <v/>
      </c>
      <c r="C237" t="str">
        <f ca="1">IF(TODAY()&gt;=$A237,COUNTIFS('Tracking Data'!L$3:L$1000,"&lt;="&amp;B237,'Tracking Data'!M$3:M$1000,"="&amp;""),"")</f>
        <v/>
      </c>
      <c r="D237" t="str">
        <f ca="1">IF(TODAY()&gt;=$A237,COUNTIFS('Tracking Data'!M$3:M$1000,"&lt;="&amp;C237,'Tracking Data'!N$3:N$1000,"="&amp;""),"")</f>
        <v/>
      </c>
      <c r="E237" t="str">
        <f t="shared" ca="1" si="16"/>
        <v/>
      </c>
      <c r="F237" t="str">
        <f ca="1">IF(TODAY()&gt;=$A237,COUNTIFS('Tracking Data'!N$3:N$1000,"&lt;="&amp;A237,'Tracking Data'!O$3:O$1000,"="&amp;""),"")</f>
        <v/>
      </c>
      <c r="G237" t="str">
        <f ca="1">IF(TODAY()&gt;=$A237,COUNTIFS('Tracking Data'!O$3:O$1000,"&lt;="&amp;B237,'Tracking Data'!P$3:P$1000,"="&amp;""),"")</f>
        <v/>
      </c>
      <c r="H237" t="str">
        <f t="shared" ca="1" si="17"/>
        <v/>
      </c>
      <c r="I237" t="str">
        <f ca="1">IF(TODAY()&gt;=$A237,COUNTIFS('Tracking Data'!P$3:P$1000,"&lt;="&amp;A237,'Tracking Data'!Q$3:Q$1000,"="&amp;""),"")</f>
        <v/>
      </c>
      <c r="J237" t="str">
        <f ca="1">IF(TODAY()&gt;=$A237,COUNTIFS('Tracking Data'!Q$3:Q$1000,"&lt;="&amp;B237,'Tracking Data'!R$3:R$1000,"="&amp;""),"")</f>
        <v/>
      </c>
      <c r="K237" t="str">
        <f t="shared" ca="1" si="18"/>
        <v/>
      </c>
      <c r="L237" t="str">
        <f ca="1">IF(TODAY()&gt;=A237,COUNTIFS('Tracking Data'!R$3:R$1000,"&lt;="&amp;A237),"")</f>
        <v/>
      </c>
      <c r="M237" t="str">
        <f t="shared" ca="1" si="15"/>
        <v/>
      </c>
    </row>
    <row r="238" spans="1:13" x14ac:dyDescent="0.25">
      <c r="A238" s="4">
        <v>43035</v>
      </c>
      <c r="B238" t="str">
        <f ca="1">IF(TODAY()&gt;=$A238,COUNTIFS('Tracking Data'!K$3:K$1000,"&lt;="&amp;A238,'Tracking Data'!L$3:L$1000,"="&amp;""),"")</f>
        <v/>
      </c>
      <c r="C238" t="str">
        <f ca="1">IF(TODAY()&gt;=$A238,COUNTIFS('Tracking Data'!L$3:L$1000,"&lt;="&amp;B238,'Tracking Data'!M$3:M$1000,"="&amp;""),"")</f>
        <v/>
      </c>
      <c r="D238" t="str">
        <f ca="1">IF(TODAY()&gt;=$A238,COUNTIFS('Tracking Data'!M$3:M$1000,"&lt;="&amp;C238,'Tracking Data'!N$3:N$1000,"="&amp;""),"")</f>
        <v/>
      </c>
      <c r="E238" t="str">
        <f t="shared" ca="1" si="16"/>
        <v/>
      </c>
      <c r="F238" t="str">
        <f ca="1">IF(TODAY()&gt;=$A238,COUNTIFS('Tracking Data'!N$3:N$1000,"&lt;="&amp;A238,'Tracking Data'!O$3:O$1000,"="&amp;""),"")</f>
        <v/>
      </c>
      <c r="G238" t="str">
        <f ca="1">IF(TODAY()&gt;=$A238,COUNTIFS('Tracking Data'!O$3:O$1000,"&lt;="&amp;B238,'Tracking Data'!P$3:P$1000,"="&amp;""),"")</f>
        <v/>
      </c>
      <c r="H238" t="str">
        <f t="shared" ca="1" si="17"/>
        <v/>
      </c>
      <c r="I238" t="str">
        <f ca="1">IF(TODAY()&gt;=$A238,COUNTIFS('Tracking Data'!P$3:P$1000,"&lt;="&amp;A238,'Tracking Data'!Q$3:Q$1000,"="&amp;""),"")</f>
        <v/>
      </c>
      <c r="J238" t="str">
        <f ca="1">IF(TODAY()&gt;=$A238,COUNTIFS('Tracking Data'!Q$3:Q$1000,"&lt;="&amp;B238,'Tracking Data'!R$3:R$1000,"="&amp;""),"")</f>
        <v/>
      </c>
      <c r="K238" t="str">
        <f t="shared" ca="1" si="18"/>
        <v/>
      </c>
      <c r="L238" t="str">
        <f ca="1">IF(TODAY()&gt;=A238,COUNTIFS('Tracking Data'!R$3:R$1000,"&lt;="&amp;A238),"")</f>
        <v/>
      </c>
      <c r="M238" t="str">
        <f t="shared" ca="1" si="15"/>
        <v/>
      </c>
    </row>
    <row r="239" spans="1:13" x14ac:dyDescent="0.25">
      <c r="A239" s="4">
        <v>43036</v>
      </c>
      <c r="B239" t="str">
        <f ca="1">IF(TODAY()&gt;=$A239,COUNTIFS('Tracking Data'!K$3:K$1000,"&lt;="&amp;A239,'Tracking Data'!L$3:L$1000,"="&amp;""),"")</f>
        <v/>
      </c>
      <c r="C239" t="str">
        <f ca="1">IF(TODAY()&gt;=$A239,COUNTIFS('Tracking Data'!L$3:L$1000,"&lt;="&amp;B239,'Tracking Data'!M$3:M$1000,"="&amp;""),"")</f>
        <v/>
      </c>
      <c r="D239" t="str">
        <f ca="1">IF(TODAY()&gt;=$A239,COUNTIFS('Tracking Data'!M$3:M$1000,"&lt;="&amp;C239,'Tracking Data'!N$3:N$1000,"="&amp;""),"")</f>
        <v/>
      </c>
      <c r="E239" t="str">
        <f t="shared" ca="1" si="16"/>
        <v/>
      </c>
      <c r="F239" t="str">
        <f ca="1">IF(TODAY()&gt;=$A239,COUNTIFS('Tracking Data'!N$3:N$1000,"&lt;="&amp;A239,'Tracking Data'!O$3:O$1000,"="&amp;""),"")</f>
        <v/>
      </c>
      <c r="G239" t="str">
        <f ca="1">IF(TODAY()&gt;=$A239,COUNTIFS('Tracking Data'!O$3:O$1000,"&lt;="&amp;B239,'Tracking Data'!P$3:P$1000,"="&amp;""),"")</f>
        <v/>
      </c>
      <c r="H239" t="str">
        <f t="shared" ca="1" si="17"/>
        <v/>
      </c>
      <c r="I239" t="str">
        <f ca="1">IF(TODAY()&gt;=$A239,COUNTIFS('Tracking Data'!P$3:P$1000,"&lt;="&amp;A239,'Tracking Data'!Q$3:Q$1000,"="&amp;""),"")</f>
        <v/>
      </c>
      <c r="J239" t="str">
        <f ca="1">IF(TODAY()&gt;=$A239,COUNTIFS('Tracking Data'!Q$3:Q$1000,"&lt;="&amp;B239,'Tracking Data'!R$3:R$1000,"="&amp;""),"")</f>
        <v/>
      </c>
      <c r="K239" t="str">
        <f t="shared" ca="1" si="18"/>
        <v/>
      </c>
      <c r="L239" t="str">
        <f ca="1">IF(TODAY()&gt;=A239,COUNTIFS('Tracking Data'!R$3:R$1000,"&lt;="&amp;A239),"")</f>
        <v/>
      </c>
      <c r="M239" t="str">
        <f t="shared" ca="1" si="15"/>
        <v/>
      </c>
    </row>
    <row r="240" spans="1:13" x14ac:dyDescent="0.25">
      <c r="A240" s="4">
        <v>43037</v>
      </c>
      <c r="B240" t="str">
        <f ca="1">IF(TODAY()&gt;=$A240,COUNTIFS('Tracking Data'!K$3:K$1000,"&lt;="&amp;A240,'Tracking Data'!L$3:L$1000,"="&amp;""),"")</f>
        <v/>
      </c>
      <c r="C240" t="str">
        <f ca="1">IF(TODAY()&gt;=$A240,COUNTIFS('Tracking Data'!L$3:L$1000,"&lt;="&amp;B240,'Tracking Data'!M$3:M$1000,"="&amp;""),"")</f>
        <v/>
      </c>
      <c r="D240" t="str">
        <f ca="1">IF(TODAY()&gt;=$A240,COUNTIFS('Tracking Data'!M$3:M$1000,"&lt;="&amp;C240,'Tracking Data'!N$3:N$1000,"="&amp;""),"")</f>
        <v/>
      </c>
      <c r="E240" t="str">
        <f t="shared" ca="1" si="16"/>
        <v/>
      </c>
      <c r="F240" t="str">
        <f ca="1">IF(TODAY()&gt;=$A240,COUNTIFS('Tracking Data'!N$3:N$1000,"&lt;="&amp;A240,'Tracking Data'!O$3:O$1000,"="&amp;""),"")</f>
        <v/>
      </c>
      <c r="G240" t="str">
        <f ca="1">IF(TODAY()&gt;=$A240,COUNTIFS('Tracking Data'!O$3:O$1000,"&lt;="&amp;B240,'Tracking Data'!P$3:P$1000,"="&amp;""),"")</f>
        <v/>
      </c>
      <c r="H240" t="str">
        <f t="shared" ca="1" si="17"/>
        <v/>
      </c>
      <c r="I240" t="str">
        <f ca="1">IF(TODAY()&gt;=$A240,COUNTIFS('Tracking Data'!P$3:P$1000,"&lt;="&amp;A240,'Tracking Data'!Q$3:Q$1000,"="&amp;""),"")</f>
        <v/>
      </c>
      <c r="J240" t="str">
        <f ca="1">IF(TODAY()&gt;=$A240,COUNTIFS('Tracking Data'!Q$3:Q$1000,"&lt;="&amp;B240,'Tracking Data'!R$3:R$1000,"="&amp;""),"")</f>
        <v/>
      </c>
      <c r="K240" t="str">
        <f t="shared" ca="1" si="18"/>
        <v/>
      </c>
      <c r="L240" t="str">
        <f ca="1">IF(TODAY()&gt;=A240,COUNTIFS('Tracking Data'!R$3:R$1000,"&lt;="&amp;A240),"")</f>
        <v/>
      </c>
      <c r="M240" t="str">
        <f t="shared" ca="1" si="15"/>
        <v/>
      </c>
    </row>
    <row r="241" spans="1:13" x14ac:dyDescent="0.25">
      <c r="A241" s="4">
        <v>43038</v>
      </c>
      <c r="B241" t="str">
        <f ca="1">IF(TODAY()&gt;=$A241,COUNTIFS('Tracking Data'!K$3:K$1000,"&lt;="&amp;A241,'Tracking Data'!L$3:L$1000,"="&amp;""),"")</f>
        <v/>
      </c>
      <c r="C241" t="str">
        <f ca="1">IF(TODAY()&gt;=$A241,COUNTIFS('Tracking Data'!L$3:L$1000,"&lt;="&amp;B241,'Tracking Data'!M$3:M$1000,"="&amp;""),"")</f>
        <v/>
      </c>
      <c r="D241" t="str">
        <f ca="1">IF(TODAY()&gt;=$A241,COUNTIFS('Tracking Data'!M$3:M$1000,"&lt;="&amp;C241,'Tracking Data'!N$3:N$1000,"="&amp;""),"")</f>
        <v/>
      </c>
      <c r="E241" t="str">
        <f t="shared" ca="1" si="16"/>
        <v/>
      </c>
      <c r="F241" t="str">
        <f ca="1">IF(TODAY()&gt;=$A241,COUNTIFS('Tracking Data'!N$3:N$1000,"&lt;="&amp;A241,'Tracking Data'!O$3:O$1000,"="&amp;""),"")</f>
        <v/>
      </c>
      <c r="G241" t="str">
        <f ca="1">IF(TODAY()&gt;=$A241,COUNTIFS('Tracking Data'!O$3:O$1000,"&lt;="&amp;B241,'Tracking Data'!P$3:P$1000,"="&amp;""),"")</f>
        <v/>
      </c>
      <c r="H241" t="str">
        <f t="shared" ca="1" si="17"/>
        <v/>
      </c>
      <c r="I241" t="str">
        <f ca="1">IF(TODAY()&gt;=$A241,COUNTIFS('Tracking Data'!P$3:P$1000,"&lt;="&amp;A241,'Tracking Data'!Q$3:Q$1000,"="&amp;""),"")</f>
        <v/>
      </c>
      <c r="J241" t="str">
        <f ca="1">IF(TODAY()&gt;=$A241,COUNTIFS('Tracking Data'!Q$3:Q$1000,"&lt;="&amp;B241,'Tracking Data'!R$3:R$1000,"="&amp;""),"")</f>
        <v/>
      </c>
      <c r="K241" t="str">
        <f t="shared" ca="1" si="18"/>
        <v/>
      </c>
      <c r="L241" t="str">
        <f ca="1">IF(TODAY()&gt;=A241,COUNTIFS('Tracking Data'!R$3:R$1000,"&lt;="&amp;A241),"")</f>
        <v/>
      </c>
      <c r="M241" t="str">
        <f t="shared" ca="1" si="15"/>
        <v/>
      </c>
    </row>
    <row r="242" spans="1:13" x14ac:dyDescent="0.25">
      <c r="A242" s="4">
        <v>43039</v>
      </c>
      <c r="B242" t="str">
        <f ca="1">IF(TODAY()&gt;=$A242,COUNTIFS('Tracking Data'!K$3:K$1000,"&lt;="&amp;A242,'Tracking Data'!L$3:L$1000,"="&amp;""),"")</f>
        <v/>
      </c>
      <c r="C242" t="str">
        <f ca="1">IF(TODAY()&gt;=$A242,COUNTIFS('Tracking Data'!L$3:L$1000,"&lt;="&amp;B242,'Tracking Data'!M$3:M$1000,"="&amp;""),"")</f>
        <v/>
      </c>
      <c r="D242" t="str">
        <f ca="1">IF(TODAY()&gt;=$A242,COUNTIFS('Tracking Data'!M$3:M$1000,"&lt;="&amp;C242,'Tracking Data'!N$3:N$1000,"="&amp;""),"")</f>
        <v/>
      </c>
      <c r="E242" t="str">
        <f t="shared" ca="1" si="16"/>
        <v/>
      </c>
      <c r="F242" t="str">
        <f ca="1">IF(TODAY()&gt;=$A242,COUNTIFS('Tracking Data'!N$3:N$1000,"&lt;="&amp;A242,'Tracking Data'!O$3:O$1000,"="&amp;""),"")</f>
        <v/>
      </c>
      <c r="G242" t="str">
        <f ca="1">IF(TODAY()&gt;=$A242,COUNTIFS('Tracking Data'!O$3:O$1000,"&lt;="&amp;B242,'Tracking Data'!P$3:P$1000,"="&amp;""),"")</f>
        <v/>
      </c>
      <c r="H242" t="str">
        <f t="shared" ca="1" si="17"/>
        <v/>
      </c>
      <c r="I242" t="str">
        <f ca="1">IF(TODAY()&gt;=$A242,COUNTIFS('Tracking Data'!P$3:P$1000,"&lt;="&amp;A242,'Tracking Data'!Q$3:Q$1000,"="&amp;""),"")</f>
        <v/>
      </c>
      <c r="J242" t="str">
        <f ca="1">IF(TODAY()&gt;=$A242,COUNTIFS('Tracking Data'!Q$3:Q$1000,"&lt;="&amp;B242,'Tracking Data'!R$3:R$1000,"="&amp;""),"")</f>
        <v/>
      </c>
      <c r="K242" t="str">
        <f t="shared" ca="1" si="18"/>
        <v/>
      </c>
      <c r="L242" t="str">
        <f ca="1">IF(TODAY()&gt;=A242,COUNTIFS('Tracking Data'!R$3:R$1000,"&lt;="&amp;A242),"")</f>
        <v/>
      </c>
      <c r="M242" t="str">
        <f t="shared" ca="1" si="15"/>
        <v/>
      </c>
    </row>
    <row r="243" spans="1:13" x14ac:dyDescent="0.25">
      <c r="A243" s="4">
        <v>43040</v>
      </c>
      <c r="B243" t="str">
        <f ca="1">IF(TODAY()&gt;=$A243,COUNTIFS('Tracking Data'!K$3:K$1000,"&lt;="&amp;A243,'Tracking Data'!L$3:L$1000,"="&amp;""),"")</f>
        <v/>
      </c>
      <c r="C243" t="str">
        <f ca="1">IF(TODAY()&gt;=$A243,COUNTIFS('Tracking Data'!L$3:L$1000,"&lt;="&amp;B243,'Tracking Data'!M$3:M$1000,"="&amp;""),"")</f>
        <v/>
      </c>
      <c r="D243" t="str">
        <f ca="1">IF(TODAY()&gt;=$A243,COUNTIFS('Tracking Data'!M$3:M$1000,"&lt;="&amp;C243,'Tracking Data'!N$3:N$1000,"="&amp;""),"")</f>
        <v/>
      </c>
      <c r="E243" t="str">
        <f t="shared" ca="1" si="16"/>
        <v/>
      </c>
      <c r="F243" t="str">
        <f ca="1">IF(TODAY()&gt;=$A243,COUNTIFS('Tracking Data'!N$3:N$1000,"&lt;="&amp;A243,'Tracking Data'!O$3:O$1000,"="&amp;""),"")</f>
        <v/>
      </c>
      <c r="G243" t="str">
        <f ca="1">IF(TODAY()&gt;=$A243,COUNTIFS('Tracking Data'!O$3:O$1000,"&lt;="&amp;B243,'Tracking Data'!P$3:P$1000,"="&amp;""),"")</f>
        <v/>
      </c>
      <c r="H243" t="str">
        <f t="shared" ca="1" si="17"/>
        <v/>
      </c>
      <c r="I243" t="str">
        <f ca="1">IF(TODAY()&gt;=$A243,COUNTIFS('Tracking Data'!P$3:P$1000,"&lt;="&amp;A243,'Tracking Data'!Q$3:Q$1000,"="&amp;""),"")</f>
        <v/>
      </c>
      <c r="J243" t="str">
        <f ca="1">IF(TODAY()&gt;=$A243,COUNTIFS('Tracking Data'!Q$3:Q$1000,"&lt;="&amp;B243,'Tracking Data'!R$3:R$1000,"="&amp;""),"")</f>
        <v/>
      </c>
      <c r="K243" t="str">
        <f t="shared" ca="1" si="18"/>
        <v/>
      </c>
      <c r="L243" t="str">
        <f ca="1">IF(TODAY()&gt;=A243,COUNTIFS('Tracking Data'!R$3:R$1000,"&lt;="&amp;A243),"")</f>
        <v/>
      </c>
      <c r="M243" t="str">
        <f t="shared" ca="1" si="15"/>
        <v/>
      </c>
    </row>
    <row r="244" spans="1:13" x14ac:dyDescent="0.25">
      <c r="A244" s="4">
        <v>43041</v>
      </c>
      <c r="B244" t="str">
        <f ca="1">IF(TODAY()&gt;=$A244,COUNTIFS('Tracking Data'!K$3:K$1000,"&lt;="&amp;A244,'Tracking Data'!L$3:L$1000,"="&amp;""),"")</f>
        <v/>
      </c>
      <c r="C244" t="str">
        <f ca="1">IF(TODAY()&gt;=$A244,COUNTIFS('Tracking Data'!L$3:L$1000,"&lt;="&amp;B244,'Tracking Data'!M$3:M$1000,"="&amp;""),"")</f>
        <v/>
      </c>
      <c r="D244" t="str">
        <f ca="1">IF(TODAY()&gt;=$A244,COUNTIFS('Tracking Data'!M$3:M$1000,"&lt;="&amp;C244,'Tracking Data'!N$3:N$1000,"="&amp;""),"")</f>
        <v/>
      </c>
      <c r="E244" t="str">
        <f t="shared" ca="1" si="16"/>
        <v/>
      </c>
      <c r="F244" t="str">
        <f ca="1">IF(TODAY()&gt;=$A244,COUNTIFS('Tracking Data'!N$3:N$1000,"&lt;="&amp;A244,'Tracking Data'!O$3:O$1000,"="&amp;""),"")</f>
        <v/>
      </c>
      <c r="G244" t="str">
        <f ca="1">IF(TODAY()&gt;=$A244,COUNTIFS('Tracking Data'!O$3:O$1000,"&lt;="&amp;B244,'Tracking Data'!P$3:P$1000,"="&amp;""),"")</f>
        <v/>
      </c>
      <c r="H244" t="str">
        <f t="shared" ca="1" si="17"/>
        <v/>
      </c>
      <c r="I244" t="str">
        <f ca="1">IF(TODAY()&gt;=$A244,COUNTIFS('Tracking Data'!P$3:P$1000,"&lt;="&amp;A244,'Tracking Data'!Q$3:Q$1000,"="&amp;""),"")</f>
        <v/>
      </c>
      <c r="J244" t="str">
        <f ca="1">IF(TODAY()&gt;=$A244,COUNTIFS('Tracking Data'!Q$3:Q$1000,"&lt;="&amp;B244,'Tracking Data'!R$3:R$1000,"="&amp;""),"")</f>
        <v/>
      </c>
      <c r="K244" t="str">
        <f t="shared" ca="1" si="18"/>
        <v/>
      </c>
      <c r="L244" t="str">
        <f ca="1">IF(TODAY()&gt;=A244,COUNTIFS('Tracking Data'!R$3:R$1000,"&lt;="&amp;A244),"")</f>
        <v/>
      </c>
      <c r="M244" t="str">
        <f t="shared" ca="1" si="15"/>
        <v/>
      </c>
    </row>
    <row r="245" spans="1:13" x14ac:dyDescent="0.25">
      <c r="A245" s="4">
        <v>43042</v>
      </c>
      <c r="B245" t="str">
        <f ca="1">IF(TODAY()&gt;=$A245,COUNTIFS('Tracking Data'!K$3:K$1000,"&lt;="&amp;A245,'Tracking Data'!L$3:L$1000,"="&amp;""),"")</f>
        <v/>
      </c>
      <c r="C245" t="str">
        <f ca="1">IF(TODAY()&gt;=$A245,COUNTIFS('Tracking Data'!L$3:L$1000,"&lt;="&amp;B245,'Tracking Data'!M$3:M$1000,"="&amp;""),"")</f>
        <v/>
      </c>
      <c r="D245" t="str">
        <f ca="1">IF(TODAY()&gt;=$A245,COUNTIFS('Tracking Data'!M$3:M$1000,"&lt;="&amp;C245,'Tracking Data'!N$3:N$1000,"="&amp;""),"")</f>
        <v/>
      </c>
      <c r="E245" t="str">
        <f t="shared" ca="1" si="16"/>
        <v/>
      </c>
      <c r="F245" t="str">
        <f ca="1">IF(TODAY()&gt;=$A245,COUNTIFS('Tracking Data'!N$3:N$1000,"&lt;="&amp;A245,'Tracking Data'!O$3:O$1000,"="&amp;""),"")</f>
        <v/>
      </c>
      <c r="G245" t="str">
        <f ca="1">IF(TODAY()&gt;=$A245,COUNTIFS('Tracking Data'!O$3:O$1000,"&lt;="&amp;B245,'Tracking Data'!P$3:P$1000,"="&amp;""),"")</f>
        <v/>
      </c>
      <c r="H245" t="str">
        <f t="shared" ca="1" si="17"/>
        <v/>
      </c>
      <c r="I245" t="str">
        <f ca="1">IF(TODAY()&gt;=$A245,COUNTIFS('Tracking Data'!P$3:P$1000,"&lt;="&amp;A245,'Tracking Data'!Q$3:Q$1000,"="&amp;""),"")</f>
        <v/>
      </c>
      <c r="J245" t="str">
        <f ca="1">IF(TODAY()&gt;=$A245,COUNTIFS('Tracking Data'!Q$3:Q$1000,"&lt;="&amp;B245,'Tracking Data'!R$3:R$1000,"="&amp;""),"")</f>
        <v/>
      </c>
      <c r="K245" t="str">
        <f t="shared" ca="1" si="18"/>
        <v/>
      </c>
      <c r="L245" t="str">
        <f ca="1">IF(TODAY()&gt;=A245,COUNTIFS('Tracking Data'!R$3:R$1000,"&lt;="&amp;A245),"")</f>
        <v/>
      </c>
      <c r="M245" t="str">
        <f t="shared" ca="1" si="15"/>
        <v/>
      </c>
    </row>
    <row r="246" spans="1:13" x14ac:dyDescent="0.25">
      <c r="A246" s="4">
        <v>43043</v>
      </c>
      <c r="B246" t="str">
        <f ca="1">IF(TODAY()&gt;=$A246,COUNTIFS('Tracking Data'!K$3:K$1000,"&lt;="&amp;A246,'Tracking Data'!L$3:L$1000,"="&amp;""),"")</f>
        <v/>
      </c>
      <c r="C246" t="str">
        <f ca="1">IF(TODAY()&gt;=$A246,COUNTIFS('Tracking Data'!L$3:L$1000,"&lt;="&amp;B246,'Tracking Data'!M$3:M$1000,"="&amp;""),"")</f>
        <v/>
      </c>
      <c r="D246" t="str">
        <f ca="1">IF(TODAY()&gt;=$A246,COUNTIFS('Tracking Data'!M$3:M$1000,"&lt;="&amp;C246,'Tracking Data'!N$3:N$1000,"="&amp;""),"")</f>
        <v/>
      </c>
      <c r="E246" t="str">
        <f t="shared" ca="1" si="16"/>
        <v/>
      </c>
      <c r="F246" t="str">
        <f ca="1">IF(TODAY()&gt;=$A246,COUNTIFS('Tracking Data'!N$3:N$1000,"&lt;="&amp;A246,'Tracking Data'!O$3:O$1000,"="&amp;""),"")</f>
        <v/>
      </c>
      <c r="G246" t="str">
        <f ca="1">IF(TODAY()&gt;=$A246,COUNTIFS('Tracking Data'!O$3:O$1000,"&lt;="&amp;B246,'Tracking Data'!P$3:P$1000,"="&amp;""),"")</f>
        <v/>
      </c>
      <c r="H246" t="str">
        <f t="shared" ca="1" si="17"/>
        <v/>
      </c>
      <c r="I246" t="str">
        <f ca="1">IF(TODAY()&gt;=$A246,COUNTIFS('Tracking Data'!P$3:P$1000,"&lt;="&amp;A246,'Tracking Data'!Q$3:Q$1000,"="&amp;""),"")</f>
        <v/>
      </c>
      <c r="J246" t="str">
        <f ca="1">IF(TODAY()&gt;=$A246,COUNTIFS('Tracking Data'!Q$3:Q$1000,"&lt;="&amp;B246,'Tracking Data'!R$3:R$1000,"="&amp;""),"")</f>
        <v/>
      </c>
      <c r="K246" t="str">
        <f t="shared" ca="1" si="18"/>
        <v/>
      </c>
      <c r="L246" t="str">
        <f ca="1">IF(TODAY()&gt;=A246,COUNTIFS('Tracking Data'!R$3:R$1000,"&lt;="&amp;A246),"")</f>
        <v/>
      </c>
      <c r="M246" t="str">
        <f t="shared" ca="1" si="15"/>
        <v/>
      </c>
    </row>
    <row r="247" spans="1:13" x14ac:dyDescent="0.25">
      <c r="A247" s="4">
        <v>43044</v>
      </c>
      <c r="B247" t="str">
        <f ca="1">IF(TODAY()&gt;=$A247,COUNTIFS('Tracking Data'!K$3:K$1000,"&lt;="&amp;A247,'Tracking Data'!L$3:L$1000,"="&amp;""),"")</f>
        <v/>
      </c>
      <c r="C247" t="str">
        <f ca="1">IF(TODAY()&gt;=$A247,COUNTIFS('Tracking Data'!L$3:L$1000,"&lt;="&amp;B247,'Tracking Data'!M$3:M$1000,"="&amp;""),"")</f>
        <v/>
      </c>
      <c r="D247" t="str">
        <f ca="1">IF(TODAY()&gt;=$A247,COUNTIFS('Tracking Data'!M$3:M$1000,"&lt;="&amp;C247,'Tracking Data'!N$3:N$1000,"="&amp;""),"")</f>
        <v/>
      </c>
      <c r="E247" t="str">
        <f t="shared" ca="1" si="16"/>
        <v/>
      </c>
      <c r="F247" t="str">
        <f ca="1">IF(TODAY()&gt;=$A247,COUNTIFS('Tracking Data'!N$3:N$1000,"&lt;="&amp;A247,'Tracking Data'!O$3:O$1000,"="&amp;""),"")</f>
        <v/>
      </c>
      <c r="G247" t="str">
        <f ca="1">IF(TODAY()&gt;=$A247,COUNTIFS('Tracking Data'!O$3:O$1000,"&lt;="&amp;B247,'Tracking Data'!P$3:P$1000,"="&amp;""),"")</f>
        <v/>
      </c>
      <c r="H247" t="str">
        <f t="shared" ca="1" si="17"/>
        <v/>
      </c>
      <c r="I247" t="str">
        <f ca="1">IF(TODAY()&gt;=$A247,COUNTIFS('Tracking Data'!P$3:P$1000,"&lt;="&amp;A247,'Tracking Data'!Q$3:Q$1000,"="&amp;""),"")</f>
        <v/>
      </c>
      <c r="J247" t="str">
        <f ca="1">IF(TODAY()&gt;=$A247,COUNTIFS('Tracking Data'!Q$3:Q$1000,"&lt;="&amp;B247,'Tracking Data'!R$3:R$1000,"="&amp;""),"")</f>
        <v/>
      </c>
      <c r="K247" t="str">
        <f t="shared" ca="1" si="18"/>
        <v/>
      </c>
      <c r="L247" t="str">
        <f ca="1">IF(TODAY()&gt;=A247,COUNTIFS('Tracking Data'!R$3:R$1000,"&lt;="&amp;A247),"")</f>
        <v/>
      </c>
      <c r="M247" t="str">
        <f t="shared" ca="1" si="15"/>
        <v/>
      </c>
    </row>
    <row r="248" spans="1:13" x14ac:dyDescent="0.25">
      <c r="A248" s="4">
        <v>43045</v>
      </c>
      <c r="B248" t="str">
        <f ca="1">IF(TODAY()&gt;=$A248,COUNTIFS('Tracking Data'!K$3:K$1000,"&lt;="&amp;A248,'Tracking Data'!L$3:L$1000,"="&amp;""),"")</f>
        <v/>
      </c>
      <c r="C248" t="str">
        <f ca="1">IF(TODAY()&gt;=$A248,COUNTIFS('Tracking Data'!L$3:L$1000,"&lt;="&amp;B248,'Tracking Data'!M$3:M$1000,"="&amp;""),"")</f>
        <v/>
      </c>
      <c r="D248" t="str">
        <f ca="1">IF(TODAY()&gt;=$A248,COUNTIFS('Tracking Data'!M$3:M$1000,"&lt;="&amp;C248,'Tracking Data'!N$3:N$1000,"="&amp;""),"")</f>
        <v/>
      </c>
      <c r="E248" t="str">
        <f t="shared" ca="1" si="16"/>
        <v/>
      </c>
      <c r="F248" t="str">
        <f ca="1">IF(TODAY()&gt;=$A248,COUNTIFS('Tracking Data'!N$3:N$1000,"&lt;="&amp;A248,'Tracking Data'!O$3:O$1000,"="&amp;""),"")</f>
        <v/>
      </c>
      <c r="G248" t="str">
        <f ca="1">IF(TODAY()&gt;=$A248,COUNTIFS('Tracking Data'!O$3:O$1000,"&lt;="&amp;B248,'Tracking Data'!P$3:P$1000,"="&amp;""),"")</f>
        <v/>
      </c>
      <c r="H248" t="str">
        <f t="shared" ca="1" si="17"/>
        <v/>
      </c>
      <c r="I248" t="str">
        <f ca="1">IF(TODAY()&gt;=$A248,COUNTIFS('Tracking Data'!P$3:P$1000,"&lt;="&amp;A248,'Tracking Data'!Q$3:Q$1000,"="&amp;""),"")</f>
        <v/>
      </c>
      <c r="J248" t="str">
        <f ca="1">IF(TODAY()&gt;=$A248,COUNTIFS('Tracking Data'!Q$3:Q$1000,"&lt;="&amp;B248,'Tracking Data'!R$3:R$1000,"="&amp;""),"")</f>
        <v/>
      </c>
      <c r="K248" t="str">
        <f t="shared" ca="1" si="18"/>
        <v/>
      </c>
      <c r="L248" t="str">
        <f ca="1">IF(TODAY()&gt;=A248,COUNTIFS('Tracking Data'!R$3:R$1000,"&lt;="&amp;A248),"")</f>
        <v/>
      </c>
      <c r="M248" t="str">
        <f t="shared" ca="1" si="15"/>
        <v/>
      </c>
    </row>
    <row r="249" spans="1:13" x14ac:dyDescent="0.25">
      <c r="A249" s="4">
        <v>43046</v>
      </c>
      <c r="B249" t="str">
        <f ca="1">IF(TODAY()&gt;=$A249,COUNTIFS('Tracking Data'!K$3:K$1000,"&lt;="&amp;A249,'Tracking Data'!L$3:L$1000,"="&amp;""),"")</f>
        <v/>
      </c>
      <c r="C249" t="str">
        <f ca="1">IF(TODAY()&gt;=$A249,COUNTIFS('Tracking Data'!L$3:L$1000,"&lt;="&amp;B249,'Tracking Data'!M$3:M$1000,"="&amp;""),"")</f>
        <v/>
      </c>
      <c r="D249" t="str">
        <f ca="1">IF(TODAY()&gt;=$A249,COUNTIFS('Tracking Data'!M$3:M$1000,"&lt;="&amp;C249,'Tracking Data'!N$3:N$1000,"="&amp;""),"")</f>
        <v/>
      </c>
      <c r="E249" t="str">
        <f t="shared" ca="1" si="16"/>
        <v/>
      </c>
      <c r="F249" t="str">
        <f ca="1">IF(TODAY()&gt;=$A249,COUNTIFS('Tracking Data'!N$3:N$1000,"&lt;="&amp;A249,'Tracking Data'!O$3:O$1000,"="&amp;""),"")</f>
        <v/>
      </c>
      <c r="G249" t="str">
        <f ca="1">IF(TODAY()&gt;=$A249,COUNTIFS('Tracking Data'!O$3:O$1000,"&lt;="&amp;B249,'Tracking Data'!P$3:P$1000,"="&amp;""),"")</f>
        <v/>
      </c>
      <c r="H249" t="str">
        <f t="shared" ca="1" si="17"/>
        <v/>
      </c>
      <c r="I249" t="str">
        <f ca="1">IF(TODAY()&gt;=$A249,COUNTIFS('Tracking Data'!P$3:P$1000,"&lt;="&amp;A249,'Tracking Data'!Q$3:Q$1000,"="&amp;""),"")</f>
        <v/>
      </c>
      <c r="J249" t="str">
        <f ca="1">IF(TODAY()&gt;=$A249,COUNTIFS('Tracking Data'!Q$3:Q$1000,"&lt;="&amp;B249,'Tracking Data'!R$3:R$1000,"="&amp;""),"")</f>
        <v/>
      </c>
      <c r="K249" t="str">
        <f t="shared" ca="1" si="18"/>
        <v/>
      </c>
      <c r="L249" t="str">
        <f ca="1">IF(TODAY()&gt;=A249,COUNTIFS('Tracking Data'!R$3:R$1000,"&lt;="&amp;A249),"")</f>
        <v/>
      </c>
      <c r="M249" t="str">
        <f t="shared" ca="1" si="15"/>
        <v/>
      </c>
    </row>
    <row r="250" spans="1:13" x14ac:dyDescent="0.25">
      <c r="A250" s="4">
        <v>43047</v>
      </c>
      <c r="B250" t="str">
        <f ca="1">IF(TODAY()&gt;=$A250,COUNTIFS('Tracking Data'!K$3:K$1000,"&lt;="&amp;A250,'Tracking Data'!L$3:L$1000,"="&amp;""),"")</f>
        <v/>
      </c>
      <c r="C250" t="str">
        <f ca="1">IF(TODAY()&gt;=$A250,COUNTIFS('Tracking Data'!L$3:L$1000,"&lt;="&amp;B250,'Tracking Data'!M$3:M$1000,"="&amp;""),"")</f>
        <v/>
      </c>
      <c r="D250" t="str">
        <f ca="1">IF(TODAY()&gt;=$A250,COUNTIFS('Tracking Data'!M$3:M$1000,"&lt;="&amp;C250,'Tracking Data'!N$3:N$1000,"="&amp;""),"")</f>
        <v/>
      </c>
      <c r="E250" t="str">
        <f t="shared" ca="1" si="16"/>
        <v/>
      </c>
      <c r="F250" t="str">
        <f ca="1">IF(TODAY()&gt;=$A250,COUNTIFS('Tracking Data'!N$3:N$1000,"&lt;="&amp;A250,'Tracking Data'!O$3:O$1000,"="&amp;""),"")</f>
        <v/>
      </c>
      <c r="G250" t="str">
        <f ca="1">IF(TODAY()&gt;=$A250,COUNTIFS('Tracking Data'!O$3:O$1000,"&lt;="&amp;B250,'Tracking Data'!P$3:P$1000,"="&amp;""),"")</f>
        <v/>
      </c>
      <c r="H250" t="str">
        <f t="shared" ca="1" si="17"/>
        <v/>
      </c>
      <c r="I250" t="str">
        <f ca="1">IF(TODAY()&gt;=$A250,COUNTIFS('Tracking Data'!P$3:P$1000,"&lt;="&amp;A250,'Tracking Data'!Q$3:Q$1000,"="&amp;""),"")</f>
        <v/>
      </c>
      <c r="J250" t="str">
        <f ca="1">IF(TODAY()&gt;=$A250,COUNTIFS('Tracking Data'!Q$3:Q$1000,"&lt;="&amp;B250,'Tracking Data'!R$3:R$1000,"="&amp;""),"")</f>
        <v/>
      </c>
      <c r="K250" t="str">
        <f t="shared" ca="1" si="18"/>
        <v/>
      </c>
      <c r="L250" t="str">
        <f ca="1">IF(TODAY()&gt;=A250,COUNTIFS('Tracking Data'!R$3:R$1000,"&lt;="&amp;A250),"")</f>
        <v/>
      </c>
      <c r="M250" t="str">
        <f t="shared" ca="1" si="15"/>
        <v/>
      </c>
    </row>
    <row r="251" spans="1:13" x14ac:dyDescent="0.25">
      <c r="A251" s="4">
        <v>43048</v>
      </c>
      <c r="B251" t="str">
        <f ca="1">IF(TODAY()&gt;=$A251,COUNTIFS('Tracking Data'!K$3:K$1000,"&lt;="&amp;A251,'Tracking Data'!L$3:L$1000,"="&amp;""),"")</f>
        <v/>
      </c>
      <c r="C251" t="str">
        <f ca="1">IF(TODAY()&gt;=$A251,COUNTIFS('Tracking Data'!L$3:L$1000,"&lt;="&amp;B251,'Tracking Data'!M$3:M$1000,"="&amp;""),"")</f>
        <v/>
      </c>
      <c r="D251" t="str">
        <f ca="1">IF(TODAY()&gt;=$A251,COUNTIFS('Tracking Data'!M$3:M$1000,"&lt;="&amp;C251,'Tracking Data'!N$3:N$1000,"="&amp;""),"")</f>
        <v/>
      </c>
      <c r="E251" t="str">
        <f t="shared" ca="1" si="16"/>
        <v/>
      </c>
      <c r="F251" t="str">
        <f ca="1">IF(TODAY()&gt;=$A251,COUNTIFS('Tracking Data'!N$3:N$1000,"&lt;="&amp;A251,'Tracking Data'!O$3:O$1000,"="&amp;""),"")</f>
        <v/>
      </c>
      <c r="G251" t="str">
        <f ca="1">IF(TODAY()&gt;=$A251,COUNTIFS('Tracking Data'!O$3:O$1000,"&lt;="&amp;B251,'Tracking Data'!P$3:P$1000,"="&amp;""),"")</f>
        <v/>
      </c>
      <c r="H251" t="str">
        <f t="shared" ca="1" si="17"/>
        <v/>
      </c>
      <c r="I251" t="str">
        <f ca="1">IF(TODAY()&gt;=$A251,COUNTIFS('Tracking Data'!P$3:P$1000,"&lt;="&amp;A251,'Tracking Data'!Q$3:Q$1000,"="&amp;""),"")</f>
        <v/>
      </c>
      <c r="J251" t="str">
        <f ca="1">IF(TODAY()&gt;=$A251,COUNTIFS('Tracking Data'!Q$3:Q$1000,"&lt;="&amp;B251,'Tracking Data'!R$3:R$1000,"="&amp;""),"")</f>
        <v/>
      </c>
      <c r="K251" t="str">
        <f t="shared" ca="1" si="18"/>
        <v/>
      </c>
      <c r="L251" t="str">
        <f ca="1">IF(TODAY()&gt;=A251,COUNTIFS('Tracking Data'!R$3:R$1000,"&lt;="&amp;A251),"")</f>
        <v/>
      </c>
      <c r="M251" t="str">
        <f t="shared" ca="1" si="15"/>
        <v/>
      </c>
    </row>
    <row r="252" spans="1:13" x14ac:dyDescent="0.25">
      <c r="A252" s="4">
        <v>43049</v>
      </c>
      <c r="B252" t="str">
        <f ca="1">IF(TODAY()&gt;=$A252,COUNTIFS('Tracking Data'!K$3:K$1000,"&lt;="&amp;A252,'Tracking Data'!L$3:L$1000,"="&amp;""),"")</f>
        <v/>
      </c>
      <c r="C252" t="str">
        <f ca="1">IF(TODAY()&gt;=$A252,COUNTIFS('Tracking Data'!L$3:L$1000,"&lt;="&amp;B252,'Tracking Data'!M$3:M$1000,"="&amp;""),"")</f>
        <v/>
      </c>
      <c r="D252" t="str">
        <f ca="1">IF(TODAY()&gt;=$A252,COUNTIFS('Tracking Data'!M$3:M$1000,"&lt;="&amp;C252,'Tracking Data'!N$3:N$1000,"="&amp;""),"")</f>
        <v/>
      </c>
      <c r="E252" t="str">
        <f t="shared" ca="1" si="16"/>
        <v/>
      </c>
      <c r="F252" t="str">
        <f ca="1">IF(TODAY()&gt;=$A252,COUNTIFS('Tracking Data'!N$3:N$1000,"&lt;="&amp;A252,'Tracking Data'!O$3:O$1000,"="&amp;""),"")</f>
        <v/>
      </c>
      <c r="G252" t="str">
        <f ca="1">IF(TODAY()&gt;=$A252,COUNTIFS('Tracking Data'!O$3:O$1000,"&lt;="&amp;B252,'Tracking Data'!P$3:P$1000,"="&amp;""),"")</f>
        <v/>
      </c>
      <c r="H252" t="str">
        <f t="shared" ca="1" si="17"/>
        <v/>
      </c>
      <c r="I252" t="str">
        <f ca="1">IF(TODAY()&gt;=$A252,COUNTIFS('Tracking Data'!P$3:P$1000,"&lt;="&amp;A252,'Tracking Data'!Q$3:Q$1000,"="&amp;""),"")</f>
        <v/>
      </c>
      <c r="J252" t="str">
        <f ca="1">IF(TODAY()&gt;=$A252,COUNTIFS('Tracking Data'!Q$3:Q$1000,"&lt;="&amp;B252,'Tracking Data'!R$3:R$1000,"="&amp;""),"")</f>
        <v/>
      </c>
      <c r="K252" t="str">
        <f t="shared" ca="1" si="18"/>
        <v/>
      </c>
      <c r="L252" t="str">
        <f ca="1">IF(TODAY()&gt;=A252,COUNTIFS('Tracking Data'!R$3:R$1000,"&lt;="&amp;A252),"")</f>
        <v/>
      </c>
      <c r="M252" t="str">
        <f t="shared" ca="1" si="15"/>
        <v/>
      </c>
    </row>
    <row r="253" spans="1:13" x14ac:dyDescent="0.25">
      <c r="A253" s="4">
        <v>43050</v>
      </c>
      <c r="B253" t="str">
        <f ca="1">IF(TODAY()&gt;=$A253,COUNTIFS('Tracking Data'!K$3:K$1000,"&lt;="&amp;A253,'Tracking Data'!L$3:L$1000,"="&amp;""),"")</f>
        <v/>
      </c>
      <c r="C253" t="str">
        <f ca="1">IF(TODAY()&gt;=$A253,COUNTIFS('Tracking Data'!L$3:L$1000,"&lt;="&amp;B253,'Tracking Data'!M$3:M$1000,"="&amp;""),"")</f>
        <v/>
      </c>
      <c r="D253" t="str">
        <f ca="1">IF(TODAY()&gt;=$A253,COUNTIFS('Tracking Data'!M$3:M$1000,"&lt;="&amp;C253,'Tracking Data'!N$3:N$1000,"="&amp;""),"")</f>
        <v/>
      </c>
      <c r="E253" t="str">
        <f t="shared" ca="1" si="16"/>
        <v/>
      </c>
      <c r="F253" t="str">
        <f ca="1">IF(TODAY()&gt;=$A253,COUNTIFS('Tracking Data'!N$3:N$1000,"&lt;="&amp;A253,'Tracking Data'!O$3:O$1000,"="&amp;""),"")</f>
        <v/>
      </c>
      <c r="G253" t="str">
        <f ca="1">IF(TODAY()&gt;=$A253,COUNTIFS('Tracking Data'!O$3:O$1000,"&lt;="&amp;B253,'Tracking Data'!P$3:P$1000,"="&amp;""),"")</f>
        <v/>
      </c>
      <c r="H253" t="str">
        <f t="shared" ca="1" si="17"/>
        <v/>
      </c>
      <c r="I253" t="str">
        <f ca="1">IF(TODAY()&gt;=$A253,COUNTIFS('Tracking Data'!P$3:P$1000,"&lt;="&amp;A253,'Tracking Data'!Q$3:Q$1000,"="&amp;""),"")</f>
        <v/>
      </c>
      <c r="J253" t="str">
        <f ca="1">IF(TODAY()&gt;=$A253,COUNTIFS('Tracking Data'!Q$3:Q$1000,"&lt;="&amp;B253,'Tracking Data'!R$3:R$1000,"="&amp;""),"")</f>
        <v/>
      </c>
      <c r="K253" t="str">
        <f t="shared" ca="1" si="18"/>
        <v/>
      </c>
      <c r="L253" t="str">
        <f ca="1">IF(TODAY()&gt;=A253,COUNTIFS('Tracking Data'!R$3:R$1000,"&lt;="&amp;A253),"")</f>
        <v/>
      </c>
      <c r="M253" t="str">
        <f t="shared" ca="1" si="15"/>
        <v/>
      </c>
    </row>
    <row r="254" spans="1:13" x14ac:dyDescent="0.25">
      <c r="A254" s="4">
        <v>43051</v>
      </c>
      <c r="B254" t="str">
        <f ca="1">IF(TODAY()&gt;=$A254,COUNTIFS('Tracking Data'!K$3:K$1000,"&lt;="&amp;A254,'Tracking Data'!L$3:L$1000,"="&amp;""),"")</f>
        <v/>
      </c>
      <c r="C254" t="str">
        <f ca="1">IF(TODAY()&gt;=$A254,COUNTIFS('Tracking Data'!L$3:L$1000,"&lt;="&amp;B254,'Tracking Data'!M$3:M$1000,"="&amp;""),"")</f>
        <v/>
      </c>
      <c r="D254" t="str">
        <f ca="1">IF(TODAY()&gt;=$A254,COUNTIFS('Tracking Data'!M$3:M$1000,"&lt;="&amp;C254,'Tracking Data'!N$3:N$1000,"="&amp;""),"")</f>
        <v/>
      </c>
      <c r="E254" t="str">
        <f t="shared" ca="1" si="16"/>
        <v/>
      </c>
      <c r="F254" t="str">
        <f ca="1">IF(TODAY()&gt;=$A254,COUNTIFS('Tracking Data'!N$3:N$1000,"&lt;="&amp;A254,'Tracking Data'!O$3:O$1000,"="&amp;""),"")</f>
        <v/>
      </c>
      <c r="G254" t="str">
        <f ca="1">IF(TODAY()&gt;=$A254,COUNTIFS('Tracking Data'!O$3:O$1000,"&lt;="&amp;B254,'Tracking Data'!P$3:P$1000,"="&amp;""),"")</f>
        <v/>
      </c>
      <c r="H254" t="str">
        <f t="shared" ca="1" si="17"/>
        <v/>
      </c>
      <c r="I254" t="str">
        <f ca="1">IF(TODAY()&gt;=$A254,COUNTIFS('Tracking Data'!P$3:P$1000,"&lt;="&amp;A254,'Tracking Data'!Q$3:Q$1000,"="&amp;""),"")</f>
        <v/>
      </c>
      <c r="J254" t="str">
        <f ca="1">IF(TODAY()&gt;=$A254,COUNTIFS('Tracking Data'!Q$3:Q$1000,"&lt;="&amp;B254,'Tracking Data'!R$3:R$1000,"="&amp;""),"")</f>
        <v/>
      </c>
      <c r="K254" t="str">
        <f t="shared" ca="1" si="18"/>
        <v/>
      </c>
      <c r="L254" t="str">
        <f ca="1">IF(TODAY()&gt;=A254,COUNTIFS('Tracking Data'!R$3:R$1000,"&lt;="&amp;A254),"")</f>
        <v/>
      </c>
      <c r="M254" t="str">
        <f t="shared" ca="1" si="15"/>
        <v/>
      </c>
    </row>
    <row r="255" spans="1:13" x14ac:dyDescent="0.25">
      <c r="A255" s="4">
        <v>43052</v>
      </c>
      <c r="B255" t="str">
        <f ca="1">IF(TODAY()&gt;=$A255,COUNTIFS('Tracking Data'!K$3:K$1000,"&lt;="&amp;A255,'Tracking Data'!L$3:L$1000,"="&amp;""),"")</f>
        <v/>
      </c>
      <c r="C255" t="str">
        <f ca="1">IF(TODAY()&gt;=$A255,COUNTIFS('Tracking Data'!L$3:L$1000,"&lt;="&amp;B255,'Tracking Data'!M$3:M$1000,"="&amp;""),"")</f>
        <v/>
      </c>
      <c r="D255" t="str">
        <f ca="1">IF(TODAY()&gt;=$A255,COUNTIFS('Tracking Data'!M$3:M$1000,"&lt;="&amp;C255,'Tracking Data'!N$3:N$1000,"="&amp;""),"")</f>
        <v/>
      </c>
      <c r="E255" t="str">
        <f t="shared" ca="1" si="16"/>
        <v/>
      </c>
      <c r="F255" t="str">
        <f ca="1">IF(TODAY()&gt;=$A255,COUNTIFS('Tracking Data'!N$3:N$1000,"&lt;="&amp;A255,'Tracking Data'!O$3:O$1000,"="&amp;""),"")</f>
        <v/>
      </c>
      <c r="G255" t="str">
        <f ca="1">IF(TODAY()&gt;=$A255,COUNTIFS('Tracking Data'!O$3:O$1000,"&lt;="&amp;B255,'Tracking Data'!P$3:P$1000,"="&amp;""),"")</f>
        <v/>
      </c>
      <c r="H255" t="str">
        <f t="shared" ca="1" si="17"/>
        <v/>
      </c>
      <c r="I255" t="str">
        <f ca="1">IF(TODAY()&gt;=$A255,COUNTIFS('Tracking Data'!P$3:P$1000,"&lt;="&amp;A255,'Tracking Data'!Q$3:Q$1000,"="&amp;""),"")</f>
        <v/>
      </c>
      <c r="J255" t="str">
        <f ca="1">IF(TODAY()&gt;=$A255,COUNTIFS('Tracking Data'!Q$3:Q$1000,"&lt;="&amp;B255,'Tracking Data'!R$3:R$1000,"="&amp;""),"")</f>
        <v/>
      </c>
      <c r="K255" t="str">
        <f t="shared" ca="1" si="18"/>
        <v/>
      </c>
      <c r="L255" t="str">
        <f ca="1">IF(TODAY()&gt;=A255,COUNTIFS('Tracking Data'!R$3:R$1000,"&lt;="&amp;A255),"")</f>
        <v/>
      </c>
      <c r="M255" t="str">
        <f t="shared" ca="1" si="15"/>
        <v/>
      </c>
    </row>
    <row r="256" spans="1:13" x14ac:dyDescent="0.25">
      <c r="A256" s="4">
        <v>43053</v>
      </c>
      <c r="B256" t="str">
        <f ca="1">IF(TODAY()&gt;=$A256,COUNTIFS('Tracking Data'!K$3:K$1000,"&lt;="&amp;A256,'Tracking Data'!L$3:L$1000,"="&amp;""),"")</f>
        <v/>
      </c>
      <c r="C256" t="str">
        <f ca="1">IF(TODAY()&gt;=$A256,COUNTIFS('Tracking Data'!L$3:L$1000,"&lt;="&amp;B256,'Tracking Data'!M$3:M$1000,"="&amp;""),"")</f>
        <v/>
      </c>
      <c r="D256" t="str">
        <f ca="1">IF(TODAY()&gt;=$A256,COUNTIFS('Tracking Data'!M$3:M$1000,"&lt;="&amp;C256,'Tracking Data'!N$3:N$1000,"="&amp;""),"")</f>
        <v/>
      </c>
      <c r="E256" t="str">
        <f t="shared" ca="1" si="16"/>
        <v/>
      </c>
      <c r="F256" t="str">
        <f ca="1">IF(TODAY()&gt;=$A256,COUNTIFS('Tracking Data'!N$3:N$1000,"&lt;="&amp;A256,'Tracking Data'!O$3:O$1000,"="&amp;""),"")</f>
        <v/>
      </c>
      <c r="G256" t="str">
        <f ca="1">IF(TODAY()&gt;=$A256,COUNTIFS('Tracking Data'!O$3:O$1000,"&lt;="&amp;B256,'Tracking Data'!P$3:P$1000,"="&amp;""),"")</f>
        <v/>
      </c>
      <c r="H256" t="str">
        <f t="shared" ca="1" si="17"/>
        <v/>
      </c>
      <c r="I256" t="str">
        <f ca="1">IF(TODAY()&gt;=$A256,COUNTIFS('Tracking Data'!P$3:P$1000,"&lt;="&amp;A256,'Tracking Data'!Q$3:Q$1000,"="&amp;""),"")</f>
        <v/>
      </c>
      <c r="J256" t="str">
        <f ca="1">IF(TODAY()&gt;=$A256,COUNTIFS('Tracking Data'!Q$3:Q$1000,"&lt;="&amp;B256,'Tracking Data'!R$3:R$1000,"="&amp;""),"")</f>
        <v/>
      </c>
      <c r="K256" t="str">
        <f t="shared" ca="1" si="18"/>
        <v/>
      </c>
      <c r="L256" t="str">
        <f ca="1">IF(TODAY()&gt;=A256,COUNTIFS('Tracking Data'!R$3:R$1000,"&lt;="&amp;A256),"")</f>
        <v/>
      </c>
      <c r="M256" t="str">
        <f t="shared" ca="1" si="15"/>
        <v/>
      </c>
    </row>
    <row r="257" spans="1:13" x14ac:dyDescent="0.25">
      <c r="A257" s="4">
        <v>43054</v>
      </c>
      <c r="B257" t="str">
        <f ca="1">IF(TODAY()&gt;=$A257,COUNTIFS('Tracking Data'!K$3:K$1000,"&lt;="&amp;A257,'Tracking Data'!L$3:L$1000,"="&amp;""),"")</f>
        <v/>
      </c>
      <c r="C257" t="str">
        <f ca="1">IF(TODAY()&gt;=$A257,COUNTIFS('Tracking Data'!L$3:L$1000,"&lt;="&amp;B257,'Tracking Data'!M$3:M$1000,"="&amp;""),"")</f>
        <v/>
      </c>
      <c r="D257" t="str">
        <f ca="1">IF(TODAY()&gt;=$A257,COUNTIFS('Tracking Data'!M$3:M$1000,"&lt;="&amp;C257,'Tracking Data'!N$3:N$1000,"="&amp;""),"")</f>
        <v/>
      </c>
      <c r="E257" t="str">
        <f t="shared" ca="1" si="16"/>
        <v/>
      </c>
      <c r="F257" t="str">
        <f ca="1">IF(TODAY()&gt;=$A257,COUNTIFS('Tracking Data'!N$3:N$1000,"&lt;="&amp;A257,'Tracking Data'!O$3:O$1000,"="&amp;""),"")</f>
        <v/>
      </c>
      <c r="G257" t="str">
        <f ca="1">IF(TODAY()&gt;=$A257,COUNTIFS('Tracking Data'!O$3:O$1000,"&lt;="&amp;B257,'Tracking Data'!P$3:P$1000,"="&amp;""),"")</f>
        <v/>
      </c>
      <c r="H257" t="str">
        <f t="shared" ca="1" si="17"/>
        <v/>
      </c>
      <c r="I257" t="str">
        <f ca="1">IF(TODAY()&gt;=$A257,COUNTIFS('Tracking Data'!P$3:P$1000,"&lt;="&amp;A257,'Tracking Data'!Q$3:Q$1000,"="&amp;""),"")</f>
        <v/>
      </c>
      <c r="J257" t="str">
        <f ca="1">IF(TODAY()&gt;=$A257,COUNTIFS('Tracking Data'!Q$3:Q$1000,"&lt;="&amp;B257,'Tracking Data'!R$3:R$1000,"="&amp;""),"")</f>
        <v/>
      </c>
      <c r="K257" t="str">
        <f t="shared" ca="1" si="18"/>
        <v/>
      </c>
      <c r="L257" t="str">
        <f ca="1">IF(TODAY()&gt;=A257,COUNTIFS('Tracking Data'!R$3:R$1000,"&lt;="&amp;A257),"")</f>
        <v/>
      </c>
      <c r="M257" t="str">
        <f t="shared" ca="1" si="15"/>
        <v/>
      </c>
    </row>
    <row r="258" spans="1:13" x14ac:dyDescent="0.25">
      <c r="A258" s="4">
        <v>43055</v>
      </c>
      <c r="B258" t="str">
        <f ca="1">IF(TODAY()&gt;=$A258,COUNTIFS('Tracking Data'!K$3:K$1000,"&lt;="&amp;A258,'Tracking Data'!L$3:L$1000,"="&amp;""),"")</f>
        <v/>
      </c>
      <c r="C258" t="str">
        <f ca="1">IF(TODAY()&gt;=$A258,COUNTIFS('Tracking Data'!L$3:L$1000,"&lt;="&amp;B258,'Tracking Data'!M$3:M$1000,"="&amp;""),"")</f>
        <v/>
      </c>
      <c r="D258" t="str">
        <f ca="1">IF(TODAY()&gt;=$A258,COUNTIFS('Tracking Data'!M$3:M$1000,"&lt;="&amp;C258,'Tracking Data'!N$3:N$1000,"="&amp;""),"")</f>
        <v/>
      </c>
      <c r="E258" t="str">
        <f t="shared" ca="1" si="16"/>
        <v/>
      </c>
      <c r="F258" t="str">
        <f ca="1">IF(TODAY()&gt;=$A258,COUNTIFS('Tracking Data'!N$3:N$1000,"&lt;="&amp;A258,'Tracking Data'!O$3:O$1000,"="&amp;""),"")</f>
        <v/>
      </c>
      <c r="G258" t="str">
        <f ca="1">IF(TODAY()&gt;=$A258,COUNTIFS('Tracking Data'!O$3:O$1000,"&lt;="&amp;B258,'Tracking Data'!P$3:P$1000,"="&amp;""),"")</f>
        <v/>
      </c>
      <c r="H258" t="str">
        <f t="shared" ca="1" si="17"/>
        <v/>
      </c>
      <c r="I258" t="str">
        <f ca="1">IF(TODAY()&gt;=$A258,COUNTIFS('Tracking Data'!P$3:P$1000,"&lt;="&amp;A258,'Tracking Data'!Q$3:Q$1000,"="&amp;""),"")</f>
        <v/>
      </c>
      <c r="J258" t="str">
        <f ca="1">IF(TODAY()&gt;=$A258,COUNTIFS('Tracking Data'!Q$3:Q$1000,"&lt;="&amp;B258,'Tracking Data'!R$3:R$1000,"="&amp;""),"")</f>
        <v/>
      </c>
      <c r="K258" t="str">
        <f t="shared" ca="1" si="18"/>
        <v/>
      </c>
      <c r="L258" t="str">
        <f ca="1">IF(TODAY()&gt;=A258,COUNTIFS('Tracking Data'!R$3:R$1000,"&lt;="&amp;A258),"")</f>
        <v/>
      </c>
      <c r="M258" t="str">
        <f t="shared" ca="1" si="15"/>
        <v/>
      </c>
    </row>
    <row r="259" spans="1:13" x14ac:dyDescent="0.25">
      <c r="A259" s="4">
        <v>43056</v>
      </c>
      <c r="B259" t="str">
        <f ca="1">IF(TODAY()&gt;=$A259,COUNTIFS('Tracking Data'!K$3:K$1000,"&lt;="&amp;A259,'Tracking Data'!L$3:L$1000,"="&amp;""),"")</f>
        <v/>
      </c>
      <c r="C259" t="str">
        <f ca="1">IF(TODAY()&gt;=$A259,COUNTIFS('Tracking Data'!L$3:L$1000,"&lt;="&amp;B259,'Tracking Data'!M$3:M$1000,"="&amp;""),"")</f>
        <v/>
      </c>
      <c r="D259" t="str">
        <f ca="1">IF(TODAY()&gt;=$A259,COUNTIFS('Tracking Data'!M$3:M$1000,"&lt;="&amp;C259,'Tracking Data'!N$3:N$1000,"="&amp;""),"")</f>
        <v/>
      </c>
      <c r="E259" t="str">
        <f t="shared" ca="1" si="16"/>
        <v/>
      </c>
      <c r="F259" t="str">
        <f ca="1">IF(TODAY()&gt;=$A259,COUNTIFS('Tracking Data'!N$3:N$1000,"&lt;="&amp;A259,'Tracking Data'!O$3:O$1000,"="&amp;""),"")</f>
        <v/>
      </c>
      <c r="G259" t="str">
        <f ca="1">IF(TODAY()&gt;=$A259,COUNTIFS('Tracking Data'!O$3:O$1000,"&lt;="&amp;B259,'Tracking Data'!P$3:P$1000,"="&amp;""),"")</f>
        <v/>
      </c>
      <c r="H259" t="str">
        <f t="shared" ca="1" si="17"/>
        <v/>
      </c>
      <c r="I259" t="str">
        <f ca="1">IF(TODAY()&gt;=$A259,COUNTIFS('Tracking Data'!P$3:P$1000,"&lt;="&amp;A259,'Tracking Data'!Q$3:Q$1000,"="&amp;""),"")</f>
        <v/>
      </c>
      <c r="J259" t="str">
        <f ca="1">IF(TODAY()&gt;=$A259,COUNTIFS('Tracking Data'!Q$3:Q$1000,"&lt;="&amp;B259,'Tracking Data'!R$3:R$1000,"="&amp;""),"")</f>
        <v/>
      </c>
      <c r="K259" t="str">
        <f t="shared" ca="1" si="18"/>
        <v/>
      </c>
      <c r="L259" t="str">
        <f ca="1">IF(TODAY()&gt;=A259,COUNTIFS('Tracking Data'!R$3:R$1000,"&lt;="&amp;A259),"")</f>
        <v/>
      </c>
      <c r="M259" t="str">
        <f t="shared" ca="1" si="15"/>
        <v/>
      </c>
    </row>
    <row r="260" spans="1:13" x14ac:dyDescent="0.25">
      <c r="A260" s="4">
        <v>43057</v>
      </c>
      <c r="B260" t="str">
        <f ca="1">IF(TODAY()&gt;=$A260,COUNTIFS('Tracking Data'!K$3:K$1000,"&lt;="&amp;A260,'Tracking Data'!L$3:L$1000,"="&amp;""),"")</f>
        <v/>
      </c>
      <c r="C260" t="str">
        <f ca="1">IF(TODAY()&gt;=$A260,COUNTIFS('Tracking Data'!L$3:L$1000,"&lt;="&amp;B260,'Tracking Data'!M$3:M$1000,"="&amp;""),"")</f>
        <v/>
      </c>
      <c r="D260" t="str">
        <f ca="1">IF(TODAY()&gt;=$A260,COUNTIFS('Tracking Data'!M$3:M$1000,"&lt;="&amp;C260,'Tracking Data'!N$3:N$1000,"="&amp;""),"")</f>
        <v/>
      </c>
      <c r="E260" t="str">
        <f t="shared" ca="1" si="16"/>
        <v/>
      </c>
      <c r="F260" t="str">
        <f ca="1">IF(TODAY()&gt;=$A260,COUNTIFS('Tracking Data'!N$3:N$1000,"&lt;="&amp;A260,'Tracking Data'!O$3:O$1000,"="&amp;""),"")</f>
        <v/>
      </c>
      <c r="G260" t="str">
        <f ca="1">IF(TODAY()&gt;=$A260,COUNTIFS('Tracking Data'!O$3:O$1000,"&lt;="&amp;B260,'Tracking Data'!P$3:P$1000,"="&amp;""),"")</f>
        <v/>
      </c>
      <c r="H260" t="str">
        <f t="shared" ca="1" si="17"/>
        <v/>
      </c>
      <c r="I260" t="str">
        <f ca="1">IF(TODAY()&gt;=$A260,COUNTIFS('Tracking Data'!P$3:P$1000,"&lt;="&amp;A260,'Tracking Data'!Q$3:Q$1000,"="&amp;""),"")</f>
        <v/>
      </c>
      <c r="J260" t="str">
        <f ca="1">IF(TODAY()&gt;=$A260,COUNTIFS('Tracking Data'!Q$3:Q$1000,"&lt;="&amp;B260,'Tracking Data'!R$3:R$1000,"="&amp;""),"")</f>
        <v/>
      </c>
      <c r="K260" t="str">
        <f t="shared" ca="1" si="18"/>
        <v/>
      </c>
      <c r="L260" t="str">
        <f ca="1">IF(TODAY()&gt;=A260,COUNTIFS('Tracking Data'!R$3:R$1000,"&lt;="&amp;A260),"")</f>
        <v/>
      </c>
      <c r="M260" t="str">
        <f t="shared" ref="M260:M323" ca="1" si="19">IF(TODAY()&gt;=A260,B260+E260+H260+K260+L260-L259,"")</f>
        <v/>
      </c>
    </row>
    <row r="261" spans="1:13" x14ac:dyDescent="0.25">
      <c r="A261" s="4">
        <v>43058</v>
      </c>
      <c r="B261" t="str">
        <f ca="1">IF(TODAY()&gt;=$A261,COUNTIFS('Tracking Data'!K$3:K$1000,"&lt;="&amp;A261,'Tracking Data'!L$3:L$1000,"="&amp;""),"")</f>
        <v/>
      </c>
      <c r="C261" t="str">
        <f ca="1">IF(TODAY()&gt;=$A261,COUNTIFS('Tracking Data'!L$3:L$1000,"&lt;="&amp;B261,'Tracking Data'!M$3:M$1000,"="&amp;""),"")</f>
        <v/>
      </c>
      <c r="D261" t="str">
        <f ca="1">IF(TODAY()&gt;=$A261,COUNTIFS('Tracking Data'!M$3:M$1000,"&lt;="&amp;C261,'Tracking Data'!N$3:N$1000,"="&amp;""),"")</f>
        <v/>
      </c>
      <c r="E261" t="str">
        <f t="shared" ca="1" si="16"/>
        <v/>
      </c>
      <c r="F261" t="str">
        <f ca="1">IF(TODAY()&gt;=$A261,COUNTIFS('Tracking Data'!N$3:N$1000,"&lt;="&amp;A261,'Tracking Data'!O$3:O$1000,"="&amp;""),"")</f>
        <v/>
      </c>
      <c r="G261" t="str">
        <f ca="1">IF(TODAY()&gt;=$A261,COUNTIFS('Tracking Data'!O$3:O$1000,"&lt;="&amp;B261,'Tracking Data'!P$3:P$1000,"="&amp;""),"")</f>
        <v/>
      </c>
      <c r="H261" t="str">
        <f t="shared" ca="1" si="17"/>
        <v/>
      </c>
      <c r="I261" t="str">
        <f ca="1">IF(TODAY()&gt;=$A261,COUNTIFS('Tracking Data'!P$3:P$1000,"&lt;="&amp;A261,'Tracking Data'!Q$3:Q$1000,"="&amp;""),"")</f>
        <v/>
      </c>
      <c r="J261" t="str">
        <f ca="1">IF(TODAY()&gt;=$A261,COUNTIFS('Tracking Data'!Q$3:Q$1000,"&lt;="&amp;B261,'Tracking Data'!R$3:R$1000,"="&amp;""),"")</f>
        <v/>
      </c>
      <c r="K261" t="str">
        <f t="shared" ca="1" si="18"/>
        <v/>
      </c>
      <c r="L261" t="str">
        <f ca="1">IF(TODAY()&gt;=A261,COUNTIFS('Tracking Data'!R$3:R$1000,"&lt;="&amp;A261),"")</f>
        <v/>
      </c>
      <c r="M261" t="str">
        <f t="shared" ca="1" si="19"/>
        <v/>
      </c>
    </row>
    <row r="262" spans="1:13" x14ac:dyDescent="0.25">
      <c r="A262" s="4">
        <v>43059</v>
      </c>
      <c r="B262" t="str">
        <f ca="1">IF(TODAY()&gt;=$A262,COUNTIFS('Tracking Data'!K$3:K$1000,"&lt;="&amp;A262,'Tracking Data'!L$3:L$1000,"="&amp;""),"")</f>
        <v/>
      </c>
      <c r="C262" t="str">
        <f ca="1">IF(TODAY()&gt;=$A262,COUNTIFS('Tracking Data'!L$3:L$1000,"&lt;="&amp;B262,'Tracking Data'!M$3:M$1000,"="&amp;""),"")</f>
        <v/>
      </c>
      <c r="D262" t="str">
        <f ca="1">IF(TODAY()&gt;=$A262,COUNTIFS('Tracking Data'!M$3:M$1000,"&lt;="&amp;C262,'Tracking Data'!N$3:N$1000,"="&amp;""),"")</f>
        <v/>
      </c>
      <c r="E262" t="str">
        <f t="shared" ca="1" si="16"/>
        <v/>
      </c>
      <c r="F262" t="str">
        <f ca="1">IF(TODAY()&gt;=$A262,COUNTIFS('Tracking Data'!N$3:N$1000,"&lt;="&amp;A262,'Tracking Data'!O$3:O$1000,"="&amp;""),"")</f>
        <v/>
      </c>
      <c r="G262" t="str">
        <f ca="1">IF(TODAY()&gt;=$A262,COUNTIFS('Tracking Data'!O$3:O$1000,"&lt;="&amp;B262,'Tracking Data'!P$3:P$1000,"="&amp;""),"")</f>
        <v/>
      </c>
      <c r="H262" t="str">
        <f t="shared" ca="1" si="17"/>
        <v/>
      </c>
      <c r="I262" t="str">
        <f ca="1">IF(TODAY()&gt;=$A262,COUNTIFS('Tracking Data'!P$3:P$1000,"&lt;="&amp;A262,'Tracking Data'!Q$3:Q$1000,"="&amp;""),"")</f>
        <v/>
      </c>
      <c r="J262" t="str">
        <f ca="1">IF(TODAY()&gt;=$A262,COUNTIFS('Tracking Data'!Q$3:Q$1000,"&lt;="&amp;B262,'Tracking Data'!R$3:R$1000,"="&amp;""),"")</f>
        <v/>
      </c>
      <c r="K262" t="str">
        <f t="shared" ca="1" si="18"/>
        <v/>
      </c>
      <c r="L262" t="str">
        <f ca="1">IF(TODAY()&gt;=A262,COUNTIFS('Tracking Data'!R$3:R$1000,"&lt;="&amp;A262),"")</f>
        <v/>
      </c>
      <c r="M262" t="str">
        <f t="shared" ca="1" si="19"/>
        <v/>
      </c>
    </row>
    <row r="263" spans="1:13" x14ac:dyDescent="0.25">
      <c r="A263" s="4">
        <v>43060</v>
      </c>
      <c r="B263" t="str">
        <f ca="1">IF(TODAY()&gt;=$A263,COUNTIFS('Tracking Data'!K$3:K$1000,"&lt;="&amp;A263,'Tracking Data'!L$3:L$1000,"="&amp;""),"")</f>
        <v/>
      </c>
      <c r="C263" t="str">
        <f ca="1">IF(TODAY()&gt;=$A263,COUNTIFS('Tracking Data'!L$3:L$1000,"&lt;="&amp;B263,'Tracking Data'!M$3:M$1000,"="&amp;""),"")</f>
        <v/>
      </c>
      <c r="D263" t="str">
        <f ca="1">IF(TODAY()&gt;=$A263,COUNTIFS('Tracking Data'!M$3:M$1000,"&lt;="&amp;C263,'Tracking Data'!N$3:N$1000,"="&amp;""),"")</f>
        <v/>
      </c>
      <c r="E263" t="str">
        <f t="shared" ca="1" si="16"/>
        <v/>
      </c>
      <c r="F263" t="str">
        <f ca="1">IF(TODAY()&gt;=$A263,COUNTIFS('Tracking Data'!N$3:N$1000,"&lt;="&amp;A263,'Tracking Data'!O$3:O$1000,"="&amp;""),"")</f>
        <v/>
      </c>
      <c r="G263" t="str">
        <f ca="1">IF(TODAY()&gt;=$A263,COUNTIFS('Tracking Data'!O$3:O$1000,"&lt;="&amp;B263,'Tracking Data'!P$3:P$1000,"="&amp;""),"")</f>
        <v/>
      </c>
      <c r="H263" t="str">
        <f t="shared" ca="1" si="17"/>
        <v/>
      </c>
      <c r="I263" t="str">
        <f ca="1">IF(TODAY()&gt;=$A263,COUNTIFS('Tracking Data'!P$3:P$1000,"&lt;="&amp;A263,'Tracking Data'!Q$3:Q$1000,"="&amp;""),"")</f>
        <v/>
      </c>
      <c r="J263" t="str">
        <f ca="1">IF(TODAY()&gt;=$A263,COUNTIFS('Tracking Data'!Q$3:Q$1000,"&lt;="&amp;B263,'Tracking Data'!R$3:R$1000,"="&amp;""),"")</f>
        <v/>
      </c>
      <c r="K263" t="str">
        <f t="shared" ca="1" si="18"/>
        <v/>
      </c>
      <c r="L263" t="str">
        <f ca="1">IF(TODAY()&gt;=A263,COUNTIFS('Tracking Data'!R$3:R$1000,"&lt;="&amp;A263),"")</f>
        <v/>
      </c>
      <c r="M263" t="str">
        <f t="shared" ca="1" si="19"/>
        <v/>
      </c>
    </row>
    <row r="264" spans="1:13" x14ac:dyDescent="0.25">
      <c r="A264" s="4">
        <v>43061</v>
      </c>
      <c r="B264" t="str">
        <f ca="1">IF(TODAY()&gt;=$A264,COUNTIFS('Tracking Data'!K$3:K$1000,"&lt;="&amp;A264,'Tracking Data'!L$3:L$1000,"="&amp;""),"")</f>
        <v/>
      </c>
      <c r="C264" t="str">
        <f ca="1">IF(TODAY()&gt;=$A264,COUNTIFS('Tracking Data'!L$3:L$1000,"&lt;="&amp;B264,'Tracking Data'!M$3:M$1000,"="&amp;""),"")</f>
        <v/>
      </c>
      <c r="D264" t="str">
        <f ca="1">IF(TODAY()&gt;=$A264,COUNTIFS('Tracking Data'!M$3:M$1000,"&lt;="&amp;C264,'Tracking Data'!N$3:N$1000,"="&amp;""),"")</f>
        <v/>
      </c>
      <c r="E264" t="str">
        <f t="shared" ca="1" si="16"/>
        <v/>
      </c>
      <c r="F264" t="str">
        <f ca="1">IF(TODAY()&gt;=$A264,COUNTIFS('Tracking Data'!N$3:N$1000,"&lt;="&amp;A264,'Tracking Data'!O$3:O$1000,"="&amp;""),"")</f>
        <v/>
      </c>
      <c r="G264" t="str">
        <f ca="1">IF(TODAY()&gt;=$A264,COUNTIFS('Tracking Data'!O$3:O$1000,"&lt;="&amp;B264,'Tracking Data'!P$3:P$1000,"="&amp;""),"")</f>
        <v/>
      </c>
      <c r="H264" t="str">
        <f t="shared" ca="1" si="17"/>
        <v/>
      </c>
      <c r="I264" t="str">
        <f ca="1">IF(TODAY()&gt;=$A264,COUNTIFS('Tracking Data'!P$3:P$1000,"&lt;="&amp;A264,'Tracking Data'!Q$3:Q$1000,"="&amp;""),"")</f>
        <v/>
      </c>
      <c r="J264" t="str">
        <f ca="1">IF(TODAY()&gt;=$A264,COUNTIFS('Tracking Data'!Q$3:Q$1000,"&lt;="&amp;B264,'Tracking Data'!R$3:R$1000,"="&amp;""),"")</f>
        <v/>
      </c>
      <c r="K264" t="str">
        <f t="shared" ca="1" si="18"/>
        <v/>
      </c>
      <c r="L264" t="str">
        <f ca="1">IF(TODAY()&gt;=A264,COUNTIFS('Tracking Data'!R$3:R$1000,"&lt;="&amp;A264),"")</f>
        <v/>
      </c>
      <c r="M264" t="str">
        <f t="shared" ca="1" si="19"/>
        <v/>
      </c>
    </row>
    <row r="265" spans="1:13" x14ac:dyDescent="0.25">
      <c r="A265" s="4">
        <v>43062</v>
      </c>
      <c r="B265" t="str">
        <f ca="1">IF(TODAY()&gt;=$A265,COUNTIFS('Tracking Data'!K$3:K$1000,"&lt;="&amp;A265,'Tracking Data'!L$3:L$1000,"="&amp;""),"")</f>
        <v/>
      </c>
      <c r="C265" t="str">
        <f ca="1">IF(TODAY()&gt;=$A265,COUNTIFS('Tracking Data'!L$3:L$1000,"&lt;="&amp;B265,'Tracking Data'!M$3:M$1000,"="&amp;""),"")</f>
        <v/>
      </c>
      <c r="D265" t="str">
        <f ca="1">IF(TODAY()&gt;=$A265,COUNTIFS('Tracking Data'!M$3:M$1000,"&lt;="&amp;C265,'Tracking Data'!N$3:N$1000,"="&amp;""),"")</f>
        <v/>
      </c>
      <c r="E265" t="str">
        <f t="shared" ca="1" si="16"/>
        <v/>
      </c>
      <c r="F265" t="str">
        <f ca="1">IF(TODAY()&gt;=$A265,COUNTIFS('Tracking Data'!N$3:N$1000,"&lt;="&amp;A265,'Tracking Data'!O$3:O$1000,"="&amp;""),"")</f>
        <v/>
      </c>
      <c r="G265" t="str">
        <f ca="1">IF(TODAY()&gt;=$A265,COUNTIFS('Tracking Data'!O$3:O$1000,"&lt;="&amp;B265,'Tracking Data'!P$3:P$1000,"="&amp;""),"")</f>
        <v/>
      </c>
      <c r="H265" t="str">
        <f t="shared" ca="1" si="17"/>
        <v/>
      </c>
      <c r="I265" t="str">
        <f ca="1">IF(TODAY()&gt;=$A265,COUNTIFS('Tracking Data'!P$3:P$1000,"&lt;="&amp;A265,'Tracking Data'!Q$3:Q$1000,"="&amp;""),"")</f>
        <v/>
      </c>
      <c r="J265" t="str">
        <f ca="1">IF(TODAY()&gt;=$A265,COUNTIFS('Tracking Data'!Q$3:Q$1000,"&lt;="&amp;B265,'Tracking Data'!R$3:R$1000,"="&amp;""),"")</f>
        <v/>
      </c>
      <c r="K265" t="str">
        <f t="shared" ca="1" si="18"/>
        <v/>
      </c>
      <c r="L265" t="str">
        <f ca="1">IF(TODAY()&gt;=A265,COUNTIFS('Tracking Data'!R$3:R$1000,"&lt;="&amp;A265),"")</f>
        <v/>
      </c>
      <c r="M265" t="str">
        <f t="shared" ca="1" si="19"/>
        <v/>
      </c>
    </row>
    <row r="266" spans="1:13" x14ac:dyDescent="0.25">
      <c r="A266" s="4">
        <v>43063</v>
      </c>
      <c r="B266" t="str">
        <f ca="1">IF(TODAY()&gt;=$A266,COUNTIFS('Tracking Data'!K$3:K$1000,"&lt;="&amp;A266,'Tracking Data'!L$3:L$1000,"="&amp;""),"")</f>
        <v/>
      </c>
      <c r="C266" t="str">
        <f ca="1">IF(TODAY()&gt;=$A266,COUNTIFS('Tracking Data'!L$3:L$1000,"&lt;="&amp;B266,'Tracking Data'!M$3:M$1000,"="&amp;""),"")</f>
        <v/>
      </c>
      <c r="D266" t="str">
        <f ca="1">IF(TODAY()&gt;=$A266,COUNTIFS('Tracking Data'!M$3:M$1000,"&lt;="&amp;C266,'Tracking Data'!N$3:N$1000,"="&amp;""),"")</f>
        <v/>
      </c>
      <c r="E266" t="str">
        <f t="shared" ca="1" si="16"/>
        <v/>
      </c>
      <c r="F266" t="str">
        <f ca="1">IF(TODAY()&gt;=$A266,COUNTIFS('Tracking Data'!N$3:N$1000,"&lt;="&amp;A266,'Tracking Data'!O$3:O$1000,"="&amp;""),"")</f>
        <v/>
      </c>
      <c r="G266" t="str">
        <f ca="1">IF(TODAY()&gt;=$A266,COUNTIFS('Tracking Data'!O$3:O$1000,"&lt;="&amp;B266,'Tracking Data'!P$3:P$1000,"="&amp;""),"")</f>
        <v/>
      </c>
      <c r="H266" t="str">
        <f t="shared" ca="1" si="17"/>
        <v/>
      </c>
      <c r="I266" t="str">
        <f ca="1">IF(TODAY()&gt;=$A266,COUNTIFS('Tracking Data'!P$3:P$1000,"&lt;="&amp;A266,'Tracking Data'!Q$3:Q$1000,"="&amp;""),"")</f>
        <v/>
      </c>
      <c r="J266" t="str">
        <f ca="1">IF(TODAY()&gt;=$A266,COUNTIFS('Tracking Data'!Q$3:Q$1000,"&lt;="&amp;B266,'Tracking Data'!R$3:R$1000,"="&amp;""),"")</f>
        <v/>
      </c>
      <c r="K266" t="str">
        <f t="shared" ca="1" si="18"/>
        <v/>
      </c>
      <c r="L266" t="str">
        <f ca="1">IF(TODAY()&gt;=A266,COUNTIFS('Tracking Data'!R$3:R$1000,"&lt;="&amp;A266),"")</f>
        <v/>
      </c>
      <c r="M266" t="str">
        <f t="shared" ca="1" si="19"/>
        <v/>
      </c>
    </row>
    <row r="267" spans="1:13" x14ac:dyDescent="0.25">
      <c r="A267" s="4">
        <v>43064</v>
      </c>
      <c r="B267" t="str">
        <f ca="1">IF(TODAY()&gt;=$A267,COUNTIFS('Tracking Data'!K$3:K$1000,"&lt;="&amp;A267,'Tracking Data'!L$3:L$1000,"="&amp;""),"")</f>
        <v/>
      </c>
      <c r="C267" t="str">
        <f ca="1">IF(TODAY()&gt;=$A267,COUNTIFS('Tracking Data'!L$3:L$1000,"&lt;="&amp;B267,'Tracking Data'!M$3:M$1000,"="&amp;""),"")</f>
        <v/>
      </c>
      <c r="D267" t="str">
        <f ca="1">IF(TODAY()&gt;=$A267,COUNTIFS('Tracking Data'!M$3:M$1000,"&lt;="&amp;C267,'Tracking Data'!N$3:N$1000,"="&amp;""),"")</f>
        <v/>
      </c>
      <c r="E267" t="str">
        <f t="shared" ca="1" si="16"/>
        <v/>
      </c>
      <c r="F267" t="str">
        <f ca="1">IF(TODAY()&gt;=$A267,COUNTIFS('Tracking Data'!N$3:N$1000,"&lt;="&amp;A267,'Tracking Data'!O$3:O$1000,"="&amp;""),"")</f>
        <v/>
      </c>
      <c r="G267" t="str">
        <f ca="1">IF(TODAY()&gt;=$A267,COUNTIFS('Tracking Data'!O$3:O$1000,"&lt;="&amp;B267,'Tracking Data'!P$3:P$1000,"="&amp;""),"")</f>
        <v/>
      </c>
      <c r="H267" t="str">
        <f t="shared" ca="1" si="17"/>
        <v/>
      </c>
      <c r="I267" t="str">
        <f ca="1">IF(TODAY()&gt;=$A267,COUNTIFS('Tracking Data'!P$3:P$1000,"&lt;="&amp;A267,'Tracking Data'!Q$3:Q$1000,"="&amp;""),"")</f>
        <v/>
      </c>
      <c r="J267" t="str">
        <f ca="1">IF(TODAY()&gt;=$A267,COUNTIFS('Tracking Data'!Q$3:Q$1000,"&lt;="&amp;B267,'Tracking Data'!R$3:R$1000,"="&amp;""),"")</f>
        <v/>
      </c>
      <c r="K267" t="str">
        <f t="shared" ca="1" si="18"/>
        <v/>
      </c>
      <c r="L267" t="str">
        <f ca="1">IF(TODAY()&gt;=A267,COUNTIFS('Tracking Data'!R$3:R$1000,"&lt;="&amp;A267),"")</f>
        <v/>
      </c>
      <c r="M267" t="str">
        <f t="shared" ca="1" si="19"/>
        <v/>
      </c>
    </row>
    <row r="268" spans="1:13" x14ac:dyDescent="0.25">
      <c r="A268" s="4">
        <v>43065</v>
      </c>
      <c r="B268" t="str">
        <f ca="1">IF(TODAY()&gt;=$A268,COUNTIFS('Tracking Data'!K$3:K$1000,"&lt;="&amp;A268,'Tracking Data'!L$3:L$1000,"="&amp;""),"")</f>
        <v/>
      </c>
      <c r="C268" t="str">
        <f ca="1">IF(TODAY()&gt;=$A268,COUNTIFS('Tracking Data'!L$3:L$1000,"&lt;="&amp;B268,'Tracking Data'!M$3:M$1000,"="&amp;""),"")</f>
        <v/>
      </c>
      <c r="D268" t="str">
        <f ca="1">IF(TODAY()&gt;=$A268,COUNTIFS('Tracking Data'!M$3:M$1000,"&lt;="&amp;C268,'Tracking Data'!N$3:N$1000,"="&amp;""),"")</f>
        <v/>
      </c>
      <c r="E268" t="str">
        <f t="shared" ca="1" si="16"/>
        <v/>
      </c>
      <c r="F268" t="str">
        <f ca="1">IF(TODAY()&gt;=$A268,COUNTIFS('Tracking Data'!N$3:N$1000,"&lt;="&amp;A268,'Tracking Data'!O$3:O$1000,"="&amp;""),"")</f>
        <v/>
      </c>
      <c r="G268" t="str">
        <f ca="1">IF(TODAY()&gt;=$A268,COUNTIFS('Tracking Data'!O$3:O$1000,"&lt;="&amp;B268,'Tracking Data'!P$3:P$1000,"="&amp;""),"")</f>
        <v/>
      </c>
      <c r="H268" t="str">
        <f t="shared" ca="1" si="17"/>
        <v/>
      </c>
      <c r="I268" t="str">
        <f ca="1">IF(TODAY()&gt;=$A268,COUNTIFS('Tracking Data'!P$3:P$1000,"&lt;="&amp;A268,'Tracking Data'!Q$3:Q$1000,"="&amp;""),"")</f>
        <v/>
      </c>
      <c r="J268" t="str">
        <f ca="1">IF(TODAY()&gt;=$A268,COUNTIFS('Tracking Data'!Q$3:Q$1000,"&lt;="&amp;B268,'Tracking Data'!R$3:R$1000,"="&amp;""),"")</f>
        <v/>
      </c>
      <c r="K268" t="str">
        <f t="shared" ca="1" si="18"/>
        <v/>
      </c>
      <c r="L268" t="str">
        <f ca="1">IF(TODAY()&gt;=A268,COUNTIFS('Tracking Data'!R$3:R$1000,"&lt;="&amp;A268),"")</f>
        <v/>
      </c>
      <c r="M268" t="str">
        <f t="shared" ca="1" si="19"/>
        <v/>
      </c>
    </row>
    <row r="269" spans="1:13" x14ac:dyDescent="0.25">
      <c r="A269" s="4">
        <v>43066</v>
      </c>
      <c r="B269" t="str">
        <f ca="1">IF(TODAY()&gt;=$A269,COUNTIFS('Tracking Data'!K$3:K$1000,"&lt;="&amp;A269,'Tracking Data'!L$3:L$1000,"="&amp;""),"")</f>
        <v/>
      </c>
      <c r="C269" t="str">
        <f ca="1">IF(TODAY()&gt;=$A269,COUNTIFS('Tracking Data'!L$3:L$1000,"&lt;="&amp;B269,'Tracking Data'!M$3:M$1000,"="&amp;""),"")</f>
        <v/>
      </c>
      <c r="D269" t="str">
        <f ca="1">IF(TODAY()&gt;=$A269,COUNTIFS('Tracking Data'!M$3:M$1000,"&lt;="&amp;C269,'Tracking Data'!N$3:N$1000,"="&amp;""),"")</f>
        <v/>
      </c>
      <c r="E269" t="str">
        <f t="shared" ca="1" si="16"/>
        <v/>
      </c>
      <c r="F269" t="str">
        <f ca="1">IF(TODAY()&gt;=$A269,COUNTIFS('Tracking Data'!N$3:N$1000,"&lt;="&amp;A269,'Tracking Data'!O$3:O$1000,"="&amp;""),"")</f>
        <v/>
      </c>
      <c r="G269" t="str">
        <f ca="1">IF(TODAY()&gt;=$A269,COUNTIFS('Tracking Data'!O$3:O$1000,"&lt;="&amp;B269,'Tracking Data'!P$3:P$1000,"="&amp;""),"")</f>
        <v/>
      </c>
      <c r="H269" t="str">
        <f t="shared" ca="1" si="17"/>
        <v/>
      </c>
      <c r="I269" t="str">
        <f ca="1">IF(TODAY()&gt;=$A269,COUNTIFS('Tracking Data'!P$3:P$1000,"&lt;="&amp;A269,'Tracking Data'!Q$3:Q$1000,"="&amp;""),"")</f>
        <v/>
      </c>
      <c r="J269" t="str">
        <f ca="1">IF(TODAY()&gt;=$A269,COUNTIFS('Tracking Data'!Q$3:Q$1000,"&lt;="&amp;B269,'Tracking Data'!R$3:R$1000,"="&amp;""),"")</f>
        <v/>
      </c>
      <c r="K269" t="str">
        <f t="shared" ca="1" si="18"/>
        <v/>
      </c>
      <c r="L269" t="str">
        <f ca="1">IF(TODAY()&gt;=A269,COUNTIFS('Tracking Data'!R$3:R$1000,"&lt;="&amp;A269),"")</f>
        <v/>
      </c>
      <c r="M269" t="str">
        <f t="shared" ca="1" si="19"/>
        <v/>
      </c>
    </row>
    <row r="270" spans="1:13" x14ac:dyDescent="0.25">
      <c r="A270" s="4">
        <v>43067</v>
      </c>
      <c r="B270" t="str">
        <f ca="1">IF(TODAY()&gt;=$A270,COUNTIFS('Tracking Data'!K$3:K$1000,"&lt;="&amp;A270,'Tracking Data'!L$3:L$1000,"="&amp;""),"")</f>
        <v/>
      </c>
      <c r="C270" t="str">
        <f ca="1">IF(TODAY()&gt;=$A270,COUNTIFS('Tracking Data'!L$3:L$1000,"&lt;="&amp;B270,'Tracking Data'!M$3:M$1000,"="&amp;""),"")</f>
        <v/>
      </c>
      <c r="D270" t="str">
        <f ca="1">IF(TODAY()&gt;=$A270,COUNTIFS('Tracking Data'!M$3:M$1000,"&lt;="&amp;C270,'Tracking Data'!N$3:N$1000,"="&amp;""),"")</f>
        <v/>
      </c>
      <c r="E270" t="str">
        <f t="shared" ca="1" si="16"/>
        <v/>
      </c>
      <c r="F270" t="str">
        <f ca="1">IF(TODAY()&gt;=$A270,COUNTIFS('Tracking Data'!N$3:N$1000,"&lt;="&amp;A270,'Tracking Data'!O$3:O$1000,"="&amp;""),"")</f>
        <v/>
      </c>
      <c r="G270" t="str">
        <f ca="1">IF(TODAY()&gt;=$A270,COUNTIFS('Tracking Data'!O$3:O$1000,"&lt;="&amp;B270,'Tracking Data'!P$3:P$1000,"="&amp;""),"")</f>
        <v/>
      </c>
      <c r="H270" t="str">
        <f t="shared" ca="1" si="17"/>
        <v/>
      </c>
      <c r="I270" t="str">
        <f ca="1">IF(TODAY()&gt;=$A270,COUNTIFS('Tracking Data'!P$3:P$1000,"&lt;="&amp;A270,'Tracking Data'!Q$3:Q$1000,"="&amp;""),"")</f>
        <v/>
      </c>
      <c r="J270" t="str">
        <f ca="1">IF(TODAY()&gt;=$A270,COUNTIFS('Tracking Data'!Q$3:Q$1000,"&lt;="&amp;B270,'Tracking Data'!R$3:R$1000,"="&amp;""),"")</f>
        <v/>
      </c>
      <c r="K270" t="str">
        <f t="shared" ca="1" si="18"/>
        <v/>
      </c>
      <c r="L270" t="str">
        <f ca="1">IF(TODAY()&gt;=A270,COUNTIFS('Tracking Data'!R$3:R$1000,"&lt;="&amp;A270),"")</f>
        <v/>
      </c>
      <c r="M270" t="str">
        <f t="shared" ca="1" si="19"/>
        <v/>
      </c>
    </row>
    <row r="271" spans="1:13" x14ac:dyDescent="0.25">
      <c r="A271" s="4">
        <v>43068</v>
      </c>
      <c r="B271" t="str">
        <f ca="1">IF(TODAY()&gt;=$A271,COUNTIFS('Tracking Data'!K$3:K$1000,"&lt;="&amp;A271,'Tracking Data'!L$3:L$1000,"="&amp;""),"")</f>
        <v/>
      </c>
      <c r="C271" t="str">
        <f ca="1">IF(TODAY()&gt;=$A271,COUNTIFS('Tracking Data'!L$3:L$1000,"&lt;="&amp;B271,'Tracking Data'!M$3:M$1000,"="&amp;""),"")</f>
        <v/>
      </c>
      <c r="D271" t="str">
        <f ca="1">IF(TODAY()&gt;=$A271,COUNTIFS('Tracking Data'!M$3:M$1000,"&lt;="&amp;C271,'Tracking Data'!N$3:N$1000,"="&amp;""),"")</f>
        <v/>
      </c>
      <c r="E271" t="str">
        <f t="shared" ref="E271:E334" ca="1" si="20">IF(D271&lt;&gt;"",SUM(C271:D271),"")</f>
        <v/>
      </c>
      <c r="F271" t="str">
        <f ca="1">IF(TODAY()&gt;=$A271,COUNTIFS('Tracking Data'!N$3:N$1000,"&lt;="&amp;A271,'Tracking Data'!O$3:O$1000,"="&amp;""),"")</f>
        <v/>
      </c>
      <c r="G271" t="str">
        <f ca="1">IF(TODAY()&gt;=$A271,COUNTIFS('Tracking Data'!O$3:O$1000,"&lt;="&amp;B271,'Tracking Data'!P$3:P$1000,"="&amp;""),"")</f>
        <v/>
      </c>
      <c r="H271" t="str">
        <f t="shared" ref="H271:H334" ca="1" si="21">IF(G271&lt;&gt;"",SUM(F271:G271),"")</f>
        <v/>
      </c>
      <c r="I271" t="str">
        <f ca="1">IF(TODAY()&gt;=$A271,COUNTIFS('Tracking Data'!P$3:P$1000,"&lt;="&amp;A271,'Tracking Data'!Q$3:Q$1000,"="&amp;""),"")</f>
        <v/>
      </c>
      <c r="J271" t="str">
        <f ca="1">IF(TODAY()&gt;=$A271,COUNTIFS('Tracking Data'!Q$3:Q$1000,"&lt;="&amp;B271,'Tracking Data'!R$3:R$1000,"="&amp;""),"")</f>
        <v/>
      </c>
      <c r="K271" t="str">
        <f t="shared" ref="K271:K334" ca="1" si="22">IF(J271&lt;&gt;"",SUM(I271:J271),"")</f>
        <v/>
      </c>
      <c r="L271" t="str">
        <f ca="1">IF(TODAY()&gt;=A271,COUNTIFS('Tracking Data'!R$3:R$1000,"&lt;="&amp;A271),"")</f>
        <v/>
      </c>
      <c r="M271" t="str">
        <f t="shared" ca="1" si="19"/>
        <v/>
      </c>
    </row>
    <row r="272" spans="1:13" x14ac:dyDescent="0.25">
      <c r="A272" s="4">
        <v>43069</v>
      </c>
      <c r="B272" t="str">
        <f ca="1">IF(TODAY()&gt;=$A272,COUNTIFS('Tracking Data'!K$3:K$1000,"&lt;="&amp;A272,'Tracking Data'!L$3:L$1000,"="&amp;""),"")</f>
        <v/>
      </c>
      <c r="C272" t="str">
        <f ca="1">IF(TODAY()&gt;=$A272,COUNTIFS('Tracking Data'!L$3:L$1000,"&lt;="&amp;B272,'Tracking Data'!M$3:M$1000,"="&amp;""),"")</f>
        <v/>
      </c>
      <c r="D272" t="str">
        <f ca="1">IF(TODAY()&gt;=$A272,COUNTIFS('Tracking Data'!M$3:M$1000,"&lt;="&amp;C272,'Tracking Data'!N$3:N$1000,"="&amp;""),"")</f>
        <v/>
      </c>
      <c r="E272" t="str">
        <f t="shared" ca="1" si="20"/>
        <v/>
      </c>
      <c r="F272" t="str">
        <f ca="1">IF(TODAY()&gt;=$A272,COUNTIFS('Tracking Data'!N$3:N$1000,"&lt;="&amp;A272,'Tracking Data'!O$3:O$1000,"="&amp;""),"")</f>
        <v/>
      </c>
      <c r="G272" t="str">
        <f ca="1">IF(TODAY()&gt;=$A272,COUNTIFS('Tracking Data'!O$3:O$1000,"&lt;="&amp;B272,'Tracking Data'!P$3:P$1000,"="&amp;""),"")</f>
        <v/>
      </c>
      <c r="H272" t="str">
        <f t="shared" ca="1" si="21"/>
        <v/>
      </c>
      <c r="I272" t="str">
        <f ca="1">IF(TODAY()&gt;=$A272,COUNTIFS('Tracking Data'!P$3:P$1000,"&lt;="&amp;A272,'Tracking Data'!Q$3:Q$1000,"="&amp;""),"")</f>
        <v/>
      </c>
      <c r="J272" t="str">
        <f ca="1">IF(TODAY()&gt;=$A272,COUNTIFS('Tracking Data'!Q$3:Q$1000,"&lt;="&amp;B272,'Tracking Data'!R$3:R$1000,"="&amp;""),"")</f>
        <v/>
      </c>
      <c r="K272" t="str">
        <f t="shared" ca="1" si="22"/>
        <v/>
      </c>
      <c r="L272" t="str">
        <f ca="1">IF(TODAY()&gt;=A272,COUNTIFS('Tracking Data'!R$3:R$1000,"&lt;="&amp;A272),"")</f>
        <v/>
      </c>
      <c r="M272" t="str">
        <f t="shared" ca="1" si="19"/>
        <v/>
      </c>
    </row>
    <row r="273" spans="1:13" x14ac:dyDescent="0.25">
      <c r="A273" s="4">
        <v>43070</v>
      </c>
      <c r="B273" t="str">
        <f ca="1">IF(TODAY()&gt;=$A273,COUNTIFS('Tracking Data'!K$3:K$1000,"&lt;="&amp;A273,'Tracking Data'!L$3:L$1000,"="&amp;""),"")</f>
        <v/>
      </c>
      <c r="C273" t="str">
        <f ca="1">IF(TODAY()&gt;=$A273,COUNTIFS('Tracking Data'!L$3:L$1000,"&lt;="&amp;B273,'Tracking Data'!M$3:M$1000,"="&amp;""),"")</f>
        <v/>
      </c>
      <c r="D273" t="str">
        <f ca="1">IF(TODAY()&gt;=$A273,COUNTIFS('Tracking Data'!M$3:M$1000,"&lt;="&amp;C273,'Tracking Data'!N$3:N$1000,"="&amp;""),"")</f>
        <v/>
      </c>
      <c r="E273" t="str">
        <f t="shared" ca="1" si="20"/>
        <v/>
      </c>
      <c r="F273" t="str">
        <f ca="1">IF(TODAY()&gt;=$A273,COUNTIFS('Tracking Data'!N$3:N$1000,"&lt;="&amp;A273,'Tracking Data'!O$3:O$1000,"="&amp;""),"")</f>
        <v/>
      </c>
      <c r="G273" t="str">
        <f ca="1">IF(TODAY()&gt;=$A273,COUNTIFS('Tracking Data'!O$3:O$1000,"&lt;="&amp;B273,'Tracking Data'!P$3:P$1000,"="&amp;""),"")</f>
        <v/>
      </c>
      <c r="H273" t="str">
        <f t="shared" ca="1" si="21"/>
        <v/>
      </c>
      <c r="I273" t="str">
        <f ca="1">IF(TODAY()&gt;=$A273,COUNTIFS('Tracking Data'!P$3:P$1000,"&lt;="&amp;A273,'Tracking Data'!Q$3:Q$1000,"="&amp;""),"")</f>
        <v/>
      </c>
      <c r="J273" t="str">
        <f ca="1">IF(TODAY()&gt;=$A273,COUNTIFS('Tracking Data'!Q$3:Q$1000,"&lt;="&amp;B273,'Tracking Data'!R$3:R$1000,"="&amp;""),"")</f>
        <v/>
      </c>
      <c r="K273" t="str">
        <f t="shared" ca="1" si="22"/>
        <v/>
      </c>
      <c r="L273" t="str">
        <f ca="1">IF(TODAY()&gt;=A273,COUNTIFS('Tracking Data'!R$3:R$1000,"&lt;="&amp;A273),"")</f>
        <v/>
      </c>
      <c r="M273" t="str">
        <f t="shared" ca="1" si="19"/>
        <v/>
      </c>
    </row>
    <row r="274" spans="1:13" x14ac:dyDescent="0.25">
      <c r="A274" s="4">
        <v>43071</v>
      </c>
      <c r="B274" t="str">
        <f ca="1">IF(TODAY()&gt;=$A274,COUNTIFS('Tracking Data'!K$3:K$1000,"&lt;="&amp;A274,'Tracking Data'!L$3:L$1000,"="&amp;""),"")</f>
        <v/>
      </c>
      <c r="C274" t="str">
        <f ca="1">IF(TODAY()&gt;=$A274,COUNTIFS('Tracking Data'!L$3:L$1000,"&lt;="&amp;B274,'Tracking Data'!M$3:M$1000,"="&amp;""),"")</f>
        <v/>
      </c>
      <c r="D274" t="str">
        <f ca="1">IF(TODAY()&gt;=$A274,COUNTIFS('Tracking Data'!M$3:M$1000,"&lt;="&amp;C274,'Tracking Data'!N$3:N$1000,"="&amp;""),"")</f>
        <v/>
      </c>
      <c r="E274" t="str">
        <f t="shared" ca="1" si="20"/>
        <v/>
      </c>
      <c r="F274" t="str">
        <f ca="1">IF(TODAY()&gt;=$A274,COUNTIFS('Tracking Data'!N$3:N$1000,"&lt;="&amp;A274,'Tracking Data'!O$3:O$1000,"="&amp;""),"")</f>
        <v/>
      </c>
      <c r="G274" t="str">
        <f ca="1">IF(TODAY()&gt;=$A274,COUNTIFS('Tracking Data'!O$3:O$1000,"&lt;="&amp;B274,'Tracking Data'!P$3:P$1000,"="&amp;""),"")</f>
        <v/>
      </c>
      <c r="H274" t="str">
        <f t="shared" ca="1" si="21"/>
        <v/>
      </c>
      <c r="I274" t="str">
        <f ca="1">IF(TODAY()&gt;=$A274,COUNTIFS('Tracking Data'!P$3:P$1000,"&lt;="&amp;A274,'Tracking Data'!Q$3:Q$1000,"="&amp;""),"")</f>
        <v/>
      </c>
      <c r="J274" t="str">
        <f ca="1">IF(TODAY()&gt;=$A274,COUNTIFS('Tracking Data'!Q$3:Q$1000,"&lt;="&amp;B274,'Tracking Data'!R$3:R$1000,"="&amp;""),"")</f>
        <v/>
      </c>
      <c r="K274" t="str">
        <f t="shared" ca="1" si="22"/>
        <v/>
      </c>
      <c r="L274" t="str">
        <f ca="1">IF(TODAY()&gt;=A274,COUNTIFS('Tracking Data'!R$3:R$1000,"&lt;="&amp;A274),"")</f>
        <v/>
      </c>
      <c r="M274" t="str">
        <f t="shared" ca="1" si="19"/>
        <v/>
      </c>
    </row>
    <row r="275" spans="1:13" x14ac:dyDescent="0.25">
      <c r="A275" s="4">
        <v>43072</v>
      </c>
      <c r="B275" t="str">
        <f ca="1">IF(TODAY()&gt;=$A275,COUNTIFS('Tracking Data'!K$3:K$1000,"&lt;="&amp;A275,'Tracking Data'!L$3:L$1000,"="&amp;""),"")</f>
        <v/>
      </c>
      <c r="C275" t="str">
        <f ca="1">IF(TODAY()&gt;=$A275,COUNTIFS('Tracking Data'!L$3:L$1000,"&lt;="&amp;B275,'Tracking Data'!M$3:M$1000,"="&amp;""),"")</f>
        <v/>
      </c>
      <c r="D275" t="str">
        <f ca="1">IF(TODAY()&gt;=$A275,COUNTIFS('Tracking Data'!M$3:M$1000,"&lt;="&amp;C275,'Tracking Data'!N$3:N$1000,"="&amp;""),"")</f>
        <v/>
      </c>
      <c r="E275" t="str">
        <f t="shared" ca="1" si="20"/>
        <v/>
      </c>
      <c r="F275" t="str">
        <f ca="1">IF(TODAY()&gt;=$A275,COUNTIFS('Tracking Data'!N$3:N$1000,"&lt;="&amp;A275,'Tracking Data'!O$3:O$1000,"="&amp;""),"")</f>
        <v/>
      </c>
      <c r="G275" t="str">
        <f ca="1">IF(TODAY()&gt;=$A275,COUNTIFS('Tracking Data'!O$3:O$1000,"&lt;="&amp;B275,'Tracking Data'!P$3:P$1000,"="&amp;""),"")</f>
        <v/>
      </c>
      <c r="H275" t="str">
        <f t="shared" ca="1" si="21"/>
        <v/>
      </c>
      <c r="I275" t="str">
        <f ca="1">IF(TODAY()&gt;=$A275,COUNTIFS('Tracking Data'!P$3:P$1000,"&lt;="&amp;A275,'Tracking Data'!Q$3:Q$1000,"="&amp;""),"")</f>
        <v/>
      </c>
      <c r="J275" t="str">
        <f ca="1">IF(TODAY()&gt;=$A275,COUNTIFS('Tracking Data'!Q$3:Q$1000,"&lt;="&amp;B275,'Tracking Data'!R$3:R$1000,"="&amp;""),"")</f>
        <v/>
      </c>
      <c r="K275" t="str">
        <f t="shared" ca="1" si="22"/>
        <v/>
      </c>
      <c r="L275" t="str">
        <f ca="1">IF(TODAY()&gt;=A275,COUNTIFS('Tracking Data'!R$3:R$1000,"&lt;="&amp;A275),"")</f>
        <v/>
      </c>
      <c r="M275" t="str">
        <f t="shared" ca="1" si="19"/>
        <v/>
      </c>
    </row>
    <row r="276" spans="1:13" x14ac:dyDescent="0.25">
      <c r="A276" s="4">
        <v>43073</v>
      </c>
      <c r="B276" t="str">
        <f ca="1">IF(TODAY()&gt;=$A276,COUNTIFS('Tracking Data'!K$3:K$1000,"&lt;="&amp;A276,'Tracking Data'!L$3:L$1000,"="&amp;""),"")</f>
        <v/>
      </c>
      <c r="C276" t="str">
        <f ca="1">IF(TODAY()&gt;=$A276,COUNTIFS('Tracking Data'!L$3:L$1000,"&lt;="&amp;B276,'Tracking Data'!M$3:M$1000,"="&amp;""),"")</f>
        <v/>
      </c>
      <c r="D276" t="str">
        <f ca="1">IF(TODAY()&gt;=$A276,COUNTIFS('Tracking Data'!M$3:M$1000,"&lt;="&amp;C276,'Tracking Data'!N$3:N$1000,"="&amp;""),"")</f>
        <v/>
      </c>
      <c r="E276" t="str">
        <f t="shared" ca="1" si="20"/>
        <v/>
      </c>
      <c r="F276" t="str">
        <f ca="1">IF(TODAY()&gt;=$A276,COUNTIFS('Tracking Data'!N$3:N$1000,"&lt;="&amp;A276,'Tracking Data'!O$3:O$1000,"="&amp;""),"")</f>
        <v/>
      </c>
      <c r="G276" t="str">
        <f ca="1">IF(TODAY()&gt;=$A276,COUNTIFS('Tracking Data'!O$3:O$1000,"&lt;="&amp;B276,'Tracking Data'!P$3:P$1000,"="&amp;""),"")</f>
        <v/>
      </c>
      <c r="H276" t="str">
        <f t="shared" ca="1" si="21"/>
        <v/>
      </c>
      <c r="I276" t="str">
        <f ca="1">IF(TODAY()&gt;=$A276,COUNTIFS('Tracking Data'!P$3:P$1000,"&lt;="&amp;A276,'Tracking Data'!Q$3:Q$1000,"="&amp;""),"")</f>
        <v/>
      </c>
      <c r="J276" t="str">
        <f ca="1">IF(TODAY()&gt;=$A276,COUNTIFS('Tracking Data'!Q$3:Q$1000,"&lt;="&amp;B276,'Tracking Data'!R$3:R$1000,"="&amp;""),"")</f>
        <v/>
      </c>
      <c r="K276" t="str">
        <f t="shared" ca="1" si="22"/>
        <v/>
      </c>
      <c r="L276" t="str">
        <f ca="1">IF(TODAY()&gt;=A276,COUNTIFS('Tracking Data'!R$3:R$1000,"&lt;="&amp;A276),"")</f>
        <v/>
      </c>
      <c r="M276" t="str">
        <f t="shared" ca="1" si="19"/>
        <v/>
      </c>
    </row>
    <row r="277" spans="1:13" x14ac:dyDescent="0.25">
      <c r="A277" s="4">
        <v>43074</v>
      </c>
      <c r="B277" t="str">
        <f ca="1">IF(TODAY()&gt;=$A277,COUNTIFS('Tracking Data'!K$3:K$1000,"&lt;="&amp;A277,'Tracking Data'!L$3:L$1000,"="&amp;""),"")</f>
        <v/>
      </c>
      <c r="C277" t="str">
        <f ca="1">IF(TODAY()&gt;=$A277,COUNTIFS('Tracking Data'!L$3:L$1000,"&lt;="&amp;B277,'Tracking Data'!M$3:M$1000,"="&amp;""),"")</f>
        <v/>
      </c>
      <c r="D277" t="str">
        <f ca="1">IF(TODAY()&gt;=$A277,COUNTIFS('Tracking Data'!M$3:M$1000,"&lt;="&amp;C277,'Tracking Data'!N$3:N$1000,"="&amp;""),"")</f>
        <v/>
      </c>
      <c r="E277" t="str">
        <f t="shared" ca="1" si="20"/>
        <v/>
      </c>
      <c r="F277" t="str">
        <f ca="1">IF(TODAY()&gt;=$A277,COUNTIFS('Tracking Data'!N$3:N$1000,"&lt;="&amp;A277,'Tracking Data'!O$3:O$1000,"="&amp;""),"")</f>
        <v/>
      </c>
      <c r="G277" t="str">
        <f ca="1">IF(TODAY()&gt;=$A277,COUNTIFS('Tracking Data'!O$3:O$1000,"&lt;="&amp;B277,'Tracking Data'!P$3:P$1000,"="&amp;""),"")</f>
        <v/>
      </c>
      <c r="H277" t="str">
        <f t="shared" ca="1" si="21"/>
        <v/>
      </c>
      <c r="I277" t="str">
        <f ca="1">IF(TODAY()&gt;=$A277,COUNTIFS('Tracking Data'!P$3:P$1000,"&lt;="&amp;A277,'Tracking Data'!Q$3:Q$1000,"="&amp;""),"")</f>
        <v/>
      </c>
      <c r="J277" t="str">
        <f ca="1">IF(TODAY()&gt;=$A277,COUNTIFS('Tracking Data'!Q$3:Q$1000,"&lt;="&amp;B277,'Tracking Data'!R$3:R$1000,"="&amp;""),"")</f>
        <v/>
      </c>
      <c r="K277" t="str">
        <f t="shared" ca="1" si="22"/>
        <v/>
      </c>
      <c r="L277" t="str">
        <f ca="1">IF(TODAY()&gt;=A277,COUNTIFS('Tracking Data'!R$3:R$1000,"&lt;="&amp;A277),"")</f>
        <v/>
      </c>
      <c r="M277" t="str">
        <f t="shared" ca="1" si="19"/>
        <v/>
      </c>
    </row>
    <row r="278" spans="1:13" x14ac:dyDescent="0.25">
      <c r="A278" s="4">
        <v>43075</v>
      </c>
      <c r="B278" t="str">
        <f ca="1">IF(TODAY()&gt;=$A278,COUNTIFS('Tracking Data'!K$3:K$1000,"&lt;="&amp;A278,'Tracking Data'!L$3:L$1000,"="&amp;""),"")</f>
        <v/>
      </c>
      <c r="C278" t="str">
        <f ca="1">IF(TODAY()&gt;=$A278,COUNTIFS('Tracking Data'!L$3:L$1000,"&lt;="&amp;B278,'Tracking Data'!M$3:M$1000,"="&amp;""),"")</f>
        <v/>
      </c>
      <c r="D278" t="str">
        <f ca="1">IF(TODAY()&gt;=$A278,COUNTIFS('Tracking Data'!M$3:M$1000,"&lt;="&amp;C278,'Tracking Data'!N$3:N$1000,"="&amp;""),"")</f>
        <v/>
      </c>
      <c r="E278" t="str">
        <f t="shared" ca="1" si="20"/>
        <v/>
      </c>
      <c r="F278" t="str">
        <f ca="1">IF(TODAY()&gt;=$A278,COUNTIFS('Tracking Data'!N$3:N$1000,"&lt;="&amp;A278,'Tracking Data'!O$3:O$1000,"="&amp;""),"")</f>
        <v/>
      </c>
      <c r="G278" t="str">
        <f ca="1">IF(TODAY()&gt;=$A278,COUNTIFS('Tracking Data'!O$3:O$1000,"&lt;="&amp;B278,'Tracking Data'!P$3:P$1000,"="&amp;""),"")</f>
        <v/>
      </c>
      <c r="H278" t="str">
        <f t="shared" ca="1" si="21"/>
        <v/>
      </c>
      <c r="I278" t="str">
        <f ca="1">IF(TODAY()&gt;=$A278,COUNTIFS('Tracking Data'!P$3:P$1000,"&lt;="&amp;A278,'Tracking Data'!Q$3:Q$1000,"="&amp;""),"")</f>
        <v/>
      </c>
      <c r="J278" t="str">
        <f ca="1">IF(TODAY()&gt;=$A278,COUNTIFS('Tracking Data'!Q$3:Q$1000,"&lt;="&amp;B278,'Tracking Data'!R$3:R$1000,"="&amp;""),"")</f>
        <v/>
      </c>
      <c r="K278" t="str">
        <f t="shared" ca="1" si="22"/>
        <v/>
      </c>
      <c r="L278" t="str">
        <f ca="1">IF(TODAY()&gt;=A278,COUNTIFS('Tracking Data'!R$3:R$1000,"&lt;="&amp;A278),"")</f>
        <v/>
      </c>
      <c r="M278" t="str">
        <f t="shared" ca="1" si="19"/>
        <v/>
      </c>
    </row>
    <row r="279" spans="1:13" x14ac:dyDescent="0.25">
      <c r="A279" s="4">
        <v>43076</v>
      </c>
      <c r="B279" t="str">
        <f ca="1">IF(TODAY()&gt;=$A279,COUNTIFS('Tracking Data'!K$3:K$1000,"&lt;="&amp;A279,'Tracking Data'!L$3:L$1000,"="&amp;""),"")</f>
        <v/>
      </c>
      <c r="C279" t="str">
        <f ca="1">IF(TODAY()&gt;=$A279,COUNTIFS('Tracking Data'!L$3:L$1000,"&lt;="&amp;B279,'Tracking Data'!M$3:M$1000,"="&amp;""),"")</f>
        <v/>
      </c>
      <c r="D279" t="str">
        <f ca="1">IF(TODAY()&gt;=$A279,COUNTIFS('Tracking Data'!M$3:M$1000,"&lt;="&amp;C279,'Tracking Data'!N$3:N$1000,"="&amp;""),"")</f>
        <v/>
      </c>
      <c r="E279" t="str">
        <f t="shared" ca="1" si="20"/>
        <v/>
      </c>
      <c r="F279" t="str">
        <f ca="1">IF(TODAY()&gt;=$A279,COUNTIFS('Tracking Data'!N$3:N$1000,"&lt;="&amp;A279,'Tracking Data'!O$3:O$1000,"="&amp;""),"")</f>
        <v/>
      </c>
      <c r="G279" t="str">
        <f ca="1">IF(TODAY()&gt;=$A279,COUNTIFS('Tracking Data'!O$3:O$1000,"&lt;="&amp;B279,'Tracking Data'!P$3:P$1000,"="&amp;""),"")</f>
        <v/>
      </c>
      <c r="H279" t="str">
        <f t="shared" ca="1" si="21"/>
        <v/>
      </c>
      <c r="I279" t="str">
        <f ca="1">IF(TODAY()&gt;=$A279,COUNTIFS('Tracking Data'!P$3:P$1000,"&lt;="&amp;A279,'Tracking Data'!Q$3:Q$1000,"="&amp;""),"")</f>
        <v/>
      </c>
      <c r="J279" t="str">
        <f ca="1">IF(TODAY()&gt;=$A279,COUNTIFS('Tracking Data'!Q$3:Q$1000,"&lt;="&amp;B279,'Tracking Data'!R$3:R$1000,"="&amp;""),"")</f>
        <v/>
      </c>
      <c r="K279" t="str">
        <f t="shared" ca="1" si="22"/>
        <v/>
      </c>
      <c r="L279" t="str">
        <f ca="1">IF(TODAY()&gt;=A279,COUNTIFS('Tracking Data'!R$3:R$1000,"&lt;="&amp;A279),"")</f>
        <v/>
      </c>
      <c r="M279" t="str">
        <f t="shared" ca="1" si="19"/>
        <v/>
      </c>
    </row>
    <row r="280" spans="1:13" x14ac:dyDescent="0.25">
      <c r="A280" s="4">
        <v>43077</v>
      </c>
      <c r="B280" t="str">
        <f ca="1">IF(TODAY()&gt;=$A280,COUNTIFS('Tracking Data'!K$3:K$1000,"&lt;="&amp;A280,'Tracking Data'!L$3:L$1000,"="&amp;""),"")</f>
        <v/>
      </c>
      <c r="C280" t="str">
        <f ca="1">IF(TODAY()&gt;=$A280,COUNTIFS('Tracking Data'!L$3:L$1000,"&lt;="&amp;B280,'Tracking Data'!M$3:M$1000,"="&amp;""),"")</f>
        <v/>
      </c>
      <c r="D280" t="str">
        <f ca="1">IF(TODAY()&gt;=$A280,COUNTIFS('Tracking Data'!M$3:M$1000,"&lt;="&amp;C280,'Tracking Data'!N$3:N$1000,"="&amp;""),"")</f>
        <v/>
      </c>
      <c r="E280" t="str">
        <f t="shared" ca="1" si="20"/>
        <v/>
      </c>
      <c r="F280" t="str">
        <f ca="1">IF(TODAY()&gt;=$A280,COUNTIFS('Tracking Data'!N$3:N$1000,"&lt;="&amp;A280,'Tracking Data'!O$3:O$1000,"="&amp;""),"")</f>
        <v/>
      </c>
      <c r="G280" t="str">
        <f ca="1">IF(TODAY()&gt;=$A280,COUNTIFS('Tracking Data'!O$3:O$1000,"&lt;="&amp;B280,'Tracking Data'!P$3:P$1000,"="&amp;""),"")</f>
        <v/>
      </c>
      <c r="H280" t="str">
        <f t="shared" ca="1" si="21"/>
        <v/>
      </c>
      <c r="I280" t="str">
        <f ca="1">IF(TODAY()&gt;=$A280,COUNTIFS('Tracking Data'!P$3:P$1000,"&lt;="&amp;A280,'Tracking Data'!Q$3:Q$1000,"="&amp;""),"")</f>
        <v/>
      </c>
      <c r="J280" t="str">
        <f ca="1">IF(TODAY()&gt;=$A280,COUNTIFS('Tracking Data'!Q$3:Q$1000,"&lt;="&amp;B280,'Tracking Data'!R$3:R$1000,"="&amp;""),"")</f>
        <v/>
      </c>
      <c r="K280" t="str">
        <f t="shared" ca="1" si="22"/>
        <v/>
      </c>
      <c r="L280" t="str">
        <f ca="1">IF(TODAY()&gt;=A280,COUNTIFS('Tracking Data'!R$3:R$1000,"&lt;="&amp;A280),"")</f>
        <v/>
      </c>
      <c r="M280" t="str">
        <f t="shared" ca="1" si="19"/>
        <v/>
      </c>
    </row>
    <row r="281" spans="1:13" x14ac:dyDescent="0.25">
      <c r="A281" s="4">
        <v>43078</v>
      </c>
      <c r="B281" t="str">
        <f ca="1">IF(TODAY()&gt;=$A281,COUNTIFS('Tracking Data'!K$3:K$1000,"&lt;="&amp;A281,'Tracking Data'!L$3:L$1000,"="&amp;""),"")</f>
        <v/>
      </c>
      <c r="C281" t="str">
        <f ca="1">IF(TODAY()&gt;=$A281,COUNTIFS('Tracking Data'!L$3:L$1000,"&lt;="&amp;B281,'Tracking Data'!M$3:M$1000,"="&amp;""),"")</f>
        <v/>
      </c>
      <c r="D281" t="str">
        <f ca="1">IF(TODAY()&gt;=$A281,COUNTIFS('Tracking Data'!M$3:M$1000,"&lt;="&amp;C281,'Tracking Data'!N$3:N$1000,"="&amp;""),"")</f>
        <v/>
      </c>
      <c r="E281" t="str">
        <f t="shared" ca="1" si="20"/>
        <v/>
      </c>
      <c r="F281" t="str">
        <f ca="1">IF(TODAY()&gt;=$A281,COUNTIFS('Tracking Data'!N$3:N$1000,"&lt;="&amp;A281,'Tracking Data'!O$3:O$1000,"="&amp;""),"")</f>
        <v/>
      </c>
      <c r="G281" t="str">
        <f ca="1">IF(TODAY()&gt;=$A281,COUNTIFS('Tracking Data'!O$3:O$1000,"&lt;="&amp;B281,'Tracking Data'!P$3:P$1000,"="&amp;""),"")</f>
        <v/>
      </c>
      <c r="H281" t="str">
        <f t="shared" ca="1" si="21"/>
        <v/>
      </c>
      <c r="I281" t="str">
        <f ca="1">IF(TODAY()&gt;=$A281,COUNTIFS('Tracking Data'!P$3:P$1000,"&lt;="&amp;A281,'Tracking Data'!Q$3:Q$1000,"="&amp;""),"")</f>
        <v/>
      </c>
      <c r="J281" t="str">
        <f ca="1">IF(TODAY()&gt;=$A281,COUNTIFS('Tracking Data'!Q$3:Q$1000,"&lt;="&amp;B281,'Tracking Data'!R$3:R$1000,"="&amp;""),"")</f>
        <v/>
      </c>
      <c r="K281" t="str">
        <f t="shared" ca="1" si="22"/>
        <v/>
      </c>
      <c r="L281" t="str">
        <f ca="1">IF(TODAY()&gt;=A281,COUNTIFS('Tracking Data'!R$3:R$1000,"&lt;="&amp;A281),"")</f>
        <v/>
      </c>
      <c r="M281" t="str">
        <f t="shared" ca="1" si="19"/>
        <v/>
      </c>
    </row>
    <row r="282" spans="1:13" x14ac:dyDescent="0.25">
      <c r="A282" s="4">
        <v>43079</v>
      </c>
      <c r="B282" t="str">
        <f ca="1">IF(TODAY()&gt;=$A282,COUNTIFS('Tracking Data'!K$3:K$1000,"&lt;="&amp;A282,'Tracking Data'!L$3:L$1000,"="&amp;""),"")</f>
        <v/>
      </c>
      <c r="C282" t="str">
        <f ca="1">IF(TODAY()&gt;=$A282,COUNTIFS('Tracking Data'!L$3:L$1000,"&lt;="&amp;B282,'Tracking Data'!M$3:M$1000,"="&amp;""),"")</f>
        <v/>
      </c>
      <c r="D282" t="str">
        <f ca="1">IF(TODAY()&gt;=$A282,COUNTIFS('Tracking Data'!M$3:M$1000,"&lt;="&amp;C282,'Tracking Data'!N$3:N$1000,"="&amp;""),"")</f>
        <v/>
      </c>
      <c r="E282" t="str">
        <f t="shared" ca="1" si="20"/>
        <v/>
      </c>
      <c r="F282" t="str">
        <f ca="1">IF(TODAY()&gt;=$A282,COUNTIFS('Tracking Data'!N$3:N$1000,"&lt;="&amp;A282,'Tracking Data'!O$3:O$1000,"="&amp;""),"")</f>
        <v/>
      </c>
      <c r="G282" t="str">
        <f ca="1">IF(TODAY()&gt;=$A282,COUNTIFS('Tracking Data'!O$3:O$1000,"&lt;="&amp;B282,'Tracking Data'!P$3:P$1000,"="&amp;""),"")</f>
        <v/>
      </c>
      <c r="H282" t="str">
        <f t="shared" ca="1" si="21"/>
        <v/>
      </c>
      <c r="I282" t="str">
        <f ca="1">IF(TODAY()&gt;=$A282,COUNTIFS('Tracking Data'!P$3:P$1000,"&lt;="&amp;A282,'Tracking Data'!Q$3:Q$1000,"="&amp;""),"")</f>
        <v/>
      </c>
      <c r="J282" t="str">
        <f ca="1">IF(TODAY()&gt;=$A282,COUNTIFS('Tracking Data'!Q$3:Q$1000,"&lt;="&amp;B282,'Tracking Data'!R$3:R$1000,"="&amp;""),"")</f>
        <v/>
      </c>
      <c r="K282" t="str">
        <f t="shared" ca="1" si="22"/>
        <v/>
      </c>
      <c r="L282" t="str">
        <f ca="1">IF(TODAY()&gt;=A282,COUNTIFS('Tracking Data'!R$3:R$1000,"&lt;="&amp;A282),"")</f>
        <v/>
      </c>
      <c r="M282" t="str">
        <f t="shared" ca="1" si="19"/>
        <v/>
      </c>
    </row>
    <row r="283" spans="1:13" x14ac:dyDescent="0.25">
      <c r="A283" s="4">
        <v>43080</v>
      </c>
      <c r="B283" t="str">
        <f ca="1">IF(TODAY()&gt;=$A283,COUNTIFS('Tracking Data'!K$3:K$1000,"&lt;="&amp;A283,'Tracking Data'!L$3:L$1000,"="&amp;""),"")</f>
        <v/>
      </c>
      <c r="C283" t="str">
        <f ca="1">IF(TODAY()&gt;=$A283,COUNTIFS('Tracking Data'!L$3:L$1000,"&lt;="&amp;B283,'Tracking Data'!M$3:M$1000,"="&amp;""),"")</f>
        <v/>
      </c>
      <c r="D283" t="str">
        <f ca="1">IF(TODAY()&gt;=$A283,COUNTIFS('Tracking Data'!M$3:M$1000,"&lt;="&amp;C283,'Tracking Data'!N$3:N$1000,"="&amp;""),"")</f>
        <v/>
      </c>
      <c r="E283" t="str">
        <f t="shared" ca="1" si="20"/>
        <v/>
      </c>
      <c r="F283" t="str">
        <f ca="1">IF(TODAY()&gt;=$A283,COUNTIFS('Tracking Data'!N$3:N$1000,"&lt;="&amp;A283,'Tracking Data'!O$3:O$1000,"="&amp;""),"")</f>
        <v/>
      </c>
      <c r="G283" t="str">
        <f ca="1">IF(TODAY()&gt;=$A283,COUNTIFS('Tracking Data'!O$3:O$1000,"&lt;="&amp;B283,'Tracking Data'!P$3:P$1000,"="&amp;""),"")</f>
        <v/>
      </c>
      <c r="H283" t="str">
        <f t="shared" ca="1" si="21"/>
        <v/>
      </c>
      <c r="I283" t="str">
        <f ca="1">IF(TODAY()&gt;=$A283,COUNTIFS('Tracking Data'!P$3:P$1000,"&lt;="&amp;A283,'Tracking Data'!Q$3:Q$1000,"="&amp;""),"")</f>
        <v/>
      </c>
      <c r="J283" t="str">
        <f ca="1">IF(TODAY()&gt;=$A283,COUNTIFS('Tracking Data'!Q$3:Q$1000,"&lt;="&amp;B283,'Tracking Data'!R$3:R$1000,"="&amp;""),"")</f>
        <v/>
      </c>
      <c r="K283" t="str">
        <f t="shared" ca="1" si="22"/>
        <v/>
      </c>
      <c r="L283" t="str">
        <f ca="1">IF(TODAY()&gt;=A283,COUNTIFS('Tracking Data'!R$3:R$1000,"&lt;="&amp;A283),"")</f>
        <v/>
      </c>
      <c r="M283" t="str">
        <f t="shared" ca="1" si="19"/>
        <v/>
      </c>
    </row>
    <row r="284" spans="1:13" x14ac:dyDescent="0.25">
      <c r="A284" s="4">
        <v>43081</v>
      </c>
      <c r="B284" t="str">
        <f ca="1">IF(TODAY()&gt;=$A284,COUNTIFS('Tracking Data'!K$3:K$1000,"&lt;="&amp;A284,'Tracking Data'!L$3:L$1000,"="&amp;""),"")</f>
        <v/>
      </c>
      <c r="C284" t="str">
        <f ca="1">IF(TODAY()&gt;=$A284,COUNTIFS('Tracking Data'!L$3:L$1000,"&lt;="&amp;B284,'Tracking Data'!M$3:M$1000,"="&amp;""),"")</f>
        <v/>
      </c>
      <c r="D284" t="str">
        <f ca="1">IF(TODAY()&gt;=$A284,COUNTIFS('Tracking Data'!M$3:M$1000,"&lt;="&amp;C284,'Tracking Data'!N$3:N$1000,"="&amp;""),"")</f>
        <v/>
      </c>
      <c r="E284" t="str">
        <f t="shared" ca="1" si="20"/>
        <v/>
      </c>
      <c r="F284" t="str">
        <f ca="1">IF(TODAY()&gt;=$A284,COUNTIFS('Tracking Data'!N$3:N$1000,"&lt;="&amp;A284,'Tracking Data'!O$3:O$1000,"="&amp;""),"")</f>
        <v/>
      </c>
      <c r="G284" t="str">
        <f ca="1">IF(TODAY()&gt;=$A284,COUNTIFS('Tracking Data'!O$3:O$1000,"&lt;="&amp;B284,'Tracking Data'!P$3:P$1000,"="&amp;""),"")</f>
        <v/>
      </c>
      <c r="H284" t="str">
        <f t="shared" ca="1" si="21"/>
        <v/>
      </c>
      <c r="I284" t="str">
        <f ca="1">IF(TODAY()&gt;=$A284,COUNTIFS('Tracking Data'!P$3:P$1000,"&lt;="&amp;A284,'Tracking Data'!Q$3:Q$1000,"="&amp;""),"")</f>
        <v/>
      </c>
      <c r="J284" t="str">
        <f ca="1">IF(TODAY()&gt;=$A284,COUNTIFS('Tracking Data'!Q$3:Q$1000,"&lt;="&amp;B284,'Tracking Data'!R$3:R$1000,"="&amp;""),"")</f>
        <v/>
      </c>
      <c r="K284" t="str">
        <f t="shared" ca="1" si="22"/>
        <v/>
      </c>
      <c r="L284" t="str">
        <f ca="1">IF(TODAY()&gt;=A284,COUNTIFS('Tracking Data'!R$3:R$1000,"&lt;="&amp;A284),"")</f>
        <v/>
      </c>
      <c r="M284" t="str">
        <f t="shared" ca="1" si="19"/>
        <v/>
      </c>
    </row>
    <row r="285" spans="1:13" x14ac:dyDescent="0.25">
      <c r="A285" s="4">
        <v>43082</v>
      </c>
      <c r="B285" t="str">
        <f ca="1">IF(TODAY()&gt;=$A285,COUNTIFS('Tracking Data'!K$3:K$1000,"&lt;="&amp;A285,'Tracking Data'!L$3:L$1000,"="&amp;""),"")</f>
        <v/>
      </c>
      <c r="C285" t="str">
        <f ca="1">IF(TODAY()&gt;=$A285,COUNTIFS('Tracking Data'!L$3:L$1000,"&lt;="&amp;B285,'Tracking Data'!M$3:M$1000,"="&amp;""),"")</f>
        <v/>
      </c>
      <c r="D285" t="str">
        <f ca="1">IF(TODAY()&gt;=$A285,COUNTIFS('Tracking Data'!M$3:M$1000,"&lt;="&amp;C285,'Tracking Data'!N$3:N$1000,"="&amp;""),"")</f>
        <v/>
      </c>
      <c r="E285" t="str">
        <f t="shared" ca="1" si="20"/>
        <v/>
      </c>
      <c r="F285" t="str">
        <f ca="1">IF(TODAY()&gt;=$A285,COUNTIFS('Tracking Data'!N$3:N$1000,"&lt;="&amp;A285,'Tracking Data'!O$3:O$1000,"="&amp;""),"")</f>
        <v/>
      </c>
      <c r="G285" t="str">
        <f ca="1">IF(TODAY()&gt;=$A285,COUNTIFS('Tracking Data'!O$3:O$1000,"&lt;="&amp;B285,'Tracking Data'!P$3:P$1000,"="&amp;""),"")</f>
        <v/>
      </c>
      <c r="H285" t="str">
        <f t="shared" ca="1" si="21"/>
        <v/>
      </c>
      <c r="I285" t="str">
        <f ca="1">IF(TODAY()&gt;=$A285,COUNTIFS('Tracking Data'!P$3:P$1000,"&lt;="&amp;A285,'Tracking Data'!Q$3:Q$1000,"="&amp;""),"")</f>
        <v/>
      </c>
      <c r="J285" t="str">
        <f ca="1">IF(TODAY()&gt;=$A285,COUNTIFS('Tracking Data'!Q$3:Q$1000,"&lt;="&amp;B285,'Tracking Data'!R$3:R$1000,"="&amp;""),"")</f>
        <v/>
      </c>
      <c r="K285" t="str">
        <f t="shared" ca="1" si="22"/>
        <v/>
      </c>
      <c r="L285" t="str">
        <f ca="1">IF(TODAY()&gt;=A285,COUNTIFS('Tracking Data'!R$3:R$1000,"&lt;="&amp;A285),"")</f>
        <v/>
      </c>
      <c r="M285" t="str">
        <f t="shared" ca="1" si="19"/>
        <v/>
      </c>
    </row>
    <row r="286" spans="1:13" x14ac:dyDescent="0.25">
      <c r="A286" s="4">
        <v>43083</v>
      </c>
      <c r="B286" t="str">
        <f ca="1">IF(TODAY()&gt;=$A286,COUNTIFS('Tracking Data'!K$3:K$1000,"&lt;="&amp;A286,'Tracking Data'!L$3:L$1000,"="&amp;""),"")</f>
        <v/>
      </c>
      <c r="C286" t="str">
        <f ca="1">IF(TODAY()&gt;=$A286,COUNTIFS('Tracking Data'!L$3:L$1000,"&lt;="&amp;B286,'Tracking Data'!M$3:M$1000,"="&amp;""),"")</f>
        <v/>
      </c>
      <c r="D286" t="str">
        <f ca="1">IF(TODAY()&gt;=$A286,COUNTIFS('Tracking Data'!M$3:M$1000,"&lt;="&amp;C286,'Tracking Data'!N$3:N$1000,"="&amp;""),"")</f>
        <v/>
      </c>
      <c r="E286" t="str">
        <f t="shared" ca="1" si="20"/>
        <v/>
      </c>
      <c r="F286" t="str">
        <f ca="1">IF(TODAY()&gt;=$A286,COUNTIFS('Tracking Data'!N$3:N$1000,"&lt;="&amp;A286,'Tracking Data'!O$3:O$1000,"="&amp;""),"")</f>
        <v/>
      </c>
      <c r="G286" t="str">
        <f ca="1">IF(TODAY()&gt;=$A286,COUNTIFS('Tracking Data'!O$3:O$1000,"&lt;="&amp;B286,'Tracking Data'!P$3:P$1000,"="&amp;""),"")</f>
        <v/>
      </c>
      <c r="H286" t="str">
        <f t="shared" ca="1" si="21"/>
        <v/>
      </c>
      <c r="I286" t="str">
        <f ca="1">IF(TODAY()&gt;=$A286,COUNTIFS('Tracking Data'!P$3:P$1000,"&lt;="&amp;A286,'Tracking Data'!Q$3:Q$1000,"="&amp;""),"")</f>
        <v/>
      </c>
      <c r="J286" t="str">
        <f ca="1">IF(TODAY()&gt;=$A286,COUNTIFS('Tracking Data'!Q$3:Q$1000,"&lt;="&amp;B286,'Tracking Data'!R$3:R$1000,"="&amp;""),"")</f>
        <v/>
      </c>
      <c r="K286" t="str">
        <f t="shared" ca="1" si="22"/>
        <v/>
      </c>
      <c r="L286" t="str">
        <f ca="1">IF(TODAY()&gt;=A286,COUNTIFS('Tracking Data'!R$3:R$1000,"&lt;="&amp;A286),"")</f>
        <v/>
      </c>
      <c r="M286" t="str">
        <f t="shared" ca="1" si="19"/>
        <v/>
      </c>
    </row>
    <row r="287" spans="1:13" x14ac:dyDescent="0.25">
      <c r="A287" s="4">
        <v>43084</v>
      </c>
      <c r="B287" t="str">
        <f ca="1">IF(TODAY()&gt;=$A287,COUNTIFS('Tracking Data'!K$3:K$1000,"&lt;="&amp;A287,'Tracking Data'!L$3:L$1000,"="&amp;""),"")</f>
        <v/>
      </c>
      <c r="C287" t="str">
        <f ca="1">IF(TODAY()&gt;=$A287,COUNTIFS('Tracking Data'!L$3:L$1000,"&lt;="&amp;B287,'Tracking Data'!M$3:M$1000,"="&amp;""),"")</f>
        <v/>
      </c>
      <c r="D287" t="str">
        <f ca="1">IF(TODAY()&gt;=$A287,COUNTIFS('Tracking Data'!M$3:M$1000,"&lt;="&amp;C287,'Tracking Data'!N$3:N$1000,"="&amp;""),"")</f>
        <v/>
      </c>
      <c r="E287" t="str">
        <f t="shared" ca="1" si="20"/>
        <v/>
      </c>
      <c r="F287" t="str">
        <f ca="1">IF(TODAY()&gt;=$A287,COUNTIFS('Tracking Data'!N$3:N$1000,"&lt;="&amp;A287,'Tracking Data'!O$3:O$1000,"="&amp;""),"")</f>
        <v/>
      </c>
      <c r="G287" t="str">
        <f ca="1">IF(TODAY()&gt;=$A287,COUNTIFS('Tracking Data'!O$3:O$1000,"&lt;="&amp;B287,'Tracking Data'!P$3:P$1000,"="&amp;""),"")</f>
        <v/>
      </c>
      <c r="H287" t="str">
        <f t="shared" ca="1" si="21"/>
        <v/>
      </c>
      <c r="I287" t="str">
        <f ca="1">IF(TODAY()&gt;=$A287,COUNTIFS('Tracking Data'!P$3:P$1000,"&lt;="&amp;A287,'Tracking Data'!Q$3:Q$1000,"="&amp;""),"")</f>
        <v/>
      </c>
      <c r="J287" t="str">
        <f ca="1">IF(TODAY()&gt;=$A287,COUNTIFS('Tracking Data'!Q$3:Q$1000,"&lt;="&amp;B287,'Tracking Data'!R$3:R$1000,"="&amp;""),"")</f>
        <v/>
      </c>
      <c r="K287" t="str">
        <f t="shared" ca="1" si="22"/>
        <v/>
      </c>
      <c r="L287" t="str">
        <f ca="1">IF(TODAY()&gt;=A287,COUNTIFS('Tracking Data'!R$3:R$1000,"&lt;="&amp;A287),"")</f>
        <v/>
      </c>
      <c r="M287" t="str">
        <f t="shared" ca="1" si="19"/>
        <v/>
      </c>
    </row>
    <row r="288" spans="1:13" x14ac:dyDescent="0.25">
      <c r="A288" s="4">
        <v>43085</v>
      </c>
      <c r="B288" t="str">
        <f ca="1">IF(TODAY()&gt;=$A288,COUNTIFS('Tracking Data'!K$3:K$1000,"&lt;="&amp;A288,'Tracking Data'!L$3:L$1000,"="&amp;""),"")</f>
        <v/>
      </c>
      <c r="C288" t="str">
        <f ca="1">IF(TODAY()&gt;=$A288,COUNTIFS('Tracking Data'!L$3:L$1000,"&lt;="&amp;B288,'Tracking Data'!M$3:M$1000,"="&amp;""),"")</f>
        <v/>
      </c>
      <c r="D288" t="str">
        <f ca="1">IF(TODAY()&gt;=$A288,COUNTIFS('Tracking Data'!M$3:M$1000,"&lt;="&amp;C288,'Tracking Data'!N$3:N$1000,"="&amp;""),"")</f>
        <v/>
      </c>
      <c r="E288" t="str">
        <f t="shared" ca="1" si="20"/>
        <v/>
      </c>
      <c r="F288" t="str">
        <f ca="1">IF(TODAY()&gt;=$A288,COUNTIFS('Tracking Data'!N$3:N$1000,"&lt;="&amp;A288,'Tracking Data'!O$3:O$1000,"="&amp;""),"")</f>
        <v/>
      </c>
      <c r="G288" t="str">
        <f ca="1">IF(TODAY()&gt;=$A288,COUNTIFS('Tracking Data'!O$3:O$1000,"&lt;="&amp;B288,'Tracking Data'!P$3:P$1000,"="&amp;""),"")</f>
        <v/>
      </c>
      <c r="H288" t="str">
        <f t="shared" ca="1" si="21"/>
        <v/>
      </c>
      <c r="I288" t="str">
        <f ca="1">IF(TODAY()&gt;=$A288,COUNTIFS('Tracking Data'!P$3:P$1000,"&lt;="&amp;A288,'Tracking Data'!Q$3:Q$1000,"="&amp;""),"")</f>
        <v/>
      </c>
      <c r="J288" t="str">
        <f ca="1">IF(TODAY()&gt;=$A288,COUNTIFS('Tracking Data'!Q$3:Q$1000,"&lt;="&amp;B288,'Tracking Data'!R$3:R$1000,"="&amp;""),"")</f>
        <v/>
      </c>
      <c r="K288" t="str">
        <f t="shared" ca="1" si="22"/>
        <v/>
      </c>
      <c r="L288" t="str">
        <f ca="1">IF(TODAY()&gt;=A288,COUNTIFS('Tracking Data'!R$3:R$1000,"&lt;="&amp;A288),"")</f>
        <v/>
      </c>
      <c r="M288" t="str">
        <f t="shared" ca="1" si="19"/>
        <v/>
      </c>
    </row>
    <row r="289" spans="1:13" x14ac:dyDescent="0.25">
      <c r="A289" s="4">
        <v>43086</v>
      </c>
      <c r="B289" t="str">
        <f ca="1">IF(TODAY()&gt;=$A289,COUNTIFS('Tracking Data'!K$3:K$1000,"&lt;="&amp;A289,'Tracking Data'!L$3:L$1000,"="&amp;""),"")</f>
        <v/>
      </c>
      <c r="C289" t="str">
        <f ca="1">IF(TODAY()&gt;=$A289,COUNTIFS('Tracking Data'!L$3:L$1000,"&lt;="&amp;B289,'Tracking Data'!M$3:M$1000,"="&amp;""),"")</f>
        <v/>
      </c>
      <c r="D289" t="str">
        <f ca="1">IF(TODAY()&gt;=$A289,COUNTIFS('Tracking Data'!M$3:M$1000,"&lt;="&amp;C289,'Tracking Data'!N$3:N$1000,"="&amp;""),"")</f>
        <v/>
      </c>
      <c r="E289" t="str">
        <f t="shared" ca="1" si="20"/>
        <v/>
      </c>
      <c r="F289" t="str">
        <f ca="1">IF(TODAY()&gt;=$A289,COUNTIFS('Tracking Data'!N$3:N$1000,"&lt;="&amp;A289,'Tracking Data'!O$3:O$1000,"="&amp;""),"")</f>
        <v/>
      </c>
      <c r="G289" t="str">
        <f ca="1">IF(TODAY()&gt;=$A289,COUNTIFS('Tracking Data'!O$3:O$1000,"&lt;="&amp;B289,'Tracking Data'!P$3:P$1000,"="&amp;""),"")</f>
        <v/>
      </c>
      <c r="H289" t="str">
        <f t="shared" ca="1" si="21"/>
        <v/>
      </c>
      <c r="I289" t="str">
        <f ca="1">IF(TODAY()&gt;=$A289,COUNTIFS('Tracking Data'!P$3:P$1000,"&lt;="&amp;A289,'Tracking Data'!Q$3:Q$1000,"="&amp;""),"")</f>
        <v/>
      </c>
      <c r="J289" t="str">
        <f ca="1">IF(TODAY()&gt;=$A289,COUNTIFS('Tracking Data'!Q$3:Q$1000,"&lt;="&amp;B289,'Tracking Data'!R$3:R$1000,"="&amp;""),"")</f>
        <v/>
      </c>
      <c r="K289" t="str">
        <f t="shared" ca="1" si="22"/>
        <v/>
      </c>
      <c r="L289" t="str">
        <f ca="1">IF(TODAY()&gt;=A289,COUNTIFS('Tracking Data'!R$3:R$1000,"&lt;="&amp;A289),"")</f>
        <v/>
      </c>
      <c r="M289" t="str">
        <f t="shared" ca="1" si="19"/>
        <v/>
      </c>
    </row>
    <row r="290" spans="1:13" x14ac:dyDescent="0.25">
      <c r="A290" s="4">
        <v>43087</v>
      </c>
      <c r="B290" t="str">
        <f ca="1">IF(TODAY()&gt;=$A290,COUNTIFS('Tracking Data'!K$3:K$1000,"&lt;="&amp;A290,'Tracking Data'!L$3:L$1000,"="&amp;""),"")</f>
        <v/>
      </c>
      <c r="C290" t="str">
        <f ca="1">IF(TODAY()&gt;=$A290,COUNTIFS('Tracking Data'!L$3:L$1000,"&lt;="&amp;B290,'Tracking Data'!M$3:M$1000,"="&amp;""),"")</f>
        <v/>
      </c>
      <c r="D290" t="str">
        <f ca="1">IF(TODAY()&gt;=$A290,COUNTIFS('Tracking Data'!M$3:M$1000,"&lt;="&amp;C290,'Tracking Data'!N$3:N$1000,"="&amp;""),"")</f>
        <v/>
      </c>
      <c r="E290" t="str">
        <f t="shared" ca="1" si="20"/>
        <v/>
      </c>
      <c r="F290" t="str">
        <f ca="1">IF(TODAY()&gt;=$A290,COUNTIFS('Tracking Data'!N$3:N$1000,"&lt;="&amp;A290,'Tracking Data'!O$3:O$1000,"="&amp;""),"")</f>
        <v/>
      </c>
      <c r="G290" t="str">
        <f ca="1">IF(TODAY()&gt;=$A290,COUNTIFS('Tracking Data'!O$3:O$1000,"&lt;="&amp;B290,'Tracking Data'!P$3:P$1000,"="&amp;""),"")</f>
        <v/>
      </c>
      <c r="H290" t="str">
        <f t="shared" ca="1" si="21"/>
        <v/>
      </c>
      <c r="I290" t="str">
        <f ca="1">IF(TODAY()&gt;=$A290,COUNTIFS('Tracking Data'!P$3:P$1000,"&lt;="&amp;A290,'Tracking Data'!Q$3:Q$1000,"="&amp;""),"")</f>
        <v/>
      </c>
      <c r="J290" t="str">
        <f ca="1">IF(TODAY()&gt;=$A290,COUNTIFS('Tracking Data'!Q$3:Q$1000,"&lt;="&amp;B290,'Tracking Data'!R$3:R$1000,"="&amp;""),"")</f>
        <v/>
      </c>
      <c r="K290" t="str">
        <f t="shared" ca="1" si="22"/>
        <v/>
      </c>
      <c r="L290" t="str">
        <f ca="1">IF(TODAY()&gt;=A290,COUNTIFS('Tracking Data'!R$3:R$1000,"&lt;="&amp;A290),"")</f>
        <v/>
      </c>
      <c r="M290" t="str">
        <f t="shared" ca="1" si="19"/>
        <v/>
      </c>
    </row>
    <row r="291" spans="1:13" x14ac:dyDescent="0.25">
      <c r="A291" s="4">
        <v>43088</v>
      </c>
      <c r="B291" t="str">
        <f ca="1">IF(TODAY()&gt;=$A291,COUNTIFS('Tracking Data'!K$3:K$1000,"&lt;="&amp;A291,'Tracking Data'!L$3:L$1000,"="&amp;""),"")</f>
        <v/>
      </c>
      <c r="C291" t="str">
        <f ca="1">IF(TODAY()&gt;=$A291,COUNTIFS('Tracking Data'!L$3:L$1000,"&lt;="&amp;B291,'Tracking Data'!M$3:M$1000,"="&amp;""),"")</f>
        <v/>
      </c>
      <c r="D291" t="str">
        <f ca="1">IF(TODAY()&gt;=$A291,COUNTIFS('Tracking Data'!M$3:M$1000,"&lt;="&amp;C291,'Tracking Data'!N$3:N$1000,"="&amp;""),"")</f>
        <v/>
      </c>
      <c r="E291" t="str">
        <f t="shared" ca="1" si="20"/>
        <v/>
      </c>
      <c r="F291" t="str">
        <f ca="1">IF(TODAY()&gt;=$A291,COUNTIFS('Tracking Data'!N$3:N$1000,"&lt;="&amp;A291,'Tracking Data'!O$3:O$1000,"="&amp;""),"")</f>
        <v/>
      </c>
      <c r="G291" t="str">
        <f ca="1">IF(TODAY()&gt;=$A291,COUNTIFS('Tracking Data'!O$3:O$1000,"&lt;="&amp;B291,'Tracking Data'!P$3:P$1000,"="&amp;""),"")</f>
        <v/>
      </c>
      <c r="H291" t="str">
        <f t="shared" ca="1" si="21"/>
        <v/>
      </c>
      <c r="I291" t="str">
        <f ca="1">IF(TODAY()&gt;=$A291,COUNTIFS('Tracking Data'!P$3:P$1000,"&lt;="&amp;A291,'Tracking Data'!Q$3:Q$1000,"="&amp;""),"")</f>
        <v/>
      </c>
      <c r="J291" t="str">
        <f ca="1">IF(TODAY()&gt;=$A291,COUNTIFS('Tracking Data'!Q$3:Q$1000,"&lt;="&amp;B291,'Tracking Data'!R$3:R$1000,"="&amp;""),"")</f>
        <v/>
      </c>
      <c r="K291" t="str">
        <f t="shared" ca="1" si="22"/>
        <v/>
      </c>
      <c r="L291" t="str">
        <f ca="1">IF(TODAY()&gt;=A291,COUNTIFS('Tracking Data'!R$3:R$1000,"&lt;="&amp;A291),"")</f>
        <v/>
      </c>
      <c r="M291" t="str">
        <f t="shared" ca="1" si="19"/>
        <v/>
      </c>
    </row>
    <row r="292" spans="1:13" x14ac:dyDescent="0.25">
      <c r="A292" s="4">
        <v>43089</v>
      </c>
      <c r="B292" t="str">
        <f ca="1">IF(TODAY()&gt;=$A292,COUNTIFS('Tracking Data'!K$3:K$1000,"&lt;="&amp;A292,'Tracking Data'!L$3:L$1000,"="&amp;""),"")</f>
        <v/>
      </c>
      <c r="C292" t="str">
        <f ca="1">IF(TODAY()&gt;=$A292,COUNTIFS('Tracking Data'!L$3:L$1000,"&lt;="&amp;B292,'Tracking Data'!M$3:M$1000,"="&amp;""),"")</f>
        <v/>
      </c>
      <c r="D292" t="str">
        <f ca="1">IF(TODAY()&gt;=$A292,COUNTIFS('Tracking Data'!M$3:M$1000,"&lt;="&amp;C292,'Tracking Data'!N$3:N$1000,"="&amp;""),"")</f>
        <v/>
      </c>
      <c r="E292" t="str">
        <f t="shared" ca="1" si="20"/>
        <v/>
      </c>
      <c r="F292" t="str">
        <f ca="1">IF(TODAY()&gt;=$A292,COUNTIFS('Tracking Data'!N$3:N$1000,"&lt;="&amp;A292,'Tracking Data'!O$3:O$1000,"="&amp;""),"")</f>
        <v/>
      </c>
      <c r="G292" t="str">
        <f ca="1">IF(TODAY()&gt;=$A292,COUNTIFS('Tracking Data'!O$3:O$1000,"&lt;="&amp;B292,'Tracking Data'!P$3:P$1000,"="&amp;""),"")</f>
        <v/>
      </c>
      <c r="H292" t="str">
        <f t="shared" ca="1" si="21"/>
        <v/>
      </c>
      <c r="I292" t="str">
        <f ca="1">IF(TODAY()&gt;=$A292,COUNTIFS('Tracking Data'!P$3:P$1000,"&lt;="&amp;A292,'Tracking Data'!Q$3:Q$1000,"="&amp;""),"")</f>
        <v/>
      </c>
      <c r="J292" t="str">
        <f ca="1">IF(TODAY()&gt;=$A292,COUNTIFS('Tracking Data'!Q$3:Q$1000,"&lt;="&amp;B292,'Tracking Data'!R$3:R$1000,"="&amp;""),"")</f>
        <v/>
      </c>
      <c r="K292" t="str">
        <f t="shared" ca="1" si="22"/>
        <v/>
      </c>
      <c r="L292" t="str">
        <f ca="1">IF(TODAY()&gt;=A292,COUNTIFS('Tracking Data'!R$3:R$1000,"&lt;="&amp;A292),"")</f>
        <v/>
      </c>
      <c r="M292" t="str">
        <f t="shared" ca="1" si="19"/>
        <v/>
      </c>
    </row>
    <row r="293" spans="1:13" x14ac:dyDescent="0.25">
      <c r="A293" s="4">
        <v>43090</v>
      </c>
      <c r="B293" t="str">
        <f ca="1">IF(TODAY()&gt;=$A293,COUNTIFS('Tracking Data'!K$3:K$1000,"&lt;="&amp;A293,'Tracking Data'!L$3:L$1000,"="&amp;""),"")</f>
        <v/>
      </c>
      <c r="C293" t="str">
        <f ca="1">IF(TODAY()&gt;=$A293,COUNTIFS('Tracking Data'!L$3:L$1000,"&lt;="&amp;B293,'Tracking Data'!M$3:M$1000,"="&amp;""),"")</f>
        <v/>
      </c>
      <c r="D293" t="str">
        <f ca="1">IF(TODAY()&gt;=$A293,COUNTIFS('Tracking Data'!M$3:M$1000,"&lt;="&amp;C293,'Tracking Data'!N$3:N$1000,"="&amp;""),"")</f>
        <v/>
      </c>
      <c r="E293" t="str">
        <f t="shared" ca="1" si="20"/>
        <v/>
      </c>
      <c r="F293" t="str">
        <f ca="1">IF(TODAY()&gt;=$A293,COUNTIFS('Tracking Data'!N$3:N$1000,"&lt;="&amp;A293,'Tracking Data'!O$3:O$1000,"="&amp;""),"")</f>
        <v/>
      </c>
      <c r="G293" t="str">
        <f ca="1">IF(TODAY()&gt;=$A293,COUNTIFS('Tracking Data'!O$3:O$1000,"&lt;="&amp;B293,'Tracking Data'!P$3:P$1000,"="&amp;""),"")</f>
        <v/>
      </c>
      <c r="H293" t="str">
        <f t="shared" ca="1" si="21"/>
        <v/>
      </c>
      <c r="I293" t="str">
        <f ca="1">IF(TODAY()&gt;=$A293,COUNTIFS('Tracking Data'!P$3:P$1000,"&lt;="&amp;A293,'Tracking Data'!Q$3:Q$1000,"="&amp;""),"")</f>
        <v/>
      </c>
      <c r="J293" t="str">
        <f ca="1">IF(TODAY()&gt;=$A293,COUNTIFS('Tracking Data'!Q$3:Q$1000,"&lt;="&amp;B293,'Tracking Data'!R$3:R$1000,"="&amp;""),"")</f>
        <v/>
      </c>
      <c r="K293" t="str">
        <f t="shared" ca="1" si="22"/>
        <v/>
      </c>
      <c r="L293" t="str">
        <f ca="1">IF(TODAY()&gt;=A293,COUNTIFS('Tracking Data'!R$3:R$1000,"&lt;="&amp;A293),"")</f>
        <v/>
      </c>
      <c r="M293" t="str">
        <f t="shared" ca="1" si="19"/>
        <v/>
      </c>
    </row>
    <row r="294" spans="1:13" x14ac:dyDescent="0.25">
      <c r="A294" s="4">
        <v>43091</v>
      </c>
      <c r="B294" t="str">
        <f ca="1">IF(TODAY()&gt;=$A294,COUNTIFS('Tracking Data'!K$3:K$1000,"&lt;="&amp;A294,'Tracking Data'!L$3:L$1000,"="&amp;""),"")</f>
        <v/>
      </c>
      <c r="C294" t="str">
        <f ca="1">IF(TODAY()&gt;=$A294,COUNTIFS('Tracking Data'!L$3:L$1000,"&lt;="&amp;B294,'Tracking Data'!M$3:M$1000,"="&amp;""),"")</f>
        <v/>
      </c>
      <c r="D294" t="str">
        <f ca="1">IF(TODAY()&gt;=$A294,COUNTIFS('Tracking Data'!M$3:M$1000,"&lt;="&amp;C294,'Tracking Data'!N$3:N$1000,"="&amp;""),"")</f>
        <v/>
      </c>
      <c r="E294" t="str">
        <f t="shared" ca="1" si="20"/>
        <v/>
      </c>
      <c r="F294" t="str">
        <f ca="1">IF(TODAY()&gt;=$A294,COUNTIFS('Tracking Data'!N$3:N$1000,"&lt;="&amp;A294,'Tracking Data'!O$3:O$1000,"="&amp;""),"")</f>
        <v/>
      </c>
      <c r="G294" t="str">
        <f ca="1">IF(TODAY()&gt;=$A294,COUNTIFS('Tracking Data'!O$3:O$1000,"&lt;="&amp;B294,'Tracking Data'!P$3:P$1000,"="&amp;""),"")</f>
        <v/>
      </c>
      <c r="H294" t="str">
        <f t="shared" ca="1" si="21"/>
        <v/>
      </c>
      <c r="I294" t="str">
        <f ca="1">IF(TODAY()&gt;=$A294,COUNTIFS('Tracking Data'!P$3:P$1000,"&lt;="&amp;A294,'Tracking Data'!Q$3:Q$1000,"="&amp;""),"")</f>
        <v/>
      </c>
      <c r="J294" t="str">
        <f ca="1">IF(TODAY()&gt;=$A294,COUNTIFS('Tracking Data'!Q$3:Q$1000,"&lt;="&amp;B294,'Tracking Data'!R$3:R$1000,"="&amp;""),"")</f>
        <v/>
      </c>
      <c r="K294" t="str">
        <f t="shared" ca="1" si="22"/>
        <v/>
      </c>
      <c r="L294" t="str">
        <f ca="1">IF(TODAY()&gt;=A294,COUNTIFS('Tracking Data'!R$3:R$1000,"&lt;="&amp;A294),"")</f>
        <v/>
      </c>
      <c r="M294" t="str">
        <f t="shared" ca="1" si="19"/>
        <v/>
      </c>
    </row>
    <row r="295" spans="1:13" x14ac:dyDescent="0.25">
      <c r="A295" s="4">
        <v>43092</v>
      </c>
      <c r="B295" t="str">
        <f ca="1">IF(TODAY()&gt;=$A295,COUNTIFS('Tracking Data'!K$3:K$1000,"&lt;="&amp;A295,'Tracking Data'!L$3:L$1000,"="&amp;""),"")</f>
        <v/>
      </c>
      <c r="C295" t="str">
        <f ca="1">IF(TODAY()&gt;=$A295,COUNTIFS('Tracking Data'!L$3:L$1000,"&lt;="&amp;B295,'Tracking Data'!M$3:M$1000,"="&amp;""),"")</f>
        <v/>
      </c>
      <c r="D295" t="str">
        <f ca="1">IF(TODAY()&gt;=$A295,COUNTIFS('Tracking Data'!M$3:M$1000,"&lt;="&amp;C295,'Tracking Data'!N$3:N$1000,"="&amp;""),"")</f>
        <v/>
      </c>
      <c r="E295" t="str">
        <f t="shared" ca="1" si="20"/>
        <v/>
      </c>
      <c r="F295" t="str">
        <f ca="1">IF(TODAY()&gt;=$A295,COUNTIFS('Tracking Data'!N$3:N$1000,"&lt;="&amp;A295,'Tracking Data'!O$3:O$1000,"="&amp;""),"")</f>
        <v/>
      </c>
      <c r="G295" t="str">
        <f ca="1">IF(TODAY()&gt;=$A295,COUNTIFS('Tracking Data'!O$3:O$1000,"&lt;="&amp;B295,'Tracking Data'!P$3:P$1000,"="&amp;""),"")</f>
        <v/>
      </c>
      <c r="H295" t="str">
        <f t="shared" ca="1" si="21"/>
        <v/>
      </c>
      <c r="I295" t="str">
        <f ca="1">IF(TODAY()&gt;=$A295,COUNTIFS('Tracking Data'!P$3:P$1000,"&lt;="&amp;A295,'Tracking Data'!Q$3:Q$1000,"="&amp;""),"")</f>
        <v/>
      </c>
      <c r="J295" t="str">
        <f ca="1">IF(TODAY()&gt;=$A295,COUNTIFS('Tracking Data'!Q$3:Q$1000,"&lt;="&amp;B295,'Tracking Data'!R$3:R$1000,"="&amp;""),"")</f>
        <v/>
      </c>
      <c r="K295" t="str">
        <f t="shared" ca="1" si="22"/>
        <v/>
      </c>
      <c r="L295" t="str">
        <f ca="1">IF(TODAY()&gt;=A295,COUNTIFS('Tracking Data'!R$3:R$1000,"&lt;="&amp;A295),"")</f>
        <v/>
      </c>
      <c r="M295" t="str">
        <f t="shared" ca="1" si="19"/>
        <v/>
      </c>
    </row>
    <row r="296" spans="1:13" x14ac:dyDescent="0.25">
      <c r="A296" s="4">
        <v>43093</v>
      </c>
      <c r="B296" t="str">
        <f ca="1">IF(TODAY()&gt;=$A296,COUNTIFS('Tracking Data'!K$3:K$1000,"&lt;="&amp;A296,'Tracking Data'!L$3:L$1000,"="&amp;""),"")</f>
        <v/>
      </c>
      <c r="C296" t="str">
        <f ca="1">IF(TODAY()&gt;=$A296,COUNTIFS('Tracking Data'!L$3:L$1000,"&lt;="&amp;B296,'Tracking Data'!M$3:M$1000,"="&amp;""),"")</f>
        <v/>
      </c>
      <c r="D296" t="str">
        <f ca="1">IF(TODAY()&gt;=$A296,COUNTIFS('Tracking Data'!M$3:M$1000,"&lt;="&amp;C296,'Tracking Data'!N$3:N$1000,"="&amp;""),"")</f>
        <v/>
      </c>
      <c r="E296" t="str">
        <f t="shared" ca="1" si="20"/>
        <v/>
      </c>
      <c r="F296" t="str">
        <f ca="1">IF(TODAY()&gt;=$A296,COUNTIFS('Tracking Data'!N$3:N$1000,"&lt;="&amp;A296,'Tracking Data'!O$3:O$1000,"="&amp;""),"")</f>
        <v/>
      </c>
      <c r="G296" t="str">
        <f ca="1">IF(TODAY()&gt;=$A296,COUNTIFS('Tracking Data'!O$3:O$1000,"&lt;="&amp;B296,'Tracking Data'!P$3:P$1000,"="&amp;""),"")</f>
        <v/>
      </c>
      <c r="H296" t="str">
        <f t="shared" ca="1" si="21"/>
        <v/>
      </c>
      <c r="I296" t="str">
        <f ca="1">IF(TODAY()&gt;=$A296,COUNTIFS('Tracking Data'!P$3:P$1000,"&lt;="&amp;A296,'Tracking Data'!Q$3:Q$1000,"="&amp;""),"")</f>
        <v/>
      </c>
      <c r="J296" t="str">
        <f ca="1">IF(TODAY()&gt;=$A296,COUNTIFS('Tracking Data'!Q$3:Q$1000,"&lt;="&amp;B296,'Tracking Data'!R$3:R$1000,"="&amp;""),"")</f>
        <v/>
      </c>
      <c r="K296" t="str">
        <f t="shared" ca="1" si="22"/>
        <v/>
      </c>
      <c r="L296" t="str">
        <f ca="1">IF(TODAY()&gt;=A296,COUNTIFS('Tracking Data'!R$3:R$1000,"&lt;="&amp;A296),"")</f>
        <v/>
      </c>
      <c r="M296" t="str">
        <f t="shared" ca="1" si="19"/>
        <v/>
      </c>
    </row>
    <row r="297" spans="1:13" x14ac:dyDescent="0.25">
      <c r="A297" s="4">
        <v>43094</v>
      </c>
      <c r="B297" t="str">
        <f ca="1">IF(TODAY()&gt;=$A297,COUNTIFS('Tracking Data'!K$3:K$1000,"&lt;="&amp;A297,'Tracking Data'!L$3:L$1000,"="&amp;""),"")</f>
        <v/>
      </c>
      <c r="C297" t="str">
        <f ca="1">IF(TODAY()&gt;=$A297,COUNTIFS('Tracking Data'!L$3:L$1000,"&lt;="&amp;B297,'Tracking Data'!M$3:M$1000,"="&amp;""),"")</f>
        <v/>
      </c>
      <c r="D297" t="str">
        <f ca="1">IF(TODAY()&gt;=$A297,COUNTIFS('Tracking Data'!M$3:M$1000,"&lt;="&amp;C297,'Tracking Data'!N$3:N$1000,"="&amp;""),"")</f>
        <v/>
      </c>
      <c r="E297" t="str">
        <f t="shared" ca="1" si="20"/>
        <v/>
      </c>
      <c r="F297" t="str">
        <f ca="1">IF(TODAY()&gt;=$A297,COUNTIFS('Tracking Data'!N$3:N$1000,"&lt;="&amp;A297,'Tracking Data'!O$3:O$1000,"="&amp;""),"")</f>
        <v/>
      </c>
      <c r="G297" t="str">
        <f ca="1">IF(TODAY()&gt;=$A297,COUNTIFS('Tracking Data'!O$3:O$1000,"&lt;="&amp;B297,'Tracking Data'!P$3:P$1000,"="&amp;""),"")</f>
        <v/>
      </c>
      <c r="H297" t="str">
        <f t="shared" ca="1" si="21"/>
        <v/>
      </c>
      <c r="I297" t="str">
        <f ca="1">IF(TODAY()&gt;=$A297,COUNTIFS('Tracking Data'!P$3:P$1000,"&lt;="&amp;A297,'Tracking Data'!Q$3:Q$1000,"="&amp;""),"")</f>
        <v/>
      </c>
      <c r="J297" t="str">
        <f ca="1">IF(TODAY()&gt;=$A297,COUNTIFS('Tracking Data'!Q$3:Q$1000,"&lt;="&amp;B297,'Tracking Data'!R$3:R$1000,"="&amp;""),"")</f>
        <v/>
      </c>
      <c r="K297" t="str">
        <f t="shared" ca="1" si="22"/>
        <v/>
      </c>
      <c r="L297" t="str">
        <f ca="1">IF(TODAY()&gt;=A297,COUNTIFS('Tracking Data'!R$3:R$1000,"&lt;="&amp;A297),"")</f>
        <v/>
      </c>
      <c r="M297" t="str">
        <f t="shared" ca="1" si="19"/>
        <v/>
      </c>
    </row>
    <row r="298" spans="1:13" x14ac:dyDescent="0.25">
      <c r="A298" s="4">
        <v>43095</v>
      </c>
      <c r="B298" t="str">
        <f ca="1">IF(TODAY()&gt;=$A298,COUNTIFS('Tracking Data'!K$3:K$1000,"&lt;="&amp;A298,'Tracking Data'!L$3:L$1000,"="&amp;""),"")</f>
        <v/>
      </c>
      <c r="C298" t="str">
        <f ca="1">IF(TODAY()&gt;=$A298,COUNTIFS('Tracking Data'!L$3:L$1000,"&lt;="&amp;B298,'Tracking Data'!M$3:M$1000,"="&amp;""),"")</f>
        <v/>
      </c>
      <c r="D298" t="str">
        <f ca="1">IF(TODAY()&gt;=$A298,COUNTIFS('Tracking Data'!M$3:M$1000,"&lt;="&amp;C298,'Tracking Data'!N$3:N$1000,"="&amp;""),"")</f>
        <v/>
      </c>
      <c r="E298" t="str">
        <f t="shared" ca="1" si="20"/>
        <v/>
      </c>
      <c r="F298" t="str">
        <f ca="1">IF(TODAY()&gt;=$A298,COUNTIFS('Tracking Data'!N$3:N$1000,"&lt;="&amp;A298,'Tracking Data'!O$3:O$1000,"="&amp;""),"")</f>
        <v/>
      </c>
      <c r="G298" t="str">
        <f ca="1">IF(TODAY()&gt;=$A298,COUNTIFS('Tracking Data'!O$3:O$1000,"&lt;="&amp;B298,'Tracking Data'!P$3:P$1000,"="&amp;""),"")</f>
        <v/>
      </c>
      <c r="H298" t="str">
        <f t="shared" ca="1" si="21"/>
        <v/>
      </c>
      <c r="I298" t="str">
        <f ca="1">IF(TODAY()&gt;=$A298,COUNTIFS('Tracking Data'!P$3:P$1000,"&lt;="&amp;A298,'Tracking Data'!Q$3:Q$1000,"="&amp;""),"")</f>
        <v/>
      </c>
      <c r="J298" t="str">
        <f ca="1">IF(TODAY()&gt;=$A298,COUNTIFS('Tracking Data'!Q$3:Q$1000,"&lt;="&amp;B298,'Tracking Data'!R$3:R$1000,"="&amp;""),"")</f>
        <v/>
      </c>
      <c r="K298" t="str">
        <f t="shared" ca="1" si="22"/>
        <v/>
      </c>
      <c r="L298" t="str">
        <f ca="1">IF(TODAY()&gt;=A298,COUNTIFS('Tracking Data'!R$3:R$1000,"&lt;="&amp;A298),"")</f>
        <v/>
      </c>
      <c r="M298" t="str">
        <f t="shared" ca="1" si="19"/>
        <v/>
      </c>
    </row>
    <row r="299" spans="1:13" x14ac:dyDescent="0.25">
      <c r="A299" s="4">
        <v>43096</v>
      </c>
      <c r="B299" t="str">
        <f ca="1">IF(TODAY()&gt;=$A299,COUNTIFS('Tracking Data'!K$3:K$1000,"&lt;="&amp;A299,'Tracking Data'!L$3:L$1000,"="&amp;""),"")</f>
        <v/>
      </c>
      <c r="C299" t="str">
        <f ca="1">IF(TODAY()&gt;=$A299,COUNTIFS('Tracking Data'!L$3:L$1000,"&lt;="&amp;B299,'Tracking Data'!M$3:M$1000,"="&amp;""),"")</f>
        <v/>
      </c>
      <c r="D299" t="str">
        <f ca="1">IF(TODAY()&gt;=$A299,COUNTIFS('Tracking Data'!M$3:M$1000,"&lt;="&amp;C299,'Tracking Data'!N$3:N$1000,"="&amp;""),"")</f>
        <v/>
      </c>
      <c r="E299" t="str">
        <f t="shared" ca="1" si="20"/>
        <v/>
      </c>
      <c r="F299" t="str">
        <f ca="1">IF(TODAY()&gt;=$A299,COUNTIFS('Tracking Data'!N$3:N$1000,"&lt;="&amp;A299,'Tracking Data'!O$3:O$1000,"="&amp;""),"")</f>
        <v/>
      </c>
      <c r="G299" t="str">
        <f ca="1">IF(TODAY()&gt;=$A299,COUNTIFS('Tracking Data'!O$3:O$1000,"&lt;="&amp;B299,'Tracking Data'!P$3:P$1000,"="&amp;""),"")</f>
        <v/>
      </c>
      <c r="H299" t="str">
        <f t="shared" ca="1" si="21"/>
        <v/>
      </c>
      <c r="I299" t="str">
        <f ca="1">IF(TODAY()&gt;=$A299,COUNTIFS('Tracking Data'!P$3:P$1000,"&lt;="&amp;A299,'Tracking Data'!Q$3:Q$1000,"="&amp;""),"")</f>
        <v/>
      </c>
      <c r="J299" t="str">
        <f ca="1">IF(TODAY()&gt;=$A299,COUNTIFS('Tracking Data'!Q$3:Q$1000,"&lt;="&amp;B299,'Tracking Data'!R$3:R$1000,"="&amp;""),"")</f>
        <v/>
      </c>
      <c r="K299" t="str">
        <f t="shared" ca="1" si="22"/>
        <v/>
      </c>
      <c r="L299" t="str">
        <f ca="1">IF(TODAY()&gt;=A299,COUNTIFS('Tracking Data'!R$3:R$1000,"&lt;="&amp;A299),"")</f>
        <v/>
      </c>
      <c r="M299" t="str">
        <f t="shared" ca="1" si="19"/>
        <v/>
      </c>
    </row>
    <row r="300" spans="1:13" x14ac:dyDescent="0.25">
      <c r="A300" s="4">
        <v>43097</v>
      </c>
      <c r="B300" t="str">
        <f ca="1">IF(TODAY()&gt;=$A300,COUNTIFS('Tracking Data'!K$3:K$1000,"&lt;="&amp;A300,'Tracking Data'!L$3:L$1000,"="&amp;""),"")</f>
        <v/>
      </c>
      <c r="C300" t="str">
        <f ca="1">IF(TODAY()&gt;=$A300,COUNTIFS('Tracking Data'!L$3:L$1000,"&lt;="&amp;B300,'Tracking Data'!M$3:M$1000,"="&amp;""),"")</f>
        <v/>
      </c>
      <c r="D300" t="str">
        <f ca="1">IF(TODAY()&gt;=$A300,COUNTIFS('Tracking Data'!M$3:M$1000,"&lt;="&amp;C300,'Tracking Data'!N$3:N$1000,"="&amp;""),"")</f>
        <v/>
      </c>
      <c r="E300" t="str">
        <f t="shared" ca="1" si="20"/>
        <v/>
      </c>
      <c r="F300" t="str">
        <f ca="1">IF(TODAY()&gt;=$A300,COUNTIFS('Tracking Data'!N$3:N$1000,"&lt;="&amp;A300,'Tracking Data'!O$3:O$1000,"="&amp;""),"")</f>
        <v/>
      </c>
      <c r="G300" t="str">
        <f ca="1">IF(TODAY()&gt;=$A300,COUNTIFS('Tracking Data'!O$3:O$1000,"&lt;="&amp;B300,'Tracking Data'!P$3:P$1000,"="&amp;""),"")</f>
        <v/>
      </c>
      <c r="H300" t="str">
        <f t="shared" ca="1" si="21"/>
        <v/>
      </c>
      <c r="I300" t="str">
        <f ca="1">IF(TODAY()&gt;=$A300,COUNTIFS('Tracking Data'!P$3:P$1000,"&lt;="&amp;A300,'Tracking Data'!Q$3:Q$1000,"="&amp;""),"")</f>
        <v/>
      </c>
      <c r="J300" t="str">
        <f ca="1">IF(TODAY()&gt;=$A300,COUNTIFS('Tracking Data'!Q$3:Q$1000,"&lt;="&amp;B300,'Tracking Data'!R$3:R$1000,"="&amp;""),"")</f>
        <v/>
      </c>
      <c r="K300" t="str">
        <f t="shared" ca="1" si="22"/>
        <v/>
      </c>
      <c r="L300" t="str">
        <f ca="1">IF(TODAY()&gt;=A300,COUNTIFS('Tracking Data'!R$3:R$1000,"&lt;="&amp;A300),"")</f>
        <v/>
      </c>
      <c r="M300" t="str">
        <f t="shared" ca="1" si="19"/>
        <v/>
      </c>
    </row>
    <row r="301" spans="1:13" x14ac:dyDescent="0.25">
      <c r="A301" s="4">
        <v>43098</v>
      </c>
      <c r="B301" t="str">
        <f ca="1">IF(TODAY()&gt;=$A301,COUNTIFS('Tracking Data'!K$3:K$1000,"&lt;="&amp;A301,'Tracking Data'!L$3:L$1000,"="&amp;""),"")</f>
        <v/>
      </c>
      <c r="C301" t="str">
        <f ca="1">IF(TODAY()&gt;=$A301,COUNTIFS('Tracking Data'!L$3:L$1000,"&lt;="&amp;B301,'Tracking Data'!M$3:M$1000,"="&amp;""),"")</f>
        <v/>
      </c>
      <c r="D301" t="str">
        <f ca="1">IF(TODAY()&gt;=$A301,COUNTIFS('Tracking Data'!M$3:M$1000,"&lt;="&amp;C301,'Tracking Data'!N$3:N$1000,"="&amp;""),"")</f>
        <v/>
      </c>
      <c r="E301" t="str">
        <f t="shared" ca="1" si="20"/>
        <v/>
      </c>
      <c r="F301" t="str">
        <f ca="1">IF(TODAY()&gt;=$A301,COUNTIFS('Tracking Data'!N$3:N$1000,"&lt;="&amp;A301,'Tracking Data'!O$3:O$1000,"="&amp;""),"")</f>
        <v/>
      </c>
      <c r="G301" t="str">
        <f ca="1">IF(TODAY()&gt;=$A301,COUNTIFS('Tracking Data'!O$3:O$1000,"&lt;="&amp;B301,'Tracking Data'!P$3:P$1000,"="&amp;""),"")</f>
        <v/>
      </c>
      <c r="H301" t="str">
        <f t="shared" ca="1" si="21"/>
        <v/>
      </c>
      <c r="I301" t="str">
        <f ca="1">IF(TODAY()&gt;=$A301,COUNTIFS('Tracking Data'!P$3:P$1000,"&lt;="&amp;A301,'Tracking Data'!Q$3:Q$1000,"="&amp;""),"")</f>
        <v/>
      </c>
      <c r="J301" t="str">
        <f ca="1">IF(TODAY()&gt;=$A301,COUNTIFS('Tracking Data'!Q$3:Q$1000,"&lt;="&amp;B301,'Tracking Data'!R$3:R$1000,"="&amp;""),"")</f>
        <v/>
      </c>
      <c r="K301" t="str">
        <f t="shared" ca="1" si="22"/>
        <v/>
      </c>
      <c r="L301" t="str">
        <f ca="1">IF(TODAY()&gt;=A301,COUNTIFS('Tracking Data'!R$3:R$1000,"&lt;="&amp;A301),"")</f>
        <v/>
      </c>
      <c r="M301" t="str">
        <f t="shared" ca="1" si="19"/>
        <v/>
      </c>
    </row>
    <row r="302" spans="1:13" x14ac:dyDescent="0.25">
      <c r="A302" s="4">
        <v>43099</v>
      </c>
      <c r="B302" t="str">
        <f ca="1">IF(TODAY()&gt;=$A302,COUNTIFS('Tracking Data'!K$3:K$1000,"&lt;="&amp;A302,'Tracking Data'!L$3:L$1000,"="&amp;""),"")</f>
        <v/>
      </c>
      <c r="C302" t="str">
        <f ca="1">IF(TODAY()&gt;=$A302,COUNTIFS('Tracking Data'!L$3:L$1000,"&lt;="&amp;B302,'Tracking Data'!M$3:M$1000,"="&amp;""),"")</f>
        <v/>
      </c>
      <c r="D302" t="str">
        <f ca="1">IF(TODAY()&gt;=$A302,COUNTIFS('Tracking Data'!M$3:M$1000,"&lt;="&amp;C302,'Tracking Data'!N$3:N$1000,"="&amp;""),"")</f>
        <v/>
      </c>
      <c r="E302" t="str">
        <f t="shared" ca="1" si="20"/>
        <v/>
      </c>
      <c r="F302" t="str">
        <f ca="1">IF(TODAY()&gt;=$A302,COUNTIFS('Tracking Data'!N$3:N$1000,"&lt;="&amp;A302,'Tracking Data'!O$3:O$1000,"="&amp;""),"")</f>
        <v/>
      </c>
      <c r="G302" t="str">
        <f ca="1">IF(TODAY()&gt;=$A302,COUNTIFS('Tracking Data'!O$3:O$1000,"&lt;="&amp;B302,'Tracking Data'!P$3:P$1000,"="&amp;""),"")</f>
        <v/>
      </c>
      <c r="H302" t="str">
        <f t="shared" ca="1" si="21"/>
        <v/>
      </c>
      <c r="I302" t="str">
        <f ca="1">IF(TODAY()&gt;=$A302,COUNTIFS('Tracking Data'!P$3:P$1000,"&lt;="&amp;A302,'Tracking Data'!Q$3:Q$1000,"="&amp;""),"")</f>
        <v/>
      </c>
      <c r="J302" t="str">
        <f ca="1">IF(TODAY()&gt;=$A302,COUNTIFS('Tracking Data'!Q$3:Q$1000,"&lt;="&amp;B302,'Tracking Data'!R$3:R$1000,"="&amp;""),"")</f>
        <v/>
      </c>
      <c r="K302" t="str">
        <f t="shared" ca="1" si="22"/>
        <v/>
      </c>
      <c r="L302" t="str">
        <f ca="1">IF(TODAY()&gt;=A302,COUNTIFS('Tracking Data'!R$3:R$1000,"&lt;="&amp;A302),"")</f>
        <v/>
      </c>
      <c r="M302" t="str">
        <f t="shared" ca="1" si="19"/>
        <v/>
      </c>
    </row>
    <row r="303" spans="1:13" x14ac:dyDescent="0.25">
      <c r="A303" s="4">
        <v>43100</v>
      </c>
      <c r="B303" t="str">
        <f ca="1">IF(TODAY()&gt;=$A303,COUNTIFS('Tracking Data'!K$3:K$1000,"&lt;="&amp;A303,'Tracking Data'!L$3:L$1000,"="&amp;""),"")</f>
        <v/>
      </c>
      <c r="C303" t="str">
        <f ca="1">IF(TODAY()&gt;=$A303,COUNTIFS('Tracking Data'!L$3:L$1000,"&lt;="&amp;B303,'Tracking Data'!M$3:M$1000,"="&amp;""),"")</f>
        <v/>
      </c>
      <c r="D303" t="str">
        <f ca="1">IF(TODAY()&gt;=$A303,COUNTIFS('Tracking Data'!M$3:M$1000,"&lt;="&amp;C303,'Tracking Data'!N$3:N$1000,"="&amp;""),"")</f>
        <v/>
      </c>
      <c r="E303" t="str">
        <f t="shared" ca="1" si="20"/>
        <v/>
      </c>
      <c r="F303" t="str">
        <f ca="1">IF(TODAY()&gt;=$A303,COUNTIFS('Tracking Data'!N$3:N$1000,"&lt;="&amp;A303,'Tracking Data'!O$3:O$1000,"="&amp;""),"")</f>
        <v/>
      </c>
      <c r="G303" t="str">
        <f ca="1">IF(TODAY()&gt;=$A303,COUNTIFS('Tracking Data'!O$3:O$1000,"&lt;="&amp;B303,'Tracking Data'!P$3:P$1000,"="&amp;""),"")</f>
        <v/>
      </c>
      <c r="H303" t="str">
        <f t="shared" ca="1" si="21"/>
        <v/>
      </c>
      <c r="I303" t="str">
        <f ca="1">IF(TODAY()&gt;=$A303,COUNTIFS('Tracking Data'!P$3:P$1000,"&lt;="&amp;A303,'Tracking Data'!Q$3:Q$1000,"="&amp;""),"")</f>
        <v/>
      </c>
      <c r="J303" t="str">
        <f ca="1">IF(TODAY()&gt;=$A303,COUNTIFS('Tracking Data'!Q$3:Q$1000,"&lt;="&amp;B303,'Tracking Data'!R$3:R$1000,"="&amp;""),"")</f>
        <v/>
      </c>
      <c r="K303" t="str">
        <f t="shared" ca="1" si="22"/>
        <v/>
      </c>
      <c r="L303" t="str">
        <f ca="1">IF(TODAY()&gt;=A303,COUNTIFS('Tracking Data'!R$3:R$1000,"&lt;="&amp;A303),"")</f>
        <v/>
      </c>
      <c r="M303" t="str">
        <f t="shared" ca="1" si="19"/>
        <v/>
      </c>
    </row>
    <row r="304" spans="1:13" x14ac:dyDescent="0.25">
      <c r="A304" s="4">
        <v>43101</v>
      </c>
      <c r="B304" t="str">
        <f ca="1">IF(TODAY()&gt;=$A304,COUNTIFS('Tracking Data'!K$3:K$1000,"&lt;="&amp;A304,'Tracking Data'!L$3:L$1000,"="&amp;""),"")</f>
        <v/>
      </c>
      <c r="C304" t="str">
        <f ca="1">IF(TODAY()&gt;=$A304,COUNTIFS('Tracking Data'!L$3:L$1000,"&lt;="&amp;B304,'Tracking Data'!M$3:M$1000,"="&amp;""),"")</f>
        <v/>
      </c>
      <c r="D304" t="str">
        <f ca="1">IF(TODAY()&gt;=$A304,COUNTIFS('Tracking Data'!M$3:M$1000,"&lt;="&amp;C304,'Tracking Data'!N$3:N$1000,"="&amp;""),"")</f>
        <v/>
      </c>
      <c r="E304" t="str">
        <f t="shared" ca="1" si="20"/>
        <v/>
      </c>
      <c r="F304" t="str">
        <f ca="1">IF(TODAY()&gt;=$A304,COUNTIFS('Tracking Data'!N$3:N$1000,"&lt;="&amp;A304,'Tracking Data'!O$3:O$1000,"="&amp;""),"")</f>
        <v/>
      </c>
      <c r="G304" t="str">
        <f ca="1">IF(TODAY()&gt;=$A304,COUNTIFS('Tracking Data'!O$3:O$1000,"&lt;="&amp;B304,'Tracking Data'!P$3:P$1000,"="&amp;""),"")</f>
        <v/>
      </c>
      <c r="H304" t="str">
        <f t="shared" ca="1" si="21"/>
        <v/>
      </c>
      <c r="I304" t="str">
        <f ca="1">IF(TODAY()&gt;=$A304,COUNTIFS('Tracking Data'!P$3:P$1000,"&lt;="&amp;A304,'Tracking Data'!Q$3:Q$1000,"="&amp;""),"")</f>
        <v/>
      </c>
      <c r="J304" t="str">
        <f ca="1">IF(TODAY()&gt;=$A304,COUNTIFS('Tracking Data'!Q$3:Q$1000,"&lt;="&amp;B304,'Tracking Data'!R$3:R$1000,"="&amp;""),"")</f>
        <v/>
      </c>
      <c r="K304" t="str">
        <f t="shared" ca="1" si="22"/>
        <v/>
      </c>
      <c r="L304" t="str">
        <f ca="1">IF(TODAY()&gt;=A304,COUNTIFS('Tracking Data'!R$3:R$1000,"&lt;="&amp;A304),"")</f>
        <v/>
      </c>
      <c r="M304" t="str">
        <f t="shared" ca="1" si="19"/>
        <v/>
      </c>
    </row>
    <row r="305" spans="1:13" x14ac:dyDescent="0.25">
      <c r="A305" s="4">
        <v>43102</v>
      </c>
      <c r="B305" t="str">
        <f ca="1">IF(TODAY()&gt;=$A305,COUNTIFS('Tracking Data'!K$3:K$1000,"&lt;="&amp;A305,'Tracking Data'!L$3:L$1000,"="&amp;""),"")</f>
        <v/>
      </c>
      <c r="C305" t="str">
        <f ca="1">IF(TODAY()&gt;=$A305,COUNTIFS('Tracking Data'!L$3:L$1000,"&lt;="&amp;B305,'Tracking Data'!M$3:M$1000,"="&amp;""),"")</f>
        <v/>
      </c>
      <c r="D305" t="str">
        <f ca="1">IF(TODAY()&gt;=$A305,COUNTIFS('Tracking Data'!M$3:M$1000,"&lt;="&amp;C305,'Tracking Data'!N$3:N$1000,"="&amp;""),"")</f>
        <v/>
      </c>
      <c r="E305" t="str">
        <f t="shared" ca="1" si="20"/>
        <v/>
      </c>
      <c r="F305" t="str">
        <f ca="1">IF(TODAY()&gt;=$A305,COUNTIFS('Tracking Data'!N$3:N$1000,"&lt;="&amp;A305,'Tracking Data'!O$3:O$1000,"="&amp;""),"")</f>
        <v/>
      </c>
      <c r="G305" t="str">
        <f ca="1">IF(TODAY()&gt;=$A305,COUNTIFS('Tracking Data'!O$3:O$1000,"&lt;="&amp;B305,'Tracking Data'!P$3:P$1000,"="&amp;""),"")</f>
        <v/>
      </c>
      <c r="H305" t="str">
        <f t="shared" ca="1" si="21"/>
        <v/>
      </c>
      <c r="I305" t="str">
        <f ca="1">IF(TODAY()&gt;=$A305,COUNTIFS('Tracking Data'!P$3:P$1000,"&lt;="&amp;A305,'Tracking Data'!Q$3:Q$1000,"="&amp;""),"")</f>
        <v/>
      </c>
      <c r="J305" t="str">
        <f ca="1">IF(TODAY()&gt;=$A305,COUNTIFS('Tracking Data'!Q$3:Q$1000,"&lt;="&amp;B305,'Tracking Data'!R$3:R$1000,"="&amp;""),"")</f>
        <v/>
      </c>
      <c r="K305" t="str">
        <f t="shared" ca="1" si="22"/>
        <v/>
      </c>
      <c r="L305" t="str">
        <f ca="1">IF(TODAY()&gt;=A305,COUNTIFS('Tracking Data'!R$3:R$1000,"&lt;="&amp;A305),"")</f>
        <v/>
      </c>
      <c r="M305" t="str">
        <f t="shared" ca="1" si="19"/>
        <v/>
      </c>
    </row>
    <row r="306" spans="1:13" x14ac:dyDescent="0.25">
      <c r="A306" s="4">
        <v>43103</v>
      </c>
      <c r="B306" t="str">
        <f ca="1">IF(TODAY()&gt;=$A306,COUNTIFS('Tracking Data'!K$3:K$1000,"&lt;="&amp;A306,'Tracking Data'!L$3:L$1000,"="&amp;""),"")</f>
        <v/>
      </c>
      <c r="C306" t="str">
        <f ca="1">IF(TODAY()&gt;=$A306,COUNTIFS('Tracking Data'!L$3:L$1000,"&lt;="&amp;B306,'Tracking Data'!M$3:M$1000,"="&amp;""),"")</f>
        <v/>
      </c>
      <c r="D306" t="str">
        <f ca="1">IF(TODAY()&gt;=$A306,COUNTIFS('Tracking Data'!M$3:M$1000,"&lt;="&amp;C306,'Tracking Data'!N$3:N$1000,"="&amp;""),"")</f>
        <v/>
      </c>
      <c r="E306" t="str">
        <f t="shared" ca="1" si="20"/>
        <v/>
      </c>
      <c r="F306" t="str">
        <f ca="1">IF(TODAY()&gt;=$A306,COUNTIFS('Tracking Data'!N$3:N$1000,"&lt;="&amp;A306,'Tracking Data'!O$3:O$1000,"="&amp;""),"")</f>
        <v/>
      </c>
      <c r="G306" t="str">
        <f ca="1">IF(TODAY()&gt;=$A306,COUNTIFS('Tracking Data'!O$3:O$1000,"&lt;="&amp;B306,'Tracking Data'!P$3:P$1000,"="&amp;""),"")</f>
        <v/>
      </c>
      <c r="H306" t="str">
        <f t="shared" ca="1" si="21"/>
        <v/>
      </c>
      <c r="I306" t="str">
        <f ca="1">IF(TODAY()&gt;=$A306,COUNTIFS('Tracking Data'!P$3:P$1000,"&lt;="&amp;A306,'Tracking Data'!Q$3:Q$1000,"="&amp;""),"")</f>
        <v/>
      </c>
      <c r="J306" t="str">
        <f ca="1">IF(TODAY()&gt;=$A306,COUNTIFS('Tracking Data'!Q$3:Q$1000,"&lt;="&amp;B306,'Tracking Data'!R$3:R$1000,"="&amp;""),"")</f>
        <v/>
      </c>
      <c r="K306" t="str">
        <f t="shared" ca="1" si="22"/>
        <v/>
      </c>
      <c r="L306" t="str">
        <f ca="1">IF(TODAY()&gt;=A306,COUNTIFS('Tracking Data'!R$3:R$1000,"&lt;="&amp;A306),"")</f>
        <v/>
      </c>
      <c r="M306" t="str">
        <f t="shared" ca="1" si="19"/>
        <v/>
      </c>
    </row>
    <row r="307" spans="1:13" x14ac:dyDescent="0.25">
      <c r="A307" s="4">
        <v>43104</v>
      </c>
      <c r="B307" t="str">
        <f ca="1">IF(TODAY()&gt;=$A307,COUNTIFS('Tracking Data'!K$3:K$1000,"&lt;="&amp;A307,'Tracking Data'!L$3:L$1000,"="&amp;""),"")</f>
        <v/>
      </c>
      <c r="C307" t="str">
        <f ca="1">IF(TODAY()&gt;=$A307,COUNTIFS('Tracking Data'!L$3:L$1000,"&lt;="&amp;B307,'Tracking Data'!M$3:M$1000,"="&amp;""),"")</f>
        <v/>
      </c>
      <c r="D307" t="str">
        <f ca="1">IF(TODAY()&gt;=$A307,COUNTIFS('Tracking Data'!M$3:M$1000,"&lt;="&amp;C307,'Tracking Data'!N$3:N$1000,"="&amp;""),"")</f>
        <v/>
      </c>
      <c r="E307" t="str">
        <f t="shared" ca="1" si="20"/>
        <v/>
      </c>
      <c r="F307" t="str">
        <f ca="1">IF(TODAY()&gt;=$A307,COUNTIFS('Tracking Data'!N$3:N$1000,"&lt;="&amp;A307,'Tracking Data'!O$3:O$1000,"="&amp;""),"")</f>
        <v/>
      </c>
      <c r="G307" t="str">
        <f ca="1">IF(TODAY()&gt;=$A307,COUNTIFS('Tracking Data'!O$3:O$1000,"&lt;="&amp;B307,'Tracking Data'!P$3:P$1000,"="&amp;""),"")</f>
        <v/>
      </c>
      <c r="H307" t="str">
        <f t="shared" ca="1" si="21"/>
        <v/>
      </c>
      <c r="I307" t="str">
        <f ca="1">IF(TODAY()&gt;=$A307,COUNTIFS('Tracking Data'!P$3:P$1000,"&lt;="&amp;A307,'Tracking Data'!Q$3:Q$1000,"="&amp;""),"")</f>
        <v/>
      </c>
      <c r="J307" t="str">
        <f ca="1">IF(TODAY()&gt;=$A307,COUNTIFS('Tracking Data'!Q$3:Q$1000,"&lt;="&amp;B307,'Tracking Data'!R$3:R$1000,"="&amp;""),"")</f>
        <v/>
      </c>
      <c r="K307" t="str">
        <f t="shared" ca="1" si="22"/>
        <v/>
      </c>
      <c r="L307" t="str">
        <f ca="1">IF(TODAY()&gt;=A307,COUNTIFS('Tracking Data'!R$3:R$1000,"&lt;="&amp;A307),"")</f>
        <v/>
      </c>
      <c r="M307" t="str">
        <f t="shared" ca="1" si="19"/>
        <v/>
      </c>
    </row>
    <row r="308" spans="1:13" x14ac:dyDescent="0.25">
      <c r="A308" s="4">
        <v>43105</v>
      </c>
      <c r="B308" t="str">
        <f ca="1">IF(TODAY()&gt;=$A308,COUNTIFS('Tracking Data'!K$3:K$1000,"&lt;="&amp;A308,'Tracking Data'!L$3:L$1000,"="&amp;""),"")</f>
        <v/>
      </c>
      <c r="C308" t="str">
        <f ca="1">IF(TODAY()&gt;=$A308,COUNTIFS('Tracking Data'!L$3:L$1000,"&lt;="&amp;B308,'Tracking Data'!M$3:M$1000,"="&amp;""),"")</f>
        <v/>
      </c>
      <c r="D308" t="str">
        <f ca="1">IF(TODAY()&gt;=$A308,COUNTIFS('Tracking Data'!M$3:M$1000,"&lt;="&amp;C308,'Tracking Data'!N$3:N$1000,"="&amp;""),"")</f>
        <v/>
      </c>
      <c r="E308" t="str">
        <f t="shared" ca="1" si="20"/>
        <v/>
      </c>
      <c r="F308" t="str">
        <f ca="1">IF(TODAY()&gt;=$A308,COUNTIFS('Tracking Data'!N$3:N$1000,"&lt;="&amp;A308,'Tracking Data'!O$3:O$1000,"="&amp;""),"")</f>
        <v/>
      </c>
      <c r="G308" t="str">
        <f ca="1">IF(TODAY()&gt;=$A308,COUNTIFS('Tracking Data'!O$3:O$1000,"&lt;="&amp;B308,'Tracking Data'!P$3:P$1000,"="&amp;""),"")</f>
        <v/>
      </c>
      <c r="H308" t="str">
        <f t="shared" ca="1" si="21"/>
        <v/>
      </c>
      <c r="I308" t="str">
        <f ca="1">IF(TODAY()&gt;=$A308,COUNTIFS('Tracking Data'!P$3:P$1000,"&lt;="&amp;A308,'Tracking Data'!Q$3:Q$1000,"="&amp;""),"")</f>
        <v/>
      </c>
      <c r="J308" t="str">
        <f ca="1">IF(TODAY()&gt;=$A308,COUNTIFS('Tracking Data'!Q$3:Q$1000,"&lt;="&amp;B308,'Tracking Data'!R$3:R$1000,"="&amp;""),"")</f>
        <v/>
      </c>
      <c r="K308" t="str">
        <f t="shared" ca="1" si="22"/>
        <v/>
      </c>
      <c r="L308" t="str">
        <f ca="1">IF(TODAY()&gt;=A308,COUNTIFS('Tracking Data'!R$3:R$1000,"&lt;="&amp;A308),"")</f>
        <v/>
      </c>
      <c r="M308" t="str">
        <f t="shared" ca="1" si="19"/>
        <v/>
      </c>
    </row>
    <row r="309" spans="1:13" x14ac:dyDescent="0.25">
      <c r="A309" s="4">
        <v>43106</v>
      </c>
      <c r="B309" t="str">
        <f ca="1">IF(TODAY()&gt;=$A309,COUNTIFS('Tracking Data'!K$3:K$1000,"&lt;="&amp;A309,'Tracking Data'!L$3:L$1000,"="&amp;""),"")</f>
        <v/>
      </c>
      <c r="C309" t="str">
        <f ca="1">IF(TODAY()&gt;=$A309,COUNTIFS('Tracking Data'!L$3:L$1000,"&lt;="&amp;B309,'Tracking Data'!M$3:M$1000,"="&amp;""),"")</f>
        <v/>
      </c>
      <c r="D309" t="str">
        <f ca="1">IF(TODAY()&gt;=$A309,COUNTIFS('Tracking Data'!M$3:M$1000,"&lt;="&amp;C309,'Tracking Data'!N$3:N$1000,"="&amp;""),"")</f>
        <v/>
      </c>
      <c r="E309" t="str">
        <f t="shared" ca="1" si="20"/>
        <v/>
      </c>
      <c r="F309" t="str">
        <f ca="1">IF(TODAY()&gt;=$A309,COUNTIFS('Tracking Data'!N$3:N$1000,"&lt;="&amp;A309,'Tracking Data'!O$3:O$1000,"="&amp;""),"")</f>
        <v/>
      </c>
      <c r="G309" t="str">
        <f ca="1">IF(TODAY()&gt;=$A309,COUNTIFS('Tracking Data'!O$3:O$1000,"&lt;="&amp;B309,'Tracking Data'!P$3:P$1000,"="&amp;""),"")</f>
        <v/>
      </c>
      <c r="H309" t="str">
        <f t="shared" ca="1" si="21"/>
        <v/>
      </c>
      <c r="I309" t="str">
        <f ca="1">IF(TODAY()&gt;=$A309,COUNTIFS('Tracking Data'!P$3:P$1000,"&lt;="&amp;A309,'Tracking Data'!Q$3:Q$1000,"="&amp;""),"")</f>
        <v/>
      </c>
      <c r="J309" t="str">
        <f ca="1">IF(TODAY()&gt;=$A309,COUNTIFS('Tracking Data'!Q$3:Q$1000,"&lt;="&amp;B309,'Tracking Data'!R$3:R$1000,"="&amp;""),"")</f>
        <v/>
      </c>
      <c r="K309" t="str">
        <f t="shared" ca="1" si="22"/>
        <v/>
      </c>
      <c r="L309" t="str">
        <f ca="1">IF(TODAY()&gt;=A309,COUNTIFS('Tracking Data'!R$3:R$1000,"&lt;="&amp;A309),"")</f>
        <v/>
      </c>
      <c r="M309" t="str">
        <f t="shared" ca="1" si="19"/>
        <v/>
      </c>
    </row>
    <row r="310" spans="1:13" x14ac:dyDescent="0.25">
      <c r="A310" s="4">
        <v>43107</v>
      </c>
      <c r="B310" t="str">
        <f ca="1">IF(TODAY()&gt;=$A310,COUNTIFS('Tracking Data'!K$3:K$1000,"&lt;="&amp;A310,'Tracking Data'!L$3:L$1000,"="&amp;""),"")</f>
        <v/>
      </c>
      <c r="C310" t="str">
        <f ca="1">IF(TODAY()&gt;=$A310,COUNTIFS('Tracking Data'!L$3:L$1000,"&lt;="&amp;B310,'Tracking Data'!M$3:M$1000,"="&amp;""),"")</f>
        <v/>
      </c>
      <c r="D310" t="str">
        <f ca="1">IF(TODAY()&gt;=$A310,COUNTIFS('Tracking Data'!M$3:M$1000,"&lt;="&amp;C310,'Tracking Data'!N$3:N$1000,"="&amp;""),"")</f>
        <v/>
      </c>
      <c r="E310" t="str">
        <f t="shared" ca="1" si="20"/>
        <v/>
      </c>
      <c r="F310" t="str">
        <f ca="1">IF(TODAY()&gt;=$A310,COUNTIFS('Tracking Data'!N$3:N$1000,"&lt;="&amp;A310,'Tracking Data'!O$3:O$1000,"="&amp;""),"")</f>
        <v/>
      </c>
      <c r="G310" t="str">
        <f ca="1">IF(TODAY()&gt;=$A310,COUNTIFS('Tracking Data'!O$3:O$1000,"&lt;="&amp;B310,'Tracking Data'!P$3:P$1000,"="&amp;""),"")</f>
        <v/>
      </c>
      <c r="H310" t="str">
        <f t="shared" ca="1" si="21"/>
        <v/>
      </c>
      <c r="I310" t="str">
        <f ca="1">IF(TODAY()&gt;=$A310,COUNTIFS('Tracking Data'!P$3:P$1000,"&lt;="&amp;A310,'Tracking Data'!Q$3:Q$1000,"="&amp;""),"")</f>
        <v/>
      </c>
      <c r="J310" t="str">
        <f ca="1">IF(TODAY()&gt;=$A310,COUNTIFS('Tracking Data'!Q$3:Q$1000,"&lt;="&amp;B310,'Tracking Data'!R$3:R$1000,"="&amp;""),"")</f>
        <v/>
      </c>
      <c r="K310" t="str">
        <f t="shared" ca="1" si="22"/>
        <v/>
      </c>
      <c r="L310" t="str">
        <f ca="1">IF(TODAY()&gt;=A310,COUNTIFS('Tracking Data'!R$3:R$1000,"&lt;="&amp;A310),"")</f>
        <v/>
      </c>
      <c r="M310" t="str">
        <f t="shared" ca="1" si="19"/>
        <v/>
      </c>
    </row>
    <row r="311" spans="1:13" x14ac:dyDescent="0.25">
      <c r="A311" s="4">
        <v>43108</v>
      </c>
      <c r="B311" t="str">
        <f ca="1">IF(TODAY()&gt;=$A311,COUNTIFS('Tracking Data'!K$3:K$1000,"&lt;="&amp;A311,'Tracking Data'!L$3:L$1000,"="&amp;""),"")</f>
        <v/>
      </c>
      <c r="C311" t="str">
        <f ca="1">IF(TODAY()&gt;=$A311,COUNTIFS('Tracking Data'!L$3:L$1000,"&lt;="&amp;B311,'Tracking Data'!M$3:M$1000,"="&amp;""),"")</f>
        <v/>
      </c>
      <c r="D311" t="str">
        <f ca="1">IF(TODAY()&gt;=$A311,COUNTIFS('Tracking Data'!M$3:M$1000,"&lt;="&amp;C311,'Tracking Data'!N$3:N$1000,"="&amp;""),"")</f>
        <v/>
      </c>
      <c r="E311" t="str">
        <f t="shared" ca="1" si="20"/>
        <v/>
      </c>
      <c r="F311" t="str">
        <f ca="1">IF(TODAY()&gt;=$A311,COUNTIFS('Tracking Data'!N$3:N$1000,"&lt;="&amp;A311,'Tracking Data'!O$3:O$1000,"="&amp;""),"")</f>
        <v/>
      </c>
      <c r="G311" t="str">
        <f ca="1">IF(TODAY()&gt;=$A311,COUNTIFS('Tracking Data'!O$3:O$1000,"&lt;="&amp;B311,'Tracking Data'!P$3:P$1000,"="&amp;""),"")</f>
        <v/>
      </c>
      <c r="H311" t="str">
        <f t="shared" ca="1" si="21"/>
        <v/>
      </c>
      <c r="I311" t="str">
        <f ca="1">IF(TODAY()&gt;=$A311,COUNTIFS('Tracking Data'!P$3:P$1000,"&lt;="&amp;A311,'Tracking Data'!Q$3:Q$1000,"="&amp;""),"")</f>
        <v/>
      </c>
      <c r="J311" t="str">
        <f ca="1">IF(TODAY()&gt;=$A311,COUNTIFS('Tracking Data'!Q$3:Q$1000,"&lt;="&amp;B311,'Tracking Data'!R$3:R$1000,"="&amp;""),"")</f>
        <v/>
      </c>
      <c r="K311" t="str">
        <f t="shared" ca="1" si="22"/>
        <v/>
      </c>
      <c r="L311" t="str">
        <f ca="1">IF(TODAY()&gt;=A311,COUNTIFS('Tracking Data'!R$3:R$1000,"&lt;="&amp;A311),"")</f>
        <v/>
      </c>
      <c r="M311" t="str">
        <f t="shared" ca="1" si="19"/>
        <v/>
      </c>
    </row>
    <row r="312" spans="1:13" x14ac:dyDescent="0.25">
      <c r="A312" s="4">
        <v>43109</v>
      </c>
      <c r="B312" t="str">
        <f ca="1">IF(TODAY()&gt;=$A312,COUNTIFS('Tracking Data'!K$3:K$1000,"&lt;="&amp;A312,'Tracking Data'!L$3:L$1000,"="&amp;""),"")</f>
        <v/>
      </c>
      <c r="C312" t="str">
        <f ca="1">IF(TODAY()&gt;=$A312,COUNTIFS('Tracking Data'!L$3:L$1000,"&lt;="&amp;B312,'Tracking Data'!M$3:M$1000,"="&amp;""),"")</f>
        <v/>
      </c>
      <c r="D312" t="str">
        <f ca="1">IF(TODAY()&gt;=$A312,COUNTIFS('Tracking Data'!M$3:M$1000,"&lt;="&amp;C312,'Tracking Data'!N$3:N$1000,"="&amp;""),"")</f>
        <v/>
      </c>
      <c r="E312" t="str">
        <f t="shared" ca="1" si="20"/>
        <v/>
      </c>
      <c r="F312" t="str">
        <f ca="1">IF(TODAY()&gt;=$A312,COUNTIFS('Tracking Data'!N$3:N$1000,"&lt;="&amp;A312,'Tracking Data'!O$3:O$1000,"="&amp;""),"")</f>
        <v/>
      </c>
      <c r="G312" t="str">
        <f ca="1">IF(TODAY()&gt;=$A312,COUNTIFS('Tracking Data'!O$3:O$1000,"&lt;="&amp;B312,'Tracking Data'!P$3:P$1000,"="&amp;""),"")</f>
        <v/>
      </c>
      <c r="H312" t="str">
        <f t="shared" ca="1" si="21"/>
        <v/>
      </c>
      <c r="I312" t="str">
        <f ca="1">IF(TODAY()&gt;=$A312,COUNTIFS('Tracking Data'!P$3:P$1000,"&lt;="&amp;A312,'Tracking Data'!Q$3:Q$1000,"="&amp;""),"")</f>
        <v/>
      </c>
      <c r="J312" t="str">
        <f ca="1">IF(TODAY()&gt;=$A312,COUNTIFS('Tracking Data'!Q$3:Q$1000,"&lt;="&amp;B312,'Tracking Data'!R$3:R$1000,"="&amp;""),"")</f>
        <v/>
      </c>
      <c r="K312" t="str">
        <f t="shared" ca="1" si="22"/>
        <v/>
      </c>
      <c r="L312" t="str">
        <f ca="1">IF(TODAY()&gt;=A312,COUNTIFS('Tracking Data'!R$3:R$1000,"&lt;="&amp;A312),"")</f>
        <v/>
      </c>
      <c r="M312" t="str">
        <f t="shared" ca="1" si="19"/>
        <v/>
      </c>
    </row>
    <row r="313" spans="1:13" x14ac:dyDescent="0.25">
      <c r="A313" s="4">
        <v>43110</v>
      </c>
      <c r="B313" t="str">
        <f ca="1">IF(TODAY()&gt;=$A313,COUNTIFS('Tracking Data'!K$3:K$1000,"&lt;="&amp;A313,'Tracking Data'!L$3:L$1000,"="&amp;""),"")</f>
        <v/>
      </c>
      <c r="C313" t="str">
        <f ca="1">IF(TODAY()&gt;=$A313,COUNTIFS('Tracking Data'!L$3:L$1000,"&lt;="&amp;B313,'Tracking Data'!M$3:M$1000,"="&amp;""),"")</f>
        <v/>
      </c>
      <c r="D313" t="str">
        <f ca="1">IF(TODAY()&gt;=$A313,COUNTIFS('Tracking Data'!M$3:M$1000,"&lt;="&amp;C313,'Tracking Data'!N$3:N$1000,"="&amp;""),"")</f>
        <v/>
      </c>
      <c r="E313" t="str">
        <f t="shared" ca="1" si="20"/>
        <v/>
      </c>
      <c r="F313" t="str">
        <f ca="1">IF(TODAY()&gt;=$A313,COUNTIFS('Tracking Data'!N$3:N$1000,"&lt;="&amp;A313,'Tracking Data'!O$3:O$1000,"="&amp;""),"")</f>
        <v/>
      </c>
      <c r="G313" t="str">
        <f ca="1">IF(TODAY()&gt;=$A313,COUNTIFS('Tracking Data'!O$3:O$1000,"&lt;="&amp;B313,'Tracking Data'!P$3:P$1000,"="&amp;""),"")</f>
        <v/>
      </c>
      <c r="H313" t="str">
        <f t="shared" ca="1" si="21"/>
        <v/>
      </c>
      <c r="I313" t="str">
        <f ca="1">IF(TODAY()&gt;=$A313,COUNTIFS('Tracking Data'!P$3:P$1000,"&lt;="&amp;A313,'Tracking Data'!Q$3:Q$1000,"="&amp;""),"")</f>
        <v/>
      </c>
      <c r="J313" t="str">
        <f ca="1">IF(TODAY()&gt;=$A313,COUNTIFS('Tracking Data'!Q$3:Q$1000,"&lt;="&amp;B313,'Tracking Data'!R$3:R$1000,"="&amp;""),"")</f>
        <v/>
      </c>
      <c r="K313" t="str">
        <f t="shared" ca="1" si="22"/>
        <v/>
      </c>
      <c r="L313" t="str">
        <f ca="1">IF(TODAY()&gt;=A313,COUNTIFS('Tracking Data'!R$3:R$1000,"&lt;="&amp;A313),"")</f>
        <v/>
      </c>
      <c r="M313" t="str">
        <f t="shared" ca="1" si="19"/>
        <v/>
      </c>
    </row>
    <row r="314" spans="1:13" x14ac:dyDescent="0.25">
      <c r="A314" s="4">
        <v>43111</v>
      </c>
      <c r="B314" t="str">
        <f ca="1">IF(TODAY()&gt;=$A314,COUNTIFS('Tracking Data'!K$3:K$1000,"&lt;="&amp;A314,'Tracking Data'!L$3:L$1000,"="&amp;""),"")</f>
        <v/>
      </c>
      <c r="C314" t="str">
        <f ca="1">IF(TODAY()&gt;=$A314,COUNTIFS('Tracking Data'!L$3:L$1000,"&lt;="&amp;B314,'Tracking Data'!M$3:M$1000,"="&amp;""),"")</f>
        <v/>
      </c>
      <c r="D314" t="str">
        <f ca="1">IF(TODAY()&gt;=$A314,COUNTIFS('Tracking Data'!M$3:M$1000,"&lt;="&amp;C314,'Tracking Data'!N$3:N$1000,"="&amp;""),"")</f>
        <v/>
      </c>
      <c r="E314" t="str">
        <f t="shared" ca="1" si="20"/>
        <v/>
      </c>
      <c r="F314" t="str">
        <f ca="1">IF(TODAY()&gt;=$A314,COUNTIFS('Tracking Data'!N$3:N$1000,"&lt;="&amp;A314,'Tracking Data'!O$3:O$1000,"="&amp;""),"")</f>
        <v/>
      </c>
      <c r="G314" t="str">
        <f ca="1">IF(TODAY()&gt;=$A314,COUNTIFS('Tracking Data'!O$3:O$1000,"&lt;="&amp;B314,'Tracking Data'!P$3:P$1000,"="&amp;""),"")</f>
        <v/>
      </c>
      <c r="H314" t="str">
        <f t="shared" ca="1" si="21"/>
        <v/>
      </c>
      <c r="I314" t="str">
        <f ca="1">IF(TODAY()&gt;=$A314,COUNTIFS('Tracking Data'!P$3:P$1000,"&lt;="&amp;A314,'Tracking Data'!Q$3:Q$1000,"="&amp;""),"")</f>
        <v/>
      </c>
      <c r="J314" t="str">
        <f ca="1">IF(TODAY()&gt;=$A314,COUNTIFS('Tracking Data'!Q$3:Q$1000,"&lt;="&amp;B314,'Tracking Data'!R$3:R$1000,"="&amp;""),"")</f>
        <v/>
      </c>
      <c r="K314" t="str">
        <f t="shared" ca="1" si="22"/>
        <v/>
      </c>
      <c r="L314" t="str">
        <f ca="1">IF(TODAY()&gt;=A314,COUNTIFS('Tracking Data'!R$3:R$1000,"&lt;="&amp;A314),"")</f>
        <v/>
      </c>
      <c r="M314" t="str">
        <f t="shared" ca="1" si="19"/>
        <v/>
      </c>
    </row>
    <row r="315" spans="1:13" x14ac:dyDescent="0.25">
      <c r="A315" s="4">
        <v>43112</v>
      </c>
      <c r="B315" t="str">
        <f ca="1">IF(TODAY()&gt;=$A315,COUNTIFS('Tracking Data'!K$3:K$1000,"&lt;="&amp;A315,'Tracking Data'!L$3:L$1000,"="&amp;""),"")</f>
        <v/>
      </c>
      <c r="C315" t="str">
        <f ca="1">IF(TODAY()&gt;=$A315,COUNTIFS('Tracking Data'!L$3:L$1000,"&lt;="&amp;B315,'Tracking Data'!M$3:M$1000,"="&amp;""),"")</f>
        <v/>
      </c>
      <c r="D315" t="str">
        <f ca="1">IF(TODAY()&gt;=$A315,COUNTIFS('Tracking Data'!M$3:M$1000,"&lt;="&amp;C315,'Tracking Data'!N$3:N$1000,"="&amp;""),"")</f>
        <v/>
      </c>
      <c r="E315" t="str">
        <f t="shared" ca="1" si="20"/>
        <v/>
      </c>
      <c r="F315" t="str">
        <f ca="1">IF(TODAY()&gt;=$A315,COUNTIFS('Tracking Data'!N$3:N$1000,"&lt;="&amp;A315,'Tracking Data'!O$3:O$1000,"="&amp;""),"")</f>
        <v/>
      </c>
      <c r="G315" t="str">
        <f ca="1">IF(TODAY()&gt;=$A315,COUNTIFS('Tracking Data'!O$3:O$1000,"&lt;="&amp;B315,'Tracking Data'!P$3:P$1000,"="&amp;""),"")</f>
        <v/>
      </c>
      <c r="H315" t="str">
        <f t="shared" ca="1" si="21"/>
        <v/>
      </c>
      <c r="I315" t="str">
        <f ca="1">IF(TODAY()&gt;=$A315,COUNTIFS('Tracking Data'!P$3:P$1000,"&lt;="&amp;A315,'Tracking Data'!Q$3:Q$1000,"="&amp;""),"")</f>
        <v/>
      </c>
      <c r="J315" t="str">
        <f ca="1">IF(TODAY()&gt;=$A315,COUNTIFS('Tracking Data'!Q$3:Q$1000,"&lt;="&amp;B315,'Tracking Data'!R$3:R$1000,"="&amp;""),"")</f>
        <v/>
      </c>
      <c r="K315" t="str">
        <f t="shared" ca="1" si="22"/>
        <v/>
      </c>
      <c r="L315" t="str">
        <f ca="1">IF(TODAY()&gt;=A315,COUNTIFS('Tracking Data'!R$3:R$1000,"&lt;="&amp;A315),"")</f>
        <v/>
      </c>
      <c r="M315" t="str">
        <f t="shared" ca="1" si="19"/>
        <v/>
      </c>
    </row>
    <row r="316" spans="1:13" x14ac:dyDescent="0.25">
      <c r="A316" s="4">
        <v>43113</v>
      </c>
      <c r="B316" t="str">
        <f ca="1">IF(TODAY()&gt;=$A316,COUNTIFS('Tracking Data'!K$3:K$1000,"&lt;="&amp;A316,'Tracking Data'!L$3:L$1000,"="&amp;""),"")</f>
        <v/>
      </c>
      <c r="C316" t="str">
        <f ca="1">IF(TODAY()&gt;=$A316,COUNTIFS('Tracking Data'!L$3:L$1000,"&lt;="&amp;B316,'Tracking Data'!M$3:M$1000,"="&amp;""),"")</f>
        <v/>
      </c>
      <c r="D316" t="str">
        <f ca="1">IF(TODAY()&gt;=$A316,COUNTIFS('Tracking Data'!M$3:M$1000,"&lt;="&amp;C316,'Tracking Data'!N$3:N$1000,"="&amp;""),"")</f>
        <v/>
      </c>
      <c r="E316" t="str">
        <f t="shared" ca="1" si="20"/>
        <v/>
      </c>
      <c r="F316" t="str">
        <f ca="1">IF(TODAY()&gt;=$A316,COUNTIFS('Tracking Data'!N$3:N$1000,"&lt;="&amp;A316,'Tracking Data'!O$3:O$1000,"="&amp;""),"")</f>
        <v/>
      </c>
      <c r="G316" t="str">
        <f ca="1">IF(TODAY()&gt;=$A316,COUNTIFS('Tracking Data'!O$3:O$1000,"&lt;="&amp;B316,'Tracking Data'!P$3:P$1000,"="&amp;""),"")</f>
        <v/>
      </c>
      <c r="H316" t="str">
        <f t="shared" ca="1" si="21"/>
        <v/>
      </c>
      <c r="I316" t="str">
        <f ca="1">IF(TODAY()&gt;=$A316,COUNTIFS('Tracking Data'!P$3:P$1000,"&lt;="&amp;A316,'Tracking Data'!Q$3:Q$1000,"="&amp;""),"")</f>
        <v/>
      </c>
      <c r="J316" t="str">
        <f ca="1">IF(TODAY()&gt;=$A316,COUNTIFS('Tracking Data'!Q$3:Q$1000,"&lt;="&amp;B316,'Tracking Data'!R$3:R$1000,"="&amp;""),"")</f>
        <v/>
      </c>
      <c r="K316" t="str">
        <f t="shared" ca="1" si="22"/>
        <v/>
      </c>
      <c r="L316" t="str">
        <f ca="1">IF(TODAY()&gt;=A316,COUNTIFS('Tracking Data'!R$3:R$1000,"&lt;="&amp;A316),"")</f>
        <v/>
      </c>
      <c r="M316" t="str">
        <f t="shared" ca="1" si="19"/>
        <v/>
      </c>
    </row>
    <row r="317" spans="1:13" x14ac:dyDescent="0.25">
      <c r="A317" s="4">
        <v>43114</v>
      </c>
      <c r="B317" t="str">
        <f ca="1">IF(TODAY()&gt;=$A317,COUNTIFS('Tracking Data'!K$3:K$1000,"&lt;="&amp;A317,'Tracking Data'!L$3:L$1000,"="&amp;""),"")</f>
        <v/>
      </c>
      <c r="C317" t="str">
        <f ca="1">IF(TODAY()&gt;=$A317,COUNTIFS('Tracking Data'!L$3:L$1000,"&lt;="&amp;B317,'Tracking Data'!M$3:M$1000,"="&amp;""),"")</f>
        <v/>
      </c>
      <c r="D317" t="str">
        <f ca="1">IF(TODAY()&gt;=$A317,COUNTIFS('Tracking Data'!M$3:M$1000,"&lt;="&amp;C317,'Tracking Data'!N$3:N$1000,"="&amp;""),"")</f>
        <v/>
      </c>
      <c r="E317" t="str">
        <f t="shared" ca="1" si="20"/>
        <v/>
      </c>
      <c r="F317" t="str">
        <f ca="1">IF(TODAY()&gt;=$A317,COUNTIFS('Tracking Data'!N$3:N$1000,"&lt;="&amp;A317,'Tracking Data'!O$3:O$1000,"="&amp;""),"")</f>
        <v/>
      </c>
      <c r="G317" t="str">
        <f ca="1">IF(TODAY()&gt;=$A317,COUNTIFS('Tracking Data'!O$3:O$1000,"&lt;="&amp;B317,'Tracking Data'!P$3:P$1000,"="&amp;""),"")</f>
        <v/>
      </c>
      <c r="H317" t="str">
        <f t="shared" ca="1" si="21"/>
        <v/>
      </c>
      <c r="I317" t="str">
        <f ca="1">IF(TODAY()&gt;=$A317,COUNTIFS('Tracking Data'!P$3:P$1000,"&lt;="&amp;A317,'Tracking Data'!Q$3:Q$1000,"="&amp;""),"")</f>
        <v/>
      </c>
      <c r="J317" t="str">
        <f ca="1">IF(TODAY()&gt;=$A317,COUNTIFS('Tracking Data'!Q$3:Q$1000,"&lt;="&amp;B317,'Tracking Data'!R$3:R$1000,"="&amp;""),"")</f>
        <v/>
      </c>
      <c r="K317" t="str">
        <f t="shared" ca="1" si="22"/>
        <v/>
      </c>
      <c r="L317" t="str">
        <f ca="1">IF(TODAY()&gt;=A317,COUNTIFS('Tracking Data'!R$3:R$1000,"&lt;="&amp;A317),"")</f>
        <v/>
      </c>
      <c r="M317" t="str">
        <f t="shared" ca="1" si="19"/>
        <v/>
      </c>
    </row>
    <row r="318" spans="1:13" x14ac:dyDescent="0.25">
      <c r="A318" s="4">
        <v>43115</v>
      </c>
      <c r="B318" t="str">
        <f ca="1">IF(TODAY()&gt;=$A318,COUNTIFS('Tracking Data'!K$3:K$1000,"&lt;="&amp;A318,'Tracking Data'!L$3:L$1000,"="&amp;""),"")</f>
        <v/>
      </c>
      <c r="C318" t="str">
        <f ca="1">IF(TODAY()&gt;=$A318,COUNTIFS('Tracking Data'!L$3:L$1000,"&lt;="&amp;B318,'Tracking Data'!M$3:M$1000,"="&amp;""),"")</f>
        <v/>
      </c>
      <c r="D318" t="str">
        <f ca="1">IF(TODAY()&gt;=$A318,COUNTIFS('Tracking Data'!M$3:M$1000,"&lt;="&amp;C318,'Tracking Data'!N$3:N$1000,"="&amp;""),"")</f>
        <v/>
      </c>
      <c r="E318" t="str">
        <f t="shared" ca="1" si="20"/>
        <v/>
      </c>
      <c r="F318" t="str">
        <f ca="1">IF(TODAY()&gt;=$A318,COUNTIFS('Tracking Data'!N$3:N$1000,"&lt;="&amp;A318,'Tracking Data'!O$3:O$1000,"="&amp;""),"")</f>
        <v/>
      </c>
      <c r="G318" t="str">
        <f ca="1">IF(TODAY()&gt;=$A318,COUNTIFS('Tracking Data'!O$3:O$1000,"&lt;="&amp;B318,'Tracking Data'!P$3:P$1000,"="&amp;""),"")</f>
        <v/>
      </c>
      <c r="H318" t="str">
        <f t="shared" ca="1" si="21"/>
        <v/>
      </c>
      <c r="I318" t="str">
        <f ca="1">IF(TODAY()&gt;=$A318,COUNTIFS('Tracking Data'!P$3:P$1000,"&lt;="&amp;A318,'Tracking Data'!Q$3:Q$1000,"="&amp;""),"")</f>
        <v/>
      </c>
      <c r="J318" t="str">
        <f ca="1">IF(TODAY()&gt;=$A318,COUNTIFS('Tracking Data'!Q$3:Q$1000,"&lt;="&amp;B318,'Tracking Data'!R$3:R$1000,"="&amp;""),"")</f>
        <v/>
      </c>
      <c r="K318" t="str">
        <f t="shared" ca="1" si="22"/>
        <v/>
      </c>
      <c r="L318" t="str">
        <f ca="1">IF(TODAY()&gt;=A318,COUNTIFS('Tracking Data'!R$3:R$1000,"&lt;="&amp;A318),"")</f>
        <v/>
      </c>
      <c r="M318" t="str">
        <f t="shared" ca="1" si="19"/>
        <v/>
      </c>
    </row>
    <row r="319" spans="1:13" x14ac:dyDescent="0.25">
      <c r="A319" s="4">
        <v>43116</v>
      </c>
      <c r="B319" t="str">
        <f ca="1">IF(TODAY()&gt;=$A319,COUNTIFS('Tracking Data'!K$3:K$1000,"&lt;="&amp;A319,'Tracking Data'!L$3:L$1000,"="&amp;""),"")</f>
        <v/>
      </c>
      <c r="C319" t="str">
        <f ca="1">IF(TODAY()&gt;=$A319,COUNTIFS('Tracking Data'!L$3:L$1000,"&lt;="&amp;B319,'Tracking Data'!M$3:M$1000,"="&amp;""),"")</f>
        <v/>
      </c>
      <c r="D319" t="str">
        <f ca="1">IF(TODAY()&gt;=$A319,COUNTIFS('Tracking Data'!M$3:M$1000,"&lt;="&amp;C319,'Tracking Data'!N$3:N$1000,"="&amp;""),"")</f>
        <v/>
      </c>
      <c r="E319" t="str">
        <f t="shared" ca="1" si="20"/>
        <v/>
      </c>
      <c r="F319" t="str">
        <f ca="1">IF(TODAY()&gt;=$A319,COUNTIFS('Tracking Data'!N$3:N$1000,"&lt;="&amp;A319,'Tracking Data'!O$3:O$1000,"="&amp;""),"")</f>
        <v/>
      </c>
      <c r="G319" t="str">
        <f ca="1">IF(TODAY()&gt;=$A319,COUNTIFS('Tracking Data'!O$3:O$1000,"&lt;="&amp;B319,'Tracking Data'!P$3:P$1000,"="&amp;""),"")</f>
        <v/>
      </c>
      <c r="H319" t="str">
        <f t="shared" ca="1" si="21"/>
        <v/>
      </c>
      <c r="I319" t="str">
        <f ca="1">IF(TODAY()&gt;=$A319,COUNTIFS('Tracking Data'!P$3:P$1000,"&lt;="&amp;A319,'Tracking Data'!Q$3:Q$1000,"="&amp;""),"")</f>
        <v/>
      </c>
      <c r="J319" t="str">
        <f ca="1">IF(TODAY()&gt;=$A319,COUNTIFS('Tracking Data'!Q$3:Q$1000,"&lt;="&amp;B319,'Tracking Data'!R$3:R$1000,"="&amp;""),"")</f>
        <v/>
      </c>
      <c r="K319" t="str">
        <f t="shared" ca="1" si="22"/>
        <v/>
      </c>
      <c r="L319" t="str">
        <f ca="1">IF(TODAY()&gt;=A319,COUNTIFS('Tracking Data'!R$3:R$1000,"&lt;="&amp;A319),"")</f>
        <v/>
      </c>
      <c r="M319" t="str">
        <f t="shared" ca="1" si="19"/>
        <v/>
      </c>
    </row>
    <row r="320" spans="1:13" x14ac:dyDescent="0.25">
      <c r="A320" s="4">
        <v>43117</v>
      </c>
      <c r="B320" t="str">
        <f ca="1">IF(TODAY()&gt;=$A320,COUNTIFS('Tracking Data'!K$3:K$1000,"&lt;="&amp;A320,'Tracking Data'!L$3:L$1000,"="&amp;""),"")</f>
        <v/>
      </c>
      <c r="C320" t="str">
        <f ca="1">IF(TODAY()&gt;=$A320,COUNTIFS('Tracking Data'!L$3:L$1000,"&lt;="&amp;B320,'Tracking Data'!M$3:M$1000,"="&amp;""),"")</f>
        <v/>
      </c>
      <c r="D320" t="str">
        <f ca="1">IF(TODAY()&gt;=$A320,COUNTIFS('Tracking Data'!M$3:M$1000,"&lt;="&amp;C320,'Tracking Data'!N$3:N$1000,"="&amp;""),"")</f>
        <v/>
      </c>
      <c r="E320" t="str">
        <f t="shared" ca="1" si="20"/>
        <v/>
      </c>
      <c r="F320" t="str">
        <f ca="1">IF(TODAY()&gt;=$A320,COUNTIFS('Tracking Data'!N$3:N$1000,"&lt;="&amp;A320,'Tracking Data'!O$3:O$1000,"="&amp;""),"")</f>
        <v/>
      </c>
      <c r="G320" t="str">
        <f ca="1">IF(TODAY()&gt;=$A320,COUNTIFS('Tracking Data'!O$3:O$1000,"&lt;="&amp;B320,'Tracking Data'!P$3:P$1000,"="&amp;""),"")</f>
        <v/>
      </c>
      <c r="H320" t="str">
        <f t="shared" ca="1" si="21"/>
        <v/>
      </c>
      <c r="I320" t="str">
        <f ca="1">IF(TODAY()&gt;=$A320,COUNTIFS('Tracking Data'!P$3:P$1000,"&lt;="&amp;A320,'Tracking Data'!Q$3:Q$1000,"="&amp;""),"")</f>
        <v/>
      </c>
      <c r="J320" t="str">
        <f ca="1">IF(TODAY()&gt;=$A320,COUNTIFS('Tracking Data'!Q$3:Q$1000,"&lt;="&amp;B320,'Tracking Data'!R$3:R$1000,"="&amp;""),"")</f>
        <v/>
      </c>
      <c r="K320" t="str">
        <f t="shared" ca="1" si="22"/>
        <v/>
      </c>
      <c r="L320" t="str">
        <f ca="1">IF(TODAY()&gt;=A320,COUNTIFS('Tracking Data'!R$3:R$1000,"&lt;="&amp;A320),"")</f>
        <v/>
      </c>
      <c r="M320" t="str">
        <f t="shared" ca="1" si="19"/>
        <v/>
      </c>
    </row>
    <row r="321" spans="1:13" x14ac:dyDescent="0.25">
      <c r="A321" s="4">
        <v>43118</v>
      </c>
      <c r="B321" t="str">
        <f ca="1">IF(TODAY()&gt;=$A321,COUNTIFS('Tracking Data'!K$3:K$1000,"&lt;="&amp;A321,'Tracking Data'!L$3:L$1000,"="&amp;""),"")</f>
        <v/>
      </c>
      <c r="C321" t="str">
        <f ca="1">IF(TODAY()&gt;=$A321,COUNTIFS('Tracking Data'!L$3:L$1000,"&lt;="&amp;B321,'Tracking Data'!M$3:M$1000,"="&amp;""),"")</f>
        <v/>
      </c>
      <c r="D321" t="str">
        <f ca="1">IF(TODAY()&gt;=$A321,COUNTIFS('Tracking Data'!M$3:M$1000,"&lt;="&amp;C321,'Tracking Data'!N$3:N$1000,"="&amp;""),"")</f>
        <v/>
      </c>
      <c r="E321" t="str">
        <f t="shared" ca="1" si="20"/>
        <v/>
      </c>
      <c r="F321" t="str">
        <f ca="1">IF(TODAY()&gt;=$A321,COUNTIFS('Tracking Data'!N$3:N$1000,"&lt;="&amp;A321,'Tracking Data'!O$3:O$1000,"="&amp;""),"")</f>
        <v/>
      </c>
      <c r="G321" t="str">
        <f ca="1">IF(TODAY()&gt;=$A321,COUNTIFS('Tracking Data'!O$3:O$1000,"&lt;="&amp;B321,'Tracking Data'!P$3:P$1000,"="&amp;""),"")</f>
        <v/>
      </c>
      <c r="H321" t="str">
        <f t="shared" ca="1" si="21"/>
        <v/>
      </c>
      <c r="I321" t="str">
        <f ca="1">IF(TODAY()&gt;=$A321,COUNTIFS('Tracking Data'!P$3:P$1000,"&lt;="&amp;A321,'Tracking Data'!Q$3:Q$1000,"="&amp;""),"")</f>
        <v/>
      </c>
      <c r="J321" t="str">
        <f ca="1">IF(TODAY()&gt;=$A321,COUNTIFS('Tracking Data'!Q$3:Q$1000,"&lt;="&amp;B321,'Tracking Data'!R$3:R$1000,"="&amp;""),"")</f>
        <v/>
      </c>
      <c r="K321" t="str">
        <f t="shared" ca="1" si="22"/>
        <v/>
      </c>
      <c r="L321" t="str">
        <f ca="1">IF(TODAY()&gt;=A321,COUNTIFS('Tracking Data'!R$3:R$1000,"&lt;="&amp;A321),"")</f>
        <v/>
      </c>
      <c r="M321" t="str">
        <f t="shared" ca="1" si="19"/>
        <v/>
      </c>
    </row>
    <row r="322" spans="1:13" x14ac:dyDescent="0.25">
      <c r="A322" s="4">
        <v>43119</v>
      </c>
      <c r="B322" t="str">
        <f ca="1">IF(TODAY()&gt;=$A322,COUNTIFS('Tracking Data'!K$3:K$1000,"&lt;="&amp;A322,'Tracking Data'!L$3:L$1000,"="&amp;""),"")</f>
        <v/>
      </c>
      <c r="C322" t="str">
        <f ca="1">IF(TODAY()&gt;=$A322,COUNTIFS('Tracking Data'!L$3:L$1000,"&lt;="&amp;B322,'Tracking Data'!M$3:M$1000,"="&amp;""),"")</f>
        <v/>
      </c>
      <c r="D322" t="str">
        <f ca="1">IF(TODAY()&gt;=$A322,COUNTIFS('Tracking Data'!M$3:M$1000,"&lt;="&amp;C322,'Tracking Data'!N$3:N$1000,"="&amp;""),"")</f>
        <v/>
      </c>
      <c r="E322" t="str">
        <f t="shared" ca="1" si="20"/>
        <v/>
      </c>
      <c r="F322" t="str">
        <f ca="1">IF(TODAY()&gt;=$A322,COUNTIFS('Tracking Data'!N$3:N$1000,"&lt;="&amp;A322,'Tracking Data'!O$3:O$1000,"="&amp;""),"")</f>
        <v/>
      </c>
      <c r="G322" t="str">
        <f ca="1">IF(TODAY()&gt;=$A322,COUNTIFS('Tracking Data'!O$3:O$1000,"&lt;="&amp;B322,'Tracking Data'!P$3:P$1000,"="&amp;""),"")</f>
        <v/>
      </c>
      <c r="H322" t="str">
        <f t="shared" ca="1" si="21"/>
        <v/>
      </c>
      <c r="I322" t="str">
        <f ca="1">IF(TODAY()&gt;=$A322,COUNTIFS('Tracking Data'!P$3:P$1000,"&lt;="&amp;A322,'Tracking Data'!Q$3:Q$1000,"="&amp;""),"")</f>
        <v/>
      </c>
      <c r="J322" t="str">
        <f ca="1">IF(TODAY()&gt;=$A322,COUNTIFS('Tracking Data'!Q$3:Q$1000,"&lt;="&amp;B322,'Tracking Data'!R$3:R$1000,"="&amp;""),"")</f>
        <v/>
      </c>
      <c r="K322" t="str">
        <f t="shared" ca="1" si="22"/>
        <v/>
      </c>
      <c r="L322" t="str">
        <f ca="1">IF(TODAY()&gt;=A322,COUNTIFS('Tracking Data'!R$3:R$1000,"&lt;="&amp;A322),"")</f>
        <v/>
      </c>
      <c r="M322" t="str">
        <f t="shared" ca="1" si="19"/>
        <v/>
      </c>
    </row>
    <row r="323" spans="1:13" x14ac:dyDescent="0.25">
      <c r="A323" s="4">
        <v>43120</v>
      </c>
      <c r="B323" t="str">
        <f ca="1">IF(TODAY()&gt;=$A323,COUNTIFS('Tracking Data'!K$3:K$1000,"&lt;="&amp;A323,'Tracking Data'!L$3:L$1000,"="&amp;""),"")</f>
        <v/>
      </c>
      <c r="C323" t="str">
        <f ca="1">IF(TODAY()&gt;=$A323,COUNTIFS('Tracking Data'!L$3:L$1000,"&lt;="&amp;B323,'Tracking Data'!M$3:M$1000,"="&amp;""),"")</f>
        <v/>
      </c>
      <c r="D323" t="str">
        <f ca="1">IF(TODAY()&gt;=$A323,COUNTIFS('Tracking Data'!M$3:M$1000,"&lt;="&amp;C323,'Tracking Data'!N$3:N$1000,"="&amp;""),"")</f>
        <v/>
      </c>
      <c r="E323" t="str">
        <f t="shared" ca="1" si="20"/>
        <v/>
      </c>
      <c r="F323" t="str">
        <f ca="1">IF(TODAY()&gt;=$A323,COUNTIFS('Tracking Data'!N$3:N$1000,"&lt;="&amp;A323,'Tracking Data'!O$3:O$1000,"="&amp;""),"")</f>
        <v/>
      </c>
      <c r="G323" t="str">
        <f ca="1">IF(TODAY()&gt;=$A323,COUNTIFS('Tracking Data'!O$3:O$1000,"&lt;="&amp;B323,'Tracking Data'!P$3:P$1000,"="&amp;""),"")</f>
        <v/>
      </c>
      <c r="H323" t="str">
        <f t="shared" ca="1" si="21"/>
        <v/>
      </c>
      <c r="I323" t="str">
        <f ca="1">IF(TODAY()&gt;=$A323,COUNTIFS('Tracking Data'!P$3:P$1000,"&lt;="&amp;A323,'Tracking Data'!Q$3:Q$1000,"="&amp;""),"")</f>
        <v/>
      </c>
      <c r="J323" t="str">
        <f ca="1">IF(TODAY()&gt;=$A323,COUNTIFS('Tracking Data'!Q$3:Q$1000,"&lt;="&amp;B323,'Tracking Data'!R$3:R$1000,"="&amp;""),"")</f>
        <v/>
      </c>
      <c r="K323" t="str">
        <f t="shared" ca="1" si="22"/>
        <v/>
      </c>
      <c r="L323" t="str">
        <f ca="1">IF(TODAY()&gt;=A323,COUNTIFS('Tracking Data'!R$3:R$1000,"&lt;="&amp;A323),"")</f>
        <v/>
      </c>
      <c r="M323" t="str">
        <f t="shared" ca="1" si="19"/>
        <v/>
      </c>
    </row>
    <row r="324" spans="1:13" x14ac:dyDescent="0.25">
      <c r="A324" s="4">
        <v>43121</v>
      </c>
      <c r="B324" t="str">
        <f ca="1">IF(TODAY()&gt;=$A324,COUNTIFS('Tracking Data'!K$3:K$1000,"&lt;="&amp;A324,'Tracking Data'!L$3:L$1000,"="&amp;""),"")</f>
        <v/>
      </c>
      <c r="C324" t="str">
        <f ca="1">IF(TODAY()&gt;=$A324,COUNTIFS('Tracking Data'!L$3:L$1000,"&lt;="&amp;B324,'Tracking Data'!M$3:M$1000,"="&amp;""),"")</f>
        <v/>
      </c>
      <c r="D324" t="str">
        <f ca="1">IF(TODAY()&gt;=$A324,COUNTIFS('Tracking Data'!M$3:M$1000,"&lt;="&amp;C324,'Tracking Data'!N$3:N$1000,"="&amp;""),"")</f>
        <v/>
      </c>
      <c r="E324" t="str">
        <f t="shared" ca="1" si="20"/>
        <v/>
      </c>
      <c r="F324" t="str">
        <f ca="1">IF(TODAY()&gt;=$A324,COUNTIFS('Tracking Data'!N$3:N$1000,"&lt;="&amp;A324,'Tracking Data'!O$3:O$1000,"="&amp;""),"")</f>
        <v/>
      </c>
      <c r="G324" t="str">
        <f ca="1">IF(TODAY()&gt;=$A324,COUNTIFS('Tracking Data'!O$3:O$1000,"&lt;="&amp;B324,'Tracking Data'!P$3:P$1000,"="&amp;""),"")</f>
        <v/>
      </c>
      <c r="H324" t="str">
        <f t="shared" ca="1" si="21"/>
        <v/>
      </c>
      <c r="I324" t="str">
        <f ca="1">IF(TODAY()&gt;=$A324,COUNTIFS('Tracking Data'!P$3:P$1000,"&lt;="&amp;A324,'Tracking Data'!Q$3:Q$1000,"="&amp;""),"")</f>
        <v/>
      </c>
      <c r="J324" t="str">
        <f ca="1">IF(TODAY()&gt;=$A324,COUNTIFS('Tracking Data'!Q$3:Q$1000,"&lt;="&amp;B324,'Tracking Data'!R$3:R$1000,"="&amp;""),"")</f>
        <v/>
      </c>
      <c r="K324" t="str">
        <f t="shared" ca="1" si="22"/>
        <v/>
      </c>
      <c r="L324" t="str">
        <f ca="1">IF(TODAY()&gt;=A324,COUNTIFS('Tracking Data'!R$3:R$1000,"&lt;="&amp;A324),"")</f>
        <v/>
      </c>
      <c r="M324" t="str">
        <f t="shared" ref="M324:M387" ca="1" si="23">IF(TODAY()&gt;=A324,B324+E324+H324+K324+L324-L323,"")</f>
        <v/>
      </c>
    </row>
    <row r="325" spans="1:13" x14ac:dyDescent="0.25">
      <c r="A325" s="4">
        <v>43122</v>
      </c>
      <c r="B325" t="str">
        <f ca="1">IF(TODAY()&gt;=$A325,COUNTIFS('Tracking Data'!K$3:K$1000,"&lt;="&amp;A325,'Tracking Data'!L$3:L$1000,"="&amp;""),"")</f>
        <v/>
      </c>
      <c r="C325" t="str">
        <f ca="1">IF(TODAY()&gt;=$A325,COUNTIFS('Tracking Data'!L$3:L$1000,"&lt;="&amp;B325,'Tracking Data'!M$3:M$1000,"="&amp;""),"")</f>
        <v/>
      </c>
      <c r="D325" t="str">
        <f ca="1">IF(TODAY()&gt;=$A325,COUNTIFS('Tracking Data'!M$3:M$1000,"&lt;="&amp;C325,'Tracking Data'!N$3:N$1000,"="&amp;""),"")</f>
        <v/>
      </c>
      <c r="E325" t="str">
        <f t="shared" ca="1" si="20"/>
        <v/>
      </c>
      <c r="F325" t="str">
        <f ca="1">IF(TODAY()&gt;=$A325,COUNTIFS('Tracking Data'!N$3:N$1000,"&lt;="&amp;A325,'Tracking Data'!O$3:O$1000,"="&amp;""),"")</f>
        <v/>
      </c>
      <c r="G325" t="str">
        <f ca="1">IF(TODAY()&gt;=$A325,COUNTIFS('Tracking Data'!O$3:O$1000,"&lt;="&amp;B325,'Tracking Data'!P$3:P$1000,"="&amp;""),"")</f>
        <v/>
      </c>
      <c r="H325" t="str">
        <f t="shared" ca="1" si="21"/>
        <v/>
      </c>
      <c r="I325" t="str">
        <f ca="1">IF(TODAY()&gt;=$A325,COUNTIFS('Tracking Data'!P$3:P$1000,"&lt;="&amp;A325,'Tracking Data'!Q$3:Q$1000,"="&amp;""),"")</f>
        <v/>
      </c>
      <c r="J325" t="str">
        <f ca="1">IF(TODAY()&gt;=$A325,COUNTIFS('Tracking Data'!Q$3:Q$1000,"&lt;="&amp;B325,'Tracking Data'!R$3:R$1000,"="&amp;""),"")</f>
        <v/>
      </c>
      <c r="K325" t="str">
        <f t="shared" ca="1" si="22"/>
        <v/>
      </c>
      <c r="L325" t="str">
        <f ca="1">IF(TODAY()&gt;=A325,COUNTIFS('Tracking Data'!R$3:R$1000,"&lt;="&amp;A325),"")</f>
        <v/>
      </c>
      <c r="M325" t="str">
        <f t="shared" ca="1" si="23"/>
        <v/>
      </c>
    </row>
    <row r="326" spans="1:13" x14ac:dyDescent="0.25">
      <c r="A326" s="4">
        <v>43123</v>
      </c>
      <c r="B326" t="str">
        <f ca="1">IF(TODAY()&gt;=$A326,COUNTIFS('Tracking Data'!K$3:K$1000,"&lt;="&amp;A326,'Tracking Data'!L$3:L$1000,"="&amp;""),"")</f>
        <v/>
      </c>
      <c r="C326" t="str">
        <f ca="1">IF(TODAY()&gt;=$A326,COUNTIFS('Tracking Data'!L$3:L$1000,"&lt;="&amp;B326,'Tracking Data'!M$3:M$1000,"="&amp;""),"")</f>
        <v/>
      </c>
      <c r="D326" t="str">
        <f ca="1">IF(TODAY()&gt;=$A326,COUNTIFS('Tracking Data'!M$3:M$1000,"&lt;="&amp;C326,'Tracking Data'!N$3:N$1000,"="&amp;""),"")</f>
        <v/>
      </c>
      <c r="E326" t="str">
        <f t="shared" ca="1" si="20"/>
        <v/>
      </c>
      <c r="F326" t="str">
        <f ca="1">IF(TODAY()&gt;=$A326,COUNTIFS('Tracking Data'!N$3:N$1000,"&lt;="&amp;A326,'Tracking Data'!O$3:O$1000,"="&amp;""),"")</f>
        <v/>
      </c>
      <c r="G326" t="str">
        <f ca="1">IF(TODAY()&gt;=$A326,COUNTIFS('Tracking Data'!O$3:O$1000,"&lt;="&amp;B326,'Tracking Data'!P$3:P$1000,"="&amp;""),"")</f>
        <v/>
      </c>
      <c r="H326" t="str">
        <f t="shared" ca="1" si="21"/>
        <v/>
      </c>
      <c r="I326" t="str">
        <f ca="1">IF(TODAY()&gt;=$A326,COUNTIFS('Tracking Data'!P$3:P$1000,"&lt;="&amp;A326,'Tracking Data'!Q$3:Q$1000,"="&amp;""),"")</f>
        <v/>
      </c>
      <c r="J326" t="str">
        <f ca="1">IF(TODAY()&gt;=$A326,COUNTIFS('Tracking Data'!Q$3:Q$1000,"&lt;="&amp;B326,'Tracking Data'!R$3:R$1000,"="&amp;""),"")</f>
        <v/>
      </c>
      <c r="K326" t="str">
        <f t="shared" ca="1" si="22"/>
        <v/>
      </c>
      <c r="L326" t="str">
        <f ca="1">IF(TODAY()&gt;=A326,COUNTIFS('Tracking Data'!R$3:R$1000,"&lt;="&amp;A326),"")</f>
        <v/>
      </c>
      <c r="M326" t="str">
        <f t="shared" ca="1" si="23"/>
        <v/>
      </c>
    </row>
    <row r="327" spans="1:13" x14ac:dyDescent="0.25">
      <c r="A327" s="4">
        <v>43124</v>
      </c>
      <c r="B327" t="str">
        <f ca="1">IF(TODAY()&gt;=$A327,COUNTIFS('Tracking Data'!K$3:K$1000,"&lt;="&amp;A327,'Tracking Data'!L$3:L$1000,"="&amp;""),"")</f>
        <v/>
      </c>
      <c r="C327" t="str">
        <f ca="1">IF(TODAY()&gt;=$A327,COUNTIFS('Tracking Data'!L$3:L$1000,"&lt;="&amp;B327,'Tracking Data'!M$3:M$1000,"="&amp;""),"")</f>
        <v/>
      </c>
      <c r="D327" t="str">
        <f ca="1">IF(TODAY()&gt;=$A327,COUNTIFS('Tracking Data'!M$3:M$1000,"&lt;="&amp;C327,'Tracking Data'!N$3:N$1000,"="&amp;""),"")</f>
        <v/>
      </c>
      <c r="E327" t="str">
        <f t="shared" ca="1" si="20"/>
        <v/>
      </c>
      <c r="F327" t="str">
        <f ca="1">IF(TODAY()&gt;=$A327,COUNTIFS('Tracking Data'!N$3:N$1000,"&lt;="&amp;A327,'Tracking Data'!O$3:O$1000,"="&amp;""),"")</f>
        <v/>
      </c>
      <c r="G327" t="str">
        <f ca="1">IF(TODAY()&gt;=$A327,COUNTIFS('Tracking Data'!O$3:O$1000,"&lt;="&amp;B327,'Tracking Data'!P$3:P$1000,"="&amp;""),"")</f>
        <v/>
      </c>
      <c r="H327" t="str">
        <f t="shared" ca="1" si="21"/>
        <v/>
      </c>
      <c r="I327" t="str">
        <f ca="1">IF(TODAY()&gt;=$A327,COUNTIFS('Tracking Data'!P$3:P$1000,"&lt;="&amp;A327,'Tracking Data'!Q$3:Q$1000,"="&amp;""),"")</f>
        <v/>
      </c>
      <c r="J327" t="str">
        <f ca="1">IF(TODAY()&gt;=$A327,COUNTIFS('Tracking Data'!Q$3:Q$1000,"&lt;="&amp;B327,'Tracking Data'!R$3:R$1000,"="&amp;""),"")</f>
        <v/>
      </c>
      <c r="K327" t="str">
        <f t="shared" ca="1" si="22"/>
        <v/>
      </c>
      <c r="L327" t="str">
        <f ca="1">IF(TODAY()&gt;=A327,COUNTIFS('Tracking Data'!R$3:R$1000,"&lt;="&amp;A327),"")</f>
        <v/>
      </c>
      <c r="M327" t="str">
        <f t="shared" ca="1" si="23"/>
        <v/>
      </c>
    </row>
    <row r="328" spans="1:13" x14ac:dyDescent="0.25">
      <c r="A328" s="4">
        <v>43125</v>
      </c>
      <c r="B328" t="str">
        <f ca="1">IF(TODAY()&gt;=$A328,COUNTIFS('Tracking Data'!K$3:K$1000,"&lt;="&amp;A328,'Tracking Data'!L$3:L$1000,"="&amp;""),"")</f>
        <v/>
      </c>
      <c r="C328" t="str">
        <f ca="1">IF(TODAY()&gt;=$A328,COUNTIFS('Tracking Data'!L$3:L$1000,"&lt;="&amp;B328,'Tracking Data'!M$3:M$1000,"="&amp;""),"")</f>
        <v/>
      </c>
      <c r="D328" t="str">
        <f ca="1">IF(TODAY()&gt;=$A328,COUNTIFS('Tracking Data'!M$3:M$1000,"&lt;="&amp;C328,'Tracking Data'!N$3:N$1000,"="&amp;""),"")</f>
        <v/>
      </c>
      <c r="E328" t="str">
        <f t="shared" ca="1" si="20"/>
        <v/>
      </c>
      <c r="F328" t="str">
        <f ca="1">IF(TODAY()&gt;=$A328,COUNTIFS('Tracking Data'!N$3:N$1000,"&lt;="&amp;A328,'Tracking Data'!O$3:O$1000,"="&amp;""),"")</f>
        <v/>
      </c>
      <c r="G328" t="str">
        <f ca="1">IF(TODAY()&gt;=$A328,COUNTIFS('Tracking Data'!O$3:O$1000,"&lt;="&amp;B328,'Tracking Data'!P$3:P$1000,"="&amp;""),"")</f>
        <v/>
      </c>
      <c r="H328" t="str">
        <f t="shared" ca="1" si="21"/>
        <v/>
      </c>
      <c r="I328" t="str">
        <f ca="1">IF(TODAY()&gt;=$A328,COUNTIFS('Tracking Data'!P$3:P$1000,"&lt;="&amp;A328,'Tracking Data'!Q$3:Q$1000,"="&amp;""),"")</f>
        <v/>
      </c>
      <c r="J328" t="str">
        <f ca="1">IF(TODAY()&gt;=$A328,COUNTIFS('Tracking Data'!Q$3:Q$1000,"&lt;="&amp;B328,'Tracking Data'!R$3:R$1000,"="&amp;""),"")</f>
        <v/>
      </c>
      <c r="K328" t="str">
        <f t="shared" ca="1" si="22"/>
        <v/>
      </c>
      <c r="L328" t="str">
        <f ca="1">IF(TODAY()&gt;=A328,COUNTIFS('Tracking Data'!R$3:R$1000,"&lt;="&amp;A328),"")</f>
        <v/>
      </c>
      <c r="M328" t="str">
        <f t="shared" ca="1" si="23"/>
        <v/>
      </c>
    </row>
    <row r="329" spans="1:13" x14ac:dyDescent="0.25">
      <c r="A329" s="4">
        <v>43126</v>
      </c>
      <c r="B329" t="str">
        <f ca="1">IF(TODAY()&gt;=$A329,COUNTIFS('Tracking Data'!K$3:K$1000,"&lt;="&amp;A329,'Tracking Data'!L$3:L$1000,"="&amp;""),"")</f>
        <v/>
      </c>
      <c r="C329" t="str">
        <f ca="1">IF(TODAY()&gt;=$A329,COUNTIFS('Tracking Data'!L$3:L$1000,"&lt;="&amp;B329,'Tracking Data'!M$3:M$1000,"="&amp;""),"")</f>
        <v/>
      </c>
      <c r="D329" t="str">
        <f ca="1">IF(TODAY()&gt;=$A329,COUNTIFS('Tracking Data'!M$3:M$1000,"&lt;="&amp;C329,'Tracking Data'!N$3:N$1000,"="&amp;""),"")</f>
        <v/>
      </c>
      <c r="E329" t="str">
        <f t="shared" ca="1" si="20"/>
        <v/>
      </c>
      <c r="F329" t="str">
        <f ca="1">IF(TODAY()&gt;=$A329,COUNTIFS('Tracking Data'!N$3:N$1000,"&lt;="&amp;A329,'Tracking Data'!O$3:O$1000,"="&amp;""),"")</f>
        <v/>
      </c>
      <c r="G329" t="str">
        <f ca="1">IF(TODAY()&gt;=$A329,COUNTIFS('Tracking Data'!O$3:O$1000,"&lt;="&amp;B329,'Tracking Data'!P$3:P$1000,"="&amp;""),"")</f>
        <v/>
      </c>
      <c r="H329" t="str">
        <f t="shared" ca="1" si="21"/>
        <v/>
      </c>
      <c r="I329" t="str">
        <f ca="1">IF(TODAY()&gt;=$A329,COUNTIFS('Tracking Data'!P$3:P$1000,"&lt;="&amp;A329,'Tracking Data'!Q$3:Q$1000,"="&amp;""),"")</f>
        <v/>
      </c>
      <c r="J329" t="str">
        <f ca="1">IF(TODAY()&gt;=$A329,COUNTIFS('Tracking Data'!Q$3:Q$1000,"&lt;="&amp;B329,'Tracking Data'!R$3:R$1000,"="&amp;""),"")</f>
        <v/>
      </c>
      <c r="K329" t="str">
        <f t="shared" ca="1" si="22"/>
        <v/>
      </c>
      <c r="L329" t="str">
        <f ca="1">IF(TODAY()&gt;=A329,COUNTIFS('Tracking Data'!R$3:R$1000,"&lt;="&amp;A329),"")</f>
        <v/>
      </c>
      <c r="M329" t="str">
        <f t="shared" ca="1" si="23"/>
        <v/>
      </c>
    </row>
    <row r="330" spans="1:13" x14ac:dyDescent="0.25">
      <c r="A330" s="4">
        <v>43127</v>
      </c>
      <c r="B330" t="str">
        <f ca="1">IF(TODAY()&gt;=$A330,COUNTIFS('Tracking Data'!K$3:K$1000,"&lt;="&amp;A330,'Tracking Data'!L$3:L$1000,"="&amp;""),"")</f>
        <v/>
      </c>
      <c r="C330" t="str">
        <f ca="1">IF(TODAY()&gt;=$A330,COUNTIFS('Tracking Data'!L$3:L$1000,"&lt;="&amp;B330,'Tracking Data'!M$3:M$1000,"="&amp;""),"")</f>
        <v/>
      </c>
      <c r="D330" t="str">
        <f ca="1">IF(TODAY()&gt;=$A330,COUNTIFS('Tracking Data'!M$3:M$1000,"&lt;="&amp;C330,'Tracking Data'!N$3:N$1000,"="&amp;""),"")</f>
        <v/>
      </c>
      <c r="E330" t="str">
        <f t="shared" ca="1" si="20"/>
        <v/>
      </c>
      <c r="F330" t="str">
        <f ca="1">IF(TODAY()&gt;=$A330,COUNTIFS('Tracking Data'!N$3:N$1000,"&lt;="&amp;A330,'Tracking Data'!O$3:O$1000,"="&amp;""),"")</f>
        <v/>
      </c>
      <c r="G330" t="str">
        <f ca="1">IF(TODAY()&gt;=$A330,COUNTIFS('Tracking Data'!O$3:O$1000,"&lt;="&amp;B330,'Tracking Data'!P$3:P$1000,"="&amp;""),"")</f>
        <v/>
      </c>
      <c r="H330" t="str">
        <f t="shared" ca="1" si="21"/>
        <v/>
      </c>
      <c r="I330" t="str">
        <f ca="1">IF(TODAY()&gt;=$A330,COUNTIFS('Tracking Data'!P$3:P$1000,"&lt;="&amp;A330,'Tracking Data'!Q$3:Q$1000,"="&amp;""),"")</f>
        <v/>
      </c>
      <c r="J330" t="str">
        <f ca="1">IF(TODAY()&gt;=$A330,COUNTIFS('Tracking Data'!Q$3:Q$1000,"&lt;="&amp;B330,'Tracking Data'!R$3:R$1000,"="&amp;""),"")</f>
        <v/>
      </c>
      <c r="K330" t="str">
        <f t="shared" ca="1" si="22"/>
        <v/>
      </c>
      <c r="L330" t="str">
        <f ca="1">IF(TODAY()&gt;=A330,COUNTIFS('Tracking Data'!R$3:R$1000,"&lt;="&amp;A330),"")</f>
        <v/>
      </c>
      <c r="M330" t="str">
        <f t="shared" ca="1" si="23"/>
        <v/>
      </c>
    </row>
    <row r="331" spans="1:13" x14ac:dyDescent="0.25">
      <c r="A331" s="4">
        <v>43128</v>
      </c>
      <c r="B331" t="str">
        <f ca="1">IF(TODAY()&gt;=$A331,COUNTIFS('Tracking Data'!K$3:K$1000,"&lt;="&amp;A331,'Tracking Data'!L$3:L$1000,"="&amp;""),"")</f>
        <v/>
      </c>
      <c r="C331" t="str">
        <f ca="1">IF(TODAY()&gt;=$A331,COUNTIFS('Tracking Data'!L$3:L$1000,"&lt;="&amp;B331,'Tracking Data'!M$3:M$1000,"="&amp;""),"")</f>
        <v/>
      </c>
      <c r="D331" t="str">
        <f ca="1">IF(TODAY()&gt;=$A331,COUNTIFS('Tracking Data'!M$3:M$1000,"&lt;="&amp;C331,'Tracking Data'!N$3:N$1000,"="&amp;""),"")</f>
        <v/>
      </c>
      <c r="E331" t="str">
        <f t="shared" ca="1" si="20"/>
        <v/>
      </c>
      <c r="F331" t="str">
        <f ca="1">IF(TODAY()&gt;=$A331,COUNTIFS('Tracking Data'!N$3:N$1000,"&lt;="&amp;A331,'Tracking Data'!O$3:O$1000,"="&amp;""),"")</f>
        <v/>
      </c>
      <c r="G331" t="str">
        <f ca="1">IF(TODAY()&gt;=$A331,COUNTIFS('Tracking Data'!O$3:O$1000,"&lt;="&amp;B331,'Tracking Data'!P$3:P$1000,"="&amp;""),"")</f>
        <v/>
      </c>
      <c r="H331" t="str">
        <f t="shared" ca="1" si="21"/>
        <v/>
      </c>
      <c r="I331" t="str">
        <f ca="1">IF(TODAY()&gt;=$A331,COUNTIFS('Tracking Data'!P$3:P$1000,"&lt;="&amp;A331,'Tracking Data'!Q$3:Q$1000,"="&amp;""),"")</f>
        <v/>
      </c>
      <c r="J331" t="str">
        <f ca="1">IF(TODAY()&gt;=$A331,COUNTIFS('Tracking Data'!Q$3:Q$1000,"&lt;="&amp;B331,'Tracking Data'!R$3:R$1000,"="&amp;""),"")</f>
        <v/>
      </c>
      <c r="K331" t="str">
        <f t="shared" ca="1" si="22"/>
        <v/>
      </c>
      <c r="L331" t="str">
        <f ca="1">IF(TODAY()&gt;=A331,COUNTIFS('Tracking Data'!R$3:R$1000,"&lt;="&amp;A331),"")</f>
        <v/>
      </c>
      <c r="M331" t="str">
        <f t="shared" ca="1" si="23"/>
        <v/>
      </c>
    </row>
    <row r="332" spans="1:13" x14ac:dyDescent="0.25">
      <c r="A332" s="4">
        <v>43129</v>
      </c>
      <c r="B332" t="str">
        <f ca="1">IF(TODAY()&gt;=$A332,COUNTIFS('Tracking Data'!K$3:K$1000,"&lt;="&amp;A332,'Tracking Data'!L$3:L$1000,"="&amp;""),"")</f>
        <v/>
      </c>
      <c r="C332" t="str">
        <f ca="1">IF(TODAY()&gt;=$A332,COUNTIFS('Tracking Data'!L$3:L$1000,"&lt;="&amp;B332,'Tracking Data'!M$3:M$1000,"="&amp;""),"")</f>
        <v/>
      </c>
      <c r="D332" t="str">
        <f ca="1">IF(TODAY()&gt;=$A332,COUNTIFS('Tracking Data'!M$3:M$1000,"&lt;="&amp;C332,'Tracking Data'!N$3:N$1000,"="&amp;""),"")</f>
        <v/>
      </c>
      <c r="E332" t="str">
        <f t="shared" ca="1" si="20"/>
        <v/>
      </c>
      <c r="F332" t="str">
        <f ca="1">IF(TODAY()&gt;=$A332,COUNTIFS('Tracking Data'!N$3:N$1000,"&lt;="&amp;A332,'Tracking Data'!O$3:O$1000,"="&amp;""),"")</f>
        <v/>
      </c>
      <c r="G332" t="str">
        <f ca="1">IF(TODAY()&gt;=$A332,COUNTIFS('Tracking Data'!O$3:O$1000,"&lt;="&amp;B332,'Tracking Data'!P$3:P$1000,"="&amp;""),"")</f>
        <v/>
      </c>
      <c r="H332" t="str">
        <f t="shared" ca="1" si="21"/>
        <v/>
      </c>
      <c r="I332" t="str">
        <f ca="1">IF(TODAY()&gt;=$A332,COUNTIFS('Tracking Data'!P$3:P$1000,"&lt;="&amp;A332,'Tracking Data'!Q$3:Q$1000,"="&amp;""),"")</f>
        <v/>
      </c>
      <c r="J332" t="str">
        <f ca="1">IF(TODAY()&gt;=$A332,COUNTIFS('Tracking Data'!Q$3:Q$1000,"&lt;="&amp;B332,'Tracking Data'!R$3:R$1000,"="&amp;""),"")</f>
        <v/>
      </c>
      <c r="K332" t="str">
        <f t="shared" ca="1" si="22"/>
        <v/>
      </c>
      <c r="L332" t="str">
        <f ca="1">IF(TODAY()&gt;=A332,COUNTIFS('Tracking Data'!R$3:R$1000,"&lt;="&amp;A332),"")</f>
        <v/>
      </c>
      <c r="M332" t="str">
        <f t="shared" ca="1" si="23"/>
        <v/>
      </c>
    </row>
    <row r="333" spans="1:13" x14ac:dyDescent="0.25">
      <c r="A333" s="4">
        <v>43130</v>
      </c>
      <c r="B333" t="str">
        <f ca="1">IF(TODAY()&gt;=$A333,COUNTIFS('Tracking Data'!K$3:K$1000,"&lt;="&amp;A333,'Tracking Data'!L$3:L$1000,"="&amp;""),"")</f>
        <v/>
      </c>
      <c r="C333" t="str">
        <f ca="1">IF(TODAY()&gt;=$A333,COUNTIFS('Tracking Data'!L$3:L$1000,"&lt;="&amp;B333,'Tracking Data'!M$3:M$1000,"="&amp;""),"")</f>
        <v/>
      </c>
      <c r="D333" t="str">
        <f ca="1">IF(TODAY()&gt;=$A333,COUNTIFS('Tracking Data'!M$3:M$1000,"&lt;="&amp;C333,'Tracking Data'!N$3:N$1000,"="&amp;""),"")</f>
        <v/>
      </c>
      <c r="E333" t="str">
        <f t="shared" ca="1" si="20"/>
        <v/>
      </c>
      <c r="F333" t="str">
        <f ca="1">IF(TODAY()&gt;=$A333,COUNTIFS('Tracking Data'!N$3:N$1000,"&lt;="&amp;A333,'Tracking Data'!O$3:O$1000,"="&amp;""),"")</f>
        <v/>
      </c>
      <c r="G333" t="str">
        <f ca="1">IF(TODAY()&gt;=$A333,COUNTIFS('Tracking Data'!O$3:O$1000,"&lt;="&amp;B333,'Tracking Data'!P$3:P$1000,"="&amp;""),"")</f>
        <v/>
      </c>
      <c r="H333" t="str">
        <f t="shared" ca="1" si="21"/>
        <v/>
      </c>
      <c r="I333" t="str">
        <f ca="1">IF(TODAY()&gt;=$A333,COUNTIFS('Tracking Data'!P$3:P$1000,"&lt;="&amp;A333,'Tracking Data'!Q$3:Q$1000,"="&amp;""),"")</f>
        <v/>
      </c>
      <c r="J333" t="str">
        <f ca="1">IF(TODAY()&gt;=$A333,COUNTIFS('Tracking Data'!Q$3:Q$1000,"&lt;="&amp;B333,'Tracking Data'!R$3:R$1000,"="&amp;""),"")</f>
        <v/>
      </c>
      <c r="K333" t="str">
        <f t="shared" ca="1" si="22"/>
        <v/>
      </c>
      <c r="L333" t="str">
        <f ca="1">IF(TODAY()&gt;=A333,COUNTIFS('Tracking Data'!R$3:R$1000,"&lt;="&amp;A333),"")</f>
        <v/>
      </c>
      <c r="M333" t="str">
        <f t="shared" ca="1" si="23"/>
        <v/>
      </c>
    </row>
    <row r="334" spans="1:13" x14ac:dyDescent="0.25">
      <c r="A334" s="4">
        <v>43131</v>
      </c>
      <c r="B334" t="str">
        <f ca="1">IF(TODAY()&gt;=$A334,COUNTIFS('Tracking Data'!K$3:K$1000,"&lt;="&amp;A334,'Tracking Data'!L$3:L$1000,"="&amp;""),"")</f>
        <v/>
      </c>
      <c r="C334" t="str">
        <f ca="1">IF(TODAY()&gt;=$A334,COUNTIFS('Tracking Data'!L$3:L$1000,"&lt;="&amp;B334,'Tracking Data'!M$3:M$1000,"="&amp;""),"")</f>
        <v/>
      </c>
      <c r="D334" t="str">
        <f ca="1">IF(TODAY()&gt;=$A334,COUNTIFS('Tracking Data'!M$3:M$1000,"&lt;="&amp;C334,'Tracking Data'!N$3:N$1000,"="&amp;""),"")</f>
        <v/>
      </c>
      <c r="E334" t="str">
        <f t="shared" ca="1" si="20"/>
        <v/>
      </c>
      <c r="F334" t="str">
        <f ca="1">IF(TODAY()&gt;=$A334,COUNTIFS('Tracking Data'!N$3:N$1000,"&lt;="&amp;A334,'Tracking Data'!O$3:O$1000,"="&amp;""),"")</f>
        <v/>
      </c>
      <c r="G334" t="str">
        <f ca="1">IF(TODAY()&gt;=$A334,COUNTIFS('Tracking Data'!O$3:O$1000,"&lt;="&amp;B334,'Tracking Data'!P$3:P$1000,"="&amp;""),"")</f>
        <v/>
      </c>
      <c r="H334" t="str">
        <f t="shared" ca="1" si="21"/>
        <v/>
      </c>
      <c r="I334" t="str">
        <f ca="1">IF(TODAY()&gt;=$A334,COUNTIFS('Tracking Data'!P$3:P$1000,"&lt;="&amp;A334,'Tracking Data'!Q$3:Q$1000,"="&amp;""),"")</f>
        <v/>
      </c>
      <c r="J334" t="str">
        <f ca="1">IF(TODAY()&gt;=$A334,COUNTIFS('Tracking Data'!Q$3:Q$1000,"&lt;="&amp;B334,'Tracking Data'!R$3:R$1000,"="&amp;""),"")</f>
        <v/>
      </c>
      <c r="K334" t="str">
        <f t="shared" ca="1" si="22"/>
        <v/>
      </c>
      <c r="L334" t="str">
        <f ca="1">IF(TODAY()&gt;=A334,COUNTIFS('Tracking Data'!R$3:R$1000,"&lt;="&amp;A334),"")</f>
        <v/>
      </c>
      <c r="M334" t="str">
        <f t="shared" ca="1" si="23"/>
        <v/>
      </c>
    </row>
    <row r="335" spans="1:13" x14ac:dyDescent="0.25">
      <c r="A335" s="4">
        <v>43132</v>
      </c>
      <c r="B335" t="str">
        <f ca="1">IF(TODAY()&gt;=$A335,COUNTIFS('Tracking Data'!K$3:K$1000,"&lt;="&amp;A335,'Tracking Data'!L$3:L$1000,"="&amp;""),"")</f>
        <v/>
      </c>
      <c r="C335" t="str">
        <f ca="1">IF(TODAY()&gt;=$A335,COUNTIFS('Tracking Data'!L$3:L$1000,"&lt;="&amp;B335,'Tracking Data'!M$3:M$1000,"="&amp;""),"")</f>
        <v/>
      </c>
      <c r="D335" t="str">
        <f ca="1">IF(TODAY()&gt;=$A335,COUNTIFS('Tracking Data'!M$3:M$1000,"&lt;="&amp;C335,'Tracking Data'!N$3:N$1000,"="&amp;""),"")</f>
        <v/>
      </c>
      <c r="E335" t="str">
        <f t="shared" ref="E335:E398" ca="1" si="24">IF(D335&lt;&gt;"",SUM(C335:D335),"")</f>
        <v/>
      </c>
      <c r="F335" t="str">
        <f ca="1">IF(TODAY()&gt;=$A335,COUNTIFS('Tracking Data'!N$3:N$1000,"&lt;="&amp;A335,'Tracking Data'!O$3:O$1000,"="&amp;""),"")</f>
        <v/>
      </c>
      <c r="G335" t="str">
        <f ca="1">IF(TODAY()&gt;=$A335,COUNTIFS('Tracking Data'!O$3:O$1000,"&lt;="&amp;B335,'Tracking Data'!P$3:P$1000,"="&amp;""),"")</f>
        <v/>
      </c>
      <c r="H335" t="str">
        <f t="shared" ref="H335:H398" ca="1" si="25">IF(G335&lt;&gt;"",SUM(F335:G335),"")</f>
        <v/>
      </c>
      <c r="I335" t="str">
        <f ca="1">IF(TODAY()&gt;=$A335,COUNTIFS('Tracking Data'!P$3:P$1000,"&lt;="&amp;A335,'Tracking Data'!Q$3:Q$1000,"="&amp;""),"")</f>
        <v/>
      </c>
      <c r="J335" t="str">
        <f ca="1">IF(TODAY()&gt;=$A335,COUNTIFS('Tracking Data'!Q$3:Q$1000,"&lt;="&amp;B335,'Tracking Data'!R$3:R$1000,"="&amp;""),"")</f>
        <v/>
      </c>
      <c r="K335" t="str">
        <f t="shared" ref="K335:K398" ca="1" si="26">IF(J335&lt;&gt;"",SUM(I335:J335),"")</f>
        <v/>
      </c>
      <c r="L335" t="str">
        <f ca="1">IF(TODAY()&gt;=A335,COUNTIFS('Tracking Data'!R$3:R$1000,"&lt;="&amp;A335),"")</f>
        <v/>
      </c>
      <c r="M335" t="str">
        <f t="shared" ca="1" si="23"/>
        <v/>
      </c>
    </row>
    <row r="336" spans="1:13" x14ac:dyDescent="0.25">
      <c r="A336" s="4">
        <v>43133</v>
      </c>
      <c r="B336" t="str">
        <f ca="1">IF(TODAY()&gt;=$A336,COUNTIFS('Tracking Data'!K$3:K$1000,"&lt;="&amp;A336,'Tracking Data'!L$3:L$1000,"="&amp;""),"")</f>
        <v/>
      </c>
      <c r="C336" t="str">
        <f ca="1">IF(TODAY()&gt;=$A336,COUNTIFS('Tracking Data'!L$3:L$1000,"&lt;="&amp;B336,'Tracking Data'!M$3:M$1000,"="&amp;""),"")</f>
        <v/>
      </c>
      <c r="D336" t="str">
        <f ca="1">IF(TODAY()&gt;=$A336,COUNTIFS('Tracking Data'!M$3:M$1000,"&lt;="&amp;C336,'Tracking Data'!N$3:N$1000,"="&amp;""),"")</f>
        <v/>
      </c>
      <c r="E336" t="str">
        <f t="shared" ca="1" si="24"/>
        <v/>
      </c>
      <c r="F336" t="str">
        <f ca="1">IF(TODAY()&gt;=$A336,COUNTIFS('Tracking Data'!N$3:N$1000,"&lt;="&amp;A336,'Tracking Data'!O$3:O$1000,"="&amp;""),"")</f>
        <v/>
      </c>
      <c r="G336" t="str">
        <f ca="1">IF(TODAY()&gt;=$A336,COUNTIFS('Tracking Data'!O$3:O$1000,"&lt;="&amp;B336,'Tracking Data'!P$3:P$1000,"="&amp;""),"")</f>
        <v/>
      </c>
      <c r="H336" t="str">
        <f t="shared" ca="1" si="25"/>
        <v/>
      </c>
      <c r="I336" t="str">
        <f ca="1">IF(TODAY()&gt;=$A336,COUNTIFS('Tracking Data'!P$3:P$1000,"&lt;="&amp;A336,'Tracking Data'!Q$3:Q$1000,"="&amp;""),"")</f>
        <v/>
      </c>
      <c r="J336" t="str">
        <f ca="1">IF(TODAY()&gt;=$A336,COUNTIFS('Tracking Data'!Q$3:Q$1000,"&lt;="&amp;B336,'Tracking Data'!R$3:R$1000,"="&amp;""),"")</f>
        <v/>
      </c>
      <c r="K336" t="str">
        <f t="shared" ca="1" si="26"/>
        <v/>
      </c>
      <c r="L336" t="str">
        <f ca="1">IF(TODAY()&gt;=A336,COUNTIFS('Tracking Data'!R$3:R$1000,"&lt;="&amp;A336),"")</f>
        <v/>
      </c>
      <c r="M336" t="str">
        <f t="shared" ca="1" si="23"/>
        <v/>
      </c>
    </row>
    <row r="337" spans="1:13" x14ac:dyDescent="0.25">
      <c r="A337" s="4">
        <v>43134</v>
      </c>
      <c r="B337" t="str">
        <f ca="1">IF(TODAY()&gt;=$A337,COUNTIFS('Tracking Data'!K$3:K$1000,"&lt;="&amp;A337,'Tracking Data'!L$3:L$1000,"="&amp;""),"")</f>
        <v/>
      </c>
      <c r="C337" t="str">
        <f ca="1">IF(TODAY()&gt;=$A337,COUNTIFS('Tracking Data'!L$3:L$1000,"&lt;="&amp;B337,'Tracking Data'!M$3:M$1000,"="&amp;""),"")</f>
        <v/>
      </c>
      <c r="D337" t="str">
        <f ca="1">IF(TODAY()&gt;=$A337,COUNTIFS('Tracking Data'!M$3:M$1000,"&lt;="&amp;C337,'Tracking Data'!N$3:N$1000,"="&amp;""),"")</f>
        <v/>
      </c>
      <c r="E337" t="str">
        <f t="shared" ca="1" si="24"/>
        <v/>
      </c>
      <c r="F337" t="str">
        <f ca="1">IF(TODAY()&gt;=$A337,COUNTIFS('Tracking Data'!N$3:N$1000,"&lt;="&amp;A337,'Tracking Data'!O$3:O$1000,"="&amp;""),"")</f>
        <v/>
      </c>
      <c r="G337" t="str">
        <f ca="1">IF(TODAY()&gt;=$A337,COUNTIFS('Tracking Data'!O$3:O$1000,"&lt;="&amp;B337,'Tracking Data'!P$3:P$1000,"="&amp;""),"")</f>
        <v/>
      </c>
      <c r="H337" t="str">
        <f t="shared" ca="1" si="25"/>
        <v/>
      </c>
      <c r="I337" t="str">
        <f ca="1">IF(TODAY()&gt;=$A337,COUNTIFS('Tracking Data'!P$3:P$1000,"&lt;="&amp;A337,'Tracking Data'!Q$3:Q$1000,"="&amp;""),"")</f>
        <v/>
      </c>
      <c r="J337" t="str">
        <f ca="1">IF(TODAY()&gt;=$A337,COUNTIFS('Tracking Data'!Q$3:Q$1000,"&lt;="&amp;B337,'Tracking Data'!R$3:R$1000,"="&amp;""),"")</f>
        <v/>
      </c>
      <c r="K337" t="str">
        <f t="shared" ca="1" si="26"/>
        <v/>
      </c>
      <c r="L337" t="str">
        <f ca="1">IF(TODAY()&gt;=A337,COUNTIFS('Tracking Data'!R$3:R$1000,"&lt;="&amp;A337),"")</f>
        <v/>
      </c>
      <c r="M337" t="str">
        <f t="shared" ca="1" si="23"/>
        <v/>
      </c>
    </row>
    <row r="338" spans="1:13" x14ac:dyDescent="0.25">
      <c r="A338" s="4">
        <v>43135</v>
      </c>
      <c r="B338" t="str">
        <f ca="1">IF(TODAY()&gt;=$A338,COUNTIFS('Tracking Data'!K$3:K$1000,"&lt;="&amp;A338,'Tracking Data'!L$3:L$1000,"="&amp;""),"")</f>
        <v/>
      </c>
      <c r="C338" t="str">
        <f ca="1">IF(TODAY()&gt;=$A338,COUNTIFS('Tracking Data'!L$3:L$1000,"&lt;="&amp;B338,'Tracking Data'!M$3:M$1000,"="&amp;""),"")</f>
        <v/>
      </c>
      <c r="D338" t="str">
        <f ca="1">IF(TODAY()&gt;=$A338,COUNTIFS('Tracking Data'!M$3:M$1000,"&lt;="&amp;C338,'Tracking Data'!N$3:N$1000,"="&amp;""),"")</f>
        <v/>
      </c>
      <c r="E338" t="str">
        <f t="shared" ca="1" si="24"/>
        <v/>
      </c>
      <c r="F338" t="str">
        <f ca="1">IF(TODAY()&gt;=$A338,COUNTIFS('Tracking Data'!N$3:N$1000,"&lt;="&amp;A338,'Tracking Data'!O$3:O$1000,"="&amp;""),"")</f>
        <v/>
      </c>
      <c r="G338" t="str">
        <f ca="1">IF(TODAY()&gt;=$A338,COUNTIFS('Tracking Data'!O$3:O$1000,"&lt;="&amp;B338,'Tracking Data'!P$3:P$1000,"="&amp;""),"")</f>
        <v/>
      </c>
      <c r="H338" t="str">
        <f t="shared" ca="1" si="25"/>
        <v/>
      </c>
      <c r="I338" t="str">
        <f ca="1">IF(TODAY()&gt;=$A338,COUNTIFS('Tracking Data'!P$3:P$1000,"&lt;="&amp;A338,'Tracking Data'!Q$3:Q$1000,"="&amp;""),"")</f>
        <v/>
      </c>
      <c r="J338" t="str">
        <f ca="1">IF(TODAY()&gt;=$A338,COUNTIFS('Tracking Data'!Q$3:Q$1000,"&lt;="&amp;B338,'Tracking Data'!R$3:R$1000,"="&amp;""),"")</f>
        <v/>
      </c>
      <c r="K338" t="str">
        <f t="shared" ca="1" si="26"/>
        <v/>
      </c>
      <c r="L338" t="str">
        <f ca="1">IF(TODAY()&gt;=A338,COUNTIFS('Tracking Data'!R$3:R$1000,"&lt;="&amp;A338),"")</f>
        <v/>
      </c>
      <c r="M338" t="str">
        <f t="shared" ca="1" si="23"/>
        <v/>
      </c>
    </row>
    <row r="339" spans="1:13" x14ac:dyDescent="0.25">
      <c r="A339" s="4">
        <v>43136</v>
      </c>
      <c r="B339" t="str">
        <f ca="1">IF(TODAY()&gt;=$A339,COUNTIFS('Tracking Data'!K$3:K$1000,"&lt;="&amp;A339,'Tracking Data'!L$3:L$1000,"="&amp;""),"")</f>
        <v/>
      </c>
      <c r="C339" t="str">
        <f ca="1">IF(TODAY()&gt;=$A339,COUNTIFS('Tracking Data'!L$3:L$1000,"&lt;="&amp;B339,'Tracking Data'!M$3:M$1000,"="&amp;""),"")</f>
        <v/>
      </c>
      <c r="D339" t="str">
        <f ca="1">IF(TODAY()&gt;=$A339,COUNTIFS('Tracking Data'!M$3:M$1000,"&lt;="&amp;C339,'Tracking Data'!N$3:N$1000,"="&amp;""),"")</f>
        <v/>
      </c>
      <c r="E339" t="str">
        <f t="shared" ca="1" si="24"/>
        <v/>
      </c>
      <c r="F339" t="str">
        <f ca="1">IF(TODAY()&gt;=$A339,COUNTIFS('Tracking Data'!N$3:N$1000,"&lt;="&amp;A339,'Tracking Data'!O$3:O$1000,"="&amp;""),"")</f>
        <v/>
      </c>
      <c r="G339" t="str">
        <f ca="1">IF(TODAY()&gt;=$A339,COUNTIFS('Tracking Data'!O$3:O$1000,"&lt;="&amp;B339,'Tracking Data'!P$3:P$1000,"="&amp;""),"")</f>
        <v/>
      </c>
      <c r="H339" t="str">
        <f t="shared" ca="1" si="25"/>
        <v/>
      </c>
      <c r="I339" t="str">
        <f ca="1">IF(TODAY()&gt;=$A339,COUNTIFS('Tracking Data'!P$3:P$1000,"&lt;="&amp;A339,'Tracking Data'!Q$3:Q$1000,"="&amp;""),"")</f>
        <v/>
      </c>
      <c r="J339" t="str">
        <f ca="1">IF(TODAY()&gt;=$A339,COUNTIFS('Tracking Data'!Q$3:Q$1000,"&lt;="&amp;B339,'Tracking Data'!R$3:R$1000,"="&amp;""),"")</f>
        <v/>
      </c>
      <c r="K339" t="str">
        <f t="shared" ca="1" si="26"/>
        <v/>
      </c>
      <c r="L339" t="str">
        <f ca="1">IF(TODAY()&gt;=A339,COUNTIFS('Tracking Data'!R$3:R$1000,"&lt;="&amp;A339),"")</f>
        <v/>
      </c>
      <c r="M339" t="str">
        <f t="shared" ca="1" si="23"/>
        <v/>
      </c>
    </row>
    <row r="340" spans="1:13" x14ac:dyDescent="0.25">
      <c r="A340" s="4">
        <v>43137</v>
      </c>
      <c r="B340" t="str">
        <f ca="1">IF(TODAY()&gt;=$A340,COUNTIFS('Tracking Data'!K$3:K$1000,"&lt;="&amp;A340,'Tracking Data'!L$3:L$1000,"="&amp;""),"")</f>
        <v/>
      </c>
      <c r="C340" t="str">
        <f ca="1">IF(TODAY()&gt;=$A340,COUNTIFS('Tracking Data'!L$3:L$1000,"&lt;="&amp;B340,'Tracking Data'!M$3:M$1000,"="&amp;""),"")</f>
        <v/>
      </c>
      <c r="D340" t="str">
        <f ca="1">IF(TODAY()&gt;=$A340,COUNTIFS('Tracking Data'!M$3:M$1000,"&lt;="&amp;C340,'Tracking Data'!N$3:N$1000,"="&amp;""),"")</f>
        <v/>
      </c>
      <c r="E340" t="str">
        <f t="shared" ca="1" si="24"/>
        <v/>
      </c>
      <c r="F340" t="str">
        <f ca="1">IF(TODAY()&gt;=$A340,COUNTIFS('Tracking Data'!N$3:N$1000,"&lt;="&amp;A340,'Tracking Data'!O$3:O$1000,"="&amp;""),"")</f>
        <v/>
      </c>
      <c r="G340" t="str">
        <f ca="1">IF(TODAY()&gt;=$A340,COUNTIFS('Tracking Data'!O$3:O$1000,"&lt;="&amp;B340,'Tracking Data'!P$3:P$1000,"="&amp;""),"")</f>
        <v/>
      </c>
      <c r="H340" t="str">
        <f t="shared" ca="1" si="25"/>
        <v/>
      </c>
      <c r="I340" t="str">
        <f ca="1">IF(TODAY()&gt;=$A340,COUNTIFS('Tracking Data'!P$3:P$1000,"&lt;="&amp;A340,'Tracking Data'!Q$3:Q$1000,"="&amp;""),"")</f>
        <v/>
      </c>
      <c r="J340" t="str">
        <f ca="1">IF(TODAY()&gt;=$A340,COUNTIFS('Tracking Data'!Q$3:Q$1000,"&lt;="&amp;B340,'Tracking Data'!R$3:R$1000,"="&amp;""),"")</f>
        <v/>
      </c>
      <c r="K340" t="str">
        <f t="shared" ca="1" si="26"/>
        <v/>
      </c>
      <c r="L340" t="str">
        <f ca="1">IF(TODAY()&gt;=A340,COUNTIFS('Tracking Data'!R$3:R$1000,"&lt;="&amp;A340),"")</f>
        <v/>
      </c>
      <c r="M340" t="str">
        <f t="shared" ca="1" si="23"/>
        <v/>
      </c>
    </row>
    <row r="341" spans="1:13" x14ac:dyDescent="0.25">
      <c r="A341" s="4">
        <v>43138</v>
      </c>
      <c r="B341" t="str">
        <f ca="1">IF(TODAY()&gt;=$A341,COUNTIFS('Tracking Data'!K$3:K$1000,"&lt;="&amp;A341,'Tracking Data'!L$3:L$1000,"="&amp;""),"")</f>
        <v/>
      </c>
      <c r="C341" t="str">
        <f ca="1">IF(TODAY()&gt;=$A341,COUNTIFS('Tracking Data'!L$3:L$1000,"&lt;="&amp;B341,'Tracking Data'!M$3:M$1000,"="&amp;""),"")</f>
        <v/>
      </c>
      <c r="D341" t="str">
        <f ca="1">IF(TODAY()&gt;=$A341,COUNTIFS('Tracking Data'!M$3:M$1000,"&lt;="&amp;C341,'Tracking Data'!N$3:N$1000,"="&amp;""),"")</f>
        <v/>
      </c>
      <c r="E341" t="str">
        <f t="shared" ca="1" si="24"/>
        <v/>
      </c>
      <c r="F341" t="str">
        <f ca="1">IF(TODAY()&gt;=$A341,COUNTIFS('Tracking Data'!N$3:N$1000,"&lt;="&amp;A341,'Tracking Data'!O$3:O$1000,"="&amp;""),"")</f>
        <v/>
      </c>
      <c r="G341" t="str">
        <f ca="1">IF(TODAY()&gt;=$A341,COUNTIFS('Tracking Data'!O$3:O$1000,"&lt;="&amp;B341,'Tracking Data'!P$3:P$1000,"="&amp;""),"")</f>
        <v/>
      </c>
      <c r="H341" t="str">
        <f t="shared" ca="1" si="25"/>
        <v/>
      </c>
      <c r="I341" t="str">
        <f ca="1">IF(TODAY()&gt;=$A341,COUNTIFS('Tracking Data'!P$3:P$1000,"&lt;="&amp;A341,'Tracking Data'!Q$3:Q$1000,"="&amp;""),"")</f>
        <v/>
      </c>
      <c r="J341" t="str">
        <f ca="1">IF(TODAY()&gt;=$A341,COUNTIFS('Tracking Data'!Q$3:Q$1000,"&lt;="&amp;B341,'Tracking Data'!R$3:R$1000,"="&amp;""),"")</f>
        <v/>
      </c>
      <c r="K341" t="str">
        <f t="shared" ca="1" si="26"/>
        <v/>
      </c>
      <c r="L341" t="str">
        <f ca="1">IF(TODAY()&gt;=A341,COUNTIFS('Tracking Data'!R$3:R$1000,"&lt;="&amp;A341),"")</f>
        <v/>
      </c>
      <c r="M341" t="str">
        <f t="shared" ca="1" si="23"/>
        <v/>
      </c>
    </row>
    <row r="342" spans="1:13" x14ac:dyDescent="0.25">
      <c r="A342" s="4">
        <v>43139</v>
      </c>
      <c r="B342" t="str">
        <f ca="1">IF(TODAY()&gt;=$A342,COUNTIFS('Tracking Data'!K$3:K$1000,"&lt;="&amp;A342,'Tracking Data'!L$3:L$1000,"="&amp;""),"")</f>
        <v/>
      </c>
      <c r="C342" t="str">
        <f ca="1">IF(TODAY()&gt;=$A342,COUNTIFS('Tracking Data'!L$3:L$1000,"&lt;="&amp;B342,'Tracking Data'!M$3:M$1000,"="&amp;""),"")</f>
        <v/>
      </c>
      <c r="D342" t="str">
        <f ca="1">IF(TODAY()&gt;=$A342,COUNTIFS('Tracking Data'!M$3:M$1000,"&lt;="&amp;C342,'Tracking Data'!N$3:N$1000,"="&amp;""),"")</f>
        <v/>
      </c>
      <c r="E342" t="str">
        <f t="shared" ca="1" si="24"/>
        <v/>
      </c>
      <c r="F342" t="str">
        <f ca="1">IF(TODAY()&gt;=$A342,COUNTIFS('Tracking Data'!N$3:N$1000,"&lt;="&amp;A342,'Tracking Data'!O$3:O$1000,"="&amp;""),"")</f>
        <v/>
      </c>
      <c r="G342" t="str">
        <f ca="1">IF(TODAY()&gt;=$A342,COUNTIFS('Tracking Data'!O$3:O$1000,"&lt;="&amp;B342,'Tracking Data'!P$3:P$1000,"="&amp;""),"")</f>
        <v/>
      </c>
      <c r="H342" t="str">
        <f t="shared" ca="1" si="25"/>
        <v/>
      </c>
      <c r="I342" t="str">
        <f ca="1">IF(TODAY()&gt;=$A342,COUNTIFS('Tracking Data'!P$3:P$1000,"&lt;="&amp;A342,'Tracking Data'!Q$3:Q$1000,"="&amp;""),"")</f>
        <v/>
      </c>
      <c r="J342" t="str">
        <f ca="1">IF(TODAY()&gt;=$A342,COUNTIFS('Tracking Data'!Q$3:Q$1000,"&lt;="&amp;B342,'Tracking Data'!R$3:R$1000,"="&amp;""),"")</f>
        <v/>
      </c>
      <c r="K342" t="str">
        <f t="shared" ca="1" si="26"/>
        <v/>
      </c>
      <c r="L342" t="str">
        <f ca="1">IF(TODAY()&gt;=A342,COUNTIFS('Tracking Data'!R$3:R$1000,"&lt;="&amp;A342),"")</f>
        <v/>
      </c>
      <c r="M342" t="str">
        <f t="shared" ca="1" si="23"/>
        <v/>
      </c>
    </row>
    <row r="343" spans="1:13" x14ac:dyDescent="0.25">
      <c r="A343" s="4">
        <v>43140</v>
      </c>
      <c r="B343" t="str">
        <f ca="1">IF(TODAY()&gt;=$A343,COUNTIFS('Tracking Data'!K$3:K$1000,"&lt;="&amp;A343,'Tracking Data'!L$3:L$1000,"="&amp;""),"")</f>
        <v/>
      </c>
      <c r="C343" t="str">
        <f ca="1">IF(TODAY()&gt;=$A343,COUNTIFS('Tracking Data'!L$3:L$1000,"&lt;="&amp;B343,'Tracking Data'!M$3:M$1000,"="&amp;""),"")</f>
        <v/>
      </c>
      <c r="D343" t="str">
        <f ca="1">IF(TODAY()&gt;=$A343,COUNTIFS('Tracking Data'!M$3:M$1000,"&lt;="&amp;C343,'Tracking Data'!N$3:N$1000,"="&amp;""),"")</f>
        <v/>
      </c>
      <c r="E343" t="str">
        <f t="shared" ca="1" si="24"/>
        <v/>
      </c>
      <c r="F343" t="str">
        <f ca="1">IF(TODAY()&gt;=$A343,COUNTIFS('Tracking Data'!N$3:N$1000,"&lt;="&amp;A343,'Tracking Data'!O$3:O$1000,"="&amp;""),"")</f>
        <v/>
      </c>
      <c r="G343" t="str">
        <f ca="1">IF(TODAY()&gt;=$A343,COUNTIFS('Tracking Data'!O$3:O$1000,"&lt;="&amp;B343,'Tracking Data'!P$3:P$1000,"="&amp;""),"")</f>
        <v/>
      </c>
      <c r="H343" t="str">
        <f t="shared" ca="1" si="25"/>
        <v/>
      </c>
      <c r="I343" t="str">
        <f ca="1">IF(TODAY()&gt;=$A343,COUNTIFS('Tracking Data'!P$3:P$1000,"&lt;="&amp;A343,'Tracking Data'!Q$3:Q$1000,"="&amp;""),"")</f>
        <v/>
      </c>
      <c r="J343" t="str">
        <f ca="1">IF(TODAY()&gt;=$A343,COUNTIFS('Tracking Data'!Q$3:Q$1000,"&lt;="&amp;B343,'Tracking Data'!R$3:R$1000,"="&amp;""),"")</f>
        <v/>
      </c>
      <c r="K343" t="str">
        <f t="shared" ca="1" si="26"/>
        <v/>
      </c>
      <c r="L343" t="str">
        <f ca="1">IF(TODAY()&gt;=A343,COUNTIFS('Tracking Data'!R$3:R$1000,"&lt;="&amp;A343),"")</f>
        <v/>
      </c>
      <c r="M343" t="str">
        <f t="shared" ca="1" si="23"/>
        <v/>
      </c>
    </row>
    <row r="344" spans="1:13" x14ac:dyDescent="0.25">
      <c r="A344" s="4">
        <v>43141</v>
      </c>
      <c r="B344" t="str">
        <f ca="1">IF(TODAY()&gt;=$A344,COUNTIFS('Tracking Data'!K$3:K$1000,"&lt;="&amp;A344,'Tracking Data'!L$3:L$1000,"="&amp;""),"")</f>
        <v/>
      </c>
      <c r="C344" t="str">
        <f ca="1">IF(TODAY()&gt;=$A344,COUNTIFS('Tracking Data'!L$3:L$1000,"&lt;="&amp;B344,'Tracking Data'!M$3:M$1000,"="&amp;""),"")</f>
        <v/>
      </c>
      <c r="D344" t="str">
        <f ca="1">IF(TODAY()&gt;=$A344,COUNTIFS('Tracking Data'!M$3:M$1000,"&lt;="&amp;C344,'Tracking Data'!N$3:N$1000,"="&amp;""),"")</f>
        <v/>
      </c>
      <c r="E344" t="str">
        <f t="shared" ca="1" si="24"/>
        <v/>
      </c>
      <c r="F344" t="str">
        <f ca="1">IF(TODAY()&gt;=$A344,COUNTIFS('Tracking Data'!N$3:N$1000,"&lt;="&amp;A344,'Tracking Data'!O$3:O$1000,"="&amp;""),"")</f>
        <v/>
      </c>
      <c r="G344" t="str">
        <f ca="1">IF(TODAY()&gt;=$A344,COUNTIFS('Tracking Data'!O$3:O$1000,"&lt;="&amp;B344,'Tracking Data'!P$3:P$1000,"="&amp;""),"")</f>
        <v/>
      </c>
      <c r="H344" t="str">
        <f t="shared" ca="1" si="25"/>
        <v/>
      </c>
      <c r="I344" t="str">
        <f ca="1">IF(TODAY()&gt;=$A344,COUNTIFS('Tracking Data'!P$3:P$1000,"&lt;="&amp;A344,'Tracking Data'!Q$3:Q$1000,"="&amp;""),"")</f>
        <v/>
      </c>
      <c r="J344" t="str">
        <f ca="1">IF(TODAY()&gt;=$A344,COUNTIFS('Tracking Data'!Q$3:Q$1000,"&lt;="&amp;B344,'Tracking Data'!R$3:R$1000,"="&amp;""),"")</f>
        <v/>
      </c>
      <c r="K344" t="str">
        <f t="shared" ca="1" si="26"/>
        <v/>
      </c>
      <c r="L344" t="str">
        <f ca="1">IF(TODAY()&gt;=A344,COUNTIFS('Tracking Data'!R$3:R$1000,"&lt;="&amp;A344),"")</f>
        <v/>
      </c>
      <c r="M344" t="str">
        <f t="shared" ca="1" si="23"/>
        <v/>
      </c>
    </row>
    <row r="345" spans="1:13" x14ac:dyDescent="0.25">
      <c r="A345" s="4">
        <v>43142</v>
      </c>
      <c r="B345" t="str">
        <f ca="1">IF(TODAY()&gt;=$A345,COUNTIFS('Tracking Data'!K$3:K$1000,"&lt;="&amp;A345,'Tracking Data'!L$3:L$1000,"="&amp;""),"")</f>
        <v/>
      </c>
      <c r="C345" t="str">
        <f ca="1">IF(TODAY()&gt;=$A345,COUNTIFS('Tracking Data'!L$3:L$1000,"&lt;="&amp;B345,'Tracking Data'!M$3:M$1000,"="&amp;""),"")</f>
        <v/>
      </c>
      <c r="D345" t="str">
        <f ca="1">IF(TODAY()&gt;=$A345,COUNTIFS('Tracking Data'!M$3:M$1000,"&lt;="&amp;C345,'Tracking Data'!N$3:N$1000,"="&amp;""),"")</f>
        <v/>
      </c>
      <c r="E345" t="str">
        <f t="shared" ca="1" si="24"/>
        <v/>
      </c>
      <c r="F345" t="str">
        <f ca="1">IF(TODAY()&gt;=$A345,COUNTIFS('Tracking Data'!N$3:N$1000,"&lt;="&amp;A345,'Tracking Data'!O$3:O$1000,"="&amp;""),"")</f>
        <v/>
      </c>
      <c r="G345" t="str">
        <f ca="1">IF(TODAY()&gt;=$A345,COUNTIFS('Tracking Data'!O$3:O$1000,"&lt;="&amp;B345,'Tracking Data'!P$3:P$1000,"="&amp;""),"")</f>
        <v/>
      </c>
      <c r="H345" t="str">
        <f t="shared" ca="1" si="25"/>
        <v/>
      </c>
      <c r="I345" t="str">
        <f ca="1">IF(TODAY()&gt;=$A345,COUNTIFS('Tracking Data'!P$3:P$1000,"&lt;="&amp;A345,'Tracking Data'!Q$3:Q$1000,"="&amp;""),"")</f>
        <v/>
      </c>
      <c r="J345" t="str">
        <f ca="1">IF(TODAY()&gt;=$A345,COUNTIFS('Tracking Data'!Q$3:Q$1000,"&lt;="&amp;B345,'Tracking Data'!R$3:R$1000,"="&amp;""),"")</f>
        <v/>
      </c>
      <c r="K345" t="str">
        <f t="shared" ca="1" si="26"/>
        <v/>
      </c>
      <c r="L345" t="str">
        <f ca="1">IF(TODAY()&gt;=A345,COUNTIFS('Tracking Data'!R$3:R$1000,"&lt;="&amp;A345),"")</f>
        <v/>
      </c>
      <c r="M345" t="str">
        <f t="shared" ca="1" si="23"/>
        <v/>
      </c>
    </row>
    <row r="346" spans="1:13" x14ac:dyDescent="0.25">
      <c r="A346" s="4">
        <v>43143</v>
      </c>
      <c r="B346" t="str">
        <f ca="1">IF(TODAY()&gt;=$A346,COUNTIFS('Tracking Data'!K$3:K$1000,"&lt;="&amp;A346,'Tracking Data'!L$3:L$1000,"="&amp;""),"")</f>
        <v/>
      </c>
      <c r="C346" t="str">
        <f ca="1">IF(TODAY()&gt;=$A346,COUNTIFS('Tracking Data'!L$3:L$1000,"&lt;="&amp;B346,'Tracking Data'!M$3:M$1000,"="&amp;""),"")</f>
        <v/>
      </c>
      <c r="D346" t="str">
        <f ca="1">IF(TODAY()&gt;=$A346,COUNTIFS('Tracking Data'!M$3:M$1000,"&lt;="&amp;C346,'Tracking Data'!N$3:N$1000,"="&amp;""),"")</f>
        <v/>
      </c>
      <c r="E346" t="str">
        <f t="shared" ca="1" si="24"/>
        <v/>
      </c>
      <c r="F346" t="str">
        <f ca="1">IF(TODAY()&gt;=$A346,COUNTIFS('Tracking Data'!N$3:N$1000,"&lt;="&amp;A346,'Tracking Data'!O$3:O$1000,"="&amp;""),"")</f>
        <v/>
      </c>
      <c r="G346" t="str">
        <f ca="1">IF(TODAY()&gt;=$A346,COUNTIFS('Tracking Data'!O$3:O$1000,"&lt;="&amp;B346,'Tracking Data'!P$3:P$1000,"="&amp;""),"")</f>
        <v/>
      </c>
      <c r="H346" t="str">
        <f t="shared" ca="1" si="25"/>
        <v/>
      </c>
      <c r="I346" t="str">
        <f ca="1">IF(TODAY()&gt;=$A346,COUNTIFS('Tracking Data'!P$3:P$1000,"&lt;="&amp;A346,'Tracking Data'!Q$3:Q$1000,"="&amp;""),"")</f>
        <v/>
      </c>
      <c r="J346" t="str">
        <f ca="1">IF(TODAY()&gt;=$A346,COUNTIFS('Tracking Data'!Q$3:Q$1000,"&lt;="&amp;B346,'Tracking Data'!R$3:R$1000,"="&amp;""),"")</f>
        <v/>
      </c>
      <c r="K346" t="str">
        <f t="shared" ca="1" si="26"/>
        <v/>
      </c>
      <c r="L346" t="str">
        <f ca="1">IF(TODAY()&gt;=A346,COUNTIFS('Tracking Data'!R$3:R$1000,"&lt;="&amp;A346),"")</f>
        <v/>
      </c>
      <c r="M346" t="str">
        <f t="shared" ca="1" si="23"/>
        <v/>
      </c>
    </row>
    <row r="347" spans="1:13" x14ac:dyDescent="0.25">
      <c r="A347" s="4">
        <v>43144</v>
      </c>
      <c r="B347" t="str">
        <f ca="1">IF(TODAY()&gt;=$A347,COUNTIFS('Tracking Data'!K$3:K$1000,"&lt;="&amp;A347,'Tracking Data'!L$3:L$1000,"="&amp;""),"")</f>
        <v/>
      </c>
      <c r="C347" t="str">
        <f ca="1">IF(TODAY()&gt;=$A347,COUNTIFS('Tracking Data'!L$3:L$1000,"&lt;="&amp;B347,'Tracking Data'!M$3:M$1000,"="&amp;""),"")</f>
        <v/>
      </c>
      <c r="D347" t="str">
        <f ca="1">IF(TODAY()&gt;=$A347,COUNTIFS('Tracking Data'!M$3:M$1000,"&lt;="&amp;C347,'Tracking Data'!N$3:N$1000,"="&amp;""),"")</f>
        <v/>
      </c>
      <c r="E347" t="str">
        <f t="shared" ca="1" si="24"/>
        <v/>
      </c>
      <c r="F347" t="str">
        <f ca="1">IF(TODAY()&gt;=$A347,COUNTIFS('Tracking Data'!N$3:N$1000,"&lt;="&amp;A347,'Tracking Data'!O$3:O$1000,"="&amp;""),"")</f>
        <v/>
      </c>
      <c r="G347" t="str">
        <f ca="1">IF(TODAY()&gt;=$A347,COUNTIFS('Tracking Data'!O$3:O$1000,"&lt;="&amp;B347,'Tracking Data'!P$3:P$1000,"="&amp;""),"")</f>
        <v/>
      </c>
      <c r="H347" t="str">
        <f t="shared" ca="1" si="25"/>
        <v/>
      </c>
      <c r="I347" t="str">
        <f ca="1">IF(TODAY()&gt;=$A347,COUNTIFS('Tracking Data'!P$3:P$1000,"&lt;="&amp;A347,'Tracking Data'!Q$3:Q$1000,"="&amp;""),"")</f>
        <v/>
      </c>
      <c r="J347" t="str">
        <f ca="1">IF(TODAY()&gt;=$A347,COUNTIFS('Tracking Data'!Q$3:Q$1000,"&lt;="&amp;B347,'Tracking Data'!R$3:R$1000,"="&amp;""),"")</f>
        <v/>
      </c>
      <c r="K347" t="str">
        <f t="shared" ca="1" si="26"/>
        <v/>
      </c>
      <c r="L347" t="str">
        <f ca="1">IF(TODAY()&gt;=A347,COUNTIFS('Tracking Data'!R$3:R$1000,"&lt;="&amp;A347),"")</f>
        <v/>
      </c>
      <c r="M347" t="str">
        <f t="shared" ca="1" si="23"/>
        <v/>
      </c>
    </row>
    <row r="348" spans="1:13" x14ac:dyDescent="0.25">
      <c r="A348" s="4">
        <v>43145</v>
      </c>
      <c r="B348" t="str">
        <f ca="1">IF(TODAY()&gt;=$A348,COUNTIFS('Tracking Data'!K$3:K$1000,"&lt;="&amp;A348,'Tracking Data'!L$3:L$1000,"="&amp;""),"")</f>
        <v/>
      </c>
      <c r="C348" t="str">
        <f ca="1">IF(TODAY()&gt;=$A348,COUNTIFS('Tracking Data'!L$3:L$1000,"&lt;="&amp;B348,'Tracking Data'!M$3:M$1000,"="&amp;""),"")</f>
        <v/>
      </c>
      <c r="D348" t="str">
        <f ca="1">IF(TODAY()&gt;=$A348,COUNTIFS('Tracking Data'!M$3:M$1000,"&lt;="&amp;C348,'Tracking Data'!N$3:N$1000,"="&amp;""),"")</f>
        <v/>
      </c>
      <c r="E348" t="str">
        <f t="shared" ca="1" si="24"/>
        <v/>
      </c>
      <c r="F348" t="str">
        <f ca="1">IF(TODAY()&gt;=$A348,COUNTIFS('Tracking Data'!N$3:N$1000,"&lt;="&amp;A348,'Tracking Data'!O$3:O$1000,"="&amp;""),"")</f>
        <v/>
      </c>
      <c r="G348" t="str">
        <f ca="1">IF(TODAY()&gt;=$A348,COUNTIFS('Tracking Data'!O$3:O$1000,"&lt;="&amp;B348,'Tracking Data'!P$3:P$1000,"="&amp;""),"")</f>
        <v/>
      </c>
      <c r="H348" t="str">
        <f t="shared" ca="1" si="25"/>
        <v/>
      </c>
      <c r="I348" t="str">
        <f ca="1">IF(TODAY()&gt;=$A348,COUNTIFS('Tracking Data'!P$3:P$1000,"&lt;="&amp;A348,'Tracking Data'!Q$3:Q$1000,"="&amp;""),"")</f>
        <v/>
      </c>
      <c r="J348" t="str">
        <f ca="1">IF(TODAY()&gt;=$A348,COUNTIFS('Tracking Data'!Q$3:Q$1000,"&lt;="&amp;B348,'Tracking Data'!R$3:R$1000,"="&amp;""),"")</f>
        <v/>
      </c>
      <c r="K348" t="str">
        <f t="shared" ca="1" si="26"/>
        <v/>
      </c>
      <c r="L348" t="str">
        <f ca="1">IF(TODAY()&gt;=A348,COUNTIFS('Tracking Data'!R$3:R$1000,"&lt;="&amp;A348),"")</f>
        <v/>
      </c>
      <c r="M348" t="str">
        <f t="shared" ca="1" si="23"/>
        <v/>
      </c>
    </row>
    <row r="349" spans="1:13" x14ac:dyDescent="0.25">
      <c r="A349" s="4">
        <v>43146</v>
      </c>
      <c r="B349" t="str">
        <f ca="1">IF(TODAY()&gt;=$A349,COUNTIFS('Tracking Data'!K$3:K$1000,"&lt;="&amp;A349,'Tracking Data'!L$3:L$1000,"="&amp;""),"")</f>
        <v/>
      </c>
      <c r="C349" t="str">
        <f ca="1">IF(TODAY()&gt;=$A349,COUNTIFS('Tracking Data'!L$3:L$1000,"&lt;="&amp;B349,'Tracking Data'!M$3:M$1000,"="&amp;""),"")</f>
        <v/>
      </c>
      <c r="D349" t="str">
        <f ca="1">IF(TODAY()&gt;=$A349,COUNTIFS('Tracking Data'!M$3:M$1000,"&lt;="&amp;C349,'Tracking Data'!N$3:N$1000,"="&amp;""),"")</f>
        <v/>
      </c>
      <c r="E349" t="str">
        <f t="shared" ca="1" si="24"/>
        <v/>
      </c>
      <c r="F349" t="str">
        <f ca="1">IF(TODAY()&gt;=$A349,COUNTIFS('Tracking Data'!N$3:N$1000,"&lt;="&amp;A349,'Tracking Data'!O$3:O$1000,"="&amp;""),"")</f>
        <v/>
      </c>
      <c r="G349" t="str">
        <f ca="1">IF(TODAY()&gt;=$A349,COUNTIFS('Tracking Data'!O$3:O$1000,"&lt;="&amp;B349,'Tracking Data'!P$3:P$1000,"="&amp;""),"")</f>
        <v/>
      </c>
      <c r="H349" t="str">
        <f t="shared" ca="1" si="25"/>
        <v/>
      </c>
      <c r="I349" t="str">
        <f ca="1">IF(TODAY()&gt;=$A349,COUNTIFS('Tracking Data'!P$3:P$1000,"&lt;="&amp;A349,'Tracking Data'!Q$3:Q$1000,"="&amp;""),"")</f>
        <v/>
      </c>
      <c r="J349" t="str">
        <f ca="1">IF(TODAY()&gt;=$A349,COUNTIFS('Tracking Data'!Q$3:Q$1000,"&lt;="&amp;B349,'Tracking Data'!R$3:R$1000,"="&amp;""),"")</f>
        <v/>
      </c>
      <c r="K349" t="str">
        <f t="shared" ca="1" si="26"/>
        <v/>
      </c>
      <c r="L349" t="str">
        <f ca="1">IF(TODAY()&gt;=A349,COUNTIFS('Tracking Data'!R$3:R$1000,"&lt;="&amp;A349),"")</f>
        <v/>
      </c>
      <c r="M349" t="str">
        <f t="shared" ca="1" si="23"/>
        <v/>
      </c>
    </row>
    <row r="350" spans="1:13" x14ac:dyDescent="0.25">
      <c r="A350" s="4">
        <v>43147</v>
      </c>
      <c r="B350" t="str">
        <f ca="1">IF(TODAY()&gt;=$A350,COUNTIFS('Tracking Data'!K$3:K$1000,"&lt;="&amp;A350,'Tracking Data'!L$3:L$1000,"="&amp;""),"")</f>
        <v/>
      </c>
      <c r="C350" t="str">
        <f ca="1">IF(TODAY()&gt;=$A350,COUNTIFS('Tracking Data'!L$3:L$1000,"&lt;="&amp;B350,'Tracking Data'!M$3:M$1000,"="&amp;""),"")</f>
        <v/>
      </c>
      <c r="D350" t="str">
        <f ca="1">IF(TODAY()&gt;=$A350,COUNTIFS('Tracking Data'!M$3:M$1000,"&lt;="&amp;C350,'Tracking Data'!N$3:N$1000,"="&amp;""),"")</f>
        <v/>
      </c>
      <c r="E350" t="str">
        <f t="shared" ca="1" si="24"/>
        <v/>
      </c>
      <c r="F350" t="str">
        <f ca="1">IF(TODAY()&gt;=$A350,COUNTIFS('Tracking Data'!N$3:N$1000,"&lt;="&amp;A350,'Tracking Data'!O$3:O$1000,"="&amp;""),"")</f>
        <v/>
      </c>
      <c r="G350" t="str">
        <f ca="1">IF(TODAY()&gt;=$A350,COUNTIFS('Tracking Data'!O$3:O$1000,"&lt;="&amp;B350,'Tracking Data'!P$3:P$1000,"="&amp;""),"")</f>
        <v/>
      </c>
      <c r="H350" t="str">
        <f t="shared" ca="1" si="25"/>
        <v/>
      </c>
      <c r="I350" t="str">
        <f ca="1">IF(TODAY()&gt;=$A350,COUNTIFS('Tracking Data'!P$3:P$1000,"&lt;="&amp;A350,'Tracking Data'!Q$3:Q$1000,"="&amp;""),"")</f>
        <v/>
      </c>
      <c r="J350" t="str">
        <f ca="1">IF(TODAY()&gt;=$A350,COUNTIFS('Tracking Data'!Q$3:Q$1000,"&lt;="&amp;B350,'Tracking Data'!R$3:R$1000,"="&amp;""),"")</f>
        <v/>
      </c>
      <c r="K350" t="str">
        <f t="shared" ca="1" si="26"/>
        <v/>
      </c>
      <c r="L350" t="str">
        <f ca="1">IF(TODAY()&gt;=A350,COUNTIFS('Tracking Data'!R$3:R$1000,"&lt;="&amp;A350),"")</f>
        <v/>
      </c>
      <c r="M350" t="str">
        <f t="shared" ca="1" si="23"/>
        <v/>
      </c>
    </row>
    <row r="351" spans="1:13" x14ac:dyDescent="0.25">
      <c r="A351" s="4">
        <v>43148</v>
      </c>
      <c r="B351" t="str">
        <f ca="1">IF(TODAY()&gt;=$A351,COUNTIFS('Tracking Data'!K$3:K$1000,"&lt;="&amp;A351,'Tracking Data'!L$3:L$1000,"="&amp;""),"")</f>
        <v/>
      </c>
      <c r="C351" t="str">
        <f ca="1">IF(TODAY()&gt;=$A351,COUNTIFS('Tracking Data'!L$3:L$1000,"&lt;="&amp;B351,'Tracking Data'!M$3:M$1000,"="&amp;""),"")</f>
        <v/>
      </c>
      <c r="D351" t="str">
        <f ca="1">IF(TODAY()&gt;=$A351,COUNTIFS('Tracking Data'!M$3:M$1000,"&lt;="&amp;C351,'Tracking Data'!N$3:N$1000,"="&amp;""),"")</f>
        <v/>
      </c>
      <c r="E351" t="str">
        <f t="shared" ca="1" si="24"/>
        <v/>
      </c>
      <c r="F351" t="str">
        <f ca="1">IF(TODAY()&gt;=$A351,COUNTIFS('Tracking Data'!N$3:N$1000,"&lt;="&amp;A351,'Tracking Data'!O$3:O$1000,"="&amp;""),"")</f>
        <v/>
      </c>
      <c r="G351" t="str">
        <f ca="1">IF(TODAY()&gt;=$A351,COUNTIFS('Tracking Data'!O$3:O$1000,"&lt;="&amp;B351,'Tracking Data'!P$3:P$1000,"="&amp;""),"")</f>
        <v/>
      </c>
      <c r="H351" t="str">
        <f t="shared" ca="1" si="25"/>
        <v/>
      </c>
      <c r="I351" t="str">
        <f ca="1">IF(TODAY()&gt;=$A351,COUNTIFS('Tracking Data'!P$3:P$1000,"&lt;="&amp;A351,'Tracking Data'!Q$3:Q$1000,"="&amp;""),"")</f>
        <v/>
      </c>
      <c r="J351" t="str">
        <f ca="1">IF(TODAY()&gt;=$A351,COUNTIFS('Tracking Data'!Q$3:Q$1000,"&lt;="&amp;B351,'Tracking Data'!R$3:R$1000,"="&amp;""),"")</f>
        <v/>
      </c>
      <c r="K351" t="str">
        <f t="shared" ca="1" si="26"/>
        <v/>
      </c>
      <c r="L351" t="str">
        <f ca="1">IF(TODAY()&gt;=A351,COUNTIFS('Tracking Data'!R$3:R$1000,"&lt;="&amp;A351),"")</f>
        <v/>
      </c>
      <c r="M351" t="str">
        <f t="shared" ca="1" si="23"/>
        <v/>
      </c>
    </row>
    <row r="352" spans="1:13" x14ac:dyDescent="0.25">
      <c r="A352" s="4">
        <v>43149</v>
      </c>
      <c r="B352" t="str">
        <f ca="1">IF(TODAY()&gt;=$A352,COUNTIFS('Tracking Data'!K$3:K$1000,"&lt;="&amp;A352,'Tracking Data'!L$3:L$1000,"="&amp;""),"")</f>
        <v/>
      </c>
      <c r="C352" t="str">
        <f ca="1">IF(TODAY()&gt;=$A352,COUNTIFS('Tracking Data'!L$3:L$1000,"&lt;="&amp;B352,'Tracking Data'!M$3:M$1000,"="&amp;""),"")</f>
        <v/>
      </c>
      <c r="D352" t="str">
        <f ca="1">IF(TODAY()&gt;=$A352,COUNTIFS('Tracking Data'!M$3:M$1000,"&lt;="&amp;C352,'Tracking Data'!N$3:N$1000,"="&amp;""),"")</f>
        <v/>
      </c>
      <c r="E352" t="str">
        <f t="shared" ca="1" si="24"/>
        <v/>
      </c>
      <c r="F352" t="str">
        <f ca="1">IF(TODAY()&gt;=$A352,COUNTIFS('Tracking Data'!N$3:N$1000,"&lt;="&amp;A352,'Tracking Data'!O$3:O$1000,"="&amp;""),"")</f>
        <v/>
      </c>
      <c r="G352" t="str">
        <f ca="1">IF(TODAY()&gt;=$A352,COUNTIFS('Tracking Data'!O$3:O$1000,"&lt;="&amp;B352,'Tracking Data'!P$3:P$1000,"="&amp;""),"")</f>
        <v/>
      </c>
      <c r="H352" t="str">
        <f t="shared" ca="1" si="25"/>
        <v/>
      </c>
      <c r="I352" t="str">
        <f ca="1">IF(TODAY()&gt;=$A352,COUNTIFS('Tracking Data'!P$3:P$1000,"&lt;="&amp;A352,'Tracking Data'!Q$3:Q$1000,"="&amp;""),"")</f>
        <v/>
      </c>
      <c r="J352" t="str">
        <f ca="1">IF(TODAY()&gt;=$A352,COUNTIFS('Tracking Data'!Q$3:Q$1000,"&lt;="&amp;B352,'Tracking Data'!R$3:R$1000,"="&amp;""),"")</f>
        <v/>
      </c>
      <c r="K352" t="str">
        <f t="shared" ca="1" si="26"/>
        <v/>
      </c>
      <c r="L352" t="str">
        <f ca="1">IF(TODAY()&gt;=A352,COUNTIFS('Tracking Data'!R$3:R$1000,"&lt;="&amp;A352),"")</f>
        <v/>
      </c>
      <c r="M352" t="str">
        <f t="shared" ca="1" si="23"/>
        <v/>
      </c>
    </row>
    <row r="353" spans="1:13" x14ac:dyDescent="0.25">
      <c r="A353" s="4">
        <v>43150</v>
      </c>
      <c r="B353" t="str">
        <f ca="1">IF(TODAY()&gt;=$A353,COUNTIFS('Tracking Data'!K$3:K$1000,"&lt;="&amp;A353,'Tracking Data'!L$3:L$1000,"="&amp;""),"")</f>
        <v/>
      </c>
      <c r="C353" t="str">
        <f ca="1">IF(TODAY()&gt;=$A353,COUNTIFS('Tracking Data'!L$3:L$1000,"&lt;="&amp;B353,'Tracking Data'!M$3:M$1000,"="&amp;""),"")</f>
        <v/>
      </c>
      <c r="D353" t="str">
        <f ca="1">IF(TODAY()&gt;=$A353,COUNTIFS('Tracking Data'!M$3:M$1000,"&lt;="&amp;C353,'Tracking Data'!N$3:N$1000,"="&amp;""),"")</f>
        <v/>
      </c>
      <c r="E353" t="str">
        <f t="shared" ca="1" si="24"/>
        <v/>
      </c>
      <c r="F353" t="str">
        <f ca="1">IF(TODAY()&gt;=$A353,COUNTIFS('Tracking Data'!N$3:N$1000,"&lt;="&amp;A353,'Tracking Data'!O$3:O$1000,"="&amp;""),"")</f>
        <v/>
      </c>
      <c r="G353" t="str">
        <f ca="1">IF(TODAY()&gt;=$A353,COUNTIFS('Tracking Data'!O$3:O$1000,"&lt;="&amp;B353,'Tracking Data'!P$3:P$1000,"="&amp;""),"")</f>
        <v/>
      </c>
      <c r="H353" t="str">
        <f t="shared" ca="1" si="25"/>
        <v/>
      </c>
      <c r="I353" t="str">
        <f ca="1">IF(TODAY()&gt;=$A353,COUNTIFS('Tracking Data'!P$3:P$1000,"&lt;="&amp;A353,'Tracking Data'!Q$3:Q$1000,"="&amp;""),"")</f>
        <v/>
      </c>
      <c r="J353" t="str">
        <f ca="1">IF(TODAY()&gt;=$A353,COUNTIFS('Tracking Data'!Q$3:Q$1000,"&lt;="&amp;B353,'Tracking Data'!R$3:R$1000,"="&amp;""),"")</f>
        <v/>
      </c>
      <c r="K353" t="str">
        <f t="shared" ca="1" si="26"/>
        <v/>
      </c>
      <c r="L353" t="str">
        <f ca="1">IF(TODAY()&gt;=A353,COUNTIFS('Tracking Data'!R$3:R$1000,"&lt;="&amp;A353),"")</f>
        <v/>
      </c>
      <c r="M353" t="str">
        <f t="shared" ca="1" si="23"/>
        <v/>
      </c>
    </row>
    <row r="354" spans="1:13" x14ac:dyDescent="0.25">
      <c r="A354" s="4">
        <v>43151</v>
      </c>
      <c r="B354" t="str">
        <f ca="1">IF(TODAY()&gt;=$A354,COUNTIFS('Tracking Data'!K$3:K$1000,"&lt;="&amp;A354,'Tracking Data'!L$3:L$1000,"="&amp;""),"")</f>
        <v/>
      </c>
      <c r="C354" t="str">
        <f ca="1">IF(TODAY()&gt;=$A354,COUNTIFS('Tracking Data'!L$3:L$1000,"&lt;="&amp;B354,'Tracking Data'!M$3:M$1000,"="&amp;""),"")</f>
        <v/>
      </c>
      <c r="D354" t="str">
        <f ca="1">IF(TODAY()&gt;=$A354,COUNTIFS('Tracking Data'!M$3:M$1000,"&lt;="&amp;C354,'Tracking Data'!N$3:N$1000,"="&amp;""),"")</f>
        <v/>
      </c>
      <c r="E354" t="str">
        <f t="shared" ca="1" si="24"/>
        <v/>
      </c>
      <c r="F354" t="str">
        <f ca="1">IF(TODAY()&gt;=$A354,COUNTIFS('Tracking Data'!N$3:N$1000,"&lt;="&amp;A354,'Tracking Data'!O$3:O$1000,"="&amp;""),"")</f>
        <v/>
      </c>
      <c r="G354" t="str">
        <f ca="1">IF(TODAY()&gt;=$A354,COUNTIFS('Tracking Data'!O$3:O$1000,"&lt;="&amp;B354,'Tracking Data'!P$3:P$1000,"="&amp;""),"")</f>
        <v/>
      </c>
      <c r="H354" t="str">
        <f t="shared" ca="1" si="25"/>
        <v/>
      </c>
      <c r="I354" t="str">
        <f ca="1">IF(TODAY()&gt;=$A354,COUNTIFS('Tracking Data'!P$3:P$1000,"&lt;="&amp;A354,'Tracking Data'!Q$3:Q$1000,"="&amp;""),"")</f>
        <v/>
      </c>
      <c r="J354" t="str">
        <f ca="1">IF(TODAY()&gt;=$A354,COUNTIFS('Tracking Data'!Q$3:Q$1000,"&lt;="&amp;B354,'Tracking Data'!R$3:R$1000,"="&amp;""),"")</f>
        <v/>
      </c>
      <c r="K354" t="str">
        <f t="shared" ca="1" si="26"/>
        <v/>
      </c>
      <c r="L354" t="str">
        <f ca="1">IF(TODAY()&gt;=A354,COUNTIFS('Tracking Data'!R$3:R$1000,"&lt;="&amp;A354),"")</f>
        <v/>
      </c>
      <c r="M354" t="str">
        <f t="shared" ca="1" si="23"/>
        <v/>
      </c>
    </row>
    <row r="355" spans="1:13" x14ac:dyDescent="0.25">
      <c r="A355" s="4">
        <v>43152</v>
      </c>
      <c r="B355" t="str">
        <f ca="1">IF(TODAY()&gt;=$A355,COUNTIFS('Tracking Data'!K$3:K$1000,"&lt;="&amp;A355,'Tracking Data'!L$3:L$1000,"="&amp;""),"")</f>
        <v/>
      </c>
      <c r="C355" t="str">
        <f ca="1">IF(TODAY()&gt;=$A355,COUNTIFS('Tracking Data'!L$3:L$1000,"&lt;="&amp;B355,'Tracking Data'!M$3:M$1000,"="&amp;""),"")</f>
        <v/>
      </c>
      <c r="D355" t="str">
        <f ca="1">IF(TODAY()&gt;=$A355,COUNTIFS('Tracking Data'!M$3:M$1000,"&lt;="&amp;C355,'Tracking Data'!N$3:N$1000,"="&amp;""),"")</f>
        <v/>
      </c>
      <c r="E355" t="str">
        <f t="shared" ca="1" si="24"/>
        <v/>
      </c>
      <c r="F355" t="str">
        <f ca="1">IF(TODAY()&gt;=$A355,COUNTIFS('Tracking Data'!N$3:N$1000,"&lt;="&amp;A355,'Tracking Data'!O$3:O$1000,"="&amp;""),"")</f>
        <v/>
      </c>
      <c r="G355" t="str">
        <f ca="1">IF(TODAY()&gt;=$A355,COUNTIFS('Tracking Data'!O$3:O$1000,"&lt;="&amp;B355,'Tracking Data'!P$3:P$1000,"="&amp;""),"")</f>
        <v/>
      </c>
      <c r="H355" t="str">
        <f t="shared" ca="1" si="25"/>
        <v/>
      </c>
      <c r="I355" t="str">
        <f ca="1">IF(TODAY()&gt;=$A355,COUNTIFS('Tracking Data'!P$3:P$1000,"&lt;="&amp;A355,'Tracking Data'!Q$3:Q$1000,"="&amp;""),"")</f>
        <v/>
      </c>
      <c r="J355" t="str">
        <f ca="1">IF(TODAY()&gt;=$A355,COUNTIFS('Tracking Data'!Q$3:Q$1000,"&lt;="&amp;B355,'Tracking Data'!R$3:R$1000,"="&amp;""),"")</f>
        <v/>
      </c>
      <c r="K355" t="str">
        <f t="shared" ca="1" si="26"/>
        <v/>
      </c>
      <c r="L355" t="str">
        <f ca="1">IF(TODAY()&gt;=A355,COUNTIFS('Tracking Data'!R$3:R$1000,"&lt;="&amp;A355),"")</f>
        <v/>
      </c>
      <c r="M355" t="str">
        <f t="shared" ca="1" si="23"/>
        <v/>
      </c>
    </row>
    <row r="356" spans="1:13" x14ac:dyDescent="0.25">
      <c r="A356" s="4">
        <v>43153</v>
      </c>
      <c r="B356" t="str">
        <f ca="1">IF(TODAY()&gt;=$A356,COUNTIFS('Tracking Data'!K$3:K$1000,"&lt;="&amp;A356,'Tracking Data'!L$3:L$1000,"="&amp;""),"")</f>
        <v/>
      </c>
      <c r="C356" t="str">
        <f ca="1">IF(TODAY()&gt;=$A356,COUNTIFS('Tracking Data'!L$3:L$1000,"&lt;="&amp;B356,'Tracking Data'!M$3:M$1000,"="&amp;""),"")</f>
        <v/>
      </c>
      <c r="D356" t="str">
        <f ca="1">IF(TODAY()&gt;=$A356,COUNTIFS('Tracking Data'!M$3:M$1000,"&lt;="&amp;C356,'Tracking Data'!N$3:N$1000,"="&amp;""),"")</f>
        <v/>
      </c>
      <c r="E356" t="str">
        <f t="shared" ca="1" si="24"/>
        <v/>
      </c>
      <c r="F356" t="str">
        <f ca="1">IF(TODAY()&gt;=$A356,COUNTIFS('Tracking Data'!N$3:N$1000,"&lt;="&amp;A356,'Tracking Data'!O$3:O$1000,"="&amp;""),"")</f>
        <v/>
      </c>
      <c r="G356" t="str">
        <f ca="1">IF(TODAY()&gt;=$A356,COUNTIFS('Tracking Data'!O$3:O$1000,"&lt;="&amp;B356,'Tracking Data'!P$3:P$1000,"="&amp;""),"")</f>
        <v/>
      </c>
      <c r="H356" t="str">
        <f t="shared" ca="1" si="25"/>
        <v/>
      </c>
      <c r="I356" t="str">
        <f ca="1">IF(TODAY()&gt;=$A356,COUNTIFS('Tracking Data'!P$3:P$1000,"&lt;="&amp;A356,'Tracking Data'!Q$3:Q$1000,"="&amp;""),"")</f>
        <v/>
      </c>
      <c r="J356" t="str">
        <f ca="1">IF(TODAY()&gt;=$A356,COUNTIFS('Tracking Data'!Q$3:Q$1000,"&lt;="&amp;B356,'Tracking Data'!R$3:R$1000,"="&amp;""),"")</f>
        <v/>
      </c>
      <c r="K356" t="str">
        <f t="shared" ca="1" si="26"/>
        <v/>
      </c>
      <c r="L356" t="str">
        <f ca="1">IF(TODAY()&gt;=A356,COUNTIFS('Tracking Data'!R$3:R$1000,"&lt;="&amp;A356),"")</f>
        <v/>
      </c>
      <c r="M356" t="str">
        <f t="shared" ca="1" si="23"/>
        <v/>
      </c>
    </row>
    <row r="357" spans="1:13" x14ac:dyDescent="0.25">
      <c r="A357" s="4">
        <v>43154</v>
      </c>
      <c r="B357" t="str">
        <f ca="1">IF(TODAY()&gt;=$A357,COUNTIFS('Tracking Data'!K$3:K$1000,"&lt;="&amp;A357,'Tracking Data'!L$3:L$1000,"="&amp;""),"")</f>
        <v/>
      </c>
      <c r="C357" t="str">
        <f ca="1">IF(TODAY()&gt;=$A357,COUNTIFS('Tracking Data'!L$3:L$1000,"&lt;="&amp;B357,'Tracking Data'!M$3:M$1000,"="&amp;""),"")</f>
        <v/>
      </c>
      <c r="D357" t="str">
        <f ca="1">IF(TODAY()&gt;=$A357,COUNTIFS('Tracking Data'!M$3:M$1000,"&lt;="&amp;C357,'Tracking Data'!N$3:N$1000,"="&amp;""),"")</f>
        <v/>
      </c>
      <c r="E357" t="str">
        <f t="shared" ca="1" si="24"/>
        <v/>
      </c>
      <c r="F357" t="str">
        <f ca="1">IF(TODAY()&gt;=$A357,COUNTIFS('Tracking Data'!N$3:N$1000,"&lt;="&amp;A357,'Tracking Data'!O$3:O$1000,"="&amp;""),"")</f>
        <v/>
      </c>
      <c r="G357" t="str">
        <f ca="1">IF(TODAY()&gt;=$A357,COUNTIFS('Tracking Data'!O$3:O$1000,"&lt;="&amp;B357,'Tracking Data'!P$3:P$1000,"="&amp;""),"")</f>
        <v/>
      </c>
      <c r="H357" t="str">
        <f t="shared" ca="1" si="25"/>
        <v/>
      </c>
      <c r="I357" t="str">
        <f ca="1">IF(TODAY()&gt;=$A357,COUNTIFS('Tracking Data'!P$3:P$1000,"&lt;="&amp;A357,'Tracking Data'!Q$3:Q$1000,"="&amp;""),"")</f>
        <v/>
      </c>
      <c r="J357" t="str">
        <f ca="1">IF(TODAY()&gt;=$A357,COUNTIFS('Tracking Data'!Q$3:Q$1000,"&lt;="&amp;B357,'Tracking Data'!R$3:R$1000,"="&amp;""),"")</f>
        <v/>
      </c>
      <c r="K357" t="str">
        <f t="shared" ca="1" si="26"/>
        <v/>
      </c>
      <c r="L357" t="str">
        <f ca="1">IF(TODAY()&gt;=A357,COUNTIFS('Tracking Data'!R$3:R$1000,"&lt;="&amp;A357),"")</f>
        <v/>
      </c>
      <c r="M357" t="str">
        <f t="shared" ca="1" si="23"/>
        <v/>
      </c>
    </row>
    <row r="358" spans="1:13" x14ac:dyDescent="0.25">
      <c r="A358" s="4">
        <v>43155</v>
      </c>
      <c r="B358" t="str">
        <f ca="1">IF(TODAY()&gt;=$A358,COUNTIFS('Tracking Data'!K$3:K$1000,"&lt;="&amp;A358,'Tracking Data'!L$3:L$1000,"="&amp;""),"")</f>
        <v/>
      </c>
      <c r="C358" t="str">
        <f ca="1">IF(TODAY()&gt;=$A358,COUNTIFS('Tracking Data'!L$3:L$1000,"&lt;="&amp;B358,'Tracking Data'!M$3:M$1000,"="&amp;""),"")</f>
        <v/>
      </c>
      <c r="D358" t="str">
        <f ca="1">IF(TODAY()&gt;=$A358,COUNTIFS('Tracking Data'!M$3:M$1000,"&lt;="&amp;C358,'Tracking Data'!N$3:N$1000,"="&amp;""),"")</f>
        <v/>
      </c>
      <c r="E358" t="str">
        <f t="shared" ca="1" si="24"/>
        <v/>
      </c>
      <c r="F358" t="str">
        <f ca="1">IF(TODAY()&gt;=$A358,COUNTIFS('Tracking Data'!N$3:N$1000,"&lt;="&amp;A358,'Tracking Data'!O$3:O$1000,"="&amp;""),"")</f>
        <v/>
      </c>
      <c r="G358" t="str">
        <f ca="1">IF(TODAY()&gt;=$A358,COUNTIFS('Tracking Data'!O$3:O$1000,"&lt;="&amp;B358,'Tracking Data'!P$3:P$1000,"="&amp;""),"")</f>
        <v/>
      </c>
      <c r="H358" t="str">
        <f t="shared" ca="1" si="25"/>
        <v/>
      </c>
      <c r="I358" t="str">
        <f ca="1">IF(TODAY()&gt;=$A358,COUNTIFS('Tracking Data'!P$3:P$1000,"&lt;="&amp;A358,'Tracking Data'!Q$3:Q$1000,"="&amp;""),"")</f>
        <v/>
      </c>
      <c r="J358" t="str">
        <f ca="1">IF(TODAY()&gt;=$A358,COUNTIFS('Tracking Data'!Q$3:Q$1000,"&lt;="&amp;B358,'Tracking Data'!R$3:R$1000,"="&amp;""),"")</f>
        <v/>
      </c>
      <c r="K358" t="str">
        <f t="shared" ca="1" si="26"/>
        <v/>
      </c>
      <c r="L358" t="str">
        <f ca="1">IF(TODAY()&gt;=A358,COUNTIFS('Tracking Data'!R$3:R$1000,"&lt;="&amp;A358),"")</f>
        <v/>
      </c>
      <c r="M358" t="str">
        <f t="shared" ca="1" si="23"/>
        <v/>
      </c>
    </row>
    <row r="359" spans="1:13" x14ac:dyDescent="0.25">
      <c r="A359" s="4">
        <v>43156</v>
      </c>
      <c r="B359" t="str">
        <f ca="1">IF(TODAY()&gt;=$A359,COUNTIFS('Tracking Data'!K$3:K$1000,"&lt;="&amp;A359,'Tracking Data'!L$3:L$1000,"="&amp;""),"")</f>
        <v/>
      </c>
      <c r="C359" t="str">
        <f ca="1">IF(TODAY()&gt;=$A359,COUNTIFS('Tracking Data'!L$3:L$1000,"&lt;="&amp;B359,'Tracking Data'!M$3:M$1000,"="&amp;""),"")</f>
        <v/>
      </c>
      <c r="D359" t="str">
        <f ca="1">IF(TODAY()&gt;=$A359,COUNTIFS('Tracking Data'!M$3:M$1000,"&lt;="&amp;C359,'Tracking Data'!N$3:N$1000,"="&amp;""),"")</f>
        <v/>
      </c>
      <c r="E359" t="str">
        <f t="shared" ca="1" si="24"/>
        <v/>
      </c>
      <c r="F359" t="str">
        <f ca="1">IF(TODAY()&gt;=$A359,COUNTIFS('Tracking Data'!N$3:N$1000,"&lt;="&amp;A359,'Tracking Data'!O$3:O$1000,"="&amp;""),"")</f>
        <v/>
      </c>
      <c r="G359" t="str">
        <f ca="1">IF(TODAY()&gt;=$A359,COUNTIFS('Tracking Data'!O$3:O$1000,"&lt;="&amp;B359,'Tracking Data'!P$3:P$1000,"="&amp;""),"")</f>
        <v/>
      </c>
      <c r="H359" t="str">
        <f t="shared" ca="1" si="25"/>
        <v/>
      </c>
      <c r="I359" t="str">
        <f ca="1">IF(TODAY()&gt;=$A359,COUNTIFS('Tracking Data'!P$3:P$1000,"&lt;="&amp;A359,'Tracking Data'!Q$3:Q$1000,"="&amp;""),"")</f>
        <v/>
      </c>
      <c r="J359" t="str">
        <f ca="1">IF(TODAY()&gt;=$A359,COUNTIFS('Tracking Data'!Q$3:Q$1000,"&lt;="&amp;B359,'Tracking Data'!R$3:R$1000,"="&amp;""),"")</f>
        <v/>
      </c>
      <c r="K359" t="str">
        <f t="shared" ca="1" si="26"/>
        <v/>
      </c>
      <c r="L359" t="str">
        <f ca="1">IF(TODAY()&gt;=A359,COUNTIFS('Tracking Data'!R$3:R$1000,"&lt;="&amp;A359),"")</f>
        <v/>
      </c>
      <c r="M359" t="str">
        <f t="shared" ca="1" si="23"/>
        <v/>
      </c>
    </row>
    <row r="360" spans="1:13" x14ac:dyDescent="0.25">
      <c r="A360" s="4">
        <v>43157</v>
      </c>
      <c r="B360" t="str">
        <f ca="1">IF(TODAY()&gt;=$A360,COUNTIFS('Tracking Data'!K$3:K$1000,"&lt;="&amp;A360,'Tracking Data'!L$3:L$1000,"="&amp;""),"")</f>
        <v/>
      </c>
      <c r="C360" t="str">
        <f ca="1">IF(TODAY()&gt;=$A360,COUNTIFS('Tracking Data'!L$3:L$1000,"&lt;="&amp;B360,'Tracking Data'!M$3:M$1000,"="&amp;""),"")</f>
        <v/>
      </c>
      <c r="D360" t="str">
        <f ca="1">IF(TODAY()&gt;=$A360,COUNTIFS('Tracking Data'!M$3:M$1000,"&lt;="&amp;C360,'Tracking Data'!N$3:N$1000,"="&amp;""),"")</f>
        <v/>
      </c>
      <c r="E360" t="str">
        <f t="shared" ca="1" si="24"/>
        <v/>
      </c>
      <c r="F360" t="str">
        <f ca="1">IF(TODAY()&gt;=$A360,COUNTIFS('Tracking Data'!N$3:N$1000,"&lt;="&amp;A360,'Tracking Data'!O$3:O$1000,"="&amp;""),"")</f>
        <v/>
      </c>
      <c r="G360" t="str">
        <f ca="1">IF(TODAY()&gt;=$A360,COUNTIFS('Tracking Data'!O$3:O$1000,"&lt;="&amp;B360,'Tracking Data'!P$3:P$1000,"="&amp;""),"")</f>
        <v/>
      </c>
      <c r="H360" t="str">
        <f t="shared" ca="1" si="25"/>
        <v/>
      </c>
      <c r="I360" t="str">
        <f ca="1">IF(TODAY()&gt;=$A360,COUNTIFS('Tracking Data'!P$3:P$1000,"&lt;="&amp;A360,'Tracking Data'!Q$3:Q$1000,"="&amp;""),"")</f>
        <v/>
      </c>
      <c r="J360" t="str">
        <f ca="1">IF(TODAY()&gt;=$A360,COUNTIFS('Tracking Data'!Q$3:Q$1000,"&lt;="&amp;B360,'Tracking Data'!R$3:R$1000,"="&amp;""),"")</f>
        <v/>
      </c>
      <c r="K360" t="str">
        <f t="shared" ca="1" si="26"/>
        <v/>
      </c>
      <c r="L360" t="str">
        <f ca="1">IF(TODAY()&gt;=A360,COUNTIFS('Tracking Data'!R$3:R$1000,"&lt;="&amp;A360),"")</f>
        <v/>
      </c>
      <c r="M360" t="str">
        <f t="shared" ca="1" si="23"/>
        <v/>
      </c>
    </row>
    <row r="361" spans="1:13" x14ac:dyDescent="0.25">
      <c r="A361" s="4">
        <v>43158</v>
      </c>
      <c r="B361" t="str">
        <f ca="1">IF(TODAY()&gt;=$A361,COUNTIFS('Tracking Data'!K$3:K$1000,"&lt;="&amp;A361,'Tracking Data'!L$3:L$1000,"="&amp;""),"")</f>
        <v/>
      </c>
      <c r="C361" t="str">
        <f ca="1">IF(TODAY()&gt;=$A361,COUNTIFS('Tracking Data'!L$3:L$1000,"&lt;="&amp;B361,'Tracking Data'!M$3:M$1000,"="&amp;""),"")</f>
        <v/>
      </c>
      <c r="D361" t="str">
        <f ca="1">IF(TODAY()&gt;=$A361,COUNTIFS('Tracking Data'!M$3:M$1000,"&lt;="&amp;C361,'Tracking Data'!N$3:N$1000,"="&amp;""),"")</f>
        <v/>
      </c>
      <c r="E361" t="str">
        <f t="shared" ca="1" si="24"/>
        <v/>
      </c>
      <c r="F361" t="str">
        <f ca="1">IF(TODAY()&gt;=$A361,COUNTIFS('Tracking Data'!N$3:N$1000,"&lt;="&amp;A361,'Tracking Data'!O$3:O$1000,"="&amp;""),"")</f>
        <v/>
      </c>
      <c r="G361" t="str">
        <f ca="1">IF(TODAY()&gt;=$A361,COUNTIFS('Tracking Data'!O$3:O$1000,"&lt;="&amp;B361,'Tracking Data'!P$3:P$1000,"="&amp;""),"")</f>
        <v/>
      </c>
      <c r="H361" t="str">
        <f t="shared" ca="1" si="25"/>
        <v/>
      </c>
      <c r="I361" t="str">
        <f ca="1">IF(TODAY()&gt;=$A361,COUNTIFS('Tracking Data'!P$3:P$1000,"&lt;="&amp;A361,'Tracking Data'!Q$3:Q$1000,"="&amp;""),"")</f>
        <v/>
      </c>
      <c r="J361" t="str">
        <f ca="1">IF(TODAY()&gt;=$A361,COUNTIFS('Tracking Data'!Q$3:Q$1000,"&lt;="&amp;B361,'Tracking Data'!R$3:R$1000,"="&amp;""),"")</f>
        <v/>
      </c>
      <c r="K361" t="str">
        <f t="shared" ca="1" si="26"/>
        <v/>
      </c>
      <c r="L361" t="str">
        <f ca="1">IF(TODAY()&gt;=A361,COUNTIFS('Tracking Data'!R$3:R$1000,"&lt;="&amp;A361),"")</f>
        <v/>
      </c>
      <c r="M361" t="str">
        <f t="shared" ca="1" si="23"/>
        <v/>
      </c>
    </row>
    <row r="362" spans="1:13" x14ac:dyDescent="0.25">
      <c r="A362" s="4">
        <v>43159</v>
      </c>
      <c r="B362" t="str">
        <f ca="1">IF(TODAY()&gt;=$A362,COUNTIFS('Tracking Data'!K$3:K$1000,"&lt;="&amp;A362,'Tracking Data'!L$3:L$1000,"="&amp;""),"")</f>
        <v/>
      </c>
      <c r="C362" t="str">
        <f ca="1">IF(TODAY()&gt;=$A362,COUNTIFS('Tracking Data'!L$3:L$1000,"&lt;="&amp;B362,'Tracking Data'!M$3:M$1000,"="&amp;""),"")</f>
        <v/>
      </c>
      <c r="D362" t="str">
        <f ca="1">IF(TODAY()&gt;=$A362,COUNTIFS('Tracking Data'!M$3:M$1000,"&lt;="&amp;C362,'Tracking Data'!N$3:N$1000,"="&amp;""),"")</f>
        <v/>
      </c>
      <c r="E362" t="str">
        <f t="shared" ca="1" si="24"/>
        <v/>
      </c>
      <c r="F362" t="str">
        <f ca="1">IF(TODAY()&gt;=$A362,COUNTIFS('Tracking Data'!N$3:N$1000,"&lt;="&amp;A362,'Tracking Data'!O$3:O$1000,"="&amp;""),"")</f>
        <v/>
      </c>
      <c r="G362" t="str">
        <f ca="1">IF(TODAY()&gt;=$A362,COUNTIFS('Tracking Data'!O$3:O$1000,"&lt;="&amp;B362,'Tracking Data'!P$3:P$1000,"="&amp;""),"")</f>
        <v/>
      </c>
      <c r="H362" t="str">
        <f t="shared" ca="1" si="25"/>
        <v/>
      </c>
      <c r="I362" t="str">
        <f ca="1">IF(TODAY()&gt;=$A362,COUNTIFS('Tracking Data'!P$3:P$1000,"&lt;="&amp;A362,'Tracking Data'!Q$3:Q$1000,"="&amp;""),"")</f>
        <v/>
      </c>
      <c r="J362" t="str">
        <f ca="1">IF(TODAY()&gt;=$A362,COUNTIFS('Tracking Data'!Q$3:Q$1000,"&lt;="&amp;B362,'Tracking Data'!R$3:R$1000,"="&amp;""),"")</f>
        <v/>
      </c>
      <c r="K362" t="str">
        <f t="shared" ca="1" si="26"/>
        <v/>
      </c>
      <c r="L362" t="str">
        <f ca="1">IF(TODAY()&gt;=A362,COUNTIFS('Tracking Data'!R$3:R$1000,"&lt;="&amp;A362),"")</f>
        <v/>
      </c>
      <c r="M362" t="str">
        <f t="shared" ca="1" si="23"/>
        <v/>
      </c>
    </row>
    <row r="363" spans="1:13" x14ac:dyDescent="0.25">
      <c r="A363" s="4">
        <v>43160</v>
      </c>
      <c r="B363" t="str">
        <f ca="1">IF(TODAY()&gt;=$A363,COUNTIFS('Tracking Data'!K$3:K$1000,"&lt;="&amp;A363,'Tracking Data'!L$3:L$1000,"="&amp;""),"")</f>
        <v/>
      </c>
      <c r="C363" t="str">
        <f ca="1">IF(TODAY()&gt;=$A363,COUNTIFS('Tracking Data'!L$3:L$1000,"&lt;="&amp;B363,'Tracking Data'!M$3:M$1000,"="&amp;""),"")</f>
        <v/>
      </c>
      <c r="D363" t="str">
        <f ca="1">IF(TODAY()&gt;=$A363,COUNTIFS('Tracking Data'!M$3:M$1000,"&lt;="&amp;C363,'Tracking Data'!N$3:N$1000,"="&amp;""),"")</f>
        <v/>
      </c>
      <c r="E363" t="str">
        <f t="shared" ca="1" si="24"/>
        <v/>
      </c>
      <c r="F363" t="str">
        <f ca="1">IF(TODAY()&gt;=$A363,COUNTIFS('Tracking Data'!N$3:N$1000,"&lt;="&amp;A363,'Tracking Data'!O$3:O$1000,"="&amp;""),"")</f>
        <v/>
      </c>
      <c r="G363" t="str">
        <f ca="1">IF(TODAY()&gt;=$A363,COUNTIFS('Tracking Data'!O$3:O$1000,"&lt;="&amp;B363,'Tracking Data'!P$3:P$1000,"="&amp;""),"")</f>
        <v/>
      </c>
      <c r="H363" t="str">
        <f t="shared" ca="1" si="25"/>
        <v/>
      </c>
      <c r="I363" t="str">
        <f ca="1">IF(TODAY()&gt;=$A363,COUNTIFS('Tracking Data'!P$3:P$1000,"&lt;="&amp;A363,'Tracking Data'!Q$3:Q$1000,"="&amp;""),"")</f>
        <v/>
      </c>
      <c r="J363" t="str">
        <f ca="1">IF(TODAY()&gt;=$A363,COUNTIFS('Tracking Data'!Q$3:Q$1000,"&lt;="&amp;B363,'Tracking Data'!R$3:R$1000,"="&amp;""),"")</f>
        <v/>
      </c>
      <c r="K363" t="str">
        <f t="shared" ca="1" si="26"/>
        <v/>
      </c>
      <c r="L363" t="str">
        <f ca="1">IF(TODAY()&gt;=A363,COUNTIFS('Tracking Data'!R$3:R$1000,"&lt;="&amp;A363),"")</f>
        <v/>
      </c>
      <c r="M363" t="str">
        <f t="shared" ca="1" si="23"/>
        <v/>
      </c>
    </row>
    <row r="364" spans="1:13" x14ac:dyDescent="0.25">
      <c r="A364" s="4">
        <v>43161</v>
      </c>
      <c r="B364" t="str">
        <f ca="1">IF(TODAY()&gt;=$A364,COUNTIFS('Tracking Data'!K$3:K$1000,"&lt;="&amp;A364,'Tracking Data'!L$3:L$1000,"="&amp;""),"")</f>
        <v/>
      </c>
      <c r="C364" t="str">
        <f ca="1">IF(TODAY()&gt;=$A364,COUNTIFS('Tracking Data'!L$3:L$1000,"&lt;="&amp;B364,'Tracking Data'!M$3:M$1000,"="&amp;""),"")</f>
        <v/>
      </c>
      <c r="D364" t="str">
        <f ca="1">IF(TODAY()&gt;=$A364,COUNTIFS('Tracking Data'!M$3:M$1000,"&lt;="&amp;C364,'Tracking Data'!N$3:N$1000,"="&amp;""),"")</f>
        <v/>
      </c>
      <c r="E364" t="str">
        <f t="shared" ca="1" si="24"/>
        <v/>
      </c>
      <c r="F364" t="str">
        <f ca="1">IF(TODAY()&gt;=$A364,COUNTIFS('Tracking Data'!N$3:N$1000,"&lt;="&amp;A364,'Tracking Data'!O$3:O$1000,"="&amp;""),"")</f>
        <v/>
      </c>
      <c r="G364" t="str">
        <f ca="1">IF(TODAY()&gt;=$A364,COUNTIFS('Tracking Data'!O$3:O$1000,"&lt;="&amp;B364,'Tracking Data'!P$3:P$1000,"="&amp;""),"")</f>
        <v/>
      </c>
      <c r="H364" t="str">
        <f t="shared" ca="1" si="25"/>
        <v/>
      </c>
      <c r="I364" t="str">
        <f ca="1">IF(TODAY()&gt;=$A364,COUNTIFS('Tracking Data'!P$3:P$1000,"&lt;="&amp;A364,'Tracking Data'!Q$3:Q$1000,"="&amp;""),"")</f>
        <v/>
      </c>
      <c r="J364" t="str">
        <f ca="1">IF(TODAY()&gt;=$A364,COUNTIFS('Tracking Data'!Q$3:Q$1000,"&lt;="&amp;B364,'Tracking Data'!R$3:R$1000,"="&amp;""),"")</f>
        <v/>
      </c>
      <c r="K364" t="str">
        <f t="shared" ca="1" si="26"/>
        <v/>
      </c>
      <c r="L364" t="str">
        <f ca="1">IF(TODAY()&gt;=A364,COUNTIFS('Tracking Data'!R$3:R$1000,"&lt;="&amp;A364),"")</f>
        <v/>
      </c>
      <c r="M364" t="str">
        <f t="shared" ca="1" si="23"/>
        <v/>
      </c>
    </row>
    <row r="365" spans="1:13" x14ac:dyDescent="0.25">
      <c r="A365" s="4">
        <v>43162</v>
      </c>
      <c r="B365" t="str">
        <f ca="1">IF(TODAY()&gt;=$A365,COUNTIFS('Tracking Data'!K$3:K$1000,"&lt;="&amp;A365,'Tracking Data'!L$3:L$1000,"="&amp;""),"")</f>
        <v/>
      </c>
      <c r="C365" t="str">
        <f ca="1">IF(TODAY()&gt;=$A365,COUNTIFS('Tracking Data'!L$3:L$1000,"&lt;="&amp;B365,'Tracking Data'!M$3:M$1000,"="&amp;""),"")</f>
        <v/>
      </c>
      <c r="D365" t="str">
        <f ca="1">IF(TODAY()&gt;=$A365,COUNTIFS('Tracking Data'!M$3:M$1000,"&lt;="&amp;C365,'Tracking Data'!N$3:N$1000,"="&amp;""),"")</f>
        <v/>
      </c>
      <c r="E365" t="str">
        <f t="shared" ca="1" si="24"/>
        <v/>
      </c>
      <c r="F365" t="str">
        <f ca="1">IF(TODAY()&gt;=$A365,COUNTIFS('Tracking Data'!N$3:N$1000,"&lt;="&amp;A365,'Tracking Data'!O$3:O$1000,"="&amp;""),"")</f>
        <v/>
      </c>
      <c r="G365" t="str">
        <f ca="1">IF(TODAY()&gt;=$A365,COUNTIFS('Tracking Data'!O$3:O$1000,"&lt;="&amp;B365,'Tracking Data'!P$3:P$1000,"="&amp;""),"")</f>
        <v/>
      </c>
      <c r="H365" t="str">
        <f t="shared" ca="1" si="25"/>
        <v/>
      </c>
      <c r="I365" t="str">
        <f ca="1">IF(TODAY()&gt;=$A365,COUNTIFS('Tracking Data'!P$3:P$1000,"&lt;="&amp;A365,'Tracking Data'!Q$3:Q$1000,"="&amp;""),"")</f>
        <v/>
      </c>
      <c r="J365" t="str">
        <f ca="1">IF(TODAY()&gt;=$A365,COUNTIFS('Tracking Data'!Q$3:Q$1000,"&lt;="&amp;B365,'Tracking Data'!R$3:R$1000,"="&amp;""),"")</f>
        <v/>
      </c>
      <c r="K365" t="str">
        <f t="shared" ca="1" si="26"/>
        <v/>
      </c>
      <c r="L365" t="str">
        <f ca="1">IF(TODAY()&gt;=A365,COUNTIFS('Tracking Data'!R$3:R$1000,"&lt;="&amp;A365),"")</f>
        <v/>
      </c>
      <c r="M365" t="str">
        <f t="shared" ca="1" si="23"/>
        <v/>
      </c>
    </row>
    <row r="366" spans="1:13" x14ac:dyDescent="0.25">
      <c r="A366" s="4">
        <v>43163</v>
      </c>
      <c r="B366" t="str">
        <f ca="1">IF(TODAY()&gt;=$A366,COUNTIFS('Tracking Data'!K$3:K$1000,"&lt;="&amp;A366,'Tracking Data'!L$3:L$1000,"="&amp;""),"")</f>
        <v/>
      </c>
      <c r="C366" t="str">
        <f ca="1">IF(TODAY()&gt;=$A366,COUNTIFS('Tracking Data'!L$3:L$1000,"&lt;="&amp;B366,'Tracking Data'!M$3:M$1000,"="&amp;""),"")</f>
        <v/>
      </c>
      <c r="D366" t="str">
        <f ca="1">IF(TODAY()&gt;=$A366,COUNTIFS('Tracking Data'!M$3:M$1000,"&lt;="&amp;C366,'Tracking Data'!N$3:N$1000,"="&amp;""),"")</f>
        <v/>
      </c>
      <c r="E366" t="str">
        <f t="shared" ca="1" si="24"/>
        <v/>
      </c>
      <c r="F366" t="str">
        <f ca="1">IF(TODAY()&gt;=$A366,COUNTIFS('Tracking Data'!N$3:N$1000,"&lt;="&amp;A366,'Tracking Data'!O$3:O$1000,"="&amp;""),"")</f>
        <v/>
      </c>
      <c r="G366" t="str">
        <f ca="1">IF(TODAY()&gt;=$A366,COUNTIFS('Tracking Data'!O$3:O$1000,"&lt;="&amp;B366,'Tracking Data'!P$3:P$1000,"="&amp;""),"")</f>
        <v/>
      </c>
      <c r="H366" t="str">
        <f t="shared" ca="1" si="25"/>
        <v/>
      </c>
      <c r="I366" t="str">
        <f ca="1">IF(TODAY()&gt;=$A366,COUNTIFS('Tracking Data'!P$3:P$1000,"&lt;="&amp;A366,'Tracking Data'!Q$3:Q$1000,"="&amp;""),"")</f>
        <v/>
      </c>
      <c r="J366" t="str">
        <f ca="1">IF(TODAY()&gt;=$A366,COUNTIFS('Tracking Data'!Q$3:Q$1000,"&lt;="&amp;B366,'Tracking Data'!R$3:R$1000,"="&amp;""),"")</f>
        <v/>
      </c>
      <c r="K366" t="str">
        <f t="shared" ca="1" si="26"/>
        <v/>
      </c>
      <c r="L366" t="str">
        <f ca="1">IF(TODAY()&gt;=A366,COUNTIFS('Tracking Data'!R$3:R$1000,"&lt;="&amp;A366),"")</f>
        <v/>
      </c>
      <c r="M366" t="str">
        <f t="shared" ca="1" si="23"/>
        <v/>
      </c>
    </row>
    <row r="367" spans="1:13" x14ac:dyDescent="0.25">
      <c r="A367" s="4">
        <v>43164</v>
      </c>
      <c r="B367" t="str">
        <f ca="1">IF(TODAY()&gt;=$A367,COUNTIFS('Tracking Data'!K$3:K$1000,"&lt;="&amp;A367,'Tracking Data'!L$3:L$1000,"="&amp;""),"")</f>
        <v/>
      </c>
      <c r="C367" t="str">
        <f ca="1">IF(TODAY()&gt;=$A367,COUNTIFS('Tracking Data'!L$3:L$1000,"&lt;="&amp;B367,'Tracking Data'!M$3:M$1000,"="&amp;""),"")</f>
        <v/>
      </c>
      <c r="D367" t="str">
        <f ca="1">IF(TODAY()&gt;=$A367,COUNTIFS('Tracking Data'!M$3:M$1000,"&lt;="&amp;C367,'Tracking Data'!N$3:N$1000,"="&amp;""),"")</f>
        <v/>
      </c>
      <c r="E367" t="str">
        <f t="shared" ca="1" si="24"/>
        <v/>
      </c>
      <c r="F367" t="str">
        <f ca="1">IF(TODAY()&gt;=$A367,COUNTIFS('Tracking Data'!N$3:N$1000,"&lt;="&amp;A367,'Tracking Data'!O$3:O$1000,"="&amp;""),"")</f>
        <v/>
      </c>
      <c r="G367" t="str">
        <f ca="1">IF(TODAY()&gt;=$A367,COUNTIFS('Tracking Data'!O$3:O$1000,"&lt;="&amp;B367,'Tracking Data'!P$3:P$1000,"="&amp;""),"")</f>
        <v/>
      </c>
      <c r="H367" t="str">
        <f t="shared" ca="1" si="25"/>
        <v/>
      </c>
      <c r="I367" t="str">
        <f ca="1">IF(TODAY()&gt;=$A367,COUNTIFS('Tracking Data'!P$3:P$1000,"&lt;="&amp;A367,'Tracking Data'!Q$3:Q$1000,"="&amp;""),"")</f>
        <v/>
      </c>
      <c r="J367" t="str">
        <f ca="1">IF(TODAY()&gt;=$A367,COUNTIFS('Tracking Data'!Q$3:Q$1000,"&lt;="&amp;B367,'Tracking Data'!R$3:R$1000,"="&amp;""),"")</f>
        <v/>
      </c>
      <c r="K367" t="str">
        <f t="shared" ca="1" si="26"/>
        <v/>
      </c>
      <c r="L367" t="str">
        <f ca="1">IF(TODAY()&gt;=A367,COUNTIFS('Tracking Data'!R$3:R$1000,"&lt;="&amp;A367),"")</f>
        <v/>
      </c>
      <c r="M367" t="str">
        <f t="shared" ca="1" si="23"/>
        <v/>
      </c>
    </row>
    <row r="368" spans="1:13" x14ac:dyDescent="0.25">
      <c r="A368" s="4">
        <v>43165</v>
      </c>
      <c r="B368" t="str">
        <f ca="1">IF(TODAY()&gt;=$A368,COUNTIFS('Tracking Data'!K$3:K$1000,"&lt;="&amp;A368,'Tracking Data'!L$3:L$1000,"="&amp;""),"")</f>
        <v/>
      </c>
      <c r="C368" t="str">
        <f ca="1">IF(TODAY()&gt;=$A368,COUNTIFS('Tracking Data'!L$3:L$1000,"&lt;="&amp;B368,'Tracking Data'!M$3:M$1000,"="&amp;""),"")</f>
        <v/>
      </c>
      <c r="D368" t="str">
        <f ca="1">IF(TODAY()&gt;=$A368,COUNTIFS('Tracking Data'!M$3:M$1000,"&lt;="&amp;C368,'Tracking Data'!N$3:N$1000,"="&amp;""),"")</f>
        <v/>
      </c>
      <c r="E368" t="str">
        <f t="shared" ca="1" si="24"/>
        <v/>
      </c>
      <c r="F368" t="str">
        <f ca="1">IF(TODAY()&gt;=$A368,COUNTIFS('Tracking Data'!N$3:N$1000,"&lt;="&amp;A368,'Tracking Data'!O$3:O$1000,"="&amp;""),"")</f>
        <v/>
      </c>
      <c r="G368" t="str">
        <f ca="1">IF(TODAY()&gt;=$A368,COUNTIFS('Tracking Data'!O$3:O$1000,"&lt;="&amp;B368,'Tracking Data'!P$3:P$1000,"="&amp;""),"")</f>
        <v/>
      </c>
      <c r="H368" t="str">
        <f t="shared" ca="1" si="25"/>
        <v/>
      </c>
      <c r="I368" t="str">
        <f ca="1">IF(TODAY()&gt;=$A368,COUNTIFS('Tracking Data'!P$3:P$1000,"&lt;="&amp;A368,'Tracking Data'!Q$3:Q$1000,"="&amp;""),"")</f>
        <v/>
      </c>
      <c r="J368" t="str">
        <f ca="1">IF(TODAY()&gt;=$A368,COUNTIFS('Tracking Data'!Q$3:Q$1000,"&lt;="&amp;B368,'Tracking Data'!R$3:R$1000,"="&amp;""),"")</f>
        <v/>
      </c>
      <c r="K368" t="str">
        <f t="shared" ca="1" si="26"/>
        <v/>
      </c>
      <c r="L368" t="str">
        <f ca="1">IF(TODAY()&gt;=A368,COUNTIFS('Tracking Data'!R$3:R$1000,"&lt;="&amp;A368),"")</f>
        <v/>
      </c>
      <c r="M368" t="str">
        <f t="shared" ca="1" si="23"/>
        <v/>
      </c>
    </row>
    <row r="369" spans="1:13" x14ac:dyDescent="0.25">
      <c r="A369" s="4">
        <v>43166</v>
      </c>
      <c r="B369" t="str">
        <f ca="1">IF(TODAY()&gt;=$A369,COUNTIFS('Tracking Data'!K$3:K$1000,"&lt;="&amp;A369,'Tracking Data'!L$3:L$1000,"="&amp;""),"")</f>
        <v/>
      </c>
      <c r="C369" t="str">
        <f ca="1">IF(TODAY()&gt;=$A369,COUNTIFS('Tracking Data'!L$3:L$1000,"&lt;="&amp;B369,'Tracking Data'!M$3:M$1000,"="&amp;""),"")</f>
        <v/>
      </c>
      <c r="D369" t="str">
        <f ca="1">IF(TODAY()&gt;=$A369,COUNTIFS('Tracking Data'!M$3:M$1000,"&lt;="&amp;C369,'Tracking Data'!N$3:N$1000,"="&amp;""),"")</f>
        <v/>
      </c>
      <c r="E369" t="str">
        <f t="shared" ca="1" si="24"/>
        <v/>
      </c>
      <c r="F369" t="str">
        <f ca="1">IF(TODAY()&gt;=$A369,COUNTIFS('Tracking Data'!N$3:N$1000,"&lt;="&amp;A369,'Tracking Data'!O$3:O$1000,"="&amp;""),"")</f>
        <v/>
      </c>
      <c r="G369" t="str">
        <f ca="1">IF(TODAY()&gt;=$A369,COUNTIFS('Tracking Data'!O$3:O$1000,"&lt;="&amp;B369,'Tracking Data'!P$3:P$1000,"="&amp;""),"")</f>
        <v/>
      </c>
      <c r="H369" t="str">
        <f t="shared" ca="1" si="25"/>
        <v/>
      </c>
      <c r="I369" t="str">
        <f ca="1">IF(TODAY()&gt;=$A369,COUNTIFS('Tracking Data'!P$3:P$1000,"&lt;="&amp;A369,'Tracking Data'!Q$3:Q$1000,"="&amp;""),"")</f>
        <v/>
      </c>
      <c r="J369" t="str">
        <f ca="1">IF(TODAY()&gt;=$A369,COUNTIFS('Tracking Data'!Q$3:Q$1000,"&lt;="&amp;B369,'Tracking Data'!R$3:R$1000,"="&amp;""),"")</f>
        <v/>
      </c>
      <c r="K369" t="str">
        <f t="shared" ca="1" si="26"/>
        <v/>
      </c>
      <c r="L369" t="str">
        <f ca="1">IF(TODAY()&gt;=A369,COUNTIFS('Tracking Data'!R$3:R$1000,"&lt;="&amp;A369),"")</f>
        <v/>
      </c>
      <c r="M369" t="str">
        <f t="shared" ca="1" si="23"/>
        <v/>
      </c>
    </row>
    <row r="370" spans="1:13" x14ac:dyDescent="0.25">
      <c r="A370" s="4">
        <v>43167</v>
      </c>
      <c r="B370" t="str">
        <f ca="1">IF(TODAY()&gt;=$A370,COUNTIFS('Tracking Data'!K$3:K$1000,"&lt;="&amp;A370,'Tracking Data'!L$3:L$1000,"="&amp;""),"")</f>
        <v/>
      </c>
      <c r="C370" t="str">
        <f ca="1">IF(TODAY()&gt;=$A370,COUNTIFS('Tracking Data'!L$3:L$1000,"&lt;="&amp;B370,'Tracking Data'!M$3:M$1000,"="&amp;""),"")</f>
        <v/>
      </c>
      <c r="D370" t="str">
        <f ca="1">IF(TODAY()&gt;=$A370,COUNTIFS('Tracking Data'!M$3:M$1000,"&lt;="&amp;C370,'Tracking Data'!N$3:N$1000,"="&amp;""),"")</f>
        <v/>
      </c>
      <c r="E370" t="str">
        <f t="shared" ca="1" si="24"/>
        <v/>
      </c>
      <c r="F370" t="str">
        <f ca="1">IF(TODAY()&gt;=$A370,COUNTIFS('Tracking Data'!N$3:N$1000,"&lt;="&amp;A370,'Tracking Data'!O$3:O$1000,"="&amp;""),"")</f>
        <v/>
      </c>
      <c r="G370" t="str">
        <f ca="1">IF(TODAY()&gt;=$A370,COUNTIFS('Tracking Data'!O$3:O$1000,"&lt;="&amp;B370,'Tracking Data'!P$3:P$1000,"="&amp;""),"")</f>
        <v/>
      </c>
      <c r="H370" t="str">
        <f t="shared" ca="1" si="25"/>
        <v/>
      </c>
      <c r="I370" t="str">
        <f ca="1">IF(TODAY()&gt;=$A370,COUNTIFS('Tracking Data'!P$3:P$1000,"&lt;="&amp;A370,'Tracking Data'!Q$3:Q$1000,"="&amp;""),"")</f>
        <v/>
      </c>
      <c r="J370" t="str">
        <f ca="1">IF(TODAY()&gt;=$A370,COUNTIFS('Tracking Data'!Q$3:Q$1000,"&lt;="&amp;B370,'Tracking Data'!R$3:R$1000,"="&amp;""),"")</f>
        <v/>
      </c>
      <c r="K370" t="str">
        <f t="shared" ca="1" si="26"/>
        <v/>
      </c>
      <c r="L370" t="str">
        <f ca="1">IF(TODAY()&gt;=A370,COUNTIFS('Tracking Data'!R$3:R$1000,"&lt;="&amp;A370),"")</f>
        <v/>
      </c>
      <c r="M370" t="str">
        <f t="shared" ca="1" si="23"/>
        <v/>
      </c>
    </row>
    <row r="371" spans="1:13" x14ac:dyDescent="0.25">
      <c r="A371" s="4">
        <v>43168</v>
      </c>
      <c r="B371" t="str">
        <f ca="1">IF(TODAY()&gt;=$A371,COUNTIFS('Tracking Data'!K$3:K$1000,"&lt;="&amp;A371,'Tracking Data'!L$3:L$1000,"="&amp;""),"")</f>
        <v/>
      </c>
      <c r="C371" t="str">
        <f ca="1">IF(TODAY()&gt;=$A371,COUNTIFS('Tracking Data'!L$3:L$1000,"&lt;="&amp;B371,'Tracking Data'!M$3:M$1000,"="&amp;""),"")</f>
        <v/>
      </c>
      <c r="D371" t="str">
        <f ca="1">IF(TODAY()&gt;=$A371,COUNTIFS('Tracking Data'!M$3:M$1000,"&lt;="&amp;C371,'Tracking Data'!N$3:N$1000,"="&amp;""),"")</f>
        <v/>
      </c>
      <c r="E371" t="str">
        <f t="shared" ca="1" si="24"/>
        <v/>
      </c>
      <c r="F371" t="str">
        <f ca="1">IF(TODAY()&gt;=$A371,COUNTIFS('Tracking Data'!N$3:N$1000,"&lt;="&amp;A371,'Tracking Data'!O$3:O$1000,"="&amp;""),"")</f>
        <v/>
      </c>
      <c r="G371" t="str">
        <f ca="1">IF(TODAY()&gt;=$A371,COUNTIFS('Tracking Data'!O$3:O$1000,"&lt;="&amp;B371,'Tracking Data'!P$3:P$1000,"="&amp;""),"")</f>
        <v/>
      </c>
      <c r="H371" t="str">
        <f t="shared" ca="1" si="25"/>
        <v/>
      </c>
      <c r="I371" t="str">
        <f ca="1">IF(TODAY()&gt;=$A371,COUNTIFS('Tracking Data'!P$3:P$1000,"&lt;="&amp;A371,'Tracking Data'!Q$3:Q$1000,"="&amp;""),"")</f>
        <v/>
      </c>
      <c r="J371" t="str">
        <f ca="1">IF(TODAY()&gt;=$A371,COUNTIFS('Tracking Data'!Q$3:Q$1000,"&lt;="&amp;B371,'Tracking Data'!R$3:R$1000,"="&amp;""),"")</f>
        <v/>
      </c>
      <c r="K371" t="str">
        <f t="shared" ca="1" si="26"/>
        <v/>
      </c>
      <c r="L371" t="str">
        <f ca="1">IF(TODAY()&gt;=A371,COUNTIFS('Tracking Data'!R$3:R$1000,"&lt;="&amp;A371),"")</f>
        <v/>
      </c>
      <c r="M371" t="str">
        <f t="shared" ca="1" si="23"/>
        <v/>
      </c>
    </row>
    <row r="372" spans="1:13" x14ac:dyDescent="0.25">
      <c r="A372" s="4">
        <v>43169</v>
      </c>
      <c r="B372" t="str">
        <f ca="1">IF(TODAY()&gt;=$A372,COUNTIFS('Tracking Data'!K$3:K$1000,"&lt;="&amp;A372,'Tracking Data'!L$3:L$1000,"="&amp;""),"")</f>
        <v/>
      </c>
      <c r="C372" t="str">
        <f ca="1">IF(TODAY()&gt;=$A372,COUNTIFS('Tracking Data'!L$3:L$1000,"&lt;="&amp;B372,'Tracking Data'!M$3:M$1000,"="&amp;""),"")</f>
        <v/>
      </c>
      <c r="D372" t="str">
        <f ca="1">IF(TODAY()&gt;=$A372,COUNTIFS('Tracking Data'!M$3:M$1000,"&lt;="&amp;C372,'Tracking Data'!N$3:N$1000,"="&amp;""),"")</f>
        <v/>
      </c>
      <c r="E372" t="str">
        <f t="shared" ca="1" si="24"/>
        <v/>
      </c>
      <c r="F372" t="str">
        <f ca="1">IF(TODAY()&gt;=$A372,COUNTIFS('Tracking Data'!N$3:N$1000,"&lt;="&amp;A372,'Tracking Data'!O$3:O$1000,"="&amp;""),"")</f>
        <v/>
      </c>
      <c r="G372" t="str">
        <f ca="1">IF(TODAY()&gt;=$A372,COUNTIFS('Tracking Data'!O$3:O$1000,"&lt;="&amp;B372,'Tracking Data'!P$3:P$1000,"="&amp;""),"")</f>
        <v/>
      </c>
      <c r="H372" t="str">
        <f t="shared" ca="1" si="25"/>
        <v/>
      </c>
      <c r="I372" t="str">
        <f ca="1">IF(TODAY()&gt;=$A372,COUNTIFS('Tracking Data'!P$3:P$1000,"&lt;="&amp;A372,'Tracking Data'!Q$3:Q$1000,"="&amp;""),"")</f>
        <v/>
      </c>
      <c r="J372" t="str">
        <f ca="1">IF(TODAY()&gt;=$A372,COUNTIFS('Tracking Data'!Q$3:Q$1000,"&lt;="&amp;B372,'Tracking Data'!R$3:R$1000,"="&amp;""),"")</f>
        <v/>
      </c>
      <c r="K372" t="str">
        <f t="shared" ca="1" si="26"/>
        <v/>
      </c>
      <c r="L372" t="str">
        <f ca="1">IF(TODAY()&gt;=A372,COUNTIFS('Tracking Data'!R$3:R$1000,"&lt;="&amp;A372),"")</f>
        <v/>
      </c>
      <c r="M372" t="str">
        <f t="shared" ca="1" si="23"/>
        <v/>
      </c>
    </row>
    <row r="373" spans="1:13" x14ac:dyDescent="0.25">
      <c r="A373" s="4">
        <v>43170</v>
      </c>
      <c r="B373" t="str">
        <f ca="1">IF(TODAY()&gt;=$A373,COUNTIFS('Tracking Data'!K$3:K$1000,"&lt;="&amp;A373,'Tracking Data'!L$3:L$1000,"="&amp;""),"")</f>
        <v/>
      </c>
      <c r="C373" t="str">
        <f ca="1">IF(TODAY()&gt;=$A373,COUNTIFS('Tracking Data'!L$3:L$1000,"&lt;="&amp;B373,'Tracking Data'!M$3:M$1000,"="&amp;""),"")</f>
        <v/>
      </c>
      <c r="D373" t="str">
        <f ca="1">IF(TODAY()&gt;=$A373,COUNTIFS('Tracking Data'!M$3:M$1000,"&lt;="&amp;C373,'Tracking Data'!N$3:N$1000,"="&amp;""),"")</f>
        <v/>
      </c>
      <c r="E373" t="str">
        <f t="shared" ca="1" si="24"/>
        <v/>
      </c>
      <c r="F373" t="str">
        <f ca="1">IF(TODAY()&gt;=$A373,COUNTIFS('Tracking Data'!N$3:N$1000,"&lt;="&amp;A373,'Tracking Data'!O$3:O$1000,"="&amp;""),"")</f>
        <v/>
      </c>
      <c r="G373" t="str">
        <f ca="1">IF(TODAY()&gt;=$A373,COUNTIFS('Tracking Data'!O$3:O$1000,"&lt;="&amp;B373,'Tracking Data'!P$3:P$1000,"="&amp;""),"")</f>
        <v/>
      </c>
      <c r="H373" t="str">
        <f t="shared" ca="1" si="25"/>
        <v/>
      </c>
      <c r="I373" t="str">
        <f ca="1">IF(TODAY()&gt;=$A373,COUNTIFS('Tracking Data'!P$3:P$1000,"&lt;="&amp;A373,'Tracking Data'!Q$3:Q$1000,"="&amp;""),"")</f>
        <v/>
      </c>
      <c r="J373" t="str">
        <f ca="1">IF(TODAY()&gt;=$A373,COUNTIFS('Tracking Data'!Q$3:Q$1000,"&lt;="&amp;B373,'Tracking Data'!R$3:R$1000,"="&amp;""),"")</f>
        <v/>
      </c>
      <c r="K373" t="str">
        <f t="shared" ca="1" si="26"/>
        <v/>
      </c>
      <c r="L373" t="str">
        <f ca="1">IF(TODAY()&gt;=A373,COUNTIFS('Tracking Data'!R$3:R$1000,"&lt;="&amp;A373),"")</f>
        <v/>
      </c>
      <c r="M373" t="str">
        <f t="shared" ca="1" si="23"/>
        <v/>
      </c>
    </row>
    <row r="374" spans="1:13" x14ac:dyDescent="0.25">
      <c r="A374" s="4">
        <v>43171</v>
      </c>
      <c r="B374" t="str">
        <f ca="1">IF(TODAY()&gt;=$A374,COUNTIFS('Tracking Data'!K$3:K$1000,"&lt;="&amp;A374,'Tracking Data'!L$3:L$1000,"="&amp;""),"")</f>
        <v/>
      </c>
      <c r="C374" t="str">
        <f ca="1">IF(TODAY()&gt;=$A374,COUNTIFS('Tracking Data'!L$3:L$1000,"&lt;="&amp;B374,'Tracking Data'!M$3:M$1000,"="&amp;""),"")</f>
        <v/>
      </c>
      <c r="D374" t="str">
        <f ca="1">IF(TODAY()&gt;=$A374,COUNTIFS('Tracking Data'!M$3:M$1000,"&lt;="&amp;C374,'Tracking Data'!N$3:N$1000,"="&amp;""),"")</f>
        <v/>
      </c>
      <c r="E374" t="str">
        <f t="shared" ca="1" si="24"/>
        <v/>
      </c>
      <c r="F374" t="str">
        <f ca="1">IF(TODAY()&gt;=$A374,COUNTIFS('Tracking Data'!N$3:N$1000,"&lt;="&amp;A374,'Tracking Data'!O$3:O$1000,"="&amp;""),"")</f>
        <v/>
      </c>
      <c r="G374" t="str">
        <f ca="1">IF(TODAY()&gt;=$A374,COUNTIFS('Tracking Data'!O$3:O$1000,"&lt;="&amp;B374,'Tracking Data'!P$3:P$1000,"="&amp;""),"")</f>
        <v/>
      </c>
      <c r="H374" t="str">
        <f t="shared" ca="1" si="25"/>
        <v/>
      </c>
      <c r="I374" t="str">
        <f ca="1">IF(TODAY()&gt;=$A374,COUNTIFS('Tracking Data'!P$3:P$1000,"&lt;="&amp;A374,'Tracking Data'!Q$3:Q$1000,"="&amp;""),"")</f>
        <v/>
      </c>
      <c r="J374" t="str">
        <f ca="1">IF(TODAY()&gt;=$A374,COUNTIFS('Tracking Data'!Q$3:Q$1000,"&lt;="&amp;B374,'Tracking Data'!R$3:R$1000,"="&amp;""),"")</f>
        <v/>
      </c>
      <c r="K374" t="str">
        <f t="shared" ca="1" si="26"/>
        <v/>
      </c>
      <c r="L374" t="str">
        <f ca="1">IF(TODAY()&gt;=A374,COUNTIFS('Tracking Data'!R$3:R$1000,"&lt;="&amp;A374),"")</f>
        <v/>
      </c>
      <c r="M374" t="str">
        <f t="shared" ca="1" si="23"/>
        <v/>
      </c>
    </row>
    <row r="375" spans="1:13" x14ac:dyDescent="0.25">
      <c r="A375" s="4">
        <v>43172</v>
      </c>
      <c r="B375" t="str">
        <f ca="1">IF(TODAY()&gt;=$A375,COUNTIFS('Tracking Data'!K$3:K$1000,"&lt;="&amp;A375,'Tracking Data'!L$3:L$1000,"="&amp;""),"")</f>
        <v/>
      </c>
      <c r="C375" t="str">
        <f ca="1">IF(TODAY()&gt;=$A375,COUNTIFS('Tracking Data'!L$3:L$1000,"&lt;="&amp;B375,'Tracking Data'!M$3:M$1000,"="&amp;""),"")</f>
        <v/>
      </c>
      <c r="D375" t="str">
        <f ca="1">IF(TODAY()&gt;=$A375,COUNTIFS('Tracking Data'!M$3:M$1000,"&lt;="&amp;C375,'Tracking Data'!N$3:N$1000,"="&amp;""),"")</f>
        <v/>
      </c>
      <c r="E375" t="str">
        <f t="shared" ca="1" si="24"/>
        <v/>
      </c>
      <c r="F375" t="str">
        <f ca="1">IF(TODAY()&gt;=$A375,COUNTIFS('Tracking Data'!N$3:N$1000,"&lt;="&amp;A375,'Tracking Data'!O$3:O$1000,"="&amp;""),"")</f>
        <v/>
      </c>
      <c r="G375" t="str">
        <f ca="1">IF(TODAY()&gt;=$A375,COUNTIFS('Tracking Data'!O$3:O$1000,"&lt;="&amp;B375,'Tracking Data'!P$3:P$1000,"="&amp;""),"")</f>
        <v/>
      </c>
      <c r="H375" t="str">
        <f t="shared" ca="1" si="25"/>
        <v/>
      </c>
      <c r="I375" t="str">
        <f ca="1">IF(TODAY()&gt;=$A375,COUNTIFS('Tracking Data'!P$3:P$1000,"&lt;="&amp;A375,'Tracking Data'!Q$3:Q$1000,"="&amp;""),"")</f>
        <v/>
      </c>
      <c r="J375" t="str">
        <f ca="1">IF(TODAY()&gt;=$A375,COUNTIFS('Tracking Data'!Q$3:Q$1000,"&lt;="&amp;B375,'Tracking Data'!R$3:R$1000,"="&amp;""),"")</f>
        <v/>
      </c>
      <c r="K375" t="str">
        <f t="shared" ca="1" si="26"/>
        <v/>
      </c>
      <c r="L375" t="str">
        <f ca="1">IF(TODAY()&gt;=A375,COUNTIFS('Tracking Data'!R$3:R$1000,"&lt;="&amp;A375),"")</f>
        <v/>
      </c>
      <c r="M375" t="str">
        <f t="shared" ca="1" si="23"/>
        <v/>
      </c>
    </row>
    <row r="376" spans="1:13" x14ac:dyDescent="0.25">
      <c r="A376" s="4">
        <v>43173</v>
      </c>
      <c r="B376" t="str">
        <f ca="1">IF(TODAY()&gt;=$A376,COUNTIFS('Tracking Data'!K$3:K$1000,"&lt;="&amp;A376,'Tracking Data'!L$3:L$1000,"="&amp;""),"")</f>
        <v/>
      </c>
      <c r="C376" t="str">
        <f ca="1">IF(TODAY()&gt;=$A376,COUNTIFS('Tracking Data'!L$3:L$1000,"&lt;="&amp;B376,'Tracking Data'!M$3:M$1000,"="&amp;""),"")</f>
        <v/>
      </c>
      <c r="D376" t="str">
        <f ca="1">IF(TODAY()&gt;=$A376,COUNTIFS('Tracking Data'!M$3:M$1000,"&lt;="&amp;C376,'Tracking Data'!N$3:N$1000,"="&amp;""),"")</f>
        <v/>
      </c>
      <c r="E376" t="str">
        <f t="shared" ca="1" si="24"/>
        <v/>
      </c>
      <c r="F376" t="str">
        <f ca="1">IF(TODAY()&gt;=$A376,COUNTIFS('Tracking Data'!N$3:N$1000,"&lt;="&amp;A376,'Tracking Data'!O$3:O$1000,"="&amp;""),"")</f>
        <v/>
      </c>
      <c r="G376" t="str">
        <f ca="1">IF(TODAY()&gt;=$A376,COUNTIFS('Tracking Data'!O$3:O$1000,"&lt;="&amp;B376,'Tracking Data'!P$3:P$1000,"="&amp;""),"")</f>
        <v/>
      </c>
      <c r="H376" t="str">
        <f t="shared" ca="1" si="25"/>
        <v/>
      </c>
      <c r="I376" t="str">
        <f ca="1">IF(TODAY()&gt;=$A376,COUNTIFS('Tracking Data'!P$3:P$1000,"&lt;="&amp;A376,'Tracking Data'!Q$3:Q$1000,"="&amp;""),"")</f>
        <v/>
      </c>
      <c r="J376" t="str">
        <f ca="1">IF(TODAY()&gt;=$A376,COUNTIFS('Tracking Data'!Q$3:Q$1000,"&lt;="&amp;B376,'Tracking Data'!R$3:R$1000,"="&amp;""),"")</f>
        <v/>
      </c>
      <c r="K376" t="str">
        <f t="shared" ca="1" si="26"/>
        <v/>
      </c>
      <c r="L376" t="str">
        <f ca="1">IF(TODAY()&gt;=A376,COUNTIFS('Tracking Data'!R$3:R$1000,"&lt;="&amp;A376),"")</f>
        <v/>
      </c>
      <c r="M376" t="str">
        <f t="shared" ca="1" si="23"/>
        <v/>
      </c>
    </row>
    <row r="377" spans="1:13" x14ac:dyDescent="0.25">
      <c r="A377" s="4">
        <v>43174</v>
      </c>
      <c r="B377" t="str">
        <f ca="1">IF(TODAY()&gt;=$A377,COUNTIFS('Tracking Data'!K$3:K$1000,"&lt;="&amp;A377,'Tracking Data'!L$3:L$1000,"="&amp;""),"")</f>
        <v/>
      </c>
      <c r="C377" t="str">
        <f ca="1">IF(TODAY()&gt;=$A377,COUNTIFS('Tracking Data'!L$3:L$1000,"&lt;="&amp;B377,'Tracking Data'!M$3:M$1000,"="&amp;""),"")</f>
        <v/>
      </c>
      <c r="D377" t="str">
        <f ca="1">IF(TODAY()&gt;=$A377,COUNTIFS('Tracking Data'!M$3:M$1000,"&lt;="&amp;C377,'Tracking Data'!N$3:N$1000,"="&amp;""),"")</f>
        <v/>
      </c>
      <c r="E377" t="str">
        <f t="shared" ca="1" si="24"/>
        <v/>
      </c>
      <c r="F377" t="str">
        <f ca="1">IF(TODAY()&gt;=$A377,COUNTIFS('Tracking Data'!N$3:N$1000,"&lt;="&amp;A377,'Tracking Data'!O$3:O$1000,"="&amp;""),"")</f>
        <v/>
      </c>
      <c r="G377" t="str">
        <f ca="1">IF(TODAY()&gt;=$A377,COUNTIFS('Tracking Data'!O$3:O$1000,"&lt;="&amp;B377,'Tracking Data'!P$3:P$1000,"="&amp;""),"")</f>
        <v/>
      </c>
      <c r="H377" t="str">
        <f t="shared" ca="1" si="25"/>
        <v/>
      </c>
      <c r="I377" t="str">
        <f ca="1">IF(TODAY()&gt;=$A377,COUNTIFS('Tracking Data'!P$3:P$1000,"&lt;="&amp;A377,'Tracking Data'!Q$3:Q$1000,"="&amp;""),"")</f>
        <v/>
      </c>
      <c r="J377" t="str">
        <f ca="1">IF(TODAY()&gt;=$A377,COUNTIFS('Tracking Data'!Q$3:Q$1000,"&lt;="&amp;B377,'Tracking Data'!R$3:R$1000,"="&amp;""),"")</f>
        <v/>
      </c>
      <c r="K377" t="str">
        <f t="shared" ca="1" si="26"/>
        <v/>
      </c>
      <c r="L377" t="str">
        <f ca="1">IF(TODAY()&gt;=A377,COUNTIFS('Tracking Data'!R$3:R$1000,"&lt;="&amp;A377),"")</f>
        <v/>
      </c>
      <c r="M377" t="str">
        <f t="shared" ca="1" si="23"/>
        <v/>
      </c>
    </row>
    <row r="378" spans="1:13" x14ac:dyDescent="0.25">
      <c r="A378" s="4">
        <v>43175</v>
      </c>
      <c r="B378" t="str">
        <f ca="1">IF(TODAY()&gt;=$A378,COUNTIFS('Tracking Data'!K$3:K$1000,"&lt;="&amp;A378,'Tracking Data'!L$3:L$1000,"="&amp;""),"")</f>
        <v/>
      </c>
      <c r="C378" t="str">
        <f ca="1">IF(TODAY()&gt;=$A378,COUNTIFS('Tracking Data'!L$3:L$1000,"&lt;="&amp;B378,'Tracking Data'!M$3:M$1000,"="&amp;""),"")</f>
        <v/>
      </c>
      <c r="D378" t="str">
        <f ca="1">IF(TODAY()&gt;=$A378,COUNTIFS('Tracking Data'!M$3:M$1000,"&lt;="&amp;C378,'Tracking Data'!N$3:N$1000,"="&amp;""),"")</f>
        <v/>
      </c>
      <c r="E378" t="str">
        <f t="shared" ca="1" si="24"/>
        <v/>
      </c>
      <c r="F378" t="str">
        <f ca="1">IF(TODAY()&gt;=$A378,COUNTIFS('Tracking Data'!N$3:N$1000,"&lt;="&amp;A378,'Tracking Data'!O$3:O$1000,"="&amp;""),"")</f>
        <v/>
      </c>
      <c r="G378" t="str">
        <f ca="1">IF(TODAY()&gt;=$A378,COUNTIFS('Tracking Data'!O$3:O$1000,"&lt;="&amp;B378,'Tracking Data'!P$3:P$1000,"="&amp;""),"")</f>
        <v/>
      </c>
      <c r="H378" t="str">
        <f t="shared" ca="1" si="25"/>
        <v/>
      </c>
      <c r="I378" t="str">
        <f ca="1">IF(TODAY()&gt;=$A378,COUNTIFS('Tracking Data'!P$3:P$1000,"&lt;="&amp;A378,'Tracking Data'!Q$3:Q$1000,"="&amp;""),"")</f>
        <v/>
      </c>
      <c r="J378" t="str">
        <f ca="1">IF(TODAY()&gt;=$A378,COUNTIFS('Tracking Data'!Q$3:Q$1000,"&lt;="&amp;B378,'Tracking Data'!R$3:R$1000,"="&amp;""),"")</f>
        <v/>
      </c>
      <c r="K378" t="str">
        <f t="shared" ca="1" si="26"/>
        <v/>
      </c>
      <c r="L378" t="str">
        <f ca="1">IF(TODAY()&gt;=A378,COUNTIFS('Tracking Data'!R$3:R$1000,"&lt;="&amp;A378),"")</f>
        <v/>
      </c>
      <c r="M378" t="str">
        <f t="shared" ca="1" si="23"/>
        <v/>
      </c>
    </row>
    <row r="379" spans="1:13" x14ac:dyDescent="0.25">
      <c r="A379" s="4">
        <v>43176</v>
      </c>
      <c r="B379" t="str">
        <f ca="1">IF(TODAY()&gt;=$A379,COUNTIFS('Tracking Data'!K$3:K$1000,"&lt;="&amp;A379,'Tracking Data'!L$3:L$1000,"="&amp;""),"")</f>
        <v/>
      </c>
      <c r="C379" t="str">
        <f ca="1">IF(TODAY()&gt;=$A379,COUNTIFS('Tracking Data'!L$3:L$1000,"&lt;="&amp;B379,'Tracking Data'!M$3:M$1000,"="&amp;""),"")</f>
        <v/>
      </c>
      <c r="D379" t="str">
        <f ca="1">IF(TODAY()&gt;=$A379,COUNTIFS('Tracking Data'!M$3:M$1000,"&lt;="&amp;C379,'Tracking Data'!N$3:N$1000,"="&amp;""),"")</f>
        <v/>
      </c>
      <c r="E379" t="str">
        <f t="shared" ca="1" si="24"/>
        <v/>
      </c>
      <c r="F379" t="str">
        <f ca="1">IF(TODAY()&gt;=$A379,COUNTIFS('Tracking Data'!N$3:N$1000,"&lt;="&amp;A379,'Tracking Data'!O$3:O$1000,"="&amp;""),"")</f>
        <v/>
      </c>
      <c r="G379" t="str">
        <f ca="1">IF(TODAY()&gt;=$A379,COUNTIFS('Tracking Data'!O$3:O$1000,"&lt;="&amp;B379,'Tracking Data'!P$3:P$1000,"="&amp;""),"")</f>
        <v/>
      </c>
      <c r="H379" t="str">
        <f t="shared" ca="1" si="25"/>
        <v/>
      </c>
      <c r="I379" t="str">
        <f ca="1">IF(TODAY()&gt;=$A379,COUNTIFS('Tracking Data'!P$3:P$1000,"&lt;="&amp;A379,'Tracking Data'!Q$3:Q$1000,"="&amp;""),"")</f>
        <v/>
      </c>
      <c r="J379" t="str">
        <f ca="1">IF(TODAY()&gt;=$A379,COUNTIFS('Tracking Data'!Q$3:Q$1000,"&lt;="&amp;B379,'Tracking Data'!R$3:R$1000,"="&amp;""),"")</f>
        <v/>
      </c>
      <c r="K379" t="str">
        <f t="shared" ca="1" si="26"/>
        <v/>
      </c>
      <c r="L379" t="str">
        <f ca="1">IF(TODAY()&gt;=A379,COUNTIFS('Tracking Data'!R$3:R$1000,"&lt;="&amp;A379),"")</f>
        <v/>
      </c>
      <c r="M379" t="str">
        <f t="shared" ca="1" si="23"/>
        <v/>
      </c>
    </row>
    <row r="380" spans="1:13" x14ac:dyDescent="0.25">
      <c r="A380" s="4">
        <v>43177</v>
      </c>
      <c r="B380" t="str">
        <f ca="1">IF(TODAY()&gt;=$A380,COUNTIFS('Tracking Data'!K$3:K$1000,"&lt;="&amp;A380,'Tracking Data'!L$3:L$1000,"="&amp;""),"")</f>
        <v/>
      </c>
      <c r="C380" t="str">
        <f ca="1">IF(TODAY()&gt;=$A380,COUNTIFS('Tracking Data'!L$3:L$1000,"&lt;="&amp;B380,'Tracking Data'!M$3:M$1000,"="&amp;""),"")</f>
        <v/>
      </c>
      <c r="D380" t="str">
        <f ca="1">IF(TODAY()&gt;=$A380,COUNTIFS('Tracking Data'!M$3:M$1000,"&lt;="&amp;C380,'Tracking Data'!N$3:N$1000,"="&amp;""),"")</f>
        <v/>
      </c>
      <c r="E380" t="str">
        <f t="shared" ca="1" si="24"/>
        <v/>
      </c>
      <c r="F380" t="str">
        <f ca="1">IF(TODAY()&gt;=$A380,COUNTIFS('Tracking Data'!N$3:N$1000,"&lt;="&amp;A380,'Tracking Data'!O$3:O$1000,"="&amp;""),"")</f>
        <v/>
      </c>
      <c r="G380" t="str">
        <f ca="1">IF(TODAY()&gt;=$A380,COUNTIFS('Tracking Data'!O$3:O$1000,"&lt;="&amp;B380,'Tracking Data'!P$3:P$1000,"="&amp;""),"")</f>
        <v/>
      </c>
      <c r="H380" t="str">
        <f t="shared" ca="1" si="25"/>
        <v/>
      </c>
      <c r="I380" t="str">
        <f ca="1">IF(TODAY()&gt;=$A380,COUNTIFS('Tracking Data'!P$3:P$1000,"&lt;="&amp;A380,'Tracking Data'!Q$3:Q$1000,"="&amp;""),"")</f>
        <v/>
      </c>
      <c r="J380" t="str">
        <f ca="1">IF(TODAY()&gt;=$A380,COUNTIFS('Tracking Data'!Q$3:Q$1000,"&lt;="&amp;B380,'Tracking Data'!R$3:R$1000,"="&amp;""),"")</f>
        <v/>
      </c>
      <c r="K380" t="str">
        <f t="shared" ca="1" si="26"/>
        <v/>
      </c>
      <c r="L380" t="str">
        <f ca="1">IF(TODAY()&gt;=A380,COUNTIFS('Tracking Data'!R$3:R$1000,"&lt;="&amp;A380),"")</f>
        <v/>
      </c>
      <c r="M380" t="str">
        <f t="shared" ca="1" si="23"/>
        <v/>
      </c>
    </row>
    <row r="381" spans="1:13" x14ac:dyDescent="0.25">
      <c r="A381" s="4">
        <v>43178</v>
      </c>
      <c r="B381" t="str">
        <f ca="1">IF(TODAY()&gt;=$A381,COUNTIFS('Tracking Data'!K$3:K$1000,"&lt;="&amp;A381,'Tracking Data'!L$3:L$1000,"="&amp;""),"")</f>
        <v/>
      </c>
      <c r="C381" t="str">
        <f ca="1">IF(TODAY()&gt;=$A381,COUNTIFS('Tracking Data'!L$3:L$1000,"&lt;="&amp;B381,'Tracking Data'!M$3:M$1000,"="&amp;""),"")</f>
        <v/>
      </c>
      <c r="D381" t="str">
        <f ca="1">IF(TODAY()&gt;=$A381,COUNTIFS('Tracking Data'!M$3:M$1000,"&lt;="&amp;C381,'Tracking Data'!N$3:N$1000,"="&amp;""),"")</f>
        <v/>
      </c>
      <c r="E381" t="str">
        <f t="shared" ca="1" si="24"/>
        <v/>
      </c>
      <c r="F381" t="str">
        <f ca="1">IF(TODAY()&gt;=$A381,COUNTIFS('Tracking Data'!N$3:N$1000,"&lt;="&amp;A381,'Tracking Data'!O$3:O$1000,"="&amp;""),"")</f>
        <v/>
      </c>
      <c r="G381" t="str">
        <f ca="1">IF(TODAY()&gt;=$A381,COUNTIFS('Tracking Data'!O$3:O$1000,"&lt;="&amp;B381,'Tracking Data'!P$3:P$1000,"="&amp;""),"")</f>
        <v/>
      </c>
      <c r="H381" t="str">
        <f t="shared" ca="1" si="25"/>
        <v/>
      </c>
      <c r="I381" t="str">
        <f ca="1">IF(TODAY()&gt;=$A381,COUNTIFS('Tracking Data'!P$3:P$1000,"&lt;="&amp;A381,'Tracking Data'!Q$3:Q$1000,"="&amp;""),"")</f>
        <v/>
      </c>
      <c r="J381" t="str">
        <f ca="1">IF(TODAY()&gt;=$A381,COUNTIFS('Tracking Data'!Q$3:Q$1000,"&lt;="&amp;B381,'Tracking Data'!R$3:R$1000,"="&amp;""),"")</f>
        <v/>
      </c>
      <c r="K381" t="str">
        <f t="shared" ca="1" si="26"/>
        <v/>
      </c>
      <c r="L381" t="str">
        <f ca="1">IF(TODAY()&gt;=A381,COUNTIFS('Tracking Data'!R$3:R$1000,"&lt;="&amp;A381),"")</f>
        <v/>
      </c>
      <c r="M381" t="str">
        <f t="shared" ca="1" si="23"/>
        <v/>
      </c>
    </row>
    <row r="382" spans="1:13" x14ac:dyDescent="0.25">
      <c r="A382" s="4">
        <v>43179</v>
      </c>
      <c r="B382" t="str">
        <f ca="1">IF(TODAY()&gt;=$A382,COUNTIFS('Tracking Data'!K$3:K$1000,"&lt;="&amp;A382,'Tracking Data'!L$3:L$1000,"="&amp;""),"")</f>
        <v/>
      </c>
      <c r="C382" t="str">
        <f ca="1">IF(TODAY()&gt;=$A382,COUNTIFS('Tracking Data'!L$3:L$1000,"&lt;="&amp;B382,'Tracking Data'!M$3:M$1000,"="&amp;""),"")</f>
        <v/>
      </c>
      <c r="D382" t="str">
        <f ca="1">IF(TODAY()&gt;=$A382,COUNTIFS('Tracking Data'!M$3:M$1000,"&lt;="&amp;C382,'Tracking Data'!N$3:N$1000,"="&amp;""),"")</f>
        <v/>
      </c>
      <c r="E382" t="str">
        <f t="shared" ca="1" si="24"/>
        <v/>
      </c>
      <c r="F382" t="str">
        <f ca="1">IF(TODAY()&gt;=$A382,COUNTIFS('Tracking Data'!N$3:N$1000,"&lt;="&amp;A382,'Tracking Data'!O$3:O$1000,"="&amp;""),"")</f>
        <v/>
      </c>
      <c r="G382" t="str">
        <f ca="1">IF(TODAY()&gt;=$A382,COUNTIFS('Tracking Data'!O$3:O$1000,"&lt;="&amp;B382,'Tracking Data'!P$3:P$1000,"="&amp;""),"")</f>
        <v/>
      </c>
      <c r="H382" t="str">
        <f t="shared" ca="1" si="25"/>
        <v/>
      </c>
      <c r="I382" t="str">
        <f ca="1">IF(TODAY()&gt;=$A382,COUNTIFS('Tracking Data'!P$3:P$1000,"&lt;="&amp;A382,'Tracking Data'!Q$3:Q$1000,"="&amp;""),"")</f>
        <v/>
      </c>
      <c r="J382" t="str">
        <f ca="1">IF(TODAY()&gt;=$A382,COUNTIFS('Tracking Data'!Q$3:Q$1000,"&lt;="&amp;B382,'Tracking Data'!R$3:R$1000,"="&amp;""),"")</f>
        <v/>
      </c>
      <c r="K382" t="str">
        <f t="shared" ca="1" si="26"/>
        <v/>
      </c>
      <c r="L382" t="str">
        <f ca="1">IF(TODAY()&gt;=A382,COUNTIFS('Tracking Data'!R$3:R$1000,"&lt;="&amp;A382),"")</f>
        <v/>
      </c>
      <c r="M382" t="str">
        <f t="shared" ca="1" si="23"/>
        <v/>
      </c>
    </row>
    <row r="383" spans="1:13" x14ac:dyDescent="0.25">
      <c r="A383" s="4">
        <v>43180</v>
      </c>
      <c r="B383" t="str">
        <f ca="1">IF(TODAY()&gt;=$A383,COUNTIFS('Tracking Data'!K$3:K$1000,"&lt;="&amp;A383,'Tracking Data'!L$3:L$1000,"="&amp;""),"")</f>
        <v/>
      </c>
      <c r="C383" t="str">
        <f ca="1">IF(TODAY()&gt;=$A383,COUNTIFS('Tracking Data'!L$3:L$1000,"&lt;="&amp;B383,'Tracking Data'!M$3:M$1000,"="&amp;""),"")</f>
        <v/>
      </c>
      <c r="D383" t="str">
        <f ca="1">IF(TODAY()&gt;=$A383,COUNTIFS('Tracking Data'!M$3:M$1000,"&lt;="&amp;C383,'Tracking Data'!N$3:N$1000,"="&amp;""),"")</f>
        <v/>
      </c>
      <c r="E383" t="str">
        <f t="shared" ca="1" si="24"/>
        <v/>
      </c>
      <c r="F383" t="str">
        <f ca="1">IF(TODAY()&gt;=$A383,COUNTIFS('Tracking Data'!N$3:N$1000,"&lt;="&amp;A383,'Tracking Data'!O$3:O$1000,"="&amp;""),"")</f>
        <v/>
      </c>
      <c r="G383" t="str">
        <f ca="1">IF(TODAY()&gt;=$A383,COUNTIFS('Tracking Data'!O$3:O$1000,"&lt;="&amp;B383,'Tracking Data'!P$3:P$1000,"="&amp;""),"")</f>
        <v/>
      </c>
      <c r="H383" t="str">
        <f t="shared" ca="1" si="25"/>
        <v/>
      </c>
      <c r="I383" t="str">
        <f ca="1">IF(TODAY()&gt;=$A383,COUNTIFS('Tracking Data'!P$3:P$1000,"&lt;="&amp;A383,'Tracking Data'!Q$3:Q$1000,"="&amp;""),"")</f>
        <v/>
      </c>
      <c r="J383" t="str">
        <f ca="1">IF(TODAY()&gt;=$A383,COUNTIFS('Tracking Data'!Q$3:Q$1000,"&lt;="&amp;B383,'Tracking Data'!R$3:R$1000,"="&amp;""),"")</f>
        <v/>
      </c>
      <c r="K383" t="str">
        <f t="shared" ca="1" si="26"/>
        <v/>
      </c>
      <c r="L383" t="str">
        <f ca="1">IF(TODAY()&gt;=A383,COUNTIFS('Tracking Data'!R$3:R$1000,"&lt;="&amp;A383),"")</f>
        <v/>
      </c>
      <c r="M383" t="str">
        <f t="shared" ca="1" si="23"/>
        <v/>
      </c>
    </row>
    <row r="384" spans="1:13" x14ac:dyDescent="0.25">
      <c r="A384" s="4">
        <v>43181</v>
      </c>
      <c r="B384" t="str">
        <f ca="1">IF(TODAY()&gt;=$A384,COUNTIFS('Tracking Data'!K$3:K$1000,"&lt;="&amp;A384,'Tracking Data'!L$3:L$1000,"="&amp;""),"")</f>
        <v/>
      </c>
      <c r="C384" t="str">
        <f ca="1">IF(TODAY()&gt;=$A384,COUNTIFS('Tracking Data'!L$3:L$1000,"&lt;="&amp;B384,'Tracking Data'!M$3:M$1000,"="&amp;""),"")</f>
        <v/>
      </c>
      <c r="D384" t="str">
        <f ca="1">IF(TODAY()&gt;=$A384,COUNTIFS('Tracking Data'!M$3:M$1000,"&lt;="&amp;C384,'Tracking Data'!N$3:N$1000,"="&amp;""),"")</f>
        <v/>
      </c>
      <c r="E384" t="str">
        <f t="shared" ca="1" si="24"/>
        <v/>
      </c>
      <c r="F384" t="str">
        <f ca="1">IF(TODAY()&gt;=$A384,COUNTIFS('Tracking Data'!N$3:N$1000,"&lt;="&amp;A384,'Tracking Data'!O$3:O$1000,"="&amp;""),"")</f>
        <v/>
      </c>
      <c r="G384" t="str">
        <f ca="1">IF(TODAY()&gt;=$A384,COUNTIFS('Tracking Data'!O$3:O$1000,"&lt;="&amp;B384,'Tracking Data'!P$3:P$1000,"="&amp;""),"")</f>
        <v/>
      </c>
      <c r="H384" t="str">
        <f t="shared" ca="1" si="25"/>
        <v/>
      </c>
      <c r="I384" t="str">
        <f ca="1">IF(TODAY()&gt;=$A384,COUNTIFS('Tracking Data'!P$3:P$1000,"&lt;="&amp;A384,'Tracking Data'!Q$3:Q$1000,"="&amp;""),"")</f>
        <v/>
      </c>
      <c r="J384" t="str">
        <f ca="1">IF(TODAY()&gt;=$A384,COUNTIFS('Tracking Data'!Q$3:Q$1000,"&lt;="&amp;B384,'Tracking Data'!R$3:R$1000,"="&amp;""),"")</f>
        <v/>
      </c>
      <c r="K384" t="str">
        <f t="shared" ca="1" si="26"/>
        <v/>
      </c>
      <c r="L384" t="str">
        <f ca="1">IF(TODAY()&gt;=A384,COUNTIFS('Tracking Data'!R$3:R$1000,"&lt;="&amp;A384),"")</f>
        <v/>
      </c>
      <c r="M384" t="str">
        <f t="shared" ca="1" si="23"/>
        <v/>
      </c>
    </row>
    <row r="385" spans="1:13" x14ac:dyDescent="0.25">
      <c r="A385" s="4">
        <v>43182</v>
      </c>
      <c r="B385" t="str">
        <f ca="1">IF(TODAY()&gt;=$A385,COUNTIFS('Tracking Data'!K$3:K$1000,"&lt;="&amp;A385,'Tracking Data'!L$3:L$1000,"="&amp;""),"")</f>
        <v/>
      </c>
      <c r="C385" t="str">
        <f ca="1">IF(TODAY()&gt;=$A385,COUNTIFS('Tracking Data'!L$3:L$1000,"&lt;="&amp;B385,'Tracking Data'!M$3:M$1000,"="&amp;""),"")</f>
        <v/>
      </c>
      <c r="D385" t="str">
        <f ca="1">IF(TODAY()&gt;=$A385,COUNTIFS('Tracking Data'!M$3:M$1000,"&lt;="&amp;C385,'Tracking Data'!N$3:N$1000,"="&amp;""),"")</f>
        <v/>
      </c>
      <c r="E385" t="str">
        <f t="shared" ca="1" si="24"/>
        <v/>
      </c>
      <c r="F385" t="str">
        <f ca="1">IF(TODAY()&gt;=$A385,COUNTIFS('Tracking Data'!N$3:N$1000,"&lt;="&amp;A385,'Tracking Data'!O$3:O$1000,"="&amp;""),"")</f>
        <v/>
      </c>
      <c r="G385" t="str">
        <f ca="1">IF(TODAY()&gt;=$A385,COUNTIFS('Tracking Data'!O$3:O$1000,"&lt;="&amp;B385,'Tracking Data'!P$3:P$1000,"="&amp;""),"")</f>
        <v/>
      </c>
      <c r="H385" t="str">
        <f t="shared" ca="1" si="25"/>
        <v/>
      </c>
      <c r="I385" t="str">
        <f ca="1">IF(TODAY()&gt;=$A385,COUNTIFS('Tracking Data'!P$3:P$1000,"&lt;="&amp;A385,'Tracking Data'!Q$3:Q$1000,"="&amp;""),"")</f>
        <v/>
      </c>
      <c r="J385" t="str">
        <f ca="1">IF(TODAY()&gt;=$A385,COUNTIFS('Tracking Data'!Q$3:Q$1000,"&lt;="&amp;B385,'Tracking Data'!R$3:R$1000,"="&amp;""),"")</f>
        <v/>
      </c>
      <c r="K385" t="str">
        <f t="shared" ca="1" si="26"/>
        <v/>
      </c>
      <c r="L385" t="str">
        <f ca="1">IF(TODAY()&gt;=A385,COUNTIFS('Tracking Data'!R$3:R$1000,"&lt;="&amp;A385),"")</f>
        <v/>
      </c>
      <c r="M385" t="str">
        <f t="shared" ca="1" si="23"/>
        <v/>
      </c>
    </row>
    <row r="386" spans="1:13" x14ac:dyDescent="0.25">
      <c r="A386" s="4">
        <v>43183</v>
      </c>
      <c r="B386" t="str">
        <f ca="1">IF(TODAY()&gt;=$A386,COUNTIFS('Tracking Data'!K$3:K$1000,"&lt;="&amp;A386,'Tracking Data'!L$3:L$1000,"="&amp;""),"")</f>
        <v/>
      </c>
      <c r="C386" t="str">
        <f ca="1">IF(TODAY()&gt;=$A386,COUNTIFS('Tracking Data'!L$3:L$1000,"&lt;="&amp;B386,'Tracking Data'!M$3:M$1000,"="&amp;""),"")</f>
        <v/>
      </c>
      <c r="D386" t="str">
        <f ca="1">IF(TODAY()&gt;=$A386,COUNTIFS('Tracking Data'!M$3:M$1000,"&lt;="&amp;C386,'Tracking Data'!N$3:N$1000,"="&amp;""),"")</f>
        <v/>
      </c>
      <c r="E386" t="str">
        <f t="shared" ca="1" si="24"/>
        <v/>
      </c>
      <c r="F386" t="str">
        <f ca="1">IF(TODAY()&gt;=$A386,COUNTIFS('Tracking Data'!N$3:N$1000,"&lt;="&amp;A386,'Tracking Data'!O$3:O$1000,"="&amp;""),"")</f>
        <v/>
      </c>
      <c r="G386" t="str">
        <f ca="1">IF(TODAY()&gt;=$A386,COUNTIFS('Tracking Data'!O$3:O$1000,"&lt;="&amp;B386,'Tracking Data'!P$3:P$1000,"="&amp;""),"")</f>
        <v/>
      </c>
      <c r="H386" t="str">
        <f t="shared" ca="1" si="25"/>
        <v/>
      </c>
      <c r="I386" t="str">
        <f ca="1">IF(TODAY()&gt;=$A386,COUNTIFS('Tracking Data'!P$3:P$1000,"&lt;="&amp;A386,'Tracking Data'!Q$3:Q$1000,"="&amp;""),"")</f>
        <v/>
      </c>
      <c r="J386" t="str">
        <f ca="1">IF(TODAY()&gt;=$A386,COUNTIFS('Tracking Data'!Q$3:Q$1000,"&lt;="&amp;B386,'Tracking Data'!R$3:R$1000,"="&amp;""),"")</f>
        <v/>
      </c>
      <c r="K386" t="str">
        <f t="shared" ca="1" si="26"/>
        <v/>
      </c>
      <c r="L386" t="str">
        <f ca="1">IF(TODAY()&gt;=A386,COUNTIFS('Tracking Data'!R$3:R$1000,"&lt;="&amp;A386),"")</f>
        <v/>
      </c>
      <c r="M386" t="str">
        <f t="shared" ca="1" si="23"/>
        <v/>
      </c>
    </row>
    <row r="387" spans="1:13" x14ac:dyDescent="0.25">
      <c r="A387" s="4">
        <v>43184</v>
      </c>
      <c r="B387" t="str">
        <f ca="1">IF(TODAY()&gt;=$A387,COUNTIFS('Tracking Data'!K$3:K$1000,"&lt;="&amp;A387,'Tracking Data'!L$3:L$1000,"="&amp;""),"")</f>
        <v/>
      </c>
      <c r="C387" t="str">
        <f ca="1">IF(TODAY()&gt;=$A387,COUNTIFS('Tracking Data'!L$3:L$1000,"&lt;="&amp;B387,'Tracking Data'!M$3:M$1000,"="&amp;""),"")</f>
        <v/>
      </c>
      <c r="D387" t="str">
        <f ca="1">IF(TODAY()&gt;=$A387,COUNTIFS('Tracking Data'!M$3:M$1000,"&lt;="&amp;C387,'Tracking Data'!N$3:N$1000,"="&amp;""),"")</f>
        <v/>
      </c>
      <c r="E387" t="str">
        <f t="shared" ca="1" si="24"/>
        <v/>
      </c>
      <c r="F387" t="str">
        <f ca="1">IF(TODAY()&gt;=$A387,COUNTIFS('Tracking Data'!N$3:N$1000,"&lt;="&amp;A387,'Tracking Data'!O$3:O$1000,"="&amp;""),"")</f>
        <v/>
      </c>
      <c r="G387" t="str">
        <f ca="1">IF(TODAY()&gt;=$A387,COUNTIFS('Tracking Data'!O$3:O$1000,"&lt;="&amp;B387,'Tracking Data'!P$3:P$1000,"="&amp;""),"")</f>
        <v/>
      </c>
      <c r="H387" t="str">
        <f t="shared" ca="1" si="25"/>
        <v/>
      </c>
      <c r="I387" t="str">
        <f ca="1">IF(TODAY()&gt;=$A387,COUNTIFS('Tracking Data'!P$3:P$1000,"&lt;="&amp;A387,'Tracking Data'!Q$3:Q$1000,"="&amp;""),"")</f>
        <v/>
      </c>
      <c r="J387" t="str">
        <f ca="1">IF(TODAY()&gt;=$A387,COUNTIFS('Tracking Data'!Q$3:Q$1000,"&lt;="&amp;B387,'Tracking Data'!R$3:R$1000,"="&amp;""),"")</f>
        <v/>
      </c>
      <c r="K387" t="str">
        <f t="shared" ca="1" si="26"/>
        <v/>
      </c>
      <c r="L387" t="str">
        <f ca="1">IF(TODAY()&gt;=A387,COUNTIFS('Tracking Data'!R$3:R$1000,"&lt;="&amp;A387),"")</f>
        <v/>
      </c>
      <c r="M387" t="str">
        <f t="shared" ca="1" si="23"/>
        <v/>
      </c>
    </row>
    <row r="388" spans="1:13" x14ac:dyDescent="0.25">
      <c r="A388" s="4">
        <v>43185</v>
      </c>
      <c r="B388" t="str">
        <f ca="1">IF(TODAY()&gt;=$A388,COUNTIFS('Tracking Data'!K$3:K$1000,"&lt;="&amp;A388,'Tracking Data'!L$3:L$1000,"="&amp;""),"")</f>
        <v/>
      </c>
      <c r="C388" t="str">
        <f ca="1">IF(TODAY()&gt;=$A388,COUNTIFS('Tracking Data'!L$3:L$1000,"&lt;="&amp;B388,'Tracking Data'!M$3:M$1000,"="&amp;""),"")</f>
        <v/>
      </c>
      <c r="D388" t="str">
        <f ca="1">IF(TODAY()&gt;=$A388,COUNTIFS('Tracking Data'!M$3:M$1000,"&lt;="&amp;C388,'Tracking Data'!N$3:N$1000,"="&amp;""),"")</f>
        <v/>
      </c>
      <c r="E388" t="str">
        <f t="shared" ca="1" si="24"/>
        <v/>
      </c>
      <c r="F388" t="str">
        <f ca="1">IF(TODAY()&gt;=$A388,COUNTIFS('Tracking Data'!N$3:N$1000,"&lt;="&amp;A388,'Tracking Data'!O$3:O$1000,"="&amp;""),"")</f>
        <v/>
      </c>
      <c r="G388" t="str">
        <f ca="1">IF(TODAY()&gt;=$A388,COUNTIFS('Tracking Data'!O$3:O$1000,"&lt;="&amp;B388,'Tracking Data'!P$3:P$1000,"="&amp;""),"")</f>
        <v/>
      </c>
      <c r="H388" t="str">
        <f t="shared" ca="1" si="25"/>
        <v/>
      </c>
      <c r="I388" t="str">
        <f ca="1">IF(TODAY()&gt;=$A388,COUNTIFS('Tracking Data'!P$3:P$1000,"&lt;="&amp;A388,'Tracking Data'!Q$3:Q$1000,"="&amp;""),"")</f>
        <v/>
      </c>
      <c r="J388" t="str">
        <f ca="1">IF(TODAY()&gt;=$A388,COUNTIFS('Tracking Data'!Q$3:Q$1000,"&lt;="&amp;B388,'Tracking Data'!R$3:R$1000,"="&amp;""),"")</f>
        <v/>
      </c>
      <c r="K388" t="str">
        <f t="shared" ca="1" si="26"/>
        <v/>
      </c>
      <c r="L388" t="str">
        <f ca="1">IF(TODAY()&gt;=A388,COUNTIFS('Tracking Data'!R$3:R$1000,"&lt;="&amp;A388),"")</f>
        <v/>
      </c>
      <c r="M388" t="str">
        <f t="shared" ref="M388:M451" ca="1" si="27">IF(TODAY()&gt;=A388,B388+E388+H388+K388+L388-L387,"")</f>
        <v/>
      </c>
    </row>
    <row r="389" spans="1:13" x14ac:dyDescent="0.25">
      <c r="A389" s="4">
        <v>43186</v>
      </c>
      <c r="B389" t="str">
        <f ca="1">IF(TODAY()&gt;=$A389,COUNTIFS('Tracking Data'!K$3:K$1000,"&lt;="&amp;A389,'Tracking Data'!L$3:L$1000,"="&amp;""),"")</f>
        <v/>
      </c>
      <c r="C389" t="str">
        <f ca="1">IF(TODAY()&gt;=$A389,COUNTIFS('Tracking Data'!L$3:L$1000,"&lt;="&amp;B389,'Tracking Data'!M$3:M$1000,"="&amp;""),"")</f>
        <v/>
      </c>
      <c r="D389" t="str">
        <f ca="1">IF(TODAY()&gt;=$A389,COUNTIFS('Tracking Data'!M$3:M$1000,"&lt;="&amp;C389,'Tracking Data'!N$3:N$1000,"="&amp;""),"")</f>
        <v/>
      </c>
      <c r="E389" t="str">
        <f t="shared" ca="1" si="24"/>
        <v/>
      </c>
      <c r="F389" t="str">
        <f ca="1">IF(TODAY()&gt;=$A389,COUNTIFS('Tracking Data'!N$3:N$1000,"&lt;="&amp;A389,'Tracking Data'!O$3:O$1000,"="&amp;""),"")</f>
        <v/>
      </c>
      <c r="G389" t="str">
        <f ca="1">IF(TODAY()&gt;=$A389,COUNTIFS('Tracking Data'!O$3:O$1000,"&lt;="&amp;B389,'Tracking Data'!P$3:P$1000,"="&amp;""),"")</f>
        <v/>
      </c>
      <c r="H389" t="str">
        <f t="shared" ca="1" si="25"/>
        <v/>
      </c>
      <c r="I389" t="str">
        <f ca="1">IF(TODAY()&gt;=$A389,COUNTIFS('Tracking Data'!P$3:P$1000,"&lt;="&amp;A389,'Tracking Data'!Q$3:Q$1000,"="&amp;""),"")</f>
        <v/>
      </c>
      <c r="J389" t="str">
        <f ca="1">IF(TODAY()&gt;=$A389,COUNTIFS('Tracking Data'!Q$3:Q$1000,"&lt;="&amp;B389,'Tracking Data'!R$3:R$1000,"="&amp;""),"")</f>
        <v/>
      </c>
      <c r="K389" t="str">
        <f t="shared" ca="1" si="26"/>
        <v/>
      </c>
      <c r="L389" t="str">
        <f ca="1">IF(TODAY()&gt;=A389,COUNTIFS('Tracking Data'!R$3:R$1000,"&lt;="&amp;A389),"")</f>
        <v/>
      </c>
      <c r="M389" t="str">
        <f t="shared" ca="1" si="27"/>
        <v/>
      </c>
    </row>
    <row r="390" spans="1:13" x14ac:dyDescent="0.25">
      <c r="A390" s="4">
        <v>43187</v>
      </c>
      <c r="B390" t="str">
        <f ca="1">IF(TODAY()&gt;=$A390,COUNTIFS('Tracking Data'!K$3:K$1000,"&lt;="&amp;A390,'Tracking Data'!L$3:L$1000,"="&amp;""),"")</f>
        <v/>
      </c>
      <c r="C390" t="str">
        <f ca="1">IF(TODAY()&gt;=$A390,COUNTIFS('Tracking Data'!L$3:L$1000,"&lt;="&amp;B390,'Tracking Data'!M$3:M$1000,"="&amp;""),"")</f>
        <v/>
      </c>
      <c r="D390" t="str">
        <f ca="1">IF(TODAY()&gt;=$A390,COUNTIFS('Tracking Data'!M$3:M$1000,"&lt;="&amp;C390,'Tracking Data'!N$3:N$1000,"="&amp;""),"")</f>
        <v/>
      </c>
      <c r="E390" t="str">
        <f t="shared" ca="1" si="24"/>
        <v/>
      </c>
      <c r="F390" t="str">
        <f ca="1">IF(TODAY()&gt;=$A390,COUNTIFS('Tracking Data'!N$3:N$1000,"&lt;="&amp;A390,'Tracking Data'!O$3:O$1000,"="&amp;""),"")</f>
        <v/>
      </c>
      <c r="G390" t="str">
        <f ca="1">IF(TODAY()&gt;=$A390,COUNTIFS('Tracking Data'!O$3:O$1000,"&lt;="&amp;B390,'Tracking Data'!P$3:P$1000,"="&amp;""),"")</f>
        <v/>
      </c>
      <c r="H390" t="str">
        <f t="shared" ca="1" si="25"/>
        <v/>
      </c>
      <c r="I390" t="str">
        <f ca="1">IF(TODAY()&gt;=$A390,COUNTIFS('Tracking Data'!P$3:P$1000,"&lt;="&amp;A390,'Tracking Data'!Q$3:Q$1000,"="&amp;""),"")</f>
        <v/>
      </c>
      <c r="J390" t="str">
        <f ca="1">IF(TODAY()&gt;=$A390,COUNTIFS('Tracking Data'!Q$3:Q$1000,"&lt;="&amp;B390,'Tracking Data'!R$3:R$1000,"="&amp;""),"")</f>
        <v/>
      </c>
      <c r="K390" t="str">
        <f t="shared" ca="1" si="26"/>
        <v/>
      </c>
      <c r="L390" t="str">
        <f ca="1">IF(TODAY()&gt;=A390,COUNTIFS('Tracking Data'!R$3:R$1000,"&lt;="&amp;A390),"")</f>
        <v/>
      </c>
      <c r="M390" t="str">
        <f t="shared" ca="1" si="27"/>
        <v/>
      </c>
    </row>
    <row r="391" spans="1:13" x14ac:dyDescent="0.25">
      <c r="A391" s="4">
        <v>43188</v>
      </c>
      <c r="B391" t="str">
        <f ca="1">IF(TODAY()&gt;=$A391,COUNTIFS('Tracking Data'!K$3:K$1000,"&lt;="&amp;A391,'Tracking Data'!L$3:L$1000,"="&amp;""),"")</f>
        <v/>
      </c>
      <c r="C391" t="str">
        <f ca="1">IF(TODAY()&gt;=$A391,COUNTIFS('Tracking Data'!L$3:L$1000,"&lt;="&amp;B391,'Tracking Data'!M$3:M$1000,"="&amp;""),"")</f>
        <v/>
      </c>
      <c r="D391" t="str">
        <f ca="1">IF(TODAY()&gt;=$A391,COUNTIFS('Tracking Data'!M$3:M$1000,"&lt;="&amp;C391,'Tracking Data'!N$3:N$1000,"="&amp;""),"")</f>
        <v/>
      </c>
      <c r="E391" t="str">
        <f t="shared" ca="1" si="24"/>
        <v/>
      </c>
      <c r="F391" t="str">
        <f ca="1">IF(TODAY()&gt;=$A391,COUNTIFS('Tracking Data'!N$3:N$1000,"&lt;="&amp;A391,'Tracking Data'!O$3:O$1000,"="&amp;""),"")</f>
        <v/>
      </c>
      <c r="G391" t="str">
        <f ca="1">IF(TODAY()&gt;=$A391,COUNTIFS('Tracking Data'!O$3:O$1000,"&lt;="&amp;B391,'Tracking Data'!P$3:P$1000,"="&amp;""),"")</f>
        <v/>
      </c>
      <c r="H391" t="str">
        <f t="shared" ca="1" si="25"/>
        <v/>
      </c>
      <c r="I391" t="str">
        <f ca="1">IF(TODAY()&gt;=$A391,COUNTIFS('Tracking Data'!P$3:P$1000,"&lt;="&amp;A391,'Tracking Data'!Q$3:Q$1000,"="&amp;""),"")</f>
        <v/>
      </c>
      <c r="J391" t="str">
        <f ca="1">IF(TODAY()&gt;=$A391,COUNTIFS('Tracking Data'!Q$3:Q$1000,"&lt;="&amp;B391,'Tracking Data'!R$3:R$1000,"="&amp;""),"")</f>
        <v/>
      </c>
      <c r="K391" t="str">
        <f t="shared" ca="1" si="26"/>
        <v/>
      </c>
      <c r="L391" t="str">
        <f ca="1">IF(TODAY()&gt;=A391,COUNTIFS('Tracking Data'!R$3:R$1000,"&lt;="&amp;A391),"")</f>
        <v/>
      </c>
      <c r="M391" t="str">
        <f t="shared" ca="1" si="27"/>
        <v/>
      </c>
    </row>
    <row r="392" spans="1:13" x14ac:dyDescent="0.25">
      <c r="A392" s="4">
        <v>43189</v>
      </c>
      <c r="B392" t="str">
        <f ca="1">IF(TODAY()&gt;=$A392,COUNTIFS('Tracking Data'!K$3:K$1000,"&lt;="&amp;A392,'Tracking Data'!L$3:L$1000,"="&amp;""),"")</f>
        <v/>
      </c>
      <c r="C392" t="str">
        <f ca="1">IF(TODAY()&gt;=$A392,COUNTIFS('Tracking Data'!L$3:L$1000,"&lt;="&amp;B392,'Tracking Data'!M$3:M$1000,"="&amp;""),"")</f>
        <v/>
      </c>
      <c r="D392" t="str">
        <f ca="1">IF(TODAY()&gt;=$A392,COUNTIFS('Tracking Data'!M$3:M$1000,"&lt;="&amp;C392,'Tracking Data'!N$3:N$1000,"="&amp;""),"")</f>
        <v/>
      </c>
      <c r="E392" t="str">
        <f t="shared" ca="1" si="24"/>
        <v/>
      </c>
      <c r="F392" t="str">
        <f ca="1">IF(TODAY()&gt;=$A392,COUNTIFS('Tracking Data'!N$3:N$1000,"&lt;="&amp;A392,'Tracking Data'!O$3:O$1000,"="&amp;""),"")</f>
        <v/>
      </c>
      <c r="G392" t="str">
        <f ca="1">IF(TODAY()&gt;=$A392,COUNTIFS('Tracking Data'!O$3:O$1000,"&lt;="&amp;B392,'Tracking Data'!P$3:P$1000,"="&amp;""),"")</f>
        <v/>
      </c>
      <c r="H392" t="str">
        <f t="shared" ca="1" si="25"/>
        <v/>
      </c>
      <c r="I392" t="str">
        <f ca="1">IF(TODAY()&gt;=$A392,COUNTIFS('Tracking Data'!P$3:P$1000,"&lt;="&amp;A392,'Tracking Data'!Q$3:Q$1000,"="&amp;""),"")</f>
        <v/>
      </c>
      <c r="J392" t="str">
        <f ca="1">IF(TODAY()&gt;=$A392,COUNTIFS('Tracking Data'!Q$3:Q$1000,"&lt;="&amp;B392,'Tracking Data'!R$3:R$1000,"="&amp;""),"")</f>
        <v/>
      </c>
      <c r="K392" t="str">
        <f t="shared" ca="1" si="26"/>
        <v/>
      </c>
      <c r="L392" t="str">
        <f ca="1">IF(TODAY()&gt;=A392,COUNTIFS('Tracking Data'!R$3:R$1000,"&lt;="&amp;A392),"")</f>
        <v/>
      </c>
      <c r="M392" t="str">
        <f t="shared" ca="1" si="27"/>
        <v/>
      </c>
    </row>
    <row r="393" spans="1:13" x14ac:dyDescent="0.25">
      <c r="A393" s="4">
        <v>43190</v>
      </c>
      <c r="B393" t="str">
        <f ca="1">IF(TODAY()&gt;=$A393,COUNTIFS('Tracking Data'!K$3:K$1000,"&lt;="&amp;A393,'Tracking Data'!L$3:L$1000,"="&amp;""),"")</f>
        <v/>
      </c>
      <c r="C393" t="str">
        <f ca="1">IF(TODAY()&gt;=$A393,COUNTIFS('Tracking Data'!L$3:L$1000,"&lt;="&amp;B393,'Tracking Data'!M$3:M$1000,"="&amp;""),"")</f>
        <v/>
      </c>
      <c r="D393" t="str">
        <f ca="1">IF(TODAY()&gt;=$A393,COUNTIFS('Tracking Data'!M$3:M$1000,"&lt;="&amp;C393,'Tracking Data'!N$3:N$1000,"="&amp;""),"")</f>
        <v/>
      </c>
      <c r="E393" t="str">
        <f t="shared" ca="1" si="24"/>
        <v/>
      </c>
      <c r="F393" t="str">
        <f ca="1">IF(TODAY()&gt;=$A393,COUNTIFS('Tracking Data'!N$3:N$1000,"&lt;="&amp;A393,'Tracking Data'!O$3:O$1000,"="&amp;""),"")</f>
        <v/>
      </c>
      <c r="G393" t="str">
        <f ca="1">IF(TODAY()&gt;=$A393,COUNTIFS('Tracking Data'!O$3:O$1000,"&lt;="&amp;B393,'Tracking Data'!P$3:P$1000,"="&amp;""),"")</f>
        <v/>
      </c>
      <c r="H393" t="str">
        <f t="shared" ca="1" si="25"/>
        <v/>
      </c>
      <c r="I393" t="str">
        <f ca="1">IF(TODAY()&gt;=$A393,COUNTIFS('Tracking Data'!P$3:P$1000,"&lt;="&amp;A393,'Tracking Data'!Q$3:Q$1000,"="&amp;""),"")</f>
        <v/>
      </c>
      <c r="J393" t="str">
        <f ca="1">IF(TODAY()&gt;=$A393,COUNTIFS('Tracking Data'!Q$3:Q$1000,"&lt;="&amp;B393,'Tracking Data'!R$3:R$1000,"="&amp;""),"")</f>
        <v/>
      </c>
      <c r="K393" t="str">
        <f t="shared" ca="1" si="26"/>
        <v/>
      </c>
      <c r="L393" t="str">
        <f ca="1">IF(TODAY()&gt;=A393,COUNTIFS('Tracking Data'!R$3:R$1000,"&lt;="&amp;A393),"")</f>
        <v/>
      </c>
      <c r="M393" t="str">
        <f t="shared" ca="1" si="27"/>
        <v/>
      </c>
    </row>
    <row r="394" spans="1:13" x14ac:dyDescent="0.25">
      <c r="A394" s="4">
        <v>43191</v>
      </c>
      <c r="B394" t="str">
        <f ca="1">IF(TODAY()&gt;=$A394,COUNTIFS('Tracking Data'!K$3:K$1000,"&lt;="&amp;A394,'Tracking Data'!L$3:L$1000,"="&amp;""),"")</f>
        <v/>
      </c>
      <c r="C394" t="str">
        <f ca="1">IF(TODAY()&gt;=$A394,COUNTIFS('Tracking Data'!L$3:L$1000,"&lt;="&amp;B394,'Tracking Data'!M$3:M$1000,"="&amp;""),"")</f>
        <v/>
      </c>
      <c r="D394" t="str">
        <f ca="1">IF(TODAY()&gt;=$A394,COUNTIFS('Tracking Data'!M$3:M$1000,"&lt;="&amp;C394,'Tracking Data'!N$3:N$1000,"="&amp;""),"")</f>
        <v/>
      </c>
      <c r="E394" t="str">
        <f t="shared" ca="1" si="24"/>
        <v/>
      </c>
      <c r="F394" t="str">
        <f ca="1">IF(TODAY()&gt;=$A394,COUNTIFS('Tracking Data'!N$3:N$1000,"&lt;="&amp;A394,'Tracking Data'!O$3:O$1000,"="&amp;""),"")</f>
        <v/>
      </c>
      <c r="G394" t="str">
        <f ca="1">IF(TODAY()&gt;=$A394,COUNTIFS('Tracking Data'!O$3:O$1000,"&lt;="&amp;B394,'Tracking Data'!P$3:P$1000,"="&amp;""),"")</f>
        <v/>
      </c>
      <c r="H394" t="str">
        <f t="shared" ca="1" si="25"/>
        <v/>
      </c>
      <c r="I394" t="str">
        <f ca="1">IF(TODAY()&gt;=$A394,COUNTIFS('Tracking Data'!P$3:P$1000,"&lt;="&amp;A394,'Tracking Data'!Q$3:Q$1000,"="&amp;""),"")</f>
        <v/>
      </c>
      <c r="J394" t="str">
        <f ca="1">IF(TODAY()&gt;=$A394,COUNTIFS('Tracking Data'!Q$3:Q$1000,"&lt;="&amp;B394,'Tracking Data'!R$3:R$1000,"="&amp;""),"")</f>
        <v/>
      </c>
      <c r="K394" t="str">
        <f t="shared" ca="1" si="26"/>
        <v/>
      </c>
      <c r="L394" t="str">
        <f ca="1">IF(TODAY()&gt;=A394,COUNTIFS('Tracking Data'!R$3:R$1000,"&lt;="&amp;A394),"")</f>
        <v/>
      </c>
      <c r="M394" t="str">
        <f t="shared" ca="1" si="27"/>
        <v/>
      </c>
    </row>
    <row r="395" spans="1:13" x14ac:dyDescent="0.25">
      <c r="A395" s="4">
        <v>43192</v>
      </c>
      <c r="B395" t="str">
        <f ca="1">IF(TODAY()&gt;=$A395,COUNTIFS('Tracking Data'!K$3:K$1000,"&lt;="&amp;A395,'Tracking Data'!L$3:L$1000,"="&amp;""),"")</f>
        <v/>
      </c>
      <c r="C395" t="str">
        <f ca="1">IF(TODAY()&gt;=$A395,COUNTIFS('Tracking Data'!L$3:L$1000,"&lt;="&amp;B395,'Tracking Data'!M$3:M$1000,"="&amp;""),"")</f>
        <v/>
      </c>
      <c r="D395" t="str">
        <f ca="1">IF(TODAY()&gt;=$A395,COUNTIFS('Tracking Data'!M$3:M$1000,"&lt;="&amp;C395,'Tracking Data'!N$3:N$1000,"="&amp;""),"")</f>
        <v/>
      </c>
      <c r="E395" t="str">
        <f t="shared" ca="1" si="24"/>
        <v/>
      </c>
      <c r="F395" t="str">
        <f ca="1">IF(TODAY()&gt;=$A395,COUNTIFS('Tracking Data'!N$3:N$1000,"&lt;="&amp;A395,'Tracking Data'!O$3:O$1000,"="&amp;""),"")</f>
        <v/>
      </c>
      <c r="G395" t="str">
        <f ca="1">IF(TODAY()&gt;=$A395,COUNTIFS('Tracking Data'!O$3:O$1000,"&lt;="&amp;B395,'Tracking Data'!P$3:P$1000,"="&amp;""),"")</f>
        <v/>
      </c>
      <c r="H395" t="str">
        <f t="shared" ca="1" si="25"/>
        <v/>
      </c>
      <c r="I395" t="str">
        <f ca="1">IF(TODAY()&gt;=$A395,COUNTIFS('Tracking Data'!P$3:P$1000,"&lt;="&amp;A395,'Tracking Data'!Q$3:Q$1000,"="&amp;""),"")</f>
        <v/>
      </c>
      <c r="J395" t="str">
        <f ca="1">IF(TODAY()&gt;=$A395,COUNTIFS('Tracking Data'!Q$3:Q$1000,"&lt;="&amp;B395,'Tracking Data'!R$3:R$1000,"="&amp;""),"")</f>
        <v/>
      </c>
      <c r="K395" t="str">
        <f t="shared" ca="1" si="26"/>
        <v/>
      </c>
      <c r="L395" t="str">
        <f ca="1">IF(TODAY()&gt;=A395,COUNTIFS('Tracking Data'!R$3:R$1000,"&lt;="&amp;A395),"")</f>
        <v/>
      </c>
      <c r="M395" t="str">
        <f t="shared" ca="1" si="27"/>
        <v/>
      </c>
    </row>
    <row r="396" spans="1:13" x14ac:dyDescent="0.25">
      <c r="A396" s="4">
        <v>43193</v>
      </c>
      <c r="B396" t="str">
        <f ca="1">IF(TODAY()&gt;=$A396,COUNTIFS('Tracking Data'!K$3:K$1000,"&lt;="&amp;A396,'Tracking Data'!L$3:L$1000,"="&amp;""),"")</f>
        <v/>
      </c>
      <c r="C396" t="str">
        <f ca="1">IF(TODAY()&gt;=$A396,COUNTIFS('Tracking Data'!L$3:L$1000,"&lt;="&amp;B396,'Tracking Data'!M$3:M$1000,"="&amp;""),"")</f>
        <v/>
      </c>
      <c r="D396" t="str">
        <f ca="1">IF(TODAY()&gt;=$A396,COUNTIFS('Tracking Data'!M$3:M$1000,"&lt;="&amp;C396,'Tracking Data'!N$3:N$1000,"="&amp;""),"")</f>
        <v/>
      </c>
      <c r="E396" t="str">
        <f t="shared" ca="1" si="24"/>
        <v/>
      </c>
      <c r="F396" t="str">
        <f ca="1">IF(TODAY()&gt;=$A396,COUNTIFS('Tracking Data'!N$3:N$1000,"&lt;="&amp;A396,'Tracking Data'!O$3:O$1000,"="&amp;""),"")</f>
        <v/>
      </c>
      <c r="G396" t="str">
        <f ca="1">IF(TODAY()&gt;=$A396,COUNTIFS('Tracking Data'!O$3:O$1000,"&lt;="&amp;B396,'Tracking Data'!P$3:P$1000,"="&amp;""),"")</f>
        <v/>
      </c>
      <c r="H396" t="str">
        <f t="shared" ca="1" si="25"/>
        <v/>
      </c>
      <c r="I396" t="str">
        <f ca="1">IF(TODAY()&gt;=$A396,COUNTIFS('Tracking Data'!P$3:P$1000,"&lt;="&amp;A396,'Tracking Data'!Q$3:Q$1000,"="&amp;""),"")</f>
        <v/>
      </c>
      <c r="J396" t="str">
        <f ca="1">IF(TODAY()&gt;=$A396,COUNTIFS('Tracking Data'!Q$3:Q$1000,"&lt;="&amp;B396,'Tracking Data'!R$3:R$1000,"="&amp;""),"")</f>
        <v/>
      </c>
      <c r="K396" t="str">
        <f t="shared" ca="1" si="26"/>
        <v/>
      </c>
      <c r="L396" t="str">
        <f ca="1">IF(TODAY()&gt;=A396,COUNTIFS('Tracking Data'!R$3:R$1000,"&lt;="&amp;A396),"")</f>
        <v/>
      </c>
      <c r="M396" t="str">
        <f t="shared" ca="1" si="27"/>
        <v/>
      </c>
    </row>
    <row r="397" spans="1:13" x14ac:dyDescent="0.25">
      <c r="A397" s="4">
        <v>43194</v>
      </c>
      <c r="B397" t="str">
        <f ca="1">IF(TODAY()&gt;=$A397,COUNTIFS('Tracking Data'!K$3:K$1000,"&lt;="&amp;A397,'Tracking Data'!L$3:L$1000,"="&amp;""),"")</f>
        <v/>
      </c>
      <c r="C397" t="str">
        <f ca="1">IF(TODAY()&gt;=$A397,COUNTIFS('Tracking Data'!L$3:L$1000,"&lt;="&amp;B397,'Tracking Data'!M$3:M$1000,"="&amp;""),"")</f>
        <v/>
      </c>
      <c r="D397" t="str">
        <f ca="1">IF(TODAY()&gt;=$A397,COUNTIFS('Tracking Data'!M$3:M$1000,"&lt;="&amp;C397,'Tracking Data'!N$3:N$1000,"="&amp;""),"")</f>
        <v/>
      </c>
      <c r="E397" t="str">
        <f t="shared" ca="1" si="24"/>
        <v/>
      </c>
      <c r="F397" t="str">
        <f ca="1">IF(TODAY()&gt;=$A397,COUNTIFS('Tracking Data'!N$3:N$1000,"&lt;="&amp;A397,'Tracking Data'!O$3:O$1000,"="&amp;""),"")</f>
        <v/>
      </c>
      <c r="G397" t="str">
        <f ca="1">IF(TODAY()&gt;=$A397,COUNTIFS('Tracking Data'!O$3:O$1000,"&lt;="&amp;B397,'Tracking Data'!P$3:P$1000,"="&amp;""),"")</f>
        <v/>
      </c>
      <c r="H397" t="str">
        <f t="shared" ca="1" si="25"/>
        <v/>
      </c>
      <c r="I397" t="str">
        <f ca="1">IF(TODAY()&gt;=$A397,COUNTIFS('Tracking Data'!P$3:P$1000,"&lt;="&amp;A397,'Tracking Data'!Q$3:Q$1000,"="&amp;""),"")</f>
        <v/>
      </c>
      <c r="J397" t="str">
        <f ca="1">IF(TODAY()&gt;=$A397,COUNTIFS('Tracking Data'!Q$3:Q$1000,"&lt;="&amp;B397,'Tracking Data'!R$3:R$1000,"="&amp;""),"")</f>
        <v/>
      </c>
      <c r="K397" t="str">
        <f t="shared" ca="1" si="26"/>
        <v/>
      </c>
      <c r="L397" t="str">
        <f ca="1">IF(TODAY()&gt;=A397,COUNTIFS('Tracking Data'!R$3:R$1000,"&lt;="&amp;A397),"")</f>
        <v/>
      </c>
      <c r="M397" t="str">
        <f t="shared" ca="1" si="27"/>
        <v/>
      </c>
    </row>
    <row r="398" spans="1:13" x14ac:dyDescent="0.25">
      <c r="A398" s="4">
        <v>43195</v>
      </c>
      <c r="B398" t="str">
        <f ca="1">IF(TODAY()&gt;=$A398,COUNTIFS('Tracking Data'!K$3:K$1000,"&lt;="&amp;A398,'Tracking Data'!L$3:L$1000,"="&amp;""),"")</f>
        <v/>
      </c>
      <c r="C398" t="str">
        <f ca="1">IF(TODAY()&gt;=$A398,COUNTIFS('Tracking Data'!L$3:L$1000,"&lt;="&amp;B398,'Tracking Data'!M$3:M$1000,"="&amp;""),"")</f>
        <v/>
      </c>
      <c r="D398" t="str">
        <f ca="1">IF(TODAY()&gt;=$A398,COUNTIFS('Tracking Data'!M$3:M$1000,"&lt;="&amp;C398,'Tracking Data'!N$3:N$1000,"="&amp;""),"")</f>
        <v/>
      </c>
      <c r="E398" t="str">
        <f t="shared" ca="1" si="24"/>
        <v/>
      </c>
      <c r="F398" t="str">
        <f ca="1">IF(TODAY()&gt;=$A398,COUNTIFS('Tracking Data'!N$3:N$1000,"&lt;="&amp;A398,'Tracking Data'!O$3:O$1000,"="&amp;""),"")</f>
        <v/>
      </c>
      <c r="G398" t="str">
        <f ca="1">IF(TODAY()&gt;=$A398,COUNTIFS('Tracking Data'!O$3:O$1000,"&lt;="&amp;B398,'Tracking Data'!P$3:P$1000,"="&amp;""),"")</f>
        <v/>
      </c>
      <c r="H398" t="str">
        <f t="shared" ca="1" si="25"/>
        <v/>
      </c>
      <c r="I398" t="str">
        <f ca="1">IF(TODAY()&gt;=$A398,COUNTIFS('Tracking Data'!P$3:P$1000,"&lt;="&amp;A398,'Tracking Data'!Q$3:Q$1000,"="&amp;""),"")</f>
        <v/>
      </c>
      <c r="J398" t="str">
        <f ca="1">IF(TODAY()&gt;=$A398,COUNTIFS('Tracking Data'!Q$3:Q$1000,"&lt;="&amp;B398,'Tracking Data'!R$3:R$1000,"="&amp;""),"")</f>
        <v/>
      </c>
      <c r="K398" t="str">
        <f t="shared" ca="1" si="26"/>
        <v/>
      </c>
      <c r="L398" t="str">
        <f ca="1">IF(TODAY()&gt;=A398,COUNTIFS('Tracking Data'!R$3:R$1000,"&lt;="&amp;A398),"")</f>
        <v/>
      </c>
      <c r="M398" t="str">
        <f t="shared" ca="1" si="27"/>
        <v/>
      </c>
    </row>
    <row r="399" spans="1:13" x14ac:dyDescent="0.25">
      <c r="A399" s="4">
        <v>43196</v>
      </c>
      <c r="B399" t="str">
        <f ca="1">IF(TODAY()&gt;=$A399,COUNTIFS('Tracking Data'!K$3:K$1000,"&lt;="&amp;A399,'Tracking Data'!L$3:L$1000,"="&amp;""),"")</f>
        <v/>
      </c>
      <c r="C399" t="str">
        <f ca="1">IF(TODAY()&gt;=$A399,COUNTIFS('Tracking Data'!L$3:L$1000,"&lt;="&amp;B399,'Tracking Data'!M$3:M$1000,"="&amp;""),"")</f>
        <v/>
      </c>
      <c r="D399" t="str">
        <f ca="1">IF(TODAY()&gt;=$A399,COUNTIFS('Tracking Data'!M$3:M$1000,"&lt;="&amp;C399,'Tracking Data'!N$3:N$1000,"="&amp;""),"")</f>
        <v/>
      </c>
      <c r="E399" t="str">
        <f t="shared" ref="E399:E462" ca="1" si="28">IF(D399&lt;&gt;"",SUM(C399:D399),"")</f>
        <v/>
      </c>
      <c r="F399" t="str">
        <f ca="1">IF(TODAY()&gt;=$A399,COUNTIFS('Tracking Data'!N$3:N$1000,"&lt;="&amp;A399,'Tracking Data'!O$3:O$1000,"="&amp;""),"")</f>
        <v/>
      </c>
      <c r="G399" t="str">
        <f ca="1">IF(TODAY()&gt;=$A399,COUNTIFS('Tracking Data'!O$3:O$1000,"&lt;="&amp;B399,'Tracking Data'!P$3:P$1000,"="&amp;""),"")</f>
        <v/>
      </c>
      <c r="H399" t="str">
        <f t="shared" ref="H399:H462" ca="1" si="29">IF(G399&lt;&gt;"",SUM(F399:G399),"")</f>
        <v/>
      </c>
      <c r="I399" t="str">
        <f ca="1">IF(TODAY()&gt;=$A399,COUNTIFS('Tracking Data'!P$3:P$1000,"&lt;="&amp;A399,'Tracking Data'!Q$3:Q$1000,"="&amp;""),"")</f>
        <v/>
      </c>
      <c r="J399" t="str">
        <f ca="1">IF(TODAY()&gt;=$A399,COUNTIFS('Tracking Data'!Q$3:Q$1000,"&lt;="&amp;B399,'Tracking Data'!R$3:R$1000,"="&amp;""),"")</f>
        <v/>
      </c>
      <c r="K399" t="str">
        <f t="shared" ref="K399:K462" ca="1" si="30">IF(J399&lt;&gt;"",SUM(I399:J399),"")</f>
        <v/>
      </c>
      <c r="L399" t="str">
        <f ca="1">IF(TODAY()&gt;=A399,COUNTIFS('Tracking Data'!R$3:R$1000,"&lt;="&amp;A399),"")</f>
        <v/>
      </c>
      <c r="M399" t="str">
        <f t="shared" ca="1" si="27"/>
        <v/>
      </c>
    </row>
    <row r="400" spans="1:13" x14ac:dyDescent="0.25">
      <c r="A400" s="4">
        <v>43197</v>
      </c>
      <c r="B400" t="str">
        <f ca="1">IF(TODAY()&gt;=$A400,COUNTIFS('Tracking Data'!K$3:K$1000,"&lt;="&amp;A400,'Tracking Data'!L$3:L$1000,"="&amp;""),"")</f>
        <v/>
      </c>
      <c r="C400" t="str">
        <f ca="1">IF(TODAY()&gt;=$A400,COUNTIFS('Tracking Data'!L$3:L$1000,"&lt;="&amp;B400,'Tracking Data'!M$3:M$1000,"="&amp;""),"")</f>
        <v/>
      </c>
      <c r="D400" t="str">
        <f ca="1">IF(TODAY()&gt;=$A400,COUNTIFS('Tracking Data'!M$3:M$1000,"&lt;="&amp;C400,'Tracking Data'!N$3:N$1000,"="&amp;""),"")</f>
        <v/>
      </c>
      <c r="E400" t="str">
        <f t="shared" ca="1" si="28"/>
        <v/>
      </c>
      <c r="F400" t="str">
        <f ca="1">IF(TODAY()&gt;=$A400,COUNTIFS('Tracking Data'!N$3:N$1000,"&lt;="&amp;A400,'Tracking Data'!O$3:O$1000,"="&amp;""),"")</f>
        <v/>
      </c>
      <c r="G400" t="str">
        <f ca="1">IF(TODAY()&gt;=$A400,COUNTIFS('Tracking Data'!O$3:O$1000,"&lt;="&amp;B400,'Tracking Data'!P$3:P$1000,"="&amp;""),"")</f>
        <v/>
      </c>
      <c r="H400" t="str">
        <f t="shared" ca="1" si="29"/>
        <v/>
      </c>
      <c r="I400" t="str">
        <f ca="1">IF(TODAY()&gt;=$A400,COUNTIFS('Tracking Data'!P$3:P$1000,"&lt;="&amp;A400,'Tracking Data'!Q$3:Q$1000,"="&amp;""),"")</f>
        <v/>
      </c>
      <c r="J400" t="str">
        <f ca="1">IF(TODAY()&gt;=$A400,COUNTIFS('Tracking Data'!Q$3:Q$1000,"&lt;="&amp;B400,'Tracking Data'!R$3:R$1000,"="&amp;""),"")</f>
        <v/>
      </c>
      <c r="K400" t="str">
        <f t="shared" ca="1" si="30"/>
        <v/>
      </c>
      <c r="L400" t="str">
        <f ca="1">IF(TODAY()&gt;=A400,COUNTIFS('Tracking Data'!R$3:R$1000,"&lt;="&amp;A400),"")</f>
        <v/>
      </c>
      <c r="M400" t="str">
        <f t="shared" ca="1" si="27"/>
        <v/>
      </c>
    </row>
    <row r="401" spans="1:13" x14ac:dyDescent="0.25">
      <c r="A401" s="4">
        <v>43198</v>
      </c>
      <c r="B401" t="str">
        <f ca="1">IF(TODAY()&gt;=$A401,COUNTIFS('Tracking Data'!K$3:K$1000,"&lt;="&amp;A401,'Tracking Data'!L$3:L$1000,"="&amp;""),"")</f>
        <v/>
      </c>
      <c r="C401" t="str">
        <f ca="1">IF(TODAY()&gt;=$A401,COUNTIFS('Tracking Data'!L$3:L$1000,"&lt;="&amp;B401,'Tracking Data'!M$3:M$1000,"="&amp;""),"")</f>
        <v/>
      </c>
      <c r="D401" t="str">
        <f ca="1">IF(TODAY()&gt;=$A401,COUNTIFS('Tracking Data'!M$3:M$1000,"&lt;="&amp;C401,'Tracking Data'!N$3:N$1000,"="&amp;""),"")</f>
        <v/>
      </c>
      <c r="E401" t="str">
        <f t="shared" ca="1" si="28"/>
        <v/>
      </c>
      <c r="F401" t="str">
        <f ca="1">IF(TODAY()&gt;=$A401,COUNTIFS('Tracking Data'!N$3:N$1000,"&lt;="&amp;A401,'Tracking Data'!O$3:O$1000,"="&amp;""),"")</f>
        <v/>
      </c>
      <c r="G401" t="str">
        <f ca="1">IF(TODAY()&gt;=$A401,COUNTIFS('Tracking Data'!O$3:O$1000,"&lt;="&amp;B401,'Tracking Data'!P$3:P$1000,"="&amp;""),"")</f>
        <v/>
      </c>
      <c r="H401" t="str">
        <f t="shared" ca="1" si="29"/>
        <v/>
      </c>
      <c r="I401" t="str">
        <f ca="1">IF(TODAY()&gt;=$A401,COUNTIFS('Tracking Data'!P$3:P$1000,"&lt;="&amp;A401,'Tracking Data'!Q$3:Q$1000,"="&amp;""),"")</f>
        <v/>
      </c>
      <c r="J401" t="str">
        <f ca="1">IF(TODAY()&gt;=$A401,COUNTIFS('Tracking Data'!Q$3:Q$1000,"&lt;="&amp;B401,'Tracking Data'!R$3:R$1000,"="&amp;""),"")</f>
        <v/>
      </c>
      <c r="K401" t="str">
        <f t="shared" ca="1" si="30"/>
        <v/>
      </c>
      <c r="L401" t="str">
        <f ca="1">IF(TODAY()&gt;=A401,COUNTIFS('Tracking Data'!R$3:R$1000,"&lt;="&amp;A401),"")</f>
        <v/>
      </c>
      <c r="M401" t="str">
        <f t="shared" ca="1" si="27"/>
        <v/>
      </c>
    </row>
    <row r="402" spans="1:13" x14ac:dyDescent="0.25">
      <c r="A402" s="4">
        <v>43199</v>
      </c>
      <c r="B402" t="str">
        <f ca="1">IF(TODAY()&gt;=$A402,COUNTIFS('Tracking Data'!K$3:K$1000,"&lt;="&amp;A402,'Tracking Data'!L$3:L$1000,"="&amp;""),"")</f>
        <v/>
      </c>
      <c r="C402" t="str">
        <f ca="1">IF(TODAY()&gt;=$A402,COUNTIFS('Tracking Data'!L$3:L$1000,"&lt;="&amp;B402,'Tracking Data'!M$3:M$1000,"="&amp;""),"")</f>
        <v/>
      </c>
      <c r="D402" t="str">
        <f ca="1">IF(TODAY()&gt;=$A402,COUNTIFS('Tracking Data'!M$3:M$1000,"&lt;="&amp;C402,'Tracking Data'!N$3:N$1000,"="&amp;""),"")</f>
        <v/>
      </c>
      <c r="E402" t="str">
        <f t="shared" ca="1" si="28"/>
        <v/>
      </c>
      <c r="F402" t="str">
        <f ca="1">IF(TODAY()&gt;=$A402,COUNTIFS('Tracking Data'!N$3:N$1000,"&lt;="&amp;A402,'Tracking Data'!O$3:O$1000,"="&amp;""),"")</f>
        <v/>
      </c>
      <c r="G402" t="str">
        <f ca="1">IF(TODAY()&gt;=$A402,COUNTIFS('Tracking Data'!O$3:O$1000,"&lt;="&amp;B402,'Tracking Data'!P$3:P$1000,"="&amp;""),"")</f>
        <v/>
      </c>
      <c r="H402" t="str">
        <f t="shared" ca="1" si="29"/>
        <v/>
      </c>
      <c r="I402" t="str">
        <f ca="1">IF(TODAY()&gt;=$A402,COUNTIFS('Tracking Data'!P$3:P$1000,"&lt;="&amp;A402,'Tracking Data'!Q$3:Q$1000,"="&amp;""),"")</f>
        <v/>
      </c>
      <c r="J402" t="str">
        <f ca="1">IF(TODAY()&gt;=$A402,COUNTIFS('Tracking Data'!Q$3:Q$1000,"&lt;="&amp;B402,'Tracking Data'!R$3:R$1000,"="&amp;""),"")</f>
        <v/>
      </c>
      <c r="K402" t="str">
        <f t="shared" ca="1" si="30"/>
        <v/>
      </c>
      <c r="L402" t="str">
        <f ca="1">IF(TODAY()&gt;=A402,COUNTIFS('Tracking Data'!R$3:R$1000,"&lt;="&amp;A402),"")</f>
        <v/>
      </c>
      <c r="M402" t="str">
        <f t="shared" ca="1" si="27"/>
        <v/>
      </c>
    </row>
    <row r="403" spans="1:13" x14ac:dyDescent="0.25">
      <c r="A403" s="4">
        <v>43200</v>
      </c>
      <c r="B403" t="str">
        <f ca="1">IF(TODAY()&gt;=$A403,COUNTIFS('Tracking Data'!K$3:K$1000,"&lt;="&amp;A403,'Tracking Data'!L$3:L$1000,"="&amp;""),"")</f>
        <v/>
      </c>
      <c r="C403" t="str">
        <f ca="1">IF(TODAY()&gt;=$A403,COUNTIFS('Tracking Data'!L$3:L$1000,"&lt;="&amp;B403,'Tracking Data'!M$3:M$1000,"="&amp;""),"")</f>
        <v/>
      </c>
      <c r="D403" t="str">
        <f ca="1">IF(TODAY()&gt;=$A403,COUNTIFS('Tracking Data'!M$3:M$1000,"&lt;="&amp;C403,'Tracking Data'!N$3:N$1000,"="&amp;""),"")</f>
        <v/>
      </c>
      <c r="E403" t="str">
        <f t="shared" ca="1" si="28"/>
        <v/>
      </c>
      <c r="F403" t="str">
        <f ca="1">IF(TODAY()&gt;=$A403,COUNTIFS('Tracking Data'!N$3:N$1000,"&lt;="&amp;A403,'Tracking Data'!O$3:O$1000,"="&amp;""),"")</f>
        <v/>
      </c>
      <c r="G403" t="str">
        <f ca="1">IF(TODAY()&gt;=$A403,COUNTIFS('Tracking Data'!O$3:O$1000,"&lt;="&amp;B403,'Tracking Data'!P$3:P$1000,"="&amp;""),"")</f>
        <v/>
      </c>
      <c r="H403" t="str">
        <f t="shared" ca="1" si="29"/>
        <v/>
      </c>
      <c r="I403" t="str">
        <f ca="1">IF(TODAY()&gt;=$A403,COUNTIFS('Tracking Data'!P$3:P$1000,"&lt;="&amp;A403,'Tracking Data'!Q$3:Q$1000,"="&amp;""),"")</f>
        <v/>
      </c>
      <c r="J403" t="str">
        <f ca="1">IF(TODAY()&gt;=$A403,COUNTIFS('Tracking Data'!Q$3:Q$1000,"&lt;="&amp;B403,'Tracking Data'!R$3:R$1000,"="&amp;""),"")</f>
        <v/>
      </c>
      <c r="K403" t="str">
        <f t="shared" ca="1" si="30"/>
        <v/>
      </c>
      <c r="L403" t="str">
        <f ca="1">IF(TODAY()&gt;=A403,COUNTIFS('Tracking Data'!R$3:R$1000,"&lt;="&amp;A403),"")</f>
        <v/>
      </c>
      <c r="M403" t="str">
        <f t="shared" ca="1" si="27"/>
        <v/>
      </c>
    </row>
    <row r="404" spans="1:13" x14ac:dyDescent="0.25">
      <c r="A404" s="4">
        <v>43201</v>
      </c>
      <c r="B404" t="str">
        <f ca="1">IF(TODAY()&gt;=$A404,COUNTIFS('Tracking Data'!K$3:K$1000,"&lt;="&amp;A404,'Tracking Data'!L$3:L$1000,"="&amp;""),"")</f>
        <v/>
      </c>
      <c r="C404" t="str">
        <f ca="1">IF(TODAY()&gt;=$A404,COUNTIFS('Tracking Data'!L$3:L$1000,"&lt;="&amp;B404,'Tracking Data'!M$3:M$1000,"="&amp;""),"")</f>
        <v/>
      </c>
      <c r="D404" t="str">
        <f ca="1">IF(TODAY()&gt;=$A404,COUNTIFS('Tracking Data'!M$3:M$1000,"&lt;="&amp;C404,'Tracking Data'!N$3:N$1000,"="&amp;""),"")</f>
        <v/>
      </c>
      <c r="E404" t="str">
        <f t="shared" ca="1" si="28"/>
        <v/>
      </c>
      <c r="F404" t="str">
        <f ca="1">IF(TODAY()&gt;=$A404,COUNTIFS('Tracking Data'!N$3:N$1000,"&lt;="&amp;A404,'Tracking Data'!O$3:O$1000,"="&amp;""),"")</f>
        <v/>
      </c>
      <c r="G404" t="str">
        <f ca="1">IF(TODAY()&gt;=$A404,COUNTIFS('Tracking Data'!O$3:O$1000,"&lt;="&amp;B404,'Tracking Data'!P$3:P$1000,"="&amp;""),"")</f>
        <v/>
      </c>
      <c r="H404" t="str">
        <f t="shared" ca="1" si="29"/>
        <v/>
      </c>
      <c r="I404" t="str">
        <f ca="1">IF(TODAY()&gt;=$A404,COUNTIFS('Tracking Data'!P$3:P$1000,"&lt;="&amp;A404,'Tracking Data'!Q$3:Q$1000,"="&amp;""),"")</f>
        <v/>
      </c>
      <c r="J404" t="str">
        <f ca="1">IF(TODAY()&gt;=$A404,COUNTIFS('Tracking Data'!Q$3:Q$1000,"&lt;="&amp;B404,'Tracking Data'!R$3:R$1000,"="&amp;""),"")</f>
        <v/>
      </c>
      <c r="K404" t="str">
        <f t="shared" ca="1" si="30"/>
        <v/>
      </c>
      <c r="L404" t="str">
        <f ca="1">IF(TODAY()&gt;=A404,COUNTIFS('Tracking Data'!R$3:R$1000,"&lt;="&amp;A404),"")</f>
        <v/>
      </c>
      <c r="M404" t="str">
        <f t="shared" ca="1" si="27"/>
        <v/>
      </c>
    </row>
    <row r="405" spans="1:13" x14ac:dyDescent="0.25">
      <c r="A405" s="4">
        <v>43202</v>
      </c>
      <c r="B405" t="str">
        <f ca="1">IF(TODAY()&gt;=$A405,COUNTIFS('Tracking Data'!K$3:K$1000,"&lt;="&amp;A405,'Tracking Data'!L$3:L$1000,"="&amp;""),"")</f>
        <v/>
      </c>
      <c r="C405" t="str">
        <f ca="1">IF(TODAY()&gt;=$A405,COUNTIFS('Tracking Data'!L$3:L$1000,"&lt;="&amp;B405,'Tracking Data'!M$3:M$1000,"="&amp;""),"")</f>
        <v/>
      </c>
      <c r="D405" t="str">
        <f ca="1">IF(TODAY()&gt;=$A405,COUNTIFS('Tracking Data'!M$3:M$1000,"&lt;="&amp;C405,'Tracking Data'!N$3:N$1000,"="&amp;""),"")</f>
        <v/>
      </c>
      <c r="E405" t="str">
        <f t="shared" ca="1" si="28"/>
        <v/>
      </c>
      <c r="F405" t="str">
        <f ca="1">IF(TODAY()&gt;=$A405,COUNTIFS('Tracking Data'!N$3:N$1000,"&lt;="&amp;A405,'Tracking Data'!O$3:O$1000,"="&amp;""),"")</f>
        <v/>
      </c>
      <c r="G405" t="str">
        <f ca="1">IF(TODAY()&gt;=$A405,COUNTIFS('Tracking Data'!O$3:O$1000,"&lt;="&amp;B405,'Tracking Data'!P$3:P$1000,"="&amp;""),"")</f>
        <v/>
      </c>
      <c r="H405" t="str">
        <f t="shared" ca="1" si="29"/>
        <v/>
      </c>
      <c r="I405" t="str">
        <f ca="1">IF(TODAY()&gt;=$A405,COUNTIFS('Tracking Data'!P$3:P$1000,"&lt;="&amp;A405,'Tracking Data'!Q$3:Q$1000,"="&amp;""),"")</f>
        <v/>
      </c>
      <c r="J405" t="str">
        <f ca="1">IF(TODAY()&gt;=$A405,COUNTIFS('Tracking Data'!Q$3:Q$1000,"&lt;="&amp;B405,'Tracking Data'!R$3:R$1000,"="&amp;""),"")</f>
        <v/>
      </c>
      <c r="K405" t="str">
        <f t="shared" ca="1" si="30"/>
        <v/>
      </c>
      <c r="L405" t="str">
        <f ca="1">IF(TODAY()&gt;=A405,COUNTIFS('Tracking Data'!R$3:R$1000,"&lt;="&amp;A405),"")</f>
        <v/>
      </c>
      <c r="M405" t="str">
        <f t="shared" ca="1" si="27"/>
        <v/>
      </c>
    </row>
    <row r="406" spans="1:13" x14ac:dyDescent="0.25">
      <c r="A406" s="4">
        <v>43203</v>
      </c>
      <c r="B406" t="str">
        <f ca="1">IF(TODAY()&gt;=$A406,COUNTIFS('Tracking Data'!K$3:K$1000,"&lt;="&amp;A406,'Tracking Data'!L$3:L$1000,"="&amp;""),"")</f>
        <v/>
      </c>
      <c r="C406" t="str">
        <f ca="1">IF(TODAY()&gt;=$A406,COUNTIFS('Tracking Data'!L$3:L$1000,"&lt;="&amp;B406,'Tracking Data'!M$3:M$1000,"="&amp;""),"")</f>
        <v/>
      </c>
      <c r="D406" t="str">
        <f ca="1">IF(TODAY()&gt;=$A406,COUNTIFS('Tracking Data'!M$3:M$1000,"&lt;="&amp;C406,'Tracking Data'!N$3:N$1000,"="&amp;""),"")</f>
        <v/>
      </c>
      <c r="E406" t="str">
        <f t="shared" ca="1" si="28"/>
        <v/>
      </c>
      <c r="F406" t="str">
        <f ca="1">IF(TODAY()&gt;=$A406,COUNTIFS('Tracking Data'!N$3:N$1000,"&lt;="&amp;A406,'Tracking Data'!O$3:O$1000,"="&amp;""),"")</f>
        <v/>
      </c>
      <c r="G406" t="str">
        <f ca="1">IF(TODAY()&gt;=$A406,COUNTIFS('Tracking Data'!O$3:O$1000,"&lt;="&amp;B406,'Tracking Data'!P$3:P$1000,"="&amp;""),"")</f>
        <v/>
      </c>
      <c r="H406" t="str">
        <f t="shared" ca="1" si="29"/>
        <v/>
      </c>
      <c r="I406" t="str">
        <f ca="1">IF(TODAY()&gt;=$A406,COUNTIFS('Tracking Data'!P$3:P$1000,"&lt;="&amp;A406,'Tracking Data'!Q$3:Q$1000,"="&amp;""),"")</f>
        <v/>
      </c>
      <c r="J406" t="str">
        <f ca="1">IF(TODAY()&gt;=$A406,COUNTIFS('Tracking Data'!Q$3:Q$1000,"&lt;="&amp;B406,'Tracking Data'!R$3:R$1000,"="&amp;""),"")</f>
        <v/>
      </c>
      <c r="K406" t="str">
        <f t="shared" ca="1" si="30"/>
        <v/>
      </c>
      <c r="L406" t="str">
        <f ca="1">IF(TODAY()&gt;=A406,COUNTIFS('Tracking Data'!R$3:R$1000,"&lt;="&amp;A406),"")</f>
        <v/>
      </c>
      <c r="M406" t="str">
        <f t="shared" ca="1" si="27"/>
        <v/>
      </c>
    </row>
    <row r="407" spans="1:13" x14ac:dyDescent="0.25">
      <c r="A407" s="4">
        <v>43204</v>
      </c>
      <c r="B407" t="str">
        <f ca="1">IF(TODAY()&gt;=$A407,COUNTIFS('Tracking Data'!K$3:K$1000,"&lt;="&amp;A407,'Tracking Data'!L$3:L$1000,"="&amp;""),"")</f>
        <v/>
      </c>
      <c r="C407" t="str">
        <f ca="1">IF(TODAY()&gt;=$A407,COUNTIFS('Tracking Data'!L$3:L$1000,"&lt;="&amp;B407,'Tracking Data'!M$3:M$1000,"="&amp;""),"")</f>
        <v/>
      </c>
      <c r="D407" t="str">
        <f ca="1">IF(TODAY()&gt;=$A407,COUNTIFS('Tracking Data'!M$3:M$1000,"&lt;="&amp;C407,'Tracking Data'!N$3:N$1000,"="&amp;""),"")</f>
        <v/>
      </c>
      <c r="E407" t="str">
        <f t="shared" ca="1" si="28"/>
        <v/>
      </c>
      <c r="F407" t="str">
        <f ca="1">IF(TODAY()&gt;=$A407,COUNTIFS('Tracking Data'!N$3:N$1000,"&lt;="&amp;A407,'Tracking Data'!O$3:O$1000,"="&amp;""),"")</f>
        <v/>
      </c>
      <c r="G407" t="str">
        <f ca="1">IF(TODAY()&gt;=$A407,COUNTIFS('Tracking Data'!O$3:O$1000,"&lt;="&amp;B407,'Tracking Data'!P$3:P$1000,"="&amp;""),"")</f>
        <v/>
      </c>
      <c r="H407" t="str">
        <f t="shared" ca="1" si="29"/>
        <v/>
      </c>
      <c r="I407" t="str">
        <f ca="1">IF(TODAY()&gt;=$A407,COUNTIFS('Tracking Data'!P$3:P$1000,"&lt;="&amp;A407,'Tracking Data'!Q$3:Q$1000,"="&amp;""),"")</f>
        <v/>
      </c>
      <c r="J407" t="str">
        <f ca="1">IF(TODAY()&gt;=$A407,COUNTIFS('Tracking Data'!Q$3:Q$1000,"&lt;="&amp;B407,'Tracking Data'!R$3:R$1000,"="&amp;""),"")</f>
        <v/>
      </c>
      <c r="K407" t="str">
        <f t="shared" ca="1" si="30"/>
        <v/>
      </c>
      <c r="L407" t="str">
        <f ca="1">IF(TODAY()&gt;=A407,COUNTIFS('Tracking Data'!R$3:R$1000,"&lt;="&amp;A407),"")</f>
        <v/>
      </c>
      <c r="M407" t="str">
        <f t="shared" ca="1" si="27"/>
        <v/>
      </c>
    </row>
    <row r="408" spans="1:13" x14ac:dyDescent="0.25">
      <c r="A408" s="4">
        <v>43205</v>
      </c>
      <c r="B408" t="str">
        <f ca="1">IF(TODAY()&gt;=$A408,COUNTIFS('Tracking Data'!K$3:K$1000,"&lt;="&amp;A408,'Tracking Data'!L$3:L$1000,"="&amp;""),"")</f>
        <v/>
      </c>
      <c r="C408" t="str">
        <f ca="1">IF(TODAY()&gt;=$A408,COUNTIFS('Tracking Data'!L$3:L$1000,"&lt;="&amp;B408,'Tracking Data'!M$3:M$1000,"="&amp;""),"")</f>
        <v/>
      </c>
      <c r="D408" t="str">
        <f ca="1">IF(TODAY()&gt;=$A408,COUNTIFS('Tracking Data'!M$3:M$1000,"&lt;="&amp;C408,'Tracking Data'!N$3:N$1000,"="&amp;""),"")</f>
        <v/>
      </c>
      <c r="E408" t="str">
        <f t="shared" ca="1" si="28"/>
        <v/>
      </c>
      <c r="F408" t="str">
        <f ca="1">IF(TODAY()&gt;=$A408,COUNTIFS('Tracking Data'!N$3:N$1000,"&lt;="&amp;A408,'Tracking Data'!O$3:O$1000,"="&amp;""),"")</f>
        <v/>
      </c>
      <c r="G408" t="str">
        <f ca="1">IF(TODAY()&gt;=$A408,COUNTIFS('Tracking Data'!O$3:O$1000,"&lt;="&amp;B408,'Tracking Data'!P$3:P$1000,"="&amp;""),"")</f>
        <v/>
      </c>
      <c r="H408" t="str">
        <f t="shared" ca="1" si="29"/>
        <v/>
      </c>
      <c r="I408" t="str">
        <f ca="1">IF(TODAY()&gt;=$A408,COUNTIFS('Tracking Data'!P$3:P$1000,"&lt;="&amp;A408,'Tracking Data'!Q$3:Q$1000,"="&amp;""),"")</f>
        <v/>
      </c>
      <c r="J408" t="str">
        <f ca="1">IF(TODAY()&gt;=$A408,COUNTIFS('Tracking Data'!Q$3:Q$1000,"&lt;="&amp;B408,'Tracking Data'!R$3:R$1000,"="&amp;""),"")</f>
        <v/>
      </c>
      <c r="K408" t="str">
        <f t="shared" ca="1" si="30"/>
        <v/>
      </c>
      <c r="L408" t="str">
        <f ca="1">IF(TODAY()&gt;=A408,COUNTIFS('Tracking Data'!R$3:R$1000,"&lt;="&amp;A408),"")</f>
        <v/>
      </c>
      <c r="M408" t="str">
        <f t="shared" ca="1" si="27"/>
        <v/>
      </c>
    </row>
    <row r="409" spans="1:13" x14ac:dyDescent="0.25">
      <c r="A409" s="4">
        <v>43206</v>
      </c>
      <c r="B409" t="str">
        <f ca="1">IF(TODAY()&gt;=$A409,COUNTIFS('Tracking Data'!K$3:K$1000,"&lt;="&amp;A409,'Tracking Data'!L$3:L$1000,"="&amp;""),"")</f>
        <v/>
      </c>
      <c r="C409" t="str">
        <f ca="1">IF(TODAY()&gt;=$A409,COUNTIFS('Tracking Data'!L$3:L$1000,"&lt;="&amp;B409,'Tracking Data'!M$3:M$1000,"="&amp;""),"")</f>
        <v/>
      </c>
      <c r="D409" t="str">
        <f ca="1">IF(TODAY()&gt;=$A409,COUNTIFS('Tracking Data'!M$3:M$1000,"&lt;="&amp;C409,'Tracking Data'!N$3:N$1000,"="&amp;""),"")</f>
        <v/>
      </c>
      <c r="E409" t="str">
        <f t="shared" ca="1" si="28"/>
        <v/>
      </c>
      <c r="F409" t="str">
        <f ca="1">IF(TODAY()&gt;=$A409,COUNTIFS('Tracking Data'!N$3:N$1000,"&lt;="&amp;A409,'Tracking Data'!O$3:O$1000,"="&amp;""),"")</f>
        <v/>
      </c>
      <c r="G409" t="str">
        <f ca="1">IF(TODAY()&gt;=$A409,COUNTIFS('Tracking Data'!O$3:O$1000,"&lt;="&amp;B409,'Tracking Data'!P$3:P$1000,"="&amp;""),"")</f>
        <v/>
      </c>
      <c r="H409" t="str">
        <f t="shared" ca="1" si="29"/>
        <v/>
      </c>
      <c r="I409" t="str">
        <f ca="1">IF(TODAY()&gt;=$A409,COUNTIFS('Tracking Data'!P$3:P$1000,"&lt;="&amp;A409,'Tracking Data'!Q$3:Q$1000,"="&amp;""),"")</f>
        <v/>
      </c>
      <c r="J409" t="str">
        <f ca="1">IF(TODAY()&gt;=$A409,COUNTIFS('Tracking Data'!Q$3:Q$1000,"&lt;="&amp;B409,'Tracking Data'!R$3:R$1000,"="&amp;""),"")</f>
        <v/>
      </c>
      <c r="K409" t="str">
        <f t="shared" ca="1" si="30"/>
        <v/>
      </c>
      <c r="L409" t="str">
        <f ca="1">IF(TODAY()&gt;=A409,COUNTIFS('Tracking Data'!R$3:R$1000,"&lt;="&amp;A409),"")</f>
        <v/>
      </c>
      <c r="M409" t="str">
        <f t="shared" ca="1" si="27"/>
        <v/>
      </c>
    </row>
    <row r="410" spans="1:13" x14ac:dyDescent="0.25">
      <c r="A410" s="4">
        <v>43207</v>
      </c>
      <c r="B410" t="str">
        <f ca="1">IF(TODAY()&gt;=$A410,COUNTIFS('Tracking Data'!K$3:K$1000,"&lt;="&amp;A410,'Tracking Data'!L$3:L$1000,"="&amp;""),"")</f>
        <v/>
      </c>
      <c r="C410" t="str">
        <f ca="1">IF(TODAY()&gt;=$A410,COUNTIFS('Tracking Data'!L$3:L$1000,"&lt;="&amp;B410,'Tracking Data'!M$3:M$1000,"="&amp;""),"")</f>
        <v/>
      </c>
      <c r="D410" t="str">
        <f ca="1">IF(TODAY()&gt;=$A410,COUNTIFS('Tracking Data'!M$3:M$1000,"&lt;="&amp;C410,'Tracking Data'!N$3:N$1000,"="&amp;""),"")</f>
        <v/>
      </c>
      <c r="E410" t="str">
        <f t="shared" ca="1" si="28"/>
        <v/>
      </c>
      <c r="F410" t="str">
        <f ca="1">IF(TODAY()&gt;=$A410,COUNTIFS('Tracking Data'!N$3:N$1000,"&lt;="&amp;A410,'Tracking Data'!O$3:O$1000,"="&amp;""),"")</f>
        <v/>
      </c>
      <c r="G410" t="str">
        <f ca="1">IF(TODAY()&gt;=$A410,COUNTIFS('Tracking Data'!O$3:O$1000,"&lt;="&amp;B410,'Tracking Data'!P$3:P$1000,"="&amp;""),"")</f>
        <v/>
      </c>
      <c r="H410" t="str">
        <f t="shared" ca="1" si="29"/>
        <v/>
      </c>
      <c r="I410" t="str">
        <f ca="1">IF(TODAY()&gt;=$A410,COUNTIFS('Tracking Data'!P$3:P$1000,"&lt;="&amp;A410,'Tracking Data'!Q$3:Q$1000,"="&amp;""),"")</f>
        <v/>
      </c>
      <c r="J410" t="str">
        <f ca="1">IF(TODAY()&gt;=$A410,COUNTIFS('Tracking Data'!Q$3:Q$1000,"&lt;="&amp;B410,'Tracking Data'!R$3:R$1000,"="&amp;""),"")</f>
        <v/>
      </c>
      <c r="K410" t="str">
        <f t="shared" ca="1" si="30"/>
        <v/>
      </c>
      <c r="L410" t="str">
        <f ca="1">IF(TODAY()&gt;=A410,COUNTIFS('Tracking Data'!R$3:R$1000,"&lt;="&amp;A410),"")</f>
        <v/>
      </c>
      <c r="M410" t="str">
        <f t="shared" ca="1" si="27"/>
        <v/>
      </c>
    </row>
    <row r="411" spans="1:13" x14ac:dyDescent="0.25">
      <c r="A411" s="4">
        <v>43208</v>
      </c>
      <c r="B411" t="str">
        <f ca="1">IF(TODAY()&gt;=$A411,COUNTIFS('Tracking Data'!K$3:K$1000,"&lt;="&amp;A411,'Tracking Data'!L$3:L$1000,"="&amp;""),"")</f>
        <v/>
      </c>
      <c r="C411" t="str">
        <f ca="1">IF(TODAY()&gt;=$A411,COUNTIFS('Tracking Data'!L$3:L$1000,"&lt;="&amp;B411,'Tracking Data'!M$3:M$1000,"="&amp;""),"")</f>
        <v/>
      </c>
      <c r="D411" t="str">
        <f ca="1">IF(TODAY()&gt;=$A411,COUNTIFS('Tracking Data'!M$3:M$1000,"&lt;="&amp;C411,'Tracking Data'!N$3:N$1000,"="&amp;""),"")</f>
        <v/>
      </c>
      <c r="E411" t="str">
        <f t="shared" ca="1" si="28"/>
        <v/>
      </c>
      <c r="F411" t="str">
        <f ca="1">IF(TODAY()&gt;=$A411,COUNTIFS('Tracking Data'!N$3:N$1000,"&lt;="&amp;A411,'Tracking Data'!O$3:O$1000,"="&amp;""),"")</f>
        <v/>
      </c>
      <c r="G411" t="str">
        <f ca="1">IF(TODAY()&gt;=$A411,COUNTIFS('Tracking Data'!O$3:O$1000,"&lt;="&amp;B411,'Tracking Data'!P$3:P$1000,"="&amp;""),"")</f>
        <v/>
      </c>
      <c r="H411" t="str">
        <f t="shared" ca="1" si="29"/>
        <v/>
      </c>
      <c r="I411" t="str">
        <f ca="1">IF(TODAY()&gt;=$A411,COUNTIFS('Tracking Data'!P$3:P$1000,"&lt;="&amp;A411,'Tracking Data'!Q$3:Q$1000,"="&amp;""),"")</f>
        <v/>
      </c>
      <c r="J411" t="str">
        <f ca="1">IF(TODAY()&gt;=$A411,COUNTIFS('Tracking Data'!Q$3:Q$1000,"&lt;="&amp;B411,'Tracking Data'!R$3:R$1000,"="&amp;""),"")</f>
        <v/>
      </c>
      <c r="K411" t="str">
        <f t="shared" ca="1" si="30"/>
        <v/>
      </c>
      <c r="L411" t="str">
        <f ca="1">IF(TODAY()&gt;=A411,COUNTIFS('Tracking Data'!R$3:R$1000,"&lt;="&amp;A411),"")</f>
        <v/>
      </c>
      <c r="M411" t="str">
        <f t="shared" ca="1" si="27"/>
        <v/>
      </c>
    </row>
    <row r="412" spans="1:13" x14ac:dyDescent="0.25">
      <c r="A412" s="4">
        <v>43209</v>
      </c>
      <c r="B412" t="str">
        <f ca="1">IF(TODAY()&gt;=$A412,COUNTIFS('Tracking Data'!K$3:K$1000,"&lt;="&amp;A412,'Tracking Data'!L$3:L$1000,"="&amp;""),"")</f>
        <v/>
      </c>
      <c r="C412" t="str">
        <f ca="1">IF(TODAY()&gt;=$A412,COUNTIFS('Tracking Data'!L$3:L$1000,"&lt;="&amp;B412,'Tracking Data'!M$3:M$1000,"="&amp;""),"")</f>
        <v/>
      </c>
      <c r="D412" t="str">
        <f ca="1">IF(TODAY()&gt;=$A412,COUNTIFS('Tracking Data'!M$3:M$1000,"&lt;="&amp;C412,'Tracking Data'!N$3:N$1000,"="&amp;""),"")</f>
        <v/>
      </c>
      <c r="E412" t="str">
        <f t="shared" ca="1" si="28"/>
        <v/>
      </c>
      <c r="F412" t="str">
        <f ca="1">IF(TODAY()&gt;=$A412,COUNTIFS('Tracking Data'!N$3:N$1000,"&lt;="&amp;A412,'Tracking Data'!O$3:O$1000,"="&amp;""),"")</f>
        <v/>
      </c>
      <c r="G412" t="str">
        <f ca="1">IF(TODAY()&gt;=$A412,COUNTIFS('Tracking Data'!O$3:O$1000,"&lt;="&amp;B412,'Tracking Data'!P$3:P$1000,"="&amp;""),"")</f>
        <v/>
      </c>
      <c r="H412" t="str">
        <f t="shared" ca="1" si="29"/>
        <v/>
      </c>
      <c r="I412" t="str">
        <f ca="1">IF(TODAY()&gt;=$A412,COUNTIFS('Tracking Data'!P$3:P$1000,"&lt;="&amp;A412,'Tracking Data'!Q$3:Q$1000,"="&amp;""),"")</f>
        <v/>
      </c>
      <c r="J412" t="str">
        <f ca="1">IF(TODAY()&gt;=$A412,COUNTIFS('Tracking Data'!Q$3:Q$1000,"&lt;="&amp;B412,'Tracking Data'!R$3:R$1000,"="&amp;""),"")</f>
        <v/>
      </c>
      <c r="K412" t="str">
        <f t="shared" ca="1" si="30"/>
        <v/>
      </c>
      <c r="L412" t="str">
        <f ca="1">IF(TODAY()&gt;=A412,COUNTIFS('Tracking Data'!R$3:R$1000,"&lt;="&amp;A412),"")</f>
        <v/>
      </c>
      <c r="M412" t="str">
        <f t="shared" ca="1" si="27"/>
        <v/>
      </c>
    </row>
    <row r="413" spans="1:13" x14ac:dyDescent="0.25">
      <c r="A413" s="4">
        <v>43210</v>
      </c>
      <c r="B413" t="str">
        <f ca="1">IF(TODAY()&gt;=$A413,COUNTIFS('Tracking Data'!K$3:K$1000,"&lt;="&amp;A413,'Tracking Data'!L$3:L$1000,"="&amp;""),"")</f>
        <v/>
      </c>
      <c r="C413" t="str">
        <f ca="1">IF(TODAY()&gt;=$A413,COUNTIFS('Tracking Data'!L$3:L$1000,"&lt;="&amp;B413,'Tracking Data'!M$3:M$1000,"="&amp;""),"")</f>
        <v/>
      </c>
      <c r="D413" t="str">
        <f ca="1">IF(TODAY()&gt;=$A413,COUNTIFS('Tracking Data'!M$3:M$1000,"&lt;="&amp;C413,'Tracking Data'!N$3:N$1000,"="&amp;""),"")</f>
        <v/>
      </c>
      <c r="E413" t="str">
        <f t="shared" ca="1" si="28"/>
        <v/>
      </c>
      <c r="F413" t="str">
        <f ca="1">IF(TODAY()&gt;=$A413,COUNTIFS('Tracking Data'!N$3:N$1000,"&lt;="&amp;A413,'Tracking Data'!O$3:O$1000,"="&amp;""),"")</f>
        <v/>
      </c>
      <c r="G413" t="str">
        <f ca="1">IF(TODAY()&gt;=$A413,COUNTIFS('Tracking Data'!O$3:O$1000,"&lt;="&amp;B413,'Tracking Data'!P$3:P$1000,"="&amp;""),"")</f>
        <v/>
      </c>
      <c r="H413" t="str">
        <f t="shared" ca="1" si="29"/>
        <v/>
      </c>
      <c r="I413" t="str">
        <f ca="1">IF(TODAY()&gt;=$A413,COUNTIFS('Tracking Data'!P$3:P$1000,"&lt;="&amp;A413,'Tracking Data'!Q$3:Q$1000,"="&amp;""),"")</f>
        <v/>
      </c>
      <c r="J413" t="str">
        <f ca="1">IF(TODAY()&gt;=$A413,COUNTIFS('Tracking Data'!Q$3:Q$1000,"&lt;="&amp;B413,'Tracking Data'!R$3:R$1000,"="&amp;""),"")</f>
        <v/>
      </c>
      <c r="K413" t="str">
        <f t="shared" ca="1" si="30"/>
        <v/>
      </c>
      <c r="L413" t="str">
        <f ca="1">IF(TODAY()&gt;=A413,COUNTIFS('Tracking Data'!R$3:R$1000,"&lt;="&amp;A413),"")</f>
        <v/>
      </c>
      <c r="M413" t="str">
        <f t="shared" ca="1" si="27"/>
        <v/>
      </c>
    </row>
    <row r="414" spans="1:13" x14ac:dyDescent="0.25">
      <c r="A414" s="4">
        <v>43211</v>
      </c>
      <c r="B414" t="str">
        <f ca="1">IF(TODAY()&gt;=$A414,COUNTIFS('Tracking Data'!K$3:K$1000,"&lt;="&amp;A414,'Tracking Data'!L$3:L$1000,"="&amp;""),"")</f>
        <v/>
      </c>
      <c r="C414" t="str">
        <f ca="1">IF(TODAY()&gt;=$A414,COUNTIFS('Tracking Data'!L$3:L$1000,"&lt;="&amp;B414,'Tracking Data'!M$3:M$1000,"="&amp;""),"")</f>
        <v/>
      </c>
      <c r="D414" t="str">
        <f ca="1">IF(TODAY()&gt;=$A414,COUNTIFS('Tracking Data'!M$3:M$1000,"&lt;="&amp;C414,'Tracking Data'!N$3:N$1000,"="&amp;""),"")</f>
        <v/>
      </c>
      <c r="E414" t="str">
        <f t="shared" ca="1" si="28"/>
        <v/>
      </c>
      <c r="F414" t="str">
        <f ca="1">IF(TODAY()&gt;=$A414,COUNTIFS('Tracking Data'!N$3:N$1000,"&lt;="&amp;A414,'Tracking Data'!O$3:O$1000,"="&amp;""),"")</f>
        <v/>
      </c>
      <c r="G414" t="str">
        <f ca="1">IF(TODAY()&gt;=$A414,COUNTIFS('Tracking Data'!O$3:O$1000,"&lt;="&amp;B414,'Tracking Data'!P$3:P$1000,"="&amp;""),"")</f>
        <v/>
      </c>
      <c r="H414" t="str">
        <f t="shared" ca="1" si="29"/>
        <v/>
      </c>
      <c r="I414" t="str">
        <f ca="1">IF(TODAY()&gt;=$A414,COUNTIFS('Tracking Data'!P$3:P$1000,"&lt;="&amp;A414,'Tracking Data'!Q$3:Q$1000,"="&amp;""),"")</f>
        <v/>
      </c>
      <c r="J414" t="str">
        <f ca="1">IF(TODAY()&gt;=$A414,COUNTIFS('Tracking Data'!Q$3:Q$1000,"&lt;="&amp;B414,'Tracking Data'!R$3:R$1000,"="&amp;""),"")</f>
        <v/>
      </c>
      <c r="K414" t="str">
        <f t="shared" ca="1" si="30"/>
        <v/>
      </c>
      <c r="L414" t="str">
        <f ca="1">IF(TODAY()&gt;=A414,COUNTIFS('Tracking Data'!R$3:R$1000,"&lt;="&amp;A414),"")</f>
        <v/>
      </c>
      <c r="M414" t="str">
        <f t="shared" ca="1" si="27"/>
        <v/>
      </c>
    </row>
    <row r="415" spans="1:13" x14ac:dyDescent="0.25">
      <c r="A415" s="4">
        <v>43212</v>
      </c>
      <c r="B415" t="str">
        <f ca="1">IF(TODAY()&gt;=$A415,COUNTIFS('Tracking Data'!K$3:K$1000,"&lt;="&amp;A415,'Tracking Data'!L$3:L$1000,"="&amp;""),"")</f>
        <v/>
      </c>
      <c r="C415" t="str">
        <f ca="1">IF(TODAY()&gt;=$A415,COUNTIFS('Tracking Data'!L$3:L$1000,"&lt;="&amp;B415,'Tracking Data'!M$3:M$1000,"="&amp;""),"")</f>
        <v/>
      </c>
      <c r="D415" t="str">
        <f ca="1">IF(TODAY()&gt;=$A415,COUNTIFS('Tracking Data'!M$3:M$1000,"&lt;="&amp;C415,'Tracking Data'!N$3:N$1000,"="&amp;""),"")</f>
        <v/>
      </c>
      <c r="E415" t="str">
        <f t="shared" ca="1" si="28"/>
        <v/>
      </c>
      <c r="F415" t="str">
        <f ca="1">IF(TODAY()&gt;=$A415,COUNTIFS('Tracking Data'!N$3:N$1000,"&lt;="&amp;A415,'Tracking Data'!O$3:O$1000,"="&amp;""),"")</f>
        <v/>
      </c>
      <c r="G415" t="str">
        <f ca="1">IF(TODAY()&gt;=$A415,COUNTIFS('Tracking Data'!O$3:O$1000,"&lt;="&amp;B415,'Tracking Data'!P$3:P$1000,"="&amp;""),"")</f>
        <v/>
      </c>
      <c r="H415" t="str">
        <f t="shared" ca="1" si="29"/>
        <v/>
      </c>
      <c r="I415" t="str">
        <f ca="1">IF(TODAY()&gt;=$A415,COUNTIFS('Tracking Data'!P$3:P$1000,"&lt;="&amp;A415,'Tracking Data'!Q$3:Q$1000,"="&amp;""),"")</f>
        <v/>
      </c>
      <c r="J415" t="str">
        <f ca="1">IF(TODAY()&gt;=$A415,COUNTIFS('Tracking Data'!Q$3:Q$1000,"&lt;="&amp;B415,'Tracking Data'!R$3:R$1000,"="&amp;""),"")</f>
        <v/>
      </c>
      <c r="K415" t="str">
        <f t="shared" ca="1" si="30"/>
        <v/>
      </c>
      <c r="L415" t="str">
        <f ca="1">IF(TODAY()&gt;=A415,COUNTIFS('Tracking Data'!R$3:R$1000,"&lt;="&amp;A415),"")</f>
        <v/>
      </c>
      <c r="M415" t="str">
        <f t="shared" ca="1" si="27"/>
        <v/>
      </c>
    </row>
    <row r="416" spans="1:13" x14ac:dyDescent="0.25">
      <c r="A416" s="4">
        <v>43213</v>
      </c>
      <c r="B416" t="str">
        <f ca="1">IF(TODAY()&gt;=$A416,COUNTIFS('Tracking Data'!K$3:K$1000,"&lt;="&amp;A416,'Tracking Data'!L$3:L$1000,"="&amp;""),"")</f>
        <v/>
      </c>
      <c r="C416" t="str">
        <f ca="1">IF(TODAY()&gt;=$A416,COUNTIFS('Tracking Data'!L$3:L$1000,"&lt;="&amp;B416,'Tracking Data'!M$3:M$1000,"="&amp;""),"")</f>
        <v/>
      </c>
      <c r="D416" t="str">
        <f ca="1">IF(TODAY()&gt;=$A416,COUNTIFS('Tracking Data'!M$3:M$1000,"&lt;="&amp;C416,'Tracking Data'!N$3:N$1000,"="&amp;""),"")</f>
        <v/>
      </c>
      <c r="E416" t="str">
        <f t="shared" ca="1" si="28"/>
        <v/>
      </c>
      <c r="F416" t="str">
        <f ca="1">IF(TODAY()&gt;=$A416,COUNTIFS('Tracking Data'!N$3:N$1000,"&lt;="&amp;A416,'Tracking Data'!O$3:O$1000,"="&amp;""),"")</f>
        <v/>
      </c>
      <c r="G416" t="str">
        <f ca="1">IF(TODAY()&gt;=$A416,COUNTIFS('Tracking Data'!O$3:O$1000,"&lt;="&amp;B416,'Tracking Data'!P$3:P$1000,"="&amp;""),"")</f>
        <v/>
      </c>
      <c r="H416" t="str">
        <f t="shared" ca="1" si="29"/>
        <v/>
      </c>
      <c r="I416" t="str">
        <f ca="1">IF(TODAY()&gt;=$A416,COUNTIFS('Tracking Data'!P$3:P$1000,"&lt;="&amp;A416,'Tracking Data'!Q$3:Q$1000,"="&amp;""),"")</f>
        <v/>
      </c>
      <c r="J416" t="str">
        <f ca="1">IF(TODAY()&gt;=$A416,COUNTIFS('Tracking Data'!Q$3:Q$1000,"&lt;="&amp;B416,'Tracking Data'!R$3:R$1000,"="&amp;""),"")</f>
        <v/>
      </c>
      <c r="K416" t="str">
        <f t="shared" ca="1" si="30"/>
        <v/>
      </c>
      <c r="L416" t="str">
        <f ca="1">IF(TODAY()&gt;=A416,COUNTIFS('Tracking Data'!R$3:R$1000,"&lt;="&amp;A416),"")</f>
        <v/>
      </c>
      <c r="M416" t="str">
        <f t="shared" ca="1" si="27"/>
        <v/>
      </c>
    </row>
    <row r="417" spans="1:13" x14ac:dyDescent="0.25">
      <c r="A417" s="4">
        <v>43214</v>
      </c>
      <c r="B417" t="str">
        <f ca="1">IF(TODAY()&gt;=$A417,COUNTIFS('Tracking Data'!K$3:K$1000,"&lt;="&amp;A417,'Tracking Data'!L$3:L$1000,"="&amp;""),"")</f>
        <v/>
      </c>
      <c r="C417" t="str">
        <f ca="1">IF(TODAY()&gt;=$A417,COUNTIFS('Tracking Data'!L$3:L$1000,"&lt;="&amp;B417,'Tracking Data'!M$3:M$1000,"="&amp;""),"")</f>
        <v/>
      </c>
      <c r="D417" t="str">
        <f ca="1">IF(TODAY()&gt;=$A417,COUNTIFS('Tracking Data'!M$3:M$1000,"&lt;="&amp;C417,'Tracking Data'!N$3:N$1000,"="&amp;""),"")</f>
        <v/>
      </c>
      <c r="E417" t="str">
        <f t="shared" ca="1" si="28"/>
        <v/>
      </c>
      <c r="F417" t="str">
        <f ca="1">IF(TODAY()&gt;=$A417,COUNTIFS('Tracking Data'!N$3:N$1000,"&lt;="&amp;A417,'Tracking Data'!O$3:O$1000,"="&amp;""),"")</f>
        <v/>
      </c>
      <c r="G417" t="str">
        <f ca="1">IF(TODAY()&gt;=$A417,COUNTIFS('Tracking Data'!O$3:O$1000,"&lt;="&amp;B417,'Tracking Data'!P$3:P$1000,"="&amp;""),"")</f>
        <v/>
      </c>
      <c r="H417" t="str">
        <f t="shared" ca="1" si="29"/>
        <v/>
      </c>
      <c r="I417" t="str">
        <f ca="1">IF(TODAY()&gt;=$A417,COUNTIFS('Tracking Data'!P$3:P$1000,"&lt;="&amp;A417,'Tracking Data'!Q$3:Q$1000,"="&amp;""),"")</f>
        <v/>
      </c>
      <c r="J417" t="str">
        <f ca="1">IF(TODAY()&gt;=$A417,COUNTIFS('Tracking Data'!Q$3:Q$1000,"&lt;="&amp;B417,'Tracking Data'!R$3:R$1000,"="&amp;""),"")</f>
        <v/>
      </c>
      <c r="K417" t="str">
        <f t="shared" ca="1" si="30"/>
        <v/>
      </c>
      <c r="L417" t="str">
        <f ca="1">IF(TODAY()&gt;=A417,COUNTIFS('Tracking Data'!R$3:R$1000,"&lt;="&amp;A417),"")</f>
        <v/>
      </c>
      <c r="M417" t="str">
        <f t="shared" ca="1" si="27"/>
        <v/>
      </c>
    </row>
    <row r="418" spans="1:13" x14ac:dyDescent="0.25">
      <c r="A418" s="4">
        <v>43215</v>
      </c>
      <c r="B418" t="str">
        <f ca="1">IF(TODAY()&gt;=$A418,COUNTIFS('Tracking Data'!K$3:K$1000,"&lt;="&amp;A418,'Tracking Data'!L$3:L$1000,"="&amp;""),"")</f>
        <v/>
      </c>
      <c r="C418" t="str">
        <f ca="1">IF(TODAY()&gt;=$A418,COUNTIFS('Tracking Data'!L$3:L$1000,"&lt;="&amp;B418,'Tracking Data'!M$3:M$1000,"="&amp;""),"")</f>
        <v/>
      </c>
      <c r="D418" t="str">
        <f ca="1">IF(TODAY()&gt;=$A418,COUNTIFS('Tracking Data'!M$3:M$1000,"&lt;="&amp;C418,'Tracking Data'!N$3:N$1000,"="&amp;""),"")</f>
        <v/>
      </c>
      <c r="E418" t="str">
        <f t="shared" ca="1" si="28"/>
        <v/>
      </c>
      <c r="F418" t="str">
        <f ca="1">IF(TODAY()&gt;=$A418,COUNTIFS('Tracking Data'!N$3:N$1000,"&lt;="&amp;A418,'Tracking Data'!O$3:O$1000,"="&amp;""),"")</f>
        <v/>
      </c>
      <c r="G418" t="str">
        <f ca="1">IF(TODAY()&gt;=$A418,COUNTIFS('Tracking Data'!O$3:O$1000,"&lt;="&amp;B418,'Tracking Data'!P$3:P$1000,"="&amp;""),"")</f>
        <v/>
      </c>
      <c r="H418" t="str">
        <f t="shared" ca="1" si="29"/>
        <v/>
      </c>
      <c r="I418" t="str">
        <f ca="1">IF(TODAY()&gt;=$A418,COUNTIFS('Tracking Data'!P$3:P$1000,"&lt;="&amp;A418,'Tracking Data'!Q$3:Q$1000,"="&amp;""),"")</f>
        <v/>
      </c>
      <c r="J418" t="str">
        <f ca="1">IF(TODAY()&gt;=$A418,COUNTIFS('Tracking Data'!Q$3:Q$1000,"&lt;="&amp;B418,'Tracking Data'!R$3:R$1000,"="&amp;""),"")</f>
        <v/>
      </c>
      <c r="K418" t="str">
        <f t="shared" ca="1" si="30"/>
        <v/>
      </c>
      <c r="L418" t="str">
        <f ca="1">IF(TODAY()&gt;=A418,COUNTIFS('Tracking Data'!R$3:R$1000,"&lt;="&amp;A418),"")</f>
        <v/>
      </c>
      <c r="M418" t="str">
        <f t="shared" ca="1" si="27"/>
        <v/>
      </c>
    </row>
    <row r="419" spans="1:13" x14ac:dyDescent="0.25">
      <c r="A419" s="4">
        <v>43216</v>
      </c>
      <c r="B419" t="str">
        <f ca="1">IF(TODAY()&gt;=$A419,COUNTIFS('Tracking Data'!K$3:K$1000,"&lt;="&amp;A419,'Tracking Data'!L$3:L$1000,"="&amp;""),"")</f>
        <v/>
      </c>
      <c r="C419" t="str">
        <f ca="1">IF(TODAY()&gt;=$A419,COUNTIFS('Tracking Data'!L$3:L$1000,"&lt;="&amp;B419,'Tracking Data'!M$3:M$1000,"="&amp;""),"")</f>
        <v/>
      </c>
      <c r="D419" t="str">
        <f ca="1">IF(TODAY()&gt;=$A419,COUNTIFS('Tracking Data'!M$3:M$1000,"&lt;="&amp;C419,'Tracking Data'!N$3:N$1000,"="&amp;""),"")</f>
        <v/>
      </c>
      <c r="E419" t="str">
        <f t="shared" ca="1" si="28"/>
        <v/>
      </c>
      <c r="F419" t="str">
        <f ca="1">IF(TODAY()&gt;=$A419,COUNTIFS('Tracking Data'!N$3:N$1000,"&lt;="&amp;A419,'Tracking Data'!O$3:O$1000,"="&amp;""),"")</f>
        <v/>
      </c>
      <c r="G419" t="str">
        <f ca="1">IF(TODAY()&gt;=$A419,COUNTIFS('Tracking Data'!O$3:O$1000,"&lt;="&amp;B419,'Tracking Data'!P$3:P$1000,"="&amp;""),"")</f>
        <v/>
      </c>
      <c r="H419" t="str">
        <f t="shared" ca="1" si="29"/>
        <v/>
      </c>
      <c r="I419" t="str">
        <f ca="1">IF(TODAY()&gt;=$A419,COUNTIFS('Tracking Data'!P$3:P$1000,"&lt;="&amp;A419,'Tracking Data'!Q$3:Q$1000,"="&amp;""),"")</f>
        <v/>
      </c>
      <c r="J419" t="str">
        <f ca="1">IF(TODAY()&gt;=$A419,COUNTIFS('Tracking Data'!Q$3:Q$1000,"&lt;="&amp;B419,'Tracking Data'!R$3:R$1000,"="&amp;""),"")</f>
        <v/>
      </c>
      <c r="K419" t="str">
        <f t="shared" ca="1" si="30"/>
        <v/>
      </c>
      <c r="L419" t="str">
        <f ca="1">IF(TODAY()&gt;=A419,COUNTIFS('Tracking Data'!R$3:R$1000,"&lt;="&amp;A419),"")</f>
        <v/>
      </c>
      <c r="M419" t="str">
        <f t="shared" ca="1" si="27"/>
        <v/>
      </c>
    </row>
    <row r="420" spans="1:13" x14ac:dyDescent="0.25">
      <c r="A420" s="4">
        <v>43217</v>
      </c>
      <c r="B420" t="str">
        <f ca="1">IF(TODAY()&gt;=$A420,COUNTIFS('Tracking Data'!K$3:K$1000,"&lt;="&amp;A420,'Tracking Data'!L$3:L$1000,"="&amp;""),"")</f>
        <v/>
      </c>
      <c r="C420" t="str">
        <f ca="1">IF(TODAY()&gt;=$A420,COUNTIFS('Tracking Data'!L$3:L$1000,"&lt;="&amp;B420,'Tracking Data'!M$3:M$1000,"="&amp;""),"")</f>
        <v/>
      </c>
      <c r="D420" t="str">
        <f ca="1">IF(TODAY()&gt;=$A420,COUNTIFS('Tracking Data'!M$3:M$1000,"&lt;="&amp;C420,'Tracking Data'!N$3:N$1000,"="&amp;""),"")</f>
        <v/>
      </c>
      <c r="E420" t="str">
        <f t="shared" ca="1" si="28"/>
        <v/>
      </c>
      <c r="F420" t="str">
        <f ca="1">IF(TODAY()&gt;=$A420,COUNTIFS('Tracking Data'!N$3:N$1000,"&lt;="&amp;A420,'Tracking Data'!O$3:O$1000,"="&amp;""),"")</f>
        <v/>
      </c>
      <c r="G420" t="str">
        <f ca="1">IF(TODAY()&gt;=$A420,COUNTIFS('Tracking Data'!O$3:O$1000,"&lt;="&amp;B420,'Tracking Data'!P$3:P$1000,"="&amp;""),"")</f>
        <v/>
      </c>
      <c r="H420" t="str">
        <f t="shared" ca="1" si="29"/>
        <v/>
      </c>
      <c r="I420" t="str">
        <f ca="1">IF(TODAY()&gt;=$A420,COUNTIFS('Tracking Data'!P$3:P$1000,"&lt;="&amp;A420,'Tracking Data'!Q$3:Q$1000,"="&amp;""),"")</f>
        <v/>
      </c>
      <c r="J420" t="str">
        <f ca="1">IF(TODAY()&gt;=$A420,COUNTIFS('Tracking Data'!Q$3:Q$1000,"&lt;="&amp;B420,'Tracking Data'!R$3:R$1000,"="&amp;""),"")</f>
        <v/>
      </c>
      <c r="K420" t="str">
        <f t="shared" ca="1" si="30"/>
        <v/>
      </c>
      <c r="L420" t="str">
        <f ca="1">IF(TODAY()&gt;=A420,COUNTIFS('Tracking Data'!R$3:R$1000,"&lt;="&amp;A420),"")</f>
        <v/>
      </c>
      <c r="M420" t="str">
        <f t="shared" ca="1" si="27"/>
        <v/>
      </c>
    </row>
    <row r="421" spans="1:13" x14ac:dyDescent="0.25">
      <c r="A421" s="4">
        <v>43218</v>
      </c>
      <c r="B421" t="str">
        <f ca="1">IF(TODAY()&gt;=$A421,COUNTIFS('Tracking Data'!K$3:K$1000,"&lt;="&amp;A421,'Tracking Data'!L$3:L$1000,"="&amp;""),"")</f>
        <v/>
      </c>
      <c r="C421" t="str">
        <f ca="1">IF(TODAY()&gt;=$A421,COUNTIFS('Tracking Data'!L$3:L$1000,"&lt;="&amp;B421,'Tracking Data'!M$3:M$1000,"="&amp;""),"")</f>
        <v/>
      </c>
      <c r="D421" t="str">
        <f ca="1">IF(TODAY()&gt;=$A421,COUNTIFS('Tracking Data'!M$3:M$1000,"&lt;="&amp;C421,'Tracking Data'!N$3:N$1000,"="&amp;""),"")</f>
        <v/>
      </c>
      <c r="E421" t="str">
        <f t="shared" ca="1" si="28"/>
        <v/>
      </c>
      <c r="F421" t="str">
        <f ca="1">IF(TODAY()&gt;=$A421,COUNTIFS('Tracking Data'!N$3:N$1000,"&lt;="&amp;A421,'Tracking Data'!O$3:O$1000,"="&amp;""),"")</f>
        <v/>
      </c>
      <c r="G421" t="str">
        <f ca="1">IF(TODAY()&gt;=$A421,COUNTIFS('Tracking Data'!O$3:O$1000,"&lt;="&amp;B421,'Tracking Data'!P$3:P$1000,"="&amp;""),"")</f>
        <v/>
      </c>
      <c r="H421" t="str">
        <f t="shared" ca="1" si="29"/>
        <v/>
      </c>
      <c r="I421" t="str">
        <f ca="1">IF(TODAY()&gt;=$A421,COUNTIFS('Tracking Data'!P$3:P$1000,"&lt;="&amp;A421,'Tracking Data'!Q$3:Q$1000,"="&amp;""),"")</f>
        <v/>
      </c>
      <c r="J421" t="str">
        <f ca="1">IF(TODAY()&gt;=$A421,COUNTIFS('Tracking Data'!Q$3:Q$1000,"&lt;="&amp;B421,'Tracking Data'!R$3:R$1000,"="&amp;""),"")</f>
        <v/>
      </c>
      <c r="K421" t="str">
        <f t="shared" ca="1" si="30"/>
        <v/>
      </c>
      <c r="L421" t="str">
        <f ca="1">IF(TODAY()&gt;=A421,COUNTIFS('Tracking Data'!R$3:R$1000,"&lt;="&amp;A421),"")</f>
        <v/>
      </c>
      <c r="M421" t="str">
        <f t="shared" ca="1" si="27"/>
        <v/>
      </c>
    </row>
    <row r="422" spans="1:13" x14ac:dyDescent="0.25">
      <c r="A422" s="4">
        <v>43219</v>
      </c>
      <c r="B422" t="str">
        <f ca="1">IF(TODAY()&gt;=$A422,COUNTIFS('Tracking Data'!K$3:K$1000,"&lt;="&amp;A422,'Tracking Data'!L$3:L$1000,"="&amp;""),"")</f>
        <v/>
      </c>
      <c r="C422" t="str">
        <f ca="1">IF(TODAY()&gt;=$A422,COUNTIFS('Tracking Data'!L$3:L$1000,"&lt;="&amp;B422,'Tracking Data'!M$3:M$1000,"="&amp;""),"")</f>
        <v/>
      </c>
      <c r="D422" t="str">
        <f ca="1">IF(TODAY()&gt;=$A422,COUNTIFS('Tracking Data'!M$3:M$1000,"&lt;="&amp;C422,'Tracking Data'!N$3:N$1000,"="&amp;""),"")</f>
        <v/>
      </c>
      <c r="E422" t="str">
        <f t="shared" ca="1" si="28"/>
        <v/>
      </c>
      <c r="F422" t="str">
        <f ca="1">IF(TODAY()&gt;=$A422,COUNTIFS('Tracking Data'!N$3:N$1000,"&lt;="&amp;A422,'Tracking Data'!O$3:O$1000,"="&amp;""),"")</f>
        <v/>
      </c>
      <c r="G422" t="str">
        <f ca="1">IF(TODAY()&gt;=$A422,COUNTIFS('Tracking Data'!O$3:O$1000,"&lt;="&amp;B422,'Tracking Data'!P$3:P$1000,"="&amp;""),"")</f>
        <v/>
      </c>
      <c r="H422" t="str">
        <f t="shared" ca="1" si="29"/>
        <v/>
      </c>
      <c r="I422" t="str">
        <f ca="1">IF(TODAY()&gt;=$A422,COUNTIFS('Tracking Data'!P$3:P$1000,"&lt;="&amp;A422,'Tracking Data'!Q$3:Q$1000,"="&amp;""),"")</f>
        <v/>
      </c>
      <c r="J422" t="str">
        <f ca="1">IF(TODAY()&gt;=$A422,COUNTIFS('Tracking Data'!Q$3:Q$1000,"&lt;="&amp;B422,'Tracking Data'!R$3:R$1000,"="&amp;""),"")</f>
        <v/>
      </c>
      <c r="K422" t="str">
        <f t="shared" ca="1" si="30"/>
        <v/>
      </c>
      <c r="L422" t="str">
        <f ca="1">IF(TODAY()&gt;=A422,COUNTIFS('Tracking Data'!R$3:R$1000,"&lt;="&amp;A422),"")</f>
        <v/>
      </c>
      <c r="M422" t="str">
        <f t="shared" ca="1" si="27"/>
        <v/>
      </c>
    </row>
    <row r="423" spans="1:13" x14ac:dyDescent="0.25">
      <c r="A423" s="4">
        <v>43220</v>
      </c>
      <c r="B423" t="str">
        <f ca="1">IF(TODAY()&gt;=$A423,COUNTIFS('Tracking Data'!K$3:K$1000,"&lt;="&amp;A423,'Tracking Data'!L$3:L$1000,"="&amp;""),"")</f>
        <v/>
      </c>
      <c r="C423" t="str">
        <f ca="1">IF(TODAY()&gt;=$A423,COUNTIFS('Tracking Data'!L$3:L$1000,"&lt;="&amp;B423,'Tracking Data'!M$3:M$1000,"="&amp;""),"")</f>
        <v/>
      </c>
      <c r="D423" t="str">
        <f ca="1">IF(TODAY()&gt;=$A423,COUNTIFS('Tracking Data'!M$3:M$1000,"&lt;="&amp;C423,'Tracking Data'!N$3:N$1000,"="&amp;""),"")</f>
        <v/>
      </c>
      <c r="E423" t="str">
        <f t="shared" ca="1" si="28"/>
        <v/>
      </c>
      <c r="F423" t="str">
        <f ca="1">IF(TODAY()&gt;=$A423,COUNTIFS('Tracking Data'!N$3:N$1000,"&lt;="&amp;A423,'Tracking Data'!O$3:O$1000,"="&amp;""),"")</f>
        <v/>
      </c>
      <c r="G423" t="str">
        <f ca="1">IF(TODAY()&gt;=$A423,COUNTIFS('Tracking Data'!O$3:O$1000,"&lt;="&amp;B423,'Tracking Data'!P$3:P$1000,"="&amp;""),"")</f>
        <v/>
      </c>
      <c r="H423" t="str">
        <f t="shared" ca="1" si="29"/>
        <v/>
      </c>
      <c r="I423" t="str">
        <f ca="1">IF(TODAY()&gt;=$A423,COUNTIFS('Tracking Data'!P$3:P$1000,"&lt;="&amp;A423,'Tracking Data'!Q$3:Q$1000,"="&amp;""),"")</f>
        <v/>
      </c>
      <c r="J423" t="str">
        <f ca="1">IF(TODAY()&gt;=$A423,COUNTIFS('Tracking Data'!Q$3:Q$1000,"&lt;="&amp;B423,'Tracking Data'!R$3:R$1000,"="&amp;""),"")</f>
        <v/>
      </c>
      <c r="K423" t="str">
        <f t="shared" ca="1" si="30"/>
        <v/>
      </c>
      <c r="L423" t="str">
        <f ca="1">IF(TODAY()&gt;=A423,COUNTIFS('Tracking Data'!R$3:R$1000,"&lt;="&amp;A423),"")</f>
        <v/>
      </c>
      <c r="M423" t="str">
        <f t="shared" ca="1" si="27"/>
        <v/>
      </c>
    </row>
    <row r="424" spans="1:13" x14ac:dyDescent="0.25">
      <c r="A424" s="4">
        <v>43221</v>
      </c>
      <c r="B424" t="str">
        <f ca="1">IF(TODAY()&gt;=$A424,COUNTIFS('Tracking Data'!K$3:K$1000,"&lt;="&amp;A424,'Tracking Data'!L$3:L$1000,"="&amp;""),"")</f>
        <v/>
      </c>
      <c r="C424" t="str">
        <f ca="1">IF(TODAY()&gt;=$A424,COUNTIFS('Tracking Data'!L$3:L$1000,"&lt;="&amp;B424,'Tracking Data'!M$3:M$1000,"="&amp;""),"")</f>
        <v/>
      </c>
      <c r="D424" t="str">
        <f ca="1">IF(TODAY()&gt;=$A424,COUNTIFS('Tracking Data'!M$3:M$1000,"&lt;="&amp;C424,'Tracking Data'!N$3:N$1000,"="&amp;""),"")</f>
        <v/>
      </c>
      <c r="E424" t="str">
        <f t="shared" ca="1" si="28"/>
        <v/>
      </c>
      <c r="F424" t="str">
        <f ca="1">IF(TODAY()&gt;=$A424,COUNTIFS('Tracking Data'!N$3:N$1000,"&lt;="&amp;A424,'Tracking Data'!O$3:O$1000,"="&amp;""),"")</f>
        <v/>
      </c>
      <c r="G424" t="str">
        <f ca="1">IF(TODAY()&gt;=$A424,COUNTIFS('Tracking Data'!O$3:O$1000,"&lt;="&amp;B424,'Tracking Data'!P$3:P$1000,"="&amp;""),"")</f>
        <v/>
      </c>
      <c r="H424" t="str">
        <f t="shared" ca="1" si="29"/>
        <v/>
      </c>
      <c r="I424" t="str">
        <f ca="1">IF(TODAY()&gt;=$A424,COUNTIFS('Tracking Data'!P$3:P$1000,"&lt;="&amp;A424,'Tracking Data'!Q$3:Q$1000,"="&amp;""),"")</f>
        <v/>
      </c>
      <c r="J424" t="str">
        <f ca="1">IF(TODAY()&gt;=$A424,COUNTIFS('Tracking Data'!Q$3:Q$1000,"&lt;="&amp;B424,'Tracking Data'!R$3:R$1000,"="&amp;""),"")</f>
        <v/>
      </c>
      <c r="K424" t="str">
        <f t="shared" ca="1" si="30"/>
        <v/>
      </c>
      <c r="L424" t="str">
        <f ca="1">IF(TODAY()&gt;=A424,COUNTIFS('Tracking Data'!R$3:R$1000,"&lt;="&amp;A424),"")</f>
        <v/>
      </c>
      <c r="M424" t="str">
        <f t="shared" ca="1" si="27"/>
        <v/>
      </c>
    </row>
    <row r="425" spans="1:13" x14ac:dyDescent="0.25">
      <c r="A425" s="4">
        <v>43222</v>
      </c>
      <c r="B425" t="str">
        <f ca="1">IF(TODAY()&gt;=$A425,COUNTIFS('Tracking Data'!K$3:K$1000,"&lt;="&amp;A425,'Tracking Data'!L$3:L$1000,"="&amp;""),"")</f>
        <v/>
      </c>
      <c r="C425" t="str">
        <f ca="1">IF(TODAY()&gt;=$A425,COUNTIFS('Tracking Data'!L$3:L$1000,"&lt;="&amp;B425,'Tracking Data'!M$3:M$1000,"="&amp;""),"")</f>
        <v/>
      </c>
      <c r="D425" t="str">
        <f ca="1">IF(TODAY()&gt;=$A425,COUNTIFS('Tracking Data'!M$3:M$1000,"&lt;="&amp;C425,'Tracking Data'!N$3:N$1000,"="&amp;""),"")</f>
        <v/>
      </c>
      <c r="E425" t="str">
        <f t="shared" ca="1" si="28"/>
        <v/>
      </c>
      <c r="F425" t="str">
        <f ca="1">IF(TODAY()&gt;=$A425,COUNTIFS('Tracking Data'!N$3:N$1000,"&lt;="&amp;A425,'Tracking Data'!O$3:O$1000,"="&amp;""),"")</f>
        <v/>
      </c>
      <c r="G425" t="str">
        <f ca="1">IF(TODAY()&gt;=$A425,COUNTIFS('Tracking Data'!O$3:O$1000,"&lt;="&amp;B425,'Tracking Data'!P$3:P$1000,"="&amp;""),"")</f>
        <v/>
      </c>
      <c r="H425" t="str">
        <f t="shared" ca="1" si="29"/>
        <v/>
      </c>
      <c r="I425" t="str">
        <f ca="1">IF(TODAY()&gt;=$A425,COUNTIFS('Tracking Data'!P$3:P$1000,"&lt;="&amp;A425,'Tracking Data'!Q$3:Q$1000,"="&amp;""),"")</f>
        <v/>
      </c>
      <c r="J425" t="str">
        <f ca="1">IF(TODAY()&gt;=$A425,COUNTIFS('Tracking Data'!Q$3:Q$1000,"&lt;="&amp;B425,'Tracking Data'!R$3:R$1000,"="&amp;""),"")</f>
        <v/>
      </c>
      <c r="K425" t="str">
        <f t="shared" ca="1" si="30"/>
        <v/>
      </c>
      <c r="L425" t="str">
        <f ca="1">IF(TODAY()&gt;=A425,COUNTIFS('Tracking Data'!R$3:R$1000,"&lt;="&amp;A425),"")</f>
        <v/>
      </c>
      <c r="M425" t="str">
        <f t="shared" ca="1" si="27"/>
        <v/>
      </c>
    </row>
    <row r="426" spans="1:13" x14ac:dyDescent="0.25">
      <c r="A426" s="4">
        <v>43223</v>
      </c>
      <c r="B426" t="str">
        <f ca="1">IF(TODAY()&gt;=$A426,COUNTIFS('Tracking Data'!K$3:K$1000,"&lt;="&amp;A426,'Tracking Data'!L$3:L$1000,"="&amp;""),"")</f>
        <v/>
      </c>
      <c r="C426" t="str">
        <f ca="1">IF(TODAY()&gt;=$A426,COUNTIFS('Tracking Data'!L$3:L$1000,"&lt;="&amp;B426,'Tracking Data'!M$3:M$1000,"="&amp;""),"")</f>
        <v/>
      </c>
      <c r="D426" t="str">
        <f ca="1">IF(TODAY()&gt;=$A426,COUNTIFS('Tracking Data'!M$3:M$1000,"&lt;="&amp;C426,'Tracking Data'!N$3:N$1000,"="&amp;""),"")</f>
        <v/>
      </c>
      <c r="E426" t="str">
        <f t="shared" ca="1" si="28"/>
        <v/>
      </c>
      <c r="F426" t="str">
        <f ca="1">IF(TODAY()&gt;=$A426,COUNTIFS('Tracking Data'!N$3:N$1000,"&lt;="&amp;A426,'Tracking Data'!O$3:O$1000,"="&amp;""),"")</f>
        <v/>
      </c>
      <c r="G426" t="str">
        <f ca="1">IF(TODAY()&gt;=$A426,COUNTIFS('Tracking Data'!O$3:O$1000,"&lt;="&amp;B426,'Tracking Data'!P$3:P$1000,"="&amp;""),"")</f>
        <v/>
      </c>
      <c r="H426" t="str">
        <f t="shared" ca="1" si="29"/>
        <v/>
      </c>
      <c r="I426" t="str">
        <f ca="1">IF(TODAY()&gt;=$A426,COUNTIFS('Tracking Data'!P$3:P$1000,"&lt;="&amp;A426,'Tracking Data'!Q$3:Q$1000,"="&amp;""),"")</f>
        <v/>
      </c>
      <c r="J426" t="str">
        <f ca="1">IF(TODAY()&gt;=$A426,COUNTIFS('Tracking Data'!Q$3:Q$1000,"&lt;="&amp;B426,'Tracking Data'!R$3:R$1000,"="&amp;""),"")</f>
        <v/>
      </c>
      <c r="K426" t="str">
        <f t="shared" ca="1" si="30"/>
        <v/>
      </c>
      <c r="L426" t="str">
        <f ca="1">IF(TODAY()&gt;=A426,COUNTIFS('Tracking Data'!R$3:R$1000,"&lt;="&amp;A426),"")</f>
        <v/>
      </c>
      <c r="M426" t="str">
        <f t="shared" ca="1" si="27"/>
        <v/>
      </c>
    </row>
    <row r="427" spans="1:13" x14ac:dyDescent="0.25">
      <c r="A427" s="4">
        <v>43224</v>
      </c>
      <c r="B427" t="str">
        <f ca="1">IF(TODAY()&gt;=$A427,COUNTIFS('Tracking Data'!K$3:K$1000,"&lt;="&amp;A427,'Tracking Data'!L$3:L$1000,"="&amp;""),"")</f>
        <v/>
      </c>
      <c r="C427" t="str">
        <f ca="1">IF(TODAY()&gt;=$A427,COUNTIFS('Tracking Data'!L$3:L$1000,"&lt;="&amp;B427,'Tracking Data'!M$3:M$1000,"="&amp;""),"")</f>
        <v/>
      </c>
      <c r="D427" t="str">
        <f ca="1">IF(TODAY()&gt;=$A427,COUNTIFS('Tracking Data'!M$3:M$1000,"&lt;="&amp;C427,'Tracking Data'!N$3:N$1000,"="&amp;""),"")</f>
        <v/>
      </c>
      <c r="E427" t="str">
        <f t="shared" ca="1" si="28"/>
        <v/>
      </c>
      <c r="F427" t="str">
        <f ca="1">IF(TODAY()&gt;=$A427,COUNTIFS('Tracking Data'!N$3:N$1000,"&lt;="&amp;A427,'Tracking Data'!O$3:O$1000,"="&amp;""),"")</f>
        <v/>
      </c>
      <c r="G427" t="str">
        <f ca="1">IF(TODAY()&gt;=$A427,COUNTIFS('Tracking Data'!O$3:O$1000,"&lt;="&amp;B427,'Tracking Data'!P$3:P$1000,"="&amp;""),"")</f>
        <v/>
      </c>
      <c r="H427" t="str">
        <f t="shared" ca="1" si="29"/>
        <v/>
      </c>
      <c r="I427" t="str">
        <f ca="1">IF(TODAY()&gt;=$A427,COUNTIFS('Tracking Data'!P$3:P$1000,"&lt;="&amp;A427,'Tracking Data'!Q$3:Q$1000,"="&amp;""),"")</f>
        <v/>
      </c>
      <c r="J427" t="str">
        <f ca="1">IF(TODAY()&gt;=$A427,COUNTIFS('Tracking Data'!Q$3:Q$1000,"&lt;="&amp;B427,'Tracking Data'!R$3:R$1000,"="&amp;""),"")</f>
        <v/>
      </c>
      <c r="K427" t="str">
        <f t="shared" ca="1" si="30"/>
        <v/>
      </c>
      <c r="L427" t="str">
        <f ca="1">IF(TODAY()&gt;=A427,COUNTIFS('Tracking Data'!R$3:R$1000,"&lt;="&amp;A427),"")</f>
        <v/>
      </c>
      <c r="M427" t="str">
        <f t="shared" ca="1" si="27"/>
        <v/>
      </c>
    </row>
    <row r="428" spans="1:13" x14ac:dyDescent="0.25">
      <c r="A428" s="4">
        <v>43225</v>
      </c>
      <c r="B428" t="str">
        <f ca="1">IF(TODAY()&gt;=$A428,COUNTIFS('Tracking Data'!K$3:K$1000,"&lt;="&amp;A428,'Tracking Data'!L$3:L$1000,"="&amp;""),"")</f>
        <v/>
      </c>
      <c r="C428" t="str">
        <f ca="1">IF(TODAY()&gt;=$A428,COUNTIFS('Tracking Data'!L$3:L$1000,"&lt;="&amp;B428,'Tracking Data'!M$3:M$1000,"="&amp;""),"")</f>
        <v/>
      </c>
      <c r="D428" t="str">
        <f ca="1">IF(TODAY()&gt;=$A428,COUNTIFS('Tracking Data'!M$3:M$1000,"&lt;="&amp;C428,'Tracking Data'!N$3:N$1000,"="&amp;""),"")</f>
        <v/>
      </c>
      <c r="E428" t="str">
        <f t="shared" ca="1" si="28"/>
        <v/>
      </c>
      <c r="F428" t="str">
        <f ca="1">IF(TODAY()&gt;=$A428,COUNTIFS('Tracking Data'!N$3:N$1000,"&lt;="&amp;A428,'Tracking Data'!O$3:O$1000,"="&amp;""),"")</f>
        <v/>
      </c>
      <c r="G428" t="str">
        <f ca="1">IF(TODAY()&gt;=$A428,COUNTIFS('Tracking Data'!O$3:O$1000,"&lt;="&amp;B428,'Tracking Data'!P$3:P$1000,"="&amp;""),"")</f>
        <v/>
      </c>
      <c r="H428" t="str">
        <f t="shared" ca="1" si="29"/>
        <v/>
      </c>
      <c r="I428" t="str">
        <f ca="1">IF(TODAY()&gt;=$A428,COUNTIFS('Tracking Data'!P$3:P$1000,"&lt;="&amp;A428,'Tracking Data'!Q$3:Q$1000,"="&amp;""),"")</f>
        <v/>
      </c>
      <c r="J428" t="str">
        <f ca="1">IF(TODAY()&gt;=$A428,COUNTIFS('Tracking Data'!Q$3:Q$1000,"&lt;="&amp;B428,'Tracking Data'!R$3:R$1000,"="&amp;""),"")</f>
        <v/>
      </c>
      <c r="K428" t="str">
        <f t="shared" ca="1" si="30"/>
        <v/>
      </c>
      <c r="L428" t="str">
        <f ca="1">IF(TODAY()&gt;=A428,COUNTIFS('Tracking Data'!R$3:R$1000,"&lt;="&amp;A428),"")</f>
        <v/>
      </c>
      <c r="M428" t="str">
        <f t="shared" ca="1" si="27"/>
        <v/>
      </c>
    </row>
    <row r="429" spans="1:13" x14ac:dyDescent="0.25">
      <c r="A429" s="4">
        <v>43226</v>
      </c>
      <c r="B429" t="str">
        <f ca="1">IF(TODAY()&gt;=$A429,COUNTIFS('Tracking Data'!K$3:K$1000,"&lt;="&amp;A429,'Tracking Data'!L$3:L$1000,"="&amp;""),"")</f>
        <v/>
      </c>
      <c r="C429" t="str">
        <f ca="1">IF(TODAY()&gt;=$A429,COUNTIFS('Tracking Data'!L$3:L$1000,"&lt;="&amp;B429,'Tracking Data'!M$3:M$1000,"="&amp;""),"")</f>
        <v/>
      </c>
      <c r="D429" t="str">
        <f ca="1">IF(TODAY()&gt;=$A429,COUNTIFS('Tracking Data'!M$3:M$1000,"&lt;="&amp;C429,'Tracking Data'!N$3:N$1000,"="&amp;""),"")</f>
        <v/>
      </c>
      <c r="E429" t="str">
        <f t="shared" ca="1" si="28"/>
        <v/>
      </c>
      <c r="F429" t="str">
        <f ca="1">IF(TODAY()&gt;=$A429,COUNTIFS('Tracking Data'!N$3:N$1000,"&lt;="&amp;A429,'Tracking Data'!O$3:O$1000,"="&amp;""),"")</f>
        <v/>
      </c>
      <c r="G429" t="str">
        <f ca="1">IF(TODAY()&gt;=$A429,COUNTIFS('Tracking Data'!O$3:O$1000,"&lt;="&amp;B429,'Tracking Data'!P$3:P$1000,"="&amp;""),"")</f>
        <v/>
      </c>
      <c r="H429" t="str">
        <f t="shared" ca="1" si="29"/>
        <v/>
      </c>
      <c r="I429" t="str">
        <f ca="1">IF(TODAY()&gt;=$A429,COUNTIFS('Tracking Data'!P$3:P$1000,"&lt;="&amp;A429,'Tracking Data'!Q$3:Q$1000,"="&amp;""),"")</f>
        <v/>
      </c>
      <c r="J429" t="str">
        <f ca="1">IF(TODAY()&gt;=$A429,COUNTIFS('Tracking Data'!Q$3:Q$1000,"&lt;="&amp;B429,'Tracking Data'!R$3:R$1000,"="&amp;""),"")</f>
        <v/>
      </c>
      <c r="K429" t="str">
        <f t="shared" ca="1" si="30"/>
        <v/>
      </c>
      <c r="L429" t="str">
        <f ca="1">IF(TODAY()&gt;=A429,COUNTIFS('Tracking Data'!R$3:R$1000,"&lt;="&amp;A429),"")</f>
        <v/>
      </c>
      <c r="M429" t="str">
        <f t="shared" ca="1" si="27"/>
        <v/>
      </c>
    </row>
    <row r="430" spans="1:13" x14ac:dyDescent="0.25">
      <c r="A430" s="4">
        <v>43227</v>
      </c>
      <c r="B430" t="str">
        <f ca="1">IF(TODAY()&gt;=$A430,COUNTIFS('Tracking Data'!K$3:K$1000,"&lt;="&amp;A430,'Tracking Data'!L$3:L$1000,"="&amp;""),"")</f>
        <v/>
      </c>
      <c r="C430" t="str">
        <f ca="1">IF(TODAY()&gt;=$A430,COUNTIFS('Tracking Data'!L$3:L$1000,"&lt;="&amp;B430,'Tracking Data'!M$3:M$1000,"="&amp;""),"")</f>
        <v/>
      </c>
      <c r="D430" t="str">
        <f ca="1">IF(TODAY()&gt;=$A430,COUNTIFS('Tracking Data'!M$3:M$1000,"&lt;="&amp;C430,'Tracking Data'!N$3:N$1000,"="&amp;""),"")</f>
        <v/>
      </c>
      <c r="E430" t="str">
        <f t="shared" ca="1" si="28"/>
        <v/>
      </c>
      <c r="F430" t="str">
        <f ca="1">IF(TODAY()&gt;=$A430,COUNTIFS('Tracking Data'!N$3:N$1000,"&lt;="&amp;A430,'Tracking Data'!O$3:O$1000,"="&amp;""),"")</f>
        <v/>
      </c>
      <c r="G430" t="str">
        <f ca="1">IF(TODAY()&gt;=$A430,COUNTIFS('Tracking Data'!O$3:O$1000,"&lt;="&amp;B430,'Tracking Data'!P$3:P$1000,"="&amp;""),"")</f>
        <v/>
      </c>
      <c r="H430" t="str">
        <f t="shared" ca="1" si="29"/>
        <v/>
      </c>
      <c r="I430" t="str">
        <f ca="1">IF(TODAY()&gt;=$A430,COUNTIFS('Tracking Data'!P$3:P$1000,"&lt;="&amp;A430,'Tracking Data'!Q$3:Q$1000,"="&amp;""),"")</f>
        <v/>
      </c>
      <c r="J430" t="str">
        <f ca="1">IF(TODAY()&gt;=$A430,COUNTIFS('Tracking Data'!Q$3:Q$1000,"&lt;="&amp;B430,'Tracking Data'!R$3:R$1000,"="&amp;""),"")</f>
        <v/>
      </c>
      <c r="K430" t="str">
        <f t="shared" ca="1" si="30"/>
        <v/>
      </c>
      <c r="L430" t="str">
        <f ca="1">IF(TODAY()&gt;=A430,COUNTIFS('Tracking Data'!R$3:R$1000,"&lt;="&amp;A430),"")</f>
        <v/>
      </c>
      <c r="M430" t="str">
        <f t="shared" ca="1" si="27"/>
        <v/>
      </c>
    </row>
    <row r="431" spans="1:13" x14ac:dyDescent="0.25">
      <c r="A431" s="4">
        <v>43228</v>
      </c>
      <c r="B431" t="str">
        <f ca="1">IF(TODAY()&gt;=$A431,COUNTIFS('Tracking Data'!K$3:K$1000,"&lt;="&amp;A431,'Tracking Data'!L$3:L$1000,"="&amp;""),"")</f>
        <v/>
      </c>
      <c r="C431" t="str">
        <f ca="1">IF(TODAY()&gt;=$A431,COUNTIFS('Tracking Data'!L$3:L$1000,"&lt;="&amp;B431,'Tracking Data'!M$3:M$1000,"="&amp;""),"")</f>
        <v/>
      </c>
      <c r="D431" t="str">
        <f ca="1">IF(TODAY()&gt;=$A431,COUNTIFS('Tracking Data'!M$3:M$1000,"&lt;="&amp;C431,'Tracking Data'!N$3:N$1000,"="&amp;""),"")</f>
        <v/>
      </c>
      <c r="E431" t="str">
        <f t="shared" ca="1" si="28"/>
        <v/>
      </c>
      <c r="F431" t="str">
        <f ca="1">IF(TODAY()&gt;=$A431,COUNTIFS('Tracking Data'!N$3:N$1000,"&lt;="&amp;A431,'Tracking Data'!O$3:O$1000,"="&amp;""),"")</f>
        <v/>
      </c>
      <c r="G431" t="str">
        <f ca="1">IF(TODAY()&gt;=$A431,COUNTIFS('Tracking Data'!O$3:O$1000,"&lt;="&amp;B431,'Tracking Data'!P$3:P$1000,"="&amp;""),"")</f>
        <v/>
      </c>
      <c r="H431" t="str">
        <f t="shared" ca="1" si="29"/>
        <v/>
      </c>
      <c r="I431" t="str">
        <f ca="1">IF(TODAY()&gt;=$A431,COUNTIFS('Tracking Data'!P$3:P$1000,"&lt;="&amp;A431,'Tracking Data'!Q$3:Q$1000,"="&amp;""),"")</f>
        <v/>
      </c>
      <c r="J431" t="str">
        <f ca="1">IF(TODAY()&gt;=$A431,COUNTIFS('Tracking Data'!Q$3:Q$1000,"&lt;="&amp;B431,'Tracking Data'!R$3:R$1000,"="&amp;""),"")</f>
        <v/>
      </c>
      <c r="K431" t="str">
        <f t="shared" ca="1" si="30"/>
        <v/>
      </c>
      <c r="L431" t="str">
        <f ca="1">IF(TODAY()&gt;=A431,COUNTIFS('Tracking Data'!R$3:R$1000,"&lt;="&amp;A431),"")</f>
        <v/>
      </c>
      <c r="M431" t="str">
        <f t="shared" ca="1" si="27"/>
        <v/>
      </c>
    </row>
    <row r="432" spans="1:13" x14ac:dyDescent="0.25">
      <c r="A432" s="4">
        <v>43229</v>
      </c>
      <c r="B432" t="str">
        <f ca="1">IF(TODAY()&gt;=$A432,COUNTIFS('Tracking Data'!K$3:K$1000,"&lt;="&amp;A432,'Tracking Data'!L$3:L$1000,"="&amp;""),"")</f>
        <v/>
      </c>
      <c r="C432" t="str">
        <f ca="1">IF(TODAY()&gt;=$A432,COUNTIFS('Tracking Data'!L$3:L$1000,"&lt;="&amp;B432,'Tracking Data'!M$3:M$1000,"="&amp;""),"")</f>
        <v/>
      </c>
      <c r="D432" t="str">
        <f ca="1">IF(TODAY()&gt;=$A432,COUNTIFS('Tracking Data'!M$3:M$1000,"&lt;="&amp;C432,'Tracking Data'!N$3:N$1000,"="&amp;""),"")</f>
        <v/>
      </c>
      <c r="E432" t="str">
        <f t="shared" ca="1" si="28"/>
        <v/>
      </c>
      <c r="F432" t="str">
        <f ca="1">IF(TODAY()&gt;=$A432,COUNTIFS('Tracking Data'!N$3:N$1000,"&lt;="&amp;A432,'Tracking Data'!O$3:O$1000,"="&amp;""),"")</f>
        <v/>
      </c>
      <c r="G432" t="str">
        <f ca="1">IF(TODAY()&gt;=$A432,COUNTIFS('Tracking Data'!O$3:O$1000,"&lt;="&amp;B432,'Tracking Data'!P$3:P$1000,"="&amp;""),"")</f>
        <v/>
      </c>
      <c r="H432" t="str">
        <f t="shared" ca="1" si="29"/>
        <v/>
      </c>
      <c r="I432" t="str">
        <f ca="1">IF(TODAY()&gt;=$A432,COUNTIFS('Tracking Data'!P$3:P$1000,"&lt;="&amp;A432,'Tracking Data'!Q$3:Q$1000,"="&amp;""),"")</f>
        <v/>
      </c>
      <c r="J432" t="str">
        <f ca="1">IF(TODAY()&gt;=$A432,COUNTIFS('Tracking Data'!Q$3:Q$1000,"&lt;="&amp;B432,'Tracking Data'!R$3:R$1000,"="&amp;""),"")</f>
        <v/>
      </c>
      <c r="K432" t="str">
        <f t="shared" ca="1" si="30"/>
        <v/>
      </c>
      <c r="L432" t="str">
        <f ca="1">IF(TODAY()&gt;=A432,COUNTIFS('Tracking Data'!R$3:R$1000,"&lt;="&amp;A432),"")</f>
        <v/>
      </c>
      <c r="M432" t="str">
        <f t="shared" ca="1" si="27"/>
        <v/>
      </c>
    </row>
    <row r="433" spans="1:13" x14ac:dyDescent="0.25">
      <c r="A433" s="4">
        <v>43230</v>
      </c>
      <c r="B433" t="str">
        <f ca="1">IF(TODAY()&gt;=$A433,COUNTIFS('Tracking Data'!K$3:K$1000,"&lt;="&amp;A433,'Tracking Data'!L$3:L$1000,"="&amp;""),"")</f>
        <v/>
      </c>
      <c r="C433" t="str">
        <f ca="1">IF(TODAY()&gt;=$A433,COUNTIFS('Tracking Data'!L$3:L$1000,"&lt;="&amp;B433,'Tracking Data'!M$3:M$1000,"="&amp;""),"")</f>
        <v/>
      </c>
      <c r="D433" t="str">
        <f ca="1">IF(TODAY()&gt;=$A433,COUNTIFS('Tracking Data'!M$3:M$1000,"&lt;="&amp;C433,'Tracking Data'!N$3:N$1000,"="&amp;""),"")</f>
        <v/>
      </c>
      <c r="E433" t="str">
        <f t="shared" ca="1" si="28"/>
        <v/>
      </c>
      <c r="F433" t="str">
        <f ca="1">IF(TODAY()&gt;=$A433,COUNTIFS('Tracking Data'!N$3:N$1000,"&lt;="&amp;A433,'Tracking Data'!O$3:O$1000,"="&amp;""),"")</f>
        <v/>
      </c>
      <c r="G433" t="str">
        <f ca="1">IF(TODAY()&gt;=$A433,COUNTIFS('Tracking Data'!O$3:O$1000,"&lt;="&amp;B433,'Tracking Data'!P$3:P$1000,"="&amp;""),"")</f>
        <v/>
      </c>
      <c r="H433" t="str">
        <f t="shared" ca="1" si="29"/>
        <v/>
      </c>
      <c r="I433" t="str">
        <f ca="1">IF(TODAY()&gt;=$A433,COUNTIFS('Tracking Data'!P$3:P$1000,"&lt;="&amp;A433,'Tracking Data'!Q$3:Q$1000,"="&amp;""),"")</f>
        <v/>
      </c>
      <c r="J433" t="str">
        <f ca="1">IF(TODAY()&gt;=$A433,COUNTIFS('Tracking Data'!Q$3:Q$1000,"&lt;="&amp;B433,'Tracking Data'!R$3:R$1000,"="&amp;""),"")</f>
        <v/>
      </c>
      <c r="K433" t="str">
        <f t="shared" ca="1" si="30"/>
        <v/>
      </c>
      <c r="L433" t="str">
        <f ca="1">IF(TODAY()&gt;=A433,COUNTIFS('Tracking Data'!R$3:R$1000,"&lt;="&amp;A433),"")</f>
        <v/>
      </c>
      <c r="M433" t="str">
        <f t="shared" ca="1" si="27"/>
        <v/>
      </c>
    </row>
    <row r="434" spans="1:13" x14ac:dyDescent="0.25">
      <c r="A434" s="4">
        <v>43231</v>
      </c>
      <c r="B434" t="str">
        <f ca="1">IF(TODAY()&gt;=$A434,COUNTIFS('Tracking Data'!K$3:K$1000,"&lt;="&amp;A434,'Tracking Data'!L$3:L$1000,"="&amp;""),"")</f>
        <v/>
      </c>
      <c r="C434" t="str">
        <f ca="1">IF(TODAY()&gt;=$A434,COUNTIFS('Tracking Data'!L$3:L$1000,"&lt;="&amp;B434,'Tracking Data'!M$3:M$1000,"="&amp;""),"")</f>
        <v/>
      </c>
      <c r="D434" t="str">
        <f ca="1">IF(TODAY()&gt;=$A434,COUNTIFS('Tracking Data'!M$3:M$1000,"&lt;="&amp;C434,'Tracking Data'!N$3:N$1000,"="&amp;""),"")</f>
        <v/>
      </c>
      <c r="E434" t="str">
        <f t="shared" ca="1" si="28"/>
        <v/>
      </c>
      <c r="F434" t="str">
        <f ca="1">IF(TODAY()&gt;=$A434,COUNTIFS('Tracking Data'!N$3:N$1000,"&lt;="&amp;A434,'Tracking Data'!O$3:O$1000,"="&amp;""),"")</f>
        <v/>
      </c>
      <c r="G434" t="str">
        <f ca="1">IF(TODAY()&gt;=$A434,COUNTIFS('Tracking Data'!O$3:O$1000,"&lt;="&amp;B434,'Tracking Data'!P$3:P$1000,"="&amp;""),"")</f>
        <v/>
      </c>
      <c r="H434" t="str">
        <f t="shared" ca="1" si="29"/>
        <v/>
      </c>
      <c r="I434" t="str">
        <f ca="1">IF(TODAY()&gt;=$A434,COUNTIFS('Tracking Data'!P$3:P$1000,"&lt;="&amp;A434,'Tracking Data'!Q$3:Q$1000,"="&amp;""),"")</f>
        <v/>
      </c>
      <c r="J434" t="str">
        <f ca="1">IF(TODAY()&gt;=$A434,COUNTIFS('Tracking Data'!Q$3:Q$1000,"&lt;="&amp;B434,'Tracking Data'!R$3:R$1000,"="&amp;""),"")</f>
        <v/>
      </c>
      <c r="K434" t="str">
        <f t="shared" ca="1" si="30"/>
        <v/>
      </c>
      <c r="L434" t="str">
        <f ca="1">IF(TODAY()&gt;=A434,COUNTIFS('Tracking Data'!R$3:R$1000,"&lt;="&amp;A434),"")</f>
        <v/>
      </c>
      <c r="M434" t="str">
        <f t="shared" ca="1" si="27"/>
        <v/>
      </c>
    </row>
    <row r="435" spans="1:13" x14ac:dyDescent="0.25">
      <c r="A435" s="4">
        <v>43232</v>
      </c>
      <c r="B435" t="str">
        <f ca="1">IF(TODAY()&gt;=$A435,COUNTIFS('Tracking Data'!K$3:K$1000,"&lt;="&amp;A435,'Tracking Data'!L$3:L$1000,"="&amp;""),"")</f>
        <v/>
      </c>
      <c r="C435" t="str">
        <f ca="1">IF(TODAY()&gt;=$A435,COUNTIFS('Tracking Data'!L$3:L$1000,"&lt;="&amp;B435,'Tracking Data'!M$3:M$1000,"="&amp;""),"")</f>
        <v/>
      </c>
      <c r="D435" t="str">
        <f ca="1">IF(TODAY()&gt;=$A435,COUNTIFS('Tracking Data'!M$3:M$1000,"&lt;="&amp;C435,'Tracking Data'!N$3:N$1000,"="&amp;""),"")</f>
        <v/>
      </c>
      <c r="E435" t="str">
        <f t="shared" ca="1" si="28"/>
        <v/>
      </c>
      <c r="F435" t="str">
        <f ca="1">IF(TODAY()&gt;=$A435,COUNTIFS('Tracking Data'!N$3:N$1000,"&lt;="&amp;A435,'Tracking Data'!O$3:O$1000,"="&amp;""),"")</f>
        <v/>
      </c>
      <c r="G435" t="str">
        <f ca="1">IF(TODAY()&gt;=$A435,COUNTIFS('Tracking Data'!O$3:O$1000,"&lt;="&amp;B435,'Tracking Data'!P$3:P$1000,"="&amp;""),"")</f>
        <v/>
      </c>
      <c r="H435" t="str">
        <f t="shared" ca="1" si="29"/>
        <v/>
      </c>
      <c r="I435" t="str">
        <f ca="1">IF(TODAY()&gt;=$A435,COUNTIFS('Tracking Data'!P$3:P$1000,"&lt;="&amp;A435,'Tracking Data'!Q$3:Q$1000,"="&amp;""),"")</f>
        <v/>
      </c>
      <c r="J435" t="str">
        <f ca="1">IF(TODAY()&gt;=$A435,COUNTIFS('Tracking Data'!Q$3:Q$1000,"&lt;="&amp;B435,'Tracking Data'!R$3:R$1000,"="&amp;""),"")</f>
        <v/>
      </c>
      <c r="K435" t="str">
        <f t="shared" ca="1" si="30"/>
        <v/>
      </c>
      <c r="L435" t="str">
        <f ca="1">IF(TODAY()&gt;=A435,COUNTIFS('Tracking Data'!R$3:R$1000,"&lt;="&amp;A435),"")</f>
        <v/>
      </c>
      <c r="M435" t="str">
        <f t="shared" ca="1" si="27"/>
        <v/>
      </c>
    </row>
    <row r="436" spans="1:13" x14ac:dyDescent="0.25">
      <c r="A436" s="4">
        <v>43233</v>
      </c>
      <c r="B436" t="str">
        <f ca="1">IF(TODAY()&gt;=$A436,COUNTIFS('Tracking Data'!K$3:K$1000,"&lt;="&amp;A436,'Tracking Data'!L$3:L$1000,"="&amp;""),"")</f>
        <v/>
      </c>
      <c r="C436" t="str">
        <f ca="1">IF(TODAY()&gt;=$A436,COUNTIFS('Tracking Data'!L$3:L$1000,"&lt;="&amp;B436,'Tracking Data'!M$3:M$1000,"="&amp;""),"")</f>
        <v/>
      </c>
      <c r="D436" t="str">
        <f ca="1">IF(TODAY()&gt;=$A436,COUNTIFS('Tracking Data'!M$3:M$1000,"&lt;="&amp;C436,'Tracking Data'!N$3:N$1000,"="&amp;""),"")</f>
        <v/>
      </c>
      <c r="E436" t="str">
        <f t="shared" ca="1" si="28"/>
        <v/>
      </c>
      <c r="F436" t="str">
        <f ca="1">IF(TODAY()&gt;=$A436,COUNTIFS('Tracking Data'!N$3:N$1000,"&lt;="&amp;A436,'Tracking Data'!O$3:O$1000,"="&amp;""),"")</f>
        <v/>
      </c>
      <c r="G436" t="str">
        <f ca="1">IF(TODAY()&gt;=$A436,COUNTIFS('Tracking Data'!O$3:O$1000,"&lt;="&amp;B436,'Tracking Data'!P$3:P$1000,"="&amp;""),"")</f>
        <v/>
      </c>
      <c r="H436" t="str">
        <f t="shared" ca="1" si="29"/>
        <v/>
      </c>
      <c r="I436" t="str">
        <f ca="1">IF(TODAY()&gt;=$A436,COUNTIFS('Tracking Data'!P$3:P$1000,"&lt;="&amp;A436,'Tracking Data'!Q$3:Q$1000,"="&amp;""),"")</f>
        <v/>
      </c>
      <c r="J436" t="str">
        <f ca="1">IF(TODAY()&gt;=$A436,COUNTIFS('Tracking Data'!Q$3:Q$1000,"&lt;="&amp;B436,'Tracking Data'!R$3:R$1000,"="&amp;""),"")</f>
        <v/>
      </c>
      <c r="K436" t="str">
        <f t="shared" ca="1" si="30"/>
        <v/>
      </c>
      <c r="L436" t="str">
        <f ca="1">IF(TODAY()&gt;=A436,COUNTIFS('Tracking Data'!R$3:R$1000,"&lt;="&amp;A436),"")</f>
        <v/>
      </c>
      <c r="M436" t="str">
        <f t="shared" ca="1" si="27"/>
        <v/>
      </c>
    </row>
    <row r="437" spans="1:13" x14ac:dyDescent="0.25">
      <c r="A437" s="4">
        <v>43234</v>
      </c>
      <c r="B437" t="str">
        <f ca="1">IF(TODAY()&gt;=$A437,COUNTIFS('Tracking Data'!K$3:K$1000,"&lt;="&amp;A437,'Tracking Data'!L$3:L$1000,"="&amp;""),"")</f>
        <v/>
      </c>
      <c r="C437" t="str">
        <f ca="1">IF(TODAY()&gt;=$A437,COUNTIFS('Tracking Data'!L$3:L$1000,"&lt;="&amp;B437,'Tracking Data'!M$3:M$1000,"="&amp;""),"")</f>
        <v/>
      </c>
      <c r="D437" t="str">
        <f ca="1">IF(TODAY()&gt;=$A437,COUNTIFS('Tracking Data'!M$3:M$1000,"&lt;="&amp;C437,'Tracking Data'!N$3:N$1000,"="&amp;""),"")</f>
        <v/>
      </c>
      <c r="E437" t="str">
        <f t="shared" ca="1" si="28"/>
        <v/>
      </c>
      <c r="F437" t="str">
        <f ca="1">IF(TODAY()&gt;=$A437,COUNTIFS('Tracking Data'!N$3:N$1000,"&lt;="&amp;A437,'Tracking Data'!O$3:O$1000,"="&amp;""),"")</f>
        <v/>
      </c>
      <c r="G437" t="str">
        <f ca="1">IF(TODAY()&gt;=$A437,COUNTIFS('Tracking Data'!O$3:O$1000,"&lt;="&amp;B437,'Tracking Data'!P$3:P$1000,"="&amp;""),"")</f>
        <v/>
      </c>
      <c r="H437" t="str">
        <f t="shared" ca="1" si="29"/>
        <v/>
      </c>
      <c r="I437" t="str">
        <f ca="1">IF(TODAY()&gt;=$A437,COUNTIFS('Tracking Data'!P$3:P$1000,"&lt;="&amp;A437,'Tracking Data'!Q$3:Q$1000,"="&amp;""),"")</f>
        <v/>
      </c>
      <c r="J437" t="str">
        <f ca="1">IF(TODAY()&gt;=$A437,COUNTIFS('Tracking Data'!Q$3:Q$1000,"&lt;="&amp;B437,'Tracking Data'!R$3:R$1000,"="&amp;""),"")</f>
        <v/>
      </c>
      <c r="K437" t="str">
        <f t="shared" ca="1" si="30"/>
        <v/>
      </c>
      <c r="L437" t="str">
        <f ca="1">IF(TODAY()&gt;=A437,COUNTIFS('Tracking Data'!R$3:R$1000,"&lt;="&amp;A437),"")</f>
        <v/>
      </c>
      <c r="M437" t="str">
        <f t="shared" ca="1" si="27"/>
        <v/>
      </c>
    </row>
    <row r="438" spans="1:13" x14ac:dyDescent="0.25">
      <c r="A438" s="4">
        <v>43235</v>
      </c>
      <c r="B438" t="str">
        <f ca="1">IF(TODAY()&gt;=$A438,COUNTIFS('Tracking Data'!K$3:K$1000,"&lt;="&amp;A438,'Tracking Data'!L$3:L$1000,"="&amp;""),"")</f>
        <v/>
      </c>
      <c r="C438" t="str">
        <f ca="1">IF(TODAY()&gt;=$A438,COUNTIFS('Tracking Data'!L$3:L$1000,"&lt;="&amp;B438,'Tracking Data'!M$3:M$1000,"="&amp;""),"")</f>
        <v/>
      </c>
      <c r="D438" t="str">
        <f ca="1">IF(TODAY()&gt;=$A438,COUNTIFS('Tracking Data'!M$3:M$1000,"&lt;="&amp;C438,'Tracking Data'!N$3:N$1000,"="&amp;""),"")</f>
        <v/>
      </c>
      <c r="E438" t="str">
        <f t="shared" ca="1" si="28"/>
        <v/>
      </c>
      <c r="F438" t="str">
        <f ca="1">IF(TODAY()&gt;=$A438,COUNTIFS('Tracking Data'!N$3:N$1000,"&lt;="&amp;A438,'Tracking Data'!O$3:O$1000,"="&amp;""),"")</f>
        <v/>
      </c>
      <c r="G438" t="str">
        <f ca="1">IF(TODAY()&gt;=$A438,COUNTIFS('Tracking Data'!O$3:O$1000,"&lt;="&amp;B438,'Tracking Data'!P$3:P$1000,"="&amp;""),"")</f>
        <v/>
      </c>
      <c r="H438" t="str">
        <f t="shared" ca="1" si="29"/>
        <v/>
      </c>
      <c r="I438" t="str">
        <f ca="1">IF(TODAY()&gt;=$A438,COUNTIFS('Tracking Data'!P$3:P$1000,"&lt;="&amp;A438,'Tracking Data'!Q$3:Q$1000,"="&amp;""),"")</f>
        <v/>
      </c>
      <c r="J438" t="str">
        <f ca="1">IF(TODAY()&gt;=$A438,COUNTIFS('Tracking Data'!Q$3:Q$1000,"&lt;="&amp;B438,'Tracking Data'!R$3:R$1000,"="&amp;""),"")</f>
        <v/>
      </c>
      <c r="K438" t="str">
        <f t="shared" ca="1" si="30"/>
        <v/>
      </c>
      <c r="L438" t="str">
        <f ca="1">IF(TODAY()&gt;=A438,COUNTIFS('Tracking Data'!R$3:R$1000,"&lt;="&amp;A438),"")</f>
        <v/>
      </c>
      <c r="M438" t="str">
        <f t="shared" ca="1" si="27"/>
        <v/>
      </c>
    </row>
    <row r="439" spans="1:13" x14ac:dyDescent="0.25">
      <c r="A439" s="4">
        <v>43236</v>
      </c>
      <c r="B439" t="str">
        <f ca="1">IF(TODAY()&gt;=$A439,COUNTIFS('Tracking Data'!K$3:K$1000,"&lt;="&amp;A439,'Tracking Data'!L$3:L$1000,"="&amp;""),"")</f>
        <v/>
      </c>
      <c r="C439" t="str">
        <f ca="1">IF(TODAY()&gt;=$A439,COUNTIFS('Tracking Data'!L$3:L$1000,"&lt;="&amp;B439,'Tracking Data'!M$3:M$1000,"="&amp;""),"")</f>
        <v/>
      </c>
      <c r="D439" t="str">
        <f ca="1">IF(TODAY()&gt;=$A439,COUNTIFS('Tracking Data'!M$3:M$1000,"&lt;="&amp;C439,'Tracking Data'!N$3:N$1000,"="&amp;""),"")</f>
        <v/>
      </c>
      <c r="E439" t="str">
        <f t="shared" ca="1" si="28"/>
        <v/>
      </c>
      <c r="F439" t="str">
        <f ca="1">IF(TODAY()&gt;=$A439,COUNTIFS('Tracking Data'!N$3:N$1000,"&lt;="&amp;A439,'Tracking Data'!O$3:O$1000,"="&amp;""),"")</f>
        <v/>
      </c>
      <c r="G439" t="str">
        <f ca="1">IF(TODAY()&gt;=$A439,COUNTIFS('Tracking Data'!O$3:O$1000,"&lt;="&amp;B439,'Tracking Data'!P$3:P$1000,"="&amp;""),"")</f>
        <v/>
      </c>
      <c r="H439" t="str">
        <f t="shared" ca="1" si="29"/>
        <v/>
      </c>
      <c r="I439" t="str">
        <f ca="1">IF(TODAY()&gt;=$A439,COUNTIFS('Tracking Data'!P$3:P$1000,"&lt;="&amp;A439,'Tracking Data'!Q$3:Q$1000,"="&amp;""),"")</f>
        <v/>
      </c>
      <c r="J439" t="str">
        <f ca="1">IF(TODAY()&gt;=$A439,COUNTIFS('Tracking Data'!Q$3:Q$1000,"&lt;="&amp;B439,'Tracking Data'!R$3:R$1000,"="&amp;""),"")</f>
        <v/>
      </c>
      <c r="K439" t="str">
        <f t="shared" ca="1" si="30"/>
        <v/>
      </c>
      <c r="L439" t="str">
        <f ca="1">IF(TODAY()&gt;=A439,COUNTIFS('Tracking Data'!R$3:R$1000,"&lt;="&amp;A439),"")</f>
        <v/>
      </c>
      <c r="M439" t="str">
        <f t="shared" ca="1" si="27"/>
        <v/>
      </c>
    </row>
    <row r="440" spans="1:13" x14ac:dyDescent="0.25">
      <c r="A440" s="4">
        <v>43237</v>
      </c>
      <c r="B440" t="str">
        <f ca="1">IF(TODAY()&gt;=$A440,COUNTIFS('Tracking Data'!K$3:K$1000,"&lt;="&amp;A440,'Tracking Data'!L$3:L$1000,"="&amp;""),"")</f>
        <v/>
      </c>
      <c r="C440" t="str">
        <f ca="1">IF(TODAY()&gt;=$A440,COUNTIFS('Tracking Data'!L$3:L$1000,"&lt;="&amp;B440,'Tracking Data'!M$3:M$1000,"="&amp;""),"")</f>
        <v/>
      </c>
      <c r="D440" t="str">
        <f ca="1">IF(TODAY()&gt;=$A440,COUNTIFS('Tracking Data'!M$3:M$1000,"&lt;="&amp;C440,'Tracking Data'!N$3:N$1000,"="&amp;""),"")</f>
        <v/>
      </c>
      <c r="E440" t="str">
        <f t="shared" ca="1" si="28"/>
        <v/>
      </c>
      <c r="F440" t="str">
        <f ca="1">IF(TODAY()&gt;=$A440,COUNTIFS('Tracking Data'!N$3:N$1000,"&lt;="&amp;A440,'Tracking Data'!O$3:O$1000,"="&amp;""),"")</f>
        <v/>
      </c>
      <c r="G440" t="str">
        <f ca="1">IF(TODAY()&gt;=$A440,COUNTIFS('Tracking Data'!O$3:O$1000,"&lt;="&amp;B440,'Tracking Data'!P$3:P$1000,"="&amp;""),"")</f>
        <v/>
      </c>
      <c r="H440" t="str">
        <f t="shared" ca="1" si="29"/>
        <v/>
      </c>
      <c r="I440" t="str">
        <f ca="1">IF(TODAY()&gt;=$A440,COUNTIFS('Tracking Data'!P$3:P$1000,"&lt;="&amp;A440,'Tracking Data'!Q$3:Q$1000,"="&amp;""),"")</f>
        <v/>
      </c>
      <c r="J440" t="str">
        <f ca="1">IF(TODAY()&gt;=$A440,COUNTIFS('Tracking Data'!Q$3:Q$1000,"&lt;="&amp;B440,'Tracking Data'!R$3:R$1000,"="&amp;""),"")</f>
        <v/>
      </c>
      <c r="K440" t="str">
        <f t="shared" ca="1" si="30"/>
        <v/>
      </c>
      <c r="L440" t="str">
        <f ca="1">IF(TODAY()&gt;=A440,COUNTIFS('Tracking Data'!R$3:R$1000,"&lt;="&amp;A440),"")</f>
        <v/>
      </c>
      <c r="M440" t="str">
        <f t="shared" ca="1" si="27"/>
        <v/>
      </c>
    </row>
    <row r="441" spans="1:13" x14ac:dyDescent="0.25">
      <c r="A441" s="4">
        <v>43238</v>
      </c>
      <c r="B441" t="str">
        <f ca="1">IF(TODAY()&gt;=$A441,COUNTIFS('Tracking Data'!K$3:K$1000,"&lt;="&amp;A441,'Tracking Data'!L$3:L$1000,"="&amp;""),"")</f>
        <v/>
      </c>
      <c r="C441" t="str">
        <f ca="1">IF(TODAY()&gt;=$A441,COUNTIFS('Tracking Data'!L$3:L$1000,"&lt;="&amp;B441,'Tracking Data'!M$3:M$1000,"="&amp;""),"")</f>
        <v/>
      </c>
      <c r="D441" t="str">
        <f ca="1">IF(TODAY()&gt;=$A441,COUNTIFS('Tracking Data'!M$3:M$1000,"&lt;="&amp;C441,'Tracking Data'!N$3:N$1000,"="&amp;""),"")</f>
        <v/>
      </c>
      <c r="E441" t="str">
        <f t="shared" ca="1" si="28"/>
        <v/>
      </c>
      <c r="F441" t="str">
        <f ca="1">IF(TODAY()&gt;=$A441,COUNTIFS('Tracking Data'!N$3:N$1000,"&lt;="&amp;A441,'Tracking Data'!O$3:O$1000,"="&amp;""),"")</f>
        <v/>
      </c>
      <c r="G441" t="str">
        <f ca="1">IF(TODAY()&gt;=$A441,COUNTIFS('Tracking Data'!O$3:O$1000,"&lt;="&amp;B441,'Tracking Data'!P$3:P$1000,"="&amp;""),"")</f>
        <v/>
      </c>
      <c r="H441" t="str">
        <f t="shared" ca="1" si="29"/>
        <v/>
      </c>
      <c r="I441" t="str">
        <f ca="1">IF(TODAY()&gt;=$A441,COUNTIFS('Tracking Data'!P$3:P$1000,"&lt;="&amp;A441,'Tracking Data'!Q$3:Q$1000,"="&amp;""),"")</f>
        <v/>
      </c>
      <c r="J441" t="str">
        <f ca="1">IF(TODAY()&gt;=$A441,COUNTIFS('Tracking Data'!Q$3:Q$1000,"&lt;="&amp;B441,'Tracking Data'!R$3:R$1000,"="&amp;""),"")</f>
        <v/>
      </c>
      <c r="K441" t="str">
        <f t="shared" ca="1" si="30"/>
        <v/>
      </c>
      <c r="L441" t="str">
        <f ca="1">IF(TODAY()&gt;=A441,COUNTIFS('Tracking Data'!R$3:R$1000,"&lt;="&amp;A441),"")</f>
        <v/>
      </c>
      <c r="M441" t="str">
        <f t="shared" ca="1" si="27"/>
        <v/>
      </c>
    </row>
    <row r="442" spans="1:13" x14ac:dyDescent="0.25">
      <c r="A442" s="4">
        <v>43239</v>
      </c>
      <c r="B442" t="str">
        <f ca="1">IF(TODAY()&gt;=$A442,COUNTIFS('Tracking Data'!K$3:K$1000,"&lt;="&amp;A442,'Tracking Data'!L$3:L$1000,"="&amp;""),"")</f>
        <v/>
      </c>
      <c r="C442" t="str">
        <f ca="1">IF(TODAY()&gt;=$A442,COUNTIFS('Tracking Data'!L$3:L$1000,"&lt;="&amp;B442,'Tracking Data'!M$3:M$1000,"="&amp;""),"")</f>
        <v/>
      </c>
      <c r="D442" t="str">
        <f ca="1">IF(TODAY()&gt;=$A442,COUNTIFS('Tracking Data'!M$3:M$1000,"&lt;="&amp;C442,'Tracking Data'!N$3:N$1000,"="&amp;""),"")</f>
        <v/>
      </c>
      <c r="E442" t="str">
        <f t="shared" ca="1" si="28"/>
        <v/>
      </c>
      <c r="F442" t="str">
        <f ca="1">IF(TODAY()&gt;=$A442,COUNTIFS('Tracking Data'!N$3:N$1000,"&lt;="&amp;A442,'Tracking Data'!O$3:O$1000,"="&amp;""),"")</f>
        <v/>
      </c>
      <c r="G442" t="str">
        <f ca="1">IF(TODAY()&gt;=$A442,COUNTIFS('Tracking Data'!O$3:O$1000,"&lt;="&amp;B442,'Tracking Data'!P$3:P$1000,"="&amp;""),"")</f>
        <v/>
      </c>
      <c r="H442" t="str">
        <f t="shared" ca="1" si="29"/>
        <v/>
      </c>
      <c r="I442" t="str">
        <f ca="1">IF(TODAY()&gt;=$A442,COUNTIFS('Tracking Data'!P$3:P$1000,"&lt;="&amp;A442,'Tracking Data'!Q$3:Q$1000,"="&amp;""),"")</f>
        <v/>
      </c>
      <c r="J442" t="str">
        <f ca="1">IF(TODAY()&gt;=$A442,COUNTIFS('Tracking Data'!Q$3:Q$1000,"&lt;="&amp;B442,'Tracking Data'!R$3:R$1000,"="&amp;""),"")</f>
        <v/>
      </c>
      <c r="K442" t="str">
        <f t="shared" ca="1" si="30"/>
        <v/>
      </c>
      <c r="L442" t="str">
        <f ca="1">IF(TODAY()&gt;=A442,COUNTIFS('Tracking Data'!R$3:R$1000,"&lt;="&amp;A442),"")</f>
        <v/>
      </c>
      <c r="M442" t="str">
        <f t="shared" ca="1" si="27"/>
        <v/>
      </c>
    </row>
    <row r="443" spans="1:13" x14ac:dyDescent="0.25">
      <c r="A443" s="4">
        <v>43240</v>
      </c>
      <c r="B443" t="str">
        <f ca="1">IF(TODAY()&gt;=$A443,COUNTIFS('Tracking Data'!K$3:K$1000,"&lt;="&amp;A443,'Tracking Data'!L$3:L$1000,"="&amp;""),"")</f>
        <v/>
      </c>
      <c r="C443" t="str">
        <f ca="1">IF(TODAY()&gt;=$A443,COUNTIFS('Tracking Data'!L$3:L$1000,"&lt;="&amp;B443,'Tracking Data'!M$3:M$1000,"="&amp;""),"")</f>
        <v/>
      </c>
      <c r="D443" t="str">
        <f ca="1">IF(TODAY()&gt;=$A443,COUNTIFS('Tracking Data'!M$3:M$1000,"&lt;="&amp;C443,'Tracking Data'!N$3:N$1000,"="&amp;""),"")</f>
        <v/>
      </c>
      <c r="E443" t="str">
        <f t="shared" ca="1" si="28"/>
        <v/>
      </c>
      <c r="F443" t="str">
        <f ca="1">IF(TODAY()&gt;=$A443,COUNTIFS('Tracking Data'!N$3:N$1000,"&lt;="&amp;A443,'Tracking Data'!O$3:O$1000,"="&amp;""),"")</f>
        <v/>
      </c>
      <c r="G443" t="str">
        <f ca="1">IF(TODAY()&gt;=$A443,COUNTIFS('Tracking Data'!O$3:O$1000,"&lt;="&amp;B443,'Tracking Data'!P$3:P$1000,"="&amp;""),"")</f>
        <v/>
      </c>
      <c r="H443" t="str">
        <f t="shared" ca="1" si="29"/>
        <v/>
      </c>
      <c r="I443" t="str">
        <f ca="1">IF(TODAY()&gt;=$A443,COUNTIFS('Tracking Data'!P$3:P$1000,"&lt;="&amp;A443,'Tracking Data'!Q$3:Q$1000,"="&amp;""),"")</f>
        <v/>
      </c>
      <c r="J443" t="str">
        <f ca="1">IF(TODAY()&gt;=$A443,COUNTIFS('Tracking Data'!Q$3:Q$1000,"&lt;="&amp;B443,'Tracking Data'!R$3:R$1000,"="&amp;""),"")</f>
        <v/>
      </c>
      <c r="K443" t="str">
        <f t="shared" ca="1" si="30"/>
        <v/>
      </c>
      <c r="L443" t="str">
        <f ca="1">IF(TODAY()&gt;=A443,COUNTIFS('Tracking Data'!R$3:R$1000,"&lt;="&amp;A443),"")</f>
        <v/>
      </c>
      <c r="M443" t="str">
        <f t="shared" ca="1" si="27"/>
        <v/>
      </c>
    </row>
    <row r="444" spans="1:13" x14ac:dyDescent="0.25">
      <c r="A444" s="4">
        <v>43241</v>
      </c>
      <c r="B444" t="str">
        <f ca="1">IF(TODAY()&gt;=$A444,COUNTIFS('Tracking Data'!K$3:K$1000,"&lt;="&amp;A444,'Tracking Data'!L$3:L$1000,"="&amp;""),"")</f>
        <v/>
      </c>
      <c r="C444" t="str">
        <f ca="1">IF(TODAY()&gt;=$A444,COUNTIFS('Tracking Data'!L$3:L$1000,"&lt;="&amp;B444,'Tracking Data'!M$3:M$1000,"="&amp;""),"")</f>
        <v/>
      </c>
      <c r="D444" t="str">
        <f ca="1">IF(TODAY()&gt;=$A444,COUNTIFS('Tracking Data'!M$3:M$1000,"&lt;="&amp;C444,'Tracking Data'!N$3:N$1000,"="&amp;""),"")</f>
        <v/>
      </c>
      <c r="E444" t="str">
        <f t="shared" ca="1" si="28"/>
        <v/>
      </c>
      <c r="F444" t="str">
        <f ca="1">IF(TODAY()&gt;=$A444,COUNTIFS('Tracking Data'!N$3:N$1000,"&lt;="&amp;A444,'Tracking Data'!O$3:O$1000,"="&amp;""),"")</f>
        <v/>
      </c>
      <c r="G444" t="str">
        <f ca="1">IF(TODAY()&gt;=$A444,COUNTIFS('Tracking Data'!O$3:O$1000,"&lt;="&amp;B444,'Tracking Data'!P$3:P$1000,"="&amp;""),"")</f>
        <v/>
      </c>
      <c r="H444" t="str">
        <f t="shared" ca="1" si="29"/>
        <v/>
      </c>
      <c r="I444" t="str">
        <f ca="1">IF(TODAY()&gt;=$A444,COUNTIFS('Tracking Data'!P$3:P$1000,"&lt;="&amp;A444,'Tracking Data'!Q$3:Q$1000,"="&amp;""),"")</f>
        <v/>
      </c>
      <c r="J444" t="str">
        <f ca="1">IF(TODAY()&gt;=$A444,COUNTIFS('Tracking Data'!Q$3:Q$1000,"&lt;="&amp;B444,'Tracking Data'!R$3:R$1000,"="&amp;""),"")</f>
        <v/>
      </c>
      <c r="K444" t="str">
        <f t="shared" ca="1" si="30"/>
        <v/>
      </c>
      <c r="L444" t="str">
        <f ca="1">IF(TODAY()&gt;=A444,COUNTIFS('Tracking Data'!R$3:R$1000,"&lt;="&amp;A444),"")</f>
        <v/>
      </c>
      <c r="M444" t="str">
        <f t="shared" ca="1" si="27"/>
        <v/>
      </c>
    </row>
    <row r="445" spans="1:13" x14ac:dyDescent="0.25">
      <c r="A445" s="4">
        <v>43242</v>
      </c>
      <c r="B445" t="str">
        <f ca="1">IF(TODAY()&gt;=$A445,COUNTIFS('Tracking Data'!K$3:K$1000,"&lt;="&amp;A445,'Tracking Data'!L$3:L$1000,"="&amp;""),"")</f>
        <v/>
      </c>
      <c r="C445" t="str">
        <f ca="1">IF(TODAY()&gt;=$A445,COUNTIFS('Tracking Data'!L$3:L$1000,"&lt;="&amp;B445,'Tracking Data'!M$3:M$1000,"="&amp;""),"")</f>
        <v/>
      </c>
      <c r="D445" t="str">
        <f ca="1">IF(TODAY()&gt;=$A445,COUNTIFS('Tracking Data'!M$3:M$1000,"&lt;="&amp;C445,'Tracking Data'!N$3:N$1000,"="&amp;""),"")</f>
        <v/>
      </c>
      <c r="E445" t="str">
        <f t="shared" ca="1" si="28"/>
        <v/>
      </c>
      <c r="F445" t="str">
        <f ca="1">IF(TODAY()&gt;=$A445,COUNTIFS('Tracking Data'!N$3:N$1000,"&lt;="&amp;A445,'Tracking Data'!O$3:O$1000,"="&amp;""),"")</f>
        <v/>
      </c>
      <c r="G445" t="str">
        <f ca="1">IF(TODAY()&gt;=$A445,COUNTIFS('Tracking Data'!O$3:O$1000,"&lt;="&amp;B445,'Tracking Data'!P$3:P$1000,"="&amp;""),"")</f>
        <v/>
      </c>
      <c r="H445" t="str">
        <f t="shared" ca="1" si="29"/>
        <v/>
      </c>
      <c r="I445" t="str">
        <f ca="1">IF(TODAY()&gt;=$A445,COUNTIFS('Tracking Data'!P$3:P$1000,"&lt;="&amp;A445,'Tracking Data'!Q$3:Q$1000,"="&amp;""),"")</f>
        <v/>
      </c>
      <c r="J445" t="str">
        <f ca="1">IF(TODAY()&gt;=$A445,COUNTIFS('Tracking Data'!Q$3:Q$1000,"&lt;="&amp;B445,'Tracking Data'!R$3:R$1000,"="&amp;""),"")</f>
        <v/>
      </c>
      <c r="K445" t="str">
        <f t="shared" ca="1" si="30"/>
        <v/>
      </c>
      <c r="L445" t="str">
        <f ca="1">IF(TODAY()&gt;=A445,COUNTIFS('Tracking Data'!R$3:R$1000,"&lt;="&amp;A445),"")</f>
        <v/>
      </c>
      <c r="M445" t="str">
        <f t="shared" ca="1" si="27"/>
        <v/>
      </c>
    </row>
    <row r="446" spans="1:13" x14ac:dyDescent="0.25">
      <c r="A446" s="4">
        <v>43243</v>
      </c>
      <c r="B446" t="str">
        <f ca="1">IF(TODAY()&gt;=$A446,COUNTIFS('Tracking Data'!K$3:K$1000,"&lt;="&amp;A446,'Tracking Data'!L$3:L$1000,"="&amp;""),"")</f>
        <v/>
      </c>
      <c r="C446" t="str">
        <f ca="1">IF(TODAY()&gt;=$A446,COUNTIFS('Tracking Data'!L$3:L$1000,"&lt;="&amp;B446,'Tracking Data'!M$3:M$1000,"="&amp;""),"")</f>
        <v/>
      </c>
      <c r="D446" t="str">
        <f ca="1">IF(TODAY()&gt;=$A446,COUNTIFS('Tracking Data'!M$3:M$1000,"&lt;="&amp;C446,'Tracking Data'!N$3:N$1000,"="&amp;""),"")</f>
        <v/>
      </c>
      <c r="E446" t="str">
        <f t="shared" ca="1" si="28"/>
        <v/>
      </c>
      <c r="F446" t="str">
        <f ca="1">IF(TODAY()&gt;=$A446,COUNTIFS('Tracking Data'!N$3:N$1000,"&lt;="&amp;A446,'Tracking Data'!O$3:O$1000,"="&amp;""),"")</f>
        <v/>
      </c>
      <c r="G446" t="str">
        <f ca="1">IF(TODAY()&gt;=$A446,COUNTIFS('Tracking Data'!O$3:O$1000,"&lt;="&amp;B446,'Tracking Data'!P$3:P$1000,"="&amp;""),"")</f>
        <v/>
      </c>
      <c r="H446" t="str">
        <f t="shared" ca="1" si="29"/>
        <v/>
      </c>
      <c r="I446" t="str">
        <f ca="1">IF(TODAY()&gt;=$A446,COUNTIFS('Tracking Data'!P$3:P$1000,"&lt;="&amp;A446,'Tracking Data'!Q$3:Q$1000,"="&amp;""),"")</f>
        <v/>
      </c>
      <c r="J446" t="str">
        <f ca="1">IF(TODAY()&gt;=$A446,COUNTIFS('Tracking Data'!Q$3:Q$1000,"&lt;="&amp;B446,'Tracking Data'!R$3:R$1000,"="&amp;""),"")</f>
        <v/>
      </c>
      <c r="K446" t="str">
        <f t="shared" ca="1" si="30"/>
        <v/>
      </c>
      <c r="L446" t="str">
        <f ca="1">IF(TODAY()&gt;=A446,COUNTIFS('Tracking Data'!R$3:R$1000,"&lt;="&amp;A446),"")</f>
        <v/>
      </c>
      <c r="M446" t="str">
        <f t="shared" ca="1" si="27"/>
        <v/>
      </c>
    </row>
    <row r="447" spans="1:13" x14ac:dyDescent="0.25">
      <c r="A447" s="4">
        <v>43244</v>
      </c>
      <c r="B447" t="str">
        <f ca="1">IF(TODAY()&gt;=$A447,COUNTIFS('Tracking Data'!K$3:K$1000,"&lt;="&amp;A447,'Tracking Data'!L$3:L$1000,"="&amp;""),"")</f>
        <v/>
      </c>
      <c r="C447" t="str">
        <f ca="1">IF(TODAY()&gt;=$A447,COUNTIFS('Tracking Data'!L$3:L$1000,"&lt;="&amp;B447,'Tracking Data'!M$3:M$1000,"="&amp;""),"")</f>
        <v/>
      </c>
      <c r="D447" t="str">
        <f ca="1">IF(TODAY()&gt;=$A447,COUNTIFS('Tracking Data'!M$3:M$1000,"&lt;="&amp;C447,'Tracking Data'!N$3:N$1000,"="&amp;""),"")</f>
        <v/>
      </c>
      <c r="E447" t="str">
        <f t="shared" ca="1" si="28"/>
        <v/>
      </c>
      <c r="F447" t="str">
        <f ca="1">IF(TODAY()&gt;=$A447,COUNTIFS('Tracking Data'!N$3:N$1000,"&lt;="&amp;A447,'Tracking Data'!O$3:O$1000,"="&amp;""),"")</f>
        <v/>
      </c>
      <c r="G447" t="str">
        <f ca="1">IF(TODAY()&gt;=$A447,COUNTIFS('Tracking Data'!O$3:O$1000,"&lt;="&amp;B447,'Tracking Data'!P$3:P$1000,"="&amp;""),"")</f>
        <v/>
      </c>
      <c r="H447" t="str">
        <f t="shared" ca="1" si="29"/>
        <v/>
      </c>
      <c r="I447" t="str">
        <f ca="1">IF(TODAY()&gt;=$A447,COUNTIFS('Tracking Data'!P$3:P$1000,"&lt;="&amp;A447,'Tracking Data'!Q$3:Q$1000,"="&amp;""),"")</f>
        <v/>
      </c>
      <c r="J447" t="str">
        <f ca="1">IF(TODAY()&gt;=$A447,COUNTIFS('Tracking Data'!Q$3:Q$1000,"&lt;="&amp;B447,'Tracking Data'!R$3:R$1000,"="&amp;""),"")</f>
        <v/>
      </c>
      <c r="K447" t="str">
        <f t="shared" ca="1" si="30"/>
        <v/>
      </c>
      <c r="L447" t="str">
        <f ca="1">IF(TODAY()&gt;=A447,COUNTIFS('Tracking Data'!R$3:R$1000,"&lt;="&amp;A447),"")</f>
        <v/>
      </c>
      <c r="M447" t="str">
        <f t="shared" ca="1" si="27"/>
        <v/>
      </c>
    </row>
    <row r="448" spans="1:13" x14ac:dyDescent="0.25">
      <c r="A448" s="4">
        <v>43245</v>
      </c>
      <c r="B448" t="str">
        <f ca="1">IF(TODAY()&gt;=$A448,COUNTIFS('Tracking Data'!K$3:K$1000,"&lt;="&amp;A448,'Tracking Data'!L$3:L$1000,"="&amp;""),"")</f>
        <v/>
      </c>
      <c r="C448" t="str">
        <f ca="1">IF(TODAY()&gt;=$A448,COUNTIFS('Tracking Data'!L$3:L$1000,"&lt;="&amp;B448,'Tracking Data'!M$3:M$1000,"="&amp;""),"")</f>
        <v/>
      </c>
      <c r="D448" t="str">
        <f ca="1">IF(TODAY()&gt;=$A448,COUNTIFS('Tracking Data'!M$3:M$1000,"&lt;="&amp;C448,'Tracking Data'!N$3:N$1000,"="&amp;""),"")</f>
        <v/>
      </c>
      <c r="E448" t="str">
        <f t="shared" ca="1" si="28"/>
        <v/>
      </c>
      <c r="F448" t="str">
        <f ca="1">IF(TODAY()&gt;=$A448,COUNTIFS('Tracking Data'!N$3:N$1000,"&lt;="&amp;A448,'Tracking Data'!O$3:O$1000,"="&amp;""),"")</f>
        <v/>
      </c>
      <c r="G448" t="str">
        <f ca="1">IF(TODAY()&gt;=$A448,COUNTIFS('Tracking Data'!O$3:O$1000,"&lt;="&amp;B448,'Tracking Data'!P$3:P$1000,"="&amp;""),"")</f>
        <v/>
      </c>
      <c r="H448" t="str">
        <f t="shared" ca="1" si="29"/>
        <v/>
      </c>
      <c r="I448" t="str">
        <f ca="1">IF(TODAY()&gt;=$A448,COUNTIFS('Tracking Data'!P$3:P$1000,"&lt;="&amp;A448,'Tracking Data'!Q$3:Q$1000,"="&amp;""),"")</f>
        <v/>
      </c>
      <c r="J448" t="str">
        <f ca="1">IF(TODAY()&gt;=$A448,COUNTIFS('Tracking Data'!Q$3:Q$1000,"&lt;="&amp;B448,'Tracking Data'!R$3:R$1000,"="&amp;""),"")</f>
        <v/>
      </c>
      <c r="K448" t="str">
        <f t="shared" ca="1" si="30"/>
        <v/>
      </c>
      <c r="L448" t="str">
        <f ca="1">IF(TODAY()&gt;=A448,COUNTIFS('Tracking Data'!R$3:R$1000,"&lt;="&amp;A448),"")</f>
        <v/>
      </c>
      <c r="M448" t="str">
        <f t="shared" ca="1" si="27"/>
        <v/>
      </c>
    </row>
    <row r="449" spans="1:13" x14ac:dyDescent="0.25">
      <c r="A449" s="4">
        <v>43246</v>
      </c>
      <c r="B449" t="str">
        <f ca="1">IF(TODAY()&gt;=$A449,COUNTIFS('Tracking Data'!K$3:K$1000,"&lt;="&amp;A449,'Tracking Data'!L$3:L$1000,"="&amp;""),"")</f>
        <v/>
      </c>
      <c r="C449" t="str">
        <f ca="1">IF(TODAY()&gt;=$A449,COUNTIFS('Tracking Data'!L$3:L$1000,"&lt;="&amp;B449,'Tracking Data'!M$3:M$1000,"="&amp;""),"")</f>
        <v/>
      </c>
      <c r="D449" t="str">
        <f ca="1">IF(TODAY()&gt;=$A449,COUNTIFS('Tracking Data'!M$3:M$1000,"&lt;="&amp;C449,'Tracking Data'!N$3:N$1000,"="&amp;""),"")</f>
        <v/>
      </c>
      <c r="E449" t="str">
        <f t="shared" ca="1" si="28"/>
        <v/>
      </c>
      <c r="F449" t="str">
        <f ca="1">IF(TODAY()&gt;=$A449,COUNTIFS('Tracking Data'!N$3:N$1000,"&lt;="&amp;A449,'Tracking Data'!O$3:O$1000,"="&amp;""),"")</f>
        <v/>
      </c>
      <c r="G449" t="str">
        <f ca="1">IF(TODAY()&gt;=$A449,COUNTIFS('Tracking Data'!O$3:O$1000,"&lt;="&amp;B449,'Tracking Data'!P$3:P$1000,"="&amp;""),"")</f>
        <v/>
      </c>
      <c r="H449" t="str">
        <f t="shared" ca="1" si="29"/>
        <v/>
      </c>
      <c r="I449" t="str">
        <f ca="1">IF(TODAY()&gt;=$A449,COUNTIFS('Tracking Data'!P$3:P$1000,"&lt;="&amp;A449,'Tracking Data'!Q$3:Q$1000,"="&amp;""),"")</f>
        <v/>
      </c>
      <c r="J449" t="str">
        <f ca="1">IF(TODAY()&gt;=$A449,COUNTIFS('Tracking Data'!Q$3:Q$1000,"&lt;="&amp;B449,'Tracking Data'!R$3:R$1000,"="&amp;""),"")</f>
        <v/>
      </c>
      <c r="K449" t="str">
        <f t="shared" ca="1" si="30"/>
        <v/>
      </c>
      <c r="L449" t="str">
        <f ca="1">IF(TODAY()&gt;=A449,COUNTIFS('Tracking Data'!R$3:R$1000,"&lt;="&amp;A449),"")</f>
        <v/>
      </c>
      <c r="M449" t="str">
        <f t="shared" ca="1" si="27"/>
        <v/>
      </c>
    </row>
    <row r="450" spans="1:13" x14ac:dyDescent="0.25">
      <c r="A450" s="4">
        <v>43247</v>
      </c>
      <c r="B450" t="str">
        <f ca="1">IF(TODAY()&gt;=$A450,COUNTIFS('Tracking Data'!K$3:K$1000,"&lt;="&amp;A450,'Tracking Data'!L$3:L$1000,"="&amp;""),"")</f>
        <v/>
      </c>
      <c r="C450" t="str">
        <f ca="1">IF(TODAY()&gt;=$A450,COUNTIFS('Tracking Data'!L$3:L$1000,"&lt;="&amp;B450,'Tracking Data'!M$3:M$1000,"="&amp;""),"")</f>
        <v/>
      </c>
      <c r="D450" t="str">
        <f ca="1">IF(TODAY()&gt;=$A450,COUNTIFS('Tracking Data'!M$3:M$1000,"&lt;="&amp;C450,'Tracking Data'!N$3:N$1000,"="&amp;""),"")</f>
        <v/>
      </c>
      <c r="E450" t="str">
        <f t="shared" ca="1" si="28"/>
        <v/>
      </c>
      <c r="F450" t="str">
        <f ca="1">IF(TODAY()&gt;=$A450,COUNTIFS('Tracking Data'!N$3:N$1000,"&lt;="&amp;A450,'Tracking Data'!O$3:O$1000,"="&amp;""),"")</f>
        <v/>
      </c>
      <c r="G450" t="str">
        <f ca="1">IF(TODAY()&gt;=$A450,COUNTIFS('Tracking Data'!O$3:O$1000,"&lt;="&amp;B450,'Tracking Data'!P$3:P$1000,"="&amp;""),"")</f>
        <v/>
      </c>
      <c r="H450" t="str">
        <f t="shared" ca="1" si="29"/>
        <v/>
      </c>
      <c r="I450" t="str">
        <f ca="1">IF(TODAY()&gt;=$A450,COUNTIFS('Tracking Data'!P$3:P$1000,"&lt;="&amp;A450,'Tracking Data'!Q$3:Q$1000,"="&amp;""),"")</f>
        <v/>
      </c>
      <c r="J450" t="str">
        <f ca="1">IF(TODAY()&gt;=$A450,COUNTIFS('Tracking Data'!Q$3:Q$1000,"&lt;="&amp;B450,'Tracking Data'!R$3:R$1000,"="&amp;""),"")</f>
        <v/>
      </c>
      <c r="K450" t="str">
        <f t="shared" ca="1" si="30"/>
        <v/>
      </c>
      <c r="L450" t="str">
        <f ca="1">IF(TODAY()&gt;=A450,COUNTIFS('Tracking Data'!R$3:R$1000,"&lt;="&amp;A450),"")</f>
        <v/>
      </c>
      <c r="M450" t="str">
        <f t="shared" ca="1" si="27"/>
        <v/>
      </c>
    </row>
    <row r="451" spans="1:13" x14ac:dyDescent="0.25">
      <c r="A451" s="4">
        <v>43248</v>
      </c>
      <c r="B451" t="str">
        <f ca="1">IF(TODAY()&gt;=$A451,COUNTIFS('Tracking Data'!K$3:K$1000,"&lt;="&amp;A451,'Tracking Data'!L$3:L$1000,"="&amp;""),"")</f>
        <v/>
      </c>
      <c r="C451" t="str">
        <f ca="1">IF(TODAY()&gt;=$A451,COUNTIFS('Tracking Data'!L$3:L$1000,"&lt;="&amp;B451,'Tracking Data'!M$3:M$1000,"="&amp;""),"")</f>
        <v/>
      </c>
      <c r="D451" t="str">
        <f ca="1">IF(TODAY()&gt;=$A451,COUNTIFS('Tracking Data'!M$3:M$1000,"&lt;="&amp;C451,'Tracking Data'!N$3:N$1000,"="&amp;""),"")</f>
        <v/>
      </c>
      <c r="E451" t="str">
        <f t="shared" ca="1" si="28"/>
        <v/>
      </c>
      <c r="F451" t="str">
        <f ca="1">IF(TODAY()&gt;=$A451,COUNTIFS('Tracking Data'!N$3:N$1000,"&lt;="&amp;A451,'Tracking Data'!O$3:O$1000,"="&amp;""),"")</f>
        <v/>
      </c>
      <c r="G451" t="str">
        <f ca="1">IF(TODAY()&gt;=$A451,COUNTIFS('Tracking Data'!O$3:O$1000,"&lt;="&amp;B451,'Tracking Data'!P$3:P$1000,"="&amp;""),"")</f>
        <v/>
      </c>
      <c r="H451" t="str">
        <f t="shared" ca="1" si="29"/>
        <v/>
      </c>
      <c r="I451" t="str">
        <f ca="1">IF(TODAY()&gt;=$A451,COUNTIFS('Tracking Data'!P$3:P$1000,"&lt;="&amp;A451,'Tracking Data'!Q$3:Q$1000,"="&amp;""),"")</f>
        <v/>
      </c>
      <c r="J451" t="str">
        <f ca="1">IF(TODAY()&gt;=$A451,COUNTIFS('Tracking Data'!Q$3:Q$1000,"&lt;="&amp;B451,'Tracking Data'!R$3:R$1000,"="&amp;""),"")</f>
        <v/>
      </c>
      <c r="K451" t="str">
        <f t="shared" ca="1" si="30"/>
        <v/>
      </c>
      <c r="L451" t="str">
        <f ca="1">IF(TODAY()&gt;=A451,COUNTIFS('Tracking Data'!R$3:R$1000,"&lt;="&amp;A451),"")</f>
        <v/>
      </c>
      <c r="M451" t="str">
        <f t="shared" ca="1" si="27"/>
        <v/>
      </c>
    </row>
    <row r="452" spans="1:13" x14ac:dyDescent="0.25">
      <c r="A452" s="4">
        <v>43249</v>
      </c>
      <c r="B452" t="str">
        <f ca="1">IF(TODAY()&gt;=$A452,COUNTIFS('Tracking Data'!K$3:K$1000,"&lt;="&amp;A452,'Tracking Data'!L$3:L$1000,"="&amp;""),"")</f>
        <v/>
      </c>
      <c r="C452" t="str">
        <f ca="1">IF(TODAY()&gt;=$A452,COUNTIFS('Tracking Data'!L$3:L$1000,"&lt;="&amp;B452,'Tracking Data'!M$3:M$1000,"="&amp;""),"")</f>
        <v/>
      </c>
      <c r="D452" t="str">
        <f ca="1">IF(TODAY()&gt;=$A452,COUNTIFS('Tracking Data'!M$3:M$1000,"&lt;="&amp;C452,'Tracking Data'!N$3:N$1000,"="&amp;""),"")</f>
        <v/>
      </c>
      <c r="E452" t="str">
        <f t="shared" ca="1" si="28"/>
        <v/>
      </c>
      <c r="F452" t="str">
        <f ca="1">IF(TODAY()&gt;=$A452,COUNTIFS('Tracking Data'!N$3:N$1000,"&lt;="&amp;A452,'Tracking Data'!O$3:O$1000,"="&amp;""),"")</f>
        <v/>
      </c>
      <c r="G452" t="str">
        <f ca="1">IF(TODAY()&gt;=$A452,COUNTIFS('Tracking Data'!O$3:O$1000,"&lt;="&amp;B452,'Tracking Data'!P$3:P$1000,"="&amp;""),"")</f>
        <v/>
      </c>
      <c r="H452" t="str">
        <f t="shared" ca="1" si="29"/>
        <v/>
      </c>
      <c r="I452" t="str">
        <f ca="1">IF(TODAY()&gt;=$A452,COUNTIFS('Tracking Data'!P$3:P$1000,"&lt;="&amp;A452,'Tracking Data'!Q$3:Q$1000,"="&amp;""),"")</f>
        <v/>
      </c>
      <c r="J452" t="str">
        <f ca="1">IF(TODAY()&gt;=$A452,COUNTIFS('Tracking Data'!Q$3:Q$1000,"&lt;="&amp;B452,'Tracking Data'!R$3:R$1000,"="&amp;""),"")</f>
        <v/>
      </c>
      <c r="K452" t="str">
        <f t="shared" ca="1" si="30"/>
        <v/>
      </c>
      <c r="L452" t="str">
        <f ca="1">IF(TODAY()&gt;=A452,COUNTIFS('Tracking Data'!R$3:R$1000,"&lt;="&amp;A452),"")</f>
        <v/>
      </c>
      <c r="M452" t="str">
        <f t="shared" ref="M452:M515" ca="1" si="31">IF(TODAY()&gt;=A452,B452+E452+H452+K452+L452-L451,"")</f>
        <v/>
      </c>
    </row>
    <row r="453" spans="1:13" x14ac:dyDescent="0.25">
      <c r="A453" s="4">
        <v>43250</v>
      </c>
      <c r="B453" t="str">
        <f ca="1">IF(TODAY()&gt;=$A453,COUNTIFS('Tracking Data'!K$3:K$1000,"&lt;="&amp;A453,'Tracking Data'!L$3:L$1000,"="&amp;""),"")</f>
        <v/>
      </c>
      <c r="C453" t="str">
        <f ca="1">IF(TODAY()&gt;=$A453,COUNTIFS('Tracking Data'!L$3:L$1000,"&lt;="&amp;B453,'Tracking Data'!M$3:M$1000,"="&amp;""),"")</f>
        <v/>
      </c>
      <c r="D453" t="str">
        <f ca="1">IF(TODAY()&gt;=$A453,COUNTIFS('Tracking Data'!M$3:M$1000,"&lt;="&amp;C453,'Tracking Data'!N$3:N$1000,"="&amp;""),"")</f>
        <v/>
      </c>
      <c r="E453" t="str">
        <f t="shared" ca="1" si="28"/>
        <v/>
      </c>
      <c r="F453" t="str">
        <f ca="1">IF(TODAY()&gt;=$A453,COUNTIFS('Tracking Data'!N$3:N$1000,"&lt;="&amp;A453,'Tracking Data'!O$3:O$1000,"="&amp;""),"")</f>
        <v/>
      </c>
      <c r="G453" t="str">
        <f ca="1">IF(TODAY()&gt;=$A453,COUNTIFS('Tracking Data'!O$3:O$1000,"&lt;="&amp;B453,'Tracking Data'!P$3:P$1000,"="&amp;""),"")</f>
        <v/>
      </c>
      <c r="H453" t="str">
        <f t="shared" ca="1" si="29"/>
        <v/>
      </c>
      <c r="I453" t="str">
        <f ca="1">IF(TODAY()&gt;=$A453,COUNTIFS('Tracking Data'!P$3:P$1000,"&lt;="&amp;A453,'Tracking Data'!Q$3:Q$1000,"="&amp;""),"")</f>
        <v/>
      </c>
      <c r="J453" t="str">
        <f ca="1">IF(TODAY()&gt;=$A453,COUNTIFS('Tracking Data'!Q$3:Q$1000,"&lt;="&amp;B453,'Tracking Data'!R$3:R$1000,"="&amp;""),"")</f>
        <v/>
      </c>
      <c r="K453" t="str">
        <f t="shared" ca="1" si="30"/>
        <v/>
      </c>
      <c r="L453" t="str">
        <f ca="1">IF(TODAY()&gt;=A453,COUNTIFS('Tracking Data'!R$3:R$1000,"&lt;="&amp;A453),"")</f>
        <v/>
      </c>
      <c r="M453" t="str">
        <f t="shared" ca="1" si="31"/>
        <v/>
      </c>
    </row>
    <row r="454" spans="1:13" x14ac:dyDescent="0.25">
      <c r="A454" s="4">
        <v>43251</v>
      </c>
      <c r="B454" t="str">
        <f ca="1">IF(TODAY()&gt;=$A454,COUNTIFS('Tracking Data'!K$3:K$1000,"&lt;="&amp;A454,'Tracking Data'!L$3:L$1000,"="&amp;""),"")</f>
        <v/>
      </c>
      <c r="C454" t="str">
        <f ca="1">IF(TODAY()&gt;=$A454,COUNTIFS('Tracking Data'!L$3:L$1000,"&lt;="&amp;B454,'Tracking Data'!M$3:M$1000,"="&amp;""),"")</f>
        <v/>
      </c>
      <c r="D454" t="str">
        <f ca="1">IF(TODAY()&gt;=$A454,COUNTIFS('Tracking Data'!M$3:M$1000,"&lt;="&amp;C454,'Tracking Data'!N$3:N$1000,"="&amp;""),"")</f>
        <v/>
      </c>
      <c r="E454" t="str">
        <f t="shared" ca="1" si="28"/>
        <v/>
      </c>
      <c r="F454" t="str">
        <f ca="1">IF(TODAY()&gt;=$A454,COUNTIFS('Tracking Data'!N$3:N$1000,"&lt;="&amp;A454,'Tracking Data'!O$3:O$1000,"="&amp;""),"")</f>
        <v/>
      </c>
      <c r="G454" t="str">
        <f ca="1">IF(TODAY()&gt;=$A454,COUNTIFS('Tracking Data'!O$3:O$1000,"&lt;="&amp;B454,'Tracking Data'!P$3:P$1000,"="&amp;""),"")</f>
        <v/>
      </c>
      <c r="H454" t="str">
        <f t="shared" ca="1" si="29"/>
        <v/>
      </c>
      <c r="I454" t="str">
        <f ca="1">IF(TODAY()&gt;=$A454,COUNTIFS('Tracking Data'!P$3:P$1000,"&lt;="&amp;A454,'Tracking Data'!Q$3:Q$1000,"="&amp;""),"")</f>
        <v/>
      </c>
      <c r="J454" t="str">
        <f ca="1">IF(TODAY()&gt;=$A454,COUNTIFS('Tracking Data'!Q$3:Q$1000,"&lt;="&amp;B454,'Tracking Data'!R$3:R$1000,"="&amp;""),"")</f>
        <v/>
      </c>
      <c r="K454" t="str">
        <f t="shared" ca="1" si="30"/>
        <v/>
      </c>
      <c r="L454" t="str">
        <f ca="1">IF(TODAY()&gt;=A454,COUNTIFS('Tracking Data'!R$3:R$1000,"&lt;="&amp;A454),"")</f>
        <v/>
      </c>
      <c r="M454" t="str">
        <f t="shared" ca="1" si="31"/>
        <v/>
      </c>
    </row>
    <row r="455" spans="1:13" x14ac:dyDescent="0.25">
      <c r="A455" s="4">
        <v>43252</v>
      </c>
      <c r="B455" t="str">
        <f ca="1">IF(TODAY()&gt;=$A455,COUNTIFS('Tracking Data'!K$3:K$1000,"&lt;="&amp;A455,'Tracking Data'!L$3:L$1000,"="&amp;""),"")</f>
        <v/>
      </c>
      <c r="C455" t="str">
        <f ca="1">IF(TODAY()&gt;=$A455,COUNTIFS('Tracking Data'!L$3:L$1000,"&lt;="&amp;B455,'Tracking Data'!M$3:M$1000,"="&amp;""),"")</f>
        <v/>
      </c>
      <c r="D455" t="str">
        <f ca="1">IF(TODAY()&gt;=$A455,COUNTIFS('Tracking Data'!M$3:M$1000,"&lt;="&amp;C455,'Tracking Data'!N$3:N$1000,"="&amp;""),"")</f>
        <v/>
      </c>
      <c r="E455" t="str">
        <f t="shared" ca="1" si="28"/>
        <v/>
      </c>
      <c r="F455" t="str">
        <f ca="1">IF(TODAY()&gt;=$A455,COUNTIFS('Tracking Data'!N$3:N$1000,"&lt;="&amp;A455,'Tracking Data'!O$3:O$1000,"="&amp;""),"")</f>
        <v/>
      </c>
      <c r="G455" t="str">
        <f ca="1">IF(TODAY()&gt;=$A455,COUNTIFS('Tracking Data'!O$3:O$1000,"&lt;="&amp;B455,'Tracking Data'!P$3:P$1000,"="&amp;""),"")</f>
        <v/>
      </c>
      <c r="H455" t="str">
        <f t="shared" ca="1" si="29"/>
        <v/>
      </c>
      <c r="I455" t="str">
        <f ca="1">IF(TODAY()&gt;=$A455,COUNTIFS('Tracking Data'!P$3:P$1000,"&lt;="&amp;A455,'Tracking Data'!Q$3:Q$1000,"="&amp;""),"")</f>
        <v/>
      </c>
      <c r="J455" t="str">
        <f ca="1">IF(TODAY()&gt;=$A455,COUNTIFS('Tracking Data'!Q$3:Q$1000,"&lt;="&amp;B455,'Tracking Data'!R$3:R$1000,"="&amp;""),"")</f>
        <v/>
      </c>
      <c r="K455" t="str">
        <f t="shared" ca="1" si="30"/>
        <v/>
      </c>
      <c r="L455" t="str">
        <f ca="1">IF(TODAY()&gt;=A455,COUNTIFS('Tracking Data'!R$3:R$1000,"&lt;="&amp;A455),"")</f>
        <v/>
      </c>
      <c r="M455" t="str">
        <f t="shared" ca="1" si="31"/>
        <v/>
      </c>
    </row>
    <row r="456" spans="1:13" x14ac:dyDescent="0.25">
      <c r="A456" s="4">
        <v>43253</v>
      </c>
      <c r="B456" t="str">
        <f ca="1">IF(TODAY()&gt;=$A456,COUNTIFS('Tracking Data'!K$3:K$1000,"&lt;="&amp;A456,'Tracking Data'!L$3:L$1000,"="&amp;""),"")</f>
        <v/>
      </c>
      <c r="C456" t="str">
        <f ca="1">IF(TODAY()&gt;=$A456,COUNTIFS('Tracking Data'!L$3:L$1000,"&lt;="&amp;B456,'Tracking Data'!M$3:M$1000,"="&amp;""),"")</f>
        <v/>
      </c>
      <c r="D456" t="str">
        <f ca="1">IF(TODAY()&gt;=$A456,COUNTIFS('Tracking Data'!M$3:M$1000,"&lt;="&amp;C456,'Tracking Data'!N$3:N$1000,"="&amp;""),"")</f>
        <v/>
      </c>
      <c r="E456" t="str">
        <f t="shared" ca="1" si="28"/>
        <v/>
      </c>
      <c r="F456" t="str">
        <f ca="1">IF(TODAY()&gt;=$A456,COUNTIFS('Tracking Data'!N$3:N$1000,"&lt;="&amp;A456,'Tracking Data'!O$3:O$1000,"="&amp;""),"")</f>
        <v/>
      </c>
      <c r="G456" t="str">
        <f ca="1">IF(TODAY()&gt;=$A456,COUNTIFS('Tracking Data'!O$3:O$1000,"&lt;="&amp;B456,'Tracking Data'!P$3:P$1000,"="&amp;""),"")</f>
        <v/>
      </c>
      <c r="H456" t="str">
        <f t="shared" ca="1" si="29"/>
        <v/>
      </c>
      <c r="I456" t="str">
        <f ca="1">IF(TODAY()&gt;=$A456,COUNTIFS('Tracking Data'!P$3:P$1000,"&lt;="&amp;A456,'Tracking Data'!Q$3:Q$1000,"="&amp;""),"")</f>
        <v/>
      </c>
      <c r="J456" t="str">
        <f ca="1">IF(TODAY()&gt;=$A456,COUNTIFS('Tracking Data'!Q$3:Q$1000,"&lt;="&amp;B456,'Tracking Data'!R$3:R$1000,"="&amp;""),"")</f>
        <v/>
      </c>
      <c r="K456" t="str">
        <f t="shared" ca="1" si="30"/>
        <v/>
      </c>
      <c r="L456" t="str">
        <f ca="1">IF(TODAY()&gt;=A456,COUNTIFS('Tracking Data'!R$3:R$1000,"&lt;="&amp;A456),"")</f>
        <v/>
      </c>
      <c r="M456" t="str">
        <f t="shared" ca="1" si="31"/>
        <v/>
      </c>
    </row>
    <row r="457" spans="1:13" x14ac:dyDescent="0.25">
      <c r="A457" s="4">
        <v>43254</v>
      </c>
      <c r="B457" t="str">
        <f ca="1">IF(TODAY()&gt;=$A457,COUNTIFS('Tracking Data'!K$3:K$1000,"&lt;="&amp;A457,'Tracking Data'!L$3:L$1000,"="&amp;""),"")</f>
        <v/>
      </c>
      <c r="C457" t="str">
        <f ca="1">IF(TODAY()&gt;=$A457,COUNTIFS('Tracking Data'!L$3:L$1000,"&lt;="&amp;B457,'Tracking Data'!M$3:M$1000,"="&amp;""),"")</f>
        <v/>
      </c>
      <c r="D457" t="str">
        <f ca="1">IF(TODAY()&gt;=$A457,COUNTIFS('Tracking Data'!M$3:M$1000,"&lt;="&amp;C457,'Tracking Data'!N$3:N$1000,"="&amp;""),"")</f>
        <v/>
      </c>
      <c r="E457" t="str">
        <f t="shared" ca="1" si="28"/>
        <v/>
      </c>
      <c r="F457" t="str">
        <f ca="1">IF(TODAY()&gt;=$A457,COUNTIFS('Tracking Data'!N$3:N$1000,"&lt;="&amp;A457,'Tracking Data'!O$3:O$1000,"="&amp;""),"")</f>
        <v/>
      </c>
      <c r="G457" t="str">
        <f ca="1">IF(TODAY()&gt;=$A457,COUNTIFS('Tracking Data'!O$3:O$1000,"&lt;="&amp;B457,'Tracking Data'!P$3:P$1000,"="&amp;""),"")</f>
        <v/>
      </c>
      <c r="H457" t="str">
        <f t="shared" ca="1" si="29"/>
        <v/>
      </c>
      <c r="I457" t="str">
        <f ca="1">IF(TODAY()&gt;=$A457,COUNTIFS('Tracking Data'!P$3:P$1000,"&lt;="&amp;A457,'Tracking Data'!Q$3:Q$1000,"="&amp;""),"")</f>
        <v/>
      </c>
      <c r="J457" t="str">
        <f ca="1">IF(TODAY()&gt;=$A457,COUNTIFS('Tracking Data'!Q$3:Q$1000,"&lt;="&amp;B457,'Tracking Data'!R$3:R$1000,"="&amp;""),"")</f>
        <v/>
      </c>
      <c r="K457" t="str">
        <f t="shared" ca="1" si="30"/>
        <v/>
      </c>
      <c r="L457" t="str">
        <f ca="1">IF(TODAY()&gt;=A457,COUNTIFS('Tracking Data'!R$3:R$1000,"&lt;="&amp;A457),"")</f>
        <v/>
      </c>
      <c r="M457" t="str">
        <f t="shared" ca="1" si="31"/>
        <v/>
      </c>
    </row>
    <row r="458" spans="1:13" x14ac:dyDescent="0.25">
      <c r="A458" s="4">
        <v>43255</v>
      </c>
      <c r="B458" t="str">
        <f ca="1">IF(TODAY()&gt;=$A458,COUNTIFS('Tracking Data'!K$3:K$1000,"&lt;="&amp;A458,'Tracking Data'!L$3:L$1000,"="&amp;""),"")</f>
        <v/>
      </c>
      <c r="C458" t="str">
        <f ca="1">IF(TODAY()&gt;=$A458,COUNTIFS('Tracking Data'!L$3:L$1000,"&lt;="&amp;B458,'Tracking Data'!M$3:M$1000,"="&amp;""),"")</f>
        <v/>
      </c>
      <c r="D458" t="str">
        <f ca="1">IF(TODAY()&gt;=$A458,COUNTIFS('Tracking Data'!M$3:M$1000,"&lt;="&amp;C458,'Tracking Data'!N$3:N$1000,"="&amp;""),"")</f>
        <v/>
      </c>
      <c r="E458" t="str">
        <f t="shared" ca="1" si="28"/>
        <v/>
      </c>
      <c r="F458" t="str">
        <f ca="1">IF(TODAY()&gt;=$A458,COUNTIFS('Tracking Data'!N$3:N$1000,"&lt;="&amp;A458,'Tracking Data'!O$3:O$1000,"="&amp;""),"")</f>
        <v/>
      </c>
      <c r="G458" t="str">
        <f ca="1">IF(TODAY()&gt;=$A458,COUNTIFS('Tracking Data'!O$3:O$1000,"&lt;="&amp;B458,'Tracking Data'!P$3:P$1000,"="&amp;""),"")</f>
        <v/>
      </c>
      <c r="H458" t="str">
        <f t="shared" ca="1" si="29"/>
        <v/>
      </c>
      <c r="I458" t="str">
        <f ca="1">IF(TODAY()&gt;=$A458,COUNTIFS('Tracking Data'!P$3:P$1000,"&lt;="&amp;A458,'Tracking Data'!Q$3:Q$1000,"="&amp;""),"")</f>
        <v/>
      </c>
      <c r="J458" t="str">
        <f ca="1">IF(TODAY()&gt;=$A458,COUNTIFS('Tracking Data'!Q$3:Q$1000,"&lt;="&amp;B458,'Tracking Data'!R$3:R$1000,"="&amp;""),"")</f>
        <v/>
      </c>
      <c r="K458" t="str">
        <f t="shared" ca="1" si="30"/>
        <v/>
      </c>
      <c r="L458" t="str">
        <f ca="1">IF(TODAY()&gt;=A458,COUNTIFS('Tracking Data'!R$3:R$1000,"&lt;="&amp;A458),"")</f>
        <v/>
      </c>
      <c r="M458" t="str">
        <f t="shared" ca="1" si="31"/>
        <v/>
      </c>
    </row>
    <row r="459" spans="1:13" x14ac:dyDescent="0.25">
      <c r="A459" s="4">
        <v>43256</v>
      </c>
      <c r="B459" t="str">
        <f ca="1">IF(TODAY()&gt;=$A459,COUNTIFS('Tracking Data'!K$3:K$1000,"&lt;="&amp;A459,'Tracking Data'!L$3:L$1000,"="&amp;""),"")</f>
        <v/>
      </c>
      <c r="C459" t="str">
        <f ca="1">IF(TODAY()&gt;=$A459,COUNTIFS('Tracking Data'!L$3:L$1000,"&lt;="&amp;B459,'Tracking Data'!M$3:M$1000,"="&amp;""),"")</f>
        <v/>
      </c>
      <c r="D459" t="str">
        <f ca="1">IF(TODAY()&gt;=$A459,COUNTIFS('Tracking Data'!M$3:M$1000,"&lt;="&amp;C459,'Tracking Data'!N$3:N$1000,"="&amp;""),"")</f>
        <v/>
      </c>
      <c r="E459" t="str">
        <f t="shared" ca="1" si="28"/>
        <v/>
      </c>
      <c r="F459" t="str">
        <f ca="1">IF(TODAY()&gt;=$A459,COUNTIFS('Tracking Data'!N$3:N$1000,"&lt;="&amp;A459,'Tracking Data'!O$3:O$1000,"="&amp;""),"")</f>
        <v/>
      </c>
      <c r="G459" t="str">
        <f ca="1">IF(TODAY()&gt;=$A459,COUNTIFS('Tracking Data'!O$3:O$1000,"&lt;="&amp;B459,'Tracking Data'!P$3:P$1000,"="&amp;""),"")</f>
        <v/>
      </c>
      <c r="H459" t="str">
        <f t="shared" ca="1" si="29"/>
        <v/>
      </c>
      <c r="I459" t="str">
        <f ca="1">IF(TODAY()&gt;=$A459,COUNTIFS('Tracking Data'!P$3:P$1000,"&lt;="&amp;A459,'Tracking Data'!Q$3:Q$1000,"="&amp;""),"")</f>
        <v/>
      </c>
      <c r="J459" t="str">
        <f ca="1">IF(TODAY()&gt;=$A459,COUNTIFS('Tracking Data'!Q$3:Q$1000,"&lt;="&amp;B459,'Tracking Data'!R$3:R$1000,"="&amp;""),"")</f>
        <v/>
      </c>
      <c r="K459" t="str">
        <f t="shared" ca="1" si="30"/>
        <v/>
      </c>
      <c r="L459" t="str">
        <f ca="1">IF(TODAY()&gt;=A459,COUNTIFS('Tracking Data'!R$3:R$1000,"&lt;="&amp;A459),"")</f>
        <v/>
      </c>
      <c r="M459" t="str">
        <f t="shared" ca="1" si="31"/>
        <v/>
      </c>
    </row>
    <row r="460" spans="1:13" x14ac:dyDescent="0.25">
      <c r="A460" s="4">
        <v>43257</v>
      </c>
      <c r="B460" t="str">
        <f ca="1">IF(TODAY()&gt;=$A460,COUNTIFS('Tracking Data'!K$3:K$1000,"&lt;="&amp;A460,'Tracking Data'!L$3:L$1000,"="&amp;""),"")</f>
        <v/>
      </c>
      <c r="C460" t="str">
        <f ca="1">IF(TODAY()&gt;=$A460,COUNTIFS('Tracking Data'!L$3:L$1000,"&lt;="&amp;B460,'Tracking Data'!M$3:M$1000,"="&amp;""),"")</f>
        <v/>
      </c>
      <c r="D460" t="str">
        <f ca="1">IF(TODAY()&gt;=$A460,COUNTIFS('Tracking Data'!M$3:M$1000,"&lt;="&amp;C460,'Tracking Data'!N$3:N$1000,"="&amp;""),"")</f>
        <v/>
      </c>
      <c r="E460" t="str">
        <f t="shared" ca="1" si="28"/>
        <v/>
      </c>
      <c r="F460" t="str">
        <f ca="1">IF(TODAY()&gt;=$A460,COUNTIFS('Tracking Data'!N$3:N$1000,"&lt;="&amp;A460,'Tracking Data'!O$3:O$1000,"="&amp;""),"")</f>
        <v/>
      </c>
      <c r="G460" t="str">
        <f ca="1">IF(TODAY()&gt;=$A460,COUNTIFS('Tracking Data'!O$3:O$1000,"&lt;="&amp;B460,'Tracking Data'!P$3:P$1000,"="&amp;""),"")</f>
        <v/>
      </c>
      <c r="H460" t="str">
        <f t="shared" ca="1" si="29"/>
        <v/>
      </c>
      <c r="I460" t="str">
        <f ca="1">IF(TODAY()&gt;=$A460,COUNTIFS('Tracking Data'!P$3:P$1000,"&lt;="&amp;A460,'Tracking Data'!Q$3:Q$1000,"="&amp;""),"")</f>
        <v/>
      </c>
      <c r="J460" t="str">
        <f ca="1">IF(TODAY()&gt;=$A460,COUNTIFS('Tracking Data'!Q$3:Q$1000,"&lt;="&amp;B460,'Tracking Data'!R$3:R$1000,"="&amp;""),"")</f>
        <v/>
      </c>
      <c r="K460" t="str">
        <f t="shared" ca="1" si="30"/>
        <v/>
      </c>
      <c r="L460" t="str">
        <f ca="1">IF(TODAY()&gt;=A460,COUNTIFS('Tracking Data'!R$3:R$1000,"&lt;="&amp;A460),"")</f>
        <v/>
      </c>
      <c r="M460" t="str">
        <f t="shared" ca="1" si="31"/>
        <v/>
      </c>
    </row>
    <row r="461" spans="1:13" x14ac:dyDescent="0.25">
      <c r="A461" s="4">
        <v>43258</v>
      </c>
      <c r="B461" t="str">
        <f ca="1">IF(TODAY()&gt;=$A461,COUNTIFS('Tracking Data'!K$3:K$1000,"&lt;="&amp;A461,'Tracking Data'!L$3:L$1000,"="&amp;""),"")</f>
        <v/>
      </c>
      <c r="C461" t="str">
        <f ca="1">IF(TODAY()&gt;=$A461,COUNTIFS('Tracking Data'!L$3:L$1000,"&lt;="&amp;B461,'Tracking Data'!M$3:M$1000,"="&amp;""),"")</f>
        <v/>
      </c>
      <c r="D461" t="str">
        <f ca="1">IF(TODAY()&gt;=$A461,COUNTIFS('Tracking Data'!M$3:M$1000,"&lt;="&amp;C461,'Tracking Data'!N$3:N$1000,"="&amp;""),"")</f>
        <v/>
      </c>
      <c r="E461" t="str">
        <f t="shared" ca="1" si="28"/>
        <v/>
      </c>
      <c r="F461" t="str">
        <f ca="1">IF(TODAY()&gt;=$A461,COUNTIFS('Tracking Data'!N$3:N$1000,"&lt;="&amp;A461,'Tracking Data'!O$3:O$1000,"="&amp;""),"")</f>
        <v/>
      </c>
      <c r="G461" t="str">
        <f ca="1">IF(TODAY()&gt;=$A461,COUNTIFS('Tracking Data'!O$3:O$1000,"&lt;="&amp;B461,'Tracking Data'!P$3:P$1000,"="&amp;""),"")</f>
        <v/>
      </c>
      <c r="H461" t="str">
        <f t="shared" ca="1" si="29"/>
        <v/>
      </c>
      <c r="I461" t="str">
        <f ca="1">IF(TODAY()&gt;=$A461,COUNTIFS('Tracking Data'!P$3:P$1000,"&lt;="&amp;A461,'Tracking Data'!Q$3:Q$1000,"="&amp;""),"")</f>
        <v/>
      </c>
      <c r="J461" t="str">
        <f ca="1">IF(TODAY()&gt;=$A461,COUNTIFS('Tracking Data'!Q$3:Q$1000,"&lt;="&amp;B461,'Tracking Data'!R$3:R$1000,"="&amp;""),"")</f>
        <v/>
      </c>
      <c r="K461" t="str">
        <f t="shared" ca="1" si="30"/>
        <v/>
      </c>
      <c r="L461" t="str">
        <f ca="1">IF(TODAY()&gt;=A461,COUNTIFS('Tracking Data'!R$3:R$1000,"&lt;="&amp;A461),"")</f>
        <v/>
      </c>
      <c r="M461" t="str">
        <f t="shared" ca="1" si="31"/>
        <v/>
      </c>
    </row>
    <row r="462" spans="1:13" x14ac:dyDescent="0.25">
      <c r="A462" s="4">
        <v>43259</v>
      </c>
      <c r="B462" t="str">
        <f ca="1">IF(TODAY()&gt;=$A462,COUNTIFS('Tracking Data'!K$3:K$1000,"&lt;="&amp;A462,'Tracking Data'!L$3:L$1000,"="&amp;""),"")</f>
        <v/>
      </c>
      <c r="C462" t="str">
        <f ca="1">IF(TODAY()&gt;=$A462,COUNTIFS('Tracking Data'!L$3:L$1000,"&lt;="&amp;B462,'Tracking Data'!M$3:M$1000,"="&amp;""),"")</f>
        <v/>
      </c>
      <c r="D462" t="str">
        <f ca="1">IF(TODAY()&gt;=$A462,COUNTIFS('Tracking Data'!M$3:M$1000,"&lt;="&amp;C462,'Tracking Data'!N$3:N$1000,"="&amp;""),"")</f>
        <v/>
      </c>
      <c r="E462" t="str">
        <f t="shared" ca="1" si="28"/>
        <v/>
      </c>
      <c r="F462" t="str">
        <f ca="1">IF(TODAY()&gt;=$A462,COUNTIFS('Tracking Data'!N$3:N$1000,"&lt;="&amp;A462,'Tracking Data'!O$3:O$1000,"="&amp;""),"")</f>
        <v/>
      </c>
      <c r="G462" t="str">
        <f ca="1">IF(TODAY()&gt;=$A462,COUNTIFS('Tracking Data'!O$3:O$1000,"&lt;="&amp;B462,'Tracking Data'!P$3:P$1000,"="&amp;""),"")</f>
        <v/>
      </c>
      <c r="H462" t="str">
        <f t="shared" ca="1" si="29"/>
        <v/>
      </c>
      <c r="I462" t="str">
        <f ca="1">IF(TODAY()&gt;=$A462,COUNTIFS('Tracking Data'!P$3:P$1000,"&lt;="&amp;A462,'Tracking Data'!Q$3:Q$1000,"="&amp;""),"")</f>
        <v/>
      </c>
      <c r="J462" t="str">
        <f ca="1">IF(TODAY()&gt;=$A462,COUNTIFS('Tracking Data'!Q$3:Q$1000,"&lt;="&amp;B462,'Tracking Data'!R$3:R$1000,"="&amp;""),"")</f>
        <v/>
      </c>
      <c r="K462" t="str">
        <f t="shared" ca="1" si="30"/>
        <v/>
      </c>
      <c r="L462" t="str">
        <f ca="1">IF(TODAY()&gt;=A462,COUNTIFS('Tracking Data'!R$3:R$1000,"&lt;="&amp;A462),"")</f>
        <v/>
      </c>
      <c r="M462" t="str">
        <f t="shared" ca="1" si="31"/>
        <v/>
      </c>
    </row>
    <row r="463" spans="1:13" x14ac:dyDescent="0.25">
      <c r="A463" s="4">
        <v>43260</v>
      </c>
      <c r="B463" t="str">
        <f ca="1">IF(TODAY()&gt;=$A463,COUNTIFS('Tracking Data'!K$3:K$1000,"&lt;="&amp;A463,'Tracking Data'!L$3:L$1000,"="&amp;""),"")</f>
        <v/>
      </c>
      <c r="C463" t="str">
        <f ca="1">IF(TODAY()&gt;=$A463,COUNTIFS('Tracking Data'!L$3:L$1000,"&lt;="&amp;B463,'Tracking Data'!M$3:M$1000,"="&amp;""),"")</f>
        <v/>
      </c>
      <c r="D463" t="str">
        <f ca="1">IF(TODAY()&gt;=$A463,COUNTIFS('Tracking Data'!M$3:M$1000,"&lt;="&amp;C463,'Tracking Data'!N$3:N$1000,"="&amp;""),"")</f>
        <v/>
      </c>
      <c r="E463" t="str">
        <f t="shared" ref="E463:E526" ca="1" si="32">IF(D463&lt;&gt;"",SUM(C463:D463),"")</f>
        <v/>
      </c>
      <c r="F463" t="str">
        <f ca="1">IF(TODAY()&gt;=$A463,COUNTIFS('Tracking Data'!N$3:N$1000,"&lt;="&amp;A463,'Tracking Data'!O$3:O$1000,"="&amp;""),"")</f>
        <v/>
      </c>
      <c r="G463" t="str">
        <f ca="1">IF(TODAY()&gt;=$A463,COUNTIFS('Tracking Data'!O$3:O$1000,"&lt;="&amp;B463,'Tracking Data'!P$3:P$1000,"="&amp;""),"")</f>
        <v/>
      </c>
      <c r="H463" t="str">
        <f t="shared" ref="H463:H526" ca="1" si="33">IF(G463&lt;&gt;"",SUM(F463:G463),"")</f>
        <v/>
      </c>
      <c r="I463" t="str">
        <f ca="1">IF(TODAY()&gt;=$A463,COUNTIFS('Tracking Data'!P$3:P$1000,"&lt;="&amp;A463,'Tracking Data'!Q$3:Q$1000,"="&amp;""),"")</f>
        <v/>
      </c>
      <c r="J463" t="str">
        <f ca="1">IF(TODAY()&gt;=$A463,COUNTIFS('Tracking Data'!Q$3:Q$1000,"&lt;="&amp;B463,'Tracking Data'!R$3:R$1000,"="&amp;""),"")</f>
        <v/>
      </c>
      <c r="K463" t="str">
        <f t="shared" ref="K463:K526" ca="1" si="34">IF(J463&lt;&gt;"",SUM(I463:J463),"")</f>
        <v/>
      </c>
      <c r="L463" t="str">
        <f ca="1">IF(TODAY()&gt;=A463,COUNTIFS('Tracking Data'!R$3:R$1000,"&lt;="&amp;A463),"")</f>
        <v/>
      </c>
      <c r="M463" t="str">
        <f t="shared" ca="1" si="31"/>
        <v/>
      </c>
    </row>
    <row r="464" spans="1:13" x14ac:dyDescent="0.25">
      <c r="A464" s="4">
        <v>43261</v>
      </c>
      <c r="B464" t="str">
        <f ca="1">IF(TODAY()&gt;=$A464,COUNTIFS('Tracking Data'!K$3:K$1000,"&lt;="&amp;A464,'Tracking Data'!L$3:L$1000,"="&amp;""),"")</f>
        <v/>
      </c>
      <c r="C464" t="str">
        <f ca="1">IF(TODAY()&gt;=$A464,COUNTIFS('Tracking Data'!L$3:L$1000,"&lt;="&amp;B464,'Tracking Data'!M$3:M$1000,"="&amp;""),"")</f>
        <v/>
      </c>
      <c r="D464" t="str">
        <f ca="1">IF(TODAY()&gt;=$A464,COUNTIFS('Tracking Data'!M$3:M$1000,"&lt;="&amp;C464,'Tracking Data'!N$3:N$1000,"="&amp;""),"")</f>
        <v/>
      </c>
      <c r="E464" t="str">
        <f t="shared" ca="1" si="32"/>
        <v/>
      </c>
      <c r="F464" t="str">
        <f ca="1">IF(TODAY()&gt;=$A464,COUNTIFS('Tracking Data'!N$3:N$1000,"&lt;="&amp;A464,'Tracking Data'!O$3:O$1000,"="&amp;""),"")</f>
        <v/>
      </c>
      <c r="G464" t="str">
        <f ca="1">IF(TODAY()&gt;=$A464,COUNTIFS('Tracking Data'!O$3:O$1000,"&lt;="&amp;B464,'Tracking Data'!P$3:P$1000,"="&amp;""),"")</f>
        <v/>
      </c>
      <c r="H464" t="str">
        <f t="shared" ca="1" si="33"/>
        <v/>
      </c>
      <c r="I464" t="str">
        <f ca="1">IF(TODAY()&gt;=$A464,COUNTIFS('Tracking Data'!P$3:P$1000,"&lt;="&amp;A464,'Tracking Data'!Q$3:Q$1000,"="&amp;""),"")</f>
        <v/>
      </c>
      <c r="J464" t="str">
        <f ca="1">IF(TODAY()&gt;=$A464,COUNTIFS('Tracking Data'!Q$3:Q$1000,"&lt;="&amp;B464,'Tracking Data'!R$3:R$1000,"="&amp;""),"")</f>
        <v/>
      </c>
      <c r="K464" t="str">
        <f t="shared" ca="1" si="34"/>
        <v/>
      </c>
      <c r="L464" t="str">
        <f ca="1">IF(TODAY()&gt;=A464,COUNTIFS('Tracking Data'!R$3:R$1000,"&lt;="&amp;A464),"")</f>
        <v/>
      </c>
      <c r="M464" t="str">
        <f t="shared" ca="1" si="31"/>
        <v/>
      </c>
    </row>
    <row r="465" spans="1:13" x14ac:dyDescent="0.25">
      <c r="A465" s="4">
        <v>43262</v>
      </c>
      <c r="B465" t="str">
        <f ca="1">IF(TODAY()&gt;=$A465,COUNTIFS('Tracking Data'!K$3:K$1000,"&lt;="&amp;A465,'Tracking Data'!L$3:L$1000,"="&amp;""),"")</f>
        <v/>
      </c>
      <c r="C465" t="str">
        <f ca="1">IF(TODAY()&gt;=$A465,COUNTIFS('Tracking Data'!L$3:L$1000,"&lt;="&amp;B465,'Tracking Data'!M$3:M$1000,"="&amp;""),"")</f>
        <v/>
      </c>
      <c r="D465" t="str">
        <f ca="1">IF(TODAY()&gt;=$A465,COUNTIFS('Tracking Data'!M$3:M$1000,"&lt;="&amp;C465,'Tracking Data'!N$3:N$1000,"="&amp;""),"")</f>
        <v/>
      </c>
      <c r="E465" t="str">
        <f t="shared" ca="1" si="32"/>
        <v/>
      </c>
      <c r="F465" t="str">
        <f ca="1">IF(TODAY()&gt;=$A465,COUNTIFS('Tracking Data'!N$3:N$1000,"&lt;="&amp;A465,'Tracking Data'!O$3:O$1000,"="&amp;""),"")</f>
        <v/>
      </c>
      <c r="G465" t="str">
        <f ca="1">IF(TODAY()&gt;=$A465,COUNTIFS('Tracking Data'!O$3:O$1000,"&lt;="&amp;B465,'Tracking Data'!P$3:P$1000,"="&amp;""),"")</f>
        <v/>
      </c>
      <c r="H465" t="str">
        <f t="shared" ca="1" si="33"/>
        <v/>
      </c>
      <c r="I465" t="str">
        <f ca="1">IF(TODAY()&gt;=$A465,COUNTIFS('Tracking Data'!P$3:P$1000,"&lt;="&amp;A465,'Tracking Data'!Q$3:Q$1000,"="&amp;""),"")</f>
        <v/>
      </c>
      <c r="J465" t="str">
        <f ca="1">IF(TODAY()&gt;=$A465,COUNTIFS('Tracking Data'!Q$3:Q$1000,"&lt;="&amp;B465,'Tracking Data'!R$3:R$1000,"="&amp;""),"")</f>
        <v/>
      </c>
      <c r="K465" t="str">
        <f t="shared" ca="1" si="34"/>
        <v/>
      </c>
      <c r="L465" t="str">
        <f ca="1">IF(TODAY()&gt;=A465,COUNTIFS('Tracking Data'!R$3:R$1000,"&lt;="&amp;A465),"")</f>
        <v/>
      </c>
      <c r="M465" t="str">
        <f t="shared" ca="1" si="31"/>
        <v/>
      </c>
    </row>
    <row r="466" spans="1:13" x14ac:dyDescent="0.25">
      <c r="A466" s="4">
        <v>43263</v>
      </c>
      <c r="B466" t="str">
        <f ca="1">IF(TODAY()&gt;=$A466,COUNTIFS('Tracking Data'!K$3:K$1000,"&lt;="&amp;A466,'Tracking Data'!L$3:L$1000,"="&amp;""),"")</f>
        <v/>
      </c>
      <c r="C466" t="str">
        <f ca="1">IF(TODAY()&gt;=$A466,COUNTIFS('Tracking Data'!L$3:L$1000,"&lt;="&amp;B466,'Tracking Data'!M$3:M$1000,"="&amp;""),"")</f>
        <v/>
      </c>
      <c r="D466" t="str">
        <f ca="1">IF(TODAY()&gt;=$A466,COUNTIFS('Tracking Data'!M$3:M$1000,"&lt;="&amp;C466,'Tracking Data'!N$3:N$1000,"="&amp;""),"")</f>
        <v/>
      </c>
      <c r="E466" t="str">
        <f t="shared" ca="1" si="32"/>
        <v/>
      </c>
      <c r="F466" t="str">
        <f ca="1">IF(TODAY()&gt;=$A466,COUNTIFS('Tracking Data'!N$3:N$1000,"&lt;="&amp;A466,'Tracking Data'!O$3:O$1000,"="&amp;""),"")</f>
        <v/>
      </c>
      <c r="G466" t="str">
        <f ca="1">IF(TODAY()&gt;=$A466,COUNTIFS('Tracking Data'!O$3:O$1000,"&lt;="&amp;B466,'Tracking Data'!P$3:P$1000,"="&amp;""),"")</f>
        <v/>
      </c>
      <c r="H466" t="str">
        <f t="shared" ca="1" si="33"/>
        <v/>
      </c>
      <c r="I466" t="str">
        <f ca="1">IF(TODAY()&gt;=$A466,COUNTIFS('Tracking Data'!P$3:P$1000,"&lt;="&amp;A466,'Tracking Data'!Q$3:Q$1000,"="&amp;""),"")</f>
        <v/>
      </c>
      <c r="J466" t="str">
        <f ca="1">IF(TODAY()&gt;=$A466,COUNTIFS('Tracking Data'!Q$3:Q$1000,"&lt;="&amp;B466,'Tracking Data'!R$3:R$1000,"="&amp;""),"")</f>
        <v/>
      </c>
      <c r="K466" t="str">
        <f t="shared" ca="1" si="34"/>
        <v/>
      </c>
      <c r="L466" t="str">
        <f ca="1">IF(TODAY()&gt;=A466,COUNTIFS('Tracking Data'!R$3:R$1000,"&lt;="&amp;A466),"")</f>
        <v/>
      </c>
      <c r="M466" t="str">
        <f t="shared" ca="1" si="31"/>
        <v/>
      </c>
    </row>
    <row r="467" spans="1:13" x14ac:dyDescent="0.25">
      <c r="A467" s="4">
        <v>43264</v>
      </c>
      <c r="B467" t="str">
        <f ca="1">IF(TODAY()&gt;=$A467,COUNTIFS('Tracking Data'!K$3:K$1000,"&lt;="&amp;A467,'Tracking Data'!L$3:L$1000,"="&amp;""),"")</f>
        <v/>
      </c>
      <c r="C467" t="str">
        <f ca="1">IF(TODAY()&gt;=$A467,COUNTIFS('Tracking Data'!L$3:L$1000,"&lt;="&amp;B467,'Tracking Data'!M$3:M$1000,"="&amp;""),"")</f>
        <v/>
      </c>
      <c r="D467" t="str">
        <f ca="1">IF(TODAY()&gt;=$A467,COUNTIFS('Tracking Data'!M$3:M$1000,"&lt;="&amp;C467,'Tracking Data'!N$3:N$1000,"="&amp;""),"")</f>
        <v/>
      </c>
      <c r="E467" t="str">
        <f t="shared" ca="1" si="32"/>
        <v/>
      </c>
      <c r="F467" t="str">
        <f ca="1">IF(TODAY()&gt;=$A467,COUNTIFS('Tracking Data'!N$3:N$1000,"&lt;="&amp;A467,'Tracking Data'!O$3:O$1000,"="&amp;""),"")</f>
        <v/>
      </c>
      <c r="G467" t="str">
        <f ca="1">IF(TODAY()&gt;=$A467,COUNTIFS('Tracking Data'!O$3:O$1000,"&lt;="&amp;B467,'Tracking Data'!P$3:P$1000,"="&amp;""),"")</f>
        <v/>
      </c>
      <c r="H467" t="str">
        <f t="shared" ca="1" si="33"/>
        <v/>
      </c>
      <c r="I467" t="str">
        <f ca="1">IF(TODAY()&gt;=$A467,COUNTIFS('Tracking Data'!P$3:P$1000,"&lt;="&amp;A467,'Tracking Data'!Q$3:Q$1000,"="&amp;""),"")</f>
        <v/>
      </c>
      <c r="J467" t="str">
        <f ca="1">IF(TODAY()&gt;=$A467,COUNTIFS('Tracking Data'!Q$3:Q$1000,"&lt;="&amp;B467,'Tracking Data'!R$3:R$1000,"="&amp;""),"")</f>
        <v/>
      </c>
      <c r="K467" t="str">
        <f t="shared" ca="1" si="34"/>
        <v/>
      </c>
      <c r="L467" t="str">
        <f ca="1">IF(TODAY()&gt;=A467,COUNTIFS('Tracking Data'!R$3:R$1000,"&lt;="&amp;A467),"")</f>
        <v/>
      </c>
      <c r="M467" t="str">
        <f t="shared" ca="1" si="31"/>
        <v/>
      </c>
    </row>
    <row r="468" spans="1:13" x14ac:dyDescent="0.25">
      <c r="A468" s="4">
        <v>43265</v>
      </c>
      <c r="B468" t="str">
        <f ca="1">IF(TODAY()&gt;=$A468,COUNTIFS('Tracking Data'!K$3:K$1000,"&lt;="&amp;A468,'Tracking Data'!L$3:L$1000,"="&amp;""),"")</f>
        <v/>
      </c>
      <c r="C468" t="str">
        <f ca="1">IF(TODAY()&gt;=$A468,COUNTIFS('Tracking Data'!L$3:L$1000,"&lt;="&amp;B468,'Tracking Data'!M$3:M$1000,"="&amp;""),"")</f>
        <v/>
      </c>
      <c r="D468" t="str">
        <f ca="1">IF(TODAY()&gt;=$A468,COUNTIFS('Tracking Data'!M$3:M$1000,"&lt;="&amp;C468,'Tracking Data'!N$3:N$1000,"="&amp;""),"")</f>
        <v/>
      </c>
      <c r="E468" t="str">
        <f t="shared" ca="1" si="32"/>
        <v/>
      </c>
      <c r="F468" t="str">
        <f ca="1">IF(TODAY()&gt;=$A468,COUNTIFS('Tracking Data'!N$3:N$1000,"&lt;="&amp;A468,'Tracking Data'!O$3:O$1000,"="&amp;""),"")</f>
        <v/>
      </c>
      <c r="G468" t="str">
        <f ca="1">IF(TODAY()&gt;=$A468,COUNTIFS('Tracking Data'!O$3:O$1000,"&lt;="&amp;B468,'Tracking Data'!P$3:P$1000,"="&amp;""),"")</f>
        <v/>
      </c>
      <c r="H468" t="str">
        <f t="shared" ca="1" si="33"/>
        <v/>
      </c>
      <c r="I468" t="str">
        <f ca="1">IF(TODAY()&gt;=$A468,COUNTIFS('Tracking Data'!P$3:P$1000,"&lt;="&amp;A468,'Tracking Data'!Q$3:Q$1000,"="&amp;""),"")</f>
        <v/>
      </c>
      <c r="J468" t="str">
        <f ca="1">IF(TODAY()&gt;=$A468,COUNTIFS('Tracking Data'!Q$3:Q$1000,"&lt;="&amp;B468,'Tracking Data'!R$3:R$1000,"="&amp;""),"")</f>
        <v/>
      </c>
      <c r="K468" t="str">
        <f t="shared" ca="1" si="34"/>
        <v/>
      </c>
      <c r="L468" t="str">
        <f ca="1">IF(TODAY()&gt;=A468,COUNTIFS('Tracking Data'!R$3:R$1000,"&lt;="&amp;A468),"")</f>
        <v/>
      </c>
      <c r="M468" t="str">
        <f t="shared" ca="1" si="31"/>
        <v/>
      </c>
    </row>
    <row r="469" spans="1:13" x14ac:dyDescent="0.25">
      <c r="A469" s="4">
        <v>43266</v>
      </c>
      <c r="B469" t="str">
        <f ca="1">IF(TODAY()&gt;=$A469,COUNTIFS('Tracking Data'!K$3:K$1000,"&lt;="&amp;A469,'Tracking Data'!L$3:L$1000,"="&amp;""),"")</f>
        <v/>
      </c>
      <c r="C469" t="str">
        <f ca="1">IF(TODAY()&gt;=$A469,COUNTIFS('Tracking Data'!L$3:L$1000,"&lt;="&amp;B469,'Tracking Data'!M$3:M$1000,"="&amp;""),"")</f>
        <v/>
      </c>
      <c r="D469" t="str">
        <f ca="1">IF(TODAY()&gt;=$A469,COUNTIFS('Tracking Data'!M$3:M$1000,"&lt;="&amp;C469,'Tracking Data'!N$3:N$1000,"="&amp;""),"")</f>
        <v/>
      </c>
      <c r="E469" t="str">
        <f t="shared" ca="1" si="32"/>
        <v/>
      </c>
      <c r="F469" t="str">
        <f ca="1">IF(TODAY()&gt;=$A469,COUNTIFS('Tracking Data'!N$3:N$1000,"&lt;="&amp;A469,'Tracking Data'!O$3:O$1000,"="&amp;""),"")</f>
        <v/>
      </c>
      <c r="G469" t="str">
        <f ca="1">IF(TODAY()&gt;=$A469,COUNTIFS('Tracking Data'!O$3:O$1000,"&lt;="&amp;B469,'Tracking Data'!P$3:P$1000,"="&amp;""),"")</f>
        <v/>
      </c>
      <c r="H469" t="str">
        <f t="shared" ca="1" si="33"/>
        <v/>
      </c>
      <c r="I469" t="str">
        <f ca="1">IF(TODAY()&gt;=$A469,COUNTIFS('Tracking Data'!P$3:P$1000,"&lt;="&amp;A469,'Tracking Data'!Q$3:Q$1000,"="&amp;""),"")</f>
        <v/>
      </c>
      <c r="J469" t="str">
        <f ca="1">IF(TODAY()&gt;=$A469,COUNTIFS('Tracking Data'!Q$3:Q$1000,"&lt;="&amp;B469,'Tracking Data'!R$3:R$1000,"="&amp;""),"")</f>
        <v/>
      </c>
      <c r="K469" t="str">
        <f t="shared" ca="1" si="34"/>
        <v/>
      </c>
      <c r="L469" t="str">
        <f ca="1">IF(TODAY()&gt;=A469,COUNTIFS('Tracking Data'!R$3:R$1000,"&lt;="&amp;A469),"")</f>
        <v/>
      </c>
      <c r="M469" t="str">
        <f t="shared" ca="1" si="31"/>
        <v/>
      </c>
    </row>
    <row r="470" spans="1:13" x14ac:dyDescent="0.25">
      <c r="A470" s="4">
        <v>43267</v>
      </c>
      <c r="B470" t="str">
        <f ca="1">IF(TODAY()&gt;=$A470,COUNTIFS('Tracking Data'!K$3:K$1000,"&lt;="&amp;A470,'Tracking Data'!L$3:L$1000,"="&amp;""),"")</f>
        <v/>
      </c>
      <c r="C470" t="str">
        <f ca="1">IF(TODAY()&gt;=$A470,COUNTIFS('Tracking Data'!L$3:L$1000,"&lt;="&amp;B470,'Tracking Data'!M$3:M$1000,"="&amp;""),"")</f>
        <v/>
      </c>
      <c r="D470" t="str">
        <f ca="1">IF(TODAY()&gt;=$A470,COUNTIFS('Tracking Data'!M$3:M$1000,"&lt;="&amp;C470,'Tracking Data'!N$3:N$1000,"="&amp;""),"")</f>
        <v/>
      </c>
      <c r="E470" t="str">
        <f t="shared" ca="1" si="32"/>
        <v/>
      </c>
      <c r="F470" t="str">
        <f ca="1">IF(TODAY()&gt;=$A470,COUNTIFS('Tracking Data'!N$3:N$1000,"&lt;="&amp;A470,'Tracking Data'!O$3:O$1000,"="&amp;""),"")</f>
        <v/>
      </c>
      <c r="G470" t="str">
        <f ca="1">IF(TODAY()&gt;=$A470,COUNTIFS('Tracking Data'!O$3:O$1000,"&lt;="&amp;B470,'Tracking Data'!P$3:P$1000,"="&amp;""),"")</f>
        <v/>
      </c>
      <c r="H470" t="str">
        <f t="shared" ca="1" si="33"/>
        <v/>
      </c>
      <c r="I470" t="str">
        <f ca="1">IF(TODAY()&gt;=$A470,COUNTIFS('Tracking Data'!P$3:P$1000,"&lt;="&amp;A470,'Tracking Data'!Q$3:Q$1000,"="&amp;""),"")</f>
        <v/>
      </c>
      <c r="J470" t="str">
        <f ca="1">IF(TODAY()&gt;=$A470,COUNTIFS('Tracking Data'!Q$3:Q$1000,"&lt;="&amp;B470,'Tracking Data'!R$3:R$1000,"="&amp;""),"")</f>
        <v/>
      </c>
      <c r="K470" t="str">
        <f t="shared" ca="1" si="34"/>
        <v/>
      </c>
      <c r="L470" t="str">
        <f ca="1">IF(TODAY()&gt;=A470,COUNTIFS('Tracking Data'!R$3:R$1000,"&lt;="&amp;A470),"")</f>
        <v/>
      </c>
      <c r="M470" t="str">
        <f t="shared" ca="1" si="31"/>
        <v/>
      </c>
    </row>
    <row r="471" spans="1:13" x14ac:dyDescent="0.25">
      <c r="A471" s="4">
        <v>43268</v>
      </c>
      <c r="B471" t="str">
        <f ca="1">IF(TODAY()&gt;=$A471,COUNTIFS('Tracking Data'!K$3:K$1000,"&lt;="&amp;A471,'Tracking Data'!L$3:L$1000,"="&amp;""),"")</f>
        <v/>
      </c>
      <c r="C471" t="str">
        <f ca="1">IF(TODAY()&gt;=$A471,COUNTIFS('Tracking Data'!L$3:L$1000,"&lt;="&amp;B471,'Tracking Data'!M$3:M$1000,"="&amp;""),"")</f>
        <v/>
      </c>
      <c r="D471" t="str">
        <f ca="1">IF(TODAY()&gt;=$A471,COUNTIFS('Tracking Data'!M$3:M$1000,"&lt;="&amp;C471,'Tracking Data'!N$3:N$1000,"="&amp;""),"")</f>
        <v/>
      </c>
      <c r="E471" t="str">
        <f t="shared" ca="1" si="32"/>
        <v/>
      </c>
      <c r="F471" t="str">
        <f ca="1">IF(TODAY()&gt;=$A471,COUNTIFS('Tracking Data'!N$3:N$1000,"&lt;="&amp;A471,'Tracking Data'!O$3:O$1000,"="&amp;""),"")</f>
        <v/>
      </c>
      <c r="G471" t="str">
        <f ca="1">IF(TODAY()&gt;=$A471,COUNTIFS('Tracking Data'!O$3:O$1000,"&lt;="&amp;B471,'Tracking Data'!P$3:P$1000,"="&amp;""),"")</f>
        <v/>
      </c>
      <c r="H471" t="str">
        <f t="shared" ca="1" si="33"/>
        <v/>
      </c>
      <c r="I471" t="str">
        <f ca="1">IF(TODAY()&gt;=$A471,COUNTIFS('Tracking Data'!P$3:P$1000,"&lt;="&amp;A471,'Tracking Data'!Q$3:Q$1000,"="&amp;""),"")</f>
        <v/>
      </c>
      <c r="J471" t="str">
        <f ca="1">IF(TODAY()&gt;=$A471,COUNTIFS('Tracking Data'!Q$3:Q$1000,"&lt;="&amp;B471,'Tracking Data'!R$3:R$1000,"="&amp;""),"")</f>
        <v/>
      </c>
      <c r="K471" t="str">
        <f t="shared" ca="1" si="34"/>
        <v/>
      </c>
      <c r="L471" t="str">
        <f ca="1">IF(TODAY()&gt;=A471,COUNTIFS('Tracking Data'!R$3:R$1000,"&lt;="&amp;A471),"")</f>
        <v/>
      </c>
      <c r="M471" t="str">
        <f t="shared" ca="1" si="31"/>
        <v/>
      </c>
    </row>
    <row r="472" spans="1:13" x14ac:dyDescent="0.25">
      <c r="A472" s="4">
        <v>43269</v>
      </c>
      <c r="B472" t="str">
        <f ca="1">IF(TODAY()&gt;=$A472,COUNTIFS('Tracking Data'!K$3:K$1000,"&lt;="&amp;A472,'Tracking Data'!L$3:L$1000,"="&amp;""),"")</f>
        <v/>
      </c>
      <c r="C472" t="str">
        <f ca="1">IF(TODAY()&gt;=$A472,COUNTIFS('Tracking Data'!L$3:L$1000,"&lt;="&amp;B472,'Tracking Data'!M$3:M$1000,"="&amp;""),"")</f>
        <v/>
      </c>
      <c r="D472" t="str">
        <f ca="1">IF(TODAY()&gt;=$A472,COUNTIFS('Tracking Data'!M$3:M$1000,"&lt;="&amp;C472,'Tracking Data'!N$3:N$1000,"="&amp;""),"")</f>
        <v/>
      </c>
      <c r="E472" t="str">
        <f t="shared" ca="1" si="32"/>
        <v/>
      </c>
      <c r="F472" t="str">
        <f ca="1">IF(TODAY()&gt;=$A472,COUNTIFS('Tracking Data'!N$3:N$1000,"&lt;="&amp;A472,'Tracking Data'!O$3:O$1000,"="&amp;""),"")</f>
        <v/>
      </c>
      <c r="G472" t="str">
        <f ca="1">IF(TODAY()&gt;=$A472,COUNTIFS('Tracking Data'!O$3:O$1000,"&lt;="&amp;B472,'Tracking Data'!P$3:P$1000,"="&amp;""),"")</f>
        <v/>
      </c>
      <c r="H472" t="str">
        <f t="shared" ca="1" si="33"/>
        <v/>
      </c>
      <c r="I472" t="str">
        <f ca="1">IF(TODAY()&gt;=$A472,COUNTIFS('Tracking Data'!P$3:P$1000,"&lt;="&amp;A472,'Tracking Data'!Q$3:Q$1000,"="&amp;""),"")</f>
        <v/>
      </c>
      <c r="J472" t="str">
        <f ca="1">IF(TODAY()&gt;=$A472,COUNTIFS('Tracking Data'!Q$3:Q$1000,"&lt;="&amp;B472,'Tracking Data'!R$3:R$1000,"="&amp;""),"")</f>
        <v/>
      </c>
      <c r="K472" t="str">
        <f t="shared" ca="1" si="34"/>
        <v/>
      </c>
      <c r="L472" t="str">
        <f ca="1">IF(TODAY()&gt;=A472,COUNTIFS('Tracking Data'!R$3:R$1000,"&lt;="&amp;A472),"")</f>
        <v/>
      </c>
      <c r="M472" t="str">
        <f t="shared" ca="1" si="31"/>
        <v/>
      </c>
    </row>
    <row r="473" spans="1:13" x14ac:dyDescent="0.25">
      <c r="A473" s="4">
        <v>43270</v>
      </c>
      <c r="B473" t="str">
        <f ca="1">IF(TODAY()&gt;=$A473,COUNTIFS('Tracking Data'!K$3:K$1000,"&lt;="&amp;A473,'Tracking Data'!L$3:L$1000,"="&amp;""),"")</f>
        <v/>
      </c>
      <c r="C473" t="str">
        <f ca="1">IF(TODAY()&gt;=$A473,COUNTIFS('Tracking Data'!L$3:L$1000,"&lt;="&amp;B473,'Tracking Data'!M$3:M$1000,"="&amp;""),"")</f>
        <v/>
      </c>
      <c r="D473" t="str">
        <f ca="1">IF(TODAY()&gt;=$A473,COUNTIFS('Tracking Data'!M$3:M$1000,"&lt;="&amp;C473,'Tracking Data'!N$3:N$1000,"="&amp;""),"")</f>
        <v/>
      </c>
      <c r="E473" t="str">
        <f t="shared" ca="1" si="32"/>
        <v/>
      </c>
      <c r="F473" t="str">
        <f ca="1">IF(TODAY()&gt;=$A473,COUNTIFS('Tracking Data'!N$3:N$1000,"&lt;="&amp;A473,'Tracking Data'!O$3:O$1000,"="&amp;""),"")</f>
        <v/>
      </c>
      <c r="G473" t="str">
        <f ca="1">IF(TODAY()&gt;=$A473,COUNTIFS('Tracking Data'!O$3:O$1000,"&lt;="&amp;B473,'Tracking Data'!P$3:P$1000,"="&amp;""),"")</f>
        <v/>
      </c>
      <c r="H473" t="str">
        <f t="shared" ca="1" si="33"/>
        <v/>
      </c>
      <c r="I473" t="str">
        <f ca="1">IF(TODAY()&gt;=$A473,COUNTIFS('Tracking Data'!P$3:P$1000,"&lt;="&amp;A473,'Tracking Data'!Q$3:Q$1000,"="&amp;""),"")</f>
        <v/>
      </c>
      <c r="J473" t="str">
        <f ca="1">IF(TODAY()&gt;=$A473,COUNTIFS('Tracking Data'!Q$3:Q$1000,"&lt;="&amp;B473,'Tracking Data'!R$3:R$1000,"="&amp;""),"")</f>
        <v/>
      </c>
      <c r="K473" t="str">
        <f t="shared" ca="1" si="34"/>
        <v/>
      </c>
      <c r="L473" t="str">
        <f ca="1">IF(TODAY()&gt;=A473,COUNTIFS('Tracking Data'!R$3:R$1000,"&lt;="&amp;A473),"")</f>
        <v/>
      </c>
      <c r="M473" t="str">
        <f t="shared" ca="1" si="31"/>
        <v/>
      </c>
    </row>
    <row r="474" spans="1:13" x14ac:dyDescent="0.25">
      <c r="A474" s="4">
        <v>43271</v>
      </c>
      <c r="B474" t="str">
        <f ca="1">IF(TODAY()&gt;=$A474,COUNTIFS('Tracking Data'!K$3:K$1000,"&lt;="&amp;A474,'Tracking Data'!L$3:L$1000,"="&amp;""),"")</f>
        <v/>
      </c>
      <c r="C474" t="str">
        <f ca="1">IF(TODAY()&gt;=$A474,COUNTIFS('Tracking Data'!L$3:L$1000,"&lt;="&amp;B474,'Tracking Data'!M$3:M$1000,"="&amp;""),"")</f>
        <v/>
      </c>
      <c r="D474" t="str">
        <f ca="1">IF(TODAY()&gt;=$A474,COUNTIFS('Tracking Data'!M$3:M$1000,"&lt;="&amp;C474,'Tracking Data'!N$3:N$1000,"="&amp;""),"")</f>
        <v/>
      </c>
      <c r="E474" t="str">
        <f t="shared" ca="1" si="32"/>
        <v/>
      </c>
      <c r="F474" t="str">
        <f ca="1">IF(TODAY()&gt;=$A474,COUNTIFS('Tracking Data'!N$3:N$1000,"&lt;="&amp;A474,'Tracking Data'!O$3:O$1000,"="&amp;""),"")</f>
        <v/>
      </c>
      <c r="G474" t="str">
        <f ca="1">IF(TODAY()&gt;=$A474,COUNTIFS('Tracking Data'!O$3:O$1000,"&lt;="&amp;B474,'Tracking Data'!P$3:P$1000,"="&amp;""),"")</f>
        <v/>
      </c>
      <c r="H474" t="str">
        <f t="shared" ca="1" si="33"/>
        <v/>
      </c>
      <c r="I474" t="str">
        <f ca="1">IF(TODAY()&gt;=$A474,COUNTIFS('Tracking Data'!P$3:P$1000,"&lt;="&amp;A474,'Tracking Data'!Q$3:Q$1000,"="&amp;""),"")</f>
        <v/>
      </c>
      <c r="J474" t="str">
        <f ca="1">IF(TODAY()&gt;=$A474,COUNTIFS('Tracking Data'!Q$3:Q$1000,"&lt;="&amp;B474,'Tracking Data'!R$3:R$1000,"="&amp;""),"")</f>
        <v/>
      </c>
      <c r="K474" t="str">
        <f t="shared" ca="1" si="34"/>
        <v/>
      </c>
      <c r="L474" t="str">
        <f ca="1">IF(TODAY()&gt;=A474,COUNTIFS('Tracking Data'!R$3:R$1000,"&lt;="&amp;A474),"")</f>
        <v/>
      </c>
      <c r="M474" t="str">
        <f t="shared" ca="1" si="31"/>
        <v/>
      </c>
    </row>
    <row r="475" spans="1:13" x14ac:dyDescent="0.25">
      <c r="A475" s="4">
        <v>43272</v>
      </c>
      <c r="B475" t="str">
        <f ca="1">IF(TODAY()&gt;=$A475,COUNTIFS('Tracking Data'!K$3:K$1000,"&lt;="&amp;A475,'Tracking Data'!L$3:L$1000,"="&amp;""),"")</f>
        <v/>
      </c>
      <c r="C475" t="str">
        <f ca="1">IF(TODAY()&gt;=$A475,COUNTIFS('Tracking Data'!L$3:L$1000,"&lt;="&amp;B475,'Tracking Data'!M$3:M$1000,"="&amp;""),"")</f>
        <v/>
      </c>
      <c r="D475" t="str">
        <f ca="1">IF(TODAY()&gt;=$A475,COUNTIFS('Tracking Data'!M$3:M$1000,"&lt;="&amp;C475,'Tracking Data'!N$3:N$1000,"="&amp;""),"")</f>
        <v/>
      </c>
      <c r="E475" t="str">
        <f t="shared" ca="1" si="32"/>
        <v/>
      </c>
      <c r="F475" t="str">
        <f ca="1">IF(TODAY()&gt;=$A475,COUNTIFS('Tracking Data'!N$3:N$1000,"&lt;="&amp;A475,'Tracking Data'!O$3:O$1000,"="&amp;""),"")</f>
        <v/>
      </c>
      <c r="G475" t="str">
        <f ca="1">IF(TODAY()&gt;=$A475,COUNTIFS('Tracking Data'!O$3:O$1000,"&lt;="&amp;B475,'Tracking Data'!P$3:P$1000,"="&amp;""),"")</f>
        <v/>
      </c>
      <c r="H475" t="str">
        <f t="shared" ca="1" si="33"/>
        <v/>
      </c>
      <c r="I475" t="str">
        <f ca="1">IF(TODAY()&gt;=$A475,COUNTIFS('Tracking Data'!P$3:P$1000,"&lt;="&amp;A475,'Tracking Data'!Q$3:Q$1000,"="&amp;""),"")</f>
        <v/>
      </c>
      <c r="J475" t="str">
        <f ca="1">IF(TODAY()&gt;=$A475,COUNTIFS('Tracking Data'!Q$3:Q$1000,"&lt;="&amp;B475,'Tracking Data'!R$3:R$1000,"="&amp;""),"")</f>
        <v/>
      </c>
      <c r="K475" t="str">
        <f t="shared" ca="1" si="34"/>
        <v/>
      </c>
      <c r="L475" t="str">
        <f ca="1">IF(TODAY()&gt;=A475,COUNTIFS('Tracking Data'!R$3:R$1000,"&lt;="&amp;A475),"")</f>
        <v/>
      </c>
      <c r="M475" t="str">
        <f t="shared" ca="1" si="31"/>
        <v/>
      </c>
    </row>
    <row r="476" spans="1:13" x14ac:dyDescent="0.25">
      <c r="A476" s="4">
        <v>43273</v>
      </c>
      <c r="B476" t="str">
        <f ca="1">IF(TODAY()&gt;=$A476,COUNTIFS('Tracking Data'!K$3:K$1000,"&lt;="&amp;A476,'Tracking Data'!L$3:L$1000,"="&amp;""),"")</f>
        <v/>
      </c>
      <c r="C476" t="str">
        <f ca="1">IF(TODAY()&gt;=$A476,COUNTIFS('Tracking Data'!L$3:L$1000,"&lt;="&amp;B476,'Tracking Data'!M$3:M$1000,"="&amp;""),"")</f>
        <v/>
      </c>
      <c r="D476" t="str">
        <f ca="1">IF(TODAY()&gt;=$A476,COUNTIFS('Tracking Data'!M$3:M$1000,"&lt;="&amp;C476,'Tracking Data'!N$3:N$1000,"="&amp;""),"")</f>
        <v/>
      </c>
      <c r="E476" t="str">
        <f t="shared" ca="1" si="32"/>
        <v/>
      </c>
      <c r="F476" t="str">
        <f ca="1">IF(TODAY()&gt;=$A476,COUNTIFS('Tracking Data'!N$3:N$1000,"&lt;="&amp;A476,'Tracking Data'!O$3:O$1000,"="&amp;""),"")</f>
        <v/>
      </c>
      <c r="G476" t="str">
        <f ca="1">IF(TODAY()&gt;=$A476,COUNTIFS('Tracking Data'!O$3:O$1000,"&lt;="&amp;B476,'Tracking Data'!P$3:P$1000,"="&amp;""),"")</f>
        <v/>
      </c>
      <c r="H476" t="str">
        <f t="shared" ca="1" si="33"/>
        <v/>
      </c>
      <c r="I476" t="str">
        <f ca="1">IF(TODAY()&gt;=$A476,COUNTIFS('Tracking Data'!P$3:P$1000,"&lt;="&amp;A476,'Tracking Data'!Q$3:Q$1000,"="&amp;""),"")</f>
        <v/>
      </c>
      <c r="J476" t="str">
        <f ca="1">IF(TODAY()&gt;=$A476,COUNTIFS('Tracking Data'!Q$3:Q$1000,"&lt;="&amp;B476,'Tracking Data'!R$3:R$1000,"="&amp;""),"")</f>
        <v/>
      </c>
      <c r="K476" t="str">
        <f t="shared" ca="1" si="34"/>
        <v/>
      </c>
      <c r="L476" t="str">
        <f ca="1">IF(TODAY()&gt;=A476,COUNTIFS('Tracking Data'!R$3:R$1000,"&lt;="&amp;A476),"")</f>
        <v/>
      </c>
      <c r="M476" t="str">
        <f t="shared" ca="1" si="31"/>
        <v/>
      </c>
    </row>
    <row r="477" spans="1:13" x14ac:dyDescent="0.25">
      <c r="A477" s="4">
        <v>43274</v>
      </c>
      <c r="B477" t="str">
        <f ca="1">IF(TODAY()&gt;=$A477,COUNTIFS('Tracking Data'!K$3:K$1000,"&lt;="&amp;A477,'Tracking Data'!L$3:L$1000,"="&amp;""),"")</f>
        <v/>
      </c>
      <c r="C477" t="str">
        <f ca="1">IF(TODAY()&gt;=$A477,COUNTIFS('Tracking Data'!L$3:L$1000,"&lt;="&amp;B477,'Tracking Data'!M$3:M$1000,"="&amp;""),"")</f>
        <v/>
      </c>
      <c r="D477" t="str">
        <f ca="1">IF(TODAY()&gt;=$A477,COUNTIFS('Tracking Data'!M$3:M$1000,"&lt;="&amp;C477,'Tracking Data'!N$3:N$1000,"="&amp;""),"")</f>
        <v/>
      </c>
      <c r="E477" t="str">
        <f t="shared" ca="1" si="32"/>
        <v/>
      </c>
      <c r="F477" t="str">
        <f ca="1">IF(TODAY()&gt;=$A477,COUNTIFS('Tracking Data'!N$3:N$1000,"&lt;="&amp;A477,'Tracking Data'!O$3:O$1000,"="&amp;""),"")</f>
        <v/>
      </c>
      <c r="G477" t="str">
        <f ca="1">IF(TODAY()&gt;=$A477,COUNTIFS('Tracking Data'!O$3:O$1000,"&lt;="&amp;B477,'Tracking Data'!P$3:P$1000,"="&amp;""),"")</f>
        <v/>
      </c>
      <c r="H477" t="str">
        <f t="shared" ca="1" si="33"/>
        <v/>
      </c>
      <c r="I477" t="str">
        <f ca="1">IF(TODAY()&gt;=$A477,COUNTIFS('Tracking Data'!P$3:P$1000,"&lt;="&amp;A477,'Tracking Data'!Q$3:Q$1000,"="&amp;""),"")</f>
        <v/>
      </c>
      <c r="J477" t="str">
        <f ca="1">IF(TODAY()&gt;=$A477,COUNTIFS('Tracking Data'!Q$3:Q$1000,"&lt;="&amp;B477,'Tracking Data'!R$3:R$1000,"="&amp;""),"")</f>
        <v/>
      </c>
      <c r="K477" t="str">
        <f t="shared" ca="1" si="34"/>
        <v/>
      </c>
      <c r="L477" t="str">
        <f ca="1">IF(TODAY()&gt;=A477,COUNTIFS('Tracking Data'!R$3:R$1000,"&lt;="&amp;A477),"")</f>
        <v/>
      </c>
      <c r="M477" t="str">
        <f t="shared" ca="1" si="31"/>
        <v/>
      </c>
    </row>
    <row r="478" spans="1:13" x14ac:dyDescent="0.25">
      <c r="A478" s="4">
        <v>43275</v>
      </c>
      <c r="B478" t="str">
        <f ca="1">IF(TODAY()&gt;=$A478,COUNTIFS('Tracking Data'!K$3:K$1000,"&lt;="&amp;A478,'Tracking Data'!L$3:L$1000,"="&amp;""),"")</f>
        <v/>
      </c>
      <c r="C478" t="str">
        <f ca="1">IF(TODAY()&gt;=$A478,COUNTIFS('Tracking Data'!L$3:L$1000,"&lt;="&amp;B478,'Tracking Data'!M$3:M$1000,"="&amp;""),"")</f>
        <v/>
      </c>
      <c r="D478" t="str">
        <f ca="1">IF(TODAY()&gt;=$A478,COUNTIFS('Tracking Data'!M$3:M$1000,"&lt;="&amp;C478,'Tracking Data'!N$3:N$1000,"="&amp;""),"")</f>
        <v/>
      </c>
      <c r="E478" t="str">
        <f t="shared" ca="1" si="32"/>
        <v/>
      </c>
      <c r="F478" t="str">
        <f ca="1">IF(TODAY()&gt;=$A478,COUNTIFS('Tracking Data'!N$3:N$1000,"&lt;="&amp;A478,'Tracking Data'!O$3:O$1000,"="&amp;""),"")</f>
        <v/>
      </c>
      <c r="G478" t="str">
        <f ca="1">IF(TODAY()&gt;=$A478,COUNTIFS('Tracking Data'!O$3:O$1000,"&lt;="&amp;B478,'Tracking Data'!P$3:P$1000,"="&amp;""),"")</f>
        <v/>
      </c>
      <c r="H478" t="str">
        <f t="shared" ca="1" si="33"/>
        <v/>
      </c>
      <c r="I478" t="str">
        <f ca="1">IF(TODAY()&gt;=$A478,COUNTIFS('Tracking Data'!P$3:P$1000,"&lt;="&amp;A478,'Tracking Data'!Q$3:Q$1000,"="&amp;""),"")</f>
        <v/>
      </c>
      <c r="J478" t="str">
        <f ca="1">IF(TODAY()&gt;=$A478,COUNTIFS('Tracking Data'!Q$3:Q$1000,"&lt;="&amp;B478,'Tracking Data'!R$3:R$1000,"="&amp;""),"")</f>
        <v/>
      </c>
      <c r="K478" t="str">
        <f t="shared" ca="1" si="34"/>
        <v/>
      </c>
      <c r="L478" t="str">
        <f ca="1">IF(TODAY()&gt;=A478,COUNTIFS('Tracking Data'!R$3:R$1000,"&lt;="&amp;A478),"")</f>
        <v/>
      </c>
      <c r="M478" t="str">
        <f t="shared" ca="1" si="31"/>
        <v/>
      </c>
    </row>
    <row r="479" spans="1:13" x14ac:dyDescent="0.25">
      <c r="A479" s="4">
        <v>43276</v>
      </c>
      <c r="B479" t="str">
        <f ca="1">IF(TODAY()&gt;=$A479,COUNTIFS('Tracking Data'!K$3:K$1000,"&lt;="&amp;A479,'Tracking Data'!L$3:L$1000,"="&amp;""),"")</f>
        <v/>
      </c>
      <c r="C479" t="str">
        <f ca="1">IF(TODAY()&gt;=$A479,COUNTIFS('Tracking Data'!L$3:L$1000,"&lt;="&amp;B479,'Tracking Data'!M$3:M$1000,"="&amp;""),"")</f>
        <v/>
      </c>
      <c r="D479" t="str">
        <f ca="1">IF(TODAY()&gt;=$A479,COUNTIFS('Tracking Data'!M$3:M$1000,"&lt;="&amp;C479,'Tracking Data'!N$3:N$1000,"="&amp;""),"")</f>
        <v/>
      </c>
      <c r="E479" t="str">
        <f t="shared" ca="1" si="32"/>
        <v/>
      </c>
      <c r="F479" t="str">
        <f ca="1">IF(TODAY()&gt;=$A479,COUNTIFS('Tracking Data'!N$3:N$1000,"&lt;="&amp;A479,'Tracking Data'!O$3:O$1000,"="&amp;""),"")</f>
        <v/>
      </c>
      <c r="G479" t="str">
        <f ca="1">IF(TODAY()&gt;=$A479,COUNTIFS('Tracking Data'!O$3:O$1000,"&lt;="&amp;B479,'Tracking Data'!P$3:P$1000,"="&amp;""),"")</f>
        <v/>
      </c>
      <c r="H479" t="str">
        <f t="shared" ca="1" si="33"/>
        <v/>
      </c>
      <c r="I479" t="str">
        <f ca="1">IF(TODAY()&gt;=$A479,COUNTIFS('Tracking Data'!P$3:P$1000,"&lt;="&amp;A479,'Tracking Data'!Q$3:Q$1000,"="&amp;""),"")</f>
        <v/>
      </c>
      <c r="J479" t="str">
        <f ca="1">IF(TODAY()&gt;=$A479,COUNTIFS('Tracking Data'!Q$3:Q$1000,"&lt;="&amp;B479,'Tracking Data'!R$3:R$1000,"="&amp;""),"")</f>
        <v/>
      </c>
      <c r="K479" t="str">
        <f t="shared" ca="1" si="34"/>
        <v/>
      </c>
      <c r="L479" t="str">
        <f ca="1">IF(TODAY()&gt;=A479,COUNTIFS('Tracking Data'!R$3:R$1000,"&lt;="&amp;A479),"")</f>
        <v/>
      </c>
      <c r="M479" t="str">
        <f t="shared" ca="1" si="31"/>
        <v/>
      </c>
    </row>
    <row r="480" spans="1:13" x14ac:dyDescent="0.25">
      <c r="A480" s="4">
        <v>43277</v>
      </c>
      <c r="B480" t="str">
        <f ca="1">IF(TODAY()&gt;=$A480,COUNTIFS('Tracking Data'!K$3:K$1000,"&lt;="&amp;A480,'Tracking Data'!L$3:L$1000,"="&amp;""),"")</f>
        <v/>
      </c>
      <c r="C480" t="str">
        <f ca="1">IF(TODAY()&gt;=$A480,COUNTIFS('Tracking Data'!L$3:L$1000,"&lt;="&amp;B480,'Tracking Data'!M$3:M$1000,"="&amp;""),"")</f>
        <v/>
      </c>
      <c r="D480" t="str">
        <f ca="1">IF(TODAY()&gt;=$A480,COUNTIFS('Tracking Data'!M$3:M$1000,"&lt;="&amp;C480,'Tracking Data'!N$3:N$1000,"="&amp;""),"")</f>
        <v/>
      </c>
      <c r="E480" t="str">
        <f t="shared" ca="1" si="32"/>
        <v/>
      </c>
      <c r="F480" t="str">
        <f ca="1">IF(TODAY()&gt;=$A480,COUNTIFS('Tracking Data'!N$3:N$1000,"&lt;="&amp;A480,'Tracking Data'!O$3:O$1000,"="&amp;""),"")</f>
        <v/>
      </c>
      <c r="G480" t="str">
        <f ca="1">IF(TODAY()&gt;=$A480,COUNTIFS('Tracking Data'!O$3:O$1000,"&lt;="&amp;B480,'Tracking Data'!P$3:P$1000,"="&amp;""),"")</f>
        <v/>
      </c>
      <c r="H480" t="str">
        <f t="shared" ca="1" si="33"/>
        <v/>
      </c>
      <c r="I480" t="str">
        <f ca="1">IF(TODAY()&gt;=$A480,COUNTIFS('Tracking Data'!P$3:P$1000,"&lt;="&amp;A480,'Tracking Data'!Q$3:Q$1000,"="&amp;""),"")</f>
        <v/>
      </c>
      <c r="J480" t="str">
        <f ca="1">IF(TODAY()&gt;=$A480,COUNTIFS('Tracking Data'!Q$3:Q$1000,"&lt;="&amp;B480,'Tracking Data'!R$3:R$1000,"="&amp;""),"")</f>
        <v/>
      </c>
      <c r="K480" t="str">
        <f t="shared" ca="1" si="34"/>
        <v/>
      </c>
      <c r="L480" t="str">
        <f ca="1">IF(TODAY()&gt;=A480,COUNTIFS('Tracking Data'!R$3:R$1000,"&lt;="&amp;A480),"")</f>
        <v/>
      </c>
      <c r="M480" t="str">
        <f t="shared" ca="1" si="31"/>
        <v/>
      </c>
    </row>
    <row r="481" spans="1:13" x14ac:dyDescent="0.25">
      <c r="A481" s="4">
        <v>43278</v>
      </c>
      <c r="B481" t="str">
        <f ca="1">IF(TODAY()&gt;=$A481,COUNTIFS('Tracking Data'!K$3:K$1000,"&lt;="&amp;A481,'Tracking Data'!L$3:L$1000,"="&amp;""),"")</f>
        <v/>
      </c>
      <c r="C481" t="str">
        <f ca="1">IF(TODAY()&gt;=$A481,COUNTIFS('Tracking Data'!L$3:L$1000,"&lt;="&amp;B481,'Tracking Data'!M$3:M$1000,"="&amp;""),"")</f>
        <v/>
      </c>
      <c r="D481" t="str">
        <f ca="1">IF(TODAY()&gt;=$A481,COUNTIFS('Tracking Data'!M$3:M$1000,"&lt;="&amp;C481,'Tracking Data'!N$3:N$1000,"="&amp;""),"")</f>
        <v/>
      </c>
      <c r="E481" t="str">
        <f t="shared" ca="1" si="32"/>
        <v/>
      </c>
      <c r="F481" t="str">
        <f ca="1">IF(TODAY()&gt;=$A481,COUNTIFS('Tracking Data'!N$3:N$1000,"&lt;="&amp;A481,'Tracking Data'!O$3:O$1000,"="&amp;""),"")</f>
        <v/>
      </c>
      <c r="G481" t="str">
        <f ca="1">IF(TODAY()&gt;=$A481,COUNTIFS('Tracking Data'!O$3:O$1000,"&lt;="&amp;B481,'Tracking Data'!P$3:P$1000,"="&amp;""),"")</f>
        <v/>
      </c>
      <c r="H481" t="str">
        <f t="shared" ca="1" si="33"/>
        <v/>
      </c>
      <c r="I481" t="str">
        <f ca="1">IF(TODAY()&gt;=$A481,COUNTIFS('Tracking Data'!P$3:P$1000,"&lt;="&amp;A481,'Tracking Data'!Q$3:Q$1000,"="&amp;""),"")</f>
        <v/>
      </c>
      <c r="J481" t="str">
        <f ca="1">IF(TODAY()&gt;=$A481,COUNTIFS('Tracking Data'!Q$3:Q$1000,"&lt;="&amp;B481,'Tracking Data'!R$3:R$1000,"="&amp;""),"")</f>
        <v/>
      </c>
      <c r="K481" t="str">
        <f t="shared" ca="1" si="34"/>
        <v/>
      </c>
      <c r="L481" t="str">
        <f ca="1">IF(TODAY()&gt;=A481,COUNTIFS('Tracking Data'!R$3:R$1000,"&lt;="&amp;A481),"")</f>
        <v/>
      </c>
      <c r="M481" t="str">
        <f t="shared" ca="1" si="31"/>
        <v/>
      </c>
    </row>
    <row r="482" spans="1:13" x14ac:dyDescent="0.25">
      <c r="A482" s="4">
        <v>43279</v>
      </c>
      <c r="B482" t="str">
        <f ca="1">IF(TODAY()&gt;=$A482,COUNTIFS('Tracking Data'!K$3:K$1000,"&lt;="&amp;A482,'Tracking Data'!L$3:L$1000,"="&amp;""),"")</f>
        <v/>
      </c>
      <c r="C482" t="str">
        <f ca="1">IF(TODAY()&gt;=$A482,COUNTIFS('Tracking Data'!L$3:L$1000,"&lt;="&amp;B482,'Tracking Data'!M$3:M$1000,"="&amp;""),"")</f>
        <v/>
      </c>
      <c r="D482" t="str">
        <f ca="1">IF(TODAY()&gt;=$A482,COUNTIFS('Tracking Data'!M$3:M$1000,"&lt;="&amp;C482,'Tracking Data'!N$3:N$1000,"="&amp;""),"")</f>
        <v/>
      </c>
      <c r="E482" t="str">
        <f t="shared" ca="1" si="32"/>
        <v/>
      </c>
      <c r="F482" t="str">
        <f ca="1">IF(TODAY()&gt;=$A482,COUNTIFS('Tracking Data'!N$3:N$1000,"&lt;="&amp;A482,'Tracking Data'!O$3:O$1000,"="&amp;""),"")</f>
        <v/>
      </c>
      <c r="G482" t="str">
        <f ca="1">IF(TODAY()&gt;=$A482,COUNTIFS('Tracking Data'!O$3:O$1000,"&lt;="&amp;B482,'Tracking Data'!P$3:P$1000,"="&amp;""),"")</f>
        <v/>
      </c>
      <c r="H482" t="str">
        <f t="shared" ca="1" si="33"/>
        <v/>
      </c>
      <c r="I482" t="str">
        <f ca="1">IF(TODAY()&gt;=$A482,COUNTIFS('Tracking Data'!P$3:P$1000,"&lt;="&amp;A482,'Tracking Data'!Q$3:Q$1000,"="&amp;""),"")</f>
        <v/>
      </c>
      <c r="J482" t="str">
        <f ca="1">IF(TODAY()&gt;=$A482,COUNTIFS('Tracking Data'!Q$3:Q$1000,"&lt;="&amp;B482,'Tracking Data'!R$3:R$1000,"="&amp;""),"")</f>
        <v/>
      </c>
      <c r="K482" t="str">
        <f t="shared" ca="1" si="34"/>
        <v/>
      </c>
      <c r="L482" t="str">
        <f ca="1">IF(TODAY()&gt;=A482,COUNTIFS('Tracking Data'!R$3:R$1000,"&lt;="&amp;A482),"")</f>
        <v/>
      </c>
      <c r="M482" t="str">
        <f t="shared" ca="1" si="31"/>
        <v/>
      </c>
    </row>
    <row r="483" spans="1:13" x14ac:dyDescent="0.25">
      <c r="A483" s="4">
        <v>43280</v>
      </c>
      <c r="B483" t="str">
        <f ca="1">IF(TODAY()&gt;=$A483,COUNTIFS('Tracking Data'!K$3:K$1000,"&lt;="&amp;A483,'Tracking Data'!L$3:L$1000,"="&amp;""),"")</f>
        <v/>
      </c>
      <c r="C483" t="str">
        <f ca="1">IF(TODAY()&gt;=$A483,COUNTIFS('Tracking Data'!L$3:L$1000,"&lt;="&amp;B483,'Tracking Data'!M$3:M$1000,"="&amp;""),"")</f>
        <v/>
      </c>
      <c r="D483" t="str">
        <f ca="1">IF(TODAY()&gt;=$A483,COUNTIFS('Tracking Data'!M$3:M$1000,"&lt;="&amp;C483,'Tracking Data'!N$3:N$1000,"="&amp;""),"")</f>
        <v/>
      </c>
      <c r="E483" t="str">
        <f t="shared" ca="1" si="32"/>
        <v/>
      </c>
      <c r="F483" t="str">
        <f ca="1">IF(TODAY()&gt;=$A483,COUNTIFS('Tracking Data'!N$3:N$1000,"&lt;="&amp;A483,'Tracking Data'!O$3:O$1000,"="&amp;""),"")</f>
        <v/>
      </c>
      <c r="G483" t="str">
        <f ca="1">IF(TODAY()&gt;=$A483,COUNTIFS('Tracking Data'!O$3:O$1000,"&lt;="&amp;B483,'Tracking Data'!P$3:P$1000,"="&amp;""),"")</f>
        <v/>
      </c>
      <c r="H483" t="str">
        <f t="shared" ca="1" si="33"/>
        <v/>
      </c>
      <c r="I483" t="str">
        <f ca="1">IF(TODAY()&gt;=$A483,COUNTIFS('Tracking Data'!P$3:P$1000,"&lt;="&amp;A483,'Tracking Data'!Q$3:Q$1000,"="&amp;""),"")</f>
        <v/>
      </c>
      <c r="J483" t="str">
        <f ca="1">IF(TODAY()&gt;=$A483,COUNTIFS('Tracking Data'!Q$3:Q$1000,"&lt;="&amp;B483,'Tracking Data'!R$3:R$1000,"="&amp;""),"")</f>
        <v/>
      </c>
      <c r="K483" t="str">
        <f t="shared" ca="1" si="34"/>
        <v/>
      </c>
      <c r="L483" t="str">
        <f ca="1">IF(TODAY()&gt;=A483,COUNTIFS('Tracking Data'!R$3:R$1000,"&lt;="&amp;A483),"")</f>
        <v/>
      </c>
      <c r="M483" t="str">
        <f t="shared" ca="1" si="31"/>
        <v/>
      </c>
    </row>
    <row r="484" spans="1:13" x14ac:dyDescent="0.25">
      <c r="A484" s="4">
        <v>43281</v>
      </c>
      <c r="B484" t="str">
        <f ca="1">IF(TODAY()&gt;=$A484,COUNTIFS('Tracking Data'!K$3:K$1000,"&lt;="&amp;A484,'Tracking Data'!L$3:L$1000,"="&amp;""),"")</f>
        <v/>
      </c>
      <c r="C484" t="str">
        <f ca="1">IF(TODAY()&gt;=$A484,COUNTIFS('Tracking Data'!L$3:L$1000,"&lt;="&amp;B484,'Tracking Data'!M$3:M$1000,"="&amp;""),"")</f>
        <v/>
      </c>
      <c r="D484" t="str">
        <f ca="1">IF(TODAY()&gt;=$A484,COUNTIFS('Tracking Data'!M$3:M$1000,"&lt;="&amp;C484,'Tracking Data'!N$3:N$1000,"="&amp;""),"")</f>
        <v/>
      </c>
      <c r="E484" t="str">
        <f t="shared" ca="1" si="32"/>
        <v/>
      </c>
      <c r="F484" t="str">
        <f ca="1">IF(TODAY()&gt;=$A484,COUNTIFS('Tracking Data'!N$3:N$1000,"&lt;="&amp;A484,'Tracking Data'!O$3:O$1000,"="&amp;""),"")</f>
        <v/>
      </c>
      <c r="G484" t="str">
        <f ca="1">IF(TODAY()&gt;=$A484,COUNTIFS('Tracking Data'!O$3:O$1000,"&lt;="&amp;B484,'Tracking Data'!P$3:P$1000,"="&amp;""),"")</f>
        <v/>
      </c>
      <c r="H484" t="str">
        <f t="shared" ca="1" si="33"/>
        <v/>
      </c>
      <c r="I484" t="str">
        <f ca="1">IF(TODAY()&gt;=$A484,COUNTIFS('Tracking Data'!P$3:P$1000,"&lt;="&amp;A484,'Tracking Data'!Q$3:Q$1000,"="&amp;""),"")</f>
        <v/>
      </c>
      <c r="J484" t="str">
        <f ca="1">IF(TODAY()&gt;=$A484,COUNTIFS('Tracking Data'!Q$3:Q$1000,"&lt;="&amp;B484,'Tracking Data'!R$3:R$1000,"="&amp;""),"")</f>
        <v/>
      </c>
      <c r="K484" t="str">
        <f t="shared" ca="1" si="34"/>
        <v/>
      </c>
      <c r="L484" t="str">
        <f ca="1">IF(TODAY()&gt;=A484,COUNTIFS('Tracking Data'!R$3:R$1000,"&lt;="&amp;A484),"")</f>
        <v/>
      </c>
      <c r="M484" t="str">
        <f t="shared" ca="1" si="31"/>
        <v/>
      </c>
    </row>
    <row r="485" spans="1:13" x14ac:dyDescent="0.25">
      <c r="A485" s="4">
        <v>43282</v>
      </c>
      <c r="B485" t="str">
        <f ca="1">IF(TODAY()&gt;=$A485,COUNTIFS('Tracking Data'!K$3:K$1000,"&lt;="&amp;A485,'Tracking Data'!L$3:L$1000,"="&amp;""),"")</f>
        <v/>
      </c>
      <c r="C485" t="str">
        <f ca="1">IF(TODAY()&gt;=$A485,COUNTIFS('Tracking Data'!L$3:L$1000,"&lt;="&amp;B485,'Tracking Data'!M$3:M$1000,"="&amp;""),"")</f>
        <v/>
      </c>
      <c r="D485" t="str">
        <f ca="1">IF(TODAY()&gt;=$A485,COUNTIFS('Tracking Data'!M$3:M$1000,"&lt;="&amp;C485,'Tracking Data'!N$3:N$1000,"="&amp;""),"")</f>
        <v/>
      </c>
      <c r="E485" t="str">
        <f t="shared" ca="1" si="32"/>
        <v/>
      </c>
      <c r="F485" t="str">
        <f ca="1">IF(TODAY()&gt;=$A485,COUNTIFS('Tracking Data'!N$3:N$1000,"&lt;="&amp;A485,'Tracking Data'!O$3:O$1000,"="&amp;""),"")</f>
        <v/>
      </c>
      <c r="G485" t="str">
        <f ca="1">IF(TODAY()&gt;=$A485,COUNTIFS('Tracking Data'!O$3:O$1000,"&lt;="&amp;B485,'Tracking Data'!P$3:P$1000,"="&amp;""),"")</f>
        <v/>
      </c>
      <c r="H485" t="str">
        <f t="shared" ca="1" si="33"/>
        <v/>
      </c>
      <c r="I485" t="str">
        <f ca="1">IF(TODAY()&gt;=$A485,COUNTIFS('Tracking Data'!P$3:P$1000,"&lt;="&amp;A485,'Tracking Data'!Q$3:Q$1000,"="&amp;""),"")</f>
        <v/>
      </c>
      <c r="J485" t="str">
        <f ca="1">IF(TODAY()&gt;=$A485,COUNTIFS('Tracking Data'!Q$3:Q$1000,"&lt;="&amp;B485,'Tracking Data'!R$3:R$1000,"="&amp;""),"")</f>
        <v/>
      </c>
      <c r="K485" t="str">
        <f t="shared" ca="1" si="34"/>
        <v/>
      </c>
      <c r="L485" t="str">
        <f ca="1">IF(TODAY()&gt;=A485,COUNTIFS('Tracking Data'!R$3:R$1000,"&lt;="&amp;A485),"")</f>
        <v/>
      </c>
      <c r="M485" t="str">
        <f t="shared" ca="1" si="31"/>
        <v/>
      </c>
    </row>
    <row r="486" spans="1:13" x14ac:dyDescent="0.25">
      <c r="A486" s="4">
        <v>43283</v>
      </c>
      <c r="B486" t="str">
        <f ca="1">IF(TODAY()&gt;=$A486,COUNTIFS('Tracking Data'!K$3:K$1000,"&lt;="&amp;A486,'Tracking Data'!L$3:L$1000,"="&amp;""),"")</f>
        <v/>
      </c>
      <c r="C486" t="str">
        <f ca="1">IF(TODAY()&gt;=$A486,COUNTIFS('Tracking Data'!L$3:L$1000,"&lt;="&amp;B486,'Tracking Data'!M$3:M$1000,"="&amp;""),"")</f>
        <v/>
      </c>
      <c r="D486" t="str">
        <f ca="1">IF(TODAY()&gt;=$A486,COUNTIFS('Tracking Data'!M$3:M$1000,"&lt;="&amp;C486,'Tracking Data'!N$3:N$1000,"="&amp;""),"")</f>
        <v/>
      </c>
      <c r="E486" t="str">
        <f t="shared" ca="1" si="32"/>
        <v/>
      </c>
      <c r="F486" t="str">
        <f ca="1">IF(TODAY()&gt;=$A486,COUNTIFS('Tracking Data'!N$3:N$1000,"&lt;="&amp;A486,'Tracking Data'!O$3:O$1000,"="&amp;""),"")</f>
        <v/>
      </c>
      <c r="G486" t="str">
        <f ca="1">IF(TODAY()&gt;=$A486,COUNTIFS('Tracking Data'!O$3:O$1000,"&lt;="&amp;B486,'Tracking Data'!P$3:P$1000,"="&amp;""),"")</f>
        <v/>
      </c>
      <c r="H486" t="str">
        <f t="shared" ca="1" si="33"/>
        <v/>
      </c>
      <c r="I486" t="str">
        <f ca="1">IF(TODAY()&gt;=$A486,COUNTIFS('Tracking Data'!P$3:P$1000,"&lt;="&amp;A486,'Tracking Data'!Q$3:Q$1000,"="&amp;""),"")</f>
        <v/>
      </c>
      <c r="J486" t="str">
        <f ca="1">IF(TODAY()&gt;=$A486,COUNTIFS('Tracking Data'!Q$3:Q$1000,"&lt;="&amp;B486,'Tracking Data'!R$3:R$1000,"="&amp;""),"")</f>
        <v/>
      </c>
      <c r="K486" t="str">
        <f t="shared" ca="1" si="34"/>
        <v/>
      </c>
      <c r="L486" t="str">
        <f ca="1">IF(TODAY()&gt;=A486,COUNTIFS('Tracking Data'!R$3:R$1000,"&lt;="&amp;A486),"")</f>
        <v/>
      </c>
      <c r="M486" t="str">
        <f t="shared" ca="1" si="31"/>
        <v/>
      </c>
    </row>
    <row r="487" spans="1:13" x14ac:dyDescent="0.25">
      <c r="A487" s="4">
        <v>43284</v>
      </c>
      <c r="B487" t="str">
        <f ca="1">IF(TODAY()&gt;=$A487,COUNTIFS('Tracking Data'!K$3:K$1000,"&lt;="&amp;A487,'Tracking Data'!L$3:L$1000,"="&amp;""),"")</f>
        <v/>
      </c>
      <c r="C487" t="str">
        <f ca="1">IF(TODAY()&gt;=$A487,COUNTIFS('Tracking Data'!L$3:L$1000,"&lt;="&amp;B487,'Tracking Data'!M$3:M$1000,"="&amp;""),"")</f>
        <v/>
      </c>
      <c r="D487" t="str">
        <f ca="1">IF(TODAY()&gt;=$A487,COUNTIFS('Tracking Data'!M$3:M$1000,"&lt;="&amp;C487,'Tracking Data'!N$3:N$1000,"="&amp;""),"")</f>
        <v/>
      </c>
      <c r="E487" t="str">
        <f t="shared" ca="1" si="32"/>
        <v/>
      </c>
      <c r="F487" t="str">
        <f ca="1">IF(TODAY()&gt;=$A487,COUNTIFS('Tracking Data'!N$3:N$1000,"&lt;="&amp;A487,'Tracking Data'!O$3:O$1000,"="&amp;""),"")</f>
        <v/>
      </c>
      <c r="G487" t="str">
        <f ca="1">IF(TODAY()&gt;=$A487,COUNTIFS('Tracking Data'!O$3:O$1000,"&lt;="&amp;B487,'Tracking Data'!P$3:P$1000,"="&amp;""),"")</f>
        <v/>
      </c>
      <c r="H487" t="str">
        <f t="shared" ca="1" si="33"/>
        <v/>
      </c>
      <c r="I487" t="str">
        <f ca="1">IF(TODAY()&gt;=$A487,COUNTIFS('Tracking Data'!P$3:P$1000,"&lt;="&amp;A487,'Tracking Data'!Q$3:Q$1000,"="&amp;""),"")</f>
        <v/>
      </c>
      <c r="J487" t="str">
        <f ca="1">IF(TODAY()&gt;=$A487,COUNTIFS('Tracking Data'!Q$3:Q$1000,"&lt;="&amp;B487,'Tracking Data'!R$3:R$1000,"="&amp;""),"")</f>
        <v/>
      </c>
      <c r="K487" t="str">
        <f t="shared" ca="1" si="34"/>
        <v/>
      </c>
      <c r="L487" t="str">
        <f ca="1">IF(TODAY()&gt;=A487,COUNTIFS('Tracking Data'!R$3:R$1000,"&lt;="&amp;A487),"")</f>
        <v/>
      </c>
      <c r="M487" t="str">
        <f t="shared" ca="1" si="31"/>
        <v/>
      </c>
    </row>
    <row r="488" spans="1:13" x14ac:dyDescent="0.25">
      <c r="A488" s="4">
        <v>43285</v>
      </c>
      <c r="B488" t="str">
        <f ca="1">IF(TODAY()&gt;=$A488,COUNTIFS('Tracking Data'!K$3:K$1000,"&lt;="&amp;A488,'Tracking Data'!L$3:L$1000,"="&amp;""),"")</f>
        <v/>
      </c>
      <c r="C488" t="str">
        <f ca="1">IF(TODAY()&gt;=$A488,COUNTIFS('Tracking Data'!L$3:L$1000,"&lt;="&amp;B488,'Tracking Data'!M$3:M$1000,"="&amp;""),"")</f>
        <v/>
      </c>
      <c r="D488" t="str">
        <f ca="1">IF(TODAY()&gt;=$A488,COUNTIFS('Tracking Data'!M$3:M$1000,"&lt;="&amp;C488,'Tracking Data'!N$3:N$1000,"="&amp;""),"")</f>
        <v/>
      </c>
      <c r="E488" t="str">
        <f t="shared" ca="1" si="32"/>
        <v/>
      </c>
      <c r="F488" t="str">
        <f ca="1">IF(TODAY()&gt;=$A488,COUNTIFS('Tracking Data'!N$3:N$1000,"&lt;="&amp;A488,'Tracking Data'!O$3:O$1000,"="&amp;""),"")</f>
        <v/>
      </c>
      <c r="G488" t="str">
        <f ca="1">IF(TODAY()&gt;=$A488,COUNTIFS('Tracking Data'!O$3:O$1000,"&lt;="&amp;B488,'Tracking Data'!P$3:P$1000,"="&amp;""),"")</f>
        <v/>
      </c>
      <c r="H488" t="str">
        <f t="shared" ca="1" si="33"/>
        <v/>
      </c>
      <c r="I488" t="str">
        <f ca="1">IF(TODAY()&gt;=$A488,COUNTIFS('Tracking Data'!P$3:P$1000,"&lt;="&amp;A488,'Tracking Data'!Q$3:Q$1000,"="&amp;""),"")</f>
        <v/>
      </c>
      <c r="J488" t="str">
        <f ca="1">IF(TODAY()&gt;=$A488,COUNTIFS('Tracking Data'!Q$3:Q$1000,"&lt;="&amp;B488,'Tracking Data'!R$3:R$1000,"="&amp;""),"")</f>
        <v/>
      </c>
      <c r="K488" t="str">
        <f t="shared" ca="1" si="34"/>
        <v/>
      </c>
      <c r="L488" t="str">
        <f ca="1">IF(TODAY()&gt;=A488,COUNTIFS('Tracking Data'!R$3:R$1000,"&lt;="&amp;A488),"")</f>
        <v/>
      </c>
      <c r="M488" t="str">
        <f t="shared" ca="1" si="31"/>
        <v/>
      </c>
    </row>
    <row r="489" spans="1:13" x14ac:dyDescent="0.25">
      <c r="A489" s="4">
        <v>43286</v>
      </c>
      <c r="B489" t="str">
        <f ca="1">IF(TODAY()&gt;=$A489,COUNTIFS('Tracking Data'!K$3:K$1000,"&lt;="&amp;A489,'Tracking Data'!L$3:L$1000,"="&amp;""),"")</f>
        <v/>
      </c>
      <c r="C489" t="str">
        <f ca="1">IF(TODAY()&gt;=$A489,COUNTIFS('Tracking Data'!L$3:L$1000,"&lt;="&amp;B489,'Tracking Data'!M$3:M$1000,"="&amp;""),"")</f>
        <v/>
      </c>
      <c r="D489" t="str">
        <f ca="1">IF(TODAY()&gt;=$A489,COUNTIFS('Tracking Data'!M$3:M$1000,"&lt;="&amp;C489,'Tracking Data'!N$3:N$1000,"="&amp;""),"")</f>
        <v/>
      </c>
      <c r="E489" t="str">
        <f t="shared" ca="1" si="32"/>
        <v/>
      </c>
      <c r="F489" t="str">
        <f ca="1">IF(TODAY()&gt;=$A489,COUNTIFS('Tracking Data'!N$3:N$1000,"&lt;="&amp;A489,'Tracking Data'!O$3:O$1000,"="&amp;""),"")</f>
        <v/>
      </c>
      <c r="G489" t="str">
        <f ca="1">IF(TODAY()&gt;=$A489,COUNTIFS('Tracking Data'!O$3:O$1000,"&lt;="&amp;B489,'Tracking Data'!P$3:P$1000,"="&amp;""),"")</f>
        <v/>
      </c>
      <c r="H489" t="str">
        <f t="shared" ca="1" si="33"/>
        <v/>
      </c>
      <c r="I489" t="str">
        <f ca="1">IF(TODAY()&gt;=$A489,COUNTIFS('Tracking Data'!P$3:P$1000,"&lt;="&amp;A489,'Tracking Data'!Q$3:Q$1000,"="&amp;""),"")</f>
        <v/>
      </c>
      <c r="J489" t="str">
        <f ca="1">IF(TODAY()&gt;=$A489,COUNTIFS('Tracking Data'!Q$3:Q$1000,"&lt;="&amp;B489,'Tracking Data'!R$3:R$1000,"="&amp;""),"")</f>
        <v/>
      </c>
      <c r="K489" t="str">
        <f t="shared" ca="1" si="34"/>
        <v/>
      </c>
      <c r="L489" t="str">
        <f ca="1">IF(TODAY()&gt;=A489,COUNTIFS('Tracking Data'!R$3:R$1000,"&lt;="&amp;A489),"")</f>
        <v/>
      </c>
      <c r="M489" t="str">
        <f t="shared" ca="1" si="31"/>
        <v/>
      </c>
    </row>
    <row r="490" spans="1:13" x14ac:dyDescent="0.25">
      <c r="A490" s="4">
        <v>43287</v>
      </c>
      <c r="B490" t="str">
        <f ca="1">IF(TODAY()&gt;=$A490,COUNTIFS('Tracking Data'!K$3:K$1000,"&lt;="&amp;A490,'Tracking Data'!L$3:L$1000,"="&amp;""),"")</f>
        <v/>
      </c>
      <c r="C490" t="str">
        <f ca="1">IF(TODAY()&gt;=$A490,COUNTIFS('Tracking Data'!L$3:L$1000,"&lt;="&amp;B490,'Tracking Data'!M$3:M$1000,"="&amp;""),"")</f>
        <v/>
      </c>
      <c r="D490" t="str">
        <f ca="1">IF(TODAY()&gt;=$A490,COUNTIFS('Tracking Data'!M$3:M$1000,"&lt;="&amp;C490,'Tracking Data'!N$3:N$1000,"="&amp;""),"")</f>
        <v/>
      </c>
      <c r="E490" t="str">
        <f t="shared" ca="1" si="32"/>
        <v/>
      </c>
      <c r="F490" t="str">
        <f ca="1">IF(TODAY()&gt;=$A490,COUNTIFS('Tracking Data'!N$3:N$1000,"&lt;="&amp;A490,'Tracking Data'!O$3:O$1000,"="&amp;""),"")</f>
        <v/>
      </c>
      <c r="G490" t="str">
        <f ca="1">IF(TODAY()&gt;=$A490,COUNTIFS('Tracking Data'!O$3:O$1000,"&lt;="&amp;B490,'Tracking Data'!P$3:P$1000,"="&amp;""),"")</f>
        <v/>
      </c>
      <c r="H490" t="str">
        <f t="shared" ca="1" si="33"/>
        <v/>
      </c>
      <c r="I490" t="str">
        <f ca="1">IF(TODAY()&gt;=$A490,COUNTIFS('Tracking Data'!P$3:P$1000,"&lt;="&amp;A490,'Tracking Data'!Q$3:Q$1000,"="&amp;""),"")</f>
        <v/>
      </c>
      <c r="J490" t="str">
        <f ca="1">IF(TODAY()&gt;=$A490,COUNTIFS('Tracking Data'!Q$3:Q$1000,"&lt;="&amp;B490,'Tracking Data'!R$3:R$1000,"="&amp;""),"")</f>
        <v/>
      </c>
      <c r="K490" t="str">
        <f t="shared" ca="1" si="34"/>
        <v/>
      </c>
      <c r="L490" t="str">
        <f ca="1">IF(TODAY()&gt;=A490,COUNTIFS('Tracking Data'!R$3:R$1000,"&lt;="&amp;A490),"")</f>
        <v/>
      </c>
      <c r="M490" t="str">
        <f t="shared" ca="1" si="31"/>
        <v/>
      </c>
    </row>
    <row r="491" spans="1:13" x14ac:dyDescent="0.25">
      <c r="A491" s="4">
        <v>43288</v>
      </c>
      <c r="B491" t="str">
        <f ca="1">IF(TODAY()&gt;=$A491,COUNTIFS('Tracking Data'!K$3:K$1000,"&lt;="&amp;A491,'Tracking Data'!L$3:L$1000,"="&amp;""),"")</f>
        <v/>
      </c>
      <c r="C491" t="str">
        <f ca="1">IF(TODAY()&gt;=$A491,COUNTIFS('Tracking Data'!L$3:L$1000,"&lt;="&amp;B491,'Tracking Data'!M$3:M$1000,"="&amp;""),"")</f>
        <v/>
      </c>
      <c r="D491" t="str">
        <f ca="1">IF(TODAY()&gt;=$A491,COUNTIFS('Tracking Data'!M$3:M$1000,"&lt;="&amp;C491,'Tracking Data'!N$3:N$1000,"="&amp;""),"")</f>
        <v/>
      </c>
      <c r="E491" t="str">
        <f t="shared" ca="1" si="32"/>
        <v/>
      </c>
      <c r="F491" t="str">
        <f ca="1">IF(TODAY()&gt;=$A491,COUNTIFS('Tracking Data'!N$3:N$1000,"&lt;="&amp;A491,'Tracking Data'!O$3:O$1000,"="&amp;""),"")</f>
        <v/>
      </c>
      <c r="G491" t="str">
        <f ca="1">IF(TODAY()&gt;=$A491,COUNTIFS('Tracking Data'!O$3:O$1000,"&lt;="&amp;B491,'Tracking Data'!P$3:P$1000,"="&amp;""),"")</f>
        <v/>
      </c>
      <c r="H491" t="str">
        <f t="shared" ca="1" si="33"/>
        <v/>
      </c>
      <c r="I491" t="str">
        <f ca="1">IF(TODAY()&gt;=$A491,COUNTIFS('Tracking Data'!P$3:P$1000,"&lt;="&amp;A491,'Tracking Data'!Q$3:Q$1000,"="&amp;""),"")</f>
        <v/>
      </c>
      <c r="J491" t="str">
        <f ca="1">IF(TODAY()&gt;=$A491,COUNTIFS('Tracking Data'!Q$3:Q$1000,"&lt;="&amp;B491,'Tracking Data'!R$3:R$1000,"="&amp;""),"")</f>
        <v/>
      </c>
      <c r="K491" t="str">
        <f t="shared" ca="1" si="34"/>
        <v/>
      </c>
      <c r="L491" t="str">
        <f ca="1">IF(TODAY()&gt;=A491,COUNTIFS('Tracking Data'!R$3:R$1000,"&lt;="&amp;A491),"")</f>
        <v/>
      </c>
      <c r="M491" t="str">
        <f t="shared" ca="1" si="31"/>
        <v/>
      </c>
    </row>
    <row r="492" spans="1:13" x14ac:dyDescent="0.25">
      <c r="A492" s="4">
        <v>43289</v>
      </c>
      <c r="B492" t="str">
        <f ca="1">IF(TODAY()&gt;=$A492,COUNTIFS('Tracking Data'!K$3:K$1000,"&lt;="&amp;A492,'Tracking Data'!L$3:L$1000,"="&amp;""),"")</f>
        <v/>
      </c>
      <c r="C492" t="str">
        <f ca="1">IF(TODAY()&gt;=$A492,COUNTIFS('Tracking Data'!L$3:L$1000,"&lt;="&amp;B492,'Tracking Data'!M$3:M$1000,"="&amp;""),"")</f>
        <v/>
      </c>
      <c r="D492" t="str">
        <f ca="1">IF(TODAY()&gt;=$A492,COUNTIFS('Tracking Data'!M$3:M$1000,"&lt;="&amp;C492,'Tracking Data'!N$3:N$1000,"="&amp;""),"")</f>
        <v/>
      </c>
      <c r="E492" t="str">
        <f t="shared" ca="1" si="32"/>
        <v/>
      </c>
      <c r="F492" t="str">
        <f ca="1">IF(TODAY()&gt;=$A492,COUNTIFS('Tracking Data'!N$3:N$1000,"&lt;="&amp;A492,'Tracking Data'!O$3:O$1000,"="&amp;""),"")</f>
        <v/>
      </c>
      <c r="G492" t="str">
        <f ca="1">IF(TODAY()&gt;=$A492,COUNTIFS('Tracking Data'!O$3:O$1000,"&lt;="&amp;B492,'Tracking Data'!P$3:P$1000,"="&amp;""),"")</f>
        <v/>
      </c>
      <c r="H492" t="str">
        <f t="shared" ca="1" si="33"/>
        <v/>
      </c>
      <c r="I492" t="str">
        <f ca="1">IF(TODAY()&gt;=$A492,COUNTIFS('Tracking Data'!P$3:P$1000,"&lt;="&amp;A492,'Tracking Data'!Q$3:Q$1000,"="&amp;""),"")</f>
        <v/>
      </c>
      <c r="J492" t="str">
        <f ca="1">IF(TODAY()&gt;=$A492,COUNTIFS('Tracking Data'!Q$3:Q$1000,"&lt;="&amp;B492,'Tracking Data'!R$3:R$1000,"="&amp;""),"")</f>
        <v/>
      </c>
      <c r="K492" t="str">
        <f t="shared" ca="1" si="34"/>
        <v/>
      </c>
      <c r="L492" t="str">
        <f ca="1">IF(TODAY()&gt;=A492,COUNTIFS('Tracking Data'!R$3:R$1000,"&lt;="&amp;A492),"")</f>
        <v/>
      </c>
      <c r="M492" t="str">
        <f t="shared" ca="1" si="31"/>
        <v/>
      </c>
    </row>
    <row r="493" spans="1:13" x14ac:dyDescent="0.25">
      <c r="A493" s="4">
        <v>43290</v>
      </c>
      <c r="B493" t="str">
        <f ca="1">IF(TODAY()&gt;=$A493,COUNTIFS('Tracking Data'!K$3:K$1000,"&lt;="&amp;A493,'Tracking Data'!L$3:L$1000,"="&amp;""),"")</f>
        <v/>
      </c>
      <c r="C493" t="str">
        <f ca="1">IF(TODAY()&gt;=$A493,COUNTIFS('Tracking Data'!L$3:L$1000,"&lt;="&amp;B493,'Tracking Data'!M$3:M$1000,"="&amp;""),"")</f>
        <v/>
      </c>
      <c r="D493" t="str">
        <f ca="1">IF(TODAY()&gt;=$A493,COUNTIFS('Tracking Data'!M$3:M$1000,"&lt;="&amp;C493,'Tracking Data'!N$3:N$1000,"="&amp;""),"")</f>
        <v/>
      </c>
      <c r="E493" t="str">
        <f t="shared" ca="1" si="32"/>
        <v/>
      </c>
      <c r="F493" t="str">
        <f ca="1">IF(TODAY()&gt;=$A493,COUNTIFS('Tracking Data'!N$3:N$1000,"&lt;="&amp;A493,'Tracking Data'!O$3:O$1000,"="&amp;""),"")</f>
        <v/>
      </c>
      <c r="G493" t="str">
        <f ca="1">IF(TODAY()&gt;=$A493,COUNTIFS('Tracking Data'!O$3:O$1000,"&lt;="&amp;B493,'Tracking Data'!P$3:P$1000,"="&amp;""),"")</f>
        <v/>
      </c>
      <c r="H493" t="str">
        <f t="shared" ca="1" si="33"/>
        <v/>
      </c>
      <c r="I493" t="str">
        <f ca="1">IF(TODAY()&gt;=$A493,COUNTIFS('Tracking Data'!P$3:P$1000,"&lt;="&amp;A493,'Tracking Data'!Q$3:Q$1000,"="&amp;""),"")</f>
        <v/>
      </c>
      <c r="J493" t="str">
        <f ca="1">IF(TODAY()&gt;=$A493,COUNTIFS('Tracking Data'!Q$3:Q$1000,"&lt;="&amp;B493,'Tracking Data'!R$3:R$1000,"="&amp;""),"")</f>
        <v/>
      </c>
      <c r="K493" t="str">
        <f t="shared" ca="1" si="34"/>
        <v/>
      </c>
      <c r="L493" t="str">
        <f ca="1">IF(TODAY()&gt;=A493,COUNTIFS('Tracking Data'!R$3:R$1000,"&lt;="&amp;A493),"")</f>
        <v/>
      </c>
      <c r="M493" t="str">
        <f t="shared" ca="1" si="31"/>
        <v/>
      </c>
    </row>
    <row r="494" spans="1:13" x14ac:dyDescent="0.25">
      <c r="A494" s="4">
        <v>43291</v>
      </c>
      <c r="B494" t="str">
        <f ca="1">IF(TODAY()&gt;=$A494,COUNTIFS('Tracking Data'!K$3:K$1000,"&lt;="&amp;A494,'Tracking Data'!L$3:L$1000,"="&amp;""),"")</f>
        <v/>
      </c>
      <c r="C494" t="str">
        <f ca="1">IF(TODAY()&gt;=$A494,COUNTIFS('Tracking Data'!L$3:L$1000,"&lt;="&amp;B494,'Tracking Data'!M$3:M$1000,"="&amp;""),"")</f>
        <v/>
      </c>
      <c r="D494" t="str">
        <f ca="1">IF(TODAY()&gt;=$A494,COUNTIFS('Tracking Data'!M$3:M$1000,"&lt;="&amp;C494,'Tracking Data'!N$3:N$1000,"="&amp;""),"")</f>
        <v/>
      </c>
      <c r="E494" t="str">
        <f t="shared" ca="1" si="32"/>
        <v/>
      </c>
      <c r="F494" t="str">
        <f ca="1">IF(TODAY()&gt;=$A494,COUNTIFS('Tracking Data'!N$3:N$1000,"&lt;="&amp;A494,'Tracking Data'!O$3:O$1000,"="&amp;""),"")</f>
        <v/>
      </c>
      <c r="G494" t="str">
        <f ca="1">IF(TODAY()&gt;=$A494,COUNTIFS('Tracking Data'!O$3:O$1000,"&lt;="&amp;B494,'Tracking Data'!P$3:P$1000,"="&amp;""),"")</f>
        <v/>
      </c>
      <c r="H494" t="str">
        <f t="shared" ca="1" si="33"/>
        <v/>
      </c>
      <c r="I494" t="str">
        <f ca="1">IF(TODAY()&gt;=$A494,COUNTIFS('Tracking Data'!P$3:P$1000,"&lt;="&amp;A494,'Tracking Data'!Q$3:Q$1000,"="&amp;""),"")</f>
        <v/>
      </c>
      <c r="J494" t="str">
        <f ca="1">IF(TODAY()&gt;=$A494,COUNTIFS('Tracking Data'!Q$3:Q$1000,"&lt;="&amp;B494,'Tracking Data'!R$3:R$1000,"="&amp;""),"")</f>
        <v/>
      </c>
      <c r="K494" t="str">
        <f t="shared" ca="1" si="34"/>
        <v/>
      </c>
      <c r="L494" t="str">
        <f ca="1">IF(TODAY()&gt;=A494,COUNTIFS('Tracking Data'!R$3:R$1000,"&lt;="&amp;A494),"")</f>
        <v/>
      </c>
      <c r="M494" t="str">
        <f t="shared" ca="1" si="31"/>
        <v/>
      </c>
    </row>
    <row r="495" spans="1:13" x14ac:dyDescent="0.25">
      <c r="A495" s="4">
        <v>43292</v>
      </c>
      <c r="B495" t="str">
        <f ca="1">IF(TODAY()&gt;=$A495,COUNTIFS('Tracking Data'!K$3:K$1000,"&lt;="&amp;A495,'Tracking Data'!L$3:L$1000,"="&amp;""),"")</f>
        <v/>
      </c>
      <c r="C495" t="str">
        <f ca="1">IF(TODAY()&gt;=$A495,COUNTIFS('Tracking Data'!L$3:L$1000,"&lt;="&amp;B495,'Tracking Data'!M$3:M$1000,"="&amp;""),"")</f>
        <v/>
      </c>
      <c r="D495" t="str">
        <f ca="1">IF(TODAY()&gt;=$A495,COUNTIFS('Tracking Data'!M$3:M$1000,"&lt;="&amp;C495,'Tracking Data'!N$3:N$1000,"="&amp;""),"")</f>
        <v/>
      </c>
      <c r="E495" t="str">
        <f t="shared" ca="1" si="32"/>
        <v/>
      </c>
      <c r="F495" t="str">
        <f ca="1">IF(TODAY()&gt;=$A495,COUNTIFS('Tracking Data'!N$3:N$1000,"&lt;="&amp;A495,'Tracking Data'!O$3:O$1000,"="&amp;""),"")</f>
        <v/>
      </c>
      <c r="G495" t="str">
        <f ca="1">IF(TODAY()&gt;=$A495,COUNTIFS('Tracking Data'!O$3:O$1000,"&lt;="&amp;B495,'Tracking Data'!P$3:P$1000,"="&amp;""),"")</f>
        <v/>
      </c>
      <c r="H495" t="str">
        <f t="shared" ca="1" si="33"/>
        <v/>
      </c>
      <c r="I495" t="str">
        <f ca="1">IF(TODAY()&gt;=$A495,COUNTIFS('Tracking Data'!P$3:P$1000,"&lt;="&amp;A495,'Tracking Data'!Q$3:Q$1000,"="&amp;""),"")</f>
        <v/>
      </c>
      <c r="J495" t="str">
        <f ca="1">IF(TODAY()&gt;=$A495,COUNTIFS('Tracking Data'!Q$3:Q$1000,"&lt;="&amp;B495,'Tracking Data'!R$3:R$1000,"="&amp;""),"")</f>
        <v/>
      </c>
      <c r="K495" t="str">
        <f t="shared" ca="1" si="34"/>
        <v/>
      </c>
      <c r="L495" t="str">
        <f ca="1">IF(TODAY()&gt;=A495,COUNTIFS('Tracking Data'!R$3:R$1000,"&lt;="&amp;A495),"")</f>
        <v/>
      </c>
      <c r="M495" t="str">
        <f t="shared" ca="1" si="31"/>
        <v/>
      </c>
    </row>
    <row r="496" spans="1:13" x14ac:dyDescent="0.25">
      <c r="A496" s="4">
        <v>43293</v>
      </c>
      <c r="B496" t="str">
        <f ca="1">IF(TODAY()&gt;=$A496,COUNTIFS('Tracking Data'!K$3:K$1000,"&lt;="&amp;A496,'Tracking Data'!L$3:L$1000,"="&amp;""),"")</f>
        <v/>
      </c>
      <c r="C496" t="str">
        <f ca="1">IF(TODAY()&gt;=$A496,COUNTIFS('Tracking Data'!L$3:L$1000,"&lt;="&amp;B496,'Tracking Data'!M$3:M$1000,"="&amp;""),"")</f>
        <v/>
      </c>
      <c r="D496" t="str">
        <f ca="1">IF(TODAY()&gt;=$A496,COUNTIFS('Tracking Data'!M$3:M$1000,"&lt;="&amp;C496,'Tracking Data'!N$3:N$1000,"="&amp;""),"")</f>
        <v/>
      </c>
      <c r="E496" t="str">
        <f t="shared" ca="1" si="32"/>
        <v/>
      </c>
      <c r="F496" t="str">
        <f ca="1">IF(TODAY()&gt;=$A496,COUNTIFS('Tracking Data'!N$3:N$1000,"&lt;="&amp;A496,'Tracking Data'!O$3:O$1000,"="&amp;""),"")</f>
        <v/>
      </c>
      <c r="G496" t="str">
        <f ca="1">IF(TODAY()&gt;=$A496,COUNTIFS('Tracking Data'!O$3:O$1000,"&lt;="&amp;B496,'Tracking Data'!P$3:P$1000,"="&amp;""),"")</f>
        <v/>
      </c>
      <c r="H496" t="str">
        <f t="shared" ca="1" si="33"/>
        <v/>
      </c>
      <c r="I496" t="str">
        <f ca="1">IF(TODAY()&gt;=$A496,COUNTIFS('Tracking Data'!P$3:P$1000,"&lt;="&amp;A496,'Tracking Data'!Q$3:Q$1000,"="&amp;""),"")</f>
        <v/>
      </c>
      <c r="J496" t="str">
        <f ca="1">IF(TODAY()&gt;=$A496,COUNTIFS('Tracking Data'!Q$3:Q$1000,"&lt;="&amp;B496,'Tracking Data'!R$3:R$1000,"="&amp;""),"")</f>
        <v/>
      </c>
      <c r="K496" t="str">
        <f t="shared" ca="1" si="34"/>
        <v/>
      </c>
      <c r="L496" t="str">
        <f ca="1">IF(TODAY()&gt;=A496,COUNTIFS('Tracking Data'!R$3:R$1000,"&lt;="&amp;A496),"")</f>
        <v/>
      </c>
      <c r="M496" t="str">
        <f t="shared" ca="1" si="31"/>
        <v/>
      </c>
    </row>
    <row r="497" spans="1:13" x14ac:dyDescent="0.25">
      <c r="A497" s="4">
        <v>43294</v>
      </c>
      <c r="B497" t="str">
        <f ca="1">IF(TODAY()&gt;=$A497,COUNTIFS('Tracking Data'!K$3:K$1000,"&lt;="&amp;A497,'Tracking Data'!L$3:L$1000,"="&amp;""),"")</f>
        <v/>
      </c>
      <c r="C497" t="str">
        <f ca="1">IF(TODAY()&gt;=$A497,COUNTIFS('Tracking Data'!L$3:L$1000,"&lt;="&amp;B497,'Tracking Data'!M$3:M$1000,"="&amp;""),"")</f>
        <v/>
      </c>
      <c r="D497" t="str">
        <f ca="1">IF(TODAY()&gt;=$A497,COUNTIFS('Tracking Data'!M$3:M$1000,"&lt;="&amp;C497,'Tracking Data'!N$3:N$1000,"="&amp;""),"")</f>
        <v/>
      </c>
      <c r="E497" t="str">
        <f t="shared" ca="1" si="32"/>
        <v/>
      </c>
      <c r="F497" t="str">
        <f ca="1">IF(TODAY()&gt;=$A497,COUNTIFS('Tracking Data'!N$3:N$1000,"&lt;="&amp;A497,'Tracking Data'!O$3:O$1000,"="&amp;""),"")</f>
        <v/>
      </c>
      <c r="G497" t="str">
        <f ca="1">IF(TODAY()&gt;=$A497,COUNTIFS('Tracking Data'!O$3:O$1000,"&lt;="&amp;B497,'Tracking Data'!P$3:P$1000,"="&amp;""),"")</f>
        <v/>
      </c>
      <c r="H497" t="str">
        <f t="shared" ca="1" si="33"/>
        <v/>
      </c>
      <c r="I497" t="str">
        <f ca="1">IF(TODAY()&gt;=$A497,COUNTIFS('Tracking Data'!P$3:P$1000,"&lt;="&amp;A497,'Tracking Data'!Q$3:Q$1000,"="&amp;""),"")</f>
        <v/>
      </c>
      <c r="J497" t="str">
        <f ca="1">IF(TODAY()&gt;=$A497,COUNTIFS('Tracking Data'!Q$3:Q$1000,"&lt;="&amp;B497,'Tracking Data'!R$3:R$1000,"="&amp;""),"")</f>
        <v/>
      </c>
      <c r="K497" t="str">
        <f t="shared" ca="1" si="34"/>
        <v/>
      </c>
      <c r="L497" t="str">
        <f ca="1">IF(TODAY()&gt;=A497,COUNTIFS('Tracking Data'!R$3:R$1000,"&lt;="&amp;A497),"")</f>
        <v/>
      </c>
      <c r="M497" t="str">
        <f t="shared" ca="1" si="31"/>
        <v/>
      </c>
    </row>
    <row r="498" spans="1:13" x14ac:dyDescent="0.25">
      <c r="A498" s="4">
        <v>43295</v>
      </c>
      <c r="B498" t="str">
        <f ca="1">IF(TODAY()&gt;=$A498,COUNTIFS('Tracking Data'!K$3:K$1000,"&lt;="&amp;A498,'Tracking Data'!L$3:L$1000,"="&amp;""),"")</f>
        <v/>
      </c>
      <c r="C498" t="str">
        <f ca="1">IF(TODAY()&gt;=$A498,COUNTIFS('Tracking Data'!L$3:L$1000,"&lt;="&amp;B498,'Tracking Data'!M$3:M$1000,"="&amp;""),"")</f>
        <v/>
      </c>
      <c r="D498" t="str">
        <f ca="1">IF(TODAY()&gt;=$A498,COUNTIFS('Tracking Data'!M$3:M$1000,"&lt;="&amp;C498,'Tracking Data'!N$3:N$1000,"="&amp;""),"")</f>
        <v/>
      </c>
      <c r="E498" t="str">
        <f t="shared" ca="1" si="32"/>
        <v/>
      </c>
      <c r="F498" t="str">
        <f ca="1">IF(TODAY()&gt;=$A498,COUNTIFS('Tracking Data'!N$3:N$1000,"&lt;="&amp;A498,'Tracking Data'!O$3:O$1000,"="&amp;""),"")</f>
        <v/>
      </c>
      <c r="G498" t="str">
        <f ca="1">IF(TODAY()&gt;=$A498,COUNTIFS('Tracking Data'!O$3:O$1000,"&lt;="&amp;B498,'Tracking Data'!P$3:P$1000,"="&amp;""),"")</f>
        <v/>
      </c>
      <c r="H498" t="str">
        <f t="shared" ca="1" si="33"/>
        <v/>
      </c>
      <c r="I498" t="str">
        <f ca="1">IF(TODAY()&gt;=$A498,COUNTIFS('Tracking Data'!P$3:P$1000,"&lt;="&amp;A498,'Tracking Data'!Q$3:Q$1000,"="&amp;""),"")</f>
        <v/>
      </c>
      <c r="J498" t="str">
        <f ca="1">IF(TODAY()&gt;=$A498,COUNTIFS('Tracking Data'!Q$3:Q$1000,"&lt;="&amp;B498,'Tracking Data'!R$3:R$1000,"="&amp;""),"")</f>
        <v/>
      </c>
      <c r="K498" t="str">
        <f t="shared" ca="1" si="34"/>
        <v/>
      </c>
      <c r="L498" t="str">
        <f ca="1">IF(TODAY()&gt;=A498,COUNTIFS('Tracking Data'!R$3:R$1000,"&lt;="&amp;A498),"")</f>
        <v/>
      </c>
      <c r="M498" t="str">
        <f t="shared" ca="1" si="31"/>
        <v/>
      </c>
    </row>
    <row r="499" spans="1:13" x14ac:dyDescent="0.25">
      <c r="A499" s="4">
        <v>43296</v>
      </c>
      <c r="B499" t="str">
        <f ca="1">IF(TODAY()&gt;=$A499,COUNTIFS('Tracking Data'!K$3:K$1000,"&lt;="&amp;A499,'Tracking Data'!L$3:L$1000,"="&amp;""),"")</f>
        <v/>
      </c>
      <c r="C499" t="str">
        <f ca="1">IF(TODAY()&gt;=$A499,COUNTIFS('Tracking Data'!L$3:L$1000,"&lt;="&amp;B499,'Tracking Data'!M$3:M$1000,"="&amp;""),"")</f>
        <v/>
      </c>
      <c r="D499" t="str">
        <f ca="1">IF(TODAY()&gt;=$A499,COUNTIFS('Tracking Data'!M$3:M$1000,"&lt;="&amp;C499,'Tracking Data'!N$3:N$1000,"="&amp;""),"")</f>
        <v/>
      </c>
      <c r="E499" t="str">
        <f t="shared" ca="1" si="32"/>
        <v/>
      </c>
      <c r="F499" t="str">
        <f ca="1">IF(TODAY()&gt;=$A499,COUNTIFS('Tracking Data'!N$3:N$1000,"&lt;="&amp;A499,'Tracking Data'!O$3:O$1000,"="&amp;""),"")</f>
        <v/>
      </c>
      <c r="G499" t="str">
        <f ca="1">IF(TODAY()&gt;=$A499,COUNTIFS('Tracking Data'!O$3:O$1000,"&lt;="&amp;B499,'Tracking Data'!P$3:P$1000,"="&amp;""),"")</f>
        <v/>
      </c>
      <c r="H499" t="str">
        <f t="shared" ca="1" si="33"/>
        <v/>
      </c>
      <c r="I499" t="str">
        <f ca="1">IF(TODAY()&gt;=$A499,COUNTIFS('Tracking Data'!P$3:P$1000,"&lt;="&amp;A499,'Tracking Data'!Q$3:Q$1000,"="&amp;""),"")</f>
        <v/>
      </c>
      <c r="J499" t="str">
        <f ca="1">IF(TODAY()&gt;=$A499,COUNTIFS('Tracking Data'!Q$3:Q$1000,"&lt;="&amp;B499,'Tracking Data'!R$3:R$1000,"="&amp;""),"")</f>
        <v/>
      </c>
      <c r="K499" t="str">
        <f t="shared" ca="1" si="34"/>
        <v/>
      </c>
      <c r="L499" t="str">
        <f ca="1">IF(TODAY()&gt;=A499,COUNTIFS('Tracking Data'!R$3:R$1000,"&lt;="&amp;A499),"")</f>
        <v/>
      </c>
      <c r="M499" t="str">
        <f t="shared" ca="1" si="31"/>
        <v/>
      </c>
    </row>
    <row r="500" spans="1:13" x14ac:dyDescent="0.25">
      <c r="A500" s="4">
        <v>43297</v>
      </c>
      <c r="B500" t="str">
        <f ca="1">IF(TODAY()&gt;=$A500,COUNTIFS('Tracking Data'!K$3:K$1000,"&lt;="&amp;A500,'Tracking Data'!L$3:L$1000,"="&amp;""),"")</f>
        <v/>
      </c>
      <c r="C500" t="str">
        <f ca="1">IF(TODAY()&gt;=$A500,COUNTIFS('Tracking Data'!L$3:L$1000,"&lt;="&amp;B500,'Tracking Data'!M$3:M$1000,"="&amp;""),"")</f>
        <v/>
      </c>
      <c r="D500" t="str">
        <f ca="1">IF(TODAY()&gt;=$A500,COUNTIFS('Tracking Data'!M$3:M$1000,"&lt;="&amp;C500,'Tracking Data'!N$3:N$1000,"="&amp;""),"")</f>
        <v/>
      </c>
      <c r="E500" t="str">
        <f t="shared" ca="1" si="32"/>
        <v/>
      </c>
      <c r="F500" t="str">
        <f ca="1">IF(TODAY()&gt;=$A500,COUNTIFS('Tracking Data'!N$3:N$1000,"&lt;="&amp;A500,'Tracking Data'!O$3:O$1000,"="&amp;""),"")</f>
        <v/>
      </c>
      <c r="G500" t="str">
        <f ca="1">IF(TODAY()&gt;=$A500,COUNTIFS('Tracking Data'!O$3:O$1000,"&lt;="&amp;B500,'Tracking Data'!P$3:P$1000,"="&amp;""),"")</f>
        <v/>
      </c>
      <c r="H500" t="str">
        <f t="shared" ca="1" si="33"/>
        <v/>
      </c>
      <c r="I500" t="str">
        <f ca="1">IF(TODAY()&gt;=$A500,COUNTIFS('Tracking Data'!P$3:P$1000,"&lt;="&amp;A500,'Tracking Data'!Q$3:Q$1000,"="&amp;""),"")</f>
        <v/>
      </c>
      <c r="J500" t="str">
        <f ca="1">IF(TODAY()&gt;=$A500,COUNTIFS('Tracking Data'!Q$3:Q$1000,"&lt;="&amp;B500,'Tracking Data'!R$3:R$1000,"="&amp;""),"")</f>
        <v/>
      </c>
      <c r="K500" t="str">
        <f t="shared" ca="1" si="34"/>
        <v/>
      </c>
      <c r="L500" t="str">
        <f ca="1">IF(TODAY()&gt;=A500,COUNTIFS('Tracking Data'!R$3:R$1000,"&lt;="&amp;A500),"")</f>
        <v/>
      </c>
      <c r="M500" t="str">
        <f t="shared" ca="1" si="31"/>
        <v/>
      </c>
    </row>
    <row r="501" spans="1:13" x14ac:dyDescent="0.25">
      <c r="A501" s="4">
        <v>43298</v>
      </c>
      <c r="B501" t="str">
        <f ca="1">IF(TODAY()&gt;=$A501,COUNTIFS('Tracking Data'!K$3:K$1000,"&lt;="&amp;A501,'Tracking Data'!L$3:L$1000,"="&amp;""),"")</f>
        <v/>
      </c>
      <c r="C501" t="str">
        <f ca="1">IF(TODAY()&gt;=$A501,COUNTIFS('Tracking Data'!L$3:L$1000,"&lt;="&amp;B501,'Tracking Data'!M$3:M$1000,"="&amp;""),"")</f>
        <v/>
      </c>
      <c r="D501" t="str">
        <f ca="1">IF(TODAY()&gt;=$A501,COUNTIFS('Tracking Data'!M$3:M$1000,"&lt;="&amp;C501,'Tracking Data'!N$3:N$1000,"="&amp;""),"")</f>
        <v/>
      </c>
      <c r="E501" t="str">
        <f t="shared" ca="1" si="32"/>
        <v/>
      </c>
      <c r="F501" t="str">
        <f ca="1">IF(TODAY()&gt;=$A501,COUNTIFS('Tracking Data'!N$3:N$1000,"&lt;="&amp;A501,'Tracking Data'!O$3:O$1000,"="&amp;""),"")</f>
        <v/>
      </c>
      <c r="G501" t="str">
        <f ca="1">IF(TODAY()&gt;=$A501,COUNTIFS('Tracking Data'!O$3:O$1000,"&lt;="&amp;B501,'Tracking Data'!P$3:P$1000,"="&amp;""),"")</f>
        <v/>
      </c>
      <c r="H501" t="str">
        <f t="shared" ca="1" si="33"/>
        <v/>
      </c>
      <c r="I501" t="str">
        <f ca="1">IF(TODAY()&gt;=$A501,COUNTIFS('Tracking Data'!P$3:P$1000,"&lt;="&amp;A501,'Tracking Data'!Q$3:Q$1000,"="&amp;""),"")</f>
        <v/>
      </c>
      <c r="J501" t="str">
        <f ca="1">IF(TODAY()&gt;=$A501,COUNTIFS('Tracking Data'!Q$3:Q$1000,"&lt;="&amp;B501,'Tracking Data'!R$3:R$1000,"="&amp;""),"")</f>
        <v/>
      </c>
      <c r="K501" t="str">
        <f t="shared" ca="1" si="34"/>
        <v/>
      </c>
      <c r="L501" t="str">
        <f ca="1">IF(TODAY()&gt;=A501,COUNTIFS('Tracking Data'!R$3:R$1000,"&lt;="&amp;A501),"")</f>
        <v/>
      </c>
      <c r="M501" t="str">
        <f t="shared" ca="1" si="31"/>
        <v/>
      </c>
    </row>
    <row r="502" spans="1:13" x14ac:dyDescent="0.25">
      <c r="A502" s="4">
        <v>43299</v>
      </c>
      <c r="B502" t="str">
        <f ca="1">IF(TODAY()&gt;=$A502,COUNTIFS('Tracking Data'!K$3:K$1000,"&lt;="&amp;A502,'Tracking Data'!L$3:L$1000,"="&amp;""),"")</f>
        <v/>
      </c>
      <c r="C502" t="str">
        <f ca="1">IF(TODAY()&gt;=$A502,COUNTIFS('Tracking Data'!L$3:L$1000,"&lt;="&amp;B502,'Tracking Data'!M$3:M$1000,"="&amp;""),"")</f>
        <v/>
      </c>
      <c r="D502" t="str">
        <f ca="1">IF(TODAY()&gt;=$A502,COUNTIFS('Tracking Data'!M$3:M$1000,"&lt;="&amp;C502,'Tracking Data'!N$3:N$1000,"="&amp;""),"")</f>
        <v/>
      </c>
      <c r="E502" t="str">
        <f t="shared" ca="1" si="32"/>
        <v/>
      </c>
      <c r="F502" t="str">
        <f ca="1">IF(TODAY()&gt;=$A502,COUNTIFS('Tracking Data'!N$3:N$1000,"&lt;="&amp;A502,'Tracking Data'!O$3:O$1000,"="&amp;""),"")</f>
        <v/>
      </c>
      <c r="G502" t="str">
        <f ca="1">IF(TODAY()&gt;=$A502,COUNTIFS('Tracking Data'!O$3:O$1000,"&lt;="&amp;B502,'Tracking Data'!P$3:P$1000,"="&amp;""),"")</f>
        <v/>
      </c>
      <c r="H502" t="str">
        <f t="shared" ca="1" si="33"/>
        <v/>
      </c>
      <c r="I502" t="str">
        <f ca="1">IF(TODAY()&gt;=$A502,COUNTIFS('Tracking Data'!P$3:P$1000,"&lt;="&amp;A502,'Tracking Data'!Q$3:Q$1000,"="&amp;""),"")</f>
        <v/>
      </c>
      <c r="J502" t="str">
        <f ca="1">IF(TODAY()&gt;=$A502,COUNTIFS('Tracking Data'!Q$3:Q$1000,"&lt;="&amp;B502,'Tracking Data'!R$3:R$1000,"="&amp;""),"")</f>
        <v/>
      </c>
      <c r="K502" t="str">
        <f t="shared" ca="1" si="34"/>
        <v/>
      </c>
      <c r="L502" t="str">
        <f ca="1">IF(TODAY()&gt;=A502,COUNTIFS('Tracking Data'!R$3:R$1000,"&lt;="&amp;A502),"")</f>
        <v/>
      </c>
      <c r="M502" t="str">
        <f t="shared" ca="1" si="31"/>
        <v/>
      </c>
    </row>
    <row r="503" spans="1:13" x14ac:dyDescent="0.25">
      <c r="A503" s="4">
        <v>43300</v>
      </c>
      <c r="B503" t="str">
        <f ca="1">IF(TODAY()&gt;=$A503,COUNTIFS('Tracking Data'!K$3:K$1000,"&lt;="&amp;A503,'Tracking Data'!L$3:L$1000,"="&amp;""),"")</f>
        <v/>
      </c>
      <c r="C503" t="str">
        <f ca="1">IF(TODAY()&gt;=$A503,COUNTIFS('Tracking Data'!L$3:L$1000,"&lt;="&amp;B503,'Tracking Data'!M$3:M$1000,"="&amp;""),"")</f>
        <v/>
      </c>
      <c r="D503" t="str">
        <f ca="1">IF(TODAY()&gt;=$A503,COUNTIFS('Tracking Data'!M$3:M$1000,"&lt;="&amp;C503,'Tracking Data'!N$3:N$1000,"="&amp;""),"")</f>
        <v/>
      </c>
      <c r="E503" t="str">
        <f t="shared" ca="1" si="32"/>
        <v/>
      </c>
      <c r="F503" t="str">
        <f ca="1">IF(TODAY()&gt;=$A503,COUNTIFS('Tracking Data'!N$3:N$1000,"&lt;="&amp;A503,'Tracking Data'!O$3:O$1000,"="&amp;""),"")</f>
        <v/>
      </c>
      <c r="G503" t="str">
        <f ca="1">IF(TODAY()&gt;=$A503,COUNTIFS('Tracking Data'!O$3:O$1000,"&lt;="&amp;B503,'Tracking Data'!P$3:P$1000,"="&amp;""),"")</f>
        <v/>
      </c>
      <c r="H503" t="str">
        <f t="shared" ca="1" si="33"/>
        <v/>
      </c>
      <c r="I503" t="str">
        <f ca="1">IF(TODAY()&gt;=$A503,COUNTIFS('Tracking Data'!P$3:P$1000,"&lt;="&amp;A503,'Tracking Data'!Q$3:Q$1000,"="&amp;""),"")</f>
        <v/>
      </c>
      <c r="J503" t="str">
        <f ca="1">IF(TODAY()&gt;=$A503,COUNTIFS('Tracking Data'!Q$3:Q$1000,"&lt;="&amp;B503,'Tracking Data'!R$3:R$1000,"="&amp;""),"")</f>
        <v/>
      </c>
      <c r="K503" t="str">
        <f t="shared" ca="1" si="34"/>
        <v/>
      </c>
      <c r="L503" t="str">
        <f ca="1">IF(TODAY()&gt;=A503,COUNTIFS('Tracking Data'!R$3:R$1000,"&lt;="&amp;A503),"")</f>
        <v/>
      </c>
      <c r="M503" t="str">
        <f t="shared" ca="1" si="31"/>
        <v/>
      </c>
    </row>
    <row r="504" spans="1:13" x14ac:dyDescent="0.25">
      <c r="A504" s="4">
        <v>43301</v>
      </c>
      <c r="B504" t="str">
        <f ca="1">IF(TODAY()&gt;=$A504,COUNTIFS('Tracking Data'!K$3:K$1000,"&lt;="&amp;A504,'Tracking Data'!L$3:L$1000,"="&amp;""),"")</f>
        <v/>
      </c>
      <c r="C504" t="str">
        <f ca="1">IF(TODAY()&gt;=$A504,COUNTIFS('Tracking Data'!L$3:L$1000,"&lt;="&amp;B504,'Tracking Data'!M$3:M$1000,"="&amp;""),"")</f>
        <v/>
      </c>
      <c r="D504" t="str">
        <f ca="1">IF(TODAY()&gt;=$A504,COUNTIFS('Tracking Data'!M$3:M$1000,"&lt;="&amp;C504,'Tracking Data'!N$3:N$1000,"="&amp;""),"")</f>
        <v/>
      </c>
      <c r="E504" t="str">
        <f t="shared" ca="1" si="32"/>
        <v/>
      </c>
      <c r="F504" t="str">
        <f ca="1">IF(TODAY()&gt;=$A504,COUNTIFS('Tracking Data'!N$3:N$1000,"&lt;="&amp;A504,'Tracking Data'!O$3:O$1000,"="&amp;""),"")</f>
        <v/>
      </c>
      <c r="G504" t="str">
        <f ca="1">IF(TODAY()&gt;=$A504,COUNTIFS('Tracking Data'!O$3:O$1000,"&lt;="&amp;B504,'Tracking Data'!P$3:P$1000,"="&amp;""),"")</f>
        <v/>
      </c>
      <c r="H504" t="str">
        <f t="shared" ca="1" si="33"/>
        <v/>
      </c>
      <c r="I504" t="str">
        <f ca="1">IF(TODAY()&gt;=$A504,COUNTIFS('Tracking Data'!P$3:P$1000,"&lt;="&amp;A504,'Tracking Data'!Q$3:Q$1000,"="&amp;""),"")</f>
        <v/>
      </c>
      <c r="J504" t="str">
        <f ca="1">IF(TODAY()&gt;=$A504,COUNTIFS('Tracking Data'!Q$3:Q$1000,"&lt;="&amp;B504,'Tracking Data'!R$3:R$1000,"="&amp;""),"")</f>
        <v/>
      </c>
      <c r="K504" t="str">
        <f t="shared" ca="1" si="34"/>
        <v/>
      </c>
      <c r="L504" t="str">
        <f ca="1">IF(TODAY()&gt;=A504,COUNTIFS('Tracking Data'!R$3:R$1000,"&lt;="&amp;A504),"")</f>
        <v/>
      </c>
      <c r="M504" t="str">
        <f t="shared" ca="1" si="31"/>
        <v/>
      </c>
    </row>
    <row r="505" spans="1:13" x14ac:dyDescent="0.25">
      <c r="A505" s="4">
        <v>43302</v>
      </c>
      <c r="B505" t="str">
        <f ca="1">IF(TODAY()&gt;=$A505,COUNTIFS('Tracking Data'!K$3:K$1000,"&lt;="&amp;A505,'Tracking Data'!L$3:L$1000,"="&amp;""),"")</f>
        <v/>
      </c>
      <c r="C505" t="str">
        <f ca="1">IF(TODAY()&gt;=$A505,COUNTIFS('Tracking Data'!L$3:L$1000,"&lt;="&amp;B505,'Tracking Data'!M$3:M$1000,"="&amp;""),"")</f>
        <v/>
      </c>
      <c r="D505" t="str">
        <f ca="1">IF(TODAY()&gt;=$A505,COUNTIFS('Tracking Data'!M$3:M$1000,"&lt;="&amp;C505,'Tracking Data'!N$3:N$1000,"="&amp;""),"")</f>
        <v/>
      </c>
      <c r="E505" t="str">
        <f t="shared" ca="1" si="32"/>
        <v/>
      </c>
      <c r="F505" t="str">
        <f ca="1">IF(TODAY()&gt;=$A505,COUNTIFS('Tracking Data'!N$3:N$1000,"&lt;="&amp;A505,'Tracking Data'!O$3:O$1000,"="&amp;""),"")</f>
        <v/>
      </c>
      <c r="G505" t="str">
        <f ca="1">IF(TODAY()&gt;=$A505,COUNTIFS('Tracking Data'!O$3:O$1000,"&lt;="&amp;B505,'Tracking Data'!P$3:P$1000,"="&amp;""),"")</f>
        <v/>
      </c>
      <c r="H505" t="str">
        <f t="shared" ca="1" si="33"/>
        <v/>
      </c>
      <c r="I505" t="str">
        <f ca="1">IF(TODAY()&gt;=$A505,COUNTIFS('Tracking Data'!P$3:P$1000,"&lt;="&amp;A505,'Tracking Data'!Q$3:Q$1000,"="&amp;""),"")</f>
        <v/>
      </c>
      <c r="J505" t="str">
        <f ca="1">IF(TODAY()&gt;=$A505,COUNTIFS('Tracking Data'!Q$3:Q$1000,"&lt;="&amp;B505,'Tracking Data'!R$3:R$1000,"="&amp;""),"")</f>
        <v/>
      </c>
      <c r="K505" t="str">
        <f t="shared" ca="1" si="34"/>
        <v/>
      </c>
      <c r="L505" t="str">
        <f ca="1">IF(TODAY()&gt;=A505,COUNTIFS('Tracking Data'!R$3:R$1000,"&lt;="&amp;A505),"")</f>
        <v/>
      </c>
      <c r="M505" t="str">
        <f t="shared" ca="1" si="31"/>
        <v/>
      </c>
    </row>
    <row r="506" spans="1:13" x14ac:dyDescent="0.25">
      <c r="A506" s="4">
        <v>43303</v>
      </c>
      <c r="B506" t="str">
        <f ca="1">IF(TODAY()&gt;=$A506,COUNTIFS('Tracking Data'!K$3:K$1000,"&lt;="&amp;A506,'Tracking Data'!L$3:L$1000,"="&amp;""),"")</f>
        <v/>
      </c>
      <c r="C506" t="str">
        <f ca="1">IF(TODAY()&gt;=$A506,COUNTIFS('Tracking Data'!L$3:L$1000,"&lt;="&amp;B506,'Tracking Data'!M$3:M$1000,"="&amp;""),"")</f>
        <v/>
      </c>
      <c r="D506" t="str">
        <f ca="1">IF(TODAY()&gt;=$A506,COUNTIFS('Tracking Data'!M$3:M$1000,"&lt;="&amp;C506,'Tracking Data'!N$3:N$1000,"="&amp;""),"")</f>
        <v/>
      </c>
      <c r="E506" t="str">
        <f t="shared" ca="1" si="32"/>
        <v/>
      </c>
      <c r="F506" t="str">
        <f ca="1">IF(TODAY()&gt;=$A506,COUNTIFS('Tracking Data'!N$3:N$1000,"&lt;="&amp;A506,'Tracking Data'!O$3:O$1000,"="&amp;""),"")</f>
        <v/>
      </c>
      <c r="G506" t="str">
        <f ca="1">IF(TODAY()&gt;=$A506,COUNTIFS('Tracking Data'!O$3:O$1000,"&lt;="&amp;B506,'Tracking Data'!P$3:P$1000,"="&amp;""),"")</f>
        <v/>
      </c>
      <c r="H506" t="str">
        <f t="shared" ca="1" si="33"/>
        <v/>
      </c>
      <c r="I506" t="str">
        <f ca="1">IF(TODAY()&gt;=$A506,COUNTIFS('Tracking Data'!P$3:P$1000,"&lt;="&amp;A506,'Tracking Data'!Q$3:Q$1000,"="&amp;""),"")</f>
        <v/>
      </c>
      <c r="J506" t="str">
        <f ca="1">IF(TODAY()&gt;=$A506,COUNTIFS('Tracking Data'!Q$3:Q$1000,"&lt;="&amp;B506,'Tracking Data'!R$3:R$1000,"="&amp;""),"")</f>
        <v/>
      </c>
      <c r="K506" t="str">
        <f t="shared" ca="1" si="34"/>
        <v/>
      </c>
      <c r="L506" t="str">
        <f ca="1">IF(TODAY()&gt;=A506,COUNTIFS('Tracking Data'!R$3:R$1000,"&lt;="&amp;A506),"")</f>
        <v/>
      </c>
      <c r="M506" t="str">
        <f t="shared" ca="1" si="31"/>
        <v/>
      </c>
    </row>
    <row r="507" spans="1:13" x14ac:dyDescent="0.25">
      <c r="A507" s="4">
        <v>43304</v>
      </c>
      <c r="B507" t="str">
        <f ca="1">IF(TODAY()&gt;=$A507,COUNTIFS('Tracking Data'!K$3:K$1000,"&lt;="&amp;A507,'Tracking Data'!L$3:L$1000,"="&amp;""),"")</f>
        <v/>
      </c>
      <c r="C507" t="str">
        <f ca="1">IF(TODAY()&gt;=$A507,COUNTIFS('Tracking Data'!L$3:L$1000,"&lt;="&amp;B507,'Tracking Data'!M$3:M$1000,"="&amp;""),"")</f>
        <v/>
      </c>
      <c r="D507" t="str">
        <f ca="1">IF(TODAY()&gt;=$A507,COUNTIFS('Tracking Data'!M$3:M$1000,"&lt;="&amp;C507,'Tracking Data'!N$3:N$1000,"="&amp;""),"")</f>
        <v/>
      </c>
      <c r="E507" t="str">
        <f t="shared" ca="1" si="32"/>
        <v/>
      </c>
      <c r="F507" t="str">
        <f ca="1">IF(TODAY()&gt;=$A507,COUNTIFS('Tracking Data'!N$3:N$1000,"&lt;="&amp;A507,'Tracking Data'!O$3:O$1000,"="&amp;""),"")</f>
        <v/>
      </c>
      <c r="G507" t="str">
        <f ca="1">IF(TODAY()&gt;=$A507,COUNTIFS('Tracking Data'!O$3:O$1000,"&lt;="&amp;B507,'Tracking Data'!P$3:P$1000,"="&amp;""),"")</f>
        <v/>
      </c>
      <c r="H507" t="str">
        <f t="shared" ca="1" si="33"/>
        <v/>
      </c>
      <c r="I507" t="str">
        <f ca="1">IF(TODAY()&gt;=$A507,COUNTIFS('Tracking Data'!P$3:P$1000,"&lt;="&amp;A507,'Tracking Data'!Q$3:Q$1000,"="&amp;""),"")</f>
        <v/>
      </c>
      <c r="J507" t="str">
        <f ca="1">IF(TODAY()&gt;=$A507,COUNTIFS('Tracking Data'!Q$3:Q$1000,"&lt;="&amp;B507,'Tracking Data'!R$3:R$1000,"="&amp;""),"")</f>
        <v/>
      </c>
      <c r="K507" t="str">
        <f t="shared" ca="1" si="34"/>
        <v/>
      </c>
      <c r="L507" t="str">
        <f ca="1">IF(TODAY()&gt;=A507,COUNTIFS('Tracking Data'!R$3:R$1000,"&lt;="&amp;A507),"")</f>
        <v/>
      </c>
      <c r="M507" t="str">
        <f t="shared" ca="1" si="31"/>
        <v/>
      </c>
    </row>
    <row r="508" spans="1:13" x14ac:dyDescent="0.25">
      <c r="A508" s="4">
        <v>43305</v>
      </c>
      <c r="B508" t="str">
        <f ca="1">IF(TODAY()&gt;=$A508,COUNTIFS('Tracking Data'!K$3:K$1000,"&lt;="&amp;A508,'Tracking Data'!L$3:L$1000,"="&amp;""),"")</f>
        <v/>
      </c>
      <c r="C508" t="str">
        <f ca="1">IF(TODAY()&gt;=$A508,COUNTIFS('Tracking Data'!L$3:L$1000,"&lt;="&amp;B508,'Tracking Data'!M$3:M$1000,"="&amp;""),"")</f>
        <v/>
      </c>
      <c r="D508" t="str">
        <f ca="1">IF(TODAY()&gt;=$A508,COUNTIFS('Tracking Data'!M$3:M$1000,"&lt;="&amp;C508,'Tracking Data'!N$3:N$1000,"="&amp;""),"")</f>
        <v/>
      </c>
      <c r="E508" t="str">
        <f t="shared" ca="1" si="32"/>
        <v/>
      </c>
      <c r="F508" t="str">
        <f ca="1">IF(TODAY()&gt;=$A508,COUNTIFS('Tracking Data'!N$3:N$1000,"&lt;="&amp;A508,'Tracking Data'!O$3:O$1000,"="&amp;""),"")</f>
        <v/>
      </c>
      <c r="G508" t="str">
        <f ca="1">IF(TODAY()&gt;=$A508,COUNTIFS('Tracking Data'!O$3:O$1000,"&lt;="&amp;B508,'Tracking Data'!P$3:P$1000,"="&amp;""),"")</f>
        <v/>
      </c>
      <c r="H508" t="str">
        <f t="shared" ca="1" si="33"/>
        <v/>
      </c>
      <c r="I508" t="str">
        <f ca="1">IF(TODAY()&gt;=$A508,COUNTIFS('Tracking Data'!P$3:P$1000,"&lt;="&amp;A508,'Tracking Data'!Q$3:Q$1000,"="&amp;""),"")</f>
        <v/>
      </c>
      <c r="J508" t="str">
        <f ca="1">IF(TODAY()&gt;=$A508,COUNTIFS('Tracking Data'!Q$3:Q$1000,"&lt;="&amp;B508,'Tracking Data'!R$3:R$1000,"="&amp;""),"")</f>
        <v/>
      </c>
      <c r="K508" t="str">
        <f t="shared" ca="1" si="34"/>
        <v/>
      </c>
      <c r="L508" t="str">
        <f ca="1">IF(TODAY()&gt;=A508,COUNTIFS('Tracking Data'!R$3:R$1000,"&lt;="&amp;A508),"")</f>
        <v/>
      </c>
      <c r="M508" t="str">
        <f t="shared" ca="1" si="31"/>
        <v/>
      </c>
    </row>
    <row r="509" spans="1:13" x14ac:dyDescent="0.25">
      <c r="A509" s="4">
        <v>43306</v>
      </c>
      <c r="B509" t="str">
        <f ca="1">IF(TODAY()&gt;=$A509,COUNTIFS('Tracking Data'!K$3:K$1000,"&lt;="&amp;A509,'Tracking Data'!L$3:L$1000,"="&amp;""),"")</f>
        <v/>
      </c>
      <c r="C509" t="str">
        <f ca="1">IF(TODAY()&gt;=$A509,COUNTIFS('Tracking Data'!L$3:L$1000,"&lt;="&amp;B509,'Tracking Data'!M$3:M$1000,"="&amp;""),"")</f>
        <v/>
      </c>
      <c r="D509" t="str">
        <f ca="1">IF(TODAY()&gt;=$A509,COUNTIFS('Tracking Data'!M$3:M$1000,"&lt;="&amp;C509,'Tracking Data'!N$3:N$1000,"="&amp;""),"")</f>
        <v/>
      </c>
      <c r="E509" t="str">
        <f t="shared" ca="1" si="32"/>
        <v/>
      </c>
      <c r="F509" t="str">
        <f ca="1">IF(TODAY()&gt;=$A509,COUNTIFS('Tracking Data'!N$3:N$1000,"&lt;="&amp;A509,'Tracking Data'!O$3:O$1000,"="&amp;""),"")</f>
        <v/>
      </c>
      <c r="G509" t="str">
        <f ca="1">IF(TODAY()&gt;=$A509,COUNTIFS('Tracking Data'!O$3:O$1000,"&lt;="&amp;B509,'Tracking Data'!P$3:P$1000,"="&amp;""),"")</f>
        <v/>
      </c>
      <c r="H509" t="str">
        <f t="shared" ca="1" si="33"/>
        <v/>
      </c>
      <c r="I509" t="str">
        <f ca="1">IF(TODAY()&gt;=$A509,COUNTIFS('Tracking Data'!P$3:P$1000,"&lt;="&amp;A509,'Tracking Data'!Q$3:Q$1000,"="&amp;""),"")</f>
        <v/>
      </c>
      <c r="J509" t="str">
        <f ca="1">IF(TODAY()&gt;=$A509,COUNTIFS('Tracking Data'!Q$3:Q$1000,"&lt;="&amp;B509,'Tracking Data'!R$3:R$1000,"="&amp;""),"")</f>
        <v/>
      </c>
      <c r="K509" t="str">
        <f t="shared" ca="1" si="34"/>
        <v/>
      </c>
      <c r="L509" t="str">
        <f ca="1">IF(TODAY()&gt;=A509,COUNTIFS('Tracking Data'!R$3:R$1000,"&lt;="&amp;A509),"")</f>
        <v/>
      </c>
      <c r="M509" t="str">
        <f t="shared" ca="1" si="31"/>
        <v/>
      </c>
    </row>
    <row r="510" spans="1:13" x14ac:dyDescent="0.25">
      <c r="A510" s="4">
        <v>43307</v>
      </c>
      <c r="B510" t="str">
        <f ca="1">IF(TODAY()&gt;=$A510,COUNTIFS('Tracking Data'!K$3:K$1000,"&lt;="&amp;A510,'Tracking Data'!L$3:L$1000,"="&amp;""),"")</f>
        <v/>
      </c>
      <c r="C510" t="str">
        <f ca="1">IF(TODAY()&gt;=$A510,COUNTIFS('Tracking Data'!L$3:L$1000,"&lt;="&amp;B510,'Tracking Data'!M$3:M$1000,"="&amp;""),"")</f>
        <v/>
      </c>
      <c r="D510" t="str">
        <f ca="1">IF(TODAY()&gt;=$A510,COUNTIFS('Tracking Data'!M$3:M$1000,"&lt;="&amp;C510,'Tracking Data'!N$3:N$1000,"="&amp;""),"")</f>
        <v/>
      </c>
      <c r="E510" t="str">
        <f t="shared" ca="1" si="32"/>
        <v/>
      </c>
      <c r="F510" t="str">
        <f ca="1">IF(TODAY()&gt;=$A510,COUNTIFS('Tracking Data'!N$3:N$1000,"&lt;="&amp;A510,'Tracking Data'!O$3:O$1000,"="&amp;""),"")</f>
        <v/>
      </c>
      <c r="G510" t="str">
        <f ca="1">IF(TODAY()&gt;=$A510,COUNTIFS('Tracking Data'!O$3:O$1000,"&lt;="&amp;B510,'Tracking Data'!P$3:P$1000,"="&amp;""),"")</f>
        <v/>
      </c>
      <c r="H510" t="str">
        <f t="shared" ca="1" si="33"/>
        <v/>
      </c>
      <c r="I510" t="str">
        <f ca="1">IF(TODAY()&gt;=$A510,COUNTIFS('Tracking Data'!P$3:P$1000,"&lt;="&amp;A510,'Tracking Data'!Q$3:Q$1000,"="&amp;""),"")</f>
        <v/>
      </c>
      <c r="J510" t="str">
        <f ca="1">IF(TODAY()&gt;=$A510,COUNTIFS('Tracking Data'!Q$3:Q$1000,"&lt;="&amp;B510,'Tracking Data'!R$3:R$1000,"="&amp;""),"")</f>
        <v/>
      </c>
      <c r="K510" t="str">
        <f t="shared" ca="1" si="34"/>
        <v/>
      </c>
      <c r="L510" t="str">
        <f ca="1">IF(TODAY()&gt;=A510,COUNTIFS('Tracking Data'!R$3:R$1000,"&lt;="&amp;A510),"")</f>
        <v/>
      </c>
      <c r="M510" t="str">
        <f t="shared" ca="1" si="31"/>
        <v/>
      </c>
    </row>
    <row r="511" spans="1:13" x14ac:dyDescent="0.25">
      <c r="A511" s="4">
        <v>43308</v>
      </c>
      <c r="B511" t="str">
        <f ca="1">IF(TODAY()&gt;=$A511,COUNTIFS('Tracking Data'!K$3:K$1000,"&lt;="&amp;A511,'Tracking Data'!L$3:L$1000,"="&amp;""),"")</f>
        <v/>
      </c>
      <c r="C511" t="str">
        <f ca="1">IF(TODAY()&gt;=$A511,COUNTIFS('Tracking Data'!L$3:L$1000,"&lt;="&amp;B511,'Tracking Data'!M$3:M$1000,"="&amp;""),"")</f>
        <v/>
      </c>
      <c r="D511" t="str">
        <f ca="1">IF(TODAY()&gt;=$A511,COUNTIFS('Tracking Data'!M$3:M$1000,"&lt;="&amp;C511,'Tracking Data'!N$3:N$1000,"="&amp;""),"")</f>
        <v/>
      </c>
      <c r="E511" t="str">
        <f t="shared" ca="1" si="32"/>
        <v/>
      </c>
      <c r="F511" t="str">
        <f ca="1">IF(TODAY()&gt;=$A511,COUNTIFS('Tracking Data'!N$3:N$1000,"&lt;="&amp;A511,'Tracking Data'!O$3:O$1000,"="&amp;""),"")</f>
        <v/>
      </c>
      <c r="G511" t="str">
        <f ca="1">IF(TODAY()&gt;=$A511,COUNTIFS('Tracking Data'!O$3:O$1000,"&lt;="&amp;B511,'Tracking Data'!P$3:P$1000,"="&amp;""),"")</f>
        <v/>
      </c>
      <c r="H511" t="str">
        <f t="shared" ca="1" si="33"/>
        <v/>
      </c>
      <c r="I511" t="str">
        <f ca="1">IF(TODAY()&gt;=$A511,COUNTIFS('Tracking Data'!P$3:P$1000,"&lt;="&amp;A511,'Tracking Data'!Q$3:Q$1000,"="&amp;""),"")</f>
        <v/>
      </c>
      <c r="J511" t="str">
        <f ca="1">IF(TODAY()&gt;=$A511,COUNTIFS('Tracking Data'!Q$3:Q$1000,"&lt;="&amp;B511,'Tracking Data'!R$3:R$1000,"="&amp;""),"")</f>
        <v/>
      </c>
      <c r="K511" t="str">
        <f t="shared" ca="1" si="34"/>
        <v/>
      </c>
      <c r="L511" t="str">
        <f ca="1">IF(TODAY()&gt;=A511,COUNTIFS('Tracking Data'!R$3:R$1000,"&lt;="&amp;A511),"")</f>
        <v/>
      </c>
      <c r="M511" t="str">
        <f t="shared" ca="1" si="31"/>
        <v/>
      </c>
    </row>
    <row r="512" spans="1:13" x14ac:dyDescent="0.25">
      <c r="A512" s="4">
        <v>43309</v>
      </c>
      <c r="B512" t="str">
        <f ca="1">IF(TODAY()&gt;=$A512,COUNTIFS('Tracking Data'!K$3:K$1000,"&lt;="&amp;A512,'Tracking Data'!L$3:L$1000,"="&amp;""),"")</f>
        <v/>
      </c>
      <c r="C512" t="str">
        <f ca="1">IF(TODAY()&gt;=$A512,COUNTIFS('Tracking Data'!L$3:L$1000,"&lt;="&amp;B512,'Tracking Data'!M$3:M$1000,"="&amp;""),"")</f>
        <v/>
      </c>
      <c r="D512" t="str">
        <f ca="1">IF(TODAY()&gt;=$A512,COUNTIFS('Tracking Data'!M$3:M$1000,"&lt;="&amp;C512,'Tracking Data'!N$3:N$1000,"="&amp;""),"")</f>
        <v/>
      </c>
      <c r="E512" t="str">
        <f t="shared" ca="1" si="32"/>
        <v/>
      </c>
      <c r="F512" t="str">
        <f ca="1">IF(TODAY()&gt;=$A512,COUNTIFS('Tracking Data'!N$3:N$1000,"&lt;="&amp;A512,'Tracking Data'!O$3:O$1000,"="&amp;""),"")</f>
        <v/>
      </c>
      <c r="G512" t="str">
        <f ca="1">IF(TODAY()&gt;=$A512,COUNTIFS('Tracking Data'!O$3:O$1000,"&lt;="&amp;B512,'Tracking Data'!P$3:P$1000,"="&amp;""),"")</f>
        <v/>
      </c>
      <c r="H512" t="str">
        <f t="shared" ca="1" si="33"/>
        <v/>
      </c>
      <c r="I512" t="str">
        <f ca="1">IF(TODAY()&gt;=$A512,COUNTIFS('Tracking Data'!P$3:P$1000,"&lt;="&amp;A512,'Tracking Data'!Q$3:Q$1000,"="&amp;""),"")</f>
        <v/>
      </c>
      <c r="J512" t="str">
        <f ca="1">IF(TODAY()&gt;=$A512,COUNTIFS('Tracking Data'!Q$3:Q$1000,"&lt;="&amp;B512,'Tracking Data'!R$3:R$1000,"="&amp;""),"")</f>
        <v/>
      </c>
      <c r="K512" t="str">
        <f t="shared" ca="1" si="34"/>
        <v/>
      </c>
      <c r="L512" t="str">
        <f ca="1">IF(TODAY()&gt;=A512,COUNTIFS('Tracking Data'!R$3:R$1000,"&lt;="&amp;A512),"")</f>
        <v/>
      </c>
      <c r="M512" t="str">
        <f t="shared" ca="1" si="31"/>
        <v/>
      </c>
    </row>
    <row r="513" spans="1:13" x14ac:dyDescent="0.25">
      <c r="A513" s="4">
        <v>43310</v>
      </c>
      <c r="B513" t="str">
        <f ca="1">IF(TODAY()&gt;=$A513,COUNTIFS('Tracking Data'!K$3:K$1000,"&lt;="&amp;A513,'Tracking Data'!L$3:L$1000,"="&amp;""),"")</f>
        <v/>
      </c>
      <c r="C513" t="str">
        <f ca="1">IF(TODAY()&gt;=$A513,COUNTIFS('Tracking Data'!L$3:L$1000,"&lt;="&amp;B513,'Tracking Data'!M$3:M$1000,"="&amp;""),"")</f>
        <v/>
      </c>
      <c r="D513" t="str">
        <f ca="1">IF(TODAY()&gt;=$A513,COUNTIFS('Tracking Data'!M$3:M$1000,"&lt;="&amp;C513,'Tracking Data'!N$3:N$1000,"="&amp;""),"")</f>
        <v/>
      </c>
      <c r="E513" t="str">
        <f t="shared" ca="1" si="32"/>
        <v/>
      </c>
      <c r="F513" t="str">
        <f ca="1">IF(TODAY()&gt;=$A513,COUNTIFS('Tracking Data'!N$3:N$1000,"&lt;="&amp;A513,'Tracking Data'!O$3:O$1000,"="&amp;""),"")</f>
        <v/>
      </c>
      <c r="G513" t="str">
        <f ca="1">IF(TODAY()&gt;=$A513,COUNTIFS('Tracking Data'!O$3:O$1000,"&lt;="&amp;B513,'Tracking Data'!P$3:P$1000,"="&amp;""),"")</f>
        <v/>
      </c>
      <c r="H513" t="str">
        <f t="shared" ca="1" si="33"/>
        <v/>
      </c>
      <c r="I513" t="str">
        <f ca="1">IF(TODAY()&gt;=$A513,COUNTIFS('Tracking Data'!P$3:P$1000,"&lt;="&amp;A513,'Tracking Data'!Q$3:Q$1000,"="&amp;""),"")</f>
        <v/>
      </c>
      <c r="J513" t="str">
        <f ca="1">IF(TODAY()&gt;=$A513,COUNTIFS('Tracking Data'!Q$3:Q$1000,"&lt;="&amp;B513,'Tracking Data'!R$3:R$1000,"="&amp;""),"")</f>
        <v/>
      </c>
      <c r="K513" t="str">
        <f t="shared" ca="1" si="34"/>
        <v/>
      </c>
      <c r="L513" t="str">
        <f ca="1">IF(TODAY()&gt;=A513,COUNTIFS('Tracking Data'!R$3:R$1000,"&lt;="&amp;A513),"")</f>
        <v/>
      </c>
      <c r="M513" t="str">
        <f t="shared" ca="1" si="31"/>
        <v/>
      </c>
    </row>
    <row r="514" spans="1:13" x14ac:dyDescent="0.25">
      <c r="A514" s="4">
        <v>43311</v>
      </c>
      <c r="B514" t="str">
        <f ca="1">IF(TODAY()&gt;=$A514,COUNTIFS('Tracking Data'!K$3:K$1000,"&lt;="&amp;A514,'Tracking Data'!L$3:L$1000,"="&amp;""),"")</f>
        <v/>
      </c>
      <c r="C514" t="str">
        <f ca="1">IF(TODAY()&gt;=$A514,COUNTIFS('Tracking Data'!L$3:L$1000,"&lt;="&amp;B514,'Tracking Data'!M$3:M$1000,"="&amp;""),"")</f>
        <v/>
      </c>
      <c r="D514" t="str">
        <f ca="1">IF(TODAY()&gt;=$A514,COUNTIFS('Tracking Data'!M$3:M$1000,"&lt;="&amp;C514,'Tracking Data'!N$3:N$1000,"="&amp;""),"")</f>
        <v/>
      </c>
      <c r="E514" t="str">
        <f t="shared" ca="1" si="32"/>
        <v/>
      </c>
      <c r="F514" t="str">
        <f ca="1">IF(TODAY()&gt;=$A514,COUNTIFS('Tracking Data'!N$3:N$1000,"&lt;="&amp;A514,'Tracking Data'!O$3:O$1000,"="&amp;""),"")</f>
        <v/>
      </c>
      <c r="G514" t="str">
        <f ca="1">IF(TODAY()&gt;=$A514,COUNTIFS('Tracking Data'!O$3:O$1000,"&lt;="&amp;B514,'Tracking Data'!P$3:P$1000,"="&amp;""),"")</f>
        <v/>
      </c>
      <c r="H514" t="str">
        <f t="shared" ca="1" si="33"/>
        <v/>
      </c>
      <c r="I514" t="str">
        <f ca="1">IF(TODAY()&gt;=$A514,COUNTIFS('Tracking Data'!P$3:P$1000,"&lt;="&amp;A514,'Tracking Data'!Q$3:Q$1000,"="&amp;""),"")</f>
        <v/>
      </c>
      <c r="J514" t="str">
        <f ca="1">IF(TODAY()&gt;=$A514,COUNTIFS('Tracking Data'!Q$3:Q$1000,"&lt;="&amp;B514,'Tracking Data'!R$3:R$1000,"="&amp;""),"")</f>
        <v/>
      </c>
      <c r="K514" t="str">
        <f t="shared" ca="1" si="34"/>
        <v/>
      </c>
      <c r="L514" t="str">
        <f ca="1">IF(TODAY()&gt;=A514,COUNTIFS('Tracking Data'!R$3:R$1000,"&lt;="&amp;A514),"")</f>
        <v/>
      </c>
      <c r="M514" t="str">
        <f t="shared" ca="1" si="31"/>
        <v/>
      </c>
    </row>
    <row r="515" spans="1:13" x14ac:dyDescent="0.25">
      <c r="A515" s="4">
        <v>43312</v>
      </c>
      <c r="B515" t="str">
        <f ca="1">IF(TODAY()&gt;=$A515,COUNTIFS('Tracking Data'!K$3:K$1000,"&lt;="&amp;A515,'Tracking Data'!L$3:L$1000,"="&amp;""),"")</f>
        <v/>
      </c>
      <c r="C515" t="str">
        <f ca="1">IF(TODAY()&gt;=$A515,COUNTIFS('Tracking Data'!L$3:L$1000,"&lt;="&amp;B515,'Tracking Data'!M$3:M$1000,"="&amp;""),"")</f>
        <v/>
      </c>
      <c r="D515" t="str">
        <f ca="1">IF(TODAY()&gt;=$A515,COUNTIFS('Tracking Data'!M$3:M$1000,"&lt;="&amp;C515,'Tracking Data'!N$3:N$1000,"="&amp;""),"")</f>
        <v/>
      </c>
      <c r="E515" t="str">
        <f t="shared" ca="1" si="32"/>
        <v/>
      </c>
      <c r="F515" t="str">
        <f ca="1">IF(TODAY()&gt;=$A515,COUNTIFS('Tracking Data'!N$3:N$1000,"&lt;="&amp;A515,'Tracking Data'!O$3:O$1000,"="&amp;""),"")</f>
        <v/>
      </c>
      <c r="G515" t="str">
        <f ca="1">IF(TODAY()&gt;=$A515,COUNTIFS('Tracking Data'!O$3:O$1000,"&lt;="&amp;B515,'Tracking Data'!P$3:P$1000,"="&amp;""),"")</f>
        <v/>
      </c>
      <c r="H515" t="str">
        <f t="shared" ca="1" si="33"/>
        <v/>
      </c>
      <c r="I515" t="str">
        <f ca="1">IF(TODAY()&gt;=$A515,COUNTIFS('Tracking Data'!P$3:P$1000,"&lt;="&amp;A515,'Tracking Data'!Q$3:Q$1000,"="&amp;""),"")</f>
        <v/>
      </c>
      <c r="J515" t="str">
        <f ca="1">IF(TODAY()&gt;=$A515,COUNTIFS('Tracking Data'!Q$3:Q$1000,"&lt;="&amp;B515,'Tracking Data'!R$3:R$1000,"="&amp;""),"")</f>
        <v/>
      </c>
      <c r="K515" t="str">
        <f t="shared" ca="1" si="34"/>
        <v/>
      </c>
      <c r="L515" t="str">
        <f ca="1">IF(TODAY()&gt;=A515,COUNTIFS('Tracking Data'!R$3:R$1000,"&lt;="&amp;A515),"")</f>
        <v/>
      </c>
      <c r="M515" t="str">
        <f t="shared" ca="1" si="31"/>
        <v/>
      </c>
    </row>
    <row r="516" spans="1:13" x14ac:dyDescent="0.25">
      <c r="A516" s="4">
        <v>43313</v>
      </c>
      <c r="B516" t="str">
        <f ca="1">IF(TODAY()&gt;=$A516,COUNTIFS('Tracking Data'!K$3:K$1000,"&lt;="&amp;A516,'Tracking Data'!L$3:L$1000,"="&amp;""),"")</f>
        <v/>
      </c>
      <c r="C516" t="str">
        <f ca="1">IF(TODAY()&gt;=$A516,COUNTIFS('Tracking Data'!L$3:L$1000,"&lt;="&amp;B516,'Tracking Data'!M$3:M$1000,"="&amp;""),"")</f>
        <v/>
      </c>
      <c r="D516" t="str">
        <f ca="1">IF(TODAY()&gt;=$A516,COUNTIFS('Tracking Data'!M$3:M$1000,"&lt;="&amp;C516,'Tracking Data'!N$3:N$1000,"="&amp;""),"")</f>
        <v/>
      </c>
      <c r="E516" t="str">
        <f t="shared" ca="1" si="32"/>
        <v/>
      </c>
      <c r="F516" t="str">
        <f ca="1">IF(TODAY()&gt;=$A516,COUNTIFS('Tracking Data'!N$3:N$1000,"&lt;="&amp;A516,'Tracking Data'!O$3:O$1000,"="&amp;""),"")</f>
        <v/>
      </c>
      <c r="G516" t="str">
        <f ca="1">IF(TODAY()&gt;=$A516,COUNTIFS('Tracking Data'!O$3:O$1000,"&lt;="&amp;B516,'Tracking Data'!P$3:P$1000,"="&amp;""),"")</f>
        <v/>
      </c>
      <c r="H516" t="str">
        <f t="shared" ca="1" si="33"/>
        <v/>
      </c>
      <c r="I516" t="str">
        <f ca="1">IF(TODAY()&gt;=$A516,COUNTIFS('Tracking Data'!P$3:P$1000,"&lt;="&amp;A516,'Tracking Data'!Q$3:Q$1000,"="&amp;""),"")</f>
        <v/>
      </c>
      <c r="J516" t="str">
        <f ca="1">IF(TODAY()&gt;=$A516,COUNTIFS('Tracking Data'!Q$3:Q$1000,"&lt;="&amp;B516,'Tracking Data'!R$3:R$1000,"="&amp;""),"")</f>
        <v/>
      </c>
      <c r="K516" t="str">
        <f t="shared" ca="1" si="34"/>
        <v/>
      </c>
      <c r="L516" t="str">
        <f ca="1">IF(TODAY()&gt;=A516,COUNTIFS('Tracking Data'!R$3:R$1000,"&lt;="&amp;A516),"")</f>
        <v/>
      </c>
      <c r="M516" t="str">
        <f t="shared" ref="M516:M579" ca="1" si="35">IF(TODAY()&gt;=A516,B516+E516+H516+K516+L516-L515,"")</f>
        <v/>
      </c>
    </row>
    <row r="517" spans="1:13" x14ac:dyDescent="0.25">
      <c r="A517" s="4">
        <v>43314</v>
      </c>
      <c r="B517" t="str">
        <f ca="1">IF(TODAY()&gt;=$A517,COUNTIFS('Tracking Data'!K$3:K$1000,"&lt;="&amp;A517,'Tracking Data'!L$3:L$1000,"="&amp;""),"")</f>
        <v/>
      </c>
      <c r="C517" t="str">
        <f ca="1">IF(TODAY()&gt;=$A517,COUNTIFS('Tracking Data'!L$3:L$1000,"&lt;="&amp;B517,'Tracking Data'!M$3:M$1000,"="&amp;""),"")</f>
        <v/>
      </c>
      <c r="D517" t="str">
        <f ca="1">IF(TODAY()&gt;=$A517,COUNTIFS('Tracking Data'!M$3:M$1000,"&lt;="&amp;C517,'Tracking Data'!N$3:N$1000,"="&amp;""),"")</f>
        <v/>
      </c>
      <c r="E517" t="str">
        <f t="shared" ca="1" si="32"/>
        <v/>
      </c>
      <c r="F517" t="str">
        <f ca="1">IF(TODAY()&gt;=$A517,COUNTIFS('Tracking Data'!N$3:N$1000,"&lt;="&amp;A517,'Tracking Data'!O$3:O$1000,"="&amp;""),"")</f>
        <v/>
      </c>
      <c r="G517" t="str">
        <f ca="1">IF(TODAY()&gt;=$A517,COUNTIFS('Tracking Data'!O$3:O$1000,"&lt;="&amp;B517,'Tracking Data'!P$3:P$1000,"="&amp;""),"")</f>
        <v/>
      </c>
      <c r="H517" t="str">
        <f t="shared" ca="1" si="33"/>
        <v/>
      </c>
      <c r="I517" t="str">
        <f ca="1">IF(TODAY()&gt;=$A517,COUNTIFS('Tracking Data'!P$3:P$1000,"&lt;="&amp;A517,'Tracking Data'!Q$3:Q$1000,"="&amp;""),"")</f>
        <v/>
      </c>
      <c r="J517" t="str">
        <f ca="1">IF(TODAY()&gt;=$A517,COUNTIFS('Tracking Data'!Q$3:Q$1000,"&lt;="&amp;B517,'Tracking Data'!R$3:R$1000,"="&amp;""),"")</f>
        <v/>
      </c>
      <c r="K517" t="str">
        <f t="shared" ca="1" si="34"/>
        <v/>
      </c>
      <c r="L517" t="str">
        <f ca="1">IF(TODAY()&gt;=A517,COUNTIFS('Tracking Data'!R$3:R$1000,"&lt;="&amp;A517),"")</f>
        <v/>
      </c>
      <c r="M517" t="str">
        <f t="shared" ca="1" si="35"/>
        <v/>
      </c>
    </row>
    <row r="518" spans="1:13" x14ac:dyDescent="0.25">
      <c r="A518" s="4">
        <v>43315</v>
      </c>
      <c r="B518" t="str">
        <f ca="1">IF(TODAY()&gt;=$A518,COUNTIFS('Tracking Data'!K$3:K$1000,"&lt;="&amp;A518,'Tracking Data'!L$3:L$1000,"="&amp;""),"")</f>
        <v/>
      </c>
      <c r="C518" t="str">
        <f ca="1">IF(TODAY()&gt;=$A518,COUNTIFS('Tracking Data'!L$3:L$1000,"&lt;="&amp;B518,'Tracking Data'!M$3:M$1000,"="&amp;""),"")</f>
        <v/>
      </c>
      <c r="D518" t="str">
        <f ca="1">IF(TODAY()&gt;=$A518,COUNTIFS('Tracking Data'!M$3:M$1000,"&lt;="&amp;C518,'Tracking Data'!N$3:N$1000,"="&amp;""),"")</f>
        <v/>
      </c>
      <c r="E518" t="str">
        <f t="shared" ca="1" si="32"/>
        <v/>
      </c>
      <c r="F518" t="str">
        <f ca="1">IF(TODAY()&gt;=$A518,COUNTIFS('Tracking Data'!N$3:N$1000,"&lt;="&amp;A518,'Tracking Data'!O$3:O$1000,"="&amp;""),"")</f>
        <v/>
      </c>
      <c r="G518" t="str">
        <f ca="1">IF(TODAY()&gt;=$A518,COUNTIFS('Tracking Data'!O$3:O$1000,"&lt;="&amp;B518,'Tracking Data'!P$3:P$1000,"="&amp;""),"")</f>
        <v/>
      </c>
      <c r="H518" t="str">
        <f t="shared" ca="1" si="33"/>
        <v/>
      </c>
      <c r="I518" t="str">
        <f ca="1">IF(TODAY()&gt;=$A518,COUNTIFS('Tracking Data'!P$3:P$1000,"&lt;="&amp;A518,'Tracking Data'!Q$3:Q$1000,"="&amp;""),"")</f>
        <v/>
      </c>
      <c r="J518" t="str">
        <f ca="1">IF(TODAY()&gt;=$A518,COUNTIFS('Tracking Data'!Q$3:Q$1000,"&lt;="&amp;B518,'Tracking Data'!R$3:R$1000,"="&amp;""),"")</f>
        <v/>
      </c>
      <c r="K518" t="str">
        <f t="shared" ca="1" si="34"/>
        <v/>
      </c>
      <c r="L518" t="str">
        <f ca="1">IF(TODAY()&gt;=A518,COUNTIFS('Tracking Data'!R$3:R$1000,"&lt;="&amp;A518),"")</f>
        <v/>
      </c>
      <c r="M518" t="str">
        <f t="shared" ca="1" si="35"/>
        <v/>
      </c>
    </row>
    <row r="519" spans="1:13" x14ac:dyDescent="0.25">
      <c r="A519" s="4">
        <v>43316</v>
      </c>
      <c r="B519" t="str">
        <f ca="1">IF(TODAY()&gt;=$A519,COUNTIFS('Tracking Data'!K$3:K$1000,"&lt;="&amp;A519,'Tracking Data'!L$3:L$1000,"="&amp;""),"")</f>
        <v/>
      </c>
      <c r="C519" t="str">
        <f ca="1">IF(TODAY()&gt;=$A519,COUNTIFS('Tracking Data'!L$3:L$1000,"&lt;="&amp;B519,'Tracking Data'!M$3:M$1000,"="&amp;""),"")</f>
        <v/>
      </c>
      <c r="D519" t="str">
        <f ca="1">IF(TODAY()&gt;=$A519,COUNTIFS('Tracking Data'!M$3:M$1000,"&lt;="&amp;C519,'Tracking Data'!N$3:N$1000,"="&amp;""),"")</f>
        <v/>
      </c>
      <c r="E519" t="str">
        <f t="shared" ca="1" si="32"/>
        <v/>
      </c>
      <c r="F519" t="str">
        <f ca="1">IF(TODAY()&gt;=$A519,COUNTIFS('Tracking Data'!N$3:N$1000,"&lt;="&amp;A519,'Tracking Data'!O$3:O$1000,"="&amp;""),"")</f>
        <v/>
      </c>
      <c r="G519" t="str">
        <f ca="1">IF(TODAY()&gt;=$A519,COUNTIFS('Tracking Data'!O$3:O$1000,"&lt;="&amp;B519,'Tracking Data'!P$3:P$1000,"="&amp;""),"")</f>
        <v/>
      </c>
      <c r="H519" t="str">
        <f t="shared" ca="1" si="33"/>
        <v/>
      </c>
      <c r="I519" t="str">
        <f ca="1">IF(TODAY()&gt;=$A519,COUNTIFS('Tracking Data'!P$3:P$1000,"&lt;="&amp;A519,'Tracking Data'!Q$3:Q$1000,"="&amp;""),"")</f>
        <v/>
      </c>
      <c r="J519" t="str">
        <f ca="1">IF(TODAY()&gt;=$A519,COUNTIFS('Tracking Data'!Q$3:Q$1000,"&lt;="&amp;B519,'Tracking Data'!R$3:R$1000,"="&amp;""),"")</f>
        <v/>
      </c>
      <c r="K519" t="str">
        <f t="shared" ca="1" si="34"/>
        <v/>
      </c>
      <c r="L519" t="str">
        <f ca="1">IF(TODAY()&gt;=A519,COUNTIFS('Tracking Data'!R$3:R$1000,"&lt;="&amp;A519),"")</f>
        <v/>
      </c>
      <c r="M519" t="str">
        <f t="shared" ca="1" si="35"/>
        <v/>
      </c>
    </row>
    <row r="520" spans="1:13" x14ac:dyDescent="0.25">
      <c r="A520" s="4">
        <v>43317</v>
      </c>
      <c r="B520" t="str">
        <f ca="1">IF(TODAY()&gt;=$A520,COUNTIFS('Tracking Data'!K$3:K$1000,"&lt;="&amp;A520,'Tracking Data'!L$3:L$1000,"="&amp;""),"")</f>
        <v/>
      </c>
      <c r="C520" t="str">
        <f ca="1">IF(TODAY()&gt;=$A520,COUNTIFS('Tracking Data'!L$3:L$1000,"&lt;="&amp;B520,'Tracking Data'!M$3:M$1000,"="&amp;""),"")</f>
        <v/>
      </c>
      <c r="D520" t="str">
        <f ca="1">IF(TODAY()&gt;=$A520,COUNTIFS('Tracking Data'!M$3:M$1000,"&lt;="&amp;C520,'Tracking Data'!N$3:N$1000,"="&amp;""),"")</f>
        <v/>
      </c>
      <c r="E520" t="str">
        <f t="shared" ca="1" si="32"/>
        <v/>
      </c>
      <c r="F520" t="str">
        <f ca="1">IF(TODAY()&gt;=$A520,COUNTIFS('Tracking Data'!N$3:N$1000,"&lt;="&amp;A520,'Tracking Data'!O$3:O$1000,"="&amp;""),"")</f>
        <v/>
      </c>
      <c r="G520" t="str">
        <f ca="1">IF(TODAY()&gt;=$A520,COUNTIFS('Tracking Data'!O$3:O$1000,"&lt;="&amp;B520,'Tracking Data'!P$3:P$1000,"="&amp;""),"")</f>
        <v/>
      </c>
      <c r="H520" t="str">
        <f t="shared" ca="1" si="33"/>
        <v/>
      </c>
      <c r="I520" t="str">
        <f ca="1">IF(TODAY()&gt;=$A520,COUNTIFS('Tracking Data'!P$3:P$1000,"&lt;="&amp;A520,'Tracking Data'!Q$3:Q$1000,"="&amp;""),"")</f>
        <v/>
      </c>
      <c r="J520" t="str">
        <f ca="1">IF(TODAY()&gt;=$A520,COUNTIFS('Tracking Data'!Q$3:Q$1000,"&lt;="&amp;B520,'Tracking Data'!R$3:R$1000,"="&amp;""),"")</f>
        <v/>
      </c>
      <c r="K520" t="str">
        <f t="shared" ca="1" si="34"/>
        <v/>
      </c>
      <c r="L520" t="str">
        <f ca="1">IF(TODAY()&gt;=A520,COUNTIFS('Tracking Data'!R$3:R$1000,"&lt;="&amp;A520),"")</f>
        <v/>
      </c>
      <c r="M520" t="str">
        <f t="shared" ca="1" si="35"/>
        <v/>
      </c>
    </row>
    <row r="521" spans="1:13" x14ac:dyDescent="0.25">
      <c r="A521" s="4">
        <v>43318</v>
      </c>
      <c r="B521" t="str">
        <f ca="1">IF(TODAY()&gt;=$A521,COUNTIFS('Tracking Data'!K$3:K$1000,"&lt;="&amp;A521,'Tracking Data'!L$3:L$1000,"="&amp;""),"")</f>
        <v/>
      </c>
      <c r="C521" t="str">
        <f ca="1">IF(TODAY()&gt;=$A521,COUNTIFS('Tracking Data'!L$3:L$1000,"&lt;="&amp;B521,'Tracking Data'!M$3:M$1000,"="&amp;""),"")</f>
        <v/>
      </c>
      <c r="D521" t="str">
        <f ca="1">IF(TODAY()&gt;=$A521,COUNTIFS('Tracking Data'!M$3:M$1000,"&lt;="&amp;C521,'Tracking Data'!N$3:N$1000,"="&amp;""),"")</f>
        <v/>
      </c>
      <c r="E521" t="str">
        <f t="shared" ca="1" si="32"/>
        <v/>
      </c>
      <c r="F521" t="str">
        <f ca="1">IF(TODAY()&gt;=$A521,COUNTIFS('Tracking Data'!N$3:N$1000,"&lt;="&amp;A521,'Tracking Data'!O$3:O$1000,"="&amp;""),"")</f>
        <v/>
      </c>
      <c r="G521" t="str">
        <f ca="1">IF(TODAY()&gt;=$A521,COUNTIFS('Tracking Data'!O$3:O$1000,"&lt;="&amp;B521,'Tracking Data'!P$3:P$1000,"="&amp;""),"")</f>
        <v/>
      </c>
      <c r="H521" t="str">
        <f t="shared" ca="1" si="33"/>
        <v/>
      </c>
      <c r="I521" t="str">
        <f ca="1">IF(TODAY()&gt;=$A521,COUNTIFS('Tracking Data'!P$3:P$1000,"&lt;="&amp;A521,'Tracking Data'!Q$3:Q$1000,"="&amp;""),"")</f>
        <v/>
      </c>
      <c r="J521" t="str">
        <f ca="1">IF(TODAY()&gt;=$A521,COUNTIFS('Tracking Data'!Q$3:Q$1000,"&lt;="&amp;B521,'Tracking Data'!R$3:R$1000,"="&amp;""),"")</f>
        <v/>
      </c>
      <c r="K521" t="str">
        <f t="shared" ca="1" si="34"/>
        <v/>
      </c>
      <c r="L521" t="str">
        <f ca="1">IF(TODAY()&gt;=A521,COUNTIFS('Tracking Data'!R$3:R$1000,"&lt;="&amp;A521),"")</f>
        <v/>
      </c>
      <c r="M521" t="str">
        <f t="shared" ca="1" si="35"/>
        <v/>
      </c>
    </row>
    <row r="522" spans="1:13" x14ac:dyDescent="0.25">
      <c r="A522" s="4">
        <v>43319</v>
      </c>
      <c r="B522" t="str">
        <f ca="1">IF(TODAY()&gt;=$A522,COUNTIFS('Tracking Data'!K$3:K$1000,"&lt;="&amp;A522,'Tracking Data'!L$3:L$1000,"="&amp;""),"")</f>
        <v/>
      </c>
      <c r="C522" t="str">
        <f ca="1">IF(TODAY()&gt;=$A522,COUNTIFS('Tracking Data'!L$3:L$1000,"&lt;="&amp;B522,'Tracking Data'!M$3:M$1000,"="&amp;""),"")</f>
        <v/>
      </c>
      <c r="D522" t="str">
        <f ca="1">IF(TODAY()&gt;=$A522,COUNTIFS('Tracking Data'!M$3:M$1000,"&lt;="&amp;C522,'Tracking Data'!N$3:N$1000,"="&amp;""),"")</f>
        <v/>
      </c>
      <c r="E522" t="str">
        <f t="shared" ca="1" si="32"/>
        <v/>
      </c>
      <c r="F522" t="str">
        <f ca="1">IF(TODAY()&gt;=$A522,COUNTIFS('Tracking Data'!N$3:N$1000,"&lt;="&amp;A522,'Tracking Data'!O$3:O$1000,"="&amp;""),"")</f>
        <v/>
      </c>
      <c r="G522" t="str">
        <f ca="1">IF(TODAY()&gt;=$A522,COUNTIFS('Tracking Data'!O$3:O$1000,"&lt;="&amp;B522,'Tracking Data'!P$3:P$1000,"="&amp;""),"")</f>
        <v/>
      </c>
      <c r="H522" t="str">
        <f t="shared" ca="1" si="33"/>
        <v/>
      </c>
      <c r="I522" t="str">
        <f ca="1">IF(TODAY()&gt;=$A522,COUNTIFS('Tracking Data'!P$3:P$1000,"&lt;="&amp;A522,'Tracking Data'!Q$3:Q$1000,"="&amp;""),"")</f>
        <v/>
      </c>
      <c r="J522" t="str">
        <f ca="1">IF(TODAY()&gt;=$A522,COUNTIFS('Tracking Data'!Q$3:Q$1000,"&lt;="&amp;B522,'Tracking Data'!R$3:R$1000,"="&amp;""),"")</f>
        <v/>
      </c>
      <c r="K522" t="str">
        <f t="shared" ca="1" si="34"/>
        <v/>
      </c>
      <c r="L522" t="str">
        <f ca="1">IF(TODAY()&gt;=A522,COUNTIFS('Tracking Data'!R$3:R$1000,"&lt;="&amp;A522),"")</f>
        <v/>
      </c>
      <c r="M522" t="str">
        <f t="shared" ca="1" si="35"/>
        <v/>
      </c>
    </row>
    <row r="523" spans="1:13" x14ac:dyDescent="0.25">
      <c r="A523" s="4">
        <v>43320</v>
      </c>
      <c r="B523" t="str">
        <f ca="1">IF(TODAY()&gt;=$A523,COUNTIFS('Tracking Data'!K$3:K$1000,"&lt;="&amp;A523,'Tracking Data'!L$3:L$1000,"="&amp;""),"")</f>
        <v/>
      </c>
      <c r="C523" t="str">
        <f ca="1">IF(TODAY()&gt;=$A523,COUNTIFS('Tracking Data'!L$3:L$1000,"&lt;="&amp;B523,'Tracking Data'!M$3:M$1000,"="&amp;""),"")</f>
        <v/>
      </c>
      <c r="D523" t="str">
        <f ca="1">IF(TODAY()&gt;=$A523,COUNTIFS('Tracking Data'!M$3:M$1000,"&lt;="&amp;C523,'Tracking Data'!N$3:N$1000,"="&amp;""),"")</f>
        <v/>
      </c>
      <c r="E523" t="str">
        <f t="shared" ca="1" si="32"/>
        <v/>
      </c>
      <c r="F523" t="str">
        <f ca="1">IF(TODAY()&gt;=$A523,COUNTIFS('Tracking Data'!N$3:N$1000,"&lt;="&amp;A523,'Tracking Data'!O$3:O$1000,"="&amp;""),"")</f>
        <v/>
      </c>
      <c r="G523" t="str">
        <f ca="1">IF(TODAY()&gt;=$A523,COUNTIFS('Tracking Data'!O$3:O$1000,"&lt;="&amp;B523,'Tracking Data'!P$3:P$1000,"="&amp;""),"")</f>
        <v/>
      </c>
      <c r="H523" t="str">
        <f t="shared" ca="1" si="33"/>
        <v/>
      </c>
      <c r="I523" t="str">
        <f ca="1">IF(TODAY()&gt;=$A523,COUNTIFS('Tracking Data'!P$3:P$1000,"&lt;="&amp;A523,'Tracking Data'!Q$3:Q$1000,"="&amp;""),"")</f>
        <v/>
      </c>
      <c r="J523" t="str">
        <f ca="1">IF(TODAY()&gt;=$A523,COUNTIFS('Tracking Data'!Q$3:Q$1000,"&lt;="&amp;B523,'Tracking Data'!R$3:R$1000,"="&amp;""),"")</f>
        <v/>
      </c>
      <c r="K523" t="str">
        <f t="shared" ca="1" si="34"/>
        <v/>
      </c>
      <c r="L523" t="str">
        <f ca="1">IF(TODAY()&gt;=A523,COUNTIFS('Tracking Data'!R$3:R$1000,"&lt;="&amp;A523),"")</f>
        <v/>
      </c>
      <c r="M523" t="str">
        <f t="shared" ca="1" si="35"/>
        <v/>
      </c>
    </row>
    <row r="524" spans="1:13" x14ac:dyDescent="0.25">
      <c r="A524" s="4">
        <v>43321</v>
      </c>
      <c r="B524" t="str">
        <f ca="1">IF(TODAY()&gt;=$A524,COUNTIFS('Tracking Data'!K$3:K$1000,"&lt;="&amp;A524,'Tracking Data'!L$3:L$1000,"="&amp;""),"")</f>
        <v/>
      </c>
      <c r="C524" t="str">
        <f ca="1">IF(TODAY()&gt;=$A524,COUNTIFS('Tracking Data'!L$3:L$1000,"&lt;="&amp;B524,'Tracking Data'!M$3:M$1000,"="&amp;""),"")</f>
        <v/>
      </c>
      <c r="D524" t="str">
        <f ca="1">IF(TODAY()&gt;=$A524,COUNTIFS('Tracking Data'!M$3:M$1000,"&lt;="&amp;C524,'Tracking Data'!N$3:N$1000,"="&amp;""),"")</f>
        <v/>
      </c>
      <c r="E524" t="str">
        <f t="shared" ca="1" si="32"/>
        <v/>
      </c>
      <c r="F524" t="str">
        <f ca="1">IF(TODAY()&gt;=$A524,COUNTIFS('Tracking Data'!N$3:N$1000,"&lt;="&amp;A524,'Tracking Data'!O$3:O$1000,"="&amp;""),"")</f>
        <v/>
      </c>
      <c r="G524" t="str">
        <f ca="1">IF(TODAY()&gt;=$A524,COUNTIFS('Tracking Data'!O$3:O$1000,"&lt;="&amp;B524,'Tracking Data'!P$3:P$1000,"="&amp;""),"")</f>
        <v/>
      </c>
      <c r="H524" t="str">
        <f t="shared" ca="1" si="33"/>
        <v/>
      </c>
      <c r="I524" t="str">
        <f ca="1">IF(TODAY()&gt;=$A524,COUNTIFS('Tracking Data'!P$3:P$1000,"&lt;="&amp;A524,'Tracking Data'!Q$3:Q$1000,"="&amp;""),"")</f>
        <v/>
      </c>
      <c r="J524" t="str">
        <f ca="1">IF(TODAY()&gt;=$A524,COUNTIFS('Tracking Data'!Q$3:Q$1000,"&lt;="&amp;B524,'Tracking Data'!R$3:R$1000,"="&amp;""),"")</f>
        <v/>
      </c>
      <c r="K524" t="str">
        <f t="shared" ca="1" si="34"/>
        <v/>
      </c>
      <c r="L524" t="str">
        <f ca="1">IF(TODAY()&gt;=A524,COUNTIFS('Tracking Data'!R$3:R$1000,"&lt;="&amp;A524),"")</f>
        <v/>
      </c>
      <c r="M524" t="str">
        <f t="shared" ca="1" si="35"/>
        <v/>
      </c>
    </row>
    <row r="525" spans="1:13" x14ac:dyDescent="0.25">
      <c r="A525" s="4">
        <v>43322</v>
      </c>
      <c r="B525" t="str">
        <f ca="1">IF(TODAY()&gt;=$A525,COUNTIFS('Tracking Data'!K$3:K$1000,"&lt;="&amp;A525,'Tracking Data'!L$3:L$1000,"="&amp;""),"")</f>
        <v/>
      </c>
      <c r="C525" t="str">
        <f ca="1">IF(TODAY()&gt;=$A525,COUNTIFS('Tracking Data'!L$3:L$1000,"&lt;="&amp;B525,'Tracking Data'!M$3:M$1000,"="&amp;""),"")</f>
        <v/>
      </c>
      <c r="D525" t="str">
        <f ca="1">IF(TODAY()&gt;=$A525,COUNTIFS('Tracking Data'!M$3:M$1000,"&lt;="&amp;C525,'Tracking Data'!N$3:N$1000,"="&amp;""),"")</f>
        <v/>
      </c>
      <c r="E525" t="str">
        <f t="shared" ca="1" si="32"/>
        <v/>
      </c>
      <c r="F525" t="str">
        <f ca="1">IF(TODAY()&gt;=$A525,COUNTIFS('Tracking Data'!N$3:N$1000,"&lt;="&amp;A525,'Tracking Data'!O$3:O$1000,"="&amp;""),"")</f>
        <v/>
      </c>
      <c r="G525" t="str">
        <f ca="1">IF(TODAY()&gt;=$A525,COUNTIFS('Tracking Data'!O$3:O$1000,"&lt;="&amp;B525,'Tracking Data'!P$3:P$1000,"="&amp;""),"")</f>
        <v/>
      </c>
      <c r="H525" t="str">
        <f t="shared" ca="1" si="33"/>
        <v/>
      </c>
      <c r="I525" t="str">
        <f ca="1">IF(TODAY()&gt;=$A525,COUNTIFS('Tracking Data'!P$3:P$1000,"&lt;="&amp;A525,'Tracking Data'!Q$3:Q$1000,"="&amp;""),"")</f>
        <v/>
      </c>
      <c r="J525" t="str">
        <f ca="1">IF(TODAY()&gt;=$A525,COUNTIFS('Tracking Data'!Q$3:Q$1000,"&lt;="&amp;B525,'Tracking Data'!R$3:R$1000,"="&amp;""),"")</f>
        <v/>
      </c>
      <c r="K525" t="str">
        <f t="shared" ca="1" si="34"/>
        <v/>
      </c>
      <c r="L525" t="str">
        <f ca="1">IF(TODAY()&gt;=A525,COUNTIFS('Tracking Data'!R$3:R$1000,"&lt;="&amp;A525),"")</f>
        <v/>
      </c>
      <c r="M525" t="str">
        <f t="shared" ca="1" si="35"/>
        <v/>
      </c>
    </row>
    <row r="526" spans="1:13" x14ac:dyDescent="0.25">
      <c r="A526" s="4">
        <v>43323</v>
      </c>
      <c r="B526" t="str">
        <f ca="1">IF(TODAY()&gt;=$A526,COUNTIFS('Tracking Data'!K$3:K$1000,"&lt;="&amp;A526,'Tracking Data'!L$3:L$1000,"="&amp;""),"")</f>
        <v/>
      </c>
      <c r="C526" t="str">
        <f ca="1">IF(TODAY()&gt;=$A526,COUNTIFS('Tracking Data'!L$3:L$1000,"&lt;="&amp;B526,'Tracking Data'!M$3:M$1000,"="&amp;""),"")</f>
        <v/>
      </c>
      <c r="D526" t="str">
        <f ca="1">IF(TODAY()&gt;=$A526,COUNTIFS('Tracking Data'!M$3:M$1000,"&lt;="&amp;C526,'Tracking Data'!N$3:N$1000,"="&amp;""),"")</f>
        <v/>
      </c>
      <c r="E526" t="str">
        <f t="shared" ca="1" si="32"/>
        <v/>
      </c>
      <c r="F526" t="str">
        <f ca="1">IF(TODAY()&gt;=$A526,COUNTIFS('Tracking Data'!N$3:N$1000,"&lt;="&amp;A526,'Tracking Data'!O$3:O$1000,"="&amp;""),"")</f>
        <v/>
      </c>
      <c r="G526" t="str">
        <f ca="1">IF(TODAY()&gt;=$A526,COUNTIFS('Tracking Data'!O$3:O$1000,"&lt;="&amp;B526,'Tracking Data'!P$3:P$1000,"="&amp;""),"")</f>
        <v/>
      </c>
      <c r="H526" t="str">
        <f t="shared" ca="1" si="33"/>
        <v/>
      </c>
      <c r="I526" t="str">
        <f ca="1">IF(TODAY()&gt;=$A526,COUNTIFS('Tracking Data'!P$3:P$1000,"&lt;="&amp;A526,'Tracking Data'!Q$3:Q$1000,"="&amp;""),"")</f>
        <v/>
      </c>
      <c r="J526" t="str">
        <f ca="1">IF(TODAY()&gt;=$A526,COUNTIFS('Tracking Data'!Q$3:Q$1000,"&lt;="&amp;B526,'Tracking Data'!R$3:R$1000,"="&amp;""),"")</f>
        <v/>
      </c>
      <c r="K526" t="str">
        <f t="shared" ca="1" si="34"/>
        <v/>
      </c>
      <c r="L526" t="str">
        <f ca="1">IF(TODAY()&gt;=A526,COUNTIFS('Tracking Data'!R$3:R$1000,"&lt;="&amp;A526),"")</f>
        <v/>
      </c>
      <c r="M526" t="str">
        <f t="shared" ca="1" si="35"/>
        <v/>
      </c>
    </row>
    <row r="527" spans="1:13" x14ac:dyDescent="0.25">
      <c r="A527" s="4">
        <v>43324</v>
      </c>
      <c r="B527" t="str">
        <f ca="1">IF(TODAY()&gt;=$A527,COUNTIFS('Tracking Data'!K$3:K$1000,"&lt;="&amp;A527,'Tracking Data'!L$3:L$1000,"="&amp;""),"")</f>
        <v/>
      </c>
      <c r="C527" t="str">
        <f ca="1">IF(TODAY()&gt;=$A527,COUNTIFS('Tracking Data'!L$3:L$1000,"&lt;="&amp;B527,'Tracking Data'!M$3:M$1000,"="&amp;""),"")</f>
        <v/>
      </c>
      <c r="D527" t="str">
        <f ca="1">IF(TODAY()&gt;=$A527,COUNTIFS('Tracking Data'!M$3:M$1000,"&lt;="&amp;C527,'Tracking Data'!N$3:N$1000,"="&amp;""),"")</f>
        <v/>
      </c>
      <c r="E527" t="str">
        <f t="shared" ref="E527:E590" ca="1" si="36">IF(D527&lt;&gt;"",SUM(C527:D527),"")</f>
        <v/>
      </c>
      <c r="F527" t="str">
        <f ca="1">IF(TODAY()&gt;=$A527,COUNTIFS('Tracking Data'!N$3:N$1000,"&lt;="&amp;A527,'Tracking Data'!O$3:O$1000,"="&amp;""),"")</f>
        <v/>
      </c>
      <c r="G527" t="str">
        <f ca="1">IF(TODAY()&gt;=$A527,COUNTIFS('Tracking Data'!O$3:O$1000,"&lt;="&amp;B527,'Tracking Data'!P$3:P$1000,"="&amp;""),"")</f>
        <v/>
      </c>
      <c r="H527" t="str">
        <f t="shared" ref="H527:H590" ca="1" si="37">IF(G527&lt;&gt;"",SUM(F527:G527),"")</f>
        <v/>
      </c>
      <c r="I527" t="str">
        <f ca="1">IF(TODAY()&gt;=$A527,COUNTIFS('Tracking Data'!P$3:P$1000,"&lt;="&amp;A527,'Tracking Data'!Q$3:Q$1000,"="&amp;""),"")</f>
        <v/>
      </c>
      <c r="J527" t="str">
        <f ca="1">IF(TODAY()&gt;=$A527,COUNTIFS('Tracking Data'!Q$3:Q$1000,"&lt;="&amp;B527,'Tracking Data'!R$3:R$1000,"="&amp;""),"")</f>
        <v/>
      </c>
      <c r="K527" t="str">
        <f t="shared" ref="K527:K590" ca="1" si="38">IF(J527&lt;&gt;"",SUM(I527:J527),"")</f>
        <v/>
      </c>
      <c r="L527" t="str">
        <f ca="1">IF(TODAY()&gt;=A527,COUNTIFS('Tracking Data'!R$3:R$1000,"&lt;="&amp;A527),"")</f>
        <v/>
      </c>
      <c r="M527" t="str">
        <f t="shared" ca="1" si="35"/>
        <v/>
      </c>
    </row>
    <row r="528" spans="1:13" x14ac:dyDescent="0.25">
      <c r="A528" s="4">
        <v>43325</v>
      </c>
      <c r="B528" t="str">
        <f ca="1">IF(TODAY()&gt;=$A528,COUNTIFS('Tracking Data'!K$3:K$1000,"&lt;="&amp;A528,'Tracking Data'!L$3:L$1000,"="&amp;""),"")</f>
        <v/>
      </c>
      <c r="C528" t="str">
        <f ca="1">IF(TODAY()&gt;=$A528,COUNTIFS('Tracking Data'!L$3:L$1000,"&lt;="&amp;B528,'Tracking Data'!M$3:M$1000,"="&amp;""),"")</f>
        <v/>
      </c>
      <c r="D528" t="str">
        <f ca="1">IF(TODAY()&gt;=$A528,COUNTIFS('Tracking Data'!M$3:M$1000,"&lt;="&amp;C528,'Tracking Data'!N$3:N$1000,"="&amp;""),"")</f>
        <v/>
      </c>
      <c r="E528" t="str">
        <f t="shared" ca="1" si="36"/>
        <v/>
      </c>
      <c r="F528" t="str">
        <f ca="1">IF(TODAY()&gt;=$A528,COUNTIFS('Tracking Data'!N$3:N$1000,"&lt;="&amp;A528,'Tracking Data'!O$3:O$1000,"="&amp;""),"")</f>
        <v/>
      </c>
      <c r="G528" t="str">
        <f ca="1">IF(TODAY()&gt;=$A528,COUNTIFS('Tracking Data'!O$3:O$1000,"&lt;="&amp;B528,'Tracking Data'!P$3:P$1000,"="&amp;""),"")</f>
        <v/>
      </c>
      <c r="H528" t="str">
        <f t="shared" ca="1" si="37"/>
        <v/>
      </c>
      <c r="I528" t="str">
        <f ca="1">IF(TODAY()&gt;=$A528,COUNTIFS('Tracking Data'!P$3:P$1000,"&lt;="&amp;A528,'Tracking Data'!Q$3:Q$1000,"="&amp;""),"")</f>
        <v/>
      </c>
      <c r="J528" t="str">
        <f ca="1">IF(TODAY()&gt;=$A528,COUNTIFS('Tracking Data'!Q$3:Q$1000,"&lt;="&amp;B528,'Tracking Data'!R$3:R$1000,"="&amp;""),"")</f>
        <v/>
      </c>
      <c r="K528" t="str">
        <f t="shared" ca="1" si="38"/>
        <v/>
      </c>
      <c r="L528" t="str">
        <f ca="1">IF(TODAY()&gt;=A528,COUNTIFS('Tracking Data'!R$3:R$1000,"&lt;="&amp;A528),"")</f>
        <v/>
      </c>
      <c r="M528" t="str">
        <f t="shared" ca="1" si="35"/>
        <v/>
      </c>
    </row>
    <row r="529" spans="1:13" x14ac:dyDescent="0.25">
      <c r="A529" s="4">
        <v>43326</v>
      </c>
      <c r="B529" t="str">
        <f ca="1">IF(TODAY()&gt;=$A529,COUNTIFS('Tracking Data'!K$3:K$1000,"&lt;="&amp;A529,'Tracking Data'!L$3:L$1000,"="&amp;""),"")</f>
        <v/>
      </c>
      <c r="C529" t="str">
        <f ca="1">IF(TODAY()&gt;=$A529,COUNTIFS('Tracking Data'!L$3:L$1000,"&lt;="&amp;B529,'Tracking Data'!M$3:M$1000,"="&amp;""),"")</f>
        <v/>
      </c>
      <c r="D529" t="str">
        <f ca="1">IF(TODAY()&gt;=$A529,COUNTIFS('Tracking Data'!M$3:M$1000,"&lt;="&amp;C529,'Tracking Data'!N$3:N$1000,"="&amp;""),"")</f>
        <v/>
      </c>
      <c r="E529" t="str">
        <f t="shared" ca="1" si="36"/>
        <v/>
      </c>
      <c r="F529" t="str">
        <f ca="1">IF(TODAY()&gt;=$A529,COUNTIFS('Tracking Data'!N$3:N$1000,"&lt;="&amp;A529,'Tracking Data'!O$3:O$1000,"="&amp;""),"")</f>
        <v/>
      </c>
      <c r="G529" t="str">
        <f ca="1">IF(TODAY()&gt;=$A529,COUNTIFS('Tracking Data'!O$3:O$1000,"&lt;="&amp;B529,'Tracking Data'!P$3:P$1000,"="&amp;""),"")</f>
        <v/>
      </c>
      <c r="H529" t="str">
        <f t="shared" ca="1" si="37"/>
        <v/>
      </c>
      <c r="I529" t="str">
        <f ca="1">IF(TODAY()&gt;=$A529,COUNTIFS('Tracking Data'!P$3:P$1000,"&lt;="&amp;A529,'Tracking Data'!Q$3:Q$1000,"="&amp;""),"")</f>
        <v/>
      </c>
      <c r="J529" t="str">
        <f ca="1">IF(TODAY()&gt;=$A529,COUNTIFS('Tracking Data'!Q$3:Q$1000,"&lt;="&amp;B529,'Tracking Data'!R$3:R$1000,"="&amp;""),"")</f>
        <v/>
      </c>
      <c r="K529" t="str">
        <f t="shared" ca="1" si="38"/>
        <v/>
      </c>
      <c r="L529" t="str">
        <f ca="1">IF(TODAY()&gt;=A529,COUNTIFS('Tracking Data'!R$3:R$1000,"&lt;="&amp;A529),"")</f>
        <v/>
      </c>
      <c r="M529" t="str">
        <f t="shared" ca="1" si="35"/>
        <v/>
      </c>
    </row>
    <row r="530" spans="1:13" x14ac:dyDescent="0.25">
      <c r="A530" s="4">
        <v>43327</v>
      </c>
      <c r="B530" t="str">
        <f ca="1">IF(TODAY()&gt;=$A530,COUNTIFS('Tracking Data'!K$3:K$1000,"&lt;="&amp;A530,'Tracking Data'!L$3:L$1000,"="&amp;""),"")</f>
        <v/>
      </c>
      <c r="C530" t="str">
        <f ca="1">IF(TODAY()&gt;=$A530,COUNTIFS('Tracking Data'!L$3:L$1000,"&lt;="&amp;B530,'Tracking Data'!M$3:M$1000,"="&amp;""),"")</f>
        <v/>
      </c>
      <c r="D530" t="str">
        <f ca="1">IF(TODAY()&gt;=$A530,COUNTIFS('Tracking Data'!M$3:M$1000,"&lt;="&amp;C530,'Tracking Data'!N$3:N$1000,"="&amp;""),"")</f>
        <v/>
      </c>
      <c r="E530" t="str">
        <f t="shared" ca="1" si="36"/>
        <v/>
      </c>
      <c r="F530" t="str">
        <f ca="1">IF(TODAY()&gt;=$A530,COUNTIFS('Tracking Data'!N$3:N$1000,"&lt;="&amp;A530,'Tracking Data'!O$3:O$1000,"="&amp;""),"")</f>
        <v/>
      </c>
      <c r="G530" t="str">
        <f ca="1">IF(TODAY()&gt;=$A530,COUNTIFS('Tracking Data'!O$3:O$1000,"&lt;="&amp;B530,'Tracking Data'!P$3:P$1000,"="&amp;""),"")</f>
        <v/>
      </c>
      <c r="H530" t="str">
        <f t="shared" ca="1" si="37"/>
        <v/>
      </c>
      <c r="I530" t="str">
        <f ca="1">IF(TODAY()&gt;=$A530,COUNTIFS('Tracking Data'!P$3:P$1000,"&lt;="&amp;A530,'Tracking Data'!Q$3:Q$1000,"="&amp;""),"")</f>
        <v/>
      </c>
      <c r="J530" t="str">
        <f ca="1">IF(TODAY()&gt;=$A530,COUNTIFS('Tracking Data'!Q$3:Q$1000,"&lt;="&amp;B530,'Tracking Data'!R$3:R$1000,"="&amp;""),"")</f>
        <v/>
      </c>
      <c r="K530" t="str">
        <f t="shared" ca="1" si="38"/>
        <v/>
      </c>
      <c r="L530" t="str">
        <f ca="1">IF(TODAY()&gt;=A530,COUNTIFS('Tracking Data'!R$3:R$1000,"&lt;="&amp;A530),"")</f>
        <v/>
      </c>
      <c r="M530" t="str">
        <f t="shared" ca="1" si="35"/>
        <v/>
      </c>
    </row>
    <row r="531" spans="1:13" x14ac:dyDescent="0.25">
      <c r="A531" s="4">
        <v>43328</v>
      </c>
      <c r="B531" t="str">
        <f ca="1">IF(TODAY()&gt;=$A531,COUNTIFS('Tracking Data'!K$3:K$1000,"&lt;="&amp;A531,'Tracking Data'!L$3:L$1000,"="&amp;""),"")</f>
        <v/>
      </c>
      <c r="C531" t="str">
        <f ca="1">IF(TODAY()&gt;=$A531,COUNTIFS('Tracking Data'!L$3:L$1000,"&lt;="&amp;B531,'Tracking Data'!M$3:M$1000,"="&amp;""),"")</f>
        <v/>
      </c>
      <c r="D531" t="str">
        <f ca="1">IF(TODAY()&gt;=$A531,COUNTIFS('Tracking Data'!M$3:M$1000,"&lt;="&amp;C531,'Tracking Data'!N$3:N$1000,"="&amp;""),"")</f>
        <v/>
      </c>
      <c r="E531" t="str">
        <f t="shared" ca="1" si="36"/>
        <v/>
      </c>
      <c r="F531" t="str">
        <f ca="1">IF(TODAY()&gt;=$A531,COUNTIFS('Tracking Data'!N$3:N$1000,"&lt;="&amp;A531,'Tracking Data'!O$3:O$1000,"="&amp;""),"")</f>
        <v/>
      </c>
      <c r="G531" t="str">
        <f ca="1">IF(TODAY()&gt;=$A531,COUNTIFS('Tracking Data'!O$3:O$1000,"&lt;="&amp;B531,'Tracking Data'!P$3:P$1000,"="&amp;""),"")</f>
        <v/>
      </c>
      <c r="H531" t="str">
        <f t="shared" ca="1" si="37"/>
        <v/>
      </c>
      <c r="I531" t="str">
        <f ca="1">IF(TODAY()&gt;=$A531,COUNTIFS('Tracking Data'!P$3:P$1000,"&lt;="&amp;A531,'Tracking Data'!Q$3:Q$1000,"="&amp;""),"")</f>
        <v/>
      </c>
      <c r="J531" t="str">
        <f ca="1">IF(TODAY()&gt;=$A531,COUNTIFS('Tracking Data'!Q$3:Q$1000,"&lt;="&amp;B531,'Tracking Data'!R$3:R$1000,"="&amp;""),"")</f>
        <v/>
      </c>
      <c r="K531" t="str">
        <f t="shared" ca="1" si="38"/>
        <v/>
      </c>
      <c r="L531" t="str">
        <f ca="1">IF(TODAY()&gt;=A531,COUNTIFS('Tracking Data'!R$3:R$1000,"&lt;="&amp;A531),"")</f>
        <v/>
      </c>
      <c r="M531" t="str">
        <f t="shared" ca="1" si="35"/>
        <v/>
      </c>
    </row>
    <row r="532" spans="1:13" x14ac:dyDescent="0.25">
      <c r="A532" s="4">
        <v>43329</v>
      </c>
      <c r="B532" t="str">
        <f ca="1">IF(TODAY()&gt;=$A532,COUNTIFS('Tracking Data'!K$3:K$1000,"&lt;="&amp;A532,'Tracking Data'!L$3:L$1000,"="&amp;""),"")</f>
        <v/>
      </c>
      <c r="C532" t="str">
        <f ca="1">IF(TODAY()&gt;=$A532,COUNTIFS('Tracking Data'!L$3:L$1000,"&lt;="&amp;B532,'Tracking Data'!M$3:M$1000,"="&amp;""),"")</f>
        <v/>
      </c>
      <c r="D532" t="str">
        <f ca="1">IF(TODAY()&gt;=$A532,COUNTIFS('Tracking Data'!M$3:M$1000,"&lt;="&amp;C532,'Tracking Data'!N$3:N$1000,"="&amp;""),"")</f>
        <v/>
      </c>
      <c r="E532" t="str">
        <f t="shared" ca="1" si="36"/>
        <v/>
      </c>
      <c r="F532" t="str">
        <f ca="1">IF(TODAY()&gt;=$A532,COUNTIFS('Tracking Data'!N$3:N$1000,"&lt;="&amp;A532,'Tracking Data'!O$3:O$1000,"="&amp;""),"")</f>
        <v/>
      </c>
      <c r="G532" t="str">
        <f ca="1">IF(TODAY()&gt;=$A532,COUNTIFS('Tracking Data'!O$3:O$1000,"&lt;="&amp;B532,'Tracking Data'!P$3:P$1000,"="&amp;""),"")</f>
        <v/>
      </c>
      <c r="H532" t="str">
        <f t="shared" ca="1" si="37"/>
        <v/>
      </c>
      <c r="I532" t="str">
        <f ca="1">IF(TODAY()&gt;=$A532,COUNTIFS('Tracking Data'!P$3:P$1000,"&lt;="&amp;A532,'Tracking Data'!Q$3:Q$1000,"="&amp;""),"")</f>
        <v/>
      </c>
      <c r="J532" t="str">
        <f ca="1">IF(TODAY()&gt;=$A532,COUNTIFS('Tracking Data'!Q$3:Q$1000,"&lt;="&amp;B532,'Tracking Data'!R$3:R$1000,"="&amp;""),"")</f>
        <v/>
      </c>
      <c r="K532" t="str">
        <f t="shared" ca="1" si="38"/>
        <v/>
      </c>
      <c r="L532" t="str">
        <f ca="1">IF(TODAY()&gt;=A532,COUNTIFS('Tracking Data'!R$3:R$1000,"&lt;="&amp;A532),"")</f>
        <v/>
      </c>
      <c r="M532" t="str">
        <f t="shared" ca="1" si="35"/>
        <v/>
      </c>
    </row>
    <row r="533" spans="1:13" x14ac:dyDescent="0.25">
      <c r="A533" s="4">
        <v>43330</v>
      </c>
      <c r="B533" t="str">
        <f ca="1">IF(TODAY()&gt;=$A533,COUNTIFS('Tracking Data'!K$3:K$1000,"&lt;="&amp;A533,'Tracking Data'!L$3:L$1000,"="&amp;""),"")</f>
        <v/>
      </c>
      <c r="C533" t="str">
        <f ca="1">IF(TODAY()&gt;=$A533,COUNTIFS('Tracking Data'!L$3:L$1000,"&lt;="&amp;B533,'Tracking Data'!M$3:M$1000,"="&amp;""),"")</f>
        <v/>
      </c>
      <c r="D533" t="str">
        <f ca="1">IF(TODAY()&gt;=$A533,COUNTIFS('Tracking Data'!M$3:M$1000,"&lt;="&amp;C533,'Tracking Data'!N$3:N$1000,"="&amp;""),"")</f>
        <v/>
      </c>
      <c r="E533" t="str">
        <f t="shared" ca="1" si="36"/>
        <v/>
      </c>
      <c r="F533" t="str">
        <f ca="1">IF(TODAY()&gt;=$A533,COUNTIFS('Tracking Data'!N$3:N$1000,"&lt;="&amp;A533,'Tracking Data'!O$3:O$1000,"="&amp;""),"")</f>
        <v/>
      </c>
      <c r="G533" t="str">
        <f ca="1">IF(TODAY()&gt;=$A533,COUNTIFS('Tracking Data'!O$3:O$1000,"&lt;="&amp;B533,'Tracking Data'!P$3:P$1000,"="&amp;""),"")</f>
        <v/>
      </c>
      <c r="H533" t="str">
        <f t="shared" ca="1" si="37"/>
        <v/>
      </c>
      <c r="I533" t="str">
        <f ca="1">IF(TODAY()&gt;=$A533,COUNTIFS('Tracking Data'!P$3:P$1000,"&lt;="&amp;A533,'Tracking Data'!Q$3:Q$1000,"="&amp;""),"")</f>
        <v/>
      </c>
      <c r="J533" t="str">
        <f ca="1">IF(TODAY()&gt;=$A533,COUNTIFS('Tracking Data'!Q$3:Q$1000,"&lt;="&amp;B533,'Tracking Data'!R$3:R$1000,"="&amp;""),"")</f>
        <v/>
      </c>
      <c r="K533" t="str">
        <f t="shared" ca="1" si="38"/>
        <v/>
      </c>
      <c r="L533" t="str">
        <f ca="1">IF(TODAY()&gt;=A533,COUNTIFS('Tracking Data'!R$3:R$1000,"&lt;="&amp;A533),"")</f>
        <v/>
      </c>
      <c r="M533" t="str">
        <f t="shared" ca="1" si="35"/>
        <v/>
      </c>
    </row>
    <row r="534" spans="1:13" x14ac:dyDescent="0.25">
      <c r="A534" s="4">
        <v>43331</v>
      </c>
      <c r="B534" t="str">
        <f ca="1">IF(TODAY()&gt;=$A534,COUNTIFS('Tracking Data'!K$3:K$1000,"&lt;="&amp;A534,'Tracking Data'!L$3:L$1000,"="&amp;""),"")</f>
        <v/>
      </c>
      <c r="C534" t="str">
        <f ca="1">IF(TODAY()&gt;=$A534,COUNTIFS('Tracking Data'!L$3:L$1000,"&lt;="&amp;B534,'Tracking Data'!M$3:M$1000,"="&amp;""),"")</f>
        <v/>
      </c>
      <c r="D534" t="str">
        <f ca="1">IF(TODAY()&gt;=$A534,COUNTIFS('Tracking Data'!M$3:M$1000,"&lt;="&amp;C534,'Tracking Data'!N$3:N$1000,"="&amp;""),"")</f>
        <v/>
      </c>
      <c r="E534" t="str">
        <f t="shared" ca="1" si="36"/>
        <v/>
      </c>
      <c r="F534" t="str">
        <f ca="1">IF(TODAY()&gt;=$A534,COUNTIFS('Tracking Data'!N$3:N$1000,"&lt;="&amp;A534,'Tracking Data'!O$3:O$1000,"="&amp;""),"")</f>
        <v/>
      </c>
      <c r="G534" t="str">
        <f ca="1">IF(TODAY()&gt;=$A534,COUNTIFS('Tracking Data'!O$3:O$1000,"&lt;="&amp;B534,'Tracking Data'!P$3:P$1000,"="&amp;""),"")</f>
        <v/>
      </c>
      <c r="H534" t="str">
        <f t="shared" ca="1" si="37"/>
        <v/>
      </c>
      <c r="I534" t="str">
        <f ca="1">IF(TODAY()&gt;=$A534,COUNTIFS('Tracking Data'!P$3:P$1000,"&lt;="&amp;A534,'Tracking Data'!Q$3:Q$1000,"="&amp;""),"")</f>
        <v/>
      </c>
      <c r="J534" t="str">
        <f ca="1">IF(TODAY()&gt;=$A534,COUNTIFS('Tracking Data'!Q$3:Q$1000,"&lt;="&amp;B534,'Tracking Data'!R$3:R$1000,"="&amp;""),"")</f>
        <v/>
      </c>
      <c r="K534" t="str">
        <f t="shared" ca="1" si="38"/>
        <v/>
      </c>
      <c r="L534" t="str">
        <f ca="1">IF(TODAY()&gt;=A534,COUNTIFS('Tracking Data'!R$3:R$1000,"&lt;="&amp;A534),"")</f>
        <v/>
      </c>
      <c r="M534" t="str">
        <f t="shared" ca="1" si="35"/>
        <v/>
      </c>
    </row>
    <row r="535" spans="1:13" x14ac:dyDescent="0.25">
      <c r="A535" s="4">
        <v>43332</v>
      </c>
      <c r="B535" t="str">
        <f ca="1">IF(TODAY()&gt;=$A535,COUNTIFS('Tracking Data'!K$3:K$1000,"&lt;="&amp;A535,'Tracking Data'!L$3:L$1000,"="&amp;""),"")</f>
        <v/>
      </c>
      <c r="C535" t="str">
        <f ca="1">IF(TODAY()&gt;=$A535,COUNTIFS('Tracking Data'!L$3:L$1000,"&lt;="&amp;B535,'Tracking Data'!M$3:M$1000,"="&amp;""),"")</f>
        <v/>
      </c>
      <c r="D535" t="str">
        <f ca="1">IF(TODAY()&gt;=$A535,COUNTIFS('Tracking Data'!M$3:M$1000,"&lt;="&amp;C535,'Tracking Data'!N$3:N$1000,"="&amp;""),"")</f>
        <v/>
      </c>
      <c r="E535" t="str">
        <f t="shared" ca="1" si="36"/>
        <v/>
      </c>
      <c r="F535" t="str">
        <f ca="1">IF(TODAY()&gt;=$A535,COUNTIFS('Tracking Data'!N$3:N$1000,"&lt;="&amp;A535,'Tracking Data'!O$3:O$1000,"="&amp;""),"")</f>
        <v/>
      </c>
      <c r="G535" t="str">
        <f ca="1">IF(TODAY()&gt;=$A535,COUNTIFS('Tracking Data'!O$3:O$1000,"&lt;="&amp;B535,'Tracking Data'!P$3:P$1000,"="&amp;""),"")</f>
        <v/>
      </c>
      <c r="H535" t="str">
        <f t="shared" ca="1" si="37"/>
        <v/>
      </c>
      <c r="I535" t="str">
        <f ca="1">IF(TODAY()&gt;=$A535,COUNTIFS('Tracking Data'!P$3:P$1000,"&lt;="&amp;A535,'Tracking Data'!Q$3:Q$1000,"="&amp;""),"")</f>
        <v/>
      </c>
      <c r="J535" t="str">
        <f ca="1">IF(TODAY()&gt;=$A535,COUNTIFS('Tracking Data'!Q$3:Q$1000,"&lt;="&amp;B535,'Tracking Data'!R$3:R$1000,"="&amp;""),"")</f>
        <v/>
      </c>
      <c r="K535" t="str">
        <f t="shared" ca="1" si="38"/>
        <v/>
      </c>
      <c r="L535" t="str">
        <f ca="1">IF(TODAY()&gt;=A535,COUNTIFS('Tracking Data'!R$3:R$1000,"&lt;="&amp;A535),"")</f>
        <v/>
      </c>
      <c r="M535" t="str">
        <f t="shared" ca="1" si="35"/>
        <v/>
      </c>
    </row>
    <row r="536" spans="1:13" x14ac:dyDescent="0.25">
      <c r="A536" s="4">
        <v>43333</v>
      </c>
      <c r="B536" t="str">
        <f ca="1">IF(TODAY()&gt;=$A536,COUNTIFS('Tracking Data'!K$3:K$1000,"&lt;="&amp;A536,'Tracking Data'!L$3:L$1000,"="&amp;""),"")</f>
        <v/>
      </c>
      <c r="C536" t="str">
        <f ca="1">IF(TODAY()&gt;=$A536,COUNTIFS('Tracking Data'!L$3:L$1000,"&lt;="&amp;B536,'Tracking Data'!M$3:M$1000,"="&amp;""),"")</f>
        <v/>
      </c>
      <c r="D536" t="str">
        <f ca="1">IF(TODAY()&gt;=$A536,COUNTIFS('Tracking Data'!M$3:M$1000,"&lt;="&amp;C536,'Tracking Data'!N$3:N$1000,"="&amp;""),"")</f>
        <v/>
      </c>
      <c r="E536" t="str">
        <f t="shared" ca="1" si="36"/>
        <v/>
      </c>
      <c r="F536" t="str">
        <f ca="1">IF(TODAY()&gt;=$A536,COUNTIFS('Tracking Data'!N$3:N$1000,"&lt;="&amp;A536,'Tracking Data'!O$3:O$1000,"="&amp;""),"")</f>
        <v/>
      </c>
      <c r="G536" t="str">
        <f ca="1">IF(TODAY()&gt;=$A536,COUNTIFS('Tracking Data'!O$3:O$1000,"&lt;="&amp;B536,'Tracking Data'!P$3:P$1000,"="&amp;""),"")</f>
        <v/>
      </c>
      <c r="H536" t="str">
        <f t="shared" ca="1" si="37"/>
        <v/>
      </c>
      <c r="I536" t="str">
        <f ca="1">IF(TODAY()&gt;=$A536,COUNTIFS('Tracking Data'!P$3:P$1000,"&lt;="&amp;A536,'Tracking Data'!Q$3:Q$1000,"="&amp;""),"")</f>
        <v/>
      </c>
      <c r="J536" t="str">
        <f ca="1">IF(TODAY()&gt;=$A536,COUNTIFS('Tracking Data'!Q$3:Q$1000,"&lt;="&amp;B536,'Tracking Data'!R$3:R$1000,"="&amp;""),"")</f>
        <v/>
      </c>
      <c r="K536" t="str">
        <f t="shared" ca="1" si="38"/>
        <v/>
      </c>
      <c r="L536" t="str">
        <f ca="1">IF(TODAY()&gt;=A536,COUNTIFS('Tracking Data'!R$3:R$1000,"&lt;="&amp;A536),"")</f>
        <v/>
      </c>
      <c r="M536" t="str">
        <f t="shared" ca="1" si="35"/>
        <v/>
      </c>
    </row>
    <row r="537" spans="1:13" x14ac:dyDescent="0.25">
      <c r="A537" s="4">
        <v>43334</v>
      </c>
      <c r="B537" t="str">
        <f ca="1">IF(TODAY()&gt;=$A537,COUNTIFS('Tracking Data'!K$3:K$1000,"&lt;="&amp;A537,'Tracking Data'!L$3:L$1000,"="&amp;""),"")</f>
        <v/>
      </c>
      <c r="C537" t="str">
        <f ca="1">IF(TODAY()&gt;=$A537,COUNTIFS('Tracking Data'!L$3:L$1000,"&lt;="&amp;B537,'Tracking Data'!M$3:M$1000,"="&amp;""),"")</f>
        <v/>
      </c>
      <c r="D537" t="str">
        <f ca="1">IF(TODAY()&gt;=$A537,COUNTIFS('Tracking Data'!M$3:M$1000,"&lt;="&amp;C537,'Tracking Data'!N$3:N$1000,"="&amp;""),"")</f>
        <v/>
      </c>
      <c r="E537" t="str">
        <f t="shared" ca="1" si="36"/>
        <v/>
      </c>
      <c r="F537" t="str">
        <f ca="1">IF(TODAY()&gt;=$A537,COUNTIFS('Tracking Data'!N$3:N$1000,"&lt;="&amp;A537,'Tracking Data'!O$3:O$1000,"="&amp;""),"")</f>
        <v/>
      </c>
      <c r="G537" t="str">
        <f ca="1">IF(TODAY()&gt;=$A537,COUNTIFS('Tracking Data'!O$3:O$1000,"&lt;="&amp;B537,'Tracking Data'!P$3:P$1000,"="&amp;""),"")</f>
        <v/>
      </c>
      <c r="H537" t="str">
        <f t="shared" ca="1" si="37"/>
        <v/>
      </c>
      <c r="I537" t="str">
        <f ca="1">IF(TODAY()&gt;=$A537,COUNTIFS('Tracking Data'!P$3:P$1000,"&lt;="&amp;A537,'Tracking Data'!Q$3:Q$1000,"="&amp;""),"")</f>
        <v/>
      </c>
      <c r="J537" t="str">
        <f ca="1">IF(TODAY()&gt;=$A537,COUNTIFS('Tracking Data'!Q$3:Q$1000,"&lt;="&amp;B537,'Tracking Data'!R$3:R$1000,"="&amp;""),"")</f>
        <v/>
      </c>
      <c r="K537" t="str">
        <f t="shared" ca="1" si="38"/>
        <v/>
      </c>
      <c r="L537" t="str">
        <f ca="1">IF(TODAY()&gt;=A537,COUNTIFS('Tracking Data'!R$3:R$1000,"&lt;="&amp;A537),"")</f>
        <v/>
      </c>
      <c r="M537" t="str">
        <f t="shared" ca="1" si="35"/>
        <v/>
      </c>
    </row>
    <row r="538" spans="1:13" x14ac:dyDescent="0.25">
      <c r="A538" s="4">
        <v>43335</v>
      </c>
      <c r="B538" t="str">
        <f ca="1">IF(TODAY()&gt;=$A538,COUNTIFS('Tracking Data'!K$3:K$1000,"&lt;="&amp;A538,'Tracking Data'!L$3:L$1000,"="&amp;""),"")</f>
        <v/>
      </c>
      <c r="C538" t="str">
        <f ca="1">IF(TODAY()&gt;=$A538,COUNTIFS('Tracking Data'!L$3:L$1000,"&lt;="&amp;B538,'Tracking Data'!M$3:M$1000,"="&amp;""),"")</f>
        <v/>
      </c>
      <c r="D538" t="str">
        <f ca="1">IF(TODAY()&gt;=$A538,COUNTIFS('Tracking Data'!M$3:M$1000,"&lt;="&amp;C538,'Tracking Data'!N$3:N$1000,"="&amp;""),"")</f>
        <v/>
      </c>
      <c r="E538" t="str">
        <f t="shared" ca="1" si="36"/>
        <v/>
      </c>
      <c r="F538" t="str">
        <f ca="1">IF(TODAY()&gt;=$A538,COUNTIFS('Tracking Data'!N$3:N$1000,"&lt;="&amp;A538,'Tracking Data'!O$3:O$1000,"="&amp;""),"")</f>
        <v/>
      </c>
      <c r="G538" t="str">
        <f ca="1">IF(TODAY()&gt;=$A538,COUNTIFS('Tracking Data'!O$3:O$1000,"&lt;="&amp;B538,'Tracking Data'!P$3:P$1000,"="&amp;""),"")</f>
        <v/>
      </c>
      <c r="H538" t="str">
        <f t="shared" ca="1" si="37"/>
        <v/>
      </c>
      <c r="I538" t="str">
        <f ca="1">IF(TODAY()&gt;=$A538,COUNTIFS('Tracking Data'!P$3:P$1000,"&lt;="&amp;A538,'Tracking Data'!Q$3:Q$1000,"="&amp;""),"")</f>
        <v/>
      </c>
      <c r="J538" t="str">
        <f ca="1">IF(TODAY()&gt;=$A538,COUNTIFS('Tracking Data'!Q$3:Q$1000,"&lt;="&amp;B538,'Tracking Data'!R$3:R$1000,"="&amp;""),"")</f>
        <v/>
      </c>
      <c r="K538" t="str">
        <f t="shared" ca="1" si="38"/>
        <v/>
      </c>
      <c r="L538" t="str">
        <f ca="1">IF(TODAY()&gt;=A538,COUNTIFS('Tracking Data'!R$3:R$1000,"&lt;="&amp;A538),"")</f>
        <v/>
      </c>
      <c r="M538" t="str">
        <f t="shared" ca="1" si="35"/>
        <v/>
      </c>
    </row>
    <row r="539" spans="1:13" x14ac:dyDescent="0.25">
      <c r="A539" s="4">
        <v>43336</v>
      </c>
      <c r="B539" t="str">
        <f ca="1">IF(TODAY()&gt;=$A539,COUNTIFS('Tracking Data'!K$3:K$1000,"&lt;="&amp;A539,'Tracking Data'!L$3:L$1000,"="&amp;""),"")</f>
        <v/>
      </c>
      <c r="C539" t="str">
        <f ca="1">IF(TODAY()&gt;=$A539,COUNTIFS('Tracking Data'!L$3:L$1000,"&lt;="&amp;B539,'Tracking Data'!M$3:M$1000,"="&amp;""),"")</f>
        <v/>
      </c>
      <c r="D539" t="str">
        <f ca="1">IF(TODAY()&gt;=$A539,COUNTIFS('Tracking Data'!M$3:M$1000,"&lt;="&amp;C539,'Tracking Data'!N$3:N$1000,"="&amp;""),"")</f>
        <v/>
      </c>
      <c r="E539" t="str">
        <f t="shared" ca="1" si="36"/>
        <v/>
      </c>
      <c r="F539" t="str">
        <f ca="1">IF(TODAY()&gt;=$A539,COUNTIFS('Tracking Data'!N$3:N$1000,"&lt;="&amp;A539,'Tracking Data'!O$3:O$1000,"="&amp;""),"")</f>
        <v/>
      </c>
      <c r="G539" t="str">
        <f ca="1">IF(TODAY()&gt;=$A539,COUNTIFS('Tracking Data'!O$3:O$1000,"&lt;="&amp;B539,'Tracking Data'!P$3:P$1000,"="&amp;""),"")</f>
        <v/>
      </c>
      <c r="H539" t="str">
        <f t="shared" ca="1" si="37"/>
        <v/>
      </c>
      <c r="I539" t="str">
        <f ca="1">IF(TODAY()&gt;=$A539,COUNTIFS('Tracking Data'!P$3:P$1000,"&lt;="&amp;A539,'Tracking Data'!Q$3:Q$1000,"="&amp;""),"")</f>
        <v/>
      </c>
      <c r="J539" t="str">
        <f ca="1">IF(TODAY()&gt;=$A539,COUNTIFS('Tracking Data'!Q$3:Q$1000,"&lt;="&amp;B539,'Tracking Data'!R$3:R$1000,"="&amp;""),"")</f>
        <v/>
      </c>
      <c r="K539" t="str">
        <f t="shared" ca="1" si="38"/>
        <v/>
      </c>
      <c r="L539" t="str">
        <f ca="1">IF(TODAY()&gt;=A539,COUNTIFS('Tracking Data'!R$3:R$1000,"&lt;="&amp;A539),"")</f>
        <v/>
      </c>
      <c r="M539" t="str">
        <f t="shared" ca="1" si="35"/>
        <v/>
      </c>
    </row>
    <row r="540" spans="1:13" x14ac:dyDescent="0.25">
      <c r="A540" s="4">
        <v>43337</v>
      </c>
      <c r="B540" t="str">
        <f ca="1">IF(TODAY()&gt;=$A540,COUNTIFS('Tracking Data'!K$3:K$1000,"&lt;="&amp;A540,'Tracking Data'!L$3:L$1000,"="&amp;""),"")</f>
        <v/>
      </c>
      <c r="C540" t="str">
        <f ca="1">IF(TODAY()&gt;=$A540,COUNTIFS('Tracking Data'!L$3:L$1000,"&lt;="&amp;B540,'Tracking Data'!M$3:M$1000,"="&amp;""),"")</f>
        <v/>
      </c>
      <c r="D540" t="str">
        <f ca="1">IF(TODAY()&gt;=$A540,COUNTIFS('Tracking Data'!M$3:M$1000,"&lt;="&amp;C540,'Tracking Data'!N$3:N$1000,"="&amp;""),"")</f>
        <v/>
      </c>
      <c r="E540" t="str">
        <f t="shared" ca="1" si="36"/>
        <v/>
      </c>
      <c r="F540" t="str">
        <f ca="1">IF(TODAY()&gt;=$A540,COUNTIFS('Tracking Data'!N$3:N$1000,"&lt;="&amp;A540,'Tracking Data'!O$3:O$1000,"="&amp;""),"")</f>
        <v/>
      </c>
      <c r="G540" t="str">
        <f ca="1">IF(TODAY()&gt;=$A540,COUNTIFS('Tracking Data'!O$3:O$1000,"&lt;="&amp;B540,'Tracking Data'!P$3:P$1000,"="&amp;""),"")</f>
        <v/>
      </c>
      <c r="H540" t="str">
        <f t="shared" ca="1" si="37"/>
        <v/>
      </c>
      <c r="I540" t="str">
        <f ca="1">IF(TODAY()&gt;=$A540,COUNTIFS('Tracking Data'!P$3:P$1000,"&lt;="&amp;A540,'Tracking Data'!Q$3:Q$1000,"="&amp;""),"")</f>
        <v/>
      </c>
      <c r="J540" t="str">
        <f ca="1">IF(TODAY()&gt;=$A540,COUNTIFS('Tracking Data'!Q$3:Q$1000,"&lt;="&amp;B540,'Tracking Data'!R$3:R$1000,"="&amp;""),"")</f>
        <v/>
      </c>
      <c r="K540" t="str">
        <f t="shared" ca="1" si="38"/>
        <v/>
      </c>
      <c r="L540" t="str">
        <f ca="1">IF(TODAY()&gt;=A540,COUNTIFS('Tracking Data'!R$3:R$1000,"&lt;="&amp;A540),"")</f>
        <v/>
      </c>
      <c r="M540" t="str">
        <f t="shared" ca="1" si="35"/>
        <v/>
      </c>
    </row>
    <row r="541" spans="1:13" x14ac:dyDescent="0.25">
      <c r="A541" s="4">
        <v>43338</v>
      </c>
      <c r="B541" t="str">
        <f ca="1">IF(TODAY()&gt;=$A541,COUNTIFS('Tracking Data'!K$3:K$1000,"&lt;="&amp;A541,'Tracking Data'!L$3:L$1000,"="&amp;""),"")</f>
        <v/>
      </c>
      <c r="C541" t="str">
        <f ca="1">IF(TODAY()&gt;=$A541,COUNTIFS('Tracking Data'!L$3:L$1000,"&lt;="&amp;B541,'Tracking Data'!M$3:M$1000,"="&amp;""),"")</f>
        <v/>
      </c>
      <c r="D541" t="str">
        <f ca="1">IF(TODAY()&gt;=$A541,COUNTIFS('Tracking Data'!M$3:M$1000,"&lt;="&amp;C541,'Tracking Data'!N$3:N$1000,"="&amp;""),"")</f>
        <v/>
      </c>
      <c r="E541" t="str">
        <f t="shared" ca="1" si="36"/>
        <v/>
      </c>
      <c r="F541" t="str">
        <f ca="1">IF(TODAY()&gt;=$A541,COUNTIFS('Tracking Data'!N$3:N$1000,"&lt;="&amp;A541,'Tracking Data'!O$3:O$1000,"="&amp;""),"")</f>
        <v/>
      </c>
      <c r="G541" t="str">
        <f ca="1">IF(TODAY()&gt;=$A541,COUNTIFS('Tracking Data'!O$3:O$1000,"&lt;="&amp;B541,'Tracking Data'!P$3:P$1000,"="&amp;""),"")</f>
        <v/>
      </c>
      <c r="H541" t="str">
        <f t="shared" ca="1" si="37"/>
        <v/>
      </c>
      <c r="I541" t="str">
        <f ca="1">IF(TODAY()&gt;=$A541,COUNTIFS('Tracking Data'!P$3:P$1000,"&lt;="&amp;A541,'Tracking Data'!Q$3:Q$1000,"="&amp;""),"")</f>
        <v/>
      </c>
      <c r="J541" t="str">
        <f ca="1">IF(TODAY()&gt;=$A541,COUNTIFS('Tracking Data'!Q$3:Q$1000,"&lt;="&amp;B541,'Tracking Data'!R$3:R$1000,"="&amp;""),"")</f>
        <v/>
      </c>
      <c r="K541" t="str">
        <f t="shared" ca="1" si="38"/>
        <v/>
      </c>
      <c r="L541" t="str">
        <f ca="1">IF(TODAY()&gt;=A541,COUNTIFS('Tracking Data'!R$3:R$1000,"&lt;="&amp;A541),"")</f>
        <v/>
      </c>
      <c r="M541" t="str">
        <f t="shared" ca="1" si="35"/>
        <v/>
      </c>
    </row>
    <row r="542" spans="1:13" x14ac:dyDescent="0.25">
      <c r="A542" s="4">
        <v>43339</v>
      </c>
      <c r="B542" t="str">
        <f ca="1">IF(TODAY()&gt;=$A542,COUNTIFS('Tracking Data'!K$3:K$1000,"&lt;="&amp;A542,'Tracking Data'!L$3:L$1000,"="&amp;""),"")</f>
        <v/>
      </c>
      <c r="C542" t="str">
        <f ca="1">IF(TODAY()&gt;=$A542,COUNTIFS('Tracking Data'!L$3:L$1000,"&lt;="&amp;B542,'Tracking Data'!M$3:M$1000,"="&amp;""),"")</f>
        <v/>
      </c>
      <c r="D542" t="str">
        <f ca="1">IF(TODAY()&gt;=$A542,COUNTIFS('Tracking Data'!M$3:M$1000,"&lt;="&amp;C542,'Tracking Data'!N$3:N$1000,"="&amp;""),"")</f>
        <v/>
      </c>
      <c r="E542" t="str">
        <f t="shared" ca="1" si="36"/>
        <v/>
      </c>
      <c r="F542" t="str">
        <f ca="1">IF(TODAY()&gt;=$A542,COUNTIFS('Tracking Data'!N$3:N$1000,"&lt;="&amp;A542,'Tracking Data'!O$3:O$1000,"="&amp;""),"")</f>
        <v/>
      </c>
      <c r="G542" t="str">
        <f ca="1">IF(TODAY()&gt;=$A542,COUNTIFS('Tracking Data'!O$3:O$1000,"&lt;="&amp;B542,'Tracking Data'!P$3:P$1000,"="&amp;""),"")</f>
        <v/>
      </c>
      <c r="H542" t="str">
        <f t="shared" ca="1" si="37"/>
        <v/>
      </c>
      <c r="I542" t="str">
        <f ca="1">IF(TODAY()&gt;=$A542,COUNTIFS('Tracking Data'!P$3:P$1000,"&lt;="&amp;A542,'Tracking Data'!Q$3:Q$1000,"="&amp;""),"")</f>
        <v/>
      </c>
      <c r="J542" t="str">
        <f ca="1">IF(TODAY()&gt;=$A542,COUNTIFS('Tracking Data'!Q$3:Q$1000,"&lt;="&amp;B542,'Tracking Data'!R$3:R$1000,"="&amp;""),"")</f>
        <v/>
      </c>
      <c r="K542" t="str">
        <f t="shared" ca="1" si="38"/>
        <v/>
      </c>
      <c r="L542" t="str">
        <f ca="1">IF(TODAY()&gt;=A542,COUNTIFS('Tracking Data'!R$3:R$1000,"&lt;="&amp;A542),"")</f>
        <v/>
      </c>
      <c r="M542" t="str">
        <f t="shared" ca="1" si="35"/>
        <v/>
      </c>
    </row>
    <row r="543" spans="1:13" x14ac:dyDescent="0.25">
      <c r="A543" s="4">
        <v>43340</v>
      </c>
      <c r="B543" t="str">
        <f ca="1">IF(TODAY()&gt;=$A543,COUNTIFS('Tracking Data'!K$3:K$1000,"&lt;="&amp;A543,'Tracking Data'!L$3:L$1000,"="&amp;""),"")</f>
        <v/>
      </c>
      <c r="C543" t="str">
        <f ca="1">IF(TODAY()&gt;=$A543,COUNTIFS('Tracking Data'!L$3:L$1000,"&lt;="&amp;B543,'Tracking Data'!M$3:M$1000,"="&amp;""),"")</f>
        <v/>
      </c>
      <c r="D543" t="str">
        <f ca="1">IF(TODAY()&gt;=$A543,COUNTIFS('Tracking Data'!M$3:M$1000,"&lt;="&amp;C543,'Tracking Data'!N$3:N$1000,"="&amp;""),"")</f>
        <v/>
      </c>
      <c r="E543" t="str">
        <f t="shared" ca="1" si="36"/>
        <v/>
      </c>
      <c r="F543" t="str">
        <f ca="1">IF(TODAY()&gt;=$A543,COUNTIFS('Tracking Data'!N$3:N$1000,"&lt;="&amp;A543,'Tracking Data'!O$3:O$1000,"="&amp;""),"")</f>
        <v/>
      </c>
      <c r="G543" t="str">
        <f ca="1">IF(TODAY()&gt;=$A543,COUNTIFS('Tracking Data'!O$3:O$1000,"&lt;="&amp;B543,'Tracking Data'!P$3:P$1000,"="&amp;""),"")</f>
        <v/>
      </c>
      <c r="H543" t="str">
        <f t="shared" ca="1" si="37"/>
        <v/>
      </c>
      <c r="I543" t="str">
        <f ca="1">IF(TODAY()&gt;=$A543,COUNTIFS('Tracking Data'!P$3:P$1000,"&lt;="&amp;A543,'Tracking Data'!Q$3:Q$1000,"="&amp;""),"")</f>
        <v/>
      </c>
      <c r="J543" t="str">
        <f ca="1">IF(TODAY()&gt;=$A543,COUNTIFS('Tracking Data'!Q$3:Q$1000,"&lt;="&amp;B543,'Tracking Data'!R$3:R$1000,"="&amp;""),"")</f>
        <v/>
      </c>
      <c r="K543" t="str">
        <f t="shared" ca="1" si="38"/>
        <v/>
      </c>
      <c r="L543" t="str">
        <f ca="1">IF(TODAY()&gt;=A543,COUNTIFS('Tracking Data'!R$3:R$1000,"&lt;="&amp;A543),"")</f>
        <v/>
      </c>
      <c r="M543" t="str">
        <f t="shared" ca="1" si="35"/>
        <v/>
      </c>
    </row>
    <row r="544" spans="1:13" x14ac:dyDescent="0.25">
      <c r="A544" s="4">
        <v>43341</v>
      </c>
      <c r="B544" t="str">
        <f ca="1">IF(TODAY()&gt;=$A544,COUNTIFS('Tracking Data'!K$3:K$1000,"&lt;="&amp;A544,'Tracking Data'!L$3:L$1000,"="&amp;""),"")</f>
        <v/>
      </c>
      <c r="C544" t="str">
        <f ca="1">IF(TODAY()&gt;=$A544,COUNTIFS('Tracking Data'!L$3:L$1000,"&lt;="&amp;B544,'Tracking Data'!M$3:M$1000,"="&amp;""),"")</f>
        <v/>
      </c>
      <c r="D544" t="str">
        <f ca="1">IF(TODAY()&gt;=$A544,COUNTIFS('Tracking Data'!M$3:M$1000,"&lt;="&amp;C544,'Tracking Data'!N$3:N$1000,"="&amp;""),"")</f>
        <v/>
      </c>
      <c r="E544" t="str">
        <f t="shared" ca="1" si="36"/>
        <v/>
      </c>
      <c r="F544" t="str">
        <f ca="1">IF(TODAY()&gt;=$A544,COUNTIFS('Tracking Data'!N$3:N$1000,"&lt;="&amp;A544,'Tracking Data'!O$3:O$1000,"="&amp;""),"")</f>
        <v/>
      </c>
      <c r="G544" t="str">
        <f ca="1">IF(TODAY()&gt;=$A544,COUNTIFS('Tracking Data'!O$3:O$1000,"&lt;="&amp;B544,'Tracking Data'!P$3:P$1000,"="&amp;""),"")</f>
        <v/>
      </c>
      <c r="H544" t="str">
        <f t="shared" ca="1" si="37"/>
        <v/>
      </c>
      <c r="I544" t="str">
        <f ca="1">IF(TODAY()&gt;=$A544,COUNTIFS('Tracking Data'!P$3:P$1000,"&lt;="&amp;A544,'Tracking Data'!Q$3:Q$1000,"="&amp;""),"")</f>
        <v/>
      </c>
      <c r="J544" t="str">
        <f ca="1">IF(TODAY()&gt;=$A544,COUNTIFS('Tracking Data'!Q$3:Q$1000,"&lt;="&amp;B544,'Tracking Data'!R$3:R$1000,"="&amp;""),"")</f>
        <v/>
      </c>
      <c r="K544" t="str">
        <f t="shared" ca="1" si="38"/>
        <v/>
      </c>
      <c r="L544" t="str">
        <f ca="1">IF(TODAY()&gt;=A544,COUNTIFS('Tracking Data'!R$3:R$1000,"&lt;="&amp;A544),"")</f>
        <v/>
      </c>
      <c r="M544" t="str">
        <f t="shared" ca="1" si="35"/>
        <v/>
      </c>
    </row>
    <row r="545" spans="1:13" x14ac:dyDescent="0.25">
      <c r="A545" s="4">
        <v>43342</v>
      </c>
      <c r="B545" t="str">
        <f ca="1">IF(TODAY()&gt;=$A545,COUNTIFS('Tracking Data'!K$3:K$1000,"&lt;="&amp;A545,'Tracking Data'!L$3:L$1000,"="&amp;""),"")</f>
        <v/>
      </c>
      <c r="C545" t="str">
        <f ca="1">IF(TODAY()&gt;=$A545,COUNTIFS('Tracking Data'!L$3:L$1000,"&lt;="&amp;B545,'Tracking Data'!M$3:M$1000,"="&amp;""),"")</f>
        <v/>
      </c>
      <c r="D545" t="str">
        <f ca="1">IF(TODAY()&gt;=$A545,COUNTIFS('Tracking Data'!M$3:M$1000,"&lt;="&amp;C545,'Tracking Data'!N$3:N$1000,"="&amp;""),"")</f>
        <v/>
      </c>
      <c r="E545" t="str">
        <f t="shared" ca="1" si="36"/>
        <v/>
      </c>
      <c r="F545" t="str">
        <f ca="1">IF(TODAY()&gt;=$A545,COUNTIFS('Tracking Data'!N$3:N$1000,"&lt;="&amp;A545,'Tracking Data'!O$3:O$1000,"="&amp;""),"")</f>
        <v/>
      </c>
      <c r="G545" t="str">
        <f ca="1">IF(TODAY()&gt;=$A545,COUNTIFS('Tracking Data'!O$3:O$1000,"&lt;="&amp;B545,'Tracking Data'!P$3:P$1000,"="&amp;""),"")</f>
        <v/>
      </c>
      <c r="H545" t="str">
        <f t="shared" ca="1" si="37"/>
        <v/>
      </c>
      <c r="I545" t="str">
        <f ca="1">IF(TODAY()&gt;=$A545,COUNTIFS('Tracking Data'!P$3:P$1000,"&lt;="&amp;A545,'Tracking Data'!Q$3:Q$1000,"="&amp;""),"")</f>
        <v/>
      </c>
      <c r="J545" t="str">
        <f ca="1">IF(TODAY()&gt;=$A545,COUNTIFS('Tracking Data'!Q$3:Q$1000,"&lt;="&amp;B545,'Tracking Data'!R$3:R$1000,"="&amp;""),"")</f>
        <v/>
      </c>
      <c r="K545" t="str">
        <f t="shared" ca="1" si="38"/>
        <v/>
      </c>
      <c r="L545" t="str">
        <f ca="1">IF(TODAY()&gt;=A545,COUNTIFS('Tracking Data'!R$3:R$1000,"&lt;="&amp;A545),"")</f>
        <v/>
      </c>
      <c r="M545" t="str">
        <f t="shared" ca="1" si="35"/>
        <v/>
      </c>
    </row>
    <row r="546" spans="1:13" x14ac:dyDescent="0.25">
      <c r="A546" s="4">
        <v>43343</v>
      </c>
      <c r="B546" t="str">
        <f ca="1">IF(TODAY()&gt;=$A546,COUNTIFS('Tracking Data'!K$3:K$1000,"&lt;="&amp;A546,'Tracking Data'!L$3:L$1000,"="&amp;""),"")</f>
        <v/>
      </c>
      <c r="C546" t="str">
        <f ca="1">IF(TODAY()&gt;=$A546,COUNTIFS('Tracking Data'!L$3:L$1000,"&lt;="&amp;B546,'Tracking Data'!M$3:M$1000,"="&amp;""),"")</f>
        <v/>
      </c>
      <c r="D546" t="str">
        <f ca="1">IF(TODAY()&gt;=$A546,COUNTIFS('Tracking Data'!M$3:M$1000,"&lt;="&amp;C546,'Tracking Data'!N$3:N$1000,"="&amp;""),"")</f>
        <v/>
      </c>
      <c r="E546" t="str">
        <f t="shared" ca="1" si="36"/>
        <v/>
      </c>
      <c r="F546" t="str">
        <f ca="1">IF(TODAY()&gt;=$A546,COUNTIFS('Tracking Data'!N$3:N$1000,"&lt;="&amp;A546,'Tracking Data'!O$3:O$1000,"="&amp;""),"")</f>
        <v/>
      </c>
      <c r="G546" t="str">
        <f ca="1">IF(TODAY()&gt;=$A546,COUNTIFS('Tracking Data'!O$3:O$1000,"&lt;="&amp;B546,'Tracking Data'!P$3:P$1000,"="&amp;""),"")</f>
        <v/>
      </c>
      <c r="H546" t="str">
        <f t="shared" ca="1" si="37"/>
        <v/>
      </c>
      <c r="I546" t="str">
        <f ca="1">IF(TODAY()&gt;=$A546,COUNTIFS('Tracking Data'!P$3:P$1000,"&lt;="&amp;A546,'Tracking Data'!Q$3:Q$1000,"="&amp;""),"")</f>
        <v/>
      </c>
      <c r="J546" t="str">
        <f ca="1">IF(TODAY()&gt;=$A546,COUNTIFS('Tracking Data'!Q$3:Q$1000,"&lt;="&amp;B546,'Tracking Data'!R$3:R$1000,"="&amp;""),"")</f>
        <v/>
      </c>
      <c r="K546" t="str">
        <f t="shared" ca="1" si="38"/>
        <v/>
      </c>
      <c r="L546" t="str">
        <f ca="1">IF(TODAY()&gt;=A546,COUNTIFS('Tracking Data'!R$3:R$1000,"&lt;="&amp;A546),"")</f>
        <v/>
      </c>
      <c r="M546" t="str">
        <f t="shared" ca="1" si="35"/>
        <v/>
      </c>
    </row>
    <row r="547" spans="1:13" x14ac:dyDescent="0.25">
      <c r="A547" s="4">
        <v>43344</v>
      </c>
      <c r="B547" t="str">
        <f ca="1">IF(TODAY()&gt;=$A547,COUNTIFS('Tracking Data'!K$3:K$1000,"&lt;="&amp;A547,'Tracking Data'!L$3:L$1000,"="&amp;""),"")</f>
        <v/>
      </c>
      <c r="C547" t="str">
        <f ca="1">IF(TODAY()&gt;=$A547,COUNTIFS('Tracking Data'!L$3:L$1000,"&lt;="&amp;B547,'Tracking Data'!M$3:M$1000,"="&amp;""),"")</f>
        <v/>
      </c>
      <c r="D547" t="str">
        <f ca="1">IF(TODAY()&gt;=$A547,COUNTIFS('Tracking Data'!M$3:M$1000,"&lt;="&amp;C547,'Tracking Data'!N$3:N$1000,"="&amp;""),"")</f>
        <v/>
      </c>
      <c r="E547" t="str">
        <f t="shared" ca="1" si="36"/>
        <v/>
      </c>
      <c r="F547" t="str">
        <f ca="1">IF(TODAY()&gt;=$A547,COUNTIFS('Tracking Data'!N$3:N$1000,"&lt;="&amp;A547,'Tracking Data'!O$3:O$1000,"="&amp;""),"")</f>
        <v/>
      </c>
      <c r="G547" t="str">
        <f ca="1">IF(TODAY()&gt;=$A547,COUNTIFS('Tracking Data'!O$3:O$1000,"&lt;="&amp;B547,'Tracking Data'!P$3:P$1000,"="&amp;""),"")</f>
        <v/>
      </c>
      <c r="H547" t="str">
        <f t="shared" ca="1" si="37"/>
        <v/>
      </c>
      <c r="I547" t="str">
        <f ca="1">IF(TODAY()&gt;=$A547,COUNTIFS('Tracking Data'!P$3:P$1000,"&lt;="&amp;A547,'Tracking Data'!Q$3:Q$1000,"="&amp;""),"")</f>
        <v/>
      </c>
      <c r="J547" t="str">
        <f ca="1">IF(TODAY()&gt;=$A547,COUNTIFS('Tracking Data'!Q$3:Q$1000,"&lt;="&amp;B547,'Tracking Data'!R$3:R$1000,"="&amp;""),"")</f>
        <v/>
      </c>
      <c r="K547" t="str">
        <f t="shared" ca="1" si="38"/>
        <v/>
      </c>
      <c r="L547" t="str">
        <f ca="1">IF(TODAY()&gt;=A547,COUNTIFS('Tracking Data'!R$3:R$1000,"&lt;="&amp;A547),"")</f>
        <v/>
      </c>
      <c r="M547" t="str">
        <f t="shared" ca="1" si="35"/>
        <v/>
      </c>
    </row>
    <row r="548" spans="1:13" x14ac:dyDescent="0.25">
      <c r="A548" s="4">
        <v>43345</v>
      </c>
      <c r="B548" t="str">
        <f ca="1">IF(TODAY()&gt;=$A548,COUNTIFS('Tracking Data'!K$3:K$1000,"&lt;="&amp;A548,'Tracking Data'!L$3:L$1000,"="&amp;""),"")</f>
        <v/>
      </c>
      <c r="C548" t="str">
        <f ca="1">IF(TODAY()&gt;=$A548,COUNTIFS('Tracking Data'!L$3:L$1000,"&lt;="&amp;B548,'Tracking Data'!M$3:M$1000,"="&amp;""),"")</f>
        <v/>
      </c>
      <c r="D548" t="str">
        <f ca="1">IF(TODAY()&gt;=$A548,COUNTIFS('Tracking Data'!M$3:M$1000,"&lt;="&amp;C548,'Tracking Data'!N$3:N$1000,"="&amp;""),"")</f>
        <v/>
      </c>
      <c r="E548" t="str">
        <f t="shared" ca="1" si="36"/>
        <v/>
      </c>
      <c r="F548" t="str">
        <f ca="1">IF(TODAY()&gt;=$A548,COUNTIFS('Tracking Data'!N$3:N$1000,"&lt;="&amp;A548,'Tracking Data'!O$3:O$1000,"="&amp;""),"")</f>
        <v/>
      </c>
      <c r="G548" t="str">
        <f ca="1">IF(TODAY()&gt;=$A548,COUNTIFS('Tracking Data'!O$3:O$1000,"&lt;="&amp;B548,'Tracking Data'!P$3:P$1000,"="&amp;""),"")</f>
        <v/>
      </c>
      <c r="H548" t="str">
        <f t="shared" ca="1" si="37"/>
        <v/>
      </c>
      <c r="I548" t="str">
        <f ca="1">IF(TODAY()&gt;=$A548,COUNTIFS('Tracking Data'!P$3:P$1000,"&lt;="&amp;A548,'Tracking Data'!Q$3:Q$1000,"="&amp;""),"")</f>
        <v/>
      </c>
      <c r="J548" t="str">
        <f ca="1">IF(TODAY()&gt;=$A548,COUNTIFS('Tracking Data'!Q$3:Q$1000,"&lt;="&amp;B548,'Tracking Data'!R$3:R$1000,"="&amp;""),"")</f>
        <v/>
      </c>
      <c r="K548" t="str">
        <f t="shared" ca="1" si="38"/>
        <v/>
      </c>
      <c r="L548" t="str">
        <f ca="1">IF(TODAY()&gt;=A548,COUNTIFS('Tracking Data'!R$3:R$1000,"&lt;="&amp;A548),"")</f>
        <v/>
      </c>
      <c r="M548" t="str">
        <f t="shared" ca="1" si="35"/>
        <v/>
      </c>
    </row>
    <row r="549" spans="1:13" x14ac:dyDescent="0.25">
      <c r="A549" s="4">
        <v>43346</v>
      </c>
      <c r="B549" t="str">
        <f ca="1">IF(TODAY()&gt;=$A549,COUNTIFS('Tracking Data'!K$3:K$1000,"&lt;="&amp;A549,'Tracking Data'!L$3:L$1000,"="&amp;""),"")</f>
        <v/>
      </c>
      <c r="C549" t="str">
        <f ca="1">IF(TODAY()&gt;=$A549,COUNTIFS('Tracking Data'!L$3:L$1000,"&lt;="&amp;B549,'Tracking Data'!M$3:M$1000,"="&amp;""),"")</f>
        <v/>
      </c>
      <c r="D549" t="str">
        <f ca="1">IF(TODAY()&gt;=$A549,COUNTIFS('Tracking Data'!M$3:M$1000,"&lt;="&amp;C549,'Tracking Data'!N$3:N$1000,"="&amp;""),"")</f>
        <v/>
      </c>
      <c r="E549" t="str">
        <f t="shared" ca="1" si="36"/>
        <v/>
      </c>
      <c r="F549" t="str">
        <f ca="1">IF(TODAY()&gt;=$A549,COUNTIFS('Tracking Data'!N$3:N$1000,"&lt;="&amp;A549,'Tracking Data'!O$3:O$1000,"="&amp;""),"")</f>
        <v/>
      </c>
      <c r="G549" t="str">
        <f ca="1">IF(TODAY()&gt;=$A549,COUNTIFS('Tracking Data'!O$3:O$1000,"&lt;="&amp;B549,'Tracking Data'!P$3:P$1000,"="&amp;""),"")</f>
        <v/>
      </c>
      <c r="H549" t="str">
        <f t="shared" ca="1" si="37"/>
        <v/>
      </c>
      <c r="I549" t="str">
        <f ca="1">IF(TODAY()&gt;=$A549,COUNTIFS('Tracking Data'!P$3:P$1000,"&lt;="&amp;A549,'Tracking Data'!Q$3:Q$1000,"="&amp;""),"")</f>
        <v/>
      </c>
      <c r="J549" t="str">
        <f ca="1">IF(TODAY()&gt;=$A549,COUNTIFS('Tracking Data'!Q$3:Q$1000,"&lt;="&amp;B549,'Tracking Data'!R$3:R$1000,"="&amp;""),"")</f>
        <v/>
      </c>
      <c r="K549" t="str">
        <f t="shared" ca="1" si="38"/>
        <v/>
      </c>
      <c r="L549" t="str">
        <f ca="1">IF(TODAY()&gt;=A549,COUNTIFS('Tracking Data'!R$3:R$1000,"&lt;="&amp;A549),"")</f>
        <v/>
      </c>
      <c r="M549" t="str">
        <f t="shared" ca="1" si="35"/>
        <v/>
      </c>
    </row>
    <row r="550" spans="1:13" x14ac:dyDescent="0.25">
      <c r="A550" s="4">
        <v>43347</v>
      </c>
      <c r="B550" t="str">
        <f ca="1">IF(TODAY()&gt;=$A550,COUNTIFS('Tracking Data'!K$3:K$1000,"&lt;="&amp;A550,'Tracking Data'!L$3:L$1000,"="&amp;""),"")</f>
        <v/>
      </c>
      <c r="C550" t="str">
        <f ca="1">IF(TODAY()&gt;=$A550,COUNTIFS('Tracking Data'!L$3:L$1000,"&lt;="&amp;B550,'Tracking Data'!M$3:M$1000,"="&amp;""),"")</f>
        <v/>
      </c>
      <c r="D550" t="str">
        <f ca="1">IF(TODAY()&gt;=$A550,COUNTIFS('Tracking Data'!M$3:M$1000,"&lt;="&amp;C550,'Tracking Data'!N$3:N$1000,"="&amp;""),"")</f>
        <v/>
      </c>
      <c r="E550" t="str">
        <f t="shared" ca="1" si="36"/>
        <v/>
      </c>
      <c r="F550" t="str">
        <f ca="1">IF(TODAY()&gt;=$A550,COUNTIFS('Tracking Data'!N$3:N$1000,"&lt;="&amp;A550,'Tracking Data'!O$3:O$1000,"="&amp;""),"")</f>
        <v/>
      </c>
      <c r="G550" t="str">
        <f ca="1">IF(TODAY()&gt;=$A550,COUNTIFS('Tracking Data'!O$3:O$1000,"&lt;="&amp;B550,'Tracking Data'!P$3:P$1000,"="&amp;""),"")</f>
        <v/>
      </c>
      <c r="H550" t="str">
        <f t="shared" ca="1" si="37"/>
        <v/>
      </c>
      <c r="I550" t="str">
        <f ca="1">IF(TODAY()&gt;=$A550,COUNTIFS('Tracking Data'!P$3:P$1000,"&lt;="&amp;A550,'Tracking Data'!Q$3:Q$1000,"="&amp;""),"")</f>
        <v/>
      </c>
      <c r="J550" t="str">
        <f ca="1">IF(TODAY()&gt;=$A550,COUNTIFS('Tracking Data'!Q$3:Q$1000,"&lt;="&amp;B550,'Tracking Data'!R$3:R$1000,"="&amp;""),"")</f>
        <v/>
      </c>
      <c r="K550" t="str">
        <f t="shared" ca="1" si="38"/>
        <v/>
      </c>
      <c r="L550" t="str">
        <f ca="1">IF(TODAY()&gt;=A550,COUNTIFS('Tracking Data'!R$3:R$1000,"&lt;="&amp;A550),"")</f>
        <v/>
      </c>
      <c r="M550" t="str">
        <f t="shared" ca="1" si="35"/>
        <v/>
      </c>
    </row>
    <row r="551" spans="1:13" x14ac:dyDescent="0.25">
      <c r="A551" s="4">
        <v>43348</v>
      </c>
      <c r="B551" t="str">
        <f ca="1">IF(TODAY()&gt;=$A551,COUNTIFS('Tracking Data'!K$3:K$1000,"&lt;="&amp;A551,'Tracking Data'!L$3:L$1000,"="&amp;""),"")</f>
        <v/>
      </c>
      <c r="C551" t="str">
        <f ca="1">IF(TODAY()&gt;=$A551,COUNTIFS('Tracking Data'!L$3:L$1000,"&lt;="&amp;B551,'Tracking Data'!M$3:M$1000,"="&amp;""),"")</f>
        <v/>
      </c>
      <c r="D551" t="str">
        <f ca="1">IF(TODAY()&gt;=$A551,COUNTIFS('Tracking Data'!M$3:M$1000,"&lt;="&amp;C551,'Tracking Data'!N$3:N$1000,"="&amp;""),"")</f>
        <v/>
      </c>
      <c r="E551" t="str">
        <f t="shared" ca="1" si="36"/>
        <v/>
      </c>
      <c r="F551" t="str">
        <f ca="1">IF(TODAY()&gt;=$A551,COUNTIFS('Tracking Data'!N$3:N$1000,"&lt;="&amp;A551,'Tracking Data'!O$3:O$1000,"="&amp;""),"")</f>
        <v/>
      </c>
      <c r="G551" t="str">
        <f ca="1">IF(TODAY()&gt;=$A551,COUNTIFS('Tracking Data'!O$3:O$1000,"&lt;="&amp;B551,'Tracking Data'!P$3:P$1000,"="&amp;""),"")</f>
        <v/>
      </c>
      <c r="H551" t="str">
        <f t="shared" ca="1" si="37"/>
        <v/>
      </c>
      <c r="I551" t="str">
        <f ca="1">IF(TODAY()&gt;=$A551,COUNTIFS('Tracking Data'!P$3:P$1000,"&lt;="&amp;A551,'Tracking Data'!Q$3:Q$1000,"="&amp;""),"")</f>
        <v/>
      </c>
      <c r="J551" t="str">
        <f ca="1">IF(TODAY()&gt;=$A551,COUNTIFS('Tracking Data'!Q$3:Q$1000,"&lt;="&amp;B551,'Tracking Data'!R$3:R$1000,"="&amp;""),"")</f>
        <v/>
      </c>
      <c r="K551" t="str">
        <f t="shared" ca="1" si="38"/>
        <v/>
      </c>
      <c r="L551" t="str">
        <f ca="1">IF(TODAY()&gt;=A551,COUNTIFS('Tracking Data'!R$3:R$1000,"&lt;="&amp;A551),"")</f>
        <v/>
      </c>
      <c r="M551" t="str">
        <f t="shared" ca="1" si="35"/>
        <v/>
      </c>
    </row>
    <row r="552" spans="1:13" x14ac:dyDescent="0.25">
      <c r="A552" s="4">
        <v>43349</v>
      </c>
      <c r="B552" t="str">
        <f ca="1">IF(TODAY()&gt;=$A552,COUNTIFS('Tracking Data'!K$3:K$1000,"&lt;="&amp;A552,'Tracking Data'!L$3:L$1000,"="&amp;""),"")</f>
        <v/>
      </c>
      <c r="C552" t="str">
        <f ca="1">IF(TODAY()&gt;=$A552,COUNTIFS('Tracking Data'!L$3:L$1000,"&lt;="&amp;B552,'Tracking Data'!M$3:M$1000,"="&amp;""),"")</f>
        <v/>
      </c>
      <c r="D552" t="str">
        <f ca="1">IF(TODAY()&gt;=$A552,COUNTIFS('Tracking Data'!M$3:M$1000,"&lt;="&amp;C552,'Tracking Data'!N$3:N$1000,"="&amp;""),"")</f>
        <v/>
      </c>
      <c r="E552" t="str">
        <f t="shared" ca="1" si="36"/>
        <v/>
      </c>
      <c r="F552" t="str">
        <f ca="1">IF(TODAY()&gt;=$A552,COUNTIFS('Tracking Data'!N$3:N$1000,"&lt;="&amp;A552,'Tracking Data'!O$3:O$1000,"="&amp;""),"")</f>
        <v/>
      </c>
      <c r="G552" t="str">
        <f ca="1">IF(TODAY()&gt;=$A552,COUNTIFS('Tracking Data'!O$3:O$1000,"&lt;="&amp;B552,'Tracking Data'!P$3:P$1000,"="&amp;""),"")</f>
        <v/>
      </c>
      <c r="H552" t="str">
        <f t="shared" ca="1" si="37"/>
        <v/>
      </c>
      <c r="I552" t="str">
        <f ca="1">IF(TODAY()&gt;=$A552,COUNTIFS('Tracking Data'!P$3:P$1000,"&lt;="&amp;A552,'Tracking Data'!Q$3:Q$1000,"="&amp;""),"")</f>
        <v/>
      </c>
      <c r="J552" t="str">
        <f ca="1">IF(TODAY()&gt;=$A552,COUNTIFS('Tracking Data'!Q$3:Q$1000,"&lt;="&amp;B552,'Tracking Data'!R$3:R$1000,"="&amp;""),"")</f>
        <v/>
      </c>
      <c r="K552" t="str">
        <f t="shared" ca="1" si="38"/>
        <v/>
      </c>
      <c r="L552" t="str">
        <f ca="1">IF(TODAY()&gt;=A552,COUNTIFS('Tracking Data'!R$3:R$1000,"&lt;="&amp;A552),"")</f>
        <v/>
      </c>
      <c r="M552" t="str">
        <f t="shared" ca="1" si="35"/>
        <v/>
      </c>
    </row>
    <row r="553" spans="1:13" x14ac:dyDescent="0.25">
      <c r="A553" s="4">
        <v>43350</v>
      </c>
      <c r="B553" t="str">
        <f ca="1">IF(TODAY()&gt;=$A553,COUNTIFS('Tracking Data'!K$3:K$1000,"&lt;="&amp;A553,'Tracking Data'!L$3:L$1000,"="&amp;""),"")</f>
        <v/>
      </c>
      <c r="C553" t="str">
        <f ca="1">IF(TODAY()&gt;=$A553,COUNTIFS('Tracking Data'!L$3:L$1000,"&lt;="&amp;B553,'Tracking Data'!M$3:M$1000,"="&amp;""),"")</f>
        <v/>
      </c>
      <c r="D553" t="str">
        <f ca="1">IF(TODAY()&gt;=$A553,COUNTIFS('Tracking Data'!M$3:M$1000,"&lt;="&amp;C553,'Tracking Data'!N$3:N$1000,"="&amp;""),"")</f>
        <v/>
      </c>
      <c r="E553" t="str">
        <f t="shared" ca="1" si="36"/>
        <v/>
      </c>
      <c r="F553" t="str">
        <f ca="1">IF(TODAY()&gt;=$A553,COUNTIFS('Tracking Data'!N$3:N$1000,"&lt;="&amp;A553,'Tracking Data'!O$3:O$1000,"="&amp;""),"")</f>
        <v/>
      </c>
      <c r="G553" t="str">
        <f ca="1">IF(TODAY()&gt;=$A553,COUNTIFS('Tracking Data'!O$3:O$1000,"&lt;="&amp;B553,'Tracking Data'!P$3:P$1000,"="&amp;""),"")</f>
        <v/>
      </c>
      <c r="H553" t="str">
        <f t="shared" ca="1" si="37"/>
        <v/>
      </c>
      <c r="I553" t="str">
        <f ca="1">IF(TODAY()&gt;=$A553,COUNTIFS('Tracking Data'!P$3:P$1000,"&lt;="&amp;A553,'Tracking Data'!Q$3:Q$1000,"="&amp;""),"")</f>
        <v/>
      </c>
      <c r="J553" t="str">
        <f ca="1">IF(TODAY()&gt;=$A553,COUNTIFS('Tracking Data'!Q$3:Q$1000,"&lt;="&amp;B553,'Tracking Data'!R$3:R$1000,"="&amp;""),"")</f>
        <v/>
      </c>
      <c r="K553" t="str">
        <f t="shared" ca="1" si="38"/>
        <v/>
      </c>
      <c r="L553" t="str">
        <f ca="1">IF(TODAY()&gt;=A553,COUNTIFS('Tracking Data'!R$3:R$1000,"&lt;="&amp;A553),"")</f>
        <v/>
      </c>
      <c r="M553" t="str">
        <f t="shared" ca="1" si="35"/>
        <v/>
      </c>
    </row>
    <row r="554" spans="1:13" x14ac:dyDescent="0.25">
      <c r="A554" s="4">
        <v>43351</v>
      </c>
      <c r="B554" t="str">
        <f ca="1">IF(TODAY()&gt;=$A554,COUNTIFS('Tracking Data'!K$3:K$1000,"&lt;="&amp;A554,'Tracking Data'!L$3:L$1000,"="&amp;""),"")</f>
        <v/>
      </c>
      <c r="C554" t="str">
        <f ca="1">IF(TODAY()&gt;=$A554,COUNTIFS('Tracking Data'!L$3:L$1000,"&lt;="&amp;B554,'Tracking Data'!M$3:M$1000,"="&amp;""),"")</f>
        <v/>
      </c>
      <c r="D554" t="str">
        <f ca="1">IF(TODAY()&gt;=$A554,COUNTIFS('Tracking Data'!M$3:M$1000,"&lt;="&amp;C554,'Tracking Data'!N$3:N$1000,"="&amp;""),"")</f>
        <v/>
      </c>
      <c r="E554" t="str">
        <f t="shared" ca="1" si="36"/>
        <v/>
      </c>
      <c r="F554" t="str">
        <f ca="1">IF(TODAY()&gt;=$A554,COUNTIFS('Tracking Data'!N$3:N$1000,"&lt;="&amp;A554,'Tracking Data'!O$3:O$1000,"="&amp;""),"")</f>
        <v/>
      </c>
      <c r="G554" t="str">
        <f ca="1">IF(TODAY()&gt;=$A554,COUNTIFS('Tracking Data'!O$3:O$1000,"&lt;="&amp;B554,'Tracking Data'!P$3:P$1000,"="&amp;""),"")</f>
        <v/>
      </c>
      <c r="H554" t="str">
        <f t="shared" ca="1" si="37"/>
        <v/>
      </c>
      <c r="I554" t="str">
        <f ca="1">IF(TODAY()&gt;=$A554,COUNTIFS('Tracking Data'!P$3:P$1000,"&lt;="&amp;A554,'Tracking Data'!Q$3:Q$1000,"="&amp;""),"")</f>
        <v/>
      </c>
      <c r="J554" t="str">
        <f ca="1">IF(TODAY()&gt;=$A554,COUNTIFS('Tracking Data'!Q$3:Q$1000,"&lt;="&amp;B554,'Tracking Data'!R$3:R$1000,"="&amp;""),"")</f>
        <v/>
      </c>
      <c r="K554" t="str">
        <f t="shared" ca="1" si="38"/>
        <v/>
      </c>
      <c r="L554" t="str">
        <f ca="1">IF(TODAY()&gt;=A554,COUNTIFS('Tracking Data'!R$3:R$1000,"&lt;="&amp;A554),"")</f>
        <v/>
      </c>
      <c r="M554" t="str">
        <f t="shared" ca="1" si="35"/>
        <v/>
      </c>
    </row>
    <row r="555" spans="1:13" x14ac:dyDescent="0.25">
      <c r="A555" s="4">
        <v>43352</v>
      </c>
      <c r="B555" t="str">
        <f ca="1">IF(TODAY()&gt;=$A555,COUNTIFS('Tracking Data'!K$3:K$1000,"&lt;="&amp;A555,'Tracking Data'!L$3:L$1000,"="&amp;""),"")</f>
        <v/>
      </c>
      <c r="C555" t="str">
        <f ca="1">IF(TODAY()&gt;=$A555,COUNTIFS('Tracking Data'!L$3:L$1000,"&lt;="&amp;B555,'Tracking Data'!M$3:M$1000,"="&amp;""),"")</f>
        <v/>
      </c>
      <c r="D555" t="str">
        <f ca="1">IF(TODAY()&gt;=$A555,COUNTIFS('Tracking Data'!M$3:M$1000,"&lt;="&amp;C555,'Tracking Data'!N$3:N$1000,"="&amp;""),"")</f>
        <v/>
      </c>
      <c r="E555" t="str">
        <f t="shared" ca="1" si="36"/>
        <v/>
      </c>
      <c r="F555" t="str">
        <f ca="1">IF(TODAY()&gt;=$A555,COUNTIFS('Tracking Data'!N$3:N$1000,"&lt;="&amp;A555,'Tracking Data'!O$3:O$1000,"="&amp;""),"")</f>
        <v/>
      </c>
      <c r="G555" t="str">
        <f ca="1">IF(TODAY()&gt;=$A555,COUNTIFS('Tracking Data'!O$3:O$1000,"&lt;="&amp;B555,'Tracking Data'!P$3:P$1000,"="&amp;""),"")</f>
        <v/>
      </c>
      <c r="H555" t="str">
        <f t="shared" ca="1" si="37"/>
        <v/>
      </c>
      <c r="I555" t="str">
        <f ca="1">IF(TODAY()&gt;=$A555,COUNTIFS('Tracking Data'!P$3:P$1000,"&lt;="&amp;A555,'Tracking Data'!Q$3:Q$1000,"="&amp;""),"")</f>
        <v/>
      </c>
      <c r="J555" t="str">
        <f ca="1">IF(TODAY()&gt;=$A555,COUNTIFS('Tracking Data'!Q$3:Q$1000,"&lt;="&amp;B555,'Tracking Data'!R$3:R$1000,"="&amp;""),"")</f>
        <v/>
      </c>
      <c r="K555" t="str">
        <f t="shared" ca="1" si="38"/>
        <v/>
      </c>
      <c r="L555" t="str">
        <f ca="1">IF(TODAY()&gt;=A555,COUNTIFS('Tracking Data'!R$3:R$1000,"&lt;="&amp;A555),"")</f>
        <v/>
      </c>
      <c r="M555" t="str">
        <f t="shared" ca="1" si="35"/>
        <v/>
      </c>
    </row>
    <row r="556" spans="1:13" x14ac:dyDescent="0.25">
      <c r="A556" s="4">
        <v>43353</v>
      </c>
      <c r="B556" t="str">
        <f ca="1">IF(TODAY()&gt;=$A556,COUNTIFS('Tracking Data'!K$3:K$1000,"&lt;="&amp;A556,'Tracking Data'!L$3:L$1000,"="&amp;""),"")</f>
        <v/>
      </c>
      <c r="C556" t="str">
        <f ca="1">IF(TODAY()&gt;=$A556,COUNTIFS('Tracking Data'!L$3:L$1000,"&lt;="&amp;B556,'Tracking Data'!M$3:M$1000,"="&amp;""),"")</f>
        <v/>
      </c>
      <c r="D556" t="str">
        <f ca="1">IF(TODAY()&gt;=$A556,COUNTIFS('Tracking Data'!M$3:M$1000,"&lt;="&amp;C556,'Tracking Data'!N$3:N$1000,"="&amp;""),"")</f>
        <v/>
      </c>
      <c r="E556" t="str">
        <f t="shared" ca="1" si="36"/>
        <v/>
      </c>
      <c r="F556" t="str">
        <f ca="1">IF(TODAY()&gt;=$A556,COUNTIFS('Tracking Data'!N$3:N$1000,"&lt;="&amp;A556,'Tracking Data'!O$3:O$1000,"="&amp;""),"")</f>
        <v/>
      </c>
      <c r="G556" t="str">
        <f ca="1">IF(TODAY()&gt;=$A556,COUNTIFS('Tracking Data'!O$3:O$1000,"&lt;="&amp;B556,'Tracking Data'!P$3:P$1000,"="&amp;""),"")</f>
        <v/>
      </c>
      <c r="H556" t="str">
        <f t="shared" ca="1" si="37"/>
        <v/>
      </c>
      <c r="I556" t="str">
        <f ca="1">IF(TODAY()&gt;=$A556,COUNTIFS('Tracking Data'!P$3:P$1000,"&lt;="&amp;A556,'Tracking Data'!Q$3:Q$1000,"="&amp;""),"")</f>
        <v/>
      </c>
      <c r="J556" t="str">
        <f ca="1">IF(TODAY()&gt;=$A556,COUNTIFS('Tracking Data'!Q$3:Q$1000,"&lt;="&amp;B556,'Tracking Data'!R$3:R$1000,"="&amp;""),"")</f>
        <v/>
      </c>
      <c r="K556" t="str">
        <f t="shared" ca="1" si="38"/>
        <v/>
      </c>
      <c r="L556" t="str">
        <f ca="1">IF(TODAY()&gt;=A556,COUNTIFS('Tracking Data'!R$3:R$1000,"&lt;="&amp;A556),"")</f>
        <v/>
      </c>
      <c r="M556" t="str">
        <f t="shared" ca="1" si="35"/>
        <v/>
      </c>
    </row>
    <row r="557" spans="1:13" x14ac:dyDescent="0.25">
      <c r="A557" s="4">
        <v>43354</v>
      </c>
      <c r="B557" t="str">
        <f ca="1">IF(TODAY()&gt;=$A557,COUNTIFS('Tracking Data'!K$3:K$1000,"&lt;="&amp;A557,'Tracking Data'!L$3:L$1000,"="&amp;""),"")</f>
        <v/>
      </c>
      <c r="C557" t="str">
        <f ca="1">IF(TODAY()&gt;=$A557,COUNTIFS('Tracking Data'!L$3:L$1000,"&lt;="&amp;B557,'Tracking Data'!M$3:M$1000,"="&amp;""),"")</f>
        <v/>
      </c>
      <c r="D557" t="str">
        <f ca="1">IF(TODAY()&gt;=$A557,COUNTIFS('Tracking Data'!M$3:M$1000,"&lt;="&amp;C557,'Tracking Data'!N$3:N$1000,"="&amp;""),"")</f>
        <v/>
      </c>
      <c r="E557" t="str">
        <f t="shared" ca="1" si="36"/>
        <v/>
      </c>
      <c r="F557" t="str">
        <f ca="1">IF(TODAY()&gt;=$A557,COUNTIFS('Tracking Data'!N$3:N$1000,"&lt;="&amp;A557,'Tracking Data'!O$3:O$1000,"="&amp;""),"")</f>
        <v/>
      </c>
      <c r="G557" t="str">
        <f ca="1">IF(TODAY()&gt;=$A557,COUNTIFS('Tracking Data'!O$3:O$1000,"&lt;="&amp;B557,'Tracking Data'!P$3:P$1000,"="&amp;""),"")</f>
        <v/>
      </c>
      <c r="H557" t="str">
        <f t="shared" ca="1" si="37"/>
        <v/>
      </c>
      <c r="I557" t="str">
        <f ca="1">IF(TODAY()&gt;=$A557,COUNTIFS('Tracking Data'!P$3:P$1000,"&lt;="&amp;A557,'Tracking Data'!Q$3:Q$1000,"="&amp;""),"")</f>
        <v/>
      </c>
      <c r="J557" t="str">
        <f ca="1">IF(TODAY()&gt;=$A557,COUNTIFS('Tracking Data'!Q$3:Q$1000,"&lt;="&amp;B557,'Tracking Data'!R$3:R$1000,"="&amp;""),"")</f>
        <v/>
      </c>
      <c r="K557" t="str">
        <f t="shared" ca="1" si="38"/>
        <v/>
      </c>
      <c r="L557" t="str">
        <f ca="1">IF(TODAY()&gt;=A557,COUNTIFS('Tracking Data'!R$3:R$1000,"&lt;="&amp;A557),"")</f>
        <v/>
      </c>
      <c r="M557" t="str">
        <f t="shared" ca="1" si="35"/>
        <v/>
      </c>
    </row>
    <row r="558" spans="1:13" x14ac:dyDescent="0.25">
      <c r="A558" s="4">
        <v>43355</v>
      </c>
      <c r="B558" t="str">
        <f ca="1">IF(TODAY()&gt;=$A558,COUNTIFS('Tracking Data'!K$3:K$1000,"&lt;="&amp;A558,'Tracking Data'!L$3:L$1000,"="&amp;""),"")</f>
        <v/>
      </c>
      <c r="C558" t="str">
        <f ca="1">IF(TODAY()&gt;=$A558,COUNTIFS('Tracking Data'!L$3:L$1000,"&lt;="&amp;B558,'Tracking Data'!M$3:M$1000,"="&amp;""),"")</f>
        <v/>
      </c>
      <c r="D558" t="str">
        <f ca="1">IF(TODAY()&gt;=$A558,COUNTIFS('Tracking Data'!M$3:M$1000,"&lt;="&amp;C558,'Tracking Data'!N$3:N$1000,"="&amp;""),"")</f>
        <v/>
      </c>
      <c r="E558" t="str">
        <f t="shared" ca="1" si="36"/>
        <v/>
      </c>
      <c r="F558" t="str">
        <f ca="1">IF(TODAY()&gt;=$A558,COUNTIFS('Tracking Data'!N$3:N$1000,"&lt;="&amp;A558,'Tracking Data'!O$3:O$1000,"="&amp;""),"")</f>
        <v/>
      </c>
      <c r="G558" t="str">
        <f ca="1">IF(TODAY()&gt;=$A558,COUNTIFS('Tracking Data'!O$3:O$1000,"&lt;="&amp;B558,'Tracking Data'!P$3:P$1000,"="&amp;""),"")</f>
        <v/>
      </c>
      <c r="H558" t="str">
        <f t="shared" ca="1" si="37"/>
        <v/>
      </c>
      <c r="I558" t="str">
        <f ca="1">IF(TODAY()&gt;=$A558,COUNTIFS('Tracking Data'!P$3:P$1000,"&lt;="&amp;A558,'Tracking Data'!Q$3:Q$1000,"="&amp;""),"")</f>
        <v/>
      </c>
      <c r="J558" t="str">
        <f ca="1">IF(TODAY()&gt;=$A558,COUNTIFS('Tracking Data'!Q$3:Q$1000,"&lt;="&amp;B558,'Tracking Data'!R$3:R$1000,"="&amp;""),"")</f>
        <v/>
      </c>
      <c r="K558" t="str">
        <f t="shared" ca="1" si="38"/>
        <v/>
      </c>
      <c r="L558" t="str">
        <f ca="1">IF(TODAY()&gt;=A558,COUNTIFS('Tracking Data'!R$3:R$1000,"&lt;="&amp;A558),"")</f>
        <v/>
      </c>
      <c r="M558" t="str">
        <f t="shared" ca="1" si="35"/>
        <v/>
      </c>
    </row>
    <row r="559" spans="1:13" x14ac:dyDescent="0.25">
      <c r="A559" s="4">
        <v>43356</v>
      </c>
      <c r="B559" t="str">
        <f ca="1">IF(TODAY()&gt;=$A559,COUNTIFS('Tracking Data'!K$3:K$1000,"&lt;="&amp;A559,'Tracking Data'!L$3:L$1000,"="&amp;""),"")</f>
        <v/>
      </c>
      <c r="C559" t="str">
        <f ca="1">IF(TODAY()&gt;=$A559,COUNTIFS('Tracking Data'!L$3:L$1000,"&lt;="&amp;B559,'Tracking Data'!M$3:M$1000,"="&amp;""),"")</f>
        <v/>
      </c>
      <c r="D559" t="str">
        <f ca="1">IF(TODAY()&gt;=$A559,COUNTIFS('Tracking Data'!M$3:M$1000,"&lt;="&amp;C559,'Tracking Data'!N$3:N$1000,"="&amp;""),"")</f>
        <v/>
      </c>
      <c r="E559" t="str">
        <f t="shared" ca="1" si="36"/>
        <v/>
      </c>
      <c r="F559" t="str">
        <f ca="1">IF(TODAY()&gt;=$A559,COUNTIFS('Tracking Data'!N$3:N$1000,"&lt;="&amp;A559,'Tracking Data'!O$3:O$1000,"="&amp;""),"")</f>
        <v/>
      </c>
      <c r="G559" t="str">
        <f ca="1">IF(TODAY()&gt;=$A559,COUNTIFS('Tracking Data'!O$3:O$1000,"&lt;="&amp;B559,'Tracking Data'!P$3:P$1000,"="&amp;""),"")</f>
        <v/>
      </c>
      <c r="H559" t="str">
        <f t="shared" ca="1" si="37"/>
        <v/>
      </c>
      <c r="I559" t="str">
        <f ca="1">IF(TODAY()&gt;=$A559,COUNTIFS('Tracking Data'!P$3:P$1000,"&lt;="&amp;A559,'Tracking Data'!Q$3:Q$1000,"="&amp;""),"")</f>
        <v/>
      </c>
      <c r="J559" t="str">
        <f ca="1">IF(TODAY()&gt;=$A559,COUNTIFS('Tracking Data'!Q$3:Q$1000,"&lt;="&amp;B559,'Tracking Data'!R$3:R$1000,"="&amp;""),"")</f>
        <v/>
      </c>
      <c r="K559" t="str">
        <f t="shared" ca="1" si="38"/>
        <v/>
      </c>
      <c r="L559" t="str">
        <f ca="1">IF(TODAY()&gt;=A559,COUNTIFS('Tracking Data'!R$3:R$1000,"&lt;="&amp;A559),"")</f>
        <v/>
      </c>
      <c r="M559" t="str">
        <f t="shared" ca="1" si="35"/>
        <v/>
      </c>
    </row>
    <row r="560" spans="1:13" x14ac:dyDescent="0.25">
      <c r="A560" s="4">
        <v>43357</v>
      </c>
      <c r="B560" t="str">
        <f ca="1">IF(TODAY()&gt;=$A560,COUNTIFS('Tracking Data'!K$3:K$1000,"&lt;="&amp;A560,'Tracking Data'!L$3:L$1000,"="&amp;""),"")</f>
        <v/>
      </c>
      <c r="C560" t="str">
        <f ca="1">IF(TODAY()&gt;=$A560,COUNTIFS('Tracking Data'!L$3:L$1000,"&lt;="&amp;B560,'Tracking Data'!M$3:M$1000,"="&amp;""),"")</f>
        <v/>
      </c>
      <c r="D560" t="str">
        <f ca="1">IF(TODAY()&gt;=$A560,COUNTIFS('Tracking Data'!M$3:M$1000,"&lt;="&amp;C560,'Tracking Data'!N$3:N$1000,"="&amp;""),"")</f>
        <v/>
      </c>
      <c r="E560" t="str">
        <f t="shared" ca="1" si="36"/>
        <v/>
      </c>
      <c r="F560" t="str">
        <f ca="1">IF(TODAY()&gt;=$A560,COUNTIFS('Tracking Data'!N$3:N$1000,"&lt;="&amp;A560,'Tracking Data'!O$3:O$1000,"="&amp;""),"")</f>
        <v/>
      </c>
      <c r="G560" t="str">
        <f ca="1">IF(TODAY()&gt;=$A560,COUNTIFS('Tracking Data'!O$3:O$1000,"&lt;="&amp;B560,'Tracking Data'!P$3:P$1000,"="&amp;""),"")</f>
        <v/>
      </c>
      <c r="H560" t="str">
        <f t="shared" ca="1" si="37"/>
        <v/>
      </c>
      <c r="I560" t="str">
        <f ca="1">IF(TODAY()&gt;=$A560,COUNTIFS('Tracking Data'!P$3:P$1000,"&lt;="&amp;A560,'Tracking Data'!Q$3:Q$1000,"="&amp;""),"")</f>
        <v/>
      </c>
      <c r="J560" t="str">
        <f ca="1">IF(TODAY()&gt;=$A560,COUNTIFS('Tracking Data'!Q$3:Q$1000,"&lt;="&amp;B560,'Tracking Data'!R$3:R$1000,"="&amp;""),"")</f>
        <v/>
      </c>
      <c r="K560" t="str">
        <f t="shared" ca="1" si="38"/>
        <v/>
      </c>
      <c r="L560" t="str">
        <f ca="1">IF(TODAY()&gt;=A560,COUNTIFS('Tracking Data'!R$3:R$1000,"&lt;="&amp;A560),"")</f>
        <v/>
      </c>
      <c r="M560" t="str">
        <f t="shared" ca="1" si="35"/>
        <v/>
      </c>
    </row>
    <row r="561" spans="1:13" x14ac:dyDescent="0.25">
      <c r="A561" s="4">
        <v>43358</v>
      </c>
      <c r="B561" t="str">
        <f ca="1">IF(TODAY()&gt;=$A561,COUNTIFS('Tracking Data'!K$3:K$1000,"&lt;="&amp;A561,'Tracking Data'!L$3:L$1000,"="&amp;""),"")</f>
        <v/>
      </c>
      <c r="C561" t="str">
        <f ca="1">IF(TODAY()&gt;=$A561,COUNTIFS('Tracking Data'!L$3:L$1000,"&lt;="&amp;B561,'Tracking Data'!M$3:M$1000,"="&amp;""),"")</f>
        <v/>
      </c>
      <c r="D561" t="str">
        <f ca="1">IF(TODAY()&gt;=$A561,COUNTIFS('Tracking Data'!M$3:M$1000,"&lt;="&amp;C561,'Tracking Data'!N$3:N$1000,"="&amp;""),"")</f>
        <v/>
      </c>
      <c r="E561" t="str">
        <f t="shared" ca="1" si="36"/>
        <v/>
      </c>
      <c r="F561" t="str">
        <f ca="1">IF(TODAY()&gt;=$A561,COUNTIFS('Tracking Data'!N$3:N$1000,"&lt;="&amp;A561,'Tracking Data'!O$3:O$1000,"="&amp;""),"")</f>
        <v/>
      </c>
      <c r="G561" t="str">
        <f ca="1">IF(TODAY()&gt;=$A561,COUNTIFS('Tracking Data'!O$3:O$1000,"&lt;="&amp;B561,'Tracking Data'!P$3:P$1000,"="&amp;""),"")</f>
        <v/>
      </c>
      <c r="H561" t="str">
        <f t="shared" ca="1" si="37"/>
        <v/>
      </c>
      <c r="I561" t="str">
        <f ca="1">IF(TODAY()&gt;=$A561,COUNTIFS('Tracking Data'!P$3:P$1000,"&lt;="&amp;A561,'Tracking Data'!Q$3:Q$1000,"="&amp;""),"")</f>
        <v/>
      </c>
      <c r="J561" t="str">
        <f ca="1">IF(TODAY()&gt;=$A561,COUNTIFS('Tracking Data'!Q$3:Q$1000,"&lt;="&amp;B561,'Tracking Data'!R$3:R$1000,"="&amp;""),"")</f>
        <v/>
      </c>
      <c r="K561" t="str">
        <f t="shared" ca="1" si="38"/>
        <v/>
      </c>
      <c r="L561" t="str">
        <f ca="1">IF(TODAY()&gt;=A561,COUNTIFS('Tracking Data'!R$3:R$1000,"&lt;="&amp;A561),"")</f>
        <v/>
      </c>
      <c r="M561" t="str">
        <f t="shared" ca="1" si="35"/>
        <v/>
      </c>
    </row>
    <row r="562" spans="1:13" x14ac:dyDescent="0.25">
      <c r="A562" s="4">
        <v>43359</v>
      </c>
      <c r="B562" t="str">
        <f ca="1">IF(TODAY()&gt;=$A562,COUNTIFS('Tracking Data'!K$3:K$1000,"&lt;="&amp;A562,'Tracking Data'!L$3:L$1000,"="&amp;""),"")</f>
        <v/>
      </c>
      <c r="C562" t="str">
        <f ca="1">IF(TODAY()&gt;=$A562,COUNTIFS('Tracking Data'!L$3:L$1000,"&lt;="&amp;B562,'Tracking Data'!M$3:M$1000,"="&amp;""),"")</f>
        <v/>
      </c>
      <c r="D562" t="str">
        <f ca="1">IF(TODAY()&gt;=$A562,COUNTIFS('Tracking Data'!M$3:M$1000,"&lt;="&amp;C562,'Tracking Data'!N$3:N$1000,"="&amp;""),"")</f>
        <v/>
      </c>
      <c r="E562" t="str">
        <f t="shared" ca="1" si="36"/>
        <v/>
      </c>
      <c r="F562" t="str">
        <f ca="1">IF(TODAY()&gt;=$A562,COUNTIFS('Tracking Data'!N$3:N$1000,"&lt;="&amp;A562,'Tracking Data'!O$3:O$1000,"="&amp;""),"")</f>
        <v/>
      </c>
      <c r="G562" t="str">
        <f ca="1">IF(TODAY()&gt;=$A562,COUNTIFS('Tracking Data'!O$3:O$1000,"&lt;="&amp;B562,'Tracking Data'!P$3:P$1000,"="&amp;""),"")</f>
        <v/>
      </c>
      <c r="H562" t="str">
        <f t="shared" ca="1" si="37"/>
        <v/>
      </c>
      <c r="I562" t="str">
        <f ca="1">IF(TODAY()&gt;=$A562,COUNTIFS('Tracking Data'!P$3:P$1000,"&lt;="&amp;A562,'Tracking Data'!Q$3:Q$1000,"="&amp;""),"")</f>
        <v/>
      </c>
      <c r="J562" t="str">
        <f ca="1">IF(TODAY()&gt;=$A562,COUNTIFS('Tracking Data'!Q$3:Q$1000,"&lt;="&amp;B562,'Tracking Data'!R$3:R$1000,"="&amp;""),"")</f>
        <v/>
      </c>
      <c r="K562" t="str">
        <f t="shared" ca="1" si="38"/>
        <v/>
      </c>
      <c r="L562" t="str">
        <f ca="1">IF(TODAY()&gt;=A562,COUNTIFS('Tracking Data'!R$3:R$1000,"&lt;="&amp;A562),"")</f>
        <v/>
      </c>
      <c r="M562" t="str">
        <f t="shared" ca="1" si="35"/>
        <v/>
      </c>
    </row>
    <row r="563" spans="1:13" x14ac:dyDescent="0.25">
      <c r="A563" s="4">
        <v>43360</v>
      </c>
      <c r="B563" t="str">
        <f ca="1">IF(TODAY()&gt;=$A563,COUNTIFS('Tracking Data'!K$3:K$1000,"&lt;="&amp;A563,'Tracking Data'!L$3:L$1000,"="&amp;""),"")</f>
        <v/>
      </c>
      <c r="C563" t="str">
        <f ca="1">IF(TODAY()&gt;=$A563,COUNTIFS('Tracking Data'!L$3:L$1000,"&lt;="&amp;B563,'Tracking Data'!M$3:M$1000,"="&amp;""),"")</f>
        <v/>
      </c>
      <c r="D563" t="str">
        <f ca="1">IF(TODAY()&gt;=$A563,COUNTIFS('Tracking Data'!M$3:M$1000,"&lt;="&amp;C563,'Tracking Data'!N$3:N$1000,"="&amp;""),"")</f>
        <v/>
      </c>
      <c r="E563" t="str">
        <f t="shared" ca="1" si="36"/>
        <v/>
      </c>
      <c r="F563" t="str">
        <f ca="1">IF(TODAY()&gt;=$A563,COUNTIFS('Tracking Data'!N$3:N$1000,"&lt;="&amp;A563,'Tracking Data'!O$3:O$1000,"="&amp;""),"")</f>
        <v/>
      </c>
      <c r="G563" t="str">
        <f ca="1">IF(TODAY()&gt;=$A563,COUNTIFS('Tracking Data'!O$3:O$1000,"&lt;="&amp;B563,'Tracking Data'!P$3:P$1000,"="&amp;""),"")</f>
        <v/>
      </c>
      <c r="H563" t="str">
        <f t="shared" ca="1" si="37"/>
        <v/>
      </c>
      <c r="I563" t="str">
        <f ca="1">IF(TODAY()&gt;=$A563,COUNTIFS('Tracking Data'!P$3:P$1000,"&lt;="&amp;A563,'Tracking Data'!Q$3:Q$1000,"="&amp;""),"")</f>
        <v/>
      </c>
      <c r="J563" t="str">
        <f ca="1">IF(TODAY()&gt;=$A563,COUNTIFS('Tracking Data'!Q$3:Q$1000,"&lt;="&amp;B563,'Tracking Data'!R$3:R$1000,"="&amp;""),"")</f>
        <v/>
      </c>
      <c r="K563" t="str">
        <f t="shared" ca="1" si="38"/>
        <v/>
      </c>
      <c r="L563" t="str">
        <f ca="1">IF(TODAY()&gt;=A563,COUNTIFS('Tracking Data'!R$3:R$1000,"&lt;="&amp;A563),"")</f>
        <v/>
      </c>
      <c r="M563" t="str">
        <f t="shared" ca="1" si="35"/>
        <v/>
      </c>
    </row>
    <row r="564" spans="1:13" x14ac:dyDescent="0.25">
      <c r="A564" s="4">
        <v>43361</v>
      </c>
      <c r="B564" t="str">
        <f ca="1">IF(TODAY()&gt;=$A564,COUNTIFS('Tracking Data'!K$3:K$1000,"&lt;="&amp;A564,'Tracking Data'!L$3:L$1000,"="&amp;""),"")</f>
        <v/>
      </c>
      <c r="C564" t="str">
        <f ca="1">IF(TODAY()&gt;=$A564,COUNTIFS('Tracking Data'!L$3:L$1000,"&lt;="&amp;B564,'Tracking Data'!M$3:M$1000,"="&amp;""),"")</f>
        <v/>
      </c>
      <c r="D564" t="str">
        <f ca="1">IF(TODAY()&gt;=$A564,COUNTIFS('Tracking Data'!M$3:M$1000,"&lt;="&amp;C564,'Tracking Data'!N$3:N$1000,"="&amp;""),"")</f>
        <v/>
      </c>
      <c r="E564" t="str">
        <f t="shared" ca="1" si="36"/>
        <v/>
      </c>
      <c r="F564" t="str">
        <f ca="1">IF(TODAY()&gt;=$A564,COUNTIFS('Tracking Data'!N$3:N$1000,"&lt;="&amp;A564,'Tracking Data'!O$3:O$1000,"="&amp;""),"")</f>
        <v/>
      </c>
      <c r="G564" t="str">
        <f ca="1">IF(TODAY()&gt;=$A564,COUNTIFS('Tracking Data'!O$3:O$1000,"&lt;="&amp;B564,'Tracking Data'!P$3:P$1000,"="&amp;""),"")</f>
        <v/>
      </c>
      <c r="H564" t="str">
        <f t="shared" ca="1" si="37"/>
        <v/>
      </c>
      <c r="I564" t="str">
        <f ca="1">IF(TODAY()&gt;=$A564,COUNTIFS('Tracking Data'!P$3:P$1000,"&lt;="&amp;A564,'Tracking Data'!Q$3:Q$1000,"="&amp;""),"")</f>
        <v/>
      </c>
      <c r="J564" t="str">
        <f ca="1">IF(TODAY()&gt;=$A564,COUNTIFS('Tracking Data'!Q$3:Q$1000,"&lt;="&amp;B564,'Tracking Data'!R$3:R$1000,"="&amp;""),"")</f>
        <v/>
      </c>
      <c r="K564" t="str">
        <f t="shared" ca="1" si="38"/>
        <v/>
      </c>
      <c r="L564" t="str">
        <f ca="1">IF(TODAY()&gt;=A564,COUNTIFS('Tracking Data'!R$3:R$1000,"&lt;="&amp;A564),"")</f>
        <v/>
      </c>
      <c r="M564" t="str">
        <f t="shared" ca="1" si="35"/>
        <v/>
      </c>
    </row>
    <row r="565" spans="1:13" x14ac:dyDescent="0.25">
      <c r="A565" s="4">
        <v>43362</v>
      </c>
      <c r="B565" t="str">
        <f ca="1">IF(TODAY()&gt;=$A565,COUNTIFS('Tracking Data'!K$3:K$1000,"&lt;="&amp;A565,'Tracking Data'!L$3:L$1000,"="&amp;""),"")</f>
        <v/>
      </c>
      <c r="C565" t="str">
        <f ca="1">IF(TODAY()&gt;=$A565,COUNTIFS('Tracking Data'!L$3:L$1000,"&lt;="&amp;B565,'Tracking Data'!M$3:M$1000,"="&amp;""),"")</f>
        <v/>
      </c>
      <c r="D565" t="str">
        <f ca="1">IF(TODAY()&gt;=$A565,COUNTIFS('Tracking Data'!M$3:M$1000,"&lt;="&amp;C565,'Tracking Data'!N$3:N$1000,"="&amp;""),"")</f>
        <v/>
      </c>
      <c r="E565" t="str">
        <f t="shared" ca="1" si="36"/>
        <v/>
      </c>
      <c r="F565" t="str">
        <f ca="1">IF(TODAY()&gt;=$A565,COUNTIFS('Tracking Data'!N$3:N$1000,"&lt;="&amp;A565,'Tracking Data'!O$3:O$1000,"="&amp;""),"")</f>
        <v/>
      </c>
      <c r="G565" t="str">
        <f ca="1">IF(TODAY()&gt;=$A565,COUNTIFS('Tracking Data'!O$3:O$1000,"&lt;="&amp;B565,'Tracking Data'!P$3:P$1000,"="&amp;""),"")</f>
        <v/>
      </c>
      <c r="H565" t="str">
        <f t="shared" ca="1" si="37"/>
        <v/>
      </c>
      <c r="I565" t="str">
        <f ca="1">IF(TODAY()&gt;=$A565,COUNTIFS('Tracking Data'!P$3:P$1000,"&lt;="&amp;A565,'Tracking Data'!Q$3:Q$1000,"="&amp;""),"")</f>
        <v/>
      </c>
      <c r="J565" t="str">
        <f ca="1">IF(TODAY()&gt;=$A565,COUNTIFS('Tracking Data'!Q$3:Q$1000,"&lt;="&amp;B565,'Tracking Data'!R$3:R$1000,"="&amp;""),"")</f>
        <v/>
      </c>
      <c r="K565" t="str">
        <f t="shared" ca="1" si="38"/>
        <v/>
      </c>
      <c r="L565" t="str">
        <f ca="1">IF(TODAY()&gt;=A565,COUNTIFS('Tracking Data'!R$3:R$1000,"&lt;="&amp;A565),"")</f>
        <v/>
      </c>
      <c r="M565" t="str">
        <f t="shared" ca="1" si="35"/>
        <v/>
      </c>
    </row>
    <row r="566" spans="1:13" x14ac:dyDescent="0.25">
      <c r="A566" s="4">
        <v>43363</v>
      </c>
      <c r="B566" t="str">
        <f ca="1">IF(TODAY()&gt;=$A566,COUNTIFS('Tracking Data'!K$3:K$1000,"&lt;="&amp;A566,'Tracking Data'!L$3:L$1000,"="&amp;""),"")</f>
        <v/>
      </c>
      <c r="C566" t="str">
        <f ca="1">IF(TODAY()&gt;=$A566,COUNTIFS('Tracking Data'!L$3:L$1000,"&lt;="&amp;B566,'Tracking Data'!M$3:M$1000,"="&amp;""),"")</f>
        <v/>
      </c>
      <c r="D566" t="str">
        <f ca="1">IF(TODAY()&gt;=$A566,COUNTIFS('Tracking Data'!M$3:M$1000,"&lt;="&amp;C566,'Tracking Data'!N$3:N$1000,"="&amp;""),"")</f>
        <v/>
      </c>
      <c r="E566" t="str">
        <f t="shared" ca="1" si="36"/>
        <v/>
      </c>
      <c r="F566" t="str">
        <f ca="1">IF(TODAY()&gt;=$A566,COUNTIFS('Tracking Data'!N$3:N$1000,"&lt;="&amp;A566,'Tracking Data'!O$3:O$1000,"="&amp;""),"")</f>
        <v/>
      </c>
      <c r="G566" t="str">
        <f ca="1">IF(TODAY()&gt;=$A566,COUNTIFS('Tracking Data'!O$3:O$1000,"&lt;="&amp;B566,'Tracking Data'!P$3:P$1000,"="&amp;""),"")</f>
        <v/>
      </c>
      <c r="H566" t="str">
        <f t="shared" ca="1" si="37"/>
        <v/>
      </c>
      <c r="I566" t="str">
        <f ca="1">IF(TODAY()&gt;=$A566,COUNTIFS('Tracking Data'!P$3:P$1000,"&lt;="&amp;A566,'Tracking Data'!Q$3:Q$1000,"="&amp;""),"")</f>
        <v/>
      </c>
      <c r="J566" t="str">
        <f ca="1">IF(TODAY()&gt;=$A566,COUNTIFS('Tracking Data'!Q$3:Q$1000,"&lt;="&amp;B566,'Tracking Data'!R$3:R$1000,"="&amp;""),"")</f>
        <v/>
      </c>
      <c r="K566" t="str">
        <f t="shared" ca="1" si="38"/>
        <v/>
      </c>
      <c r="L566" t="str">
        <f ca="1">IF(TODAY()&gt;=A566,COUNTIFS('Tracking Data'!R$3:R$1000,"&lt;="&amp;A566),"")</f>
        <v/>
      </c>
      <c r="M566" t="str">
        <f t="shared" ca="1" si="35"/>
        <v/>
      </c>
    </row>
    <row r="567" spans="1:13" x14ac:dyDescent="0.25">
      <c r="A567" s="4">
        <v>43364</v>
      </c>
      <c r="B567" t="str">
        <f ca="1">IF(TODAY()&gt;=$A567,COUNTIFS('Tracking Data'!K$3:K$1000,"&lt;="&amp;A567,'Tracking Data'!L$3:L$1000,"="&amp;""),"")</f>
        <v/>
      </c>
      <c r="C567" t="str">
        <f ca="1">IF(TODAY()&gt;=$A567,COUNTIFS('Tracking Data'!L$3:L$1000,"&lt;="&amp;B567,'Tracking Data'!M$3:M$1000,"="&amp;""),"")</f>
        <v/>
      </c>
      <c r="D567" t="str">
        <f ca="1">IF(TODAY()&gt;=$A567,COUNTIFS('Tracking Data'!M$3:M$1000,"&lt;="&amp;C567,'Tracking Data'!N$3:N$1000,"="&amp;""),"")</f>
        <v/>
      </c>
      <c r="E567" t="str">
        <f t="shared" ca="1" si="36"/>
        <v/>
      </c>
      <c r="F567" t="str">
        <f ca="1">IF(TODAY()&gt;=$A567,COUNTIFS('Tracking Data'!N$3:N$1000,"&lt;="&amp;A567,'Tracking Data'!O$3:O$1000,"="&amp;""),"")</f>
        <v/>
      </c>
      <c r="G567" t="str">
        <f ca="1">IF(TODAY()&gt;=$A567,COUNTIFS('Tracking Data'!O$3:O$1000,"&lt;="&amp;B567,'Tracking Data'!P$3:P$1000,"="&amp;""),"")</f>
        <v/>
      </c>
      <c r="H567" t="str">
        <f t="shared" ca="1" si="37"/>
        <v/>
      </c>
      <c r="I567" t="str">
        <f ca="1">IF(TODAY()&gt;=$A567,COUNTIFS('Tracking Data'!P$3:P$1000,"&lt;="&amp;A567,'Tracking Data'!Q$3:Q$1000,"="&amp;""),"")</f>
        <v/>
      </c>
      <c r="J567" t="str">
        <f ca="1">IF(TODAY()&gt;=$A567,COUNTIFS('Tracking Data'!Q$3:Q$1000,"&lt;="&amp;B567,'Tracking Data'!R$3:R$1000,"="&amp;""),"")</f>
        <v/>
      </c>
      <c r="K567" t="str">
        <f t="shared" ca="1" si="38"/>
        <v/>
      </c>
      <c r="L567" t="str">
        <f ca="1">IF(TODAY()&gt;=A567,COUNTIFS('Tracking Data'!R$3:R$1000,"&lt;="&amp;A567),"")</f>
        <v/>
      </c>
      <c r="M567" t="str">
        <f t="shared" ca="1" si="35"/>
        <v/>
      </c>
    </row>
    <row r="568" spans="1:13" x14ac:dyDescent="0.25">
      <c r="A568" s="4">
        <v>43365</v>
      </c>
      <c r="B568" t="str">
        <f ca="1">IF(TODAY()&gt;=$A568,COUNTIFS('Tracking Data'!K$3:K$1000,"&lt;="&amp;A568,'Tracking Data'!L$3:L$1000,"="&amp;""),"")</f>
        <v/>
      </c>
      <c r="C568" t="str">
        <f ca="1">IF(TODAY()&gt;=$A568,COUNTIFS('Tracking Data'!L$3:L$1000,"&lt;="&amp;B568,'Tracking Data'!M$3:M$1000,"="&amp;""),"")</f>
        <v/>
      </c>
      <c r="D568" t="str">
        <f ca="1">IF(TODAY()&gt;=$A568,COUNTIFS('Tracking Data'!M$3:M$1000,"&lt;="&amp;C568,'Tracking Data'!N$3:N$1000,"="&amp;""),"")</f>
        <v/>
      </c>
      <c r="E568" t="str">
        <f t="shared" ca="1" si="36"/>
        <v/>
      </c>
      <c r="F568" t="str">
        <f ca="1">IF(TODAY()&gt;=$A568,COUNTIFS('Tracking Data'!N$3:N$1000,"&lt;="&amp;A568,'Tracking Data'!O$3:O$1000,"="&amp;""),"")</f>
        <v/>
      </c>
      <c r="G568" t="str">
        <f ca="1">IF(TODAY()&gt;=$A568,COUNTIFS('Tracking Data'!O$3:O$1000,"&lt;="&amp;B568,'Tracking Data'!P$3:P$1000,"="&amp;""),"")</f>
        <v/>
      </c>
      <c r="H568" t="str">
        <f t="shared" ca="1" si="37"/>
        <v/>
      </c>
      <c r="I568" t="str">
        <f ca="1">IF(TODAY()&gt;=$A568,COUNTIFS('Tracking Data'!P$3:P$1000,"&lt;="&amp;A568,'Tracking Data'!Q$3:Q$1000,"="&amp;""),"")</f>
        <v/>
      </c>
      <c r="J568" t="str">
        <f ca="1">IF(TODAY()&gt;=$A568,COUNTIFS('Tracking Data'!Q$3:Q$1000,"&lt;="&amp;B568,'Tracking Data'!R$3:R$1000,"="&amp;""),"")</f>
        <v/>
      </c>
      <c r="K568" t="str">
        <f t="shared" ca="1" si="38"/>
        <v/>
      </c>
      <c r="L568" t="str">
        <f ca="1">IF(TODAY()&gt;=A568,COUNTIFS('Tracking Data'!R$3:R$1000,"&lt;="&amp;A568),"")</f>
        <v/>
      </c>
      <c r="M568" t="str">
        <f t="shared" ca="1" si="35"/>
        <v/>
      </c>
    </row>
    <row r="569" spans="1:13" x14ac:dyDescent="0.25">
      <c r="A569" s="4">
        <v>43366</v>
      </c>
      <c r="B569" t="str">
        <f ca="1">IF(TODAY()&gt;=$A569,COUNTIFS('Tracking Data'!K$3:K$1000,"&lt;="&amp;A569,'Tracking Data'!L$3:L$1000,"="&amp;""),"")</f>
        <v/>
      </c>
      <c r="C569" t="str">
        <f ca="1">IF(TODAY()&gt;=$A569,COUNTIFS('Tracking Data'!L$3:L$1000,"&lt;="&amp;B569,'Tracking Data'!M$3:M$1000,"="&amp;""),"")</f>
        <v/>
      </c>
      <c r="D569" t="str">
        <f ca="1">IF(TODAY()&gt;=$A569,COUNTIFS('Tracking Data'!M$3:M$1000,"&lt;="&amp;C569,'Tracking Data'!N$3:N$1000,"="&amp;""),"")</f>
        <v/>
      </c>
      <c r="E569" t="str">
        <f t="shared" ca="1" si="36"/>
        <v/>
      </c>
      <c r="F569" t="str">
        <f ca="1">IF(TODAY()&gt;=$A569,COUNTIFS('Tracking Data'!N$3:N$1000,"&lt;="&amp;A569,'Tracking Data'!O$3:O$1000,"="&amp;""),"")</f>
        <v/>
      </c>
      <c r="G569" t="str">
        <f ca="1">IF(TODAY()&gt;=$A569,COUNTIFS('Tracking Data'!O$3:O$1000,"&lt;="&amp;B569,'Tracking Data'!P$3:P$1000,"="&amp;""),"")</f>
        <v/>
      </c>
      <c r="H569" t="str">
        <f t="shared" ca="1" si="37"/>
        <v/>
      </c>
      <c r="I569" t="str">
        <f ca="1">IF(TODAY()&gt;=$A569,COUNTIFS('Tracking Data'!P$3:P$1000,"&lt;="&amp;A569,'Tracking Data'!Q$3:Q$1000,"="&amp;""),"")</f>
        <v/>
      </c>
      <c r="J569" t="str">
        <f ca="1">IF(TODAY()&gt;=$A569,COUNTIFS('Tracking Data'!Q$3:Q$1000,"&lt;="&amp;B569,'Tracking Data'!R$3:R$1000,"="&amp;""),"")</f>
        <v/>
      </c>
      <c r="K569" t="str">
        <f t="shared" ca="1" si="38"/>
        <v/>
      </c>
      <c r="L569" t="str">
        <f ca="1">IF(TODAY()&gt;=A569,COUNTIFS('Tracking Data'!R$3:R$1000,"&lt;="&amp;A569),"")</f>
        <v/>
      </c>
      <c r="M569" t="str">
        <f t="shared" ca="1" si="35"/>
        <v/>
      </c>
    </row>
    <row r="570" spans="1:13" x14ac:dyDescent="0.25">
      <c r="A570" s="4">
        <v>43367</v>
      </c>
      <c r="B570" t="str">
        <f ca="1">IF(TODAY()&gt;=$A570,COUNTIFS('Tracking Data'!K$3:K$1000,"&lt;="&amp;A570,'Tracking Data'!L$3:L$1000,"="&amp;""),"")</f>
        <v/>
      </c>
      <c r="C570" t="str">
        <f ca="1">IF(TODAY()&gt;=$A570,COUNTIFS('Tracking Data'!L$3:L$1000,"&lt;="&amp;B570,'Tracking Data'!M$3:M$1000,"="&amp;""),"")</f>
        <v/>
      </c>
      <c r="D570" t="str">
        <f ca="1">IF(TODAY()&gt;=$A570,COUNTIFS('Tracking Data'!M$3:M$1000,"&lt;="&amp;C570,'Tracking Data'!N$3:N$1000,"="&amp;""),"")</f>
        <v/>
      </c>
      <c r="E570" t="str">
        <f t="shared" ca="1" si="36"/>
        <v/>
      </c>
      <c r="F570" t="str">
        <f ca="1">IF(TODAY()&gt;=$A570,COUNTIFS('Tracking Data'!N$3:N$1000,"&lt;="&amp;A570,'Tracking Data'!O$3:O$1000,"="&amp;""),"")</f>
        <v/>
      </c>
      <c r="G570" t="str">
        <f ca="1">IF(TODAY()&gt;=$A570,COUNTIFS('Tracking Data'!O$3:O$1000,"&lt;="&amp;B570,'Tracking Data'!P$3:P$1000,"="&amp;""),"")</f>
        <v/>
      </c>
      <c r="H570" t="str">
        <f t="shared" ca="1" si="37"/>
        <v/>
      </c>
      <c r="I570" t="str">
        <f ca="1">IF(TODAY()&gt;=$A570,COUNTIFS('Tracking Data'!P$3:P$1000,"&lt;="&amp;A570,'Tracking Data'!Q$3:Q$1000,"="&amp;""),"")</f>
        <v/>
      </c>
      <c r="J570" t="str">
        <f ca="1">IF(TODAY()&gt;=$A570,COUNTIFS('Tracking Data'!Q$3:Q$1000,"&lt;="&amp;B570,'Tracking Data'!R$3:R$1000,"="&amp;""),"")</f>
        <v/>
      </c>
      <c r="K570" t="str">
        <f t="shared" ca="1" si="38"/>
        <v/>
      </c>
      <c r="L570" t="str">
        <f ca="1">IF(TODAY()&gt;=A570,COUNTIFS('Tracking Data'!R$3:R$1000,"&lt;="&amp;A570),"")</f>
        <v/>
      </c>
      <c r="M570" t="str">
        <f t="shared" ca="1" si="35"/>
        <v/>
      </c>
    </row>
    <row r="571" spans="1:13" x14ac:dyDescent="0.25">
      <c r="A571" s="4">
        <v>43368</v>
      </c>
      <c r="B571" t="str">
        <f ca="1">IF(TODAY()&gt;=$A571,COUNTIFS('Tracking Data'!K$3:K$1000,"&lt;="&amp;A571,'Tracking Data'!L$3:L$1000,"="&amp;""),"")</f>
        <v/>
      </c>
      <c r="C571" t="str">
        <f ca="1">IF(TODAY()&gt;=$A571,COUNTIFS('Tracking Data'!L$3:L$1000,"&lt;="&amp;B571,'Tracking Data'!M$3:M$1000,"="&amp;""),"")</f>
        <v/>
      </c>
      <c r="D571" t="str">
        <f ca="1">IF(TODAY()&gt;=$A571,COUNTIFS('Tracking Data'!M$3:M$1000,"&lt;="&amp;C571,'Tracking Data'!N$3:N$1000,"="&amp;""),"")</f>
        <v/>
      </c>
      <c r="E571" t="str">
        <f t="shared" ca="1" si="36"/>
        <v/>
      </c>
      <c r="F571" t="str">
        <f ca="1">IF(TODAY()&gt;=$A571,COUNTIFS('Tracking Data'!N$3:N$1000,"&lt;="&amp;A571,'Tracking Data'!O$3:O$1000,"="&amp;""),"")</f>
        <v/>
      </c>
      <c r="G571" t="str">
        <f ca="1">IF(TODAY()&gt;=$A571,COUNTIFS('Tracking Data'!O$3:O$1000,"&lt;="&amp;B571,'Tracking Data'!P$3:P$1000,"="&amp;""),"")</f>
        <v/>
      </c>
      <c r="H571" t="str">
        <f t="shared" ca="1" si="37"/>
        <v/>
      </c>
      <c r="I571" t="str">
        <f ca="1">IF(TODAY()&gt;=$A571,COUNTIFS('Tracking Data'!P$3:P$1000,"&lt;="&amp;A571,'Tracking Data'!Q$3:Q$1000,"="&amp;""),"")</f>
        <v/>
      </c>
      <c r="J571" t="str">
        <f ca="1">IF(TODAY()&gt;=$A571,COUNTIFS('Tracking Data'!Q$3:Q$1000,"&lt;="&amp;B571,'Tracking Data'!R$3:R$1000,"="&amp;""),"")</f>
        <v/>
      </c>
      <c r="K571" t="str">
        <f t="shared" ca="1" si="38"/>
        <v/>
      </c>
      <c r="L571" t="str">
        <f ca="1">IF(TODAY()&gt;=A571,COUNTIFS('Tracking Data'!R$3:R$1000,"&lt;="&amp;A571),"")</f>
        <v/>
      </c>
      <c r="M571" t="str">
        <f t="shared" ca="1" si="35"/>
        <v/>
      </c>
    </row>
    <row r="572" spans="1:13" x14ac:dyDescent="0.25">
      <c r="A572" s="4">
        <v>43369</v>
      </c>
      <c r="B572" t="str">
        <f ca="1">IF(TODAY()&gt;=$A572,COUNTIFS('Tracking Data'!K$3:K$1000,"&lt;="&amp;A572,'Tracking Data'!L$3:L$1000,"="&amp;""),"")</f>
        <v/>
      </c>
      <c r="C572" t="str">
        <f ca="1">IF(TODAY()&gt;=$A572,COUNTIFS('Tracking Data'!L$3:L$1000,"&lt;="&amp;B572,'Tracking Data'!M$3:M$1000,"="&amp;""),"")</f>
        <v/>
      </c>
      <c r="D572" t="str">
        <f ca="1">IF(TODAY()&gt;=$A572,COUNTIFS('Tracking Data'!M$3:M$1000,"&lt;="&amp;C572,'Tracking Data'!N$3:N$1000,"="&amp;""),"")</f>
        <v/>
      </c>
      <c r="E572" t="str">
        <f t="shared" ca="1" si="36"/>
        <v/>
      </c>
      <c r="F572" t="str">
        <f ca="1">IF(TODAY()&gt;=$A572,COUNTIFS('Tracking Data'!N$3:N$1000,"&lt;="&amp;A572,'Tracking Data'!O$3:O$1000,"="&amp;""),"")</f>
        <v/>
      </c>
      <c r="G572" t="str">
        <f ca="1">IF(TODAY()&gt;=$A572,COUNTIFS('Tracking Data'!O$3:O$1000,"&lt;="&amp;B572,'Tracking Data'!P$3:P$1000,"="&amp;""),"")</f>
        <v/>
      </c>
      <c r="H572" t="str">
        <f t="shared" ca="1" si="37"/>
        <v/>
      </c>
      <c r="I572" t="str">
        <f ca="1">IF(TODAY()&gt;=$A572,COUNTIFS('Tracking Data'!P$3:P$1000,"&lt;="&amp;A572,'Tracking Data'!Q$3:Q$1000,"="&amp;""),"")</f>
        <v/>
      </c>
      <c r="J572" t="str">
        <f ca="1">IF(TODAY()&gt;=$A572,COUNTIFS('Tracking Data'!Q$3:Q$1000,"&lt;="&amp;B572,'Tracking Data'!R$3:R$1000,"="&amp;""),"")</f>
        <v/>
      </c>
      <c r="K572" t="str">
        <f t="shared" ca="1" si="38"/>
        <v/>
      </c>
      <c r="L572" t="str">
        <f ca="1">IF(TODAY()&gt;=A572,COUNTIFS('Tracking Data'!R$3:R$1000,"&lt;="&amp;A572),"")</f>
        <v/>
      </c>
      <c r="M572" t="str">
        <f t="shared" ca="1" si="35"/>
        <v/>
      </c>
    </row>
    <row r="573" spans="1:13" x14ac:dyDescent="0.25">
      <c r="A573" s="4">
        <v>43370</v>
      </c>
      <c r="B573" t="str">
        <f ca="1">IF(TODAY()&gt;=$A573,COUNTIFS('Tracking Data'!K$3:K$1000,"&lt;="&amp;A573,'Tracking Data'!L$3:L$1000,"="&amp;""),"")</f>
        <v/>
      </c>
      <c r="C573" t="str">
        <f ca="1">IF(TODAY()&gt;=$A573,COUNTIFS('Tracking Data'!L$3:L$1000,"&lt;="&amp;B573,'Tracking Data'!M$3:M$1000,"="&amp;""),"")</f>
        <v/>
      </c>
      <c r="D573" t="str">
        <f ca="1">IF(TODAY()&gt;=$A573,COUNTIFS('Tracking Data'!M$3:M$1000,"&lt;="&amp;C573,'Tracking Data'!N$3:N$1000,"="&amp;""),"")</f>
        <v/>
      </c>
      <c r="E573" t="str">
        <f t="shared" ca="1" si="36"/>
        <v/>
      </c>
      <c r="F573" t="str">
        <f ca="1">IF(TODAY()&gt;=$A573,COUNTIFS('Tracking Data'!N$3:N$1000,"&lt;="&amp;A573,'Tracking Data'!O$3:O$1000,"="&amp;""),"")</f>
        <v/>
      </c>
      <c r="G573" t="str">
        <f ca="1">IF(TODAY()&gt;=$A573,COUNTIFS('Tracking Data'!O$3:O$1000,"&lt;="&amp;B573,'Tracking Data'!P$3:P$1000,"="&amp;""),"")</f>
        <v/>
      </c>
      <c r="H573" t="str">
        <f t="shared" ca="1" si="37"/>
        <v/>
      </c>
      <c r="I573" t="str">
        <f ca="1">IF(TODAY()&gt;=$A573,COUNTIFS('Tracking Data'!P$3:P$1000,"&lt;="&amp;A573,'Tracking Data'!Q$3:Q$1000,"="&amp;""),"")</f>
        <v/>
      </c>
      <c r="J573" t="str">
        <f ca="1">IF(TODAY()&gt;=$A573,COUNTIFS('Tracking Data'!Q$3:Q$1000,"&lt;="&amp;B573,'Tracking Data'!R$3:R$1000,"="&amp;""),"")</f>
        <v/>
      </c>
      <c r="K573" t="str">
        <f t="shared" ca="1" si="38"/>
        <v/>
      </c>
      <c r="L573" t="str">
        <f ca="1">IF(TODAY()&gt;=A573,COUNTIFS('Tracking Data'!R$3:R$1000,"&lt;="&amp;A573),"")</f>
        <v/>
      </c>
      <c r="M573" t="str">
        <f t="shared" ca="1" si="35"/>
        <v/>
      </c>
    </row>
    <row r="574" spans="1:13" x14ac:dyDescent="0.25">
      <c r="A574" s="4">
        <v>43371</v>
      </c>
      <c r="B574" t="str">
        <f ca="1">IF(TODAY()&gt;=$A574,COUNTIFS('Tracking Data'!K$3:K$1000,"&lt;="&amp;A574,'Tracking Data'!L$3:L$1000,"="&amp;""),"")</f>
        <v/>
      </c>
      <c r="C574" t="str">
        <f ca="1">IF(TODAY()&gt;=$A574,COUNTIFS('Tracking Data'!L$3:L$1000,"&lt;="&amp;B574,'Tracking Data'!M$3:M$1000,"="&amp;""),"")</f>
        <v/>
      </c>
      <c r="D574" t="str">
        <f ca="1">IF(TODAY()&gt;=$A574,COUNTIFS('Tracking Data'!M$3:M$1000,"&lt;="&amp;C574,'Tracking Data'!N$3:N$1000,"="&amp;""),"")</f>
        <v/>
      </c>
      <c r="E574" t="str">
        <f t="shared" ca="1" si="36"/>
        <v/>
      </c>
      <c r="F574" t="str">
        <f ca="1">IF(TODAY()&gt;=$A574,COUNTIFS('Tracking Data'!N$3:N$1000,"&lt;="&amp;A574,'Tracking Data'!O$3:O$1000,"="&amp;""),"")</f>
        <v/>
      </c>
      <c r="G574" t="str">
        <f ca="1">IF(TODAY()&gt;=$A574,COUNTIFS('Tracking Data'!O$3:O$1000,"&lt;="&amp;B574,'Tracking Data'!P$3:P$1000,"="&amp;""),"")</f>
        <v/>
      </c>
      <c r="H574" t="str">
        <f t="shared" ca="1" si="37"/>
        <v/>
      </c>
      <c r="I574" t="str">
        <f ca="1">IF(TODAY()&gt;=$A574,COUNTIFS('Tracking Data'!P$3:P$1000,"&lt;="&amp;A574,'Tracking Data'!Q$3:Q$1000,"="&amp;""),"")</f>
        <v/>
      </c>
      <c r="J574" t="str">
        <f ca="1">IF(TODAY()&gt;=$A574,COUNTIFS('Tracking Data'!Q$3:Q$1000,"&lt;="&amp;B574,'Tracking Data'!R$3:R$1000,"="&amp;""),"")</f>
        <v/>
      </c>
      <c r="K574" t="str">
        <f t="shared" ca="1" si="38"/>
        <v/>
      </c>
      <c r="L574" t="str">
        <f ca="1">IF(TODAY()&gt;=A574,COUNTIFS('Tracking Data'!R$3:R$1000,"&lt;="&amp;A574),"")</f>
        <v/>
      </c>
      <c r="M574" t="str">
        <f t="shared" ca="1" si="35"/>
        <v/>
      </c>
    </row>
    <row r="575" spans="1:13" x14ac:dyDescent="0.25">
      <c r="A575" s="4">
        <v>43372</v>
      </c>
      <c r="B575" t="str">
        <f ca="1">IF(TODAY()&gt;=$A575,COUNTIFS('Tracking Data'!K$3:K$1000,"&lt;="&amp;A575,'Tracking Data'!L$3:L$1000,"="&amp;""),"")</f>
        <v/>
      </c>
      <c r="C575" t="str">
        <f ca="1">IF(TODAY()&gt;=$A575,COUNTIFS('Tracking Data'!L$3:L$1000,"&lt;="&amp;B575,'Tracking Data'!M$3:M$1000,"="&amp;""),"")</f>
        <v/>
      </c>
      <c r="D575" t="str">
        <f ca="1">IF(TODAY()&gt;=$A575,COUNTIFS('Tracking Data'!M$3:M$1000,"&lt;="&amp;C575,'Tracking Data'!N$3:N$1000,"="&amp;""),"")</f>
        <v/>
      </c>
      <c r="E575" t="str">
        <f t="shared" ca="1" si="36"/>
        <v/>
      </c>
      <c r="F575" t="str">
        <f ca="1">IF(TODAY()&gt;=$A575,COUNTIFS('Tracking Data'!N$3:N$1000,"&lt;="&amp;A575,'Tracking Data'!O$3:O$1000,"="&amp;""),"")</f>
        <v/>
      </c>
      <c r="G575" t="str">
        <f ca="1">IF(TODAY()&gt;=$A575,COUNTIFS('Tracking Data'!O$3:O$1000,"&lt;="&amp;B575,'Tracking Data'!P$3:P$1000,"="&amp;""),"")</f>
        <v/>
      </c>
      <c r="H575" t="str">
        <f t="shared" ca="1" si="37"/>
        <v/>
      </c>
      <c r="I575" t="str">
        <f ca="1">IF(TODAY()&gt;=$A575,COUNTIFS('Tracking Data'!P$3:P$1000,"&lt;="&amp;A575,'Tracking Data'!Q$3:Q$1000,"="&amp;""),"")</f>
        <v/>
      </c>
      <c r="J575" t="str">
        <f ca="1">IF(TODAY()&gt;=$A575,COUNTIFS('Tracking Data'!Q$3:Q$1000,"&lt;="&amp;B575,'Tracking Data'!R$3:R$1000,"="&amp;""),"")</f>
        <v/>
      </c>
      <c r="K575" t="str">
        <f t="shared" ca="1" si="38"/>
        <v/>
      </c>
      <c r="L575" t="str">
        <f ca="1">IF(TODAY()&gt;=A575,COUNTIFS('Tracking Data'!R$3:R$1000,"&lt;="&amp;A575),"")</f>
        <v/>
      </c>
      <c r="M575" t="str">
        <f t="shared" ca="1" si="35"/>
        <v/>
      </c>
    </row>
    <row r="576" spans="1:13" x14ac:dyDescent="0.25">
      <c r="A576" s="4">
        <v>43373</v>
      </c>
      <c r="B576" t="str">
        <f ca="1">IF(TODAY()&gt;=$A576,COUNTIFS('Tracking Data'!K$3:K$1000,"&lt;="&amp;A576,'Tracking Data'!L$3:L$1000,"="&amp;""),"")</f>
        <v/>
      </c>
      <c r="C576" t="str">
        <f ca="1">IF(TODAY()&gt;=$A576,COUNTIFS('Tracking Data'!L$3:L$1000,"&lt;="&amp;B576,'Tracking Data'!M$3:M$1000,"="&amp;""),"")</f>
        <v/>
      </c>
      <c r="D576" t="str">
        <f ca="1">IF(TODAY()&gt;=$A576,COUNTIFS('Tracking Data'!M$3:M$1000,"&lt;="&amp;C576,'Tracking Data'!N$3:N$1000,"="&amp;""),"")</f>
        <v/>
      </c>
      <c r="E576" t="str">
        <f t="shared" ca="1" si="36"/>
        <v/>
      </c>
      <c r="F576" t="str">
        <f ca="1">IF(TODAY()&gt;=$A576,COUNTIFS('Tracking Data'!N$3:N$1000,"&lt;="&amp;A576,'Tracking Data'!O$3:O$1000,"="&amp;""),"")</f>
        <v/>
      </c>
      <c r="G576" t="str">
        <f ca="1">IF(TODAY()&gt;=$A576,COUNTIFS('Tracking Data'!O$3:O$1000,"&lt;="&amp;B576,'Tracking Data'!P$3:P$1000,"="&amp;""),"")</f>
        <v/>
      </c>
      <c r="H576" t="str">
        <f t="shared" ca="1" si="37"/>
        <v/>
      </c>
      <c r="I576" t="str">
        <f ca="1">IF(TODAY()&gt;=$A576,COUNTIFS('Tracking Data'!P$3:P$1000,"&lt;="&amp;A576,'Tracking Data'!Q$3:Q$1000,"="&amp;""),"")</f>
        <v/>
      </c>
      <c r="J576" t="str">
        <f ca="1">IF(TODAY()&gt;=$A576,COUNTIFS('Tracking Data'!Q$3:Q$1000,"&lt;="&amp;B576,'Tracking Data'!R$3:R$1000,"="&amp;""),"")</f>
        <v/>
      </c>
      <c r="K576" t="str">
        <f t="shared" ca="1" si="38"/>
        <v/>
      </c>
      <c r="L576" t="str">
        <f ca="1">IF(TODAY()&gt;=A576,COUNTIFS('Tracking Data'!R$3:R$1000,"&lt;="&amp;A576),"")</f>
        <v/>
      </c>
      <c r="M576" t="str">
        <f t="shared" ca="1" si="35"/>
        <v/>
      </c>
    </row>
    <row r="577" spans="1:13" x14ac:dyDescent="0.25">
      <c r="A577" s="4">
        <v>43374</v>
      </c>
      <c r="B577" t="str">
        <f ca="1">IF(TODAY()&gt;=$A577,COUNTIFS('Tracking Data'!K$3:K$1000,"&lt;="&amp;A577,'Tracking Data'!L$3:L$1000,"="&amp;""),"")</f>
        <v/>
      </c>
      <c r="C577" t="str">
        <f ca="1">IF(TODAY()&gt;=$A577,COUNTIFS('Tracking Data'!L$3:L$1000,"&lt;="&amp;B577,'Tracking Data'!M$3:M$1000,"="&amp;""),"")</f>
        <v/>
      </c>
      <c r="D577" t="str">
        <f ca="1">IF(TODAY()&gt;=$A577,COUNTIFS('Tracking Data'!M$3:M$1000,"&lt;="&amp;C577,'Tracking Data'!N$3:N$1000,"="&amp;""),"")</f>
        <v/>
      </c>
      <c r="E577" t="str">
        <f t="shared" ca="1" si="36"/>
        <v/>
      </c>
      <c r="F577" t="str">
        <f ca="1">IF(TODAY()&gt;=$A577,COUNTIFS('Tracking Data'!N$3:N$1000,"&lt;="&amp;A577,'Tracking Data'!O$3:O$1000,"="&amp;""),"")</f>
        <v/>
      </c>
      <c r="G577" t="str">
        <f ca="1">IF(TODAY()&gt;=$A577,COUNTIFS('Tracking Data'!O$3:O$1000,"&lt;="&amp;B577,'Tracking Data'!P$3:P$1000,"="&amp;""),"")</f>
        <v/>
      </c>
      <c r="H577" t="str">
        <f t="shared" ca="1" si="37"/>
        <v/>
      </c>
      <c r="I577" t="str">
        <f ca="1">IF(TODAY()&gt;=$A577,COUNTIFS('Tracking Data'!P$3:P$1000,"&lt;="&amp;A577,'Tracking Data'!Q$3:Q$1000,"="&amp;""),"")</f>
        <v/>
      </c>
      <c r="J577" t="str">
        <f ca="1">IF(TODAY()&gt;=$A577,COUNTIFS('Tracking Data'!Q$3:Q$1000,"&lt;="&amp;B577,'Tracking Data'!R$3:R$1000,"="&amp;""),"")</f>
        <v/>
      </c>
      <c r="K577" t="str">
        <f t="shared" ca="1" si="38"/>
        <v/>
      </c>
      <c r="L577" t="str">
        <f ca="1">IF(TODAY()&gt;=A577,COUNTIFS('Tracking Data'!R$3:R$1000,"&lt;="&amp;A577),"")</f>
        <v/>
      </c>
      <c r="M577" t="str">
        <f t="shared" ca="1" si="35"/>
        <v/>
      </c>
    </row>
    <row r="578" spans="1:13" x14ac:dyDescent="0.25">
      <c r="A578" s="4">
        <v>43375</v>
      </c>
      <c r="B578" t="str">
        <f ca="1">IF(TODAY()&gt;=$A578,COUNTIFS('Tracking Data'!K$3:K$1000,"&lt;="&amp;A578,'Tracking Data'!L$3:L$1000,"="&amp;""),"")</f>
        <v/>
      </c>
      <c r="C578" t="str">
        <f ca="1">IF(TODAY()&gt;=$A578,COUNTIFS('Tracking Data'!L$3:L$1000,"&lt;="&amp;B578,'Tracking Data'!M$3:M$1000,"="&amp;""),"")</f>
        <v/>
      </c>
      <c r="D578" t="str">
        <f ca="1">IF(TODAY()&gt;=$A578,COUNTIFS('Tracking Data'!M$3:M$1000,"&lt;="&amp;C578,'Tracking Data'!N$3:N$1000,"="&amp;""),"")</f>
        <v/>
      </c>
      <c r="E578" t="str">
        <f t="shared" ca="1" si="36"/>
        <v/>
      </c>
      <c r="F578" t="str">
        <f ca="1">IF(TODAY()&gt;=$A578,COUNTIFS('Tracking Data'!N$3:N$1000,"&lt;="&amp;A578,'Tracking Data'!O$3:O$1000,"="&amp;""),"")</f>
        <v/>
      </c>
      <c r="G578" t="str">
        <f ca="1">IF(TODAY()&gt;=$A578,COUNTIFS('Tracking Data'!O$3:O$1000,"&lt;="&amp;B578,'Tracking Data'!P$3:P$1000,"="&amp;""),"")</f>
        <v/>
      </c>
      <c r="H578" t="str">
        <f t="shared" ca="1" si="37"/>
        <v/>
      </c>
      <c r="I578" t="str">
        <f ca="1">IF(TODAY()&gt;=$A578,COUNTIFS('Tracking Data'!P$3:P$1000,"&lt;="&amp;A578,'Tracking Data'!Q$3:Q$1000,"="&amp;""),"")</f>
        <v/>
      </c>
      <c r="J578" t="str">
        <f ca="1">IF(TODAY()&gt;=$A578,COUNTIFS('Tracking Data'!Q$3:Q$1000,"&lt;="&amp;B578,'Tracking Data'!R$3:R$1000,"="&amp;""),"")</f>
        <v/>
      </c>
      <c r="K578" t="str">
        <f t="shared" ca="1" si="38"/>
        <v/>
      </c>
      <c r="L578" t="str">
        <f ca="1">IF(TODAY()&gt;=A578,COUNTIFS('Tracking Data'!R$3:R$1000,"&lt;="&amp;A578),"")</f>
        <v/>
      </c>
      <c r="M578" t="str">
        <f t="shared" ca="1" si="35"/>
        <v/>
      </c>
    </row>
    <row r="579" spans="1:13" x14ac:dyDescent="0.25">
      <c r="A579" s="4">
        <v>43376</v>
      </c>
      <c r="B579" t="str">
        <f ca="1">IF(TODAY()&gt;=$A579,COUNTIFS('Tracking Data'!K$3:K$1000,"&lt;="&amp;A579,'Tracking Data'!L$3:L$1000,"="&amp;""),"")</f>
        <v/>
      </c>
      <c r="C579" t="str">
        <f ca="1">IF(TODAY()&gt;=$A579,COUNTIFS('Tracking Data'!L$3:L$1000,"&lt;="&amp;B579,'Tracking Data'!M$3:M$1000,"="&amp;""),"")</f>
        <v/>
      </c>
      <c r="D579" t="str">
        <f ca="1">IF(TODAY()&gt;=$A579,COUNTIFS('Tracking Data'!M$3:M$1000,"&lt;="&amp;C579,'Tracking Data'!N$3:N$1000,"="&amp;""),"")</f>
        <v/>
      </c>
      <c r="E579" t="str">
        <f t="shared" ca="1" si="36"/>
        <v/>
      </c>
      <c r="F579" t="str">
        <f ca="1">IF(TODAY()&gt;=$A579,COUNTIFS('Tracking Data'!N$3:N$1000,"&lt;="&amp;A579,'Tracking Data'!O$3:O$1000,"="&amp;""),"")</f>
        <v/>
      </c>
      <c r="G579" t="str">
        <f ca="1">IF(TODAY()&gt;=$A579,COUNTIFS('Tracking Data'!O$3:O$1000,"&lt;="&amp;B579,'Tracking Data'!P$3:P$1000,"="&amp;""),"")</f>
        <v/>
      </c>
      <c r="H579" t="str">
        <f t="shared" ca="1" si="37"/>
        <v/>
      </c>
      <c r="I579" t="str">
        <f ca="1">IF(TODAY()&gt;=$A579,COUNTIFS('Tracking Data'!P$3:P$1000,"&lt;="&amp;A579,'Tracking Data'!Q$3:Q$1000,"="&amp;""),"")</f>
        <v/>
      </c>
      <c r="J579" t="str">
        <f ca="1">IF(TODAY()&gt;=$A579,COUNTIFS('Tracking Data'!Q$3:Q$1000,"&lt;="&amp;B579,'Tracking Data'!R$3:R$1000,"="&amp;""),"")</f>
        <v/>
      </c>
      <c r="K579" t="str">
        <f t="shared" ca="1" si="38"/>
        <v/>
      </c>
      <c r="L579" t="str">
        <f ca="1">IF(TODAY()&gt;=A579,COUNTIFS('Tracking Data'!R$3:R$1000,"&lt;="&amp;A579),"")</f>
        <v/>
      </c>
      <c r="M579" t="str">
        <f t="shared" ca="1" si="35"/>
        <v/>
      </c>
    </row>
    <row r="580" spans="1:13" x14ac:dyDescent="0.25">
      <c r="A580" s="4">
        <v>43377</v>
      </c>
      <c r="B580" t="str">
        <f ca="1">IF(TODAY()&gt;=$A580,COUNTIFS('Tracking Data'!K$3:K$1000,"&lt;="&amp;A580,'Tracking Data'!L$3:L$1000,"="&amp;""),"")</f>
        <v/>
      </c>
      <c r="C580" t="str">
        <f ca="1">IF(TODAY()&gt;=$A580,COUNTIFS('Tracking Data'!L$3:L$1000,"&lt;="&amp;B580,'Tracking Data'!M$3:M$1000,"="&amp;""),"")</f>
        <v/>
      </c>
      <c r="D580" t="str">
        <f ca="1">IF(TODAY()&gt;=$A580,COUNTIFS('Tracking Data'!M$3:M$1000,"&lt;="&amp;C580,'Tracking Data'!N$3:N$1000,"="&amp;""),"")</f>
        <v/>
      </c>
      <c r="E580" t="str">
        <f t="shared" ca="1" si="36"/>
        <v/>
      </c>
      <c r="F580" t="str">
        <f ca="1">IF(TODAY()&gt;=$A580,COUNTIFS('Tracking Data'!N$3:N$1000,"&lt;="&amp;A580,'Tracking Data'!O$3:O$1000,"="&amp;""),"")</f>
        <v/>
      </c>
      <c r="G580" t="str">
        <f ca="1">IF(TODAY()&gt;=$A580,COUNTIFS('Tracking Data'!O$3:O$1000,"&lt;="&amp;B580,'Tracking Data'!P$3:P$1000,"="&amp;""),"")</f>
        <v/>
      </c>
      <c r="H580" t="str">
        <f t="shared" ca="1" si="37"/>
        <v/>
      </c>
      <c r="I580" t="str">
        <f ca="1">IF(TODAY()&gt;=$A580,COUNTIFS('Tracking Data'!P$3:P$1000,"&lt;="&amp;A580,'Tracking Data'!Q$3:Q$1000,"="&amp;""),"")</f>
        <v/>
      </c>
      <c r="J580" t="str">
        <f ca="1">IF(TODAY()&gt;=$A580,COUNTIFS('Tracking Data'!Q$3:Q$1000,"&lt;="&amp;B580,'Tracking Data'!R$3:R$1000,"="&amp;""),"")</f>
        <v/>
      </c>
      <c r="K580" t="str">
        <f t="shared" ca="1" si="38"/>
        <v/>
      </c>
      <c r="L580" t="str">
        <f ca="1">IF(TODAY()&gt;=A580,COUNTIFS('Tracking Data'!R$3:R$1000,"&lt;="&amp;A580),"")</f>
        <v/>
      </c>
      <c r="M580" t="str">
        <f t="shared" ref="M580:M634" ca="1" si="39">IF(TODAY()&gt;=A580,B580+E580+H580+K580+L580-L579,"")</f>
        <v/>
      </c>
    </row>
    <row r="581" spans="1:13" x14ac:dyDescent="0.25">
      <c r="A581" s="4">
        <v>43378</v>
      </c>
      <c r="B581" t="str">
        <f ca="1">IF(TODAY()&gt;=$A581,COUNTIFS('Tracking Data'!K$3:K$1000,"&lt;="&amp;A581,'Tracking Data'!L$3:L$1000,"="&amp;""),"")</f>
        <v/>
      </c>
      <c r="C581" t="str">
        <f ca="1">IF(TODAY()&gt;=$A581,COUNTIFS('Tracking Data'!L$3:L$1000,"&lt;="&amp;B581,'Tracking Data'!M$3:M$1000,"="&amp;""),"")</f>
        <v/>
      </c>
      <c r="D581" t="str">
        <f ca="1">IF(TODAY()&gt;=$A581,COUNTIFS('Tracking Data'!M$3:M$1000,"&lt;="&amp;C581,'Tracking Data'!N$3:N$1000,"="&amp;""),"")</f>
        <v/>
      </c>
      <c r="E581" t="str">
        <f t="shared" ca="1" si="36"/>
        <v/>
      </c>
      <c r="F581" t="str">
        <f ca="1">IF(TODAY()&gt;=$A581,COUNTIFS('Tracking Data'!N$3:N$1000,"&lt;="&amp;A581,'Tracking Data'!O$3:O$1000,"="&amp;""),"")</f>
        <v/>
      </c>
      <c r="G581" t="str">
        <f ca="1">IF(TODAY()&gt;=$A581,COUNTIFS('Tracking Data'!O$3:O$1000,"&lt;="&amp;B581,'Tracking Data'!P$3:P$1000,"="&amp;""),"")</f>
        <v/>
      </c>
      <c r="H581" t="str">
        <f t="shared" ca="1" si="37"/>
        <v/>
      </c>
      <c r="I581" t="str">
        <f ca="1">IF(TODAY()&gt;=$A581,COUNTIFS('Tracking Data'!P$3:P$1000,"&lt;="&amp;A581,'Tracking Data'!Q$3:Q$1000,"="&amp;""),"")</f>
        <v/>
      </c>
      <c r="J581" t="str">
        <f ca="1">IF(TODAY()&gt;=$A581,COUNTIFS('Tracking Data'!Q$3:Q$1000,"&lt;="&amp;B581,'Tracking Data'!R$3:R$1000,"="&amp;""),"")</f>
        <v/>
      </c>
      <c r="K581" t="str">
        <f t="shared" ca="1" si="38"/>
        <v/>
      </c>
      <c r="L581" t="str">
        <f ca="1">IF(TODAY()&gt;=A581,COUNTIFS('Tracking Data'!R$3:R$1000,"&lt;="&amp;A581),"")</f>
        <v/>
      </c>
      <c r="M581" t="str">
        <f t="shared" ca="1" si="39"/>
        <v/>
      </c>
    </row>
    <row r="582" spans="1:13" x14ac:dyDescent="0.25">
      <c r="A582" s="4">
        <v>43379</v>
      </c>
      <c r="B582" t="str">
        <f ca="1">IF(TODAY()&gt;=$A582,COUNTIFS('Tracking Data'!K$3:K$1000,"&lt;="&amp;A582,'Tracking Data'!L$3:L$1000,"="&amp;""),"")</f>
        <v/>
      </c>
      <c r="C582" t="str">
        <f ca="1">IF(TODAY()&gt;=$A582,COUNTIFS('Tracking Data'!L$3:L$1000,"&lt;="&amp;B582,'Tracking Data'!M$3:M$1000,"="&amp;""),"")</f>
        <v/>
      </c>
      <c r="D582" t="str">
        <f ca="1">IF(TODAY()&gt;=$A582,COUNTIFS('Tracking Data'!M$3:M$1000,"&lt;="&amp;C582,'Tracking Data'!N$3:N$1000,"="&amp;""),"")</f>
        <v/>
      </c>
      <c r="E582" t="str">
        <f t="shared" ca="1" si="36"/>
        <v/>
      </c>
      <c r="F582" t="str">
        <f ca="1">IF(TODAY()&gt;=$A582,COUNTIFS('Tracking Data'!N$3:N$1000,"&lt;="&amp;A582,'Tracking Data'!O$3:O$1000,"="&amp;""),"")</f>
        <v/>
      </c>
      <c r="G582" t="str">
        <f ca="1">IF(TODAY()&gt;=$A582,COUNTIFS('Tracking Data'!O$3:O$1000,"&lt;="&amp;B582,'Tracking Data'!P$3:P$1000,"="&amp;""),"")</f>
        <v/>
      </c>
      <c r="H582" t="str">
        <f t="shared" ca="1" si="37"/>
        <v/>
      </c>
      <c r="I582" t="str">
        <f ca="1">IF(TODAY()&gt;=$A582,COUNTIFS('Tracking Data'!P$3:P$1000,"&lt;="&amp;A582,'Tracking Data'!Q$3:Q$1000,"="&amp;""),"")</f>
        <v/>
      </c>
      <c r="J582" t="str">
        <f ca="1">IF(TODAY()&gt;=$A582,COUNTIFS('Tracking Data'!Q$3:Q$1000,"&lt;="&amp;B582,'Tracking Data'!R$3:R$1000,"="&amp;""),"")</f>
        <v/>
      </c>
      <c r="K582" t="str">
        <f t="shared" ca="1" si="38"/>
        <v/>
      </c>
      <c r="L582" t="str">
        <f ca="1">IF(TODAY()&gt;=A582,COUNTIFS('Tracking Data'!R$3:R$1000,"&lt;="&amp;A582),"")</f>
        <v/>
      </c>
      <c r="M582" t="str">
        <f t="shared" ca="1" si="39"/>
        <v/>
      </c>
    </row>
    <row r="583" spans="1:13" x14ac:dyDescent="0.25">
      <c r="A583" s="4">
        <v>43380</v>
      </c>
      <c r="B583" t="str">
        <f ca="1">IF(TODAY()&gt;=$A583,COUNTIFS('Tracking Data'!K$3:K$1000,"&lt;="&amp;A583,'Tracking Data'!L$3:L$1000,"="&amp;""),"")</f>
        <v/>
      </c>
      <c r="C583" t="str">
        <f ca="1">IF(TODAY()&gt;=$A583,COUNTIFS('Tracking Data'!L$3:L$1000,"&lt;="&amp;B583,'Tracking Data'!M$3:M$1000,"="&amp;""),"")</f>
        <v/>
      </c>
      <c r="D583" t="str">
        <f ca="1">IF(TODAY()&gt;=$A583,COUNTIFS('Tracking Data'!M$3:M$1000,"&lt;="&amp;C583,'Tracking Data'!N$3:N$1000,"="&amp;""),"")</f>
        <v/>
      </c>
      <c r="E583" t="str">
        <f t="shared" ca="1" si="36"/>
        <v/>
      </c>
      <c r="F583" t="str">
        <f ca="1">IF(TODAY()&gt;=$A583,COUNTIFS('Tracking Data'!N$3:N$1000,"&lt;="&amp;A583,'Tracking Data'!O$3:O$1000,"="&amp;""),"")</f>
        <v/>
      </c>
      <c r="G583" t="str">
        <f ca="1">IF(TODAY()&gt;=$A583,COUNTIFS('Tracking Data'!O$3:O$1000,"&lt;="&amp;B583,'Tracking Data'!P$3:P$1000,"="&amp;""),"")</f>
        <v/>
      </c>
      <c r="H583" t="str">
        <f t="shared" ca="1" si="37"/>
        <v/>
      </c>
      <c r="I583" t="str">
        <f ca="1">IF(TODAY()&gt;=$A583,COUNTIFS('Tracking Data'!P$3:P$1000,"&lt;="&amp;A583,'Tracking Data'!Q$3:Q$1000,"="&amp;""),"")</f>
        <v/>
      </c>
      <c r="J583" t="str">
        <f ca="1">IF(TODAY()&gt;=$A583,COUNTIFS('Tracking Data'!Q$3:Q$1000,"&lt;="&amp;B583,'Tracking Data'!R$3:R$1000,"="&amp;""),"")</f>
        <v/>
      </c>
      <c r="K583" t="str">
        <f t="shared" ca="1" si="38"/>
        <v/>
      </c>
      <c r="L583" t="str">
        <f ca="1">IF(TODAY()&gt;=A583,COUNTIFS('Tracking Data'!R$3:R$1000,"&lt;="&amp;A583),"")</f>
        <v/>
      </c>
      <c r="M583" t="str">
        <f t="shared" ca="1" si="39"/>
        <v/>
      </c>
    </row>
    <row r="584" spans="1:13" x14ac:dyDescent="0.25">
      <c r="A584" s="4">
        <v>43381</v>
      </c>
      <c r="B584" t="str">
        <f ca="1">IF(TODAY()&gt;=$A584,COUNTIFS('Tracking Data'!K$3:K$1000,"&lt;="&amp;A584,'Tracking Data'!L$3:L$1000,"="&amp;""),"")</f>
        <v/>
      </c>
      <c r="C584" t="str">
        <f ca="1">IF(TODAY()&gt;=$A584,COUNTIFS('Tracking Data'!L$3:L$1000,"&lt;="&amp;B584,'Tracking Data'!M$3:M$1000,"="&amp;""),"")</f>
        <v/>
      </c>
      <c r="D584" t="str">
        <f ca="1">IF(TODAY()&gt;=$A584,COUNTIFS('Tracking Data'!M$3:M$1000,"&lt;="&amp;C584,'Tracking Data'!N$3:N$1000,"="&amp;""),"")</f>
        <v/>
      </c>
      <c r="E584" t="str">
        <f t="shared" ca="1" si="36"/>
        <v/>
      </c>
      <c r="F584" t="str">
        <f ca="1">IF(TODAY()&gt;=$A584,COUNTIFS('Tracking Data'!N$3:N$1000,"&lt;="&amp;A584,'Tracking Data'!O$3:O$1000,"="&amp;""),"")</f>
        <v/>
      </c>
      <c r="G584" t="str">
        <f ca="1">IF(TODAY()&gt;=$A584,COUNTIFS('Tracking Data'!O$3:O$1000,"&lt;="&amp;B584,'Tracking Data'!P$3:P$1000,"="&amp;""),"")</f>
        <v/>
      </c>
      <c r="H584" t="str">
        <f t="shared" ca="1" si="37"/>
        <v/>
      </c>
      <c r="I584" t="str">
        <f ca="1">IF(TODAY()&gt;=$A584,COUNTIFS('Tracking Data'!P$3:P$1000,"&lt;="&amp;A584,'Tracking Data'!Q$3:Q$1000,"="&amp;""),"")</f>
        <v/>
      </c>
      <c r="J584" t="str">
        <f ca="1">IF(TODAY()&gt;=$A584,COUNTIFS('Tracking Data'!Q$3:Q$1000,"&lt;="&amp;B584,'Tracking Data'!R$3:R$1000,"="&amp;""),"")</f>
        <v/>
      </c>
      <c r="K584" t="str">
        <f t="shared" ca="1" si="38"/>
        <v/>
      </c>
      <c r="L584" t="str">
        <f ca="1">IF(TODAY()&gt;=A584,COUNTIFS('Tracking Data'!R$3:R$1000,"&lt;="&amp;A584),"")</f>
        <v/>
      </c>
      <c r="M584" t="str">
        <f t="shared" ca="1" si="39"/>
        <v/>
      </c>
    </row>
    <row r="585" spans="1:13" x14ac:dyDescent="0.25">
      <c r="A585" s="4">
        <v>43382</v>
      </c>
      <c r="B585" t="str">
        <f ca="1">IF(TODAY()&gt;=$A585,COUNTIFS('Tracking Data'!K$3:K$1000,"&lt;="&amp;A585,'Tracking Data'!L$3:L$1000,"="&amp;""),"")</f>
        <v/>
      </c>
      <c r="C585" t="str">
        <f ca="1">IF(TODAY()&gt;=$A585,COUNTIFS('Tracking Data'!L$3:L$1000,"&lt;="&amp;B585,'Tracking Data'!M$3:M$1000,"="&amp;""),"")</f>
        <v/>
      </c>
      <c r="D585" t="str">
        <f ca="1">IF(TODAY()&gt;=$A585,COUNTIFS('Tracking Data'!M$3:M$1000,"&lt;="&amp;C585,'Tracking Data'!N$3:N$1000,"="&amp;""),"")</f>
        <v/>
      </c>
      <c r="E585" t="str">
        <f t="shared" ca="1" si="36"/>
        <v/>
      </c>
      <c r="F585" t="str">
        <f ca="1">IF(TODAY()&gt;=$A585,COUNTIFS('Tracking Data'!N$3:N$1000,"&lt;="&amp;A585,'Tracking Data'!O$3:O$1000,"="&amp;""),"")</f>
        <v/>
      </c>
      <c r="G585" t="str">
        <f ca="1">IF(TODAY()&gt;=$A585,COUNTIFS('Tracking Data'!O$3:O$1000,"&lt;="&amp;B585,'Tracking Data'!P$3:P$1000,"="&amp;""),"")</f>
        <v/>
      </c>
      <c r="H585" t="str">
        <f t="shared" ca="1" si="37"/>
        <v/>
      </c>
      <c r="I585" t="str">
        <f ca="1">IF(TODAY()&gt;=$A585,COUNTIFS('Tracking Data'!P$3:P$1000,"&lt;="&amp;A585,'Tracking Data'!Q$3:Q$1000,"="&amp;""),"")</f>
        <v/>
      </c>
      <c r="J585" t="str">
        <f ca="1">IF(TODAY()&gt;=$A585,COUNTIFS('Tracking Data'!Q$3:Q$1000,"&lt;="&amp;B585,'Tracking Data'!R$3:R$1000,"="&amp;""),"")</f>
        <v/>
      </c>
      <c r="K585" t="str">
        <f t="shared" ca="1" si="38"/>
        <v/>
      </c>
      <c r="L585" t="str">
        <f ca="1">IF(TODAY()&gt;=A585,COUNTIFS('Tracking Data'!R$3:R$1000,"&lt;="&amp;A585),"")</f>
        <v/>
      </c>
      <c r="M585" t="str">
        <f t="shared" ca="1" si="39"/>
        <v/>
      </c>
    </row>
    <row r="586" spans="1:13" x14ac:dyDescent="0.25">
      <c r="A586" s="4">
        <v>43383</v>
      </c>
      <c r="B586" t="str">
        <f ca="1">IF(TODAY()&gt;=$A586,COUNTIFS('Tracking Data'!K$3:K$1000,"&lt;="&amp;A586,'Tracking Data'!L$3:L$1000,"="&amp;""),"")</f>
        <v/>
      </c>
      <c r="C586" t="str">
        <f ca="1">IF(TODAY()&gt;=$A586,COUNTIFS('Tracking Data'!L$3:L$1000,"&lt;="&amp;B586,'Tracking Data'!M$3:M$1000,"="&amp;""),"")</f>
        <v/>
      </c>
      <c r="D586" t="str">
        <f ca="1">IF(TODAY()&gt;=$A586,COUNTIFS('Tracking Data'!M$3:M$1000,"&lt;="&amp;C586,'Tracking Data'!N$3:N$1000,"="&amp;""),"")</f>
        <v/>
      </c>
      <c r="E586" t="str">
        <f t="shared" ca="1" si="36"/>
        <v/>
      </c>
      <c r="F586" t="str">
        <f ca="1">IF(TODAY()&gt;=$A586,COUNTIFS('Tracking Data'!N$3:N$1000,"&lt;="&amp;A586,'Tracking Data'!O$3:O$1000,"="&amp;""),"")</f>
        <v/>
      </c>
      <c r="G586" t="str">
        <f ca="1">IF(TODAY()&gt;=$A586,COUNTIFS('Tracking Data'!O$3:O$1000,"&lt;="&amp;B586,'Tracking Data'!P$3:P$1000,"="&amp;""),"")</f>
        <v/>
      </c>
      <c r="H586" t="str">
        <f t="shared" ca="1" si="37"/>
        <v/>
      </c>
      <c r="I586" t="str">
        <f ca="1">IF(TODAY()&gt;=$A586,COUNTIFS('Tracking Data'!P$3:P$1000,"&lt;="&amp;A586,'Tracking Data'!Q$3:Q$1000,"="&amp;""),"")</f>
        <v/>
      </c>
      <c r="J586" t="str">
        <f ca="1">IF(TODAY()&gt;=$A586,COUNTIFS('Tracking Data'!Q$3:Q$1000,"&lt;="&amp;B586,'Tracking Data'!R$3:R$1000,"="&amp;""),"")</f>
        <v/>
      </c>
      <c r="K586" t="str">
        <f t="shared" ca="1" si="38"/>
        <v/>
      </c>
      <c r="L586" t="str">
        <f ca="1">IF(TODAY()&gt;=A586,COUNTIFS('Tracking Data'!R$3:R$1000,"&lt;="&amp;A586),"")</f>
        <v/>
      </c>
      <c r="M586" t="str">
        <f t="shared" ca="1" si="39"/>
        <v/>
      </c>
    </row>
    <row r="587" spans="1:13" x14ac:dyDescent="0.25">
      <c r="A587" s="4">
        <v>43384</v>
      </c>
      <c r="B587" t="str">
        <f ca="1">IF(TODAY()&gt;=$A587,COUNTIFS('Tracking Data'!K$3:K$1000,"&lt;="&amp;A587,'Tracking Data'!L$3:L$1000,"="&amp;""),"")</f>
        <v/>
      </c>
      <c r="C587" t="str">
        <f ca="1">IF(TODAY()&gt;=$A587,COUNTIFS('Tracking Data'!L$3:L$1000,"&lt;="&amp;B587,'Tracking Data'!M$3:M$1000,"="&amp;""),"")</f>
        <v/>
      </c>
      <c r="D587" t="str">
        <f ca="1">IF(TODAY()&gt;=$A587,COUNTIFS('Tracking Data'!M$3:M$1000,"&lt;="&amp;C587,'Tracking Data'!N$3:N$1000,"="&amp;""),"")</f>
        <v/>
      </c>
      <c r="E587" t="str">
        <f t="shared" ca="1" si="36"/>
        <v/>
      </c>
      <c r="F587" t="str">
        <f ca="1">IF(TODAY()&gt;=$A587,COUNTIFS('Tracking Data'!N$3:N$1000,"&lt;="&amp;A587,'Tracking Data'!O$3:O$1000,"="&amp;""),"")</f>
        <v/>
      </c>
      <c r="G587" t="str">
        <f ca="1">IF(TODAY()&gt;=$A587,COUNTIFS('Tracking Data'!O$3:O$1000,"&lt;="&amp;B587,'Tracking Data'!P$3:P$1000,"="&amp;""),"")</f>
        <v/>
      </c>
      <c r="H587" t="str">
        <f t="shared" ca="1" si="37"/>
        <v/>
      </c>
      <c r="I587" t="str">
        <f ca="1">IF(TODAY()&gt;=$A587,COUNTIFS('Tracking Data'!P$3:P$1000,"&lt;="&amp;A587,'Tracking Data'!Q$3:Q$1000,"="&amp;""),"")</f>
        <v/>
      </c>
      <c r="J587" t="str">
        <f ca="1">IF(TODAY()&gt;=$A587,COUNTIFS('Tracking Data'!Q$3:Q$1000,"&lt;="&amp;B587,'Tracking Data'!R$3:R$1000,"="&amp;""),"")</f>
        <v/>
      </c>
      <c r="K587" t="str">
        <f t="shared" ca="1" si="38"/>
        <v/>
      </c>
      <c r="L587" t="str">
        <f ca="1">IF(TODAY()&gt;=A587,COUNTIFS('Tracking Data'!R$3:R$1000,"&lt;="&amp;A587),"")</f>
        <v/>
      </c>
      <c r="M587" t="str">
        <f t="shared" ca="1" si="39"/>
        <v/>
      </c>
    </row>
    <row r="588" spans="1:13" x14ac:dyDescent="0.25">
      <c r="A588" s="4">
        <v>43385</v>
      </c>
      <c r="B588" t="str">
        <f ca="1">IF(TODAY()&gt;=$A588,COUNTIFS('Tracking Data'!K$3:K$1000,"&lt;="&amp;A588,'Tracking Data'!L$3:L$1000,"="&amp;""),"")</f>
        <v/>
      </c>
      <c r="C588" t="str">
        <f ca="1">IF(TODAY()&gt;=$A588,COUNTIFS('Tracking Data'!L$3:L$1000,"&lt;="&amp;B588,'Tracking Data'!M$3:M$1000,"="&amp;""),"")</f>
        <v/>
      </c>
      <c r="D588" t="str">
        <f ca="1">IF(TODAY()&gt;=$A588,COUNTIFS('Tracking Data'!M$3:M$1000,"&lt;="&amp;C588,'Tracking Data'!N$3:N$1000,"="&amp;""),"")</f>
        <v/>
      </c>
      <c r="E588" t="str">
        <f t="shared" ca="1" si="36"/>
        <v/>
      </c>
      <c r="F588" t="str">
        <f ca="1">IF(TODAY()&gt;=$A588,COUNTIFS('Tracking Data'!N$3:N$1000,"&lt;="&amp;A588,'Tracking Data'!O$3:O$1000,"="&amp;""),"")</f>
        <v/>
      </c>
      <c r="G588" t="str">
        <f ca="1">IF(TODAY()&gt;=$A588,COUNTIFS('Tracking Data'!O$3:O$1000,"&lt;="&amp;B588,'Tracking Data'!P$3:P$1000,"="&amp;""),"")</f>
        <v/>
      </c>
      <c r="H588" t="str">
        <f t="shared" ca="1" si="37"/>
        <v/>
      </c>
      <c r="I588" t="str">
        <f ca="1">IF(TODAY()&gt;=$A588,COUNTIFS('Tracking Data'!P$3:P$1000,"&lt;="&amp;A588,'Tracking Data'!Q$3:Q$1000,"="&amp;""),"")</f>
        <v/>
      </c>
      <c r="J588" t="str">
        <f ca="1">IF(TODAY()&gt;=$A588,COUNTIFS('Tracking Data'!Q$3:Q$1000,"&lt;="&amp;B588,'Tracking Data'!R$3:R$1000,"="&amp;""),"")</f>
        <v/>
      </c>
      <c r="K588" t="str">
        <f t="shared" ca="1" si="38"/>
        <v/>
      </c>
      <c r="L588" t="str">
        <f ca="1">IF(TODAY()&gt;=A588,COUNTIFS('Tracking Data'!R$3:R$1000,"&lt;="&amp;A588),"")</f>
        <v/>
      </c>
      <c r="M588" t="str">
        <f t="shared" ca="1" si="39"/>
        <v/>
      </c>
    </row>
    <row r="589" spans="1:13" x14ac:dyDescent="0.25">
      <c r="A589" s="4">
        <v>43386</v>
      </c>
      <c r="B589" t="str">
        <f ca="1">IF(TODAY()&gt;=$A589,COUNTIFS('Tracking Data'!K$3:K$1000,"&lt;="&amp;A589,'Tracking Data'!L$3:L$1000,"="&amp;""),"")</f>
        <v/>
      </c>
      <c r="C589" t="str">
        <f ca="1">IF(TODAY()&gt;=$A589,COUNTIFS('Tracking Data'!L$3:L$1000,"&lt;="&amp;B589,'Tracking Data'!M$3:M$1000,"="&amp;""),"")</f>
        <v/>
      </c>
      <c r="D589" t="str">
        <f ca="1">IF(TODAY()&gt;=$A589,COUNTIFS('Tracking Data'!M$3:M$1000,"&lt;="&amp;C589,'Tracking Data'!N$3:N$1000,"="&amp;""),"")</f>
        <v/>
      </c>
      <c r="E589" t="str">
        <f t="shared" ca="1" si="36"/>
        <v/>
      </c>
      <c r="F589" t="str">
        <f ca="1">IF(TODAY()&gt;=$A589,COUNTIFS('Tracking Data'!N$3:N$1000,"&lt;="&amp;A589,'Tracking Data'!O$3:O$1000,"="&amp;""),"")</f>
        <v/>
      </c>
      <c r="G589" t="str">
        <f ca="1">IF(TODAY()&gt;=$A589,COUNTIFS('Tracking Data'!O$3:O$1000,"&lt;="&amp;B589,'Tracking Data'!P$3:P$1000,"="&amp;""),"")</f>
        <v/>
      </c>
      <c r="H589" t="str">
        <f t="shared" ca="1" si="37"/>
        <v/>
      </c>
      <c r="I589" t="str">
        <f ca="1">IF(TODAY()&gt;=$A589,COUNTIFS('Tracking Data'!P$3:P$1000,"&lt;="&amp;A589,'Tracking Data'!Q$3:Q$1000,"="&amp;""),"")</f>
        <v/>
      </c>
      <c r="J589" t="str">
        <f ca="1">IF(TODAY()&gt;=$A589,COUNTIFS('Tracking Data'!Q$3:Q$1000,"&lt;="&amp;B589,'Tracking Data'!R$3:R$1000,"="&amp;""),"")</f>
        <v/>
      </c>
      <c r="K589" t="str">
        <f t="shared" ca="1" si="38"/>
        <v/>
      </c>
      <c r="L589" t="str">
        <f ca="1">IF(TODAY()&gt;=A589,COUNTIFS('Tracking Data'!R$3:R$1000,"&lt;="&amp;A589),"")</f>
        <v/>
      </c>
      <c r="M589" t="str">
        <f t="shared" ca="1" si="39"/>
        <v/>
      </c>
    </row>
    <row r="590" spans="1:13" x14ac:dyDescent="0.25">
      <c r="A590" s="4">
        <v>43387</v>
      </c>
      <c r="B590" t="str">
        <f ca="1">IF(TODAY()&gt;=$A590,COUNTIFS('Tracking Data'!K$3:K$1000,"&lt;="&amp;A590,'Tracking Data'!L$3:L$1000,"="&amp;""),"")</f>
        <v/>
      </c>
      <c r="C590" t="str">
        <f ca="1">IF(TODAY()&gt;=$A590,COUNTIFS('Tracking Data'!L$3:L$1000,"&lt;="&amp;B590,'Tracking Data'!M$3:M$1000,"="&amp;""),"")</f>
        <v/>
      </c>
      <c r="D590" t="str">
        <f ca="1">IF(TODAY()&gt;=$A590,COUNTIFS('Tracking Data'!M$3:M$1000,"&lt;="&amp;C590,'Tracking Data'!N$3:N$1000,"="&amp;""),"")</f>
        <v/>
      </c>
      <c r="E590" t="str">
        <f t="shared" ca="1" si="36"/>
        <v/>
      </c>
      <c r="F590" t="str">
        <f ca="1">IF(TODAY()&gt;=$A590,COUNTIFS('Tracking Data'!N$3:N$1000,"&lt;="&amp;A590,'Tracking Data'!O$3:O$1000,"="&amp;""),"")</f>
        <v/>
      </c>
      <c r="G590" t="str">
        <f ca="1">IF(TODAY()&gt;=$A590,COUNTIFS('Tracking Data'!O$3:O$1000,"&lt;="&amp;B590,'Tracking Data'!P$3:P$1000,"="&amp;""),"")</f>
        <v/>
      </c>
      <c r="H590" t="str">
        <f t="shared" ca="1" si="37"/>
        <v/>
      </c>
      <c r="I590" t="str">
        <f ca="1">IF(TODAY()&gt;=$A590,COUNTIFS('Tracking Data'!P$3:P$1000,"&lt;="&amp;A590,'Tracking Data'!Q$3:Q$1000,"="&amp;""),"")</f>
        <v/>
      </c>
      <c r="J590" t="str">
        <f ca="1">IF(TODAY()&gt;=$A590,COUNTIFS('Tracking Data'!Q$3:Q$1000,"&lt;="&amp;B590,'Tracking Data'!R$3:R$1000,"="&amp;""),"")</f>
        <v/>
      </c>
      <c r="K590" t="str">
        <f t="shared" ca="1" si="38"/>
        <v/>
      </c>
      <c r="L590" t="str">
        <f ca="1">IF(TODAY()&gt;=A590,COUNTIFS('Tracking Data'!R$3:R$1000,"&lt;="&amp;A590),"")</f>
        <v/>
      </c>
      <c r="M590" t="str">
        <f t="shared" ca="1" si="39"/>
        <v/>
      </c>
    </row>
    <row r="591" spans="1:13" x14ac:dyDescent="0.25">
      <c r="A591" s="4">
        <v>43388</v>
      </c>
      <c r="B591" t="str">
        <f ca="1">IF(TODAY()&gt;=$A591,COUNTIFS('Tracking Data'!K$3:K$1000,"&lt;="&amp;A591,'Tracking Data'!L$3:L$1000,"="&amp;""),"")</f>
        <v/>
      </c>
      <c r="C591" t="str">
        <f ca="1">IF(TODAY()&gt;=$A591,COUNTIFS('Tracking Data'!L$3:L$1000,"&lt;="&amp;B591,'Tracking Data'!M$3:M$1000,"="&amp;""),"")</f>
        <v/>
      </c>
      <c r="D591" t="str">
        <f ca="1">IF(TODAY()&gt;=$A591,COUNTIFS('Tracking Data'!M$3:M$1000,"&lt;="&amp;C591,'Tracking Data'!N$3:N$1000,"="&amp;""),"")</f>
        <v/>
      </c>
      <c r="E591" t="str">
        <f t="shared" ref="E591:E634" ca="1" si="40">IF(D591&lt;&gt;"",SUM(C591:D591),"")</f>
        <v/>
      </c>
      <c r="F591" t="str">
        <f ca="1">IF(TODAY()&gt;=$A591,COUNTIFS('Tracking Data'!N$3:N$1000,"&lt;="&amp;A591,'Tracking Data'!O$3:O$1000,"="&amp;""),"")</f>
        <v/>
      </c>
      <c r="G591" t="str">
        <f ca="1">IF(TODAY()&gt;=$A591,COUNTIFS('Tracking Data'!O$3:O$1000,"&lt;="&amp;B591,'Tracking Data'!P$3:P$1000,"="&amp;""),"")</f>
        <v/>
      </c>
      <c r="H591" t="str">
        <f t="shared" ref="H591:H634" ca="1" si="41">IF(G591&lt;&gt;"",SUM(F591:G591),"")</f>
        <v/>
      </c>
      <c r="I591" t="str">
        <f ca="1">IF(TODAY()&gt;=$A591,COUNTIFS('Tracking Data'!P$3:P$1000,"&lt;="&amp;A591,'Tracking Data'!Q$3:Q$1000,"="&amp;""),"")</f>
        <v/>
      </c>
      <c r="J591" t="str">
        <f ca="1">IF(TODAY()&gt;=$A591,COUNTIFS('Tracking Data'!Q$3:Q$1000,"&lt;="&amp;B591,'Tracking Data'!R$3:R$1000,"="&amp;""),"")</f>
        <v/>
      </c>
      <c r="K591" t="str">
        <f t="shared" ref="K591:K634" ca="1" si="42">IF(J591&lt;&gt;"",SUM(I591:J591),"")</f>
        <v/>
      </c>
      <c r="L591" t="str">
        <f ca="1">IF(TODAY()&gt;=A591,COUNTIFS('Tracking Data'!R$3:R$1000,"&lt;="&amp;A591),"")</f>
        <v/>
      </c>
      <c r="M591" t="str">
        <f t="shared" ca="1" si="39"/>
        <v/>
      </c>
    </row>
    <row r="592" spans="1:13" x14ac:dyDescent="0.25">
      <c r="A592" s="4">
        <v>43389</v>
      </c>
      <c r="B592" t="str">
        <f ca="1">IF(TODAY()&gt;=$A592,COUNTIFS('Tracking Data'!K$3:K$1000,"&lt;="&amp;A592,'Tracking Data'!L$3:L$1000,"="&amp;""),"")</f>
        <v/>
      </c>
      <c r="C592" t="str">
        <f ca="1">IF(TODAY()&gt;=$A592,COUNTIFS('Tracking Data'!L$3:L$1000,"&lt;="&amp;B592,'Tracking Data'!M$3:M$1000,"="&amp;""),"")</f>
        <v/>
      </c>
      <c r="D592" t="str">
        <f ca="1">IF(TODAY()&gt;=$A592,COUNTIFS('Tracking Data'!M$3:M$1000,"&lt;="&amp;C592,'Tracking Data'!N$3:N$1000,"="&amp;""),"")</f>
        <v/>
      </c>
      <c r="E592" t="str">
        <f t="shared" ca="1" si="40"/>
        <v/>
      </c>
      <c r="F592" t="str">
        <f ca="1">IF(TODAY()&gt;=$A592,COUNTIFS('Tracking Data'!N$3:N$1000,"&lt;="&amp;A592,'Tracking Data'!O$3:O$1000,"="&amp;""),"")</f>
        <v/>
      </c>
      <c r="G592" t="str">
        <f ca="1">IF(TODAY()&gt;=$A592,COUNTIFS('Tracking Data'!O$3:O$1000,"&lt;="&amp;B592,'Tracking Data'!P$3:P$1000,"="&amp;""),"")</f>
        <v/>
      </c>
      <c r="H592" t="str">
        <f t="shared" ca="1" si="41"/>
        <v/>
      </c>
      <c r="I592" t="str">
        <f ca="1">IF(TODAY()&gt;=$A592,COUNTIFS('Tracking Data'!P$3:P$1000,"&lt;="&amp;A592,'Tracking Data'!Q$3:Q$1000,"="&amp;""),"")</f>
        <v/>
      </c>
      <c r="J592" t="str">
        <f ca="1">IF(TODAY()&gt;=$A592,COUNTIFS('Tracking Data'!Q$3:Q$1000,"&lt;="&amp;B592,'Tracking Data'!R$3:R$1000,"="&amp;""),"")</f>
        <v/>
      </c>
      <c r="K592" t="str">
        <f t="shared" ca="1" si="42"/>
        <v/>
      </c>
      <c r="L592" t="str">
        <f ca="1">IF(TODAY()&gt;=A592,COUNTIFS('Tracking Data'!R$3:R$1000,"&lt;="&amp;A592),"")</f>
        <v/>
      </c>
      <c r="M592" t="str">
        <f t="shared" ca="1" si="39"/>
        <v/>
      </c>
    </row>
    <row r="593" spans="1:13" x14ac:dyDescent="0.25">
      <c r="A593" s="4">
        <v>43390</v>
      </c>
      <c r="B593" t="str">
        <f ca="1">IF(TODAY()&gt;=$A593,COUNTIFS('Tracking Data'!K$3:K$1000,"&lt;="&amp;A593,'Tracking Data'!L$3:L$1000,"="&amp;""),"")</f>
        <v/>
      </c>
      <c r="C593" t="str">
        <f ca="1">IF(TODAY()&gt;=$A593,COUNTIFS('Tracking Data'!L$3:L$1000,"&lt;="&amp;B593,'Tracking Data'!M$3:M$1000,"="&amp;""),"")</f>
        <v/>
      </c>
      <c r="D593" t="str">
        <f ca="1">IF(TODAY()&gt;=$A593,COUNTIFS('Tracking Data'!M$3:M$1000,"&lt;="&amp;C593,'Tracking Data'!N$3:N$1000,"="&amp;""),"")</f>
        <v/>
      </c>
      <c r="E593" t="str">
        <f t="shared" ca="1" si="40"/>
        <v/>
      </c>
      <c r="F593" t="str">
        <f ca="1">IF(TODAY()&gt;=$A593,COUNTIFS('Tracking Data'!N$3:N$1000,"&lt;="&amp;A593,'Tracking Data'!O$3:O$1000,"="&amp;""),"")</f>
        <v/>
      </c>
      <c r="G593" t="str">
        <f ca="1">IF(TODAY()&gt;=$A593,COUNTIFS('Tracking Data'!O$3:O$1000,"&lt;="&amp;B593,'Tracking Data'!P$3:P$1000,"="&amp;""),"")</f>
        <v/>
      </c>
      <c r="H593" t="str">
        <f t="shared" ca="1" si="41"/>
        <v/>
      </c>
      <c r="I593" t="str">
        <f ca="1">IF(TODAY()&gt;=$A593,COUNTIFS('Tracking Data'!P$3:P$1000,"&lt;="&amp;A593,'Tracking Data'!Q$3:Q$1000,"="&amp;""),"")</f>
        <v/>
      </c>
      <c r="J593" t="str">
        <f ca="1">IF(TODAY()&gt;=$A593,COUNTIFS('Tracking Data'!Q$3:Q$1000,"&lt;="&amp;B593,'Tracking Data'!R$3:R$1000,"="&amp;""),"")</f>
        <v/>
      </c>
      <c r="K593" t="str">
        <f t="shared" ca="1" si="42"/>
        <v/>
      </c>
      <c r="L593" t="str">
        <f ca="1">IF(TODAY()&gt;=A593,COUNTIFS('Tracking Data'!R$3:R$1000,"&lt;="&amp;A593),"")</f>
        <v/>
      </c>
      <c r="M593" t="str">
        <f t="shared" ca="1" si="39"/>
        <v/>
      </c>
    </row>
    <row r="594" spans="1:13" x14ac:dyDescent="0.25">
      <c r="A594" s="4">
        <v>43391</v>
      </c>
      <c r="B594" t="str">
        <f ca="1">IF(TODAY()&gt;=$A594,COUNTIFS('Tracking Data'!K$3:K$1000,"&lt;="&amp;A594,'Tracking Data'!L$3:L$1000,"="&amp;""),"")</f>
        <v/>
      </c>
      <c r="C594" t="str">
        <f ca="1">IF(TODAY()&gt;=$A594,COUNTIFS('Tracking Data'!L$3:L$1000,"&lt;="&amp;B594,'Tracking Data'!M$3:M$1000,"="&amp;""),"")</f>
        <v/>
      </c>
      <c r="D594" t="str">
        <f ca="1">IF(TODAY()&gt;=$A594,COUNTIFS('Tracking Data'!M$3:M$1000,"&lt;="&amp;C594,'Tracking Data'!N$3:N$1000,"="&amp;""),"")</f>
        <v/>
      </c>
      <c r="E594" t="str">
        <f t="shared" ca="1" si="40"/>
        <v/>
      </c>
      <c r="F594" t="str">
        <f ca="1">IF(TODAY()&gt;=$A594,COUNTIFS('Tracking Data'!N$3:N$1000,"&lt;="&amp;A594,'Tracking Data'!O$3:O$1000,"="&amp;""),"")</f>
        <v/>
      </c>
      <c r="G594" t="str">
        <f ca="1">IF(TODAY()&gt;=$A594,COUNTIFS('Tracking Data'!O$3:O$1000,"&lt;="&amp;B594,'Tracking Data'!P$3:P$1000,"="&amp;""),"")</f>
        <v/>
      </c>
      <c r="H594" t="str">
        <f t="shared" ca="1" si="41"/>
        <v/>
      </c>
      <c r="I594" t="str">
        <f ca="1">IF(TODAY()&gt;=$A594,COUNTIFS('Tracking Data'!P$3:P$1000,"&lt;="&amp;A594,'Tracking Data'!Q$3:Q$1000,"="&amp;""),"")</f>
        <v/>
      </c>
      <c r="J594" t="str">
        <f ca="1">IF(TODAY()&gt;=$A594,COUNTIFS('Tracking Data'!Q$3:Q$1000,"&lt;="&amp;B594,'Tracking Data'!R$3:R$1000,"="&amp;""),"")</f>
        <v/>
      </c>
      <c r="K594" t="str">
        <f t="shared" ca="1" si="42"/>
        <v/>
      </c>
      <c r="L594" t="str">
        <f ca="1">IF(TODAY()&gt;=A594,COUNTIFS('Tracking Data'!R$3:R$1000,"&lt;="&amp;A594),"")</f>
        <v/>
      </c>
      <c r="M594" t="str">
        <f t="shared" ca="1" si="39"/>
        <v/>
      </c>
    </row>
    <row r="595" spans="1:13" x14ac:dyDescent="0.25">
      <c r="A595" s="4">
        <v>43392</v>
      </c>
      <c r="B595" t="str">
        <f ca="1">IF(TODAY()&gt;=$A595,COUNTIFS('Tracking Data'!K$3:K$1000,"&lt;="&amp;A595,'Tracking Data'!L$3:L$1000,"="&amp;""),"")</f>
        <v/>
      </c>
      <c r="C595" t="str">
        <f ca="1">IF(TODAY()&gt;=$A595,COUNTIFS('Tracking Data'!L$3:L$1000,"&lt;="&amp;B595,'Tracking Data'!M$3:M$1000,"="&amp;""),"")</f>
        <v/>
      </c>
      <c r="D595" t="str">
        <f ca="1">IF(TODAY()&gt;=$A595,COUNTIFS('Tracking Data'!M$3:M$1000,"&lt;="&amp;C595,'Tracking Data'!N$3:N$1000,"="&amp;""),"")</f>
        <v/>
      </c>
      <c r="E595" t="str">
        <f t="shared" ca="1" si="40"/>
        <v/>
      </c>
      <c r="F595" t="str">
        <f ca="1">IF(TODAY()&gt;=$A595,COUNTIFS('Tracking Data'!N$3:N$1000,"&lt;="&amp;A595,'Tracking Data'!O$3:O$1000,"="&amp;""),"")</f>
        <v/>
      </c>
      <c r="G595" t="str">
        <f ca="1">IF(TODAY()&gt;=$A595,COUNTIFS('Tracking Data'!O$3:O$1000,"&lt;="&amp;B595,'Tracking Data'!P$3:P$1000,"="&amp;""),"")</f>
        <v/>
      </c>
      <c r="H595" t="str">
        <f t="shared" ca="1" si="41"/>
        <v/>
      </c>
      <c r="I595" t="str">
        <f ca="1">IF(TODAY()&gt;=$A595,COUNTIFS('Tracking Data'!P$3:P$1000,"&lt;="&amp;A595,'Tracking Data'!Q$3:Q$1000,"="&amp;""),"")</f>
        <v/>
      </c>
      <c r="J595" t="str">
        <f ca="1">IF(TODAY()&gt;=$A595,COUNTIFS('Tracking Data'!Q$3:Q$1000,"&lt;="&amp;B595,'Tracking Data'!R$3:R$1000,"="&amp;""),"")</f>
        <v/>
      </c>
      <c r="K595" t="str">
        <f t="shared" ca="1" si="42"/>
        <v/>
      </c>
      <c r="L595" t="str">
        <f ca="1">IF(TODAY()&gt;=A595,COUNTIFS('Tracking Data'!R$3:R$1000,"&lt;="&amp;A595),"")</f>
        <v/>
      </c>
      <c r="M595" t="str">
        <f t="shared" ca="1" si="39"/>
        <v/>
      </c>
    </row>
    <row r="596" spans="1:13" x14ac:dyDescent="0.25">
      <c r="A596" s="4">
        <v>43393</v>
      </c>
      <c r="B596" t="str">
        <f ca="1">IF(TODAY()&gt;=$A596,COUNTIFS('Tracking Data'!K$3:K$1000,"&lt;="&amp;A596,'Tracking Data'!L$3:L$1000,"="&amp;""),"")</f>
        <v/>
      </c>
      <c r="C596" t="str">
        <f ca="1">IF(TODAY()&gt;=$A596,COUNTIFS('Tracking Data'!L$3:L$1000,"&lt;="&amp;B596,'Tracking Data'!M$3:M$1000,"="&amp;""),"")</f>
        <v/>
      </c>
      <c r="D596" t="str">
        <f ca="1">IF(TODAY()&gt;=$A596,COUNTIFS('Tracking Data'!M$3:M$1000,"&lt;="&amp;C596,'Tracking Data'!N$3:N$1000,"="&amp;""),"")</f>
        <v/>
      </c>
      <c r="E596" t="str">
        <f t="shared" ca="1" si="40"/>
        <v/>
      </c>
      <c r="F596" t="str">
        <f ca="1">IF(TODAY()&gt;=$A596,COUNTIFS('Tracking Data'!N$3:N$1000,"&lt;="&amp;A596,'Tracking Data'!O$3:O$1000,"="&amp;""),"")</f>
        <v/>
      </c>
      <c r="G596" t="str">
        <f ca="1">IF(TODAY()&gt;=$A596,COUNTIFS('Tracking Data'!O$3:O$1000,"&lt;="&amp;B596,'Tracking Data'!P$3:P$1000,"="&amp;""),"")</f>
        <v/>
      </c>
      <c r="H596" t="str">
        <f t="shared" ca="1" si="41"/>
        <v/>
      </c>
      <c r="I596" t="str">
        <f ca="1">IF(TODAY()&gt;=$A596,COUNTIFS('Tracking Data'!P$3:P$1000,"&lt;="&amp;A596,'Tracking Data'!Q$3:Q$1000,"="&amp;""),"")</f>
        <v/>
      </c>
      <c r="J596" t="str">
        <f ca="1">IF(TODAY()&gt;=$A596,COUNTIFS('Tracking Data'!Q$3:Q$1000,"&lt;="&amp;B596,'Tracking Data'!R$3:R$1000,"="&amp;""),"")</f>
        <v/>
      </c>
      <c r="K596" t="str">
        <f t="shared" ca="1" si="42"/>
        <v/>
      </c>
      <c r="L596" t="str">
        <f ca="1">IF(TODAY()&gt;=A596,COUNTIFS('Tracking Data'!R$3:R$1000,"&lt;="&amp;A596),"")</f>
        <v/>
      </c>
      <c r="M596" t="str">
        <f t="shared" ca="1" si="39"/>
        <v/>
      </c>
    </row>
    <row r="597" spans="1:13" x14ac:dyDescent="0.25">
      <c r="A597" s="4">
        <v>43394</v>
      </c>
      <c r="B597" t="str">
        <f ca="1">IF(TODAY()&gt;=$A597,COUNTIFS('Tracking Data'!K$3:K$1000,"&lt;="&amp;A597,'Tracking Data'!L$3:L$1000,"="&amp;""),"")</f>
        <v/>
      </c>
      <c r="C597" t="str">
        <f ca="1">IF(TODAY()&gt;=$A597,COUNTIFS('Tracking Data'!L$3:L$1000,"&lt;="&amp;B597,'Tracking Data'!M$3:M$1000,"="&amp;""),"")</f>
        <v/>
      </c>
      <c r="D597" t="str">
        <f ca="1">IF(TODAY()&gt;=$A597,COUNTIFS('Tracking Data'!M$3:M$1000,"&lt;="&amp;C597,'Tracking Data'!N$3:N$1000,"="&amp;""),"")</f>
        <v/>
      </c>
      <c r="E597" t="str">
        <f t="shared" ca="1" si="40"/>
        <v/>
      </c>
      <c r="F597" t="str">
        <f ca="1">IF(TODAY()&gt;=$A597,COUNTIFS('Tracking Data'!N$3:N$1000,"&lt;="&amp;A597,'Tracking Data'!O$3:O$1000,"="&amp;""),"")</f>
        <v/>
      </c>
      <c r="G597" t="str">
        <f ca="1">IF(TODAY()&gt;=$A597,COUNTIFS('Tracking Data'!O$3:O$1000,"&lt;="&amp;B597,'Tracking Data'!P$3:P$1000,"="&amp;""),"")</f>
        <v/>
      </c>
      <c r="H597" t="str">
        <f t="shared" ca="1" si="41"/>
        <v/>
      </c>
      <c r="I597" t="str">
        <f ca="1">IF(TODAY()&gt;=$A597,COUNTIFS('Tracking Data'!P$3:P$1000,"&lt;="&amp;A597,'Tracking Data'!Q$3:Q$1000,"="&amp;""),"")</f>
        <v/>
      </c>
      <c r="J597" t="str">
        <f ca="1">IF(TODAY()&gt;=$A597,COUNTIFS('Tracking Data'!Q$3:Q$1000,"&lt;="&amp;B597,'Tracking Data'!R$3:R$1000,"="&amp;""),"")</f>
        <v/>
      </c>
      <c r="K597" t="str">
        <f t="shared" ca="1" si="42"/>
        <v/>
      </c>
      <c r="L597" t="str">
        <f ca="1">IF(TODAY()&gt;=A597,COUNTIFS('Tracking Data'!R$3:R$1000,"&lt;="&amp;A597),"")</f>
        <v/>
      </c>
      <c r="M597" t="str">
        <f t="shared" ca="1" si="39"/>
        <v/>
      </c>
    </row>
    <row r="598" spans="1:13" x14ac:dyDescent="0.25">
      <c r="A598" s="4">
        <v>43395</v>
      </c>
      <c r="B598" t="str">
        <f ca="1">IF(TODAY()&gt;=$A598,COUNTIFS('Tracking Data'!K$3:K$1000,"&lt;="&amp;A598,'Tracking Data'!L$3:L$1000,"="&amp;""),"")</f>
        <v/>
      </c>
      <c r="C598" t="str">
        <f ca="1">IF(TODAY()&gt;=$A598,COUNTIFS('Tracking Data'!L$3:L$1000,"&lt;="&amp;B598,'Tracking Data'!M$3:M$1000,"="&amp;""),"")</f>
        <v/>
      </c>
      <c r="D598" t="str">
        <f ca="1">IF(TODAY()&gt;=$A598,COUNTIFS('Tracking Data'!M$3:M$1000,"&lt;="&amp;C598,'Tracking Data'!N$3:N$1000,"="&amp;""),"")</f>
        <v/>
      </c>
      <c r="E598" t="str">
        <f t="shared" ca="1" si="40"/>
        <v/>
      </c>
      <c r="F598" t="str">
        <f ca="1">IF(TODAY()&gt;=$A598,COUNTIFS('Tracking Data'!N$3:N$1000,"&lt;="&amp;A598,'Tracking Data'!O$3:O$1000,"="&amp;""),"")</f>
        <v/>
      </c>
      <c r="G598" t="str">
        <f ca="1">IF(TODAY()&gt;=$A598,COUNTIFS('Tracking Data'!O$3:O$1000,"&lt;="&amp;B598,'Tracking Data'!P$3:P$1000,"="&amp;""),"")</f>
        <v/>
      </c>
      <c r="H598" t="str">
        <f t="shared" ca="1" si="41"/>
        <v/>
      </c>
      <c r="I598" t="str">
        <f ca="1">IF(TODAY()&gt;=$A598,COUNTIFS('Tracking Data'!P$3:P$1000,"&lt;="&amp;A598,'Tracking Data'!Q$3:Q$1000,"="&amp;""),"")</f>
        <v/>
      </c>
      <c r="J598" t="str">
        <f ca="1">IF(TODAY()&gt;=$A598,COUNTIFS('Tracking Data'!Q$3:Q$1000,"&lt;="&amp;B598,'Tracking Data'!R$3:R$1000,"="&amp;""),"")</f>
        <v/>
      </c>
      <c r="K598" t="str">
        <f t="shared" ca="1" si="42"/>
        <v/>
      </c>
      <c r="L598" t="str">
        <f ca="1">IF(TODAY()&gt;=A598,COUNTIFS('Tracking Data'!R$3:R$1000,"&lt;="&amp;A598),"")</f>
        <v/>
      </c>
      <c r="M598" t="str">
        <f t="shared" ca="1" si="39"/>
        <v/>
      </c>
    </row>
    <row r="599" spans="1:13" x14ac:dyDescent="0.25">
      <c r="A599" s="4">
        <v>43396</v>
      </c>
      <c r="B599" t="str">
        <f ca="1">IF(TODAY()&gt;=$A599,COUNTIFS('Tracking Data'!K$3:K$1000,"&lt;="&amp;A599,'Tracking Data'!L$3:L$1000,"="&amp;""),"")</f>
        <v/>
      </c>
      <c r="C599" t="str">
        <f ca="1">IF(TODAY()&gt;=$A599,COUNTIFS('Tracking Data'!L$3:L$1000,"&lt;="&amp;B599,'Tracking Data'!M$3:M$1000,"="&amp;""),"")</f>
        <v/>
      </c>
      <c r="D599" t="str">
        <f ca="1">IF(TODAY()&gt;=$A599,COUNTIFS('Tracking Data'!M$3:M$1000,"&lt;="&amp;C599,'Tracking Data'!N$3:N$1000,"="&amp;""),"")</f>
        <v/>
      </c>
      <c r="E599" t="str">
        <f t="shared" ca="1" si="40"/>
        <v/>
      </c>
      <c r="F599" t="str">
        <f ca="1">IF(TODAY()&gt;=$A599,COUNTIFS('Tracking Data'!N$3:N$1000,"&lt;="&amp;A599,'Tracking Data'!O$3:O$1000,"="&amp;""),"")</f>
        <v/>
      </c>
      <c r="G599" t="str">
        <f ca="1">IF(TODAY()&gt;=$A599,COUNTIFS('Tracking Data'!O$3:O$1000,"&lt;="&amp;B599,'Tracking Data'!P$3:P$1000,"="&amp;""),"")</f>
        <v/>
      </c>
      <c r="H599" t="str">
        <f t="shared" ca="1" si="41"/>
        <v/>
      </c>
      <c r="I599" t="str">
        <f ca="1">IF(TODAY()&gt;=$A599,COUNTIFS('Tracking Data'!P$3:P$1000,"&lt;="&amp;A599,'Tracking Data'!Q$3:Q$1000,"="&amp;""),"")</f>
        <v/>
      </c>
      <c r="J599" t="str">
        <f ca="1">IF(TODAY()&gt;=$A599,COUNTIFS('Tracking Data'!Q$3:Q$1000,"&lt;="&amp;B599,'Tracking Data'!R$3:R$1000,"="&amp;""),"")</f>
        <v/>
      </c>
      <c r="K599" t="str">
        <f t="shared" ca="1" si="42"/>
        <v/>
      </c>
      <c r="L599" t="str">
        <f ca="1">IF(TODAY()&gt;=A599,COUNTIFS('Tracking Data'!R$3:R$1000,"&lt;="&amp;A599),"")</f>
        <v/>
      </c>
      <c r="M599" t="str">
        <f t="shared" ca="1" si="39"/>
        <v/>
      </c>
    </row>
    <row r="600" spans="1:13" x14ac:dyDescent="0.25">
      <c r="A600" s="4">
        <v>43397</v>
      </c>
      <c r="B600" t="str">
        <f ca="1">IF(TODAY()&gt;=$A600,COUNTIFS('Tracking Data'!K$3:K$1000,"&lt;="&amp;A600,'Tracking Data'!L$3:L$1000,"="&amp;""),"")</f>
        <v/>
      </c>
      <c r="C600" t="str">
        <f ca="1">IF(TODAY()&gt;=$A600,COUNTIFS('Tracking Data'!L$3:L$1000,"&lt;="&amp;B600,'Tracking Data'!M$3:M$1000,"="&amp;""),"")</f>
        <v/>
      </c>
      <c r="D600" t="str">
        <f ca="1">IF(TODAY()&gt;=$A600,COUNTIFS('Tracking Data'!M$3:M$1000,"&lt;="&amp;C600,'Tracking Data'!N$3:N$1000,"="&amp;""),"")</f>
        <v/>
      </c>
      <c r="E600" t="str">
        <f t="shared" ca="1" si="40"/>
        <v/>
      </c>
      <c r="F600" t="str">
        <f ca="1">IF(TODAY()&gt;=$A600,COUNTIFS('Tracking Data'!N$3:N$1000,"&lt;="&amp;A600,'Tracking Data'!O$3:O$1000,"="&amp;""),"")</f>
        <v/>
      </c>
      <c r="G600" t="str">
        <f ca="1">IF(TODAY()&gt;=$A600,COUNTIFS('Tracking Data'!O$3:O$1000,"&lt;="&amp;B600,'Tracking Data'!P$3:P$1000,"="&amp;""),"")</f>
        <v/>
      </c>
      <c r="H600" t="str">
        <f t="shared" ca="1" si="41"/>
        <v/>
      </c>
      <c r="I600" t="str">
        <f ca="1">IF(TODAY()&gt;=$A600,COUNTIFS('Tracking Data'!P$3:P$1000,"&lt;="&amp;A600,'Tracking Data'!Q$3:Q$1000,"="&amp;""),"")</f>
        <v/>
      </c>
      <c r="J600" t="str">
        <f ca="1">IF(TODAY()&gt;=$A600,COUNTIFS('Tracking Data'!Q$3:Q$1000,"&lt;="&amp;B600,'Tracking Data'!R$3:R$1000,"="&amp;""),"")</f>
        <v/>
      </c>
      <c r="K600" t="str">
        <f t="shared" ca="1" si="42"/>
        <v/>
      </c>
      <c r="L600" t="str">
        <f ca="1">IF(TODAY()&gt;=A600,COUNTIFS('Tracking Data'!R$3:R$1000,"&lt;="&amp;A600),"")</f>
        <v/>
      </c>
      <c r="M600" t="str">
        <f t="shared" ca="1" si="39"/>
        <v/>
      </c>
    </row>
    <row r="601" spans="1:13" x14ac:dyDescent="0.25">
      <c r="A601" s="4">
        <v>43398</v>
      </c>
      <c r="B601" t="str">
        <f ca="1">IF(TODAY()&gt;=$A601,COUNTIFS('Tracking Data'!K$3:K$1000,"&lt;="&amp;A601,'Tracking Data'!L$3:L$1000,"="&amp;""),"")</f>
        <v/>
      </c>
      <c r="C601" t="str">
        <f ca="1">IF(TODAY()&gt;=$A601,COUNTIFS('Tracking Data'!L$3:L$1000,"&lt;="&amp;B601,'Tracking Data'!M$3:M$1000,"="&amp;""),"")</f>
        <v/>
      </c>
      <c r="D601" t="str">
        <f ca="1">IF(TODAY()&gt;=$A601,COUNTIFS('Tracking Data'!M$3:M$1000,"&lt;="&amp;C601,'Tracking Data'!N$3:N$1000,"="&amp;""),"")</f>
        <v/>
      </c>
      <c r="E601" t="str">
        <f t="shared" ca="1" si="40"/>
        <v/>
      </c>
      <c r="F601" t="str">
        <f ca="1">IF(TODAY()&gt;=$A601,COUNTIFS('Tracking Data'!N$3:N$1000,"&lt;="&amp;A601,'Tracking Data'!O$3:O$1000,"="&amp;""),"")</f>
        <v/>
      </c>
      <c r="G601" t="str">
        <f ca="1">IF(TODAY()&gt;=$A601,COUNTIFS('Tracking Data'!O$3:O$1000,"&lt;="&amp;B601,'Tracking Data'!P$3:P$1000,"="&amp;""),"")</f>
        <v/>
      </c>
      <c r="H601" t="str">
        <f t="shared" ca="1" si="41"/>
        <v/>
      </c>
      <c r="I601" t="str">
        <f ca="1">IF(TODAY()&gt;=$A601,COUNTIFS('Tracking Data'!P$3:P$1000,"&lt;="&amp;A601,'Tracking Data'!Q$3:Q$1000,"="&amp;""),"")</f>
        <v/>
      </c>
      <c r="J601" t="str">
        <f ca="1">IF(TODAY()&gt;=$A601,COUNTIFS('Tracking Data'!Q$3:Q$1000,"&lt;="&amp;B601,'Tracking Data'!R$3:R$1000,"="&amp;""),"")</f>
        <v/>
      </c>
      <c r="K601" t="str">
        <f t="shared" ca="1" si="42"/>
        <v/>
      </c>
      <c r="L601" t="str">
        <f ca="1">IF(TODAY()&gt;=A601,COUNTIFS('Tracking Data'!R$3:R$1000,"&lt;="&amp;A601),"")</f>
        <v/>
      </c>
      <c r="M601" t="str">
        <f t="shared" ca="1" si="39"/>
        <v/>
      </c>
    </row>
    <row r="602" spans="1:13" x14ac:dyDescent="0.25">
      <c r="A602" s="4">
        <v>43399</v>
      </c>
      <c r="B602" t="str">
        <f ca="1">IF(TODAY()&gt;=$A602,COUNTIFS('Tracking Data'!K$3:K$1000,"&lt;="&amp;A602,'Tracking Data'!L$3:L$1000,"="&amp;""),"")</f>
        <v/>
      </c>
      <c r="C602" t="str">
        <f ca="1">IF(TODAY()&gt;=$A602,COUNTIFS('Tracking Data'!L$3:L$1000,"&lt;="&amp;B602,'Tracking Data'!M$3:M$1000,"="&amp;""),"")</f>
        <v/>
      </c>
      <c r="D602" t="str">
        <f ca="1">IF(TODAY()&gt;=$A602,COUNTIFS('Tracking Data'!M$3:M$1000,"&lt;="&amp;C602,'Tracking Data'!N$3:N$1000,"="&amp;""),"")</f>
        <v/>
      </c>
      <c r="E602" t="str">
        <f t="shared" ca="1" si="40"/>
        <v/>
      </c>
      <c r="F602" t="str">
        <f ca="1">IF(TODAY()&gt;=$A602,COUNTIFS('Tracking Data'!N$3:N$1000,"&lt;="&amp;A602,'Tracking Data'!O$3:O$1000,"="&amp;""),"")</f>
        <v/>
      </c>
      <c r="G602" t="str">
        <f ca="1">IF(TODAY()&gt;=$A602,COUNTIFS('Tracking Data'!O$3:O$1000,"&lt;="&amp;B602,'Tracking Data'!P$3:P$1000,"="&amp;""),"")</f>
        <v/>
      </c>
      <c r="H602" t="str">
        <f t="shared" ca="1" si="41"/>
        <v/>
      </c>
      <c r="I602" t="str">
        <f ca="1">IF(TODAY()&gt;=$A602,COUNTIFS('Tracking Data'!P$3:P$1000,"&lt;="&amp;A602,'Tracking Data'!Q$3:Q$1000,"="&amp;""),"")</f>
        <v/>
      </c>
      <c r="J602" t="str">
        <f ca="1">IF(TODAY()&gt;=$A602,COUNTIFS('Tracking Data'!Q$3:Q$1000,"&lt;="&amp;B602,'Tracking Data'!R$3:R$1000,"="&amp;""),"")</f>
        <v/>
      </c>
      <c r="K602" t="str">
        <f t="shared" ca="1" si="42"/>
        <v/>
      </c>
      <c r="L602" t="str">
        <f ca="1">IF(TODAY()&gt;=A602,COUNTIFS('Tracking Data'!R$3:R$1000,"&lt;="&amp;A602),"")</f>
        <v/>
      </c>
      <c r="M602" t="str">
        <f t="shared" ca="1" si="39"/>
        <v/>
      </c>
    </row>
    <row r="603" spans="1:13" x14ac:dyDescent="0.25">
      <c r="A603" s="4">
        <v>43400</v>
      </c>
      <c r="B603" t="str">
        <f ca="1">IF(TODAY()&gt;=$A603,COUNTIFS('Tracking Data'!K$3:K$1000,"&lt;="&amp;A603,'Tracking Data'!L$3:L$1000,"="&amp;""),"")</f>
        <v/>
      </c>
      <c r="C603" t="str">
        <f ca="1">IF(TODAY()&gt;=$A603,COUNTIFS('Tracking Data'!L$3:L$1000,"&lt;="&amp;B603,'Tracking Data'!M$3:M$1000,"="&amp;""),"")</f>
        <v/>
      </c>
      <c r="D603" t="str">
        <f ca="1">IF(TODAY()&gt;=$A603,COUNTIFS('Tracking Data'!M$3:M$1000,"&lt;="&amp;C603,'Tracking Data'!N$3:N$1000,"="&amp;""),"")</f>
        <v/>
      </c>
      <c r="E603" t="str">
        <f t="shared" ca="1" si="40"/>
        <v/>
      </c>
      <c r="F603" t="str">
        <f ca="1">IF(TODAY()&gt;=$A603,COUNTIFS('Tracking Data'!N$3:N$1000,"&lt;="&amp;A603,'Tracking Data'!O$3:O$1000,"="&amp;""),"")</f>
        <v/>
      </c>
      <c r="G603" t="str">
        <f ca="1">IF(TODAY()&gt;=$A603,COUNTIFS('Tracking Data'!O$3:O$1000,"&lt;="&amp;B603,'Tracking Data'!P$3:P$1000,"="&amp;""),"")</f>
        <v/>
      </c>
      <c r="H603" t="str">
        <f t="shared" ca="1" si="41"/>
        <v/>
      </c>
      <c r="I603" t="str">
        <f ca="1">IF(TODAY()&gt;=$A603,COUNTIFS('Tracking Data'!P$3:P$1000,"&lt;="&amp;A603,'Tracking Data'!Q$3:Q$1000,"="&amp;""),"")</f>
        <v/>
      </c>
      <c r="J603" t="str">
        <f ca="1">IF(TODAY()&gt;=$A603,COUNTIFS('Tracking Data'!Q$3:Q$1000,"&lt;="&amp;B603,'Tracking Data'!R$3:R$1000,"="&amp;""),"")</f>
        <v/>
      </c>
      <c r="K603" t="str">
        <f t="shared" ca="1" si="42"/>
        <v/>
      </c>
      <c r="L603" t="str">
        <f ca="1">IF(TODAY()&gt;=A603,COUNTIFS('Tracking Data'!R$3:R$1000,"&lt;="&amp;A603),"")</f>
        <v/>
      </c>
      <c r="M603" t="str">
        <f t="shared" ca="1" si="39"/>
        <v/>
      </c>
    </row>
    <row r="604" spans="1:13" x14ac:dyDescent="0.25">
      <c r="A604" s="4">
        <v>43401</v>
      </c>
      <c r="B604" t="str">
        <f ca="1">IF(TODAY()&gt;=$A604,COUNTIFS('Tracking Data'!K$3:K$1000,"&lt;="&amp;A604,'Tracking Data'!L$3:L$1000,"="&amp;""),"")</f>
        <v/>
      </c>
      <c r="C604" t="str">
        <f ca="1">IF(TODAY()&gt;=$A604,COUNTIFS('Tracking Data'!L$3:L$1000,"&lt;="&amp;B604,'Tracking Data'!M$3:M$1000,"="&amp;""),"")</f>
        <v/>
      </c>
      <c r="D604" t="str">
        <f ca="1">IF(TODAY()&gt;=$A604,COUNTIFS('Tracking Data'!M$3:M$1000,"&lt;="&amp;C604,'Tracking Data'!N$3:N$1000,"="&amp;""),"")</f>
        <v/>
      </c>
      <c r="E604" t="str">
        <f t="shared" ca="1" si="40"/>
        <v/>
      </c>
      <c r="F604" t="str">
        <f ca="1">IF(TODAY()&gt;=$A604,COUNTIFS('Tracking Data'!N$3:N$1000,"&lt;="&amp;A604,'Tracking Data'!O$3:O$1000,"="&amp;""),"")</f>
        <v/>
      </c>
      <c r="G604" t="str">
        <f ca="1">IF(TODAY()&gt;=$A604,COUNTIFS('Tracking Data'!O$3:O$1000,"&lt;="&amp;B604,'Tracking Data'!P$3:P$1000,"="&amp;""),"")</f>
        <v/>
      </c>
      <c r="H604" t="str">
        <f t="shared" ca="1" si="41"/>
        <v/>
      </c>
      <c r="I604" t="str">
        <f ca="1">IF(TODAY()&gt;=$A604,COUNTIFS('Tracking Data'!P$3:P$1000,"&lt;="&amp;A604,'Tracking Data'!Q$3:Q$1000,"="&amp;""),"")</f>
        <v/>
      </c>
      <c r="J604" t="str">
        <f ca="1">IF(TODAY()&gt;=$A604,COUNTIFS('Tracking Data'!Q$3:Q$1000,"&lt;="&amp;B604,'Tracking Data'!R$3:R$1000,"="&amp;""),"")</f>
        <v/>
      </c>
      <c r="K604" t="str">
        <f t="shared" ca="1" si="42"/>
        <v/>
      </c>
      <c r="L604" t="str">
        <f ca="1">IF(TODAY()&gt;=A604,COUNTIFS('Tracking Data'!R$3:R$1000,"&lt;="&amp;A604),"")</f>
        <v/>
      </c>
      <c r="M604" t="str">
        <f t="shared" ca="1" si="39"/>
        <v/>
      </c>
    </row>
    <row r="605" spans="1:13" x14ac:dyDescent="0.25">
      <c r="A605" s="4">
        <v>43402</v>
      </c>
      <c r="B605" t="str">
        <f ca="1">IF(TODAY()&gt;=$A605,COUNTIFS('Tracking Data'!K$3:K$1000,"&lt;="&amp;A605,'Tracking Data'!L$3:L$1000,"="&amp;""),"")</f>
        <v/>
      </c>
      <c r="C605" t="str">
        <f ca="1">IF(TODAY()&gt;=$A605,COUNTIFS('Tracking Data'!L$3:L$1000,"&lt;="&amp;B605,'Tracking Data'!M$3:M$1000,"="&amp;""),"")</f>
        <v/>
      </c>
      <c r="D605" t="str">
        <f ca="1">IF(TODAY()&gt;=$A605,COUNTIFS('Tracking Data'!M$3:M$1000,"&lt;="&amp;C605,'Tracking Data'!N$3:N$1000,"="&amp;""),"")</f>
        <v/>
      </c>
      <c r="E605" t="str">
        <f t="shared" ca="1" si="40"/>
        <v/>
      </c>
      <c r="F605" t="str">
        <f ca="1">IF(TODAY()&gt;=$A605,COUNTIFS('Tracking Data'!N$3:N$1000,"&lt;="&amp;A605,'Tracking Data'!O$3:O$1000,"="&amp;""),"")</f>
        <v/>
      </c>
      <c r="G605" t="str">
        <f ca="1">IF(TODAY()&gt;=$A605,COUNTIFS('Tracking Data'!O$3:O$1000,"&lt;="&amp;B605,'Tracking Data'!P$3:P$1000,"="&amp;""),"")</f>
        <v/>
      </c>
      <c r="H605" t="str">
        <f t="shared" ca="1" si="41"/>
        <v/>
      </c>
      <c r="I605" t="str">
        <f ca="1">IF(TODAY()&gt;=$A605,COUNTIFS('Tracking Data'!P$3:P$1000,"&lt;="&amp;A605,'Tracking Data'!Q$3:Q$1000,"="&amp;""),"")</f>
        <v/>
      </c>
      <c r="J605" t="str">
        <f ca="1">IF(TODAY()&gt;=$A605,COUNTIFS('Tracking Data'!Q$3:Q$1000,"&lt;="&amp;B605,'Tracking Data'!R$3:R$1000,"="&amp;""),"")</f>
        <v/>
      </c>
      <c r="K605" t="str">
        <f t="shared" ca="1" si="42"/>
        <v/>
      </c>
      <c r="L605" t="str">
        <f ca="1">IF(TODAY()&gt;=A605,COUNTIFS('Tracking Data'!R$3:R$1000,"&lt;="&amp;A605),"")</f>
        <v/>
      </c>
      <c r="M605" t="str">
        <f t="shared" ca="1" si="39"/>
        <v/>
      </c>
    </row>
    <row r="606" spans="1:13" x14ac:dyDescent="0.25">
      <c r="A606" s="4">
        <v>43403</v>
      </c>
      <c r="B606" t="str">
        <f ca="1">IF(TODAY()&gt;=$A606,COUNTIFS('Tracking Data'!K$3:K$1000,"&lt;="&amp;A606,'Tracking Data'!L$3:L$1000,"="&amp;""),"")</f>
        <v/>
      </c>
      <c r="C606" t="str">
        <f ca="1">IF(TODAY()&gt;=$A606,COUNTIFS('Tracking Data'!L$3:L$1000,"&lt;="&amp;B606,'Tracking Data'!M$3:M$1000,"="&amp;""),"")</f>
        <v/>
      </c>
      <c r="D606" t="str">
        <f ca="1">IF(TODAY()&gt;=$A606,COUNTIFS('Tracking Data'!M$3:M$1000,"&lt;="&amp;C606,'Tracking Data'!N$3:N$1000,"="&amp;""),"")</f>
        <v/>
      </c>
      <c r="E606" t="str">
        <f t="shared" ca="1" si="40"/>
        <v/>
      </c>
      <c r="F606" t="str">
        <f ca="1">IF(TODAY()&gt;=$A606,COUNTIFS('Tracking Data'!N$3:N$1000,"&lt;="&amp;A606,'Tracking Data'!O$3:O$1000,"="&amp;""),"")</f>
        <v/>
      </c>
      <c r="G606" t="str">
        <f ca="1">IF(TODAY()&gt;=$A606,COUNTIFS('Tracking Data'!O$3:O$1000,"&lt;="&amp;B606,'Tracking Data'!P$3:P$1000,"="&amp;""),"")</f>
        <v/>
      </c>
      <c r="H606" t="str">
        <f t="shared" ca="1" si="41"/>
        <v/>
      </c>
      <c r="I606" t="str">
        <f ca="1">IF(TODAY()&gt;=$A606,COUNTIFS('Tracking Data'!P$3:P$1000,"&lt;="&amp;A606,'Tracking Data'!Q$3:Q$1000,"="&amp;""),"")</f>
        <v/>
      </c>
      <c r="J606" t="str">
        <f ca="1">IF(TODAY()&gt;=$A606,COUNTIFS('Tracking Data'!Q$3:Q$1000,"&lt;="&amp;B606,'Tracking Data'!R$3:R$1000,"="&amp;""),"")</f>
        <v/>
      </c>
      <c r="K606" t="str">
        <f t="shared" ca="1" si="42"/>
        <v/>
      </c>
      <c r="L606" t="str">
        <f ca="1">IF(TODAY()&gt;=A606,COUNTIFS('Tracking Data'!R$3:R$1000,"&lt;="&amp;A606),"")</f>
        <v/>
      </c>
      <c r="M606" t="str">
        <f t="shared" ca="1" si="39"/>
        <v/>
      </c>
    </row>
    <row r="607" spans="1:13" x14ac:dyDescent="0.25">
      <c r="A607" s="4">
        <v>43404</v>
      </c>
      <c r="B607" t="str">
        <f ca="1">IF(TODAY()&gt;=$A607,COUNTIFS('Tracking Data'!K$3:K$1000,"&lt;="&amp;A607,'Tracking Data'!L$3:L$1000,"="&amp;""),"")</f>
        <v/>
      </c>
      <c r="C607" t="str">
        <f ca="1">IF(TODAY()&gt;=$A607,COUNTIFS('Tracking Data'!L$3:L$1000,"&lt;="&amp;B607,'Tracking Data'!M$3:M$1000,"="&amp;""),"")</f>
        <v/>
      </c>
      <c r="D607" t="str">
        <f ca="1">IF(TODAY()&gt;=$A607,COUNTIFS('Tracking Data'!M$3:M$1000,"&lt;="&amp;C607,'Tracking Data'!N$3:N$1000,"="&amp;""),"")</f>
        <v/>
      </c>
      <c r="E607" t="str">
        <f t="shared" ca="1" si="40"/>
        <v/>
      </c>
      <c r="F607" t="str">
        <f ca="1">IF(TODAY()&gt;=$A607,COUNTIFS('Tracking Data'!N$3:N$1000,"&lt;="&amp;A607,'Tracking Data'!O$3:O$1000,"="&amp;""),"")</f>
        <v/>
      </c>
      <c r="G607" t="str">
        <f ca="1">IF(TODAY()&gt;=$A607,COUNTIFS('Tracking Data'!O$3:O$1000,"&lt;="&amp;B607,'Tracking Data'!P$3:P$1000,"="&amp;""),"")</f>
        <v/>
      </c>
      <c r="H607" t="str">
        <f t="shared" ca="1" si="41"/>
        <v/>
      </c>
      <c r="I607" t="str">
        <f ca="1">IF(TODAY()&gt;=$A607,COUNTIFS('Tracking Data'!P$3:P$1000,"&lt;="&amp;A607,'Tracking Data'!Q$3:Q$1000,"="&amp;""),"")</f>
        <v/>
      </c>
      <c r="J607" t="str">
        <f ca="1">IF(TODAY()&gt;=$A607,COUNTIFS('Tracking Data'!Q$3:Q$1000,"&lt;="&amp;B607,'Tracking Data'!R$3:R$1000,"="&amp;""),"")</f>
        <v/>
      </c>
      <c r="K607" t="str">
        <f t="shared" ca="1" si="42"/>
        <v/>
      </c>
      <c r="L607" t="str">
        <f ca="1">IF(TODAY()&gt;=A607,COUNTIFS('Tracking Data'!R$3:R$1000,"&lt;="&amp;A607),"")</f>
        <v/>
      </c>
      <c r="M607" t="str">
        <f t="shared" ca="1" si="39"/>
        <v/>
      </c>
    </row>
    <row r="608" spans="1:13" x14ac:dyDescent="0.25">
      <c r="A608" s="4">
        <v>43405</v>
      </c>
      <c r="B608" t="str">
        <f ca="1">IF(TODAY()&gt;=$A608,COUNTIFS('Tracking Data'!K$3:K$1000,"&lt;="&amp;A608,'Tracking Data'!L$3:L$1000,"="&amp;""),"")</f>
        <v/>
      </c>
      <c r="C608" t="str">
        <f ca="1">IF(TODAY()&gt;=$A608,COUNTIFS('Tracking Data'!L$3:L$1000,"&lt;="&amp;B608,'Tracking Data'!M$3:M$1000,"="&amp;""),"")</f>
        <v/>
      </c>
      <c r="D608" t="str">
        <f ca="1">IF(TODAY()&gt;=$A608,COUNTIFS('Tracking Data'!M$3:M$1000,"&lt;="&amp;C608,'Tracking Data'!N$3:N$1000,"="&amp;""),"")</f>
        <v/>
      </c>
      <c r="E608" t="str">
        <f t="shared" ca="1" si="40"/>
        <v/>
      </c>
      <c r="F608" t="str">
        <f ca="1">IF(TODAY()&gt;=$A608,COUNTIFS('Tracking Data'!N$3:N$1000,"&lt;="&amp;A608,'Tracking Data'!O$3:O$1000,"="&amp;""),"")</f>
        <v/>
      </c>
      <c r="G608" t="str">
        <f ca="1">IF(TODAY()&gt;=$A608,COUNTIFS('Tracking Data'!O$3:O$1000,"&lt;="&amp;B608,'Tracking Data'!P$3:P$1000,"="&amp;""),"")</f>
        <v/>
      </c>
      <c r="H608" t="str">
        <f t="shared" ca="1" si="41"/>
        <v/>
      </c>
      <c r="I608" t="str">
        <f ca="1">IF(TODAY()&gt;=$A608,COUNTIFS('Tracking Data'!P$3:P$1000,"&lt;="&amp;A608,'Tracking Data'!Q$3:Q$1000,"="&amp;""),"")</f>
        <v/>
      </c>
      <c r="J608" t="str">
        <f ca="1">IF(TODAY()&gt;=$A608,COUNTIFS('Tracking Data'!Q$3:Q$1000,"&lt;="&amp;B608,'Tracking Data'!R$3:R$1000,"="&amp;""),"")</f>
        <v/>
      </c>
      <c r="K608" t="str">
        <f t="shared" ca="1" si="42"/>
        <v/>
      </c>
      <c r="L608" t="str">
        <f ca="1">IF(TODAY()&gt;=A608,COUNTIFS('Tracking Data'!R$3:R$1000,"&lt;="&amp;A608),"")</f>
        <v/>
      </c>
      <c r="M608" t="str">
        <f t="shared" ca="1" si="39"/>
        <v/>
      </c>
    </row>
    <row r="609" spans="1:13" x14ac:dyDescent="0.25">
      <c r="A609" s="4">
        <v>43406</v>
      </c>
      <c r="B609" t="str">
        <f ca="1">IF(TODAY()&gt;=$A609,COUNTIFS('Tracking Data'!K$3:K$1000,"&lt;="&amp;A609,'Tracking Data'!L$3:L$1000,"="&amp;""),"")</f>
        <v/>
      </c>
      <c r="C609" t="str">
        <f ca="1">IF(TODAY()&gt;=$A609,COUNTIFS('Tracking Data'!L$3:L$1000,"&lt;="&amp;B609,'Tracking Data'!M$3:M$1000,"="&amp;""),"")</f>
        <v/>
      </c>
      <c r="D609" t="str">
        <f ca="1">IF(TODAY()&gt;=$A609,COUNTIFS('Tracking Data'!M$3:M$1000,"&lt;="&amp;C609,'Tracking Data'!N$3:N$1000,"="&amp;""),"")</f>
        <v/>
      </c>
      <c r="E609" t="str">
        <f t="shared" ca="1" si="40"/>
        <v/>
      </c>
      <c r="F609" t="str">
        <f ca="1">IF(TODAY()&gt;=$A609,COUNTIFS('Tracking Data'!N$3:N$1000,"&lt;="&amp;A609,'Tracking Data'!O$3:O$1000,"="&amp;""),"")</f>
        <v/>
      </c>
      <c r="G609" t="str">
        <f ca="1">IF(TODAY()&gt;=$A609,COUNTIFS('Tracking Data'!O$3:O$1000,"&lt;="&amp;B609,'Tracking Data'!P$3:P$1000,"="&amp;""),"")</f>
        <v/>
      </c>
      <c r="H609" t="str">
        <f t="shared" ca="1" si="41"/>
        <v/>
      </c>
      <c r="I609" t="str">
        <f ca="1">IF(TODAY()&gt;=$A609,COUNTIFS('Tracking Data'!P$3:P$1000,"&lt;="&amp;A609,'Tracking Data'!Q$3:Q$1000,"="&amp;""),"")</f>
        <v/>
      </c>
      <c r="J609" t="str">
        <f ca="1">IF(TODAY()&gt;=$A609,COUNTIFS('Tracking Data'!Q$3:Q$1000,"&lt;="&amp;B609,'Tracking Data'!R$3:R$1000,"="&amp;""),"")</f>
        <v/>
      </c>
      <c r="K609" t="str">
        <f t="shared" ca="1" si="42"/>
        <v/>
      </c>
      <c r="L609" t="str">
        <f ca="1">IF(TODAY()&gt;=A609,COUNTIFS('Tracking Data'!R$3:R$1000,"&lt;="&amp;A609),"")</f>
        <v/>
      </c>
      <c r="M609" t="str">
        <f t="shared" ca="1" si="39"/>
        <v/>
      </c>
    </row>
    <row r="610" spans="1:13" x14ac:dyDescent="0.25">
      <c r="A610" s="4">
        <v>43407</v>
      </c>
      <c r="B610" t="str">
        <f ca="1">IF(TODAY()&gt;=$A610,COUNTIFS('Tracking Data'!K$3:K$1000,"&lt;="&amp;A610,'Tracking Data'!L$3:L$1000,"="&amp;""),"")</f>
        <v/>
      </c>
      <c r="C610" t="str">
        <f ca="1">IF(TODAY()&gt;=$A610,COUNTIFS('Tracking Data'!L$3:L$1000,"&lt;="&amp;B610,'Tracking Data'!M$3:M$1000,"="&amp;""),"")</f>
        <v/>
      </c>
      <c r="D610" t="str">
        <f ca="1">IF(TODAY()&gt;=$A610,COUNTIFS('Tracking Data'!M$3:M$1000,"&lt;="&amp;C610,'Tracking Data'!N$3:N$1000,"="&amp;""),"")</f>
        <v/>
      </c>
      <c r="E610" t="str">
        <f t="shared" ca="1" si="40"/>
        <v/>
      </c>
      <c r="F610" t="str">
        <f ca="1">IF(TODAY()&gt;=$A610,COUNTIFS('Tracking Data'!N$3:N$1000,"&lt;="&amp;A610,'Tracking Data'!O$3:O$1000,"="&amp;""),"")</f>
        <v/>
      </c>
      <c r="G610" t="str">
        <f ca="1">IF(TODAY()&gt;=$A610,COUNTIFS('Tracking Data'!O$3:O$1000,"&lt;="&amp;B610,'Tracking Data'!P$3:P$1000,"="&amp;""),"")</f>
        <v/>
      </c>
      <c r="H610" t="str">
        <f t="shared" ca="1" si="41"/>
        <v/>
      </c>
      <c r="I610" t="str">
        <f ca="1">IF(TODAY()&gt;=$A610,COUNTIFS('Tracking Data'!P$3:P$1000,"&lt;="&amp;A610,'Tracking Data'!Q$3:Q$1000,"="&amp;""),"")</f>
        <v/>
      </c>
      <c r="J610" t="str">
        <f ca="1">IF(TODAY()&gt;=$A610,COUNTIFS('Tracking Data'!Q$3:Q$1000,"&lt;="&amp;B610,'Tracking Data'!R$3:R$1000,"="&amp;""),"")</f>
        <v/>
      </c>
      <c r="K610" t="str">
        <f t="shared" ca="1" si="42"/>
        <v/>
      </c>
      <c r="L610" t="str">
        <f ca="1">IF(TODAY()&gt;=A610,COUNTIFS('Tracking Data'!R$3:R$1000,"&lt;="&amp;A610),"")</f>
        <v/>
      </c>
      <c r="M610" t="str">
        <f t="shared" ca="1" si="39"/>
        <v/>
      </c>
    </row>
    <row r="611" spans="1:13" x14ac:dyDescent="0.25">
      <c r="A611" s="4">
        <v>43408</v>
      </c>
      <c r="B611" t="str">
        <f ca="1">IF(TODAY()&gt;=$A611,COUNTIFS('Tracking Data'!K$3:K$1000,"&lt;="&amp;A611,'Tracking Data'!L$3:L$1000,"="&amp;""),"")</f>
        <v/>
      </c>
      <c r="C611" t="str">
        <f ca="1">IF(TODAY()&gt;=$A611,COUNTIFS('Tracking Data'!L$3:L$1000,"&lt;="&amp;B611,'Tracking Data'!M$3:M$1000,"="&amp;""),"")</f>
        <v/>
      </c>
      <c r="D611" t="str">
        <f ca="1">IF(TODAY()&gt;=$A611,COUNTIFS('Tracking Data'!M$3:M$1000,"&lt;="&amp;C611,'Tracking Data'!N$3:N$1000,"="&amp;""),"")</f>
        <v/>
      </c>
      <c r="E611" t="str">
        <f t="shared" ca="1" si="40"/>
        <v/>
      </c>
      <c r="F611" t="str">
        <f ca="1">IF(TODAY()&gt;=$A611,COUNTIFS('Tracking Data'!N$3:N$1000,"&lt;="&amp;A611,'Tracking Data'!O$3:O$1000,"="&amp;""),"")</f>
        <v/>
      </c>
      <c r="G611" t="str">
        <f ca="1">IF(TODAY()&gt;=$A611,COUNTIFS('Tracking Data'!O$3:O$1000,"&lt;="&amp;B611,'Tracking Data'!P$3:P$1000,"="&amp;""),"")</f>
        <v/>
      </c>
      <c r="H611" t="str">
        <f t="shared" ca="1" si="41"/>
        <v/>
      </c>
      <c r="I611" t="str">
        <f ca="1">IF(TODAY()&gt;=$A611,COUNTIFS('Tracking Data'!P$3:P$1000,"&lt;="&amp;A611,'Tracking Data'!Q$3:Q$1000,"="&amp;""),"")</f>
        <v/>
      </c>
      <c r="J611" t="str">
        <f ca="1">IF(TODAY()&gt;=$A611,COUNTIFS('Tracking Data'!Q$3:Q$1000,"&lt;="&amp;B611,'Tracking Data'!R$3:R$1000,"="&amp;""),"")</f>
        <v/>
      </c>
      <c r="K611" t="str">
        <f t="shared" ca="1" si="42"/>
        <v/>
      </c>
      <c r="L611" t="str">
        <f ca="1">IF(TODAY()&gt;=A611,COUNTIFS('Tracking Data'!R$3:R$1000,"&lt;="&amp;A611),"")</f>
        <v/>
      </c>
      <c r="M611" t="str">
        <f t="shared" ca="1" si="39"/>
        <v/>
      </c>
    </row>
    <row r="612" spans="1:13" x14ac:dyDescent="0.25">
      <c r="A612" s="4">
        <v>43409</v>
      </c>
      <c r="B612" t="str">
        <f ca="1">IF(TODAY()&gt;=$A612,COUNTIFS('Tracking Data'!K$3:K$1000,"&lt;="&amp;A612,'Tracking Data'!L$3:L$1000,"="&amp;""),"")</f>
        <v/>
      </c>
      <c r="C612" t="str">
        <f ca="1">IF(TODAY()&gt;=$A612,COUNTIFS('Tracking Data'!L$3:L$1000,"&lt;="&amp;B612,'Tracking Data'!M$3:M$1000,"="&amp;""),"")</f>
        <v/>
      </c>
      <c r="D612" t="str">
        <f ca="1">IF(TODAY()&gt;=$A612,COUNTIFS('Tracking Data'!M$3:M$1000,"&lt;="&amp;C612,'Tracking Data'!N$3:N$1000,"="&amp;""),"")</f>
        <v/>
      </c>
      <c r="E612" t="str">
        <f t="shared" ca="1" si="40"/>
        <v/>
      </c>
      <c r="F612" t="str">
        <f ca="1">IF(TODAY()&gt;=$A612,COUNTIFS('Tracking Data'!N$3:N$1000,"&lt;="&amp;A612,'Tracking Data'!O$3:O$1000,"="&amp;""),"")</f>
        <v/>
      </c>
      <c r="G612" t="str">
        <f ca="1">IF(TODAY()&gt;=$A612,COUNTIFS('Tracking Data'!O$3:O$1000,"&lt;="&amp;B612,'Tracking Data'!P$3:P$1000,"="&amp;""),"")</f>
        <v/>
      </c>
      <c r="H612" t="str">
        <f t="shared" ca="1" si="41"/>
        <v/>
      </c>
      <c r="I612" t="str">
        <f ca="1">IF(TODAY()&gt;=$A612,COUNTIFS('Tracking Data'!P$3:P$1000,"&lt;="&amp;A612,'Tracking Data'!Q$3:Q$1000,"="&amp;""),"")</f>
        <v/>
      </c>
      <c r="J612" t="str">
        <f ca="1">IF(TODAY()&gt;=$A612,COUNTIFS('Tracking Data'!Q$3:Q$1000,"&lt;="&amp;B612,'Tracking Data'!R$3:R$1000,"="&amp;""),"")</f>
        <v/>
      </c>
      <c r="K612" t="str">
        <f t="shared" ca="1" si="42"/>
        <v/>
      </c>
      <c r="L612" t="str">
        <f ca="1">IF(TODAY()&gt;=A612,COUNTIFS('Tracking Data'!R$3:R$1000,"&lt;="&amp;A612),"")</f>
        <v/>
      </c>
      <c r="M612" t="str">
        <f t="shared" ca="1" si="39"/>
        <v/>
      </c>
    </row>
    <row r="613" spans="1:13" x14ac:dyDescent="0.25">
      <c r="A613" s="4">
        <v>43410</v>
      </c>
      <c r="B613" t="str">
        <f ca="1">IF(TODAY()&gt;=$A613,COUNTIFS('Tracking Data'!K$3:K$1000,"&lt;="&amp;A613,'Tracking Data'!L$3:L$1000,"="&amp;""),"")</f>
        <v/>
      </c>
      <c r="C613" t="str">
        <f ca="1">IF(TODAY()&gt;=$A613,COUNTIFS('Tracking Data'!L$3:L$1000,"&lt;="&amp;B613,'Tracking Data'!M$3:M$1000,"="&amp;""),"")</f>
        <v/>
      </c>
      <c r="D613" t="str">
        <f ca="1">IF(TODAY()&gt;=$A613,COUNTIFS('Tracking Data'!M$3:M$1000,"&lt;="&amp;C613,'Tracking Data'!N$3:N$1000,"="&amp;""),"")</f>
        <v/>
      </c>
      <c r="E613" t="str">
        <f t="shared" ca="1" si="40"/>
        <v/>
      </c>
      <c r="F613" t="str">
        <f ca="1">IF(TODAY()&gt;=$A613,COUNTIFS('Tracking Data'!N$3:N$1000,"&lt;="&amp;A613,'Tracking Data'!O$3:O$1000,"="&amp;""),"")</f>
        <v/>
      </c>
      <c r="G613" t="str">
        <f ca="1">IF(TODAY()&gt;=$A613,COUNTIFS('Tracking Data'!O$3:O$1000,"&lt;="&amp;B613,'Tracking Data'!P$3:P$1000,"="&amp;""),"")</f>
        <v/>
      </c>
      <c r="H613" t="str">
        <f t="shared" ca="1" si="41"/>
        <v/>
      </c>
      <c r="I613" t="str">
        <f ca="1">IF(TODAY()&gt;=$A613,COUNTIFS('Tracking Data'!P$3:P$1000,"&lt;="&amp;A613,'Tracking Data'!Q$3:Q$1000,"="&amp;""),"")</f>
        <v/>
      </c>
      <c r="J613" t="str">
        <f ca="1">IF(TODAY()&gt;=$A613,COUNTIFS('Tracking Data'!Q$3:Q$1000,"&lt;="&amp;B613,'Tracking Data'!R$3:R$1000,"="&amp;""),"")</f>
        <v/>
      </c>
      <c r="K613" t="str">
        <f t="shared" ca="1" si="42"/>
        <v/>
      </c>
      <c r="L613" t="str">
        <f ca="1">IF(TODAY()&gt;=A613,COUNTIFS('Tracking Data'!R$3:R$1000,"&lt;="&amp;A613),"")</f>
        <v/>
      </c>
      <c r="M613" t="str">
        <f t="shared" ca="1" si="39"/>
        <v/>
      </c>
    </row>
    <row r="614" spans="1:13" x14ac:dyDescent="0.25">
      <c r="A614" s="4">
        <v>43411</v>
      </c>
      <c r="B614" t="str">
        <f ca="1">IF(TODAY()&gt;=$A614,COUNTIFS('Tracking Data'!K$3:K$1000,"&lt;="&amp;A614,'Tracking Data'!L$3:L$1000,"="&amp;""),"")</f>
        <v/>
      </c>
      <c r="C614" t="str">
        <f ca="1">IF(TODAY()&gt;=$A614,COUNTIFS('Tracking Data'!L$3:L$1000,"&lt;="&amp;B614,'Tracking Data'!M$3:M$1000,"="&amp;""),"")</f>
        <v/>
      </c>
      <c r="D614" t="str">
        <f ca="1">IF(TODAY()&gt;=$A614,COUNTIFS('Tracking Data'!M$3:M$1000,"&lt;="&amp;C614,'Tracking Data'!N$3:N$1000,"="&amp;""),"")</f>
        <v/>
      </c>
      <c r="E614" t="str">
        <f t="shared" ca="1" si="40"/>
        <v/>
      </c>
      <c r="F614" t="str">
        <f ca="1">IF(TODAY()&gt;=$A614,COUNTIFS('Tracking Data'!N$3:N$1000,"&lt;="&amp;A614,'Tracking Data'!O$3:O$1000,"="&amp;""),"")</f>
        <v/>
      </c>
      <c r="G614" t="str">
        <f ca="1">IF(TODAY()&gt;=$A614,COUNTIFS('Tracking Data'!O$3:O$1000,"&lt;="&amp;B614,'Tracking Data'!P$3:P$1000,"="&amp;""),"")</f>
        <v/>
      </c>
      <c r="H614" t="str">
        <f t="shared" ca="1" si="41"/>
        <v/>
      </c>
      <c r="I614" t="str">
        <f ca="1">IF(TODAY()&gt;=$A614,COUNTIFS('Tracking Data'!P$3:P$1000,"&lt;="&amp;A614,'Tracking Data'!Q$3:Q$1000,"="&amp;""),"")</f>
        <v/>
      </c>
      <c r="J614" t="str">
        <f ca="1">IF(TODAY()&gt;=$A614,COUNTIFS('Tracking Data'!Q$3:Q$1000,"&lt;="&amp;B614,'Tracking Data'!R$3:R$1000,"="&amp;""),"")</f>
        <v/>
      </c>
      <c r="K614" t="str">
        <f t="shared" ca="1" si="42"/>
        <v/>
      </c>
      <c r="L614" t="str">
        <f ca="1">IF(TODAY()&gt;=A614,COUNTIFS('Tracking Data'!R$3:R$1000,"&lt;="&amp;A614),"")</f>
        <v/>
      </c>
      <c r="M614" t="str">
        <f t="shared" ca="1" si="39"/>
        <v/>
      </c>
    </row>
    <row r="615" spans="1:13" x14ac:dyDescent="0.25">
      <c r="A615" s="4">
        <v>43412</v>
      </c>
      <c r="B615" t="str">
        <f ca="1">IF(TODAY()&gt;=$A615,COUNTIFS('Tracking Data'!K$3:K$1000,"&lt;="&amp;A615,'Tracking Data'!L$3:L$1000,"="&amp;""),"")</f>
        <v/>
      </c>
      <c r="C615" t="str">
        <f ca="1">IF(TODAY()&gt;=$A615,COUNTIFS('Tracking Data'!L$3:L$1000,"&lt;="&amp;B615,'Tracking Data'!M$3:M$1000,"="&amp;""),"")</f>
        <v/>
      </c>
      <c r="D615" t="str">
        <f ca="1">IF(TODAY()&gt;=$A615,COUNTIFS('Tracking Data'!M$3:M$1000,"&lt;="&amp;C615,'Tracking Data'!N$3:N$1000,"="&amp;""),"")</f>
        <v/>
      </c>
      <c r="E615" t="str">
        <f t="shared" ca="1" si="40"/>
        <v/>
      </c>
      <c r="F615" t="str">
        <f ca="1">IF(TODAY()&gt;=$A615,COUNTIFS('Tracking Data'!N$3:N$1000,"&lt;="&amp;A615,'Tracking Data'!O$3:O$1000,"="&amp;""),"")</f>
        <v/>
      </c>
      <c r="G615" t="str">
        <f ca="1">IF(TODAY()&gt;=$A615,COUNTIFS('Tracking Data'!O$3:O$1000,"&lt;="&amp;B615,'Tracking Data'!P$3:P$1000,"="&amp;""),"")</f>
        <v/>
      </c>
      <c r="H615" t="str">
        <f t="shared" ca="1" si="41"/>
        <v/>
      </c>
      <c r="I615" t="str">
        <f ca="1">IF(TODAY()&gt;=$A615,COUNTIFS('Tracking Data'!P$3:P$1000,"&lt;="&amp;A615,'Tracking Data'!Q$3:Q$1000,"="&amp;""),"")</f>
        <v/>
      </c>
      <c r="J615" t="str">
        <f ca="1">IF(TODAY()&gt;=$A615,COUNTIFS('Tracking Data'!Q$3:Q$1000,"&lt;="&amp;B615,'Tracking Data'!R$3:R$1000,"="&amp;""),"")</f>
        <v/>
      </c>
      <c r="K615" t="str">
        <f t="shared" ca="1" si="42"/>
        <v/>
      </c>
      <c r="L615" t="str">
        <f ca="1">IF(TODAY()&gt;=A615,COUNTIFS('Tracking Data'!R$3:R$1000,"&lt;="&amp;A615),"")</f>
        <v/>
      </c>
      <c r="M615" t="str">
        <f t="shared" ca="1" si="39"/>
        <v/>
      </c>
    </row>
    <row r="616" spans="1:13" x14ac:dyDescent="0.25">
      <c r="A616" s="4">
        <v>43413</v>
      </c>
      <c r="B616" t="str">
        <f ca="1">IF(TODAY()&gt;=$A616,COUNTIFS('Tracking Data'!K$3:K$1000,"&lt;="&amp;A616,'Tracking Data'!L$3:L$1000,"="&amp;""),"")</f>
        <v/>
      </c>
      <c r="C616" t="str">
        <f ca="1">IF(TODAY()&gt;=$A616,COUNTIFS('Tracking Data'!L$3:L$1000,"&lt;="&amp;B616,'Tracking Data'!M$3:M$1000,"="&amp;""),"")</f>
        <v/>
      </c>
      <c r="D616" t="str">
        <f ca="1">IF(TODAY()&gt;=$A616,COUNTIFS('Tracking Data'!M$3:M$1000,"&lt;="&amp;C616,'Tracking Data'!N$3:N$1000,"="&amp;""),"")</f>
        <v/>
      </c>
      <c r="E616" t="str">
        <f t="shared" ca="1" si="40"/>
        <v/>
      </c>
      <c r="F616" t="str">
        <f ca="1">IF(TODAY()&gt;=$A616,COUNTIFS('Tracking Data'!N$3:N$1000,"&lt;="&amp;A616,'Tracking Data'!O$3:O$1000,"="&amp;""),"")</f>
        <v/>
      </c>
      <c r="G616" t="str">
        <f ca="1">IF(TODAY()&gt;=$A616,COUNTIFS('Tracking Data'!O$3:O$1000,"&lt;="&amp;B616,'Tracking Data'!P$3:P$1000,"="&amp;""),"")</f>
        <v/>
      </c>
      <c r="H616" t="str">
        <f t="shared" ca="1" si="41"/>
        <v/>
      </c>
      <c r="I616" t="str">
        <f ca="1">IF(TODAY()&gt;=$A616,COUNTIFS('Tracking Data'!P$3:P$1000,"&lt;="&amp;A616,'Tracking Data'!Q$3:Q$1000,"="&amp;""),"")</f>
        <v/>
      </c>
      <c r="J616" t="str">
        <f ca="1">IF(TODAY()&gt;=$A616,COUNTIFS('Tracking Data'!Q$3:Q$1000,"&lt;="&amp;B616,'Tracking Data'!R$3:R$1000,"="&amp;""),"")</f>
        <v/>
      </c>
      <c r="K616" t="str">
        <f t="shared" ca="1" si="42"/>
        <v/>
      </c>
      <c r="L616" t="str">
        <f ca="1">IF(TODAY()&gt;=A616,COUNTIFS('Tracking Data'!R$3:R$1000,"&lt;="&amp;A616),"")</f>
        <v/>
      </c>
      <c r="M616" t="str">
        <f t="shared" ca="1" si="39"/>
        <v/>
      </c>
    </row>
    <row r="617" spans="1:13" x14ac:dyDescent="0.25">
      <c r="A617" s="4">
        <v>43414</v>
      </c>
      <c r="B617" t="str">
        <f ca="1">IF(TODAY()&gt;=$A617,COUNTIFS('Tracking Data'!K$3:K$1000,"&lt;="&amp;A617,'Tracking Data'!L$3:L$1000,"="&amp;""),"")</f>
        <v/>
      </c>
      <c r="C617" t="str">
        <f ca="1">IF(TODAY()&gt;=$A617,COUNTIFS('Tracking Data'!L$3:L$1000,"&lt;="&amp;B617,'Tracking Data'!M$3:M$1000,"="&amp;""),"")</f>
        <v/>
      </c>
      <c r="D617" t="str">
        <f ca="1">IF(TODAY()&gt;=$A617,COUNTIFS('Tracking Data'!M$3:M$1000,"&lt;="&amp;C617,'Tracking Data'!N$3:N$1000,"="&amp;""),"")</f>
        <v/>
      </c>
      <c r="E617" t="str">
        <f t="shared" ca="1" si="40"/>
        <v/>
      </c>
      <c r="F617" t="str">
        <f ca="1">IF(TODAY()&gt;=$A617,COUNTIFS('Tracking Data'!N$3:N$1000,"&lt;="&amp;A617,'Tracking Data'!O$3:O$1000,"="&amp;""),"")</f>
        <v/>
      </c>
      <c r="G617" t="str">
        <f ca="1">IF(TODAY()&gt;=$A617,COUNTIFS('Tracking Data'!O$3:O$1000,"&lt;="&amp;B617,'Tracking Data'!P$3:P$1000,"="&amp;""),"")</f>
        <v/>
      </c>
      <c r="H617" t="str">
        <f t="shared" ca="1" si="41"/>
        <v/>
      </c>
      <c r="I617" t="str">
        <f ca="1">IF(TODAY()&gt;=$A617,COUNTIFS('Tracking Data'!P$3:P$1000,"&lt;="&amp;A617,'Tracking Data'!Q$3:Q$1000,"="&amp;""),"")</f>
        <v/>
      </c>
      <c r="J617" t="str">
        <f ca="1">IF(TODAY()&gt;=$A617,COUNTIFS('Tracking Data'!Q$3:Q$1000,"&lt;="&amp;B617,'Tracking Data'!R$3:R$1000,"="&amp;""),"")</f>
        <v/>
      </c>
      <c r="K617" t="str">
        <f t="shared" ca="1" si="42"/>
        <v/>
      </c>
      <c r="L617" t="str">
        <f ca="1">IF(TODAY()&gt;=A617,COUNTIFS('Tracking Data'!R$3:R$1000,"&lt;="&amp;A617),"")</f>
        <v/>
      </c>
      <c r="M617" t="str">
        <f t="shared" ca="1" si="39"/>
        <v/>
      </c>
    </row>
    <row r="618" spans="1:13" x14ac:dyDescent="0.25">
      <c r="A618" s="4">
        <v>43415</v>
      </c>
      <c r="B618" t="str">
        <f ca="1">IF(TODAY()&gt;=$A618,COUNTIFS('Tracking Data'!K$3:K$1000,"&lt;="&amp;A618,'Tracking Data'!L$3:L$1000,"="&amp;""),"")</f>
        <v/>
      </c>
      <c r="C618" t="str">
        <f ca="1">IF(TODAY()&gt;=$A618,COUNTIFS('Tracking Data'!L$3:L$1000,"&lt;="&amp;B618,'Tracking Data'!M$3:M$1000,"="&amp;""),"")</f>
        <v/>
      </c>
      <c r="D618" t="str">
        <f ca="1">IF(TODAY()&gt;=$A618,COUNTIFS('Tracking Data'!M$3:M$1000,"&lt;="&amp;C618,'Tracking Data'!N$3:N$1000,"="&amp;""),"")</f>
        <v/>
      </c>
      <c r="E618" t="str">
        <f t="shared" ca="1" si="40"/>
        <v/>
      </c>
      <c r="F618" t="str">
        <f ca="1">IF(TODAY()&gt;=$A618,COUNTIFS('Tracking Data'!N$3:N$1000,"&lt;="&amp;A618,'Tracking Data'!O$3:O$1000,"="&amp;""),"")</f>
        <v/>
      </c>
      <c r="G618" t="str">
        <f ca="1">IF(TODAY()&gt;=$A618,COUNTIFS('Tracking Data'!O$3:O$1000,"&lt;="&amp;B618,'Tracking Data'!P$3:P$1000,"="&amp;""),"")</f>
        <v/>
      </c>
      <c r="H618" t="str">
        <f t="shared" ca="1" si="41"/>
        <v/>
      </c>
      <c r="I618" t="str">
        <f ca="1">IF(TODAY()&gt;=$A618,COUNTIFS('Tracking Data'!P$3:P$1000,"&lt;="&amp;A618,'Tracking Data'!Q$3:Q$1000,"="&amp;""),"")</f>
        <v/>
      </c>
      <c r="J618" t="str">
        <f ca="1">IF(TODAY()&gt;=$A618,COUNTIFS('Tracking Data'!Q$3:Q$1000,"&lt;="&amp;B618,'Tracking Data'!R$3:R$1000,"="&amp;""),"")</f>
        <v/>
      </c>
      <c r="K618" t="str">
        <f t="shared" ca="1" si="42"/>
        <v/>
      </c>
      <c r="L618" t="str">
        <f ca="1">IF(TODAY()&gt;=A618,COUNTIFS('Tracking Data'!R$3:R$1000,"&lt;="&amp;A618),"")</f>
        <v/>
      </c>
      <c r="M618" t="str">
        <f t="shared" ca="1" si="39"/>
        <v/>
      </c>
    </row>
    <row r="619" spans="1:13" x14ac:dyDescent="0.25">
      <c r="A619" s="4">
        <v>43416</v>
      </c>
      <c r="B619" t="str">
        <f ca="1">IF(TODAY()&gt;=$A619,COUNTIFS('Tracking Data'!K$3:K$1000,"&lt;="&amp;A619,'Tracking Data'!L$3:L$1000,"="&amp;""),"")</f>
        <v/>
      </c>
      <c r="C619" t="str">
        <f ca="1">IF(TODAY()&gt;=$A619,COUNTIFS('Tracking Data'!L$3:L$1000,"&lt;="&amp;B619,'Tracking Data'!M$3:M$1000,"="&amp;""),"")</f>
        <v/>
      </c>
      <c r="D619" t="str">
        <f ca="1">IF(TODAY()&gt;=$A619,COUNTIFS('Tracking Data'!M$3:M$1000,"&lt;="&amp;C619,'Tracking Data'!N$3:N$1000,"="&amp;""),"")</f>
        <v/>
      </c>
      <c r="E619" t="str">
        <f t="shared" ca="1" si="40"/>
        <v/>
      </c>
      <c r="F619" t="str">
        <f ca="1">IF(TODAY()&gt;=$A619,COUNTIFS('Tracking Data'!N$3:N$1000,"&lt;="&amp;A619,'Tracking Data'!O$3:O$1000,"="&amp;""),"")</f>
        <v/>
      </c>
      <c r="G619" t="str">
        <f ca="1">IF(TODAY()&gt;=$A619,COUNTIFS('Tracking Data'!O$3:O$1000,"&lt;="&amp;B619,'Tracking Data'!P$3:P$1000,"="&amp;""),"")</f>
        <v/>
      </c>
      <c r="H619" t="str">
        <f t="shared" ca="1" si="41"/>
        <v/>
      </c>
      <c r="I619" t="str">
        <f ca="1">IF(TODAY()&gt;=$A619,COUNTIFS('Tracking Data'!P$3:P$1000,"&lt;="&amp;A619,'Tracking Data'!Q$3:Q$1000,"="&amp;""),"")</f>
        <v/>
      </c>
      <c r="J619" t="str">
        <f ca="1">IF(TODAY()&gt;=$A619,COUNTIFS('Tracking Data'!Q$3:Q$1000,"&lt;="&amp;B619,'Tracking Data'!R$3:R$1000,"="&amp;""),"")</f>
        <v/>
      </c>
      <c r="K619" t="str">
        <f t="shared" ca="1" si="42"/>
        <v/>
      </c>
      <c r="L619" t="str">
        <f ca="1">IF(TODAY()&gt;=A619,COUNTIFS('Tracking Data'!R$3:R$1000,"&lt;="&amp;A619),"")</f>
        <v/>
      </c>
      <c r="M619" t="str">
        <f t="shared" ca="1" si="39"/>
        <v/>
      </c>
    </row>
    <row r="620" spans="1:13" x14ac:dyDescent="0.25">
      <c r="A620" s="4">
        <v>43417</v>
      </c>
      <c r="B620" t="str">
        <f ca="1">IF(TODAY()&gt;=$A620,COUNTIFS('Tracking Data'!K$3:K$1000,"&lt;="&amp;A620,'Tracking Data'!L$3:L$1000,"="&amp;""),"")</f>
        <v/>
      </c>
      <c r="C620" t="str">
        <f ca="1">IF(TODAY()&gt;=$A620,COUNTIFS('Tracking Data'!L$3:L$1000,"&lt;="&amp;B620,'Tracking Data'!M$3:M$1000,"="&amp;""),"")</f>
        <v/>
      </c>
      <c r="D620" t="str">
        <f ca="1">IF(TODAY()&gt;=$A620,COUNTIFS('Tracking Data'!M$3:M$1000,"&lt;="&amp;C620,'Tracking Data'!N$3:N$1000,"="&amp;""),"")</f>
        <v/>
      </c>
      <c r="E620" t="str">
        <f t="shared" ca="1" si="40"/>
        <v/>
      </c>
      <c r="F620" t="str">
        <f ca="1">IF(TODAY()&gt;=$A620,COUNTIFS('Tracking Data'!N$3:N$1000,"&lt;="&amp;A620,'Tracking Data'!O$3:O$1000,"="&amp;""),"")</f>
        <v/>
      </c>
      <c r="G620" t="str">
        <f ca="1">IF(TODAY()&gt;=$A620,COUNTIFS('Tracking Data'!O$3:O$1000,"&lt;="&amp;B620,'Tracking Data'!P$3:P$1000,"="&amp;""),"")</f>
        <v/>
      </c>
      <c r="H620" t="str">
        <f t="shared" ca="1" si="41"/>
        <v/>
      </c>
      <c r="I620" t="str">
        <f ca="1">IF(TODAY()&gt;=$A620,COUNTIFS('Tracking Data'!P$3:P$1000,"&lt;="&amp;A620,'Tracking Data'!Q$3:Q$1000,"="&amp;""),"")</f>
        <v/>
      </c>
      <c r="J620" t="str">
        <f ca="1">IF(TODAY()&gt;=$A620,COUNTIFS('Tracking Data'!Q$3:Q$1000,"&lt;="&amp;B620,'Tracking Data'!R$3:R$1000,"="&amp;""),"")</f>
        <v/>
      </c>
      <c r="K620" t="str">
        <f t="shared" ca="1" si="42"/>
        <v/>
      </c>
      <c r="L620" t="str">
        <f ca="1">IF(TODAY()&gt;=A620,COUNTIFS('Tracking Data'!R$3:R$1000,"&lt;="&amp;A620),"")</f>
        <v/>
      </c>
      <c r="M620" t="str">
        <f t="shared" ca="1" si="39"/>
        <v/>
      </c>
    </row>
    <row r="621" spans="1:13" x14ac:dyDescent="0.25">
      <c r="A621" s="4">
        <v>43418</v>
      </c>
      <c r="B621" t="str">
        <f ca="1">IF(TODAY()&gt;=$A621,COUNTIFS('Tracking Data'!K$3:K$1000,"&lt;="&amp;A621,'Tracking Data'!L$3:L$1000,"="&amp;""),"")</f>
        <v/>
      </c>
      <c r="C621" t="str">
        <f ca="1">IF(TODAY()&gt;=$A621,COUNTIFS('Tracking Data'!L$3:L$1000,"&lt;="&amp;B621,'Tracking Data'!M$3:M$1000,"="&amp;""),"")</f>
        <v/>
      </c>
      <c r="D621" t="str">
        <f ca="1">IF(TODAY()&gt;=$A621,COUNTIFS('Tracking Data'!M$3:M$1000,"&lt;="&amp;C621,'Tracking Data'!N$3:N$1000,"="&amp;""),"")</f>
        <v/>
      </c>
      <c r="E621" t="str">
        <f t="shared" ca="1" si="40"/>
        <v/>
      </c>
      <c r="F621" t="str">
        <f ca="1">IF(TODAY()&gt;=$A621,COUNTIFS('Tracking Data'!N$3:N$1000,"&lt;="&amp;A621,'Tracking Data'!O$3:O$1000,"="&amp;""),"")</f>
        <v/>
      </c>
      <c r="G621" t="str">
        <f ca="1">IF(TODAY()&gt;=$A621,COUNTIFS('Tracking Data'!O$3:O$1000,"&lt;="&amp;B621,'Tracking Data'!P$3:P$1000,"="&amp;""),"")</f>
        <v/>
      </c>
      <c r="H621" t="str">
        <f t="shared" ca="1" si="41"/>
        <v/>
      </c>
      <c r="I621" t="str">
        <f ca="1">IF(TODAY()&gt;=$A621,COUNTIFS('Tracking Data'!P$3:P$1000,"&lt;="&amp;A621,'Tracking Data'!Q$3:Q$1000,"="&amp;""),"")</f>
        <v/>
      </c>
      <c r="J621" t="str">
        <f ca="1">IF(TODAY()&gt;=$A621,COUNTIFS('Tracking Data'!Q$3:Q$1000,"&lt;="&amp;B621,'Tracking Data'!R$3:R$1000,"="&amp;""),"")</f>
        <v/>
      </c>
      <c r="K621" t="str">
        <f t="shared" ca="1" si="42"/>
        <v/>
      </c>
      <c r="L621" t="str">
        <f ca="1">IF(TODAY()&gt;=A621,COUNTIFS('Tracking Data'!R$3:R$1000,"&lt;="&amp;A621),"")</f>
        <v/>
      </c>
      <c r="M621" t="str">
        <f t="shared" ca="1" si="39"/>
        <v/>
      </c>
    </row>
    <row r="622" spans="1:13" x14ac:dyDescent="0.25">
      <c r="A622" s="4">
        <v>43419</v>
      </c>
      <c r="B622" t="str">
        <f ca="1">IF(TODAY()&gt;=$A622,COUNTIFS('Tracking Data'!K$3:K$1000,"&lt;="&amp;A622,'Tracking Data'!L$3:L$1000,"="&amp;""),"")</f>
        <v/>
      </c>
      <c r="C622" t="str">
        <f ca="1">IF(TODAY()&gt;=$A622,COUNTIFS('Tracking Data'!L$3:L$1000,"&lt;="&amp;B622,'Tracking Data'!M$3:M$1000,"="&amp;""),"")</f>
        <v/>
      </c>
      <c r="D622" t="str">
        <f ca="1">IF(TODAY()&gt;=$A622,COUNTIFS('Tracking Data'!M$3:M$1000,"&lt;="&amp;C622,'Tracking Data'!N$3:N$1000,"="&amp;""),"")</f>
        <v/>
      </c>
      <c r="E622" t="str">
        <f t="shared" ca="1" si="40"/>
        <v/>
      </c>
      <c r="F622" t="str">
        <f ca="1">IF(TODAY()&gt;=$A622,COUNTIFS('Tracking Data'!N$3:N$1000,"&lt;="&amp;A622,'Tracking Data'!O$3:O$1000,"="&amp;""),"")</f>
        <v/>
      </c>
      <c r="G622" t="str">
        <f ca="1">IF(TODAY()&gt;=$A622,COUNTIFS('Tracking Data'!O$3:O$1000,"&lt;="&amp;B622,'Tracking Data'!P$3:P$1000,"="&amp;""),"")</f>
        <v/>
      </c>
      <c r="H622" t="str">
        <f t="shared" ca="1" si="41"/>
        <v/>
      </c>
      <c r="I622" t="str">
        <f ca="1">IF(TODAY()&gt;=$A622,COUNTIFS('Tracking Data'!P$3:P$1000,"&lt;="&amp;A622,'Tracking Data'!Q$3:Q$1000,"="&amp;""),"")</f>
        <v/>
      </c>
      <c r="J622" t="str">
        <f ca="1">IF(TODAY()&gt;=$A622,COUNTIFS('Tracking Data'!Q$3:Q$1000,"&lt;="&amp;B622,'Tracking Data'!R$3:R$1000,"="&amp;""),"")</f>
        <v/>
      </c>
      <c r="K622" t="str">
        <f t="shared" ca="1" si="42"/>
        <v/>
      </c>
      <c r="L622" t="str">
        <f ca="1">IF(TODAY()&gt;=A622,COUNTIFS('Tracking Data'!R$3:R$1000,"&lt;="&amp;A622),"")</f>
        <v/>
      </c>
      <c r="M622" t="str">
        <f t="shared" ca="1" si="39"/>
        <v/>
      </c>
    </row>
    <row r="623" spans="1:13" x14ac:dyDescent="0.25">
      <c r="A623" s="4">
        <v>43420</v>
      </c>
      <c r="B623" t="str">
        <f ca="1">IF(TODAY()&gt;=$A623,COUNTIFS('Tracking Data'!K$3:K$1000,"&lt;="&amp;A623,'Tracking Data'!L$3:L$1000,"="&amp;""),"")</f>
        <v/>
      </c>
      <c r="C623" t="str">
        <f ca="1">IF(TODAY()&gt;=$A623,COUNTIFS('Tracking Data'!L$3:L$1000,"&lt;="&amp;B623,'Tracking Data'!M$3:M$1000,"="&amp;""),"")</f>
        <v/>
      </c>
      <c r="D623" t="str">
        <f ca="1">IF(TODAY()&gt;=$A623,COUNTIFS('Tracking Data'!M$3:M$1000,"&lt;="&amp;C623,'Tracking Data'!N$3:N$1000,"="&amp;""),"")</f>
        <v/>
      </c>
      <c r="E623" t="str">
        <f t="shared" ca="1" si="40"/>
        <v/>
      </c>
      <c r="F623" t="str">
        <f ca="1">IF(TODAY()&gt;=$A623,COUNTIFS('Tracking Data'!N$3:N$1000,"&lt;="&amp;A623,'Tracking Data'!O$3:O$1000,"="&amp;""),"")</f>
        <v/>
      </c>
      <c r="G623" t="str">
        <f ca="1">IF(TODAY()&gt;=$A623,COUNTIFS('Tracking Data'!O$3:O$1000,"&lt;="&amp;B623,'Tracking Data'!P$3:P$1000,"="&amp;""),"")</f>
        <v/>
      </c>
      <c r="H623" t="str">
        <f t="shared" ca="1" si="41"/>
        <v/>
      </c>
      <c r="I623" t="str">
        <f ca="1">IF(TODAY()&gt;=$A623,COUNTIFS('Tracking Data'!P$3:P$1000,"&lt;="&amp;A623,'Tracking Data'!Q$3:Q$1000,"="&amp;""),"")</f>
        <v/>
      </c>
      <c r="J623" t="str">
        <f ca="1">IF(TODAY()&gt;=$A623,COUNTIFS('Tracking Data'!Q$3:Q$1000,"&lt;="&amp;B623,'Tracking Data'!R$3:R$1000,"="&amp;""),"")</f>
        <v/>
      </c>
      <c r="K623" t="str">
        <f t="shared" ca="1" si="42"/>
        <v/>
      </c>
      <c r="L623" t="str">
        <f ca="1">IF(TODAY()&gt;=A623,COUNTIFS('Tracking Data'!R$3:R$1000,"&lt;="&amp;A623),"")</f>
        <v/>
      </c>
      <c r="M623" t="str">
        <f t="shared" ca="1" si="39"/>
        <v/>
      </c>
    </row>
    <row r="624" spans="1:13" x14ac:dyDescent="0.25">
      <c r="A624" s="4">
        <v>43421</v>
      </c>
      <c r="B624" t="str">
        <f ca="1">IF(TODAY()&gt;=$A624,COUNTIFS('Tracking Data'!K$3:K$1000,"&lt;="&amp;A624,'Tracking Data'!L$3:L$1000,"="&amp;""),"")</f>
        <v/>
      </c>
      <c r="C624" t="str">
        <f ca="1">IF(TODAY()&gt;=$A624,COUNTIFS('Tracking Data'!L$3:L$1000,"&lt;="&amp;B624,'Tracking Data'!M$3:M$1000,"="&amp;""),"")</f>
        <v/>
      </c>
      <c r="D624" t="str">
        <f ca="1">IF(TODAY()&gt;=$A624,COUNTIFS('Tracking Data'!M$3:M$1000,"&lt;="&amp;C624,'Tracking Data'!N$3:N$1000,"="&amp;""),"")</f>
        <v/>
      </c>
      <c r="E624" t="str">
        <f t="shared" ca="1" si="40"/>
        <v/>
      </c>
      <c r="F624" t="str">
        <f ca="1">IF(TODAY()&gt;=$A624,COUNTIFS('Tracking Data'!N$3:N$1000,"&lt;="&amp;A624,'Tracking Data'!O$3:O$1000,"="&amp;""),"")</f>
        <v/>
      </c>
      <c r="G624" t="str">
        <f ca="1">IF(TODAY()&gt;=$A624,COUNTIFS('Tracking Data'!O$3:O$1000,"&lt;="&amp;B624,'Tracking Data'!P$3:P$1000,"="&amp;""),"")</f>
        <v/>
      </c>
      <c r="H624" t="str">
        <f t="shared" ca="1" si="41"/>
        <v/>
      </c>
      <c r="I624" t="str">
        <f ca="1">IF(TODAY()&gt;=$A624,COUNTIFS('Tracking Data'!P$3:P$1000,"&lt;="&amp;A624,'Tracking Data'!Q$3:Q$1000,"="&amp;""),"")</f>
        <v/>
      </c>
      <c r="J624" t="str">
        <f ca="1">IF(TODAY()&gt;=$A624,COUNTIFS('Tracking Data'!Q$3:Q$1000,"&lt;="&amp;B624,'Tracking Data'!R$3:R$1000,"="&amp;""),"")</f>
        <v/>
      </c>
      <c r="K624" t="str">
        <f t="shared" ca="1" si="42"/>
        <v/>
      </c>
      <c r="L624" t="str">
        <f ca="1">IF(TODAY()&gt;=A624,COUNTIFS('Tracking Data'!R$3:R$1000,"&lt;="&amp;A624),"")</f>
        <v/>
      </c>
      <c r="M624" t="str">
        <f t="shared" ca="1" si="39"/>
        <v/>
      </c>
    </row>
    <row r="625" spans="1:13" x14ac:dyDescent="0.25">
      <c r="A625" s="4">
        <v>43422</v>
      </c>
      <c r="B625" t="str">
        <f ca="1">IF(TODAY()&gt;=$A625,COUNTIFS('Tracking Data'!K$3:K$1000,"&lt;="&amp;A625,'Tracking Data'!L$3:L$1000,"="&amp;""),"")</f>
        <v/>
      </c>
      <c r="C625" t="str">
        <f ca="1">IF(TODAY()&gt;=$A625,COUNTIFS('Tracking Data'!L$3:L$1000,"&lt;="&amp;B625,'Tracking Data'!M$3:M$1000,"="&amp;""),"")</f>
        <v/>
      </c>
      <c r="D625" t="str">
        <f ca="1">IF(TODAY()&gt;=$A625,COUNTIFS('Tracking Data'!M$3:M$1000,"&lt;="&amp;C625,'Tracking Data'!N$3:N$1000,"="&amp;""),"")</f>
        <v/>
      </c>
      <c r="E625" t="str">
        <f t="shared" ca="1" si="40"/>
        <v/>
      </c>
      <c r="F625" t="str">
        <f ca="1">IF(TODAY()&gt;=$A625,COUNTIFS('Tracking Data'!N$3:N$1000,"&lt;="&amp;A625,'Tracking Data'!O$3:O$1000,"="&amp;""),"")</f>
        <v/>
      </c>
      <c r="G625" t="str">
        <f ca="1">IF(TODAY()&gt;=$A625,COUNTIFS('Tracking Data'!O$3:O$1000,"&lt;="&amp;B625,'Tracking Data'!P$3:P$1000,"="&amp;""),"")</f>
        <v/>
      </c>
      <c r="H625" t="str">
        <f t="shared" ca="1" si="41"/>
        <v/>
      </c>
      <c r="I625" t="str">
        <f ca="1">IF(TODAY()&gt;=$A625,COUNTIFS('Tracking Data'!P$3:P$1000,"&lt;="&amp;A625,'Tracking Data'!Q$3:Q$1000,"="&amp;""),"")</f>
        <v/>
      </c>
      <c r="J625" t="str">
        <f ca="1">IF(TODAY()&gt;=$A625,COUNTIFS('Tracking Data'!Q$3:Q$1000,"&lt;="&amp;B625,'Tracking Data'!R$3:R$1000,"="&amp;""),"")</f>
        <v/>
      </c>
      <c r="K625" t="str">
        <f t="shared" ca="1" si="42"/>
        <v/>
      </c>
      <c r="L625" t="str">
        <f ca="1">IF(TODAY()&gt;=A625,COUNTIFS('Tracking Data'!R$3:R$1000,"&lt;="&amp;A625),"")</f>
        <v/>
      </c>
      <c r="M625" t="str">
        <f t="shared" ca="1" si="39"/>
        <v/>
      </c>
    </row>
    <row r="626" spans="1:13" x14ac:dyDescent="0.25">
      <c r="A626" s="4">
        <v>43423</v>
      </c>
      <c r="B626" t="str">
        <f ca="1">IF(TODAY()&gt;=$A626,COUNTIFS('Tracking Data'!K$3:K$1000,"&lt;="&amp;A626,'Tracking Data'!L$3:L$1000,"="&amp;""),"")</f>
        <v/>
      </c>
      <c r="C626" t="str">
        <f ca="1">IF(TODAY()&gt;=$A626,COUNTIFS('Tracking Data'!L$3:L$1000,"&lt;="&amp;B626,'Tracking Data'!M$3:M$1000,"="&amp;""),"")</f>
        <v/>
      </c>
      <c r="D626" t="str">
        <f ca="1">IF(TODAY()&gt;=$A626,COUNTIFS('Tracking Data'!M$3:M$1000,"&lt;="&amp;C626,'Tracking Data'!N$3:N$1000,"="&amp;""),"")</f>
        <v/>
      </c>
      <c r="E626" t="str">
        <f t="shared" ca="1" si="40"/>
        <v/>
      </c>
      <c r="F626" t="str">
        <f ca="1">IF(TODAY()&gt;=$A626,COUNTIFS('Tracking Data'!N$3:N$1000,"&lt;="&amp;A626,'Tracking Data'!O$3:O$1000,"="&amp;""),"")</f>
        <v/>
      </c>
      <c r="G626" t="str">
        <f ca="1">IF(TODAY()&gt;=$A626,COUNTIFS('Tracking Data'!O$3:O$1000,"&lt;="&amp;B626,'Tracking Data'!P$3:P$1000,"="&amp;""),"")</f>
        <v/>
      </c>
      <c r="H626" t="str">
        <f t="shared" ca="1" si="41"/>
        <v/>
      </c>
      <c r="I626" t="str">
        <f ca="1">IF(TODAY()&gt;=$A626,COUNTIFS('Tracking Data'!P$3:P$1000,"&lt;="&amp;A626,'Tracking Data'!Q$3:Q$1000,"="&amp;""),"")</f>
        <v/>
      </c>
      <c r="J626" t="str">
        <f ca="1">IF(TODAY()&gt;=$A626,COUNTIFS('Tracking Data'!Q$3:Q$1000,"&lt;="&amp;B626,'Tracking Data'!R$3:R$1000,"="&amp;""),"")</f>
        <v/>
      </c>
      <c r="K626" t="str">
        <f t="shared" ca="1" si="42"/>
        <v/>
      </c>
      <c r="L626" t="str">
        <f ca="1">IF(TODAY()&gt;=A626,COUNTIFS('Tracking Data'!R$3:R$1000,"&lt;="&amp;A626),"")</f>
        <v/>
      </c>
      <c r="M626" t="str">
        <f t="shared" ca="1" si="39"/>
        <v/>
      </c>
    </row>
    <row r="627" spans="1:13" x14ac:dyDescent="0.25">
      <c r="A627" s="4">
        <v>43424</v>
      </c>
      <c r="B627" t="str">
        <f ca="1">IF(TODAY()&gt;=$A627,COUNTIFS('Tracking Data'!K$3:K$1000,"&lt;="&amp;A627,'Tracking Data'!L$3:L$1000,"="&amp;""),"")</f>
        <v/>
      </c>
      <c r="C627" t="str">
        <f ca="1">IF(TODAY()&gt;=$A627,COUNTIFS('Tracking Data'!L$3:L$1000,"&lt;="&amp;B627,'Tracking Data'!M$3:M$1000,"="&amp;""),"")</f>
        <v/>
      </c>
      <c r="D627" t="str">
        <f ca="1">IF(TODAY()&gt;=$A627,COUNTIFS('Tracking Data'!M$3:M$1000,"&lt;="&amp;C627,'Tracking Data'!N$3:N$1000,"="&amp;""),"")</f>
        <v/>
      </c>
      <c r="E627" t="str">
        <f t="shared" ca="1" si="40"/>
        <v/>
      </c>
      <c r="F627" t="str">
        <f ca="1">IF(TODAY()&gt;=$A627,COUNTIFS('Tracking Data'!N$3:N$1000,"&lt;="&amp;A627,'Tracking Data'!O$3:O$1000,"="&amp;""),"")</f>
        <v/>
      </c>
      <c r="G627" t="str">
        <f ca="1">IF(TODAY()&gt;=$A627,COUNTIFS('Tracking Data'!O$3:O$1000,"&lt;="&amp;B627,'Tracking Data'!P$3:P$1000,"="&amp;""),"")</f>
        <v/>
      </c>
      <c r="H627" t="str">
        <f t="shared" ca="1" si="41"/>
        <v/>
      </c>
      <c r="I627" t="str">
        <f ca="1">IF(TODAY()&gt;=$A627,COUNTIFS('Tracking Data'!P$3:P$1000,"&lt;="&amp;A627,'Tracking Data'!Q$3:Q$1000,"="&amp;""),"")</f>
        <v/>
      </c>
      <c r="J627" t="str">
        <f ca="1">IF(TODAY()&gt;=$A627,COUNTIFS('Tracking Data'!Q$3:Q$1000,"&lt;="&amp;B627,'Tracking Data'!R$3:R$1000,"="&amp;""),"")</f>
        <v/>
      </c>
      <c r="K627" t="str">
        <f t="shared" ca="1" si="42"/>
        <v/>
      </c>
      <c r="L627" t="str">
        <f ca="1">IF(TODAY()&gt;=A627,COUNTIFS('Tracking Data'!R$3:R$1000,"&lt;="&amp;A627),"")</f>
        <v/>
      </c>
      <c r="M627" t="str">
        <f t="shared" ca="1" si="39"/>
        <v/>
      </c>
    </row>
    <row r="628" spans="1:13" x14ac:dyDescent="0.25">
      <c r="A628" s="4">
        <v>43425</v>
      </c>
      <c r="B628" t="str">
        <f ca="1">IF(TODAY()&gt;=$A628,COUNTIFS('Tracking Data'!K$3:K$1000,"&lt;="&amp;A628,'Tracking Data'!L$3:L$1000,"="&amp;""),"")</f>
        <v/>
      </c>
      <c r="C628" t="str">
        <f ca="1">IF(TODAY()&gt;=$A628,COUNTIFS('Tracking Data'!L$3:L$1000,"&lt;="&amp;B628,'Tracking Data'!M$3:M$1000,"="&amp;""),"")</f>
        <v/>
      </c>
      <c r="D628" t="str">
        <f ca="1">IF(TODAY()&gt;=$A628,COUNTIFS('Tracking Data'!M$3:M$1000,"&lt;="&amp;C628,'Tracking Data'!N$3:N$1000,"="&amp;""),"")</f>
        <v/>
      </c>
      <c r="E628" t="str">
        <f t="shared" ca="1" si="40"/>
        <v/>
      </c>
      <c r="F628" t="str">
        <f ca="1">IF(TODAY()&gt;=$A628,COUNTIFS('Tracking Data'!N$3:N$1000,"&lt;="&amp;A628,'Tracking Data'!O$3:O$1000,"="&amp;""),"")</f>
        <v/>
      </c>
      <c r="G628" t="str">
        <f ca="1">IF(TODAY()&gt;=$A628,COUNTIFS('Tracking Data'!O$3:O$1000,"&lt;="&amp;B628,'Tracking Data'!P$3:P$1000,"="&amp;""),"")</f>
        <v/>
      </c>
      <c r="H628" t="str">
        <f t="shared" ca="1" si="41"/>
        <v/>
      </c>
      <c r="I628" t="str">
        <f ca="1">IF(TODAY()&gt;=$A628,COUNTIFS('Tracking Data'!P$3:P$1000,"&lt;="&amp;A628,'Tracking Data'!Q$3:Q$1000,"="&amp;""),"")</f>
        <v/>
      </c>
      <c r="J628" t="str">
        <f ca="1">IF(TODAY()&gt;=$A628,COUNTIFS('Tracking Data'!Q$3:Q$1000,"&lt;="&amp;B628,'Tracking Data'!R$3:R$1000,"="&amp;""),"")</f>
        <v/>
      </c>
      <c r="K628" t="str">
        <f t="shared" ca="1" si="42"/>
        <v/>
      </c>
      <c r="L628" t="str">
        <f ca="1">IF(TODAY()&gt;=A628,COUNTIFS('Tracking Data'!R$3:R$1000,"&lt;="&amp;A628),"")</f>
        <v/>
      </c>
      <c r="M628" t="str">
        <f t="shared" ca="1" si="39"/>
        <v/>
      </c>
    </row>
    <row r="629" spans="1:13" x14ac:dyDescent="0.25">
      <c r="A629" s="4">
        <v>43426</v>
      </c>
      <c r="B629" t="str">
        <f ca="1">IF(TODAY()&gt;=$A629,COUNTIFS('Tracking Data'!K$3:K$1000,"&lt;="&amp;A629,'Tracking Data'!L$3:L$1000,"="&amp;""),"")</f>
        <v/>
      </c>
      <c r="C629" t="str">
        <f ca="1">IF(TODAY()&gt;=$A629,COUNTIFS('Tracking Data'!L$3:L$1000,"&lt;="&amp;B629,'Tracking Data'!M$3:M$1000,"="&amp;""),"")</f>
        <v/>
      </c>
      <c r="D629" t="str">
        <f ca="1">IF(TODAY()&gt;=$A629,COUNTIFS('Tracking Data'!M$3:M$1000,"&lt;="&amp;C629,'Tracking Data'!N$3:N$1000,"="&amp;""),"")</f>
        <v/>
      </c>
      <c r="E629" t="str">
        <f t="shared" ca="1" si="40"/>
        <v/>
      </c>
      <c r="F629" t="str">
        <f ca="1">IF(TODAY()&gt;=$A629,COUNTIFS('Tracking Data'!N$3:N$1000,"&lt;="&amp;A629,'Tracking Data'!O$3:O$1000,"="&amp;""),"")</f>
        <v/>
      </c>
      <c r="G629" t="str">
        <f ca="1">IF(TODAY()&gt;=$A629,COUNTIFS('Tracking Data'!O$3:O$1000,"&lt;="&amp;B629,'Tracking Data'!P$3:P$1000,"="&amp;""),"")</f>
        <v/>
      </c>
      <c r="H629" t="str">
        <f t="shared" ca="1" si="41"/>
        <v/>
      </c>
      <c r="I629" t="str">
        <f ca="1">IF(TODAY()&gt;=$A629,COUNTIFS('Tracking Data'!P$3:P$1000,"&lt;="&amp;A629,'Tracking Data'!Q$3:Q$1000,"="&amp;""),"")</f>
        <v/>
      </c>
      <c r="J629" t="str">
        <f ca="1">IF(TODAY()&gt;=$A629,COUNTIFS('Tracking Data'!Q$3:Q$1000,"&lt;="&amp;B629,'Tracking Data'!R$3:R$1000,"="&amp;""),"")</f>
        <v/>
      </c>
      <c r="K629" t="str">
        <f t="shared" ca="1" si="42"/>
        <v/>
      </c>
      <c r="L629" t="str">
        <f ca="1">IF(TODAY()&gt;=A629,COUNTIFS('Tracking Data'!R$3:R$1000,"&lt;="&amp;A629),"")</f>
        <v/>
      </c>
      <c r="M629" t="str">
        <f t="shared" ca="1" si="39"/>
        <v/>
      </c>
    </row>
    <row r="630" spans="1:13" x14ac:dyDescent="0.25">
      <c r="A630" s="4">
        <v>43427</v>
      </c>
      <c r="B630" t="str">
        <f ca="1">IF(TODAY()&gt;=$A630,COUNTIFS('Tracking Data'!K$3:K$1000,"&lt;="&amp;A630,'Tracking Data'!L$3:L$1000,"="&amp;""),"")</f>
        <v/>
      </c>
      <c r="C630" t="str">
        <f ca="1">IF(TODAY()&gt;=$A630,COUNTIFS('Tracking Data'!L$3:L$1000,"&lt;="&amp;B630,'Tracking Data'!M$3:M$1000,"="&amp;""),"")</f>
        <v/>
      </c>
      <c r="D630" t="str">
        <f ca="1">IF(TODAY()&gt;=$A630,COUNTIFS('Tracking Data'!M$3:M$1000,"&lt;="&amp;C630,'Tracking Data'!N$3:N$1000,"="&amp;""),"")</f>
        <v/>
      </c>
      <c r="E630" t="str">
        <f t="shared" ca="1" si="40"/>
        <v/>
      </c>
      <c r="F630" t="str">
        <f ca="1">IF(TODAY()&gt;=$A630,COUNTIFS('Tracking Data'!N$3:N$1000,"&lt;="&amp;A630,'Tracking Data'!O$3:O$1000,"="&amp;""),"")</f>
        <v/>
      </c>
      <c r="G630" t="str">
        <f ca="1">IF(TODAY()&gt;=$A630,COUNTIFS('Tracking Data'!O$3:O$1000,"&lt;="&amp;B630,'Tracking Data'!P$3:P$1000,"="&amp;""),"")</f>
        <v/>
      </c>
      <c r="H630" t="str">
        <f t="shared" ca="1" si="41"/>
        <v/>
      </c>
      <c r="I630" t="str">
        <f ca="1">IF(TODAY()&gt;=$A630,COUNTIFS('Tracking Data'!P$3:P$1000,"&lt;="&amp;A630,'Tracking Data'!Q$3:Q$1000,"="&amp;""),"")</f>
        <v/>
      </c>
      <c r="J630" t="str">
        <f ca="1">IF(TODAY()&gt;=$A630,COUNTIFS('Tracking Data'!Q$3:Q$1000,"&lt;="&amp;B630,'Tracking Data'!R$3:R$1000,"="&amp;""),"")</f>
        <v/>
      </c>
      <c r="K630" t="str">
        <f t="shared" ca="1" si="42"/>
        <v/>
      </c>
      <c r="L630" t="str">
        <f ca="1">IF(TODAY()&gt;=A630,COUNTIFS('Tracking Data'!R$3:R$1000,"&lt;="&amp;A630),"")</f>
        <v/>
      </c>
      <c r="M630" t="str">
        <f t="shared" ca="1" si="39"/>
        <v/>
      </c>
    </row>
    <row r="631" spans="1:13" x14ac:dyDescent="0.25">
      <c r="A631" s="4">
        <v>43428</v>
      </c>
      <c r="B631" t="str">
        <f ca="1">IF(TODAY()&gt;=$A631,COUNTIFS('Tracking Data'!K$3:K$1000,"&lt;="&amp;A631,'Tracking Data'!L$3:L$1000,"="&amp;""),"")</f>
        <v/>
      </c>
      <c r="C631" t="str">
        <f ca="1">IF(TODAY()&gt;=$A631,COUNTIFS('Tracking Data'!L$3:L$1000,"&lt;="&amp;B631,'Tracking Data'!M$3:M$1000,"="&amp;""),"")</f>
        <v/>
      </c>
      <c r="D631" t="str">
        <f ca="1">IF(TODAY()&gt;=$A631,COUNTIFS('Tracking Data'!M$3:M$1000,"&lt;="&amp;C631,'Tracking Data'!N$3:N$1000,"="&amp;""),"")</f>
        <v/>
      </c>
      <c r="E631" t="str">
        <f t="shared" ca="1" si="40"/>
        <v/>
      </c>
      <c r="F631" t="str">
        <f ca="1">IF(TODAY()&gt;=$A631,COUNTIFS('Tracking Data'!N$3:N$1000,"&lt;="&amp;A631,'Tracking Data'!O$3:O$1000,"="&amp;""),"")</f>
        <v/>
      </c>
      <c r="G631" t="str">
        <f ca="1">IF(TODAY()&gt;=$A631,COUNTIFS('Tracking Data'!O$3:O$1000,"&lt;="&amp;B631,'Tracking Data'!P$3:P$1000,"="&amp;""),"")</f>
        <v/>
      </c>
      <c r="H631" t="str">
        <f t="shared" ca="1" si="41"/>
        <v/>
      </c>
      <c r="I631" t="str">
        <f ca="1">IF(TODAY()&gt;=$A631,COUNTIFS('Tracking Data'!P$3:P$1000,"&lt;="&amp;A631,'Tracking Data'!Q$3:Q$1000,"="&amp;""),"")</f>
        <v/>
      </c>
      <c r="J631" t="str">
        <f ca="1">IF(TODAY()&gt;=$A631,COUNTIFS('Tracking Data'!Q$3:Q$1000,"&lt;="&amp;B631,'Tracking Data'!R$3:R$1000,"="&amp;""),"")</f>
        <v/>
      </c>
      <c r="K631" t="str">
        <f t="shared" ca="1" si="42"/>
        <v/>
      </c>
      <c r="L631" t="str">
        <f ca="1">IF(TODAY()&gt;=A631,COUNTIFS('Tracking Data'!R$3:R$1000,"&lt;="&amp;A631),"")</f>
        <v/>
      </c>
      <c r="M631" t="str">
        <f t="shared" ca="1" si="39"/>
        <v/>
      </c>
    </row>
    <row r="632" spans="1:13" x14ac:dyDescent="0.25">
      <c r="A632" s="4">
        <v>43429</v>
      </c>
      <c r="B632" t="str">
        <f ca="1">IF(TODAY()&gt;=$A632,COUNTIFS('Tracking Data'!K$3:K$1000,"&lt;="&amp;A632,'Tracking Data'!L$3:L$1000,"="&amp;""),"")</f>
        <v/>
      </c>
      <c r="C632" t="str">
        <f ca="1">IF(TODAY()&gt;=$A632,COUNTIFS('Tracking Data'!L$3:L$1000,"&lt;="&amp;B632,'Tracking Data'!M$3:M$1000,"="&amp;""),"")</f>
        <v/>
      </c>
      <c r="D632" t="str">
        <f ca="1">IF(TODAY()&gt;=$A632,COUNTIFS('Tracking Data'!M$3:M$1000,"&lt;="&amp;C632,'Tracking Data'!N$3:N$1000,"="&amp;""),"")</f>
        <v/>
      </c>
      <c r="E632" t="str">
        <f t="shared" ca="1" si="40"/>
        <v/>
      </c>
      <c r="F632" t="str">
        <f ca="1">IF(TODAY()&gt;=$A632,COUNTIFS('Tracking Data'!N$3:N$1000,"&lt;="&amp;A632,'Tracking Data'!O$3:O$1000,"="&amp;""),"")</f>
        <v/>
      </c>
      <c r="G632" t="str">
        <f ca="1">IF(TODAY()&gt;=$A632,COUNTIFS('Tracking Data'!O$3:O$1000,"&lt;="&amp;B632,'Tracking Data'!P$3:P$1000,"="&amp;""),"")</f>
        <v/>
      </c>
      <c r="H632" t="str">
        <f t="shared" ca="1" si="41"/>
        <v/>
      </c>
      <c r="I632" t="str">
        <f ca="1">IF(TODAY()&gt;=$A632,COUNTIFS('Tracking Data'!P$3:P$1000,"&lt;="&amp;A632,'Tracking Data'!Q$3:Q$1000,"="&amp;""),"")</f>
        <v/>
      </c>
      <c r="J632" t="str">
        <f ca="1">IF(TODAY()&gt;=$A632,COUNTIFS('Tracking Data'!Q$3:Q$1000,"&lt;="&amp;B632,'Tracking Data'!R$3:R$1000,"="&amp;""),"")</f>
        <v/>
      </c>
      <c r="K632" t="str">
        <f t="shared" ca="1" si="42"/>
        <v/>
      </c>
      <c r="L632" t="str">
        <f ca="1">IF(TODAY()&gt;=A632,COUNTIFS('Tracking Data'!R$3:R$1000,"&lt;="&amp;A632),"")</f>
        <v/>
      </c>
      <c r="M632" t="str">
        <f t="shared" ca="1" si="39"/>
        <v/>
      </c>
    </row>
    <row r="633" spans="1:13" x14ac:dyDescent="0.25">
      <c r="A633" s="4">
        <v>43430</v>
      </c>
      <c r="B633" t="str">
        <f ca="1">IF(TODAY()&gt;=$A633,COUNTIFS('Tracking Data'!K$3:K$1000,"&lt;="&amp;A633,'Tracking Data'!L$3:L$1000,"="&amp;""),"")</f>
        <v/>
      </c>
      <c r="C633" t="str">
        <f ca="1">IF(TODAY()&gt;=$A633,COUNTIFS('Tracking Data'!L$3:L$1000,"&lt;="&amp;B633,'Tracking Data'!M$3:M$1000,"="&amp;""),"")</f>
        <v/>
      </c>
      <c r="D633" t="str">
        <f ca="1">IF(TODAY()&gt;=$A633,COUNTIFS('Tracking Data'!M$3:M$1000,"&lt;="&amp;C633,'Tracking Data'!N$3:N$1000,"="&amp;""),"")</f>
        <v/>
      </c>
      <c r="E633" t="str">
        <f t="shared" ca="1" si="40"/>
        <v/>
      </c>
      <c r="F633" t="str">
        <f ca="1">IF(TODAY()&gt;=$A633,COUNTIFS('Tracking Data'!N$3:N$1000,"&lt;="&amp;A633,'Tracking Data'!O$3:O$1000,"="&amp;""),"")</f>
        <v/>
      </c>
      <c r="G633" t="str">
        <f ca="1">IF(TODAY()&gt;=$A633,COUNTIFS('Tracking Data'!O$3:O$1000,"&lt;="&amp;B633,'Tracking Data'!P$3:P$1000,"="&amp;""),"")</f>
        <v/>
      </c>
      <c r="H633" t="str">
        <f t="shared" ca="1" si="41"/>
        <v/>
      </c>
      <c r="I633" t="str">
        <f ca="1">IF(TODAY()&gt;=$A633,COUNTIFS('Tracking Data'!P$3:P$1000,"&lt;="&amp;A633,'Tracking Data'!Q$3:Q$1000,"="&amp;""),"")</f>
        <v/>
      </c>
      <c r="J633" t="str">
        <f ca="1">IF(TODAY()&gt;=$A633,COUNTIFS('Tracking Data'!Q$3:Q$1000,"&lt;="&amp;B633,'Tracking Data'!R$3:R$1000,"="&amp;""),"")</f>
        <v/>
      </c>
      <c r="K633" t="str">
        <f t="shared" ca="1" si="42"/>
        <v/>
      </c>
      <c r="L633" t="str">
        <f ca="1">IF(TODAY()&gt;=A633,COUNTIFS('Tracking Data'!R$3:R$1000,"&lt;="&amp;A633),"")</f>
        <v/>
      </c>
      <c r="M633" t="str">
        <f t="shared" ca="1" si="39"/>
        <v/>
      </c>
    </row>
    <row r="634" spans="1:13" x14ac:dyDescent="0.25">
      <c r="A634" s="4">
        <v>43431</v>
      </c>
      <c r="B634" t="str">
        <f ca="1">IF(TODAY()&gt;=$A634,COUNTIFS('Tracking Data'!K$3:K$1000,"&lt;="&amp;A634,'Tracking Data'!L$3:L$1000,"="&amp;""),"")</f>
        <v/>
      </c>
      <c r="C634" t="str">
        <f ca="1">IF(TODAY()&gt;=$A634,COUNTIFS('Tracking Data'!L$3:L$1000,"&lt;="&amp;B634,'Tracking Data'!M$3:M$1000,"="&amp;""),"")</f>
        <v/>
      </c>
      <c r="D634" t="str">
        <f ca="1">IF(TODAY()&gt;=$A634,COUNTIFS('Tracking Data'!M$3:M$1000,"&lt;="&amp;C634,'Tracking Data'!N$3:N$1000,"="&amp;""),"")</f>
        <v/>
      </c>
      <c r="E634" t="str">
        <f t="shared" ca="1" si="40"/>
        <v/>
      </c>
      <c r="F634" t="str">
        <f ca="1">IF(TODAY()&gt;=$A634,COUNTIFS('Tracking Data'!N$3:N$1000,"&lt;="&amp;A634,'Tracking Data'!O$3:O$1000,"="&amp;""),"")</f>
        <v/>
      </c>
      <c r="G634" t="str">
        <f ca="1">IF(TODAY()&gt;=$A634,COUNTIFS('Tracking Data'!O$3:O$1000,"&lt;="&amp;B634,'Tracking Data'!P$3:P$1000,"="&amp;""),"")</f>
        <v/>
      </c>
      <c r="H634" t="str">
        <f t="shared" ca="1" si="41"/>
        <v/>
      </c>
      <c r="I634" t="str">
        <f ca="1">IF(TODAY()&gt;=$A634,COUNTIFS('Tracking Data'!P$3:P$1000,"&lt;="&amp;A634,'Tracking Data'!Q$3:Q$1000,"="&amp;""),"")</f>
        <v/>
      </c>
      <c r="J634" t="str">
        <f ca="1">IF(TODAY()&gt;=$A634,COUNTIFS('Tracking Data'!Q$3:Q$1000,"&lt;="&amp;B634,'Tracking Data'!R$3:R$1000,"="&amp;""),"")</f>
        <v/>
      </c>
      <c r="K634" t="str">
        <f t="shared" ca="1" si="42"/>
        <v/>
      </c>
      <c r="L634" t="str">
        <f ca="1">IF(TODAY()&gt;=A634,COUNTIFS('Tracking Data'!R$3:R$1000,"&lt;="&amp;A634),"")</f>
        <v/>
      </c>
      <c r="M634" t="str">
        <f t="shared" ca="1" si="39"/>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268"/>
  <sheetViews>
    <sheetView workbookViewId="0"/>
  </sheetViews>
  <sheetFormatPr defaultRowHeight="15" x14ac:dyDescent="0.25"/>
  <cols>
    <col min="1" max="1" width="13.42578125" bestFit="1" customWidth="1"/>
    <col min="2" max="3" width="10.7109375" bestFit="1" customWidth="1"/>
  </cols>
  <sheetData>
    <row r="1" spans="1:16" ht="14.45" x14ac:dyDescent="0.3">
      <c r="A1" t="s">
        <v>42</v>
      </c>
      <c r="B1" t="s">
        <v>43</v>
      </c>
      <c r="C1" t="s">
        <v>44</v>
      </c>
      <c r="D1" t="s">
        <v>5</v>
      </c>
      <c r="E1" t="s">
        <v>32</v>
      </c>
      <c r="F1" t="s">
        <v>33</v>
      </c>
      <c r="G1" t="s">
        <v>6</v>
      </c>
      <c r="H1" t="s">
        <v>34</v>
      </c>
      <c r="I1" t="s">
        <v>35</v>
      </c>
      <c r="J1" t="s">
        <v>7</v>
      </c>
      <c r="K1" t="s">
        <v>36</v>
      </c>
      <c r="L1" t="s">
        <v>37</v>
      </c>
      <c r="M1" t="s">
        <v>8</v>
      </c>
      <c r="N1" t="s">
        <v>9</v>
      </c>
      <c r="O1" t="s">
        <v>9</v>
      </c>
      <c r="P1" t="s">
        <v>196</v>
      </c>
    </row>
    <row r="2" spans="1:16" ht="14.45" x14ac:dyDescent="0.3">
      <c r="A2" s="5">
        <v>42795</v>
      </c>
      <c r="B2" s="4">
        <v>42795</v>
      </c>
      <c r="C2" s="4">
        <f>B3-1</f>
        <v>42825</v>
      </c>
      <c r="D2">
        <f>COUNTIFS('Tracking Data'!K$3:K1000,"&gt;="&amp;$B2,'Tracking Data'!K$3:K1000,"&lt;="&amp;$C2,'Tracking Data'!L$3:L1000,"="&amp;"")</f>
        <v>4</v>
      </c>
      <c r="E2">
        <f>COUNTIFS('Tracking Data'!L$3:L1000,"&gt;="&amp;$B2,'Tracking Data'!L$3:L1000,"&lt;="&amp;$C2,'Tracking Data'!M$3:M1000,"="&amp;"")</f>
        <v>3</v>
      </c>
      <c r="F2">
        <f>COUNTIFS('Tracking Data'!M$3:M1000,"&gt;="&amp;$B2,'Tracking Data'!M$3:M1000,"&lt;="&amp;$C2,'Tracking Data'!N$3:N1000,"="&amp;"")</f>
        <v>0</v>
      </c>
      <c r="G2">
        <f>IF(OR(E2,F2),1,0)</f>
        <v>1</v>
      </c>
      <c r="H2">
        <f>COUNTIFS('Tracking Data'!O$3:O1000,"&gt;="&amp;$B2,'Tracking Data'!O$3:O1000,"&lt;="&amp;$C2,'Tracking Data'!P$3:P1000,"="&amp;"")</f>
        <v>1</v>
      </c>
      <c r="I2">
        <f>COUNTIFS('Tracking Data'!P$3:P1000,"&gt;="&amp;$B2,'Tracking Data'!P$3:P1000,"&lt;="&amp;$C2,'Tracking Data'!Q$3:Q1000,"="&amp;"")</f>
        <v>1</v>
      </c>
      <c r="J2">
        <f>IF(OR(H2,I2),1,0)</f>
        <v>1</v>
      </c>
      <c r="K2">
        <f>COUNTIFS('Tracking Data'!R$3:R1000,"&gt;="&amp;$B2,'Tracking Data'!R$3:R1000,"&lt;="&amp;$C2,'Tracking Data'!B$3:B1000,"="&amp;"")</f>
        <v>0</v>
      </c>
      <c r="L2">
        <f>COUNTIFS('Tracking Data'!B$3:B1000,"&gt;="&amp;'Monthly Summary'!$B2,'Tracking Data'!B$3:B1000,"&lt;="&amp;'Monthly Summary'!$C2,'Tracking Data'!S$3:S1000,"="&amp;"")</f>
        <v>0</v>
      </c>
      <c r="M2">
        <f>IF(OR(K2,L2),1,0)</f>
        <v>0</v>
      </c>
      <c r="N2">
        <f>COUNTIFS('Tracking Data'!R$3:R1000,"&gt;"&amp;'Monthly Summary'!$B2,'Tracking Data'!R$3:R1000,"&lt;"&amp;'Monthly Summary'!$C2)</f>
        <v>5</v>
      </c>
      <c r="O2">
        <f>N2</f>
        <v>5</v>
      </c>
      <c r="P2">
        <f>IFERROR(AVERAGEIFS('Tracking Data'!S$3:S$1000,'Tracking Data'!R$3:R1000,"&gt;="&amp;B2,'Tracking Data'!R$3:R1000,"&lt;="&amp;C2),"")</f>
        <v>1.75</v>
      </c>
    </row>
    <row r="3" spans="1:16" ht="14.45" x14ac:dyDescent="0.3">
      <c r="A3" s="5">
        <v>42826</v>
      </c>
      <c r="B3" s="4">
        <v>42826</v>
      </c>
      <c r="C3" s="4">
        <f t="shared" ref="C3:C43" si="0">B4-1</f>
        <v>42855</v>
      </c>
      <c r="D3">
        <f>COUNTIFS('Tracking Data'!K$3:K1001,"&gt;"&amp;'Monthly Summary'!$B3,'Tracking Data'!K$3:K1001,"&lt;"&amp;'Monthly Summary'!$C3)</f>
        <v>0</v>
      </c>
      <c r="E3">
        <f>COUNTIFS('Tracking Data'!L$3:L1001,"&gt;"&amp;'Monthly Summary'!$B3,'Tracking Data'!L$3:L1001,"&lt;"&amp;'Monthly Summary'!$C3)</f>
        <v>0</v>
      </c>
      <c r="F3">
        <f>COUNTIFS('Tracking Data'!M$3:M1001,"&gt;"&amp;'Monthly Summary'!$B3,'Tracking Data'!M$3:M1001,"&lt;"&amp;'Monthly Summary'!$C3)</f>
        <v>0</v>
      </c>
      <c r="G3">
        <f t="shared" ref="G3:G44" si="1">IF(OR(E3,F3),1,0)</f>
        <v>0</v>
      </c>
      <c r="H3">
        <f>COUNTIFS('Tracking Data'!N$3:N1001,"&gt;"&amp;'Monthly Summary'!$B3,'Tracking Data'!N$3:N1001,"&lt;"&amp;'Monthly Summary'!$C3)</f>
        <v>0</v>
      </c>
      <c r="I3">
        <f>COUNTIFS('Tracking Data'!O$3:O1001,"&gt;"&amp;'Monthly Summary'!$B3,'Tracking Data'!O$3:O1001,"&lt;"&amp;'Monthly Summary'!$C3)</f>
        <v>0</v>
      </c>
      <c r="J3">
        <f t="shared" ref="J3:J44" si="2">IF(OR(H3,I3),1,0)</f>
        <v>0</v>
      </c>
      <c r="K3">
        <f>COUNTIFS('Tracking Data'!P$3:P1001,"&gt;"&amp;'Monthly Summary'!$B3,'Tracking Data'!P$3:P1001,"&lt;"&amp;'Monthly Summary'!$C3)</f>
        <v>0</v>
      </c>
      <c r="L3">
        <f>COUNTIFS('Tracking Data'!Q$3:Q1001,"&gt;"&amp;'Monthly Summary'!$B3,'Tracking Data'!Q$3:Q1001,"&lt;"&amp;'Monthly Summary'!$C3)</f>
        <v>0</v>
      </c>
      <c r="M3">
        <f t="shared" ref="M3:M44" si="3">IF(OR(K3,L3),1,0)</f>
        <v>0</v>
      </c>
      <c r="N3">
        <f>COUNTIFS('Tracking Data'!R$3:R1001,"&gt;"&amp;'Monthly Summary'!$B3,'Tracking Data'!R$3:R1001,"&lt;"&amp;'Monthly Summary'!$C3)</f>
        <v>0</v>
      </c>
      <c r="O3">
        <f t="shared" ref="O3:O44" si="4">N3</f>
        <v>0</v>
      </c>
      <c r="P3" t="str">
        <f>IFERROR(AVERAGEIFS('Tracking Data'!S$3:S$1000,'Tracking Data'!R$3:R1001,"&gt;="&amp;B3,'Tracking Data'!R$3:R1001,"&lt;="&amp;C3),"")</f>
        <v/>
      </c>
    </row>
    <row r="4" spans="1:16" ht="14.45" x14ac:dyDescent="0.3">
      <c r="A4" s="5">
        <v>42856</v>
      </c>
      <c r="B4" s="4">
        <v>42856</v>
      </c>
      <c r="C4" s="4">
        <f t="shared" si="0"/>
        <v>42886</v>
      </c>
      <c r="D4">
        <f>COUNTIFS('Tracking Data'!K$3:K1002,"&gt;"&amp;'Monthly Summary'!$B4,'Tracking Data'!K$3:K1002,"&lt;"&amp;'Monthly Summary'!$C4)</f>
        <v>0</v>
      </c>
      <c r="E4">
        <f>COUNTIFS('Tracking Data'!L$3:L1002,"&gt;"&amp;'Monthly Summary'!$B4,'Tracking Data'!L$3:L1002,"&lt;"&amp;'Monthly Summary'!$C4)</f>
        <v>0</v>
      </c>
      <c r="F4">
        <f>COUNTIFS('Tracking Data'!M$3:M1002,"&gt;"&amp;'Monthly Summary'!$B4,'Tracking Data'!M$3:M1002,"&lt;"&amp;'Monthly Summary'!$C4)</f>
        <v>0</v>
      </c>
      <c r="G4">
        <f t="shared" si="1"/>
        <v>0</v>
      </c>
      <c r="H4">
        <f>COUNTIFS('Tracking Data'!N$3:N1002,"&gt;"&amp;'Monthly Summary'!$B4,'Tracking Data'!N$3:N1002,"&lt;"&amp;'Monthly Summary'!$C4)</f>
        <v>0</v>
      </c>
      <c r="I4">
        <f>COUNTIFS('Tracking Data'!O$3:O1002,"&gt;"&amp;'Monthly Summary'!$B4,'Tracking Data'!O$3:O1002,"&lt;"&amp;'Monthly Summary'!$C4)</f>
        <v>0</v>
      </c>
      <c r="J4">
        <f t="shared" si="2"/>
        <v>0</v>
      </c>
      <c r="K4">
        <f>COUNTIFS('Tracking Data'!P$3:P1002,"&gt;"&amp;'Monthly Summary'!$B4,'Tracking Data'!P$3:P1002,"&lt;"&amp;'Monthly Summary'!$C4)</f>
        <v>0</v>
      </c>
      <c r="L4">
        <f>COUNTIFS('Tracking Data'!Q$3:Q1002,"&gt;"&amp;'Monthly Summary'!$B4,'Tracking Data'!Q$3:Q1002,"&lt;"&amp;'Monthly Summary'!$C4)</f>
        <v>0</v>
      </c>
      <c r="M4">
        <f t="shared" si="3"/>
        <v>0</v>
      </c>
      <c r="N4">
        <f>COUNTIFS('Tracking Data'!R$3:R1002,"&gt;"&amp;'Monthly Summary'!$B4,'Tracking Data'!R$3:R1002,"&lt;"&amp;'Monthly Summary'!$C4)</f>
        <v>0</v>
      </c>
      <c r="O4">
        <f t="shared" si="4"/>
        <v>0</v>
      </c>
      <c r="P4" t="str">
        <f>IFERROR(AVERAGEIFS('Tracking Data'!S$3:S$1000,'Tracking Data'!R$3:R1002,"&gt;="&amp;B4,'Tracking Data'!R$3:R1002,"&lt;="&amp;C4),"")</f>
        <v/>
      </c>
    </row>
    <row r="5" spans="1:16" ht="14.45" x14ac:dyDescent="0.3">
      <c r="A5" s="5">
        <v>42887</v>
      </c>
      <c r="B5" s="4">
        <v>42887</v>
      </c>
      <c r="C5" s="4">
        <f t="shared" si="0"/>
        <v>42916</v>
      </c>
      <c r="D5">
        <f>COUNTIFS('Tracking Data'!K$3:K1003,"&gt;"&amp;'Monthly Summary'!$B5,'Tracking Data'!K$3:K1003,"&lt;"&amp;'Monthly Summary'!$C5)</f>
        <v>0</v>
      </c>
      <c r="E5">
        <f>COUNTIFS('Tracking Data'!L$3:L1003,"&gt;"&amp;'Monthly Summary'!$B5,'Tracking Data'!L$3:L1003,"&lt;"&amp;'Monthly Summary'!$C5)</f>
        <v>0</v>
      </c>
      <c r="F5">
        <f>COUNTIFS('Tracking Data'!M$3:M1003,"&gt;"&amp;'Monthly Summary'!$B5,'Tracking Data'!M$3:M1003,"&lt;"&amp;'Monthly Summary'!$C5)</f>
        <v>0</v>
      </c>
      <c r="G5">
        <f t="shared" si="1"/>
        <v>0</v>
      </c>
      <c r="H5">
        <f>COUNTIFS('Tracking Data'!N$3:N1003,"&gt;"&amp;'Monthly Summary'!$B5,'Tracking Data'!N$3:N1003,"&lt;"&amp;'Monthly Summary'!$C5)</f>
        <v>0</v>
      </c>
      <c r="I5">
        <f>COUNTIFS('Tracking Data'!O$3:O1003,"&gt;"&amp;'Monthly Summary'!$B5,'Tracking Data'!O$3:O1003,"&lt;"&amp;'Monthly Summary'!$C5)</f>
        <v>0</v>
      </c>
      <c r="J5">
        <f t="shared" si="2"/>
        <v>0</v>
      </c>
      <c r="K5">
        <f>COUNTIFS('Tracking Data'!P$3:P1003,"&gt;"&amp;'Monthly Summary'!$B5,'Tracking Data'!P$3:P1003,"&lt;"&amp;'Monthly Summary'!$C5)</f>
        <v>0</v>
      </c>
      <c r="L5">
        <f>COUNTIFS('Tracking Data'!Q$3:Q1003,"&gt;"&amp;'Monthly Summary'!$B5,'Tracking Data'!Q$3:Q1003,"&lt;"&amp;'Monthly Summary'!$C5)</f>
        <v>0</v>
      </c>
      <c r="M5">
        <f t="shared" si="3"/>
        <v>0</v>
      </c>
      <c r="N5">
        <f>COUNTIFS('Tracking Data'!R$3:R1003,"&gt;"&amp;'Monthly Summary'!$B5,'Tracking Data'!R$3:R1003,"&lt;"&amp;'Monthly Summary'!$C5)</f>
        <v>0</v>
      </c>
      <c r="O5">
        <f t="shared" si="4"/>
        <v>0</v>
      </c>
      <c r="P5" t="str">
        <f>IFERROR(AVERAGEIFS('Tracking Data'!S$3:S$1000,'Tracking Data'!R$3:R1003,"&gt;="&amp;B5,'Tracking Data'!R$3:R1003,"&lt;="&amp;C5),"")</f>
        <v/>
      </c>
    </row>
    <row r="6" spans="1:16" ht="14.45" x14ac:dyDescent="0.3">
      <c r="A6" s="5">
        <v>42917</v>
      </c>
      <c r="B6" s="4">
        <v>42917</v>
      </c>
      <c r="C6" s="4">
        <f t="shared" si="0"/>
        <v>42947</v>
      </c>
      <c r="D6">
        <f>COUNTIFS('Tracking Data'!K$3:K1004,"&gt;"&amp;'Monthly Summary'!$B6,'Tracking Data'!K$3:K1004,"&lt;"&amp;'Monthly Summary'!$C6)</f>
        <v>0</v>
      </c>
      <c r="E6">
        <f>COUNTIFS('Tracking Data'!L$3:L1004,"&gt;"&amp;'Monthly Summary'!$B6,'Tracking Data'!L$3:L1004,"&lt;"&amp;'Monthly Summary'!$C6)</f>
        <v>0</v>
      </c>
      <c r="F6">
        <f>COUNTIFS('Tracking Data'!M$3:M1004,"&gt;"&amp;'Monthly Summary'!$B6,'Tracking Data'!M$3:M1004,"&lt;"&amp;'Monthly Summary'!$C6)</f>
        <v>0</v>
      </c>
      <c r="G6">
        <f t="shared" si="1"/>
        <v>0</v>
      </c>
      <c r="H6">
        <f>COUNTIFS('Tracking Data'!N$3:N1004,"&gt;"&amp;'Monthly Summary'!$B6,'Tracking Data'!N$3:N1004,"&lt;"&amp;'Monthly Summary'!$C6)</f>
        <v>0</v>
      </c>
      <c r="I6">
        <f>COUNTIFS('Tracking Data'!O$3:O1004,"&gt;"&amp;'Monthly Summary'!$B6,'Tracking Data'!O$3:O1004,"&lt;"&amp;'Monthly Summary'!$C6)</f>
        <v>0</v>
      </c>
      <c r="J6">
        <f t="shared" si="2"/>
        <v>0</v>
      </c>
      <c r="K6">
        <f>COUNTIFS('Tracking Data'!P$3:P1004,"&gt;"&amp;'Monthly Summary'!$B6,'Tracking Data'!P$3:P1004,"&lt;"&amp;'Monthly Summary'!$C6)</f>
        <v>0</v>
      </c>
      <c r="L6">
        <f>COUNTIFS('Tracking Data'!Q$3:Q1004,"&gt;"&amp;'Monthly Summary'!$B6,'Tracking Data'!Q$3:Q1004,"&lt;"&amp;'Monthly Summary'!$C6)</f>
        <v>0</v>
      </c>
      <c r="M6">
        <f t="shared" si="3"/>
        <v>0</v>
      </c>
      <c r="N6">
        <f>COUNTIFS('Tracking Data'!R$3:R1004,"&gt;"&amp;'Monthly Summary'!$B6,'Tracking Data'!R$3:R1004,"&lt;"&amp;'Monthly Summary'!$C6)</f>
        <v>0</v>
      </c>
      <c r="O6">
        <f t="shared" si="4"/>
        <v>0</v>
      </c>
      <c r="P6" t="str">
        <f>IFERROR(AVERAGEIFS('Tracking Data'!S$3:S$1000,'Tracking Data'!R$3:R1004,"&gt;="&amp;B6,'Tracking Data'!R$3:R1004,"&lt;="&amp;C6),"")</f>
        <v/>
      </c>
    </row>
    <row r="7" spans="1:16" ht="14.45" x14ac:dyDescent="0.3">
      <c r="A7" s="5">
        <v>42948</v>
      </c>
      <c r="B7" s="4">
        <v>42948</v>
      </c>
      <c r="C7" s="4">
        <f t="shared" si="0"/>
        <v>42978</v>
      </c>
      <c r="D7">
        <f>COUNTIFS('Tracking Data'!K$3:K1005,"&gt;"&amp;'Monthly Summary'!$B7,'Tracking Data'!K$3:K1005,"&lt;"&amp;'Monthly Summary'!$C7)</f>
        <v>0</v>
      </c>
      <c r="E7">
        <f>COUNTIFS('Tracking Data'!L$3:L1005,"&gt;"&amp;'Monthly Summary'!$B7,'Tracking Data'!L$3:L1005,"&lt;"&amp;'Monthly Summary'!$C7)</f>
        <v>0</v>
      </c>
      <c r="F7">
        <f>COUNTIFS('Tracking Data'!M$3:M1005,"&gt;"&amp;'Monthly Summary'!$B7,'Tracking Data'!M$3:M1005,"&lt;"&amp;'Monthly Summary'!$C7)</f>
        <v>0</v>
      </c>
      <c r="G7">
        <f t="shared" si="1"/>
        <v>0</v>
      </c>
      <c r="H7">
        <f>COUNTIFS('Tracking Data'!N$3:N1005,"&gt;"&amp;'Monthly Summary'!$B7,'Tracking Data'!N$3:N1005,"&lt;"&amp;'Monthly Summary'!$C7)</f>
        <v>0</v>
      </c>
      <c r="I7">
        <f>COUNTIFS('Tracking Data'!O$3:O1005,"&gt;"&amp;'Monthly Summary'!$B7,'Tracking Data'!O$3:O1005,"&lt;"&amp;'Monthly Summary'!$C7)</f>
        <v>0</v>
      </c>
      <c r="J7">
        <f t="shared" si="2"/>
        <v>0</v>
      </c>
      <c r="K7">
        <f>COUNTIFS('Tracking Data'!P$3:P1005,"&gt;"&amp;'Monthly Summary'!$B7,'Tracking Data'!P$3:P1005,"&lt;"&amp;'Monthly Summary'!$C7)</f>
        <v>0</v>
      </c>
      <c r="L7">
        <f>COUNTIFS('Tracking Data'!Q$3:Q1005,"&gt;"&amp;'Monthly Summary'!$B7,'Tracking Data'!Q$3:Q1005,"&lt;"&amp;'Monthly Summary'!$C7)</f>
        <v>0</v>
      </c>
      <c r="M7">
        <f t="shared" si="3"/>
        <v>0</v>
      </c>
      <c r="N7">
        <f>COUNTIFS('Tracking Data'!R$3:R1005,"&gt;"&amp;'Monthly Summary'!$B7,'Tracking Data'!R$3:R1005,"&lt;"&amp;'Monthly Summary'!$C7)</f>
        <v>0</v>
      </c>
      <c r="O7">
        <f t="shared" si="4"/>
        <v>0</v>
      </c>
      <c r="P7" t="str">
        <f>IFERROR(AVERAGEIFS('Tracking Data'!S$3:S$1000,'Tracking Data'!R$3:R1005,"&gt;="&amp;B7,'Tracking Data'!R$3:R1005,"&lt;="&amp;C7),"")</f>
        <v/>
      </c>
    </row>
    <row r="8" spans="1:16" ht="14.45" x14ac:dyDescent="0.3">
      <c r="A8" s="5">
        <v>42979</v>
      </c>
      <c r="B8" s="4">
        <v>42979</v>
      </c>
      <c r="C8" s="4">
        <f t="shared" si="0"/>
        <v>43008</v>
      </c>
      <c r="D8">
        <f>COUNTIFS('Tracking Data'!K$3:K1006,"&gt;"&amp;'Monthly Summary'!$B8,'Tracking Data'!K$3:K1006,"&lt;"&amp;'Monthly Summary'!$C8)</f>
        <v>0</v>
      </c>
      <c r="E8">
        <f>COUNTIFS('Tracking Data'!L$3:L1006,"&gt;"&amp;'Monthly Summary'!$B8,'Tracking Data'!L$3:L1006,"&lt;"&amp;'Monthly Summary'!$C8)</f>
        <v>0</v>
      </c>
      <c r="F8">
        <f>COUNTIFS('Tracking Data'!M$3:M1006,"&gt;"&amp;'Monthly Summary'!$B8,'Tracking Data'!M$3:M1006,"&lt;"&amp;'Monthly Summary'!$C8)</f>
        <v>0</v>
      </c>
      <c r="G8">
        <f t="shared" si="1"/>
        <v>0</v>
      </c>
      <c r="H8">
        <f>COUNTIFS('Tracking Data'!N$3:N1006,"&gt;"&amp;'Monthly Summary'!$B8,'Tracking Data'!N$3:N1006,"&lt;"&amp;'Monthly Summary'!$C8)</f>
        <v>0</v>
      </c>
      <c r="I8">
        <f>COUNTIFS('Tracking Data'!O$3:O1006,"&gt;"&amp;'Monthly Summary'!$B8,'Tracking Data'!O$3:O1006,"&lt;"&amp;'Monthly Summary'!$C8)</f>
        <v>0</v>
      </c>
      <c r="J8">
        <f t="shared" si="2"/>
        <v>0</v>
      </c>
      <c r="K8">
        <f>COUNTIFS('Tracking Data'!P$3:P1006,"&gt;"&amp;'Monthly Summary'!$B8,'Tracking Data'!P$3:P1006,"&lt;"&amp;'Monthly Summary'!$C8)</f>
        <v>0</v>
      </c>
      <c r="L8">
        <f>COUNTIFS('Tracking Data'!Q$3:Q1006,"&gt;"&amp;'Monthly Summary'!$B8,'Tracking Data'!Q$3:Q1006,"&lt;"&amp;'Monthly Summary'!$C8)</f>
        <v>0</v>
      </c>
      <c r="M8">
        <f t="shared" si="3"/>
        <v>0</v>
      </c>
      <c r="N8">
        <f>COUNTIFS('Tracking Data'!R$3:R1006,"&gt;"&amp;'Monthly Summary'!$B8,'Tracking Data'!R$3:R1006,"&lt;"&amp;'Monthly Summary'!$C8)</f>
        <v>0</v>
      </c>
      <c r="O8">
        <f t="shared" si="4"/>
        <v>0</v>
      </c>
      <c r="P8" t="str">
        <f>IFERROR(AVERAGEIFS('Tracking Data'!S$3:S$1000,'Tracking Data'!R$3:R1006,"&gt;="&amp;B8,'Tracking Data'!R$3:R1006,"&lt;="&amp;C8),"")</f>
        <v/>
      </c>
    </row>
    <row r="9" spans="1:16" ht="14.45" x14ac:dyDescent="0.3">
      <c r="A9" s="5">
        <v>43009</v>
      </c>
      <c r="B9" s="4">
        <v>43009</v>
      </c>
      <c r="C9" s="4">
        <f t="shared" si="0"/>
        <v>43039</v>
      </c>
      <c r="D9">
        <f>COUNTIFS('Tracking Data'!K$3:K1007,"&gt;"&amp;'Monthly Summary'!$B9,'Tracking Data'!K$3:K1007,"&lt;"&amp;'Monthly Summary'!$C9)</f>
        <v>0</v>
      </c>
      <c r="E9">
        <f>COUNTIFS('Tracking Data'!L$3:L1007,"&gt;"&amp;'Monthly Summary'!$B9,'Tracking Data'!L$3:L1007,"&lt;"&amp;'Monthly Summary'!$C9)</f>
        <v>0</v>
      </c>
      <c r="F9">
        <f>COUNTIFS('Tracking Data'!M$3:M1007,"&gt;"&amp;'Monthly Summary'!$B9,'Tracking Data'!M$3:M1007,"&lt;"&amp;'Monthly Summary'!$C9)</f>
        <v>0</v>
      </c>
      <c r="G9">
        <f t="shared" si="1"/>
        <v>0</v>
      </c>
      <c r="H9">
        <f>COUNTIFS('Tracking Data'!N$3:N1007,"&gt;"&amp;'Monthly Summary'!$B9,'Tracking Data'!N$3:N1007,"&lt;"&amp;'Monthly Summary'!$C9)</f>
        <v>0</v>
      </c>
      <c r="I9">
        <f>COUNTIFS('Tracking Data'!O$3:O1007,"&gt;"&amp;'Monthly Summary'!$B9,'Tracking Data'!O$3:O1007,"&lt;"&amp;'Monthly Summary'!$C9)</f>
        <v>0</v>
      </c>
      <c r="J9">
        <f t="shared" si="2"/>
        <v>0</v>
      </c>
      <c r="K9">
        <f>COUNTIFS('Tracking Data'!P$3:P1007,"&gt;"&amp;'Monthly Summary'!$B9,'Tracking Data'!P$3:P1007,"&lt;"&amp;'Monthly Summary'!$C9)</f>
        <v>0</v>
      </c>
      <c r="L9">
        <f>COUNTIFS('Tracking Data'!Q$3:Q1007,"&gt;"&amp;'Monthly Summary'!$B9,'Tracking Data'!Q$3:Q1007,"&lt;"&amp;'Monthly Summary'!$C9)</f>
        <v>0</v>
      </c>
      <c r="M9">
        <f t="shared" si="3"/>
        <v>0</v>
      </c>
      <c r="N9">
        <f>COUNTIFS('Tracking Data'!R$3:R1007,"&gt;"&amp;'Monthly Summary'!$B9,'Tracking Data'!R$3:R1007,"&lt;"&amp;'Monthly Summary'!$C9)</f>
        <v>0</v>
      </c>
      <c r="O9">
        <f t="shared" si="4"/>
        <v>0</v>
      </c>
      <c r="P9" t="str">
        <f>IFERROR(AVERAGEIFS('Tracking Data'!S$3:S$1000,'Tracking Data'!R$3:R1007,"&gt;="&amp;B9,'Tracking Data'!R$3:R1007,"&lt;="&amp;C9),"")</f>
        <v/>
      </c>
    </row>
    <row r="10" spans="1:16" ht="14.45" x14ac:dyDescent="0.3">
      <c r="A10" s="5">
        <v>43040</v>
      </c>
      <c r="B10" s="4">
        <v>43040</v>
      </c>
      <c r="C10" s="4">
        <f t="shared" si="0"/>
        <v>43069</v>
      </c>
      <c r="D10">
        <f>COUNTIFS('Tracking Data'!K$3:K1008,"&gt;"&amp;'Monthly Summary'!$B10,'Tracking Data'!K$3:K1008,"&lt;"&amp;'Monthly Summary'!$C10)</f>
        <v>0</v>
      </c>
      <c r="E10">
        <f>COUNTIFS('Tracking Data'!L$3:L1008,"&gt;"&amp;'Monthly Summary'!$B10,'Tracking Data'!L$3:L1008,"&lt;"&amp;'Monthly Summary'!$C10)</f>
        <v>0</v>
      </c>
      <c r="F10">
        <f>COUNTIFS('Tracking Data'!M$3:M1008,"&gt;"&amp;'Monthly Summary'!$B10,'Tracking Data'!M$3:M1008,"&lt;"&amp;'Monthly Summary'!$C10)</f>
        <v>0</v>
      </c>
      <c r="G10">
        <f t="shared" si="1"/>
        <v>0</v>
      </c>
      <c r="H10">
        <f>COUNTIFS('Tracking Data'!N$3:N1008,"&gt;"&amp;'Monthly Summary'!$B10,'Tracking Data'!N$3:N1008,"&lt;"&amp;'Monthly Summary'!$C10)</f>
        <v>0</v>
      </c>
      <c r="I10">
        <f>COUNTIFS('Tracking Data'!O$3:O1008,"&gt;"&amp;'Monthly Summary'!$B10,'Tracking Data'!O$3:O1008,"&lt;"&amp;'Monthly Summary'!$C10)</f>
        <v>0</v>
      </c>
      <c r="J10">
        <f t="shared" si="2"/>
        <v>0</v>
      </c>
      <c r="K10">
        <f>COUNTIFS('Tracking Data'!P$3:P1008,"&gt;"&amp;'Monthly Summary'!$B10,'Tracking Data'!P$3:P1008,"&lt;"&amp;'Monthly Summary'!$C10)</f>
        <v>0</v>
      </c>
      <c r="L10">
        <f>COUNTIFS('Tracking Data'!Q$3:Q1008,"&gt;"&amp;'Monthly Summary'!$B10,'Tracking Data'!Q$3:Q1008,"&lt;"&amp;'Monthly Summary'!$C10)</f>
        <v>0</v>
      </c>
      <c r="M10">
        <f t="shared" si="3"/>
        <v>0</v>
      </c>
      <c r="N10">
        <f>COUNTIFS('Tracking Data'!R$3:R1008,"&gt;"&amp;'Monthly Summary'!$B10,'Tracking Data'!R$3:R1008,"&lt;"&amp;'Monthly Summary'!$C10)</f>
        <v>0</v>
      </c>
      <c r="O10">
        <f t="shared" si="4"/>
        <v>0</v>
      </c>
      <c r="P10" t="str">
        <f>IFERROR(AVERAGEIFS('Tracking Data'!S$3:S$1000,'Tracking Data'!R$3:R1008,"&gt;="&amp;B10,'Tracking Data'!R$3:R1008,"&lt;="&amp;C10),"")</f>
        <v/>
      </c>
    </row>
    <row r="11" spans="1:16" ht="14.45" x14ac:dyDescent="0.3">
      <c r="A11" s="5">
        <v>43070</v>
      </c>
      <c r="B11" s="4">
        <v>43070</v>
      </c>
      <c r="C11" s="4">
        <f t="shared" si="0"/>
        <v>43100</v>
      </c>
      <c r="D11">
        <f>COUNTIFS('Tracking Data'!K$3:K1009,"&gt;"&amp;'Monthly Summary'!$B11,'Tracking Data'!K$3:K1009,"&lt;"&amp;'Monthly Summary'!$C11)</f>
        <v>0</v>
      </c>
      <c r="E11">
        <f>COUNTIFS('Tracking Data'!L$3:L1009,"&gt;"&amp;'Monthly Summary'!$B11,'Tracking Data'!L$3:L1009,"&lt;"&amp;'Monthly Summary'!$C11)</f>
        <v>0</v>
      </c>
      <c r="F11">
        <f>COUNTIFS('Tracking Data'!M$3:M1009,"&gt;"&amp;'Monthly Summary'!$B11,'Tracking Data'!M$3:M1009,"&lt;"&amp;'Monthly Summary'!$C11)</f>
        <v>0</v>
      </c>
      <c r="G11">
        <f t="shared" si="1"/>
        <v>0</v>
      </c>
      <c r="H11">
        <f>COUNTIFS('Tracking Data'!N$3:N1009,"&gt;"&amp;'Monthly Summary'!$B11,'Tracking Data'!N$3:N1009,"&lt;"&amp;'Monthly Summary'!$C11)</f>
        <v>0</v>
      </c>
      <c r="I11">
        <f>COUNTIFS('Tracking Data'!O$3:O1009,"&gt;"&amp;'Monthly Summary'!$B11,'Tracking Data'!O$3:O1009,"&lt;"&amp;'Monthly Summary'!$C11)</f>
        <v>0</v>
      </c>
      <c r="J11">
        <f t="shared" si="2"/>
        <v>0</v>
      </c>
      <c r="K11">
        <f>COUNTIFS('Tracking Data'!P$3:P1009,"&gt;"&amp;'Monthly Summary'!$B11,'Tracking Data'!P$3:P1009,"&lt;"&amp;'Monthly Summary'!$C11)</f>
        <v>0</v>
      </c>
      <c r="L11">
        <f>COUNTIFS('Tracking Data'!Q$3:Q1009,"&gt;"&amp;'Monthly Summary'!$B11,'Tracking Data'!Q$3:Q1009,"&lt;"&amp;'Monthly Summary'!$C11)</f>
        <v>0</v>
      </c>
      <c r="M11">
        <f t="shared" si="3"/>
        <v>0</v>
      </c>
      <c r="N11">
        <f>COUNTIFS('Tracking Data'!R$3:R1009,"&gt;"&amp;'Monthly Summary'!$B11,'Tracking Data'!R$3:R1009,"&lt;"&amp;'Monthly Summary'!$C11)</f>
        <v>0</v>
      </c>
      <c r="O11">
        <f t="shared" si="4"/>
        <v>0</v>
      </c>
      <c r="P11" t="str">
        <f>IFERROR(AVERAGEIFS('Tracking Data'!S$3:S$1000,'Tracking Data'!R$3:R1009,"&gt;="&amp;B11,'Tracking Data'!R$3:R1009,"&lt;="&amp;C11),"")</f>
        <v/>
      </c>
    </row>
    <row r="12" spans="1:16" ht="14.45" x14ac:dyDescent="0.3">
      <c r="A12" s="5">
        <v>43101</v>
      </c>
      <c r="B12" s="4">
        <v>43101</v>
      </c>
      <c r="C12" s="4">
        <f t="shared" si="0"/>
        <v>43131</v>
      </c>
      <c r="D12">
        <f>COUNTIFS('Tracking Data'!K$3:K1010,"&gt;"&amp;'Monthly Summary'!$B12,'Tracking Data'!K$3:K1010,"&lt;"&amp;'Monthly Summary'!$C12)</f>
        <v>0</v>
      </c>
      <c r="E12">
        <f>COUNTIFS('Tracking Data'!L$3:L1010,"&gt;"&amp;'Monthly Summary'!$B12,'Tracking Data'!L$3:L1010,"&lt;"&amp;'Monthly Summary'!$C12)</f>
        <v>0</v>
      </c>
      <c r="F12">
        <f>COUNTIFS('Tracking Data'!M$3:M1010,"&gt;"&amp;'Monthly Summary'!$B12,'Tracking Data'!M$3:M1010,"&lt;"&amp;'Monthly Summary'!$C12)</f>
        <v>0</v>
      </c>
      <c r="G12">
        <f t="shared" si="1"/>
        <v>0</v>
      </c>
      <c r="H12">
        <f>COUNTIFS('Tracking Data'!N$3:N1010,"&gt;"&amp;'Monthly Summary'!$B12,'Tracking Data'!N$3:N1010,"&lt;"&amp;'Monthly Summary'!$C12)</f>
        <v>0</v>
      </c>
      <c r="I12">
        <f>COUNTIFS('Tracking Data'!O$3:O1010,"&gt;"&amp;'Monthly Summary'!$B12,'Tracking Data'!O$3:O1010,"&lt;"&amp;'Monthly Summary'!$C12)</f>
        <v>0</v>
      </c>
      <c r="J12">
        <f t="shared" si="2"/>
        <v>0</v>
      </c>
      <c r="K12">
        <f>COUNTIFS('Tracking Data'!P$3:P1010,"&gt;"&amp;'Monthly Summary'!$B12,'Tracking Data'!P$3:P1010,"&lt;"&amp;'Monthly Summary'!$C12)</f>
        <v>0</v>
      </c>
      <c r="L12">
        <f>COUNTIFS('Tracking Data'!Q$3:Q1010,"&gt;"&amp;'Monthly Summary'!$B12,'Tracking Data'!Q$3:Q1010,"&lt;"&amp;'Monthly Summary'!$C12)</f>
        <v>0</v>
      </c>
      <c r="M12">
        <f t="shared" si="3"/>
        <v>0</v>
      </c>
      <c r="N12">
        <f>COUNTIFS('Tracking Data'!R$3:R1010,"&gt;"&amp;'Monthly Summary'!$B12,'Tracking Data'!R$3:R1010,"&lt;"&amp;'Monthly Summary'!$C12)</f>
        <v>0</v>
      </c>
      <c r="O12">
        <f t="shared" si="4"/>
        <v>0</v>
      </c>
      <c r="P12" t="str">
        <f>IFERROR(AVERAGEIFS('Tracking Data'!S$3:S$1000,'Tracking Data'!R$3:R1010,"&gt;="&amp;B12,'Tracking Data'!R$3:R1010,"&lt;="&amp;C12),"")</f>
        <v/>
      </c>
    </row>
    <row r="13" spans="1:16" ht="14.45" x14ac:dyDescent="0.3">
      <c r="A13" s="5">
        <v>43132</v>
      </c>
      <c r="B13" s="4">
        <v>43132</v>
      </c>
      <c r="C13" s="4">
        <f t="shared" si="0"/>
        <v>43159</v>
      </c>
      <c r="D13">
        <f>COUNTIFS('Tracking Data'!K$3:K1011,"&gt;"&amp;'Monthly Summary'!$B13,'Tracking Data'!K$3:K1011,"&lt;"&amp;'Monthly Summary'!$C13)</f>
        <v>0</v>
      </c>
      <c r="E13">
        <f>COUNTIFS('Tracking Data'!L$3:L1011,"&gt;"&amp;'Monthly Summary'!$B13,'Tracking Data'!L$3:L1011,"&lt;"&amp;'Monthly Summary'!$C13)</f>
        <v>0</v>
      </c>
      <c r="F13">
        <f>COUNTIFS('Tracking Data'!M$3:M1011,"&gt;"&amp;'Monthly Summary'!$B13,'Tracking Data'!M$3:M1011,"&lt;"&amp;'Monthly Summary'!$C13)</f>
        <v>0</v>
      </c>
      <c r="G13">
        <f t="shared" si="1"/>
        <v>0</v>
      </c>
      <c r="H13">
        <f>COUNTIFS('Tracking Data'!N$3:N1011,"&gt;"&amp;'Monthly Summary'!$B13,'Tracking Data'!N$3:N1011,"&lt;"&amp;'Monthly Summary'!$C13)</f>
        <v>0</v>
      </c>
      <c r="I13">
        <f>COUNTIFS('Tracking Data'!O$3:O1011,"&gt;"&amp;'Monthly Summary'!$B13,'Tracking Data'!O$3:O1011,"&lt;"&amp;'Monthly Summary'!$C13)</f>
        <v>0</v>
      </c>
      <c r="J13">
        <f t="shared" si="2"/>
        <v>0</v>
      </c>
      <c r="K13">
        <f>COUNTIFS('Tracking Data'!P$3:P1011,"&gt;"&amp;'Monthly Summary'!$B13,'Tracking Data'!P$3:P1011,"&lt;"&amp;'Monthly Summary'!$C13)</f>
        <v>0</v>
      </c>
      <c r="L13">
        <f>COUNTIFS('Tracking Data'!Q$3:Q1011,"&gt;"&amp;'Monthly Summary'!$B13,'Tracking Data'!Q$3:Q1011,"&lt;"&amp;'Monthly Summary'!$C13)</f>
        <v>0</v>
      </c>
      <c r="M13">
        <f t="shared" si="3"/>
        <v>0</v>
      </c>
      <c r="N13">
        <f>COUNTIFS('Tracking Data'!R$3:R1011,"&gt;"&amp;'Monthly Summary'!$B13,'Tracking Data'!R$3:R1011,"&lt;"&amp;'Monthly Summary'!$C13)</f>
        <v>0</v>
      </c>
      <c r="O13">
        <f t="shared" si="4"/>
        <v>0</v>
      </c>
      <c r="P13" t="str">
        <f>IFERROR(AVERAGEIFS('Tracking Data'!S$3:S$1000,'Tracking Data'!R$3:R1011,"&gt;="&amp;B13,'Tracking Data'!R$3:R1011,"&lt;="&amp;C13),"")</f>
        <v/>
      </c>
    </row>
    <row r="14" spans="1:16" ht="14.45" x14ac:dyDescent="0.3">
      <c r="A14" s="5">
        <v>43160</v>
      </c>
      <c r="B14" s="4">
        <v>43160</v>
      </c>
      <c r="C14" s="4">
        <f t="shared" si="0"/>
        <v>43190</v>
      </c>
      <c r="D14">
        <f>COUNTIFS('Tracking Data'!K$3:K1012,"&gt;"&amp;'Monthly Summary'!$B14,'Tracking Data'!K$3:K1012,"&lt;"&amp;'Monthly Summary'!$C14)</f>
        <v>0</v>
      </c>
      <c r="E14">
        <f>COUNTIFS('Tracking Data'!L$3:L1012,"&gt;"&amp;'Monthly Summary'!$B14,'Tracking Data'!L$3:L1012,"&lt;"&amp;'Monthly Summary'!$C14)</f>
        <v>0</v>
      </c>
      <c r="F14">
        <f>COUNTIFS('Tracking Data'!M$3:M1012,"&gt;"&amp;'Monthly Summary'!$B14,'Tracking Data'!M$3:M1012,"&lt;"&amp;'Monthly Summary'!$C14)</f>
        <v>0</v>
      </c>
      <c r="G14">
        <f t="shared" si="1"/>
        <v>0</v>
      </c>
      <c r="H14">
        <f>COUNTIFS('Tracking Data'!N$3:N1012,"&gt;"&amp;'Monthly Summary'!$B14,'Tracking Data'!N$3:N1012,"&lt;"&amp;'Monthly Summary'!$C14)</f>
        <v>0</v>
      </c>
      <c r="I14">
        <f>COUNTIFS('Tracking Data'!O$3:O1012,"&gt;"&amp;'Monthly Summary'!$B14,'Tracking Data'!O$3:O1012,"&lt;"&amp;'Monthly Summary'!$C14)</f>
        <v>0</v>
      </c>
      <c r="J14">
        <f t="shared" si="2"/>
        <v>0</v>
      </c>
      <c r="K14">
        <f>COUNTIFS('Tracking Data'!P$3:P1012,"&gt;"&amp;'Monthly Summary'!$B14,'Tracking Data'!P$3:P1012,"&lt;"&amp;'Monthly Summary'!$C14)</f>
        <v>0</v>
      </c>
      <c r="L14">
        <f>COUNTIFS('Tracking Data'!Q$3:Q1012,"&gt;"&amp;'Monthly Summary'!$B14,'Tracking Data'!Q$3:Q1012,"&lt;"&amp;'Monthly Summary'!$C14)</f>
        <v>0</v>
      </c>
      <c r="M14">
        <f t="shared" si="3"/>
        <v>0</v>
      </c>
      <c r="N14">
        <f>COUNTIFS('Tracking Data'!R$3:R1012,"&gt;"&amp;'Monthly Summary'!$B14,'Tracking Data'!R$3:R1012,"&lt;"&amp;'Monthly Summary'!$C14)</f>
        <v>0</v>
      </c>
      <c r="O14">
        <f t="shared" si="4"/>
        <v>0</v>
      </c>
      <c r="P14" t="str">
        <f>IFERROR(AVERAGEIFS('Tracking Data'!S$3:S$1000,'Tracking Data'!R$3:R1012,"&gt;="&amp;B14,'Tracking Data'!R$3:R1012,"&lt;="&amp;C14),"")</f>
        <v/>
      </c>
    </row>
    <row r="15" spans="1:16" ht="14.45" x14ac:dyDescent="0.3">
      <c r="A15" s="5">
        <v>43191</v>
      </c>
      <c r="B15" s="4">
        <v>43191</v>
      </c>
      <c r="C15" s="4">
        <f t="shared" si="0"/>
        <v>43220</v>
      </c>
      <c r="D15">
        <f>COUNTIFS('Tracking Data'!K$3:K1013,"&gt;"&amp;'Monthly Summary'!$B15,'Tracking Data'!K$3:K1013,"&lt;"&amp;'Monthly Summary'!$C15)</f>
        <v>0</v>
      </c>
      <c r="E15">
        <f>COUNTIFS('Tracking Data'!L$3:L1013,"&gt;"&amp;'Monthly Summary'!$B15,'Tracking Data'!L$3:L1013,"&lt;"&amp;'Monthly Summary'!$C15)</f>
        <v>0</v>
      </c>
      <c r="F15">
        <f>COUNTIFS('Tracking Data'!M$3:M1013,"&gt;"&amp;'Monthly Summary'!$B15,'Tracking Data'!M$3:M1013,"&lt;"&amp;'Monthly Summary'!$C15)</f>
        <v>0</v>
      </c>
      <c r="G15">
        <f t="shared" si="1"/>
        <v>0</v>
      </c>
      <c r="H15">
        <f>COUNTIFS('Tracking Data'!N$3:N1013,"&gt;"&amp;'Monthly Summary'!$B15,'Tracking Data'!N$3:N1013,"&lt;"&amp;'Monthly Summary'!$C15)</f>
        <v>0</v>
      </c>
      <c r="I15">
        <f>COUNTIFS('Tracking Data'!O$3:O1013,"&gt;"&amp;'Monthly Summary'!$B15,'Tracking Data'!O$3:O1013,"&lt;"&amp;'Monthly Summary'!$C15)</f>
        <v>0</v>
      </c>
      <c r="J15">
        <f t="shared" si="2"/>
        <v>0</v>
      </c>
      <c r="K15">
        <f>COUNTIFS('Tracking Data'!P$3:P1013,"&gt;"&amp;'Monthly Summary'!$B15,'Tracking Data'!P$3:P1013,"&lt;"&amp;'Monthly Summary'!$C15)</f>
        <v>0</v>
      </c>
      <c r="L15">
        <f>COUNTIFS('Tracking Data'!Q$3:Q1013,"&gt;"&amp;'Monthly Summary'!$B15,'Tracking Data'!Q$3:Q1013,"&lt;"&amp;'Monthly Summary'!$C15)</f>
        <v>0</v>
      </c>
      <c r="M15">
        <f t="shared" si="3"/>
        <v>0</v>
      </c>
      <c r="N15">
        <f>COUNTIFS('Tracking Data'!R$3:R1013,"&gt;"&amp;'Monthly Summary'!$B15,'Tracking Data'!R$3:R1013,"&lt;"&amp;'Monthly Summary'!$C15)</f>
        <v>0</v>
      </c>
      <c r="O15">
        <f t="shared" si="4"/>
        <v>0</v>
      </c>
      <c r="P15" t="str">
        <f>IFERROR(AVERAGEIFS('Tracking Data'!S$3:S$1000,'Tracking Data'!R$3:R1013,"&gt;="&amp;B15,'Tracking Data'!R$3:R1013,"&lt;="&amp;C15),"")</f>
        <v/>
      </c>
    </row>
    <row r="16" spans="1:16" ht="14.45" x14ac:dyDescent="0.3">
      <c r="A16" s="5">
        <v>43221</v>
      </c>
      <c r="B16" s="4">
        <v>43221</v>
      </c>
      <c r="C16" s="4">
        <f t="shared" si="0"/>
        <v>43251</v>
      </c>
      <c r="D16">
        <f>COUNTIFS('Tracking Data'!K$3:K1014,"&gt;"&amp;'Monthly Summary'!$B16,'Tracking Data'!K$3:K1014,"&lt;"&amp;'Monthly Summary'!$C16)</f>
        <v>0</v>
      </c>
      <c r="E16">
        <f>COUNTIFS('Tracking Data'!L$3:L1014,"&gt;"&amp;'Monthly Summary'!$B16,'Tracking Data'!L$3:L1014,"&lt;"&amp;'Monthly Summary'!$C16)</f>
        <v>0</v>
      </c>
      <c r="F16">
        <f>COUNTIFS('Tracking Data'!M$3:M1014,"&gt;"&amp;'Monthly Summary'!$B16,'Tracking Data'!M$3:M1014,"&lt;"&amp;'Monthly Summary'!$C16)</f>
        <v>0</v>
      </c>
      <c r="G16">
        <f t="shared" si="1"/>
        <v>0</v>
      </c>
      <c r="H16">
        <f>COUNTIFS('Tracking Data'!N$3:N1014,"&gt;"&amp;'Monthly Summary'!$B16,'Tracking Data'!N$3:N1014,"&lt;"&amp;'Monthly Summary'!$C16)</f>
        <v>0</v>
      </c>
      <c r="I16">
        <f>COUNTIFS('Tracking Data'!O$3:O1014,"&gt;"&amp;'Monthly Summary'!$B16,'Tracking Data'!O$3:O1014,"&lt;"&amp;'Monthly Summary'!$C16)</f>
        <v>0</v>
      </c>
      <c r="J16">
        <f t="shared" si="2"/>
        <v>0</v>
      </c>
      <c r="K16">
        <f>COUNTIFS('Tracking Data'!P$3:P1014,"&gt;"&amp;'Monthly Summary'!$B16,'Tracking Data'!P$3:P1014,"&lt;"&amp;'Monthly Summary'!$C16)</f>
        <v>0</v>
      </c>
      <c r="L16">
        <f>COUNTIFS('Tracking Data'!Q$3:Q1014,"&gt;"&amp;'Monthly Summary'!$B16,'Tracking Data'!Q$3:Q1014,"&lt;"&amp;'Monthly Summary'!$C16)</f>
        <v>0</v>
      </c>
      <c r="M16">
        <f t="shared" si="3"/>
        <v>0</v>
      </c>
      <c r="N16">
        <f>COUNTIFS('Tracking Data'!R$3:R1014,"&gt;"&amp;'Monthly Summary'!$B16,'Tracking Data'!R$3:R1014,"&lt;"&amp;'Monthly Summary'!$C16)</f>
        <v>0</v>
      </c>
      <c r="O16">
        <f t="shared" si="4"/>
        <v>0</v>
      </c>
      <c r="P16" t="str">
        <f>IFERROR(AVERAGEIFS('Tracking Data'!S$3:S$1000,'Tracking Data'!R$3:R1014,"&gt;="&amp;B16,'Tracking Data'!R$3:R1014,"&lt;="&amp;C16),"")</f>
        <v/>
      </c>
    </row>
    <row r="17" spans="1:16" ht="14.45" x14ac:dyDescent="0.3">
      <c r="A17" s="5">
        <v>43252</v>
      </c>
      <c r="B17" s="4">
        <v>43252</v>
      </c>
      <c r="C17" s="4">
        <f t="shared" si="0"/>
        <v>43281</v>
      </c>
      <c r="D17">
        <f>COUNTIFS('Tracking Data'!K$3:K1015,"&gt;"&amp;'Monthly Summary'!$B17,'Tracking Data'!K$3:K1015,"&lt;"&amp;'Monthly Summary'!$C17)</f>
        <v>0</v>
      </c>
      <c r="E17">
        <f>COUNTIFS('Tracking Data'!L$3:L1015,"&gt;"&amp;'Monthly Summary'!$B17,'Tracking Data'!L$3:L1015,"&lt;"&amp;'Monthly Summary'!$C17)</f>
        <v>0</v>
      </c>
      <c r="F17">
        <f>COUNTIFS('Tracking Data'!M$3:M1015,"&gt;"&amp;'Monthly Summary'!$B17,'Tracking Data'!M$3:M1015,"&lt;"&amp;'Monthly Summary'!$C17)</f>
        <v>0</v>
      </c>
      <c r="G17">
        <f t="shared" si="1"/>
        <v>0</v>
      </c>
      <c r="H17">
        <f>COUNTIFS('Tracking Data'!N$3:N1015,"&gt;"&amp;'Monthly Summary'!$B17,'Tracking Data'!N$3:N1015,"&lt;"&amp;'Monthly Summary'!$C17)</f>
        <v>0</v>
      </c>
      <c r="I17">
        <f>COUNTIFS('Tracking Data'!O$3:O1015,"&gt;"&amp;'Monthly Summary'!$B17,'Tracking Data'!O$3:O1015,"&lt;"&amp;'Monthly Summary'!$C17)</f>
        <v>0</v>
      </c>
      <c r="J17">
        <f t="shared" si="2"/>
        <v>0</v>
      </c>
      <c r="K17">
        <f>COUNTIFS('Tracking Data'!P$3:P1015,"&gt;"&amp;'Monthly Summary'!$B17,'Tracking Data'!P$3:P1015,"&lt;"&amp;'Monthly Summary'!$C17)</f>
        <v>0</v>
      </c>
      <c r="L17">
        <f>COUNTIFS('Tracking Data'!Q$3:Q1015,"&gt;"&amp;'Monthly Summary'!$B17,'Tracking Data'!Q$3:Q1015,"&lt;"&amp;'Monthly Summary'!$C17)</f>
        <v>0</v>
      </c>
      <c r="M17">
        <f t="shared" si="3"/>
        <v>0</v>
      </c>
      <c r="N17">
        <f>COUNTIFS('Tracking Data'!R$3:R1015,"&gt;"&amp;'Monthly Summary'!$B17,'Tracking Data'!R$3:R1015,"&lt;"&amp;'Monthly Summary'!$C17)</f>
        <v>0</v>
      </c>
      <c r="O17">
        <f t="shared" si="4"/>
        <v>0</v>
      </c>
      <c r="P17" t="str">
        <f>IFERROR(AVERAGEIFS('Tracking Data'!S$3:S$1000,'Tracking Data'!R$3:R1015,"&gt;="&amp;B17,'Tracking Data'!R$3:R1015,"&lt;="&amp;C17),"")</f>
        <v/>
      </c>
    </row>
    <row r="18" spans="1:16" ht="14.45" x14ac:dyDescent="0.3">
      <c r="A18" s="5">
        <v>43282</v>
      </c>
      <c r="B18" s="4">
        <v>43282</v>
      </c>
      <c r="C18" s="4">
        <f t="shared" si="0"/>
        <v>43312</v>
      </c>
      <c r="D18">
        <f>COUNTIFS('Tracking Data'!K$3:K1016,"&gt;"&amp;'Monthly Summary'!$B18,'Tracking Data'!K$3:K1016,"&lt;"&amp;'Monthly Summary'!$C18)</f>
        <v>0</v>
      </c>
      <c r="E18">
        <f>COUNTIFS('Tracking Data'!L$3:L1016,"&gt;"&amp;'Monthly Summary'!$B18,'Tracking Data'!L$3:L1016,"&lt;"&amp;'Monthly Summary'!$C18)</f>
        <v>0</v>
      </c>
      <c r="F18">
        <f>COUNTIFS('Tracking Data'!M$3:M1016,"&gt;"&amp;'Monthly Summary'!$B18,'Tracking Data'!M$3:M1016,"&lt;"&amp;'Monthly Summary'!$C18)</f>
        <v>0</v>
      </c>
      <c r="G18">
        <f t="shared" si="1"/>
        <v>0</v>
      </c>
      <c r="H18">
        <f>COUNTIFS('Tracking Data'!N$3:N1016,"&gt;"&amp;'Monthly Summary'!$B18,'Tracking Data'!N$3:N1016,"&lt;"&amp;'Monthly Summary'!$C18)</f>
        <v>0</v>
      </c>
      <c r="I18">
        <f>COUNTIFS('Tracking Data'!O$3:O1016,"&gt;"&amp;'Monthly Summary'!$B18,'Tracking Data'!O$3:O1016,"&lt;"&amp;'Monthly Summary'!$C18)</f>
        <v>0</v>
      </c>
      <c r="J18">
        <f t="shared" si="2"/>
        <v>0</v>
      </c>
      <c r="K18">
        <f>COUNTIFS('Tracking Data'!P$3:P1016,"&gt;"&amp;'Monthly Summary'!$B18,'Tracking Data'!P$3:P1016,"&lt;"&amp;'Monthly Summary'!$C18)</f>
        <v>0</v>
      </c>
      <c r="L18">
        <f>COUNTIFS('Tracking Data'!Q$3:Q1016,"&gt;"&amp;'Monthly Summary'!$B18,'Tracking Data'!Q$3:Q1016,"&lt;"&amp;'Monthly Summary'!$C18)</f>
        <v>0</v>
      </c>
      <c r="M18">
        <f t="shared" si="3"/>
        <v>0</v>
      </c>
      <c r="N18">
        <f>COUNTIFS('Tracking Data'!R$3:R1016,"&gt;"&amp;'Monthly Summary'!$B18,'Tracking Data'!R$3:R1016,"&lt;"&amp;'Monthly Summary'!$C18)</f>
        <v>0</v>
      </c>
      <c r="O18">
        <f t="shared" si="4"/>
        <v>0</v>
      </c>
      <c r="P18" t="str">
        <f>IFERROR(AVERAGEIFS('Tracking Data'!S$3:S$1000,'Tracking Data'!R$3:R1016,"&gt;="&amp;B18,'Tracking Data'!R$3:R1016,"&lt;="&amp;C18),"")</f>
        <v/>
      </c>
    </row>
    <row r="19" spans="1:16" ht="14.45" x14ac:dyDescent="0.3">
      <c r="A19" s="5">
        <v>43313</v>
      </c>
      <c r="B19" s="4">
        <v>43313</v>
      </c>
      <c r="C19" s="4">
        <f t="shared" si="0"/>
        <v>43343</v>
      </c>
      <c r="D19">
        <f>COUNTIFS('Tracking Data'!K$3:K1017,"&gt;"&amp;'Monthly Summary'!$B19,'Tracking Data'!K$3:K1017,"&lt;"&amp;'Monthly Summary'!$C19)</f>
        <v>0</v>
      </c>
      <c r="E19">
        <f>COUNTIFS('Tracking Data'!L$3:L1017,"&gt;"&amp;'Monthly Summary'!$B19,'Tracking Data'!L$3:L1017,"&lt;"&amp;'Monthly Summary'!$C19)</f>
        <v>0</v>
      </c>
      <c r="F19">
        <f>COUNTIFS('Tracking Data'!M$3:M1017,"&gt;"&amp;'Monthly Summary'!$B19,'Tracking Data'!M$3:M1017,"&lt;"&amp;'Monthly Summary'!$C19)</f>
        <v>0</v>
      </c>
      <c r="G19">
        <f t="shared" si="1"/>
        <v>0</v>
      </c>
      <c r="H19">
        <f>COUNTIFS('Tracking Data'!N$3:N1017,"&gt;"&amp;'Monthly Summary'!$B19,'Tracking Data'!N$3:N1017,"&lt;"&amp;'Monthly Summary'!$C19)</f>
        <v>0</v>
      </c>
      <c r="I19">
        <f>COUNTIFS('Tracking Data'!O$3:O1017,"&gt;"&amp;'Monthly Summary'!$B19,'Tracking Data'!O$3:O1017,"&lt;"&amp;'Monthly Summary'!$C19)</f>
        <v>0</v>
      </c>
      <c r="J19">
        <f t="shared" si="2"/>
        <v>0</v>
      </c>
      <c r="K19">
        <f>COUNTIFS('Tracking Data'!P$3:P1017,"&gt;"&amp;'Monthly Summary'!$B19,'Tracking Data'!P$3:P1017,"&lt;"&amp;'Monthly Summary'!$C19)</f>
        <v>0</v>
      </c>
      <c r="L19">
        <f>COUNTIFS('Tracking Data'!Q$3:Q1017,"&gt;"&amp;'Monthly Summary'!$B19,'Tracking Data'!Q$3:Q1017,"&lt;"&amp;'Monthly Summary'!$C19)</f>
        <v>0</v>
      </c>
      <c r="M19">
        <f t="shared" si="3"/>
        <v>0</v>
      </c>
      <c r="N19">
        <f>COUNTIFS('Tracking Data'!R$3:R1017,"&gt;"&amp;'Monthly Summary'!$B19,'Tracking Data'!R$3:R1017,"&lt;"&amp;'Monthly Summary'!$C19)</f>
        <v>0</v>
      </c>
      <c r="O19">
        <f t="shared" si="4"/>
        <v>0</v>
      </c>
      <c r="P19" t="str">
        <f>IFERROR(AVERAGEIFS('Tracking Data'!S$3:S$1000,'Tracking Data'!R$3:R1017,"&gt;="&amp;B19,'Tracking Data'!R$3:R1017,"&lt;="&amp;C19),"")</f>
        <v/>
      </c>
    </row>
    <row r="20" spans="1:16" ht="14.45" x14ac:dyDescent="0.3">
      <c r="A20" s="5">
        <v>43344</v>
      </c>
      <c r="B20" s="4">
        <v>43344</v>
      </c>
      <c r="C20" s="4">
        <f t="shared" si="0"/>
        <v>43373</v>
      </c>
      <c r="D20">
        <f>COUNTIFS('Tracking Data'!K$3:K1018,"&gt;"&amp;'Monthly Summary'!$B20,'Tracking Data'!K$3:K1018,"&lt;"&amp;'Monthly Summary'!$C20)</f>
        <v>0</v>
      </c>
      <c r="E20">
        <f>COUNTIFS('Tracking Data'!L$3:L1018,"&gt;"&amp;'Monthly Summary'!$B20,'Tracking Data'!L$3:L1018,"&lt;"&amp;'Monthly Summary'!$C20)</f>
        <v>0</v>
      </c>
      <c r="F20">
        <f>COUNTIFS('Tracking Data'!M$3:M1018,"&gt;"&amp;'Monthly Summary'!$B20,'Tracking Data'!M$3:M1018,"&lt;"&amp;'Monthly Summary'!$C20)</f>
        <v>0</v>
      </c>
      <c r="G20">
        <f t="shared" si="1"/>
        <v>0</v>
      </c>
      <c r="H20">
        <f>COUNTIFS('Tracking Data'!N$3:N1018,"&gt;"&amp;'Monthly Summary'!$B20,'Tracking Data'!N$3:N1018,"&lt;"&amp;'Monthly Summary'!$C20)</f>
        <v>0</v>
      </c>
      <c r="I20">
        <f>COUNTIFS('Tracking Data'!O$3:O1018,"&gt;"&amp;'Monthly Summary'!$B20,'Tracking Data'!O$3:O1018,"&lt;"&amp;'Monthly Summary'!$C20)</f>
        <v>0</v>
      </c>
      <c r="J20">
        <f t="shared" si="2"/>
        <v>0</v>
      </c>
      <c r="K20">
        <f>COUNTIFS('Tracking Data'!P$3:P1018,"&gt;"&amp;'Monthly Summary'!$B20,'Tracking Data'!P$3:P1018,"&lt;"&amp;'Monthly Summary'!$C20)</f>
        <v>0</v>
      </c>
      <c r="L20">
        <f>COUNTIFS('Tracking Data'!Q$3:Q1018,"&gt;"&amp;'Monthly Summary'!$B20,'Tracking Data'!Q$3:Q1018,"&lt;"&amp;'Monthly Summary'!$C20)</f>
        <v>0</v>
      </c>
      <c r="M20">
        <f t="shared" si="3"/>
        <v>0</v>
      </c>
      <c r="N20">
        <f>COUNTIFS('Tracking Data'!R$3:R1018,"&gt;"&amp;'Monthly Summary'!$B20,'Tracking Data'!R$3:R1018,"&lt;"&amp;'Monthly Summary'!$C20)</f>
        <v>0</v>
      </c>
      <c r="O20">
        <f t="shared" si="4"/>
        <v>0</v>
      </c>
      <c r="P20" t="str">
        <f>IFERROR(AVERAGEIFS('Tracking Data'!S$3:S$1000,'Tracking Data'!R$3:R1018,"&gt;="&amp;B20,'Tracking Data'!R$3:R1018,"&lt;="&amp;C20),"")</f>
        <v/>
      </c>
    </row>
    <row r="21" spans="1:16" ht="14.45" x14ac:dyDescent="0.3">
      <c r="A21" s="5">
        <v>43374</v>
      </c>
      <c r="B21" s="4">
        <v>43374</v>
      </c>
      <c r="C21" s="4">
        <f t="shared" si="0"/>
        <v>43404</v>
      </c>
      <c r="D21">
        <f>COUNTIFS('Tracking Data'!K$3:K1019,"&gt;"&amp;'Monthly Summary'!$B21,'Tracking Data'!K$3:K1019,"&lt;"&amp;'Monthly Summary'!$C21)</f>
        <v>0</v>
      </c>
      <c r="E21">
        <f>COUNTIFS('Tracking Data'!L$3:L1019,"&gt;"&amp;'Monthly Summary'!$B21,'Tracking Data'!L$3:L1019,"&lt;"&amp;'Monthly Summary'!$C21)</f>
        <v>0</v>
      </c>
      <c r="F21">
        <f>COUNTIFS('Tracking Data'!M$3:M1019,"&gt;"&amp;'Monthly Summary'!$B21,'Tracking Data'!M$3:M1019,"&lt;"&amp;'Monthly Summary'!$C21)</f>
        <v>0</v>
      </c>
      <c r="G21">
        <f t="shared" si="1"/>
        <v>0</v>
      </c>
      <c r="H21">
        <f>COUNTIFS('Tracking Data'!N$3:N1019,"&gt;"&amp;'Monthly Summary'!$B21,'Tracking Data'!N$3:N1019,"&lt;"&amp;'Monthly Summary'!$C21)</f>
        <v>0</v>
      </c>
      <c r="I21">
        <f>COUNTIFS('Tracking Data'!O$3:O1019,"&gt;"&amp;'Monthly Summary'!$B21,'Tracking Data'!O$3:O1019,"&lt;"&amp;'Monthly Summary'!$C21)</f>
        <v>0</v>
      </c>
      <c r="J21">
        <f t="shared" si="2"/>
        <v>0</v>
      </c>
      <c r="K21">
        <f>COUNTIFS('Tracking Data'!P$3:P1019,"&gt;"&amp;'Monthly Summary'!$B21,'Tracking Data'!P$3:P1019,"&lt;"&amp;'Monthly Summary'!$C21)</f>
        <v>0</v>
      </c>
      <c r="L21">
        <f>COUNTIFS('Tracking Data'!Q$3:Q1019,"&gt;"&amp;'Monthly Summary'!$B21,'Tracking Data'!Q$3:Q1019,"&lt;"&amp;'Monthly Summary'!$C21)</f>
        <v>0</v>
      </c>
      <c r="M21">
        <f t="shared" si="3"/>
        <v>0</v>
      </c>
      <c r="N21">
        <f>COUNTIFS('Tracking Data'!R$3:R1019,"&gt;"&amp;'Monthly Summary'!$B21,'Tracking Data'!R$3:R1019,"&lt;"&amp;'Monthly Summary'!$C21)</f>
        <v>0</v>
      </c>
      <c r="O21">
        <f t="shared" si="4"/>
        <v>0</v>
      </c>
      <c r="P21" t="str">
        <f>IFERROR(AVERAGEIFS('Tracking Data'!S$3:S$1000,'Tracking Data'!R$3:R1019,"&gt;="&amp;B21,'Tracking Data'!R$3:R1019,"&lt;="&amp;C21),"")</f>
        <v/>
      </c>
    </row>
    <row r="22" spans="1:16" ht="14.45" x14ac:dyDescent="0.3">
      <c r="A22" s="5">
        <v>43405</v>
      </c>
      <c r="B22" s="4">
        <v>43405</v>
      </c>
      <c r="C22" s="4">
        <f t="shared" si="0"/>
        <v>43434</v>
      </c>
      <c r="D22">
        <f>COUNTIFS('Tracking Data'!K$3:K1020,"&gt;"&amp;'Monthly Summary'!$B22,'Tracking Data'!K$3:K1020,"&lt;"&amp;'Monthly Summary'!$C22)</f>
        <v>0</v>
      </c>
      <c r="E22">
        <f>COUNTIFS('Tracking Data'!L$3:L1020,"&gt;"&amp;'Monthly Summary'!$B22,'Tracking Data'!L$3:L1020,"&lt;"&amp;'Monthly Summary'!$C22)</f>
        <v>0</v>
      </c>
      <c r="F22">
        <f>COUNTIFS('Tracking Data'!M$3:M1020,"&gt;"&amp;'Monthly Summary'!$B22,'Tracking Data'!M$3:M1020,"&lt;"&amp;'Monthly Summary'!$C22)</f>
        <v>0</v>
      </c>
      <c r="G22">
        <f t="shared" si="1"/>
        <v>0</v>
      </c>
      <c r="H22">
        <f>COUNTIFS('Tracking Data'!N$3:N1020,"&gt;"&amp;'Monthly Summary'!$B22,'Tracking Data'!N$3:N1020,"&lt;"&amp;'Monthly Summary'!$C22)</f>
        <v>0</v>
      </c>
      <c r="I22">
        <f>COUNTIFS('Tracking Data'!O$3:O1020,"&gt;"&amp;'Monthly Summary'!$B22,'Tracking Data'!O$3:O1020,"&lt;"&amp;'Monthly Summary'!$C22)</f>
        <v>0</v>
      </c>
      <c r="J22">
        <f t="shared" si="2"/>
        <v>0</v>
      </c>
      <c r="K22">
        <f>COUNTIFS('Tracking Data'!P$3:P1020,"&gt;"&amp;'Monthly Summary'!$B22,'Tracking Data'!P$3:P1020,"&lt;"&amp;'Monthly Summary'!$C22)</f>
        <v>0</v>
      </c>
      <c r="L22">
        <f>COUNTIFS('Tracking Data'!Q$3:Q1020,"&gt;"&amp;'Monthly Summary'!$B22,'Tracking Data'!Q$3:Q1020,"&lt;"&amp;'Monthly Summary'!$C22)</f>
        <v>0</v>
      </c>
      <c r="M22">
        <f t="shared" si="3"/>
        <v>0</v>
      </c>
      <c r="N22">
        <f>COUNTIFS('Tracking Data'!R$3:R1020,"&gt;"&amp;'Monthly Summary'!$B22,'Tracking Data'!R$3:R1020,"&lt;"&amp;'Monthly Summary'!$C22)</f>
        <v>0</v>
      </c>
      <c r="O22">
        <f t="shared" si="4"/>
        <v>0</v>
      </c>
      <c r="P22" t="str">
        <f>IFERROR(AVERAGEIFS('Tracking Data'!S$3:S$1000,'Tracking Data'!R$3:R1020,"&gt;="&amp;B22,'Tracking Data'!R$3:R1020,"&lt;="&amp;C22),"")</f>
        <v/>
      </c>
    </row>
    <row r="23" spans="1:16" ht="14.45" x14ac:dyDescent="0.3">
      <c r="A23" s="5">
        <v>43435</v>
      </c>
      <c r="B23" s="4">
        <v>43435</v>
      </c>
      <c r="C23" s="4">
        <f t="shared" si="0"/>
        <v>43465</v>
      </c>
      <c r="D23">
        <f>COUNTIFS('Tracking Data'!K$3:K1021,"&gt;"&amp;'Monthly Summary'!$B23,'Tracking Data'!K$3:K1021,"&lt;"&amp;'Monthly Summary'!$C23)</f>
        <v>0</v>
      </c>
      <c r="E23">
        <f>COUNTIFS('Tracking Data'!L$3:L1021,"&gt;"&amp;'Monthly Summary'!$B23,'Tracking Data'!L$3:L1021,"&lt;"&amp;'Monthly Summary'!$C23)</f>
        <v>0</v>
      </c>
      <c r="F23">
        <f>COUNTIFS('Tracking Data'!M$3:M1021,"&gt;"&amp;'Monthly Summary'!$B23,'Tracking Data'!M$3:M1021,"&lt;"&amp;'Monthly Summary'!$C23)</f>
        <v>0</v>
      </c>
      <c r="G23">
        <f t="shared" si="1"/>
        <v>0</v>
      </c>
      <c r="H23">
        <f>COUNTIFS('Tracking Data'!N$3:N1021,"&gt;"&amp;'Monthly Summary'!$B23,'Tracking Data'!N$3:N1021,"&lt;"&amp;'Monthly Summary'!$C23)</f>
        <v>0</v>
      </c>
      <c r="I23">
        <f>COUNTIFS('Tracking Data'!O$3:O1021,"&gt;"&amp;'Monthly Summary'!$B23,'Tracking Data'!O$3:O1021,"&lt;"&amp;'Monthly Summary'!$C23)</f>
        <v>0</v>
      </c>
      <c r="J23">
        <f t="shared" si="2"/>
        <v>0</v>
      </c>
      <c r="K23">
        <f>COUNTIFS('Tracking Data'!P$3:P1021,"&gt;"&amp;'Monthly Summary'!$B23,'Tracking Data'!P$3:P1021,"&lt;"&amp;'Monthly Summary'!$C23)</f>
        <v>0</v>
      </c>
      <c r="L23">
        <f>COUNTIFS('Tracking Data'!Q$3:Q1021,"&gt;"&amp;'Monthly Summary'!$B23,'Tracking Data'!Q$3:Q1021,"&lt;"&amp;'Monthly Summary'!$C23)</f>
        <v>0</v>
      </c>
      <c r="M23">
        <f t="shared" si="3"/>
        <v>0</v>
      </c>
      <c r="N23">
        <f>COUNTIFS('Tracking Data'!R$3:R1021,"&gt;"&amp;'Monthly Summary'!$B23,'Tracking Data'!R$3:R1021,"&lt;"&amp;'Monthly Summary'!$C23)</f>
        <v>0</v>
      </c>
      <c r="O23">
        <f t="shared" si="4"/>
        <v>0</v>
      </c>
      <c r="P23" t="str">
        <f>IFERROR(AVERAGEIFS('Tracking Data'!S$3:S$1000,'Tracking Data'!R$3:R1021,"&gt;="&amp;B23,'Tracking Data'!R$3:R1021,"&lt;="&amp;C23),"")</f>
        <v/>
      </c>
    </row>
    <row r="24" spans="1:16" ht="14.45" x14ac:dyDescent="0.3">
      <c r="A24" s="5">
        <v>43466</v>
      </c>
      <c r="B24" s="4">
        <v>43466</v>
      </c>
      <c r="C24" s="4">
        <f t="shared" si="0"/>
        <v>43496</v>
      </c>
      <c r="D24">
        <f>COUNTIFS('Tracking Data'!K$3:K1022,"&gt;"&amp;'Monthly Summary'!$B24,'Tracking Data'!K$3:K1022,"&lt;"&amp;'Monthly Summary'!$C24)</f>
        <v>0</v>
      </c>
      <c r="E24">
        <f>COUNTIFS('Tracking Data'!L$3:L1022,"&gt;"&amp;'Monthly Summary'!$B24,'Tracking Data'!L$3:L1022,"&lt;"&amp;'Monthly Summary'!$C24)</f>
        <v>0</v>
      </c>
      <c r="F24">
        <f>COUNTIFS('Tracking Data'!M$3:M1022,"&gt;"&amp;'Monthly Summary'!$B24,'Tracking Data'!M$3:M1022,"&lt;"&amp;'Monthly Summary'!$C24)</f>
        <v>0</v>
      </c>
      <c r="G24">
        <f t="shared" si="1"/>
        <v>0</v>
      </c>
      <c r="H24">
        <f>COUNTIFS('Tracking Data'!N$3:N1022,"&gt;"&amp;'Monthly Summary'!$B24,'Tracking Data'!N$3:N1022,"&lt;"&amp;'Monthly Summary'!$C24)</f>
        <v>0</v>
      </c>
      <c r="I24">
        <f>COUNTIFS('Tracking Data'!O$3:O1022,"&gt;"&amp;'Monthly Summary'!$B24,'Tracking Data'!O$3:O1022,"&lt;"&amp;'Monthly Summary'!$C24)</f>
        <v>0</v>
      </c>
      <c r="J24">
        <f t="shared" si="2"/>
        <v>0</v>
      </c>
      <c r="K24">
        <f>COUNTIFS('Tracking Data'!P$3:P1022,"&gt;"&amp;'Monthly Summary'!$B24,'Tracking Data'!P$3:P1022,"&lt;"&amp;'Monthly Summary'!$C24)</f>
        <v>0</v>
      </c>
      <c r="L24">
        <f>COUNTIFS('Tracking Data'!Q$3:Q1022,"&gt;"&amp;'Monthly Summary'!$B24,'Tracking Data'!Q$3:Q1022,"&lt;"&amp;'Monthly Summary'!$C24)</f>
        <v>0</v>
      </c>
      <c r="M24">
        <f t="shared" si="3"/>
        <v>0</v>
      </c>
      <c r="N24">
        <f>COUNTIFS('Tracking Data'!R$3:R1022,"&gt;"&amp;'Monthly Summary'!$B24,'Tracking Data'!R$3:R1022,"&lt;"&amp;'Monthly Summary'!$C24)</f>
        <v>0</v>
      </c>
      <c r="O24">
        <f t="shared" si="4"/>
        <v>0</v>
      </c>
      <c r="P24" t="str">
        <f>IFERROR(AVERAGEIFS('Tracking Data'!S$3:S$1000,'Tracking Data'!R$3:R1022,"&gt;="&amp;B24,'Tracking Data'!R$3:R1022,"&lt;="&amp;C24),"")</f>
        <v/>
      </c>
    </row>
    <row r="25" spans="1:16" x14ac:dyDescent="0.25">
      <c r="A25" s="5">
        <v>43497</v>
      </c>
      <c r="B25" s="4">
        <v>43497</v>
      </c>
      <c r="C25" s="4">
        <f t="shared" si="0"/>
        <v>43524</v>
      </c>
      <c r="D25">
        <f>COUNTIFS('Tracking Data'!K$3:K1023,"&gt;"&amp;'Monthly Summary'!$B25,'Tracking Data'!K$3:K1023,"&lt;"&amp;'Monthly Summary'!$C25)</f>
        <v>0</v>
      </c>
      <c r="E25">
        <f>COUNTIFS('Tracking Data'!L$3:L1023,"&gt;"&amp;'Monthly Summary'!$B25,'Tracking Data'!L$3:L1023,"&lt;"&amp;'Monthly Summary'!$C25)</f>
        <v>0</v>
      </c>
      <c r="F25">
        <f>COUNTIFS('Tracking Data'!M$3:M1023,"&gt;"&amp;'Monthly Summary'!$B25,'Tracking Data'!M$3:M1023,"&lt;"&amp;'Monthly Summary'!$C25)</f>
        <v>0</v>
      </c>
      <c r="G25">
        <f t="shared" si="1"/>
        <v>0</v>
      </c>
      <c r="H25">
        <f>COUNTIFS('Tracking Data'!N$3:N1023,"&gt;"&amp;'Monthly Summary'!$B25,'Tracking Data'!N$3:N1023,"&lt;"&amp;'Monthly Summary'!$C25)</f>
        <v>0</v>
      </c>
      <c r="I25">
        <f>COUNTIFS('Tracking Data'!O$3:O1023,"&gt;"&amp;'Monthly Summary'!$B25,'Tracking Data'!O$3:O1023,"&lt;"&amp;'Monthly Summary'!$C25)</f>
        <v>0</v>
      </c>
      <c r="J25">
        <f t="shared" si="2"/>
        <v>0</v>
      </c>
      <c r="K25">
        <f>COUNTIFS('Tracking Data'!P$3:P1023,"&gt;"&amp;'Monthly Summary'!$B25,'Tracking Data'!P$3:P1023,"&lt;"&amp;'Monthly Summary'!$C25)</f>
        <v>0</v>
      </c>
      <c r="L25">
        <f>COUNTIFS('Tracking Data'!Q$3:Q1023,"&gt;"&amp;'Monthly Summary'!$B25,'Tracking Data'!Q$3:Q1023,"&lt;"&amp;'Monthly Summary'!$C25)</f>
        <v>0</v>
      </c>
      <c r="M25">
        <f t="shared" si="3"/>
        <v>0</v>
      </c>
      <c r="N25">
        <f>COUNTIFS('Tracking Data'!R$3:R1023,"&gt;"&amp;'Monthly Summary'!$B25,'Tracking Data'!R$3:R1023,"&lt;"&amp;'Monthly Summary'!$C25)</f>
        <v>0</v>
      </c>
      <c r="O25">
        <f t="shared" si="4"/>
        <v>0</v>
      </c>
      <c r="P25" t="str">
        <f>IFERROR(AVERAGEIFS('Tracking Data'!S$3:S$1000,'Tracking Data'!R$3:R1023,"&gt;="&amp;B25,'Tracking Data'!R$3:R1023,"&lt;="&amp;C25),"")</f>
        <v/>
      </c>
    </row>
    <row r="26" spans="1:16" x14ac:dyDescent="0.25">
      <c r="A26" s="5">
        <v>43525</v>
      </c>
      <c r="B26" s="4">
        <v>43525</v>
      </c>
      <c r="C26" s="4">
        <f t="shared" si="0"/>
        <v>43555</v>
      </c>
      <c r="D26">
        <f>COUNTIFS('Tracking Data'!K$3:K1024,"&gt;"&amp;'Monthly Summary'!$B26,'Tracking Data'!K$3:K1024,"&lt;"&amp;'Monthly Summary'!$C26)</f>
        <v>0</v>
      </c>
      <c r="E26">
        <f>COUNTIFS('Tracking Data'!L$3:L1024,"&gt;"&amp;'Monthly Summary'!$B26,'Tracking Data'!L$3:L1024,"&lt;"&amp;'Monthly Summary'!$C26)</f>
        <v>0</v>
      </c>
      <c r="F26">
        <f>COUNTIFS('Tracking Data'!M$3:M1024,"&gt;"&amp;'Monthly Summary'!$B26,'Tracking Data'!M$3:M1024,"&lt;"&amp;'Monthly Summary'!$C26)</f>
        <v>0</v>
      </c>
      <c r="G26">
        <f t="shared" si="1"/>
        <v>0</v>
      </c>
      <c r="H26">
        <f>COUNTIFS('Tracking Data'!N$3:N1024,"&gt;"&amp;'Monthly Summary'!$B26,'Tracking Data'!N$3:N1024,"&lt;"&amp;'Monthly Summary'!$C26)</f>
        <v>0</v>
      </c>
      <c r="I26">
        <f>COUNTIFS('Tracking Data'!O$3:O1024,"&gt;"&amp;'Monthly Summary'!$B26,'Tracking Data'!O$3:O1024,"&lt;"&amp;'Monthly Summary'!$C26)</f>
        <v>0</v>
      </c>
      <c r="J26">
        <f t="shared" si="2"/>
        <v>0</v>
      </c>
      <c r="K26">
        <f>COUNTIFS('Tracking Data'!P$3:P1024,"&gt;"&amp;'Monthly Summary'!$B26,'Tracking Data'!P$3:P1024,"&lt;"&amp;'Monthly Summary'!$C26)</f>
        <v>0</v>
      </c>
      <c r="L26">
        <f>COUNTIFS('Tracking Data'!Q$3:Q1024,"&gt;"&amp;'Monthly Summary'!$B26,'Tracking Data'!Q$3:Q1024,"&lt;"&amp;'Monthly Summary'!$C26)</f>
        <v>0</v>
      </c>
      <c r="M26">
        <f t="shared" si="3"/>
        <v>0</v>
      </c>
      <c r="N26">
        <f>COUNTIFS('Tracking Data'!R$3:R1024,"&gt;"&amp;'Monthly Summary'!$B26,'Tracking Data'!R$3:R1024,"&lt;"&amp;'Monthly Summary'!$C26)</f>
        <v>0</v>
      </c>
      <c r="O26">
        <f t="shared" si="4"/>
        <v>0</v>
      </c>
      <c r="P26" t="str">
        <f>IFERROR(AVERAGEIFS('Tracking Data'!S$3:S$1000,'Tracking Data'!R$3:R1024,"&gt;="&amp;B26,'Tracking Data'!R$3:R1024,"&lt;="&amp;C26),"")</f>
        <v/>
      </c>
    </row>
    <row r="27" spans="1:16" x14ac:dyDescent="0.25">
      <c r="A27" s="5">
        <v>43556</v>
      </c>
      <c r="B27" s="4">
        <v>43556</v>
      </c>
      <c r="C27" s="4">
        <f t="shared" si="0"/>
        <v>43585</v>
      </c>
      <c r="D27">
        <f>COUNTIFS('Tracking Data'!K$3:K1025,"&gt;"&amp;'Monthly Summary'!$B27,'Tracking Data'!K$3:K1025,"&lt;"&amp;'Monthly Summary'!$C27)</f>
        <v>0</v>
      </c>
      <c r="E27">
        <f>COUNTIFS('Tracking Data'!L$3:L1025,"&gt;"&amp;'Monthly Summary'!$B27,'Tracking Data'!L$3:L1025,"&lt;"&amp;'Monthly Summary'!$C27)</f>
        <v>0</v>
      </c>
      <c r="F27">
        <f>COUNTIFS('Tracking Data'!M$3:M1025,"&gt;"&amp;'Monthly Summary'!$B27,'Tracking Data'!M$3:M1025,"&lt;"&amp;'Monthly Summary'!$C27)</f>
        <v>0</v>
      </c>
      <c r="G27">
        <f t="shared" si="1"/>
        <v>0</v>
      </c>
      <c r="H27">
        <f>COUNTIFS('Tracking Data'!N$3:N1025,"&gt;"&amp;'Monthly Summary'!$B27,'Tracking Data'!N$3:N1025,"&lt;"&amp;'Monthly Summary'!$C27)</f>
        <v>0</v>
      </c>
      <c r="I27">
        <f>COUNTIFS('Tracking Data'!O$3:O1025,"&gt;"&amp;'Monthly Summary'!$B27,'Tracking Data'!O$3:O1025,"&lt;"&amp;'Monthly Summary'!$C27)</f>
        <v>0</v>
      </c>
      <c r="J27">
        <f t="shared" si="2"/>
        <v>0</v>
      </c>
      <c r="K27">
        <f>COUNTIFS('Tracking Data'!P$3:P1025,"&gt;"&amp;'Monthly Summary'!$B27,'Tracking Data'!P$3:P1025,"&lt;"&amp;'Monthly Summary'!$C27)</f>
        <v>0</v>
      </c>
      <c r="L27">
        <f>COUNTIFS('Tracking Data'!Q$3:Q1025,"&gt;"&amp;'Monthly Summary'!$B27,'Tracking Data'!Q$3:Q1025,"&lt;"&amp;'Monthly Summary'!$C27)</f>
        <v>0</v>
      </c>
      <c r="M27">
        <f t="shared" si="3"/>
        <v>0</v>
      </c>
      <c r="N27">
        <f>COUNTIFS('Tracking Data'!R$3:R1025,"&gt;"&amp;'Monthly Summary'!$B27,'Tracking Data'!R$3:R1025,"&lt;"&amp;'Monthly Summary'!$C27)</f>
        <v>0</v>
      </c>
      <c r="O27">
        <f t="shared" si="4"/>
        <v>0</v>
      </c>
      <c r="P27" t="str">
        <f>IFERROR(AVERAGEIFS('Tracking Data'!S$3:S$1000,'Tracking Data'!R$3:R1025,"&gt;="&amp;B27,'Tracking Data'!R$3:R1025,"&lt;="&amp;C27),"")</f>
        <v/>
      </c>
    </row>
    <row r="28" spans="1:16" x14ac:dyDescent="0.25">
      <c r="A28" s="5">
        <v>43586</v>
      </c>
      <c r="B28" s="4">
        <v>43586</v>
      </c>
      <c r="C28" s="4">
        <f t="shared" si="0"/>
        <v>43616</v>
      </c>
      <c r="D28">
        <f>COUNTIFS('Tracking Data'!K$3:K1026,"&gt;"&amp;'Monthly Summary'!$B28,'Tracking Data'!K$3:K1026,"&lt;"&amp;'Monthly Summary'!$C28)</f>
        <v>0</v>
      </c>
      <c r="E28">
        <f>COUNTIFS('Tracking Data'!L$3:L1026,"&gt;"&amp;'Monthly Summary'!$B28,'Tracking Data'!L$3:L1026,"&lt;"&amp;'Monthly Summary'!$C28)</f>
        <v>0</v>
      </c>
      <c r="F28">
        <f>COUNTIFS('Tracking Data'!M$3:M1026,"&gt;"&amp;'Monthly Summary'!$B28,'Tracking Data'!M$3:M1026,"&lt;"&amp;'Monthly Summary'!$C28)</f>
        <v>0</v>
      </c>
      <c r="G28">
        <f t="shared" si="1"/>
        <v>0</v>
      </c>
      <c r="H28">
        <f>COUNTIFS('Tracking Data'!N$3:N1026,"&gt;"&amp;'Monthly Summary'!$B28,'Tracking Data'!N$3:N1026,"&lt;"&amp;'Monthly Summary'!$C28)</f>
        <v>0</v>
      </c>
      <c r="I28">
        <f>COUNTIFS('Tracking Data'!O$3:O1026,"&gt;"&amp;'Monthly Summary'!$B28,'Tracking Data'!O$3:O1026,"&lt;"&amp;'Monthly Summary'!$C28)</f>
        <v>0</v>
      </c>
      <c r="J28">
        <f t="shared" si="2"/>
        <v>0</v>
      </c>
      <c r="K28">
        <f>COUNTIFS('Tracking Data'!P$3:P1026,"&gt;"&amp;'Monthly Summary'!$B28,'Tracking Data'!P$3:P1026,"&lt;"&amp;'Monthly Summary'!$C28)</f>
        <v>0</v>
      </c>
      <c r="L28">
        <f>COUNTIFS('Tracking Data'!Q$3:Q1026,"&gt;"&amp;'Monthly Summary'!$B28,'Tracking Data'!Q$3:Q1026,"&lt;"&amp;'Monthly Summary'!$C28)</f>
        <v>0</v>
      </c>
      <c r="M28">
        <f t="shared" si="3"/>
        <v>0</v>
      </c>
      <c r="N28">
        <f>COUNTIFS('Tracking Data'!R$3:R1026,"&gt;"&amp;'Monthly Summary'!$B28,'Tracking Data'!R$3:R1026,"&lt;"&amp;'Monthly Summary'!$C28)</f>
        <v>0</v>
      </c>
      <c r="O28">
        <f t="shared" si="4"/>
        <v>0</v>
      </c>
      <c r="P28" t="str">
        <f>IFERROR(AVERAGEIFS('Tracking Data'!S$3:S$1000,'Tracking Data'!R$3:R1026,"&gt;="&amp;B28,'Tracking Data'!R$3:R1026,"&lt;="&amp;C28),"")</f>
        <v/>
      </c>
    </row>
    <row r="29" spans="1:16" x14ac:dyDescent="0.25">
      <c r="A29" s="5">
        <v>43617</v>
      </c>
      <c r="B29" s="4">
        <v>43617</v>
      </c>
      <c r="C29" s="4">
        <f t="shared" si="0"/>
        <v>43646</v>
      </c>
      <c r="D29">
        <f>COUNTIFS('Tracking Data'!K$3:K1027,"&gt;"&amp;'Monthly Summary'!$B29,'Tracking Data'!K$3:K1027,"&lt;"&amp;'Monthly Summary'!$C29)</f>
        <v>0</v>
      </c>
      <c r="E29">
        <f>COUNTIFS('Tracking Data'!L$3:L1027,"&gt;"&amp;'Monthly Summary'!$B29,'Tracking Data'!L$3:L1027,"&lt;"&amp;'Monthly Summary'!$C29)</f>
        <v>0</v>
      </c>
      <c r="F29">
        <f>COUNTIFS('Tracking Data'!M$3:M1027,"&gt;"&amp;'Monthly Summary'!$B29,'Tracking Data'!M$3:M1027,"&lt;"&amp;'Monthly Summary'!$C29)</f>
        <v>0</v>
      </c>
      <c r="G29">
        <f t="shared" si="1"/>
        <v>0</v>
      </c>
      <c r="H29">
        <f>COUNTIFS('Tracking Data'!N$3:N1027,"&gt;"&amp;'Monthly Summary'!$B29,'Tracking Data'!N$3:N1027,"&lt;"&amp;'Monthly Summary'!$C29)</f>
        <v>0</v>
      </c>
      <c r="I29">
        <f>COUNTIFS('Tracking Data'!O$3:O1027,"&gt;"&amp;'Monthly Summary'!$B29,'Tracking Data'!O$3:O1027,"&lt;"&amp;'Monthly Summary'!$C29)</f>
        <v>0</v>
      </c>
      <c r="J29">
        <f t="shared" si="2"/>
        <v>0</v>
      </c>
      <c r="K29">
        <f>COUNTIFS('Tracking Data'!P$3:P1027,"&gt;"&amp;'Monthly Summary'!$B29,'Tracking Data'!P$3:P1027,"&lt;"&amp;'Monthly Summary'!$C29)</f>
        <v>0</v>
      </c>
      <c r="L29">
        <f>COUNTIFS('Tracking Data'!Q$3:Q1027,"&gt;"&amp;'Monthly Summary'!$B29,'Tracking Data'!Q$3:Q1027,"&lt;"&amp;'Monthly Summary'!$C29)</f>
        <v>0</v>
      </c>
      <c r="M29">
        <f t="shared" si="3"/>
        <v>0</v>
      </c>
      <c r="N29">
        <f>COUNTIFS('Tracking Data'!R$3:R1027,"&gt;"&amp;'Monthly Summary'!$B29,'Tracking Data'!R$3:R1027,"&lt;"&amp;'Monthly Summary'!$C29)</f>
        <v>0</v>
      </c>
      <c r="O29">
        <f t="shared" si="4"/>
        <v>0</v>
      </c>
      <c r="P29" t="str">
        <f>IFERROR(AVERAGEIFS('Tracking Data'!S$3:S$1000,'Tracking Data'!R$3:R1027,"&gt;="&amp;B29,'Tracking Data'!R$3:R1027,"&lt;="&amp;C29),"")</f>
        <v/>
      </c>
    </row>
    <row r="30" spans="1:16" x14ac:dyDescent="0.25">
      <c r="A30" s="5">
        <v>43647</v>
      </c>
      <c r="B30" s="4">
        <v>43647</v>
      </c>
      <c r="C30" s="4">
        <f t="shared" si="0"/>
        <v>43677</v>
      </c>
      <c r="D30">
        <f>COUNTIFS('Tracking Data'!K$3:K1028,"&gt;"&amp;'Monthly Summary'!$B30,'Tracking Data'!K$3:K1028,"&lt;"&amp;'Monthly Summary'!$C30)</f>
        <v>0</v>
      </c>
      <c r="E30">
        <f>COUNTIFS('Tracking Data'!L$3:L1028,"&gt;"&amp;'Monthly Summary'!$B30,'Tracking Data'!L$3:L1028,"&lt;"&amp;'Monthly Summary'!$C30)</f>
        <v>0</v>
      </c>
      <c r="F30">
        <f>COUNTIFS('Tracking Data'!M$3:M1028,"&gt;"&amp;'Monthly Summary'!$B30,'Tracking Data'!M$3:M1028,"&lt;"&amp;'Monthly Summary'!$C30)</f>
        <v>0</v>
      </c>
      <c r="G30">
        <f t="shared" si="1"/>
        <v>0</v>
      </c>
      <c r="H30">
        <f>COUNTIFS('Tracking Data'!N$3:N1028,"&gt;"&amp;'Monthly Summary'!$B30,'Tracking Data'!N$3:N1028,"&lt;"&amp;'Monthly Summary'!$C30)</f>
        <v>0</v>
      </c>
      <c r="I30">
        <f>COUNTIFS('Tracking Data'!O$3:O1028,"&gt;"&amp;'Monthly Summary'!$B30,'Tracking Data'!O$3:O1028,"&lt;"&amp;'Monthly Summary'!$C30)</f>
        <v>0</v>
      </c>
      <c r="J30">
        <f t="shared" si="2"/>
        <v>0</v>
      </c>
      <c r="K30">
        <f>COUNTIFS('Tracking Data'!P$3:P1028,"&gt;"&amp;'Monthly Summary'!$B30,'Tracking Data'!P$3:P1028,"&lt;"&amp;'Monthly Summary'!$C30)</f>
        <v>0</v>
      </c>
      <c r="L30">
        <f>COUNTIFS('Tracking Data'!Q$3:Q1028,"&gt;"&amp;'Monthly Summary'!$B30,'Tracking Data'!Q$3:Q1028,"&lt;"&amp;'Monthly Summary'!$C30)</f>
        <v>0</v>
      </c>
      <c r="M30">
        <f t="shared" si="3"/>
        <v>0</v>
      </c>
      <c r="N30">
        <f>COUNTIFS('Tracking Data'!R$3:R1028,"&gt;"&amp;'Monthly Summary'!$B30,'Tracking Data'!R$3:R1028,"&lt;"&amp;'Monthly Summary'!$C30)</f>
        <v>0</v>
      </c>
      <c r="O30">
        <f t="shared" si="4"/>
        <v>0</v>
      </c>
      <c r="P30" t="str">
        <f>IFERROR(AVERAGEIFS('Tracking Data'!S$3:S$1000,'Tracking Data'!R$3:R1028,"&gt;="&amp;B30,'Tracking Data'!R$3:R1028,"&lt;="&amp;C30),"")</f>
        <v/>
      </c>
    </row>
    <row r="31" spans="1:16" x14ac:dyDescent="0.25">
      <c r="A31" s="5">
        <v>43678</v>
      </c>
      <c r="B31" s="4">
        <v>43678</v>
      </c>
      <c r="C31" s="4">
        <f t="shared" si="0"/>
        <v>43708</v>
      </c>
      <c r="D31">
        <f>COUNTIFS('Tracking Data'!K$3:K1029,"&gt;"&amp;'Monthly Summary'!$B31,'Tracking Data'!K$3:K1029,"&lt;"&amp;'Monthly Summary'!$C31)</f>
        <v>0</v>
      </c>
      <c r="E31">
        <f>COUNTIFS('Tracking Data'!L$3:L1029,"&gt;"&amp;'Monthly Summary'!$B31,'Tracking Data'!L$3:L1029,"&lt;"&amp;'Monthly Summary'!$C31)</f>
        <v>0</v>
      </c>
      <c r="F31">
        <f>COUNTIFS('Tracking Data'!M$3:M1029,"&gt;"&amp;'Monthly Summary'!$B31,'Tracking Data'!M$3:M1029,"&lt;"&amp;'Monthly Summary'!$C31)</f>
        <v>0</v>
      </c>
      <c r="G31">
        <f t="shared" si="1"/>
        <v>0</v>
      </c>
      <c r="H31">
        <f>COUNTIFS('Tracking Data'!N$3:N1029,"&gt;"&amp;'Monthly Summary'!$B31,'Tracking Data'!N$3:N1029,"&lt;"&amp;'Monthly Summary'!$C31)</f>
        <v>0</v>
      </c>
      <c r="I31">
        <f>COUNTIFS('Tracking Data'!O$3:O1029,"&gt;"&amp;'Monthly Summary'!$B31,'Tracking Data'!O$3:O1029,"&lt;"&amp;'Monthly Summary'!$C31)</f>
        <v>0</v>
      </c>
      <c r="J31">
        <f t="shared" si="2"/>
        <v>0</v>
      </c>
      <c r="K31">
        <f>COUNTIFS('Tracking Data'!P$3:P1029,"&gt;"&amp;'Monthly Summary'!$B31,'Tracking Data'!P$3:P1029,"&lt;"&amp;'Monthly Summary'!$C31)</f>
        <v>0</v>
      </c>
      <c r="L31">
        <f>COUNTIFS('Tracking Data'!Q$3:Q1029,"&gt;"&amp;'Monthly Summary'!$B31,'Tracking Data'!Q$3:Q1029,"&lt;"&amp;'Monthly Summary'!$C31)</f>
        <v>0</v>
      </c>
      <c r="M31">
        <f t="shared" si="3"/>
        <v>0</v>
      </c>
      <c r="N31">
        <f>COUNTIFS('Tracking Data'!R$3:R1029,"&gt;"&amp;'Monthly Summary'!$B31,'Tracking Data'!R$3:R1029,"&lt;"&amp;'Monthly Summary'!$C31)</f>
        <v>0</v>
      </c>
      <c r="O31">
        <f t="shared" si="4"/>
        <v>0</v>
      </c>
      <c r="P31" t="str">
        <f>IFERROR(AVERAGEIFS('Tracking Data'!S$3:S$1000,'Tracking Data'!R$3:R1029,"&gt;="&amp;B31,'Tracking Data'!R$3:R1029,"&lt;="&amp;C31),"")</f>
        <v/>
      </c>
    </row>
    <row r="32" spans="1:16" x14ac:dyDescent="0.25">
      <c r="A32" s="5">
        <v>43709</v>
      </c>
      <c r="B32" s="4">
        <v>43709</v>
      </c>
      <c r="C32" s="4">
        <f t="shared" si="0"/>
        <v>43738</v>
      </c>
      <c r="D32">
        <f>COUNTIFS('Tracking Data'!K$3:K1030,"&gt;"&amp;'Monthly Summary'!$B32,'Tracking Data'!K$3:K1030,"&lt;"&amp;'Monthly Summary'!$C32)</f>
        <v>0</v>
      </c>
      <c r="E32">
        <f>COUNTIFS('Tracking Data'!L$3:L1030,"&gt;"&amp;'Monthly Summary'!$B32,'Tracking Data'!L$3:L1030,"&lt;"&amp;'Monthly Summary'!$C32)</f>
        <v>0</v>
      </c>
      <c r="F32">
        <f>COUNTIFS('Tracking Data'!M$3:M1030,"&gt;"&amp;'Monthly Summary'!$B32,'Tracking Data'!M$3:M1030,"&lt;"&amp;'Monthly Summary'!$C32)</f>
        <v>0</v>
      </c>
      <c r="G32">
        <f t="shared" si="1"/>
        <v>0</v>
      </c>
      <c r="H32">
        <f>COUNTIFS('Tracking Data'!N$3:N1030,"&gt;"&amp;'Monthly Summary'!$B32,'Tracking Data'!N$3:N1030,"&lt;"&amp;'Monthly Summary'!$C32)</f>
        <v>0</v>
      </c>
      <c r="I32">
        <f>COUNTIFS('Tracking Data'!O$3:O1030,"&gt;"&amp;'Monthly Summary'!$B32,'Tracking Data'!O$3:O1030,"&lt;"&amp;'Monthly Summary'!$C32)</f>
        <v>0</v>
      </c>
      <c r="J32">
        <f t="shared" si="2"/>
        <v>0</v>
      </c>
      <c r="K32">
        <f>COUNTIFS('Tracking Data'!P$3:P1030,"&gt;"&amp;'Monthly Summary'!$B32,'Tracking Data'!P$3:P1030,"&lt;"&amp;'Monthly Summary'!$C32)</f>
        <v>0</v>
      </c>
      <c r="L32">
        <f>COUNTIFS('Tracking Data'!Q$3:Q1030,"&gt;"&amp;'Monthly Summary'!$B32,'Tracking Data'!Q$3:Q1030,"&lt;"&amp;'Monthly Summary'!$C32)</f>
        <v>0</v>
      </c>
      <c r="M32">
        <f t="shared" si="3"/>
        <v>0</v>
      </c>
      <c r="N32">
        <f>COUNTIFS('Tracking Data'!R$3:R1030,"&gt;"&amp;'Monthly Summary'!$B32,'Tracking Data'!R$3:R1030,"&lt;"&amp;'Monthly Summary'!$C32)</f>
        <v>0</v>
      </c>
      <c r="O32">
        <f t="shared" si="4"/>
        <v>0</v>
      </c>
      <c r="P32" t="str">
        <f>IFERROR(AVERAGEIFS('Tracking Data'!S$3:S$1000,'Tracking Data'!R$3:R1030,"&gt;="&amp;B32,'Tracking Data'!R$3:R1030,"&lt;="&amp;C32),"")</f>
        <v/>
      </c>
    </row>
    <row r="33" spans="1:16" x14ac:dyDescent="0.25">
      <c r="A33" s="5">
        <v>43739</v>
      </c>
      <c r="B33" s="4">
        <v>43739</v>
      </c>
      <c r="C33" s="4">
        <f t="shared" si="0"/>
        <v>43769</v>
      </c>
      <c r="D33">
        <f>COUNTIFS('Tracking Data'!K$3:K1031,"&gt;"&amp;'Monthly Summary'!$B33,'Tracking Data'!K$3:K1031,"&lt;"&amp;'Monthly Summary'!$C33)</f>
        <v>0</v>
      </c>
      <c r="E33">
        <f>COUNTIFS('Tracking Data'!L$3:L1031,"&gt;"&amp;'Monthly Summary'!$B33,'Tracking Data'!L$3:L1031,"&lt;"&amp;'Monthly Summary'!$C33)</f>
        <v>0</v>
      </c>
      <c r="F33">
        <f>COUNTIFS('Tracking Data'!M$3:M1031,"&gt;"&amp;'Monthly Summary'!$B33,'Tracking Data'!M$3:M1031,"&lt;"&amp;'Monthly Summary'!$C33)</f>
        <v>0</v>
      </c>
      <c r="G33">
        <f t="shared" si="1"/>
        <v>0</v>
      </c>
      <c r="H33">
        <f>COUNTIFS('Tracking Data'!N$3:N1031,"&gt;"&amp;'Monthly Summary'!$B33,'Tracking Data'!N$3:N1031,"&lt;"&amp;'Monthly Summary'!$C33)</f>
        <v>0</v>
      </c>
      <c r="I33">
        <f>COUNTIFS('Tracking Data'!O$3:O1031,"&gt;"&amp;'Monthly Summary'!$B33,'Tracking Data'!O$3:O1031,"&lt;"&amp;'Monthly Summary'!$C33)</f>
        <v>0</v>
      </c>
      <c r="J33">
        <f t="shared" si="2"/>
        <v>0</v>
      </c>
      <c r="K33">
        <f>COUNTIFS('Tracking Data'!P$3:P1031,"&gt;"&amp;'Monthly Summary'!$B33,'Tracking Data'!P$3:P1031,"&lt;"&amp;'Monthly Summary'!$C33)</f>
        <v>0</v>
      </c>
      <c r="L33">
        <f>COUNTIFS('Tracking Data'!Q$3:Q1031,"&gt;"&amp;'Monthly Summary'!$B33,'Tracking Data'!Q$3:Q1031,"&lt;"&amp;'Monthly Summary'!$C33)</f>
        <v>0</v>
      </c>
      <c r="M33">
        <f t="shared" si="3"/>
        <v>0</v>
      </c>
      <c r="N33">
        <f>COUNTIFS('Tracking Data'!R$3:R1031,"&gt;"&amp;'Monthly Summary'!$B33,'Tracking Data'!R$3:R1031,"&lt;"&amp;'Monthly Summary'!$C33)</f>
        <v>0</v>
      </c>
      <c r="O33">
        <f t="shared" si="4"/>
        <v>0</v>
      </c>
      <c r="P33" t="str">
        <f>IFERROR(AVERAGEIFS('Tracking Data'!S$3:S$1000,'Tracking Data'!R$3:R1031,"&gt;="&amp;B33,'Tracking Data'!R$3:R1031,"&lt;="&amp;C33),"")</f>
        <v/>
      </c>
    </row>
    <row r="34" spans="1:16" x14ac:dyDescent="0.25">
      <c r="A34" s="5">
        <v>43770</v>
      </c>
      <c r="B34" s="4">
        <v>43770</v>
      </c>
      <c r="C34" s="4">
        <f t="shared" si="0"/>
        <v>43799</v>
      </c>
      <c r="D34">
        <f>COUNTIFS('Tracking Data'!K$3:K1032,"&gt;"&amp;'Monthly Summary'!$B34,'Tracking Data'!K$3:K1032,"&lt;"&amp;'Monthly Summary'!$C34)</f>
        <v>0</v>
      </c>
      <c r="E34">
        <f>COUNTIFS('Tracking Data'!L$3:L1032,"&gt;"&amp;'Monthly Summary'!$B34,'Tracking Data'!L$3:L1032,"&lt;"&amp;'Monthly Summary'!$C34)</f>
        <v>0</v>
      </c>
      <c r="F34">
        <f>COUNTIFS('Tracking Data'!M$3:M1032,"&gt;"&amp;'Monthly Summary'!$B34,'Tracking Data'!M$3:M1032,"&lt;"&amp;'Monthly Summary'!$C34)</f>
        <v>0</v>
      </c>
      <c r="G34">
        <f t="shared" si="1"/>
        <v>0</v>
      </c>
      <c r="H34">
        <f>COUNTIFS('Tracking Data'!N$3:N1032,"&gt;"&amp;'Monthly Summary'!$B34,'Tracking Data'!N$3:N1032,"&lt;"&amp;'Monthly Summary'!$C34)</f>
        <v>0</v>
      </c>
      <c r="I34">
        <f>COUNTIFS('Tracking Data'!O$3:O1032,"&gt;"&amp;'Monthly Summary'!$B34,'Tracking Data'!O$3:O1032,"&lt;"&amp;'Monthly Summary'!$C34)</f>
        <v>0</v>
      </c>
      <c r="J34">
        <f t="shared" si="2"/>
        <v>0</v>
      </c>
      <c r="K34">
        <f>COUNTIFS('Tracking Data'!P$3:P1032,"&gt;"&amp;'Monthly Summary'!$B34,'Tracking Data'!P$3:P1032,"&lt;"&amp;'Monthly Summary'!$C34)</f>
        <v>0</v>
      </c>
      <c r="L34">
        <f>COUNTIFS('Tracking Data'!Q$3:Q1032,"&gt;"&amp;'Monthly Summary'!$B34,'Tracking Data'!Q$3:Q1032,"&lt;"&amp;'Monthly Summary'!$C34)</f>
        <v>0</v>
      </c>
      <c r="M34">
        <f t="shared" si="3"/>
        <v>0</v>
      </c>
      <c r="N34">
        <f>COUNTIFS('Tracking Data'!R$3:R1032,"&gt;"&amp;'Monthly Summary'!$B34,'Tracking Data'!R$3:R1032,"&lt;"&amp;'Monthly Summary'!$C34)</f>
        <v>0</v>
      </c>
      <c r="O34">
        <f t="shared" si="4"/>
        <v>0</v>
      </c>
      <c r="P34" t="str">
        <f>IFERROR(AVERAGEIFS('Tracking Data'!S$3:S$1000,'Tracking Data'!R$3:R1032,"&gt;="&amp;B34,'Tracking Data'!R$3:R1032,"&lt;="&amp;C34),"")</f>
        <v/>
      </c>
    </row>
    <row r="35" spans="1:16" x14ac:dyDescent="0.25">
      <c r="A35" s="5">
        <v>43800</v>
      </c>
      <c r="B35" s="4">
        <v>43800</v>
      </c>
      <c r="C35" s="4">
        <f t="shared" si="0"/>
        <v>43830</v>
      </c>
      <c r="D35">
        <f>COUNTIFS('Tracking Data'!K$3:K1033,"&gt;"&amp;'Monthly Summary'!$B35,'Tracking Data'!K$3:K1033,"&lt;"&amp;'Monthly Summary'!$C35)</f>
        <v>0</v>
      </c>
      <c r="E35">
        <f>COUNTIFS('Tracking Data'!L$3:L1033,"&gt;"&amp;'Monthly Summary'!$B35,'Tracking Data'!L$3:L1033,"&lt;"&amp;'Monthly Summary'!$C35)</f>
        <v>0</v>
      </c>
      <c r="F35">
        <f>COUNTIFS('Tracking Data'!M$3:M1033,"&gt;"&amp;'Monthly Summary'!$B35,'Tracking Data'!M$3:M1033,"&lt;"&amp;'Monthly Summary'!$C35)</f>
        <v>0</v>
      </c>
      <c r="G35">
        <f t="shared" si="1"/>
        <v>0</v>
      </c>
      <c r="H35">
        <f>COUNTIFS('Tracking Data'!N$3:N1033,"&gt;"&amp;'Monthly Summary'!$B35,'Tracking Data'!N$3:N1033,"&lt;"&amp;'Monthly Summary'!$C35)</f>
        <v>0</v>
      </c>
      <c r="I35">
        <f>COUNTIFS('Tracking Data'!O$3:O1033,"&gt;"&amp;'Monthly Summary'!$B35,'Tracking Data'!O$3:O1033,"&lt;"&amp;'Monthly Summary'!$C35)</f>
        <v>0</v>
      </c>
      <c r="J35">
        <f t="shared" si="2"/>
        <v>0</v>
      </c>
      <c r="K35">
        <f>COUNTIFS('Tracking Data'!P$3:P1033,"&gt;"&amp;'Monthly Summary'!$B35,'Tracking Data'!P$3:P1033,"&lt;"&amp;'Monthly Summary'!$C35)</f>
        <v>0</v>
      </c>
      <c r="L35">
        <f>COUNTIFS('Tracking Data'!Q$3:Q1033,"&gt;"&amp;'Monthly Summary'!$B35,'Tracking Data'!Q$3:Q1033,"&lt;"&amp;'Monthly Summary'!$C35)</f>
        <v>0</v>
      </c>
      <c r="M35">
        <f t="shared" si="3"/>
        <v>0</v>
      </c>
      <c r="N35">
        <f>COUNTIFS('Tracking Data'!R$3:R1033,"&gt;"&amp;'Monthly Summary'!$B35,'Tracking Data'!R$3:R1033,"&lt;"&amp;'Monthly Summary'!$C35)</f>
        <v>0</v>
      </c>
      <c r="O35">
        <f t="shared" si="4"/>
        <v>0</v>
      </c>
      <c r="P35" t="str">
        <f>IFERROR(AVERAGEIFS('Tracking Data'!S$3:S$1000,'Tracking Data'!R$3:R1033,"&gt;="&amp;B35,'Tracking Data'!R$3:R1033,"&lt;="&amp;C35),"")</f>
        <v/>
      </c>
    </row>
    <row r="36" spans="1:16" x14ac:dyDescent="0.25">
      <c r="A36" s="5">
        <v>43831</v>
      </c>
      <c r="B36" s="4">
        <v>43831</v>
      </c>
      <c r="C36" s="4">
        <f t="shared" si="0"/>
        <v>43861</v>
      </c>
      <c r="D36">
        <f>COUNTIFS('Tracking Data'!K$3:K1034,"&gt;"&amp;'Monthly Summary'!$B36,'Tracking Data'!K$3:K1034,"&lt;"&amp;'Monthly Summary'!$C36)</f>
        <v>0</v>
      </c>
      <c r="E36">
        <f>COUNTIFS('Tracking Data'!L$3:L1034,"&gt;"&amp;'Monthly Summary'!$B36,'Tracking Data'!L$3:L1034,"&lt;"&amp;'Monthly Summary'!$C36)</f>
        <v>0</v>
      </c>
      <c r="F36">
        <f>COUNTIFS('Tracking Data'!M$3:M1034,"&gt;"&amp;'Monthly Summary'!$B36,'Tracking Data'!M$3:M1034,"&lt;"&amp;'Monthly Summary'!$C36)</f>
        <v>0</v>
      </c>
      <c r="G36">
        <f t="shared" si="1"/>
        <v>0</v>
      </c>
      <c r="H36">
        <f>COUNTIFS('Tracking Data'!N$3:N1034,"&gt;"&amp;'Monthly Summary'!$B36,'Tracking Data'!N$3:N1034,"&lt;"&amp;'Monthly Summary'!$C36)</f>
        <v>0</v>
      </c>
      <c r="I36">
        <f>COUNTIFS('Tracking Data'!O$3:O1034,"&gt;"&amp;'Monthly Summary'!$B36,'Tracking Data'!O$3:O1034,"&lt;"&amp;'Monthly Summary'!$C36)</f>
        <v>0</v>
      </c>
      <c r="J36">
        <f t="shared" si="2"/>
        <v>0</v>
      </c>
      <c r="K36">
        <f>COUNTIFS('Tracking Data'!P$3:P1034,"&gt;"&amp;'Monthly Summary'!$B36,'Tracking Data'!P$3:P1034,"&lt;"&amp;'Monthly Summary'!$C36)</f>
        <v>0</v>
      </c>
      <c r="L36">
        <f>COUNTIFS('Tracking Data'!Q$3:Q1034,"&gt;"&amp;'Monthly Summary'!$B36,'Tracking Data'!Q$3:Q1034,"&lt;"&amp;'Monthly Summary'!$C36)</f>
        <v>0</v>
      </c>
      <c r="M36">
        <f t="shared" si="3"/>
        <v>0</v>
      </c>
      <c r="N36">
        <f>COUNTIFS('Tracking Data'!R$3:R1034,"&gt;"&amp;'Monthly Summary'!$B36,'Tracking Data'!R$3:R1034,"&lt;"&amp;'Monthly Summary'!$C36)</f>
        <v>0</v>
      </c>
      <c r="O36">
        <f t="shared" si="4"/>
        <v>0</v>
      </c>
      <c r="P36" t="str">
        <f>IFERROR(AVERAGEIFS('Tracking Data'!S$3:S$1000,'Tracking Data'!R$3:R1034,"&gt;="&amp;B36,'Tracking Data'!R$3:R1034,"&lt;="&amp;C36),"")</f>
        <v/>
      </c>
    </row>
    <row r="37" spans="1:16" x14ac:dyDescent="0.25">
      <c r="A37" s="5">
        <v>43862</v>
      </c>
      <c r="B37" s="4">
        <v>43862</v>
      </c>
      <c r="C37" s="4">
        <f t="shared" si="0"/>
        <v>43890</v>
      </c>
      <c r="D37">
        <f>COUNTIFS('Tracking Data'!K$3:K1035,"&gt;"&amp;'Monthly Summary'!$B37,'Tracking Data'!K$3:K1035,"&lt;"&amp;'Monthly Summary'!$C37)</f>
        <v>0</v>
      </c>
      <c r="E37">
        <f>COUNTIFS('Tracking Data'!L$3:L1035,"&gt;"&amp;'Monthly Summary'!$B37,'Tracking Data'!L$3:L1035,"&lt;"&amp;'Monthly Summary'!$C37)</f>
        <v>0</v>
      </c>
      <c r="F37">
        <f>COUNTIFS('Tracking Data'!M$3:M1035,"&gt;"&amp;'Monthly Summary'!$B37,'Tracking Data'!M$3:M1035,"&lt;"&amp;'Monthly Summary'!$C37)</f>
        <v>0</v>
      </c>
      <c r="G37">
        <f t="shared" si="1"/>
        <v>0</v>
      </c>
      <c r="H37">
        <f>COUNTIFS('Tracking Data'!N$3:N1035,"&gt;"&amp;'Monthly Summary'!$B37,'Tracking Data'!N$3:N1035,"&lt;"&amp;'Monthly Summary'!$C37)</f>
        <v>0</v>
      </c>
      <c r="I37">
        <f>COUNTIFS('Tracking Data'!O$3:O1035,"&gt;"&amp;'Monthly Summary'!$B37,'Tracking Data'!O$3:O1035,"&lt;"&amp;'Monthly Summary'!$C37)</f>
        <v>0</v>
      </c>
      <c r="J37">
        <f t="shared" si="2"/>
        <v>0</v>
      </c>
      <c r="K37">
        <f>COUNTIFS('Tracking Data'!P$3:P1035,"&gt;"&amp;'Monthly Summary'!$B37,'Tracking Data'!P$3:P1035,"&lt;"&amp;'Monthly Summary'!$C37)</f>
        <v>0</v>
      </c>
      <c r="L37">
        <f>COUNTIFS('Tracking Data'!Q$3:Q1035,"&gt;"&amp;'Monthly Summary'!$B37,'Tracking Data'!Q$3:Q1035,"&lt;"&amp;'Monthly Summary'!$C37)</f>
        <v>0</v>
      </c>
      <c r="M37">
        <f t="shared" si="3"/>
        <v>0</v>
      </c>
      <c r="N37">
        <f>COUNTIFS('Tracking Data'!R$3:R1035,"&gt;"&amp;'Monthly Summary'!$B37,'Tracking Data'!R$3:R1035,"&lt;"&amp;'Monthly Summary'!$C37)</f>
        <v>0</v>
      </c>
      <c r="O37">
        <f t="shared" si="4"/>
        <v>0</v>
      </c>
      <c r="P37" t="str">
        <f>IFERROR(AVERAGEIFS('Tracking Data'!S$3:S$1000,'Tracking Data'!R$3:R1035,"&gt;="&amp;B37,'Tracking Data'!R$3:R1035,"&lt;="&amp;C37),"")</f>
        <v/>
      </c>
    </row>
    <row r="38" spans="1:16" x14ac:dyDescent="0.25">
      <c r="A38" s="5">
        <v>43891</v>
      </c>
      <c r="B38" s="4">
        <v>43891</v>
      </c>
      <c r="C38" s="4">
        <f t="shared" si="0"/>
        <v>43921</v>
      </c>
      <c r="D38">
        <f>COUNTIFS('Tracking Data'!K$3:K1036,"&gt;"&amp;'Monthly Summary'!$B38,'Tracking Data'!K$3:K1036,"&lt;"&amp;'Monthly Summary'!$C38)</f>
        <v>0</v>
      </c>
      <c r="E38">
        <f>COUNTIFS('Tracking Data'!L$3:L1036,"&gt;"&amp;'Monthly Summary'!$B38,'Tracking Data'!L$3:L1036,"&lt;"&amp;'Monthly Summary'!$C38)</f>
        <v>0</v>
      </c>
      <c r="F38">
        <f>COUNTIFS('Tracking Data'!M$3:M1036,"&gt;"&amp;'Monthly Summary'!$B38,'Tracking Data'!M$3:M1036,"&lt;"&amp;'Monthly Summary'!$C38)</f>
        <v>0</v>
      </c>
      <c r="G38">
        <f t="shared" si="1"/>
        <v>0</v>
      </c>
      <c r="H38">
        <f>COUNTIFS('Tracking Data'!N$3:N1036,"&gt;"&amp;'Monthly Summary'!$B38,'Tracking Data'!N$3:N1036,"&lt;"&amp;'Monthly Summary'!$C38)</f>
        <v>0</v>
      </c>
      <c r="I38">
        <f>COUNTIFS('Tracking Data'!O$3:O1036,"&gt;"&amp;'Monthly Summary'!$B38,'Tracking Data'!O$3:O1036,"&lt;"&amp;'Monthly Summary'!$C38)</f>
        <v>0</v>
      </c>
      <c r="J38">
        <f t="shared" si="2"/>
        <v>0</v>
      </c>
      <c r="K38">
        <f>COUNTIFS('Tracking Data'!P$3:P1036,"&gt;"&amp;'Monthly Summary'!$B38,'Tracking Data'!P$3:P1036,"&lt;"&amp;'Monthly Summary'!$C38)</f>
        <v>0</v>
      </c>
      <c r="L38">
        <f>COUNTIFS('Tracking Data'!Q$3:Q1036,"&gt;"&amp;'Monthly Summary'!$B38,'Tracking Data'!Q$3:Q1036,"&lt;"&amp;'Monthly Summary'!$C38)</f>
        <v>0</v>
      </c>
      <c r="M38">
        <f t="shared" si="3"/>
        <v>0</v>
      </c>
      <c r="N38">
        <f>COUNTIFS('Tracking Data'!R$3:R1036,"&gt;"&amp;'Monthly Summary'!$B38,'Tracking Data'!R$3:R1036,"&lt;"&amp;'Monthly Summary'!$C38)</f>
        <v>0</v>
      </c>
      <c r="O38">
        <f t="shared" si="4"/>
        <v>0</v>
      </c>
      <c r="P38" t="str">
        <f>IFERROR(AVERAGEIFS('Tracking Data'!S$3:S$1000,'Tracking Data'!R$3:R1036,"&gt;="&amp;B38,'Tracking Data'!R$3:R1036,"&lt;="&amp;C38),"")</f>
        <v/>
      </c>
    </row>
    <row r="39" spans="1:16" x14ac:dyDescent="0.25">
      <c r="A39" s="5">
        <v>43922</v>
      </c>
      <c r="B39" s="4">
        <v>43922</v>
      </c>
      <c r="C39" s="4">
        <f t="shared" si="0"/>
        <v>43951</v>
      </c>
      <c r="D39">
        <f>COUNTIFS('Tracking Data'!K$3:K1037,"&gt;"&amp;'Monthly Summary'!$B39,'Tracking Data'!K$3:K1037,"&lt;"&amp;'Monthly Summary'!$C39)</f>
        <v>0</v>
      </c>
      <c r="E39">
        <f>COUNTIFS('Tracking Data'!L$3:L1037,"&gt;"&amp;'Monthly Summary'!$B39,'Tracking Data'!L$3:L1037,"&lt;"&amp;'Monthly Summary'!$C39)</f>
        <v>0</v>
      </c>
      <c r="F39">
        <f>COUNTIFS('Tracking Data'!M$3:M1037,"&gt;"&amp;'Monthly Summary'!$B39,'Tracking Data'!M$3:M1037,"&lt;"&amp;'Monthly Summary'!$C39)</f>
        <v>0</v>
      </c>
      <c r="G39">
        <f t="shared" si="1"/>
        <v>0</v>
      </c>
      <c r="H39">
        <f>COUNTIFS('Tracking Data'!N$3:N1037,"&gt;"&amp;'Monthly Summary'!$B39,'Tracking Data'!N$3:N1037,"&lt;"&amp;'Monthly Summary'!$C39)</f>
        <v>0</v>
      </c>
      <c r="I39">
        <f>COUNTIFS('Tracking Data'!O$3:O1037,"&gt;"&amp;'Monthly Summary'!$B39,'Tracking Data'!O$3:O1037,"&lt;"&amp;'Monthly Summary'!$C39)</f>
        <v>0</v>
      </c>
      <c r="J39">
        <f t="shared" si="2"/>
        <v>0</v>
      </c>
      <c r="K39">
        <f>COUNTIFS('Tracking Data'!P$3:P1037,"&gt;"&amp;'Monthly Summary'!$B39,'Tracking Data'!P$3:P1037,"&lt;"&amp;'Monthly Summary'!$C39)</f>
        <v>0</v>
      </c>
      <c r="L39">
        <f>COUNTIFS('Tracking Data'!Q$3:Q1037,"&gt;"&amp;'Monthly Summary'!$B39,'Tracking Data'!Q$3:Q1037,"&lt;"&amp;'Monthly Summary'!$C39)</f>
        <v>0</v>
      </c>
      <c r="M39">
        <f t="shared" si="3"/>
        <v>0</v>
      </c>
      <c r="N39">
        <f>COUNTIFS('Tracking Data'!R$3:R1037,"&gt;"&amp;'Monthly Summary'!$B39,'Tracking Data'!R$3:R1037,"&lt;"&amp;'Monthly Summary'!$C39)</f>
        <v>0</v>
      </c>
      <c r="O39">
        <f t="shared" si="4"/>
        <v>0</v>
      </c>
      <c r="P39" t="str">
        <f>IFERROR(AVERAGEIFS('Tracking Data'!S$3:S$1000,'Tracking Data'!R$3:R1037,"&gt;="&amp;B39,'Tracking Data'!R$3:R1037,"&lt;="&amp;C39),"")</f>
        <v/>
      </c>
    </row>
    <row r="40" spans="1:16" x14ac:dyDescent="0.25">
      <c r="A40" s="5">
        <v>43952</v>
      </c>
      <c r="B40" s="4">
        <v>43952</v>
      </c>
      <c r="C40" s="4">
        <f t="shared" si="0"/>
        <v>43982</v>
      </c>
      <c r="D40">
        <f>COUNTIFS('Tracking Data'!K$3:K1038,"&gt;"&amp;'Monthly Summary'!$B40,'Tracking Data'!K$3:K1038,"&lt;"&amp;'Monthly Summary'!$C40)</f>
        <v>0</v>
      </c>
      <c r="E40">
        <f>COUNTIFS('Tracking Data'!L$3:L1038,"&gt;"&amp;'Monthly Summary'!$B40,'Tracking Data'!L$3:L1038,"&lt;"&amp;'Monthly Summary'!$C40)</f>
        <v>0</v>
      </c>
      <c r="F40">
        <f>COUNTIFS('Tracking Data'!M$3:M1038,"&gt;"&amp;'Monthly Summary'!$B40,'Tracking Data'!M$3:M1038,"&lt;"&amp;'Monthly Summary'!$C40)</f>
        <v>0</v>
      </c>
      <c r="G40">
        <f t="shared" si="1"/>
        <v>0</v>
      </c>
      <c r="H40">
        <f>COUNTIFS('Tracking Data'!N$3:N1038,"&gt;"&amp;'Monthly Summary'!$B40,'Tracking Data'!N$3:N1038,"&lt;"&amp;'Monthly Summary'!$C40)</f>
        <v>0</v>
      </c>
      <c r="I40">
        <f>COUNTIFS('Tracking Data'!O$3:O1038,"&gt;"&amp;'Monthly Summary'!$B40,'Tracking Data'!O$3:O1038,"&lt;"&amp;'Monthly Summary'!$C40)</f>
        <v>0</v>
      </c>
      <c r="J40">
        <f t="shared" si="2"/>
        <v>0</v>
      </c>
      <c r="K40">
        <f>COUNTIFS('Tracking Data'!P$3:P1038,"&gt;"&amp;'Monthly Summary'!$B40,'Tracking Data'!P$3:P1038,"&lt;"&amp;'Monthly Summary'!$C40)</f>
        <v>0</v>
      </c>
      <c r="L40">
        <f>COUNTIFS('Tracking Data'!Q$3:Q1038,"&gt;"&amp;'Monthly Summary'!$B40,'Tracking Data'!Q$3:Q1038,"&lt;"&amp;'Monthly Summary'!$C40)</f>
        <v>0</v>
      </c>
      <c r="M40">
        <f t="shared" si="3"/>
        <v>0</v>
      </c>
      <c r="N40">
        <f>COUNTIFS('Tracking Data'!R$3:R1038,"&gt;"&amp;'Monthly Summary'!$B40,'Tracking Data'!R$3:R1038,"&lt;"&amp;'Monthly Summary'!$C40)</f>
        <v>0</v>
      </c>
      <c r="O40">
        <f t="shared" si="4"/>
        <v>0</v>
      </c>
      <c r="P40" t="str">
        <f>IFERROR(AVERAGEIFS('Tracking Data'!S$3:S$1000,'Tracking Data'!R$3:R1038,"&gt;="&amp;B40,'Tracking Data'!R$3:R1038,"&lt;="&amp;C40),"")</f>
        <v/>
      </c>
    </row>
    <row r="41" spans="1:16" x14ac:dyDescent="0.25">
      <c r="A41" s="5">
        <v>43983</v>
      </c>
      <c r="B41" s="4">
        <v>43983</v>
      </c>
      <c r="C41" s="4">
        <f t="shared" si="0"/>
        <v>44012</v>
      </c>
      <c r="D41">
        <f>COUNTIFS('Tracking Data'!K$3:K1039,"&gt;"&amp;'Monthly Summary'!$B41,'Tracking Data'!K$3:K1039,"&lt;"&amp;'Monthly Summary'!$C41)</f>
        <v>0</v>
      </c>
      <c r="E41">
        <f>COUNTIFS('Tracking Data'!L$3:L1039,"&gt;"&amp;'Monthly Summary'!$B41,'Tracking Data'!L$3:L1039,"&lt;"&amp;'Monthly Summary'!$C41)</f>
        <v>0</v>
      </c>
      <c r="F41">
        <f>COUNTIFS('Tracking Data'!M$3:M1039,"&gt;"&amp;'Monthly Summary'!$B41,'Tracking Data'!M$3:M1039,"&lt;"&amp;'Monthly Summary'!$C41)</f>
        <v>0</v>
      </c>
      <c r="G41">
        <f t="shared" si="1"/>
        <v>0</v>
      </c>
      <c r="H41">
        <f>COUNTIFS('Tracking Data'!N$3:N1039,"&gt;"&amp;'Monthly Summary'!$B41,'Tracking Data'!N$3:N1039,"&lt;"&amp;'Monthly Summary'!$C41)</f>
        <v>0</v>
      </c>
      <c r="I41">
        <f>COUNTIFS('Tracking Data'!O$3:O1039,"&gt;"&amp;'Monthly Summary'!$B41,'Tracking Data'!O$3:O1039,"&lt;"&amp;'Monthly Summary'!$C41)</f>
        <v>0</v>
      </c>
      <c r="J41">
        <f t="shared" si="2"/>
        <v>0</v>
      </c>
      <c r="K41">
        <f>COUNTIFS('Tracking Data'!P$3:P1039,"&gt;"&amp;'Monthly Summary'!$B41,'Tracking Data'!P$3:P1039,"&lt;"&amp;'Monthly Summary'!$C41)</f>
        <v>0</v>
      </c>
      <c r="L41">
        <f>COUNTIFS('Tracking Data'!Q$3:Q1039,"&gt;"&amp;'Monthly Summary'!$B41,'Tracking Data'!Q$3:Q1039,"&lt;"&amp;'Monthly Summary'!$C41)</f>
        <v>0</v>
      </c>
      <c r="M41">
        <f t="shared" si="3"/>
        <v>0</v>
      </c>
      <c r="N41">
        <f>COUNTIFS('Tracking Data'!R$3:R1039,"&gt;"&amp;'Monthly Summary'!$B41,'Tracking Data'!R$3:R1039,"&lt;"&amp;'Monthly Summary'!$C41)</f>
        <v>0</v>
      </c>
      <c r="O41">
        <f t="shared" si="4"/>
        <v>0</v>
      </c>
      <c r="P41" t="str">
        <f>IFERROR(AVERAGEIFS('Tracking Data'!S$3:S$1000,'Tracking Data'!R$3:R1039,"&gt;="&amp;B41,'Tracking Data'!R$3:R1039,"&lt;="&amp;C41),"")</f>
        <v/>
      </c>
    </row>
    <row r="42" spans="1:16" x14ac:dyDescent="0.25">
      <c r="A42" s="5">
        <v>44013</v>
      </c>
      <c r="B42" s="4">
        <v>44013</v>
      </c>
      <c r="C42" s="4">
        <f t="shared" si="0"/>
        <v>44043</v>
      </c>
      <c r="D42">
        <f>COUNTIFS('Tracking Data'!K$3:K1040,"&gt;"&amp;'Monthly Summary'!$B42,'Tracking Data'!K$3:K1040,"&lt;"&amp;'Monthly Summary'!$C42)</f>
        <v>0</v>
      </c>
      <c r="E42">
        <f>COUNTIFS('Tracking Data'!L$3:L1040,"&gt;"&amp;'Monthly Summary'!$B42,'Tracking Data'!L$3:L1040,"&lt;"&amp;'Monthly Summary'!$C42)</f>
        <v>0</v>
      </c>
      <c r="F42">
        <f>COUNTIFS('Tracking Data'!M$3:M1040,"&gt;"&amp;'Monthly Summary'!$B42,'Tracking Data'!M$3:M1040,"&lt;"&amp;'Monthly Summary'!$C42)</f>
        <v>0</v>
      </c>
      <c r="G42">
        <f t="shared" si="1"/>
        <v>0</v>
      </c>
      <c r="H42">
        <f>COUNTIFS('Tracking Data'!N$3:N1040,"&gt;"&amp;'Monthly Summary'!$B42,'Tracking Data'!N$3:N1040,"&lt;"&amp;'Monthly Summary'!$C42)</f>
        <v>0</v>
      </c>
      <c r="I42">
        <f>COUNTIFS('Tracking Data'!O$3:O1040,"&gt;"&amp;'Monthly Summary'!$B42,'Tracking Data'!O$3:O1040,"&lt;"&amp;'Monthly Summary'!$C42)</f>
        <v>0</v>
      </c>
      <c r="J42">
        <f t="shared" si="2"/>
        <v>0</v>
      </c>
      <c r="K42">
        <f>COUNTIFS('Tracking Data'!P$3:P1040,"&gt;"&amp;'Monthly Summary'!$B42,'Tracking Data'!P$3:P1040,"&lt;"&amp;'Monthly Summary'!$C42)</f>
        <v>0</v>
      </c>
      <c r="L42">
        <f>COUNTIFS('Tracking Data'!Q$3:Q1040,"&gt;"&amp;'Monthly Summary'!$B42,'Tracking Data'!Q$3:Q1040,"&lt;"&amp;'Monthly Summary'!$C42)</f>
        <v>0</v>
      </c>
      <c r="M42">
        <f t="shared" si="3"/>
        <v>0</v>
      </c>
      <c r="N42">
        <f>COUNTIFS('Tracking Data'!R$3:R1040,"&gt;"&amp;'Monthly Summary'!$B42,'Tracking Data'!R$3:R1040,"&lt;"&amp;'Monthly Summary'!$C42)</f>
        <v>0</v>
      </c>
      <c r="O42">
        <f t="shared" si="4"/>
        <v>0</v>
      </c>
      <c r="P42" t="str">
        <f>IFERROR(AVERAGEIFS('Tracking Data'!S$3:S$1000,'Tracking Data'!R$3:R1040,"&gt;="&amp;B42,'Tracking Data'!R$3:R1040,"&lt;="&amp;C42),"")</f>
        <v/>
      </c>
    </row>
    <row r="43" spans="1:16" x14ac:dyDescent="0.25">
      <c r="A43" s="5">
        <v>44044</v>
      </c>
      <c r="B43" s="4">
        <v>44044</v>
      </c>
      <c r="C43" s="4">
        <f t="shared" si="0"/>
        <v>44074</v>
      </c>
      <c r="D43">
        <f>COUNTIFS('Tracking Data'!K$3:K1041,"&gt;"&amp;'Monthly Summary'!$B43,'Tracking Data'!K$3:K1041,"&lt;"&amp;'Monthly Summary'!$C43)</f>
        <v>0</v>
      </c>
      <c r="E43">
        <f>COUNTIFS('Tracking Data'!L$3:L1041,"&gt;"&amp;'Monthly Summary'!$B43,'Tracking Data'!L$3:L1041,"&lt;"&amp;'Monthly Summary'!$C43)</f>
        <v>0</v>
      </c>
      <c r="F43">
        <f>COUNTIFS('Tracking Data'!M$3:M1041,"&gt;"&amp;'Monthly Summary'!$B43,'Tracking Data'!M$3:M1041,"&lt;"&amp;'Monthly Summary'!$C43)</f>
        <v>0</v>
      </c>
      <c r="G43">
        <f t="shared" si="1"/>
        <v>0</v>
      </c>
      <c r="H43">
        <f>COUNTIFS('Tracking Data'!N$3:N1041,"&gt;"&amp;'Monthly Summary'!$B43,'Tracking Data'!N$3:N1041,"&lt;"&amp;'Monthly Summary'!$C43)</f>
        <v>0</v>
      </c>
      <c r="I43">
        <f>COUNTIFS('Tracking Data'!O$3:O1041,"&gt;"&amp;'Monthly Summary'!$B43,'Tracking Data'!O$3:O1041,"&lt;"&amp;'Monthly Summary'!$C43)</f>
        <v>0</v>
      </c>
      <c r="J43">
        <f t="shared" si="2"/>
        <v>0</v>
      </c>
      <c r="K43">
        <f>COUNTIFS('Tracking Data'!P$3:P1041,"&gt;"&amp;'Monthly Summary'!$B43,'Tracking Data'!P$3:P1041,"&lt;"&amp;'Monthly Summary'!$C43)</f>
        <v>0</v>
      </c>
      <c r="L43">
        <f>COUNTIFS('Tracking Data'!Q$3:Q1041,"&gt;"&amp;'Monthly Summary'!$B43,'Tracking Data'!Q$3:Q1041,"&lt;"&amp;'Monthly Summary'!$C43)</f>
        <v>0</v>
      </c>
      <c r="M43">
        <f t="shared" si="3"/>
        <v>0</v>
      </c>
      <c r="N43">
        <f>COUNTIFS('Tracking Data'!R$3:R1041,"&gt;"&amp;'Monthly Summary'!$B43,'Tracking Data'!R$3:R1041,"&lt;"&amp;'Monthly Summary'!$C43)</f>
        <v>0</v>
      </c>
      <c r="O43">
        <f t="shared" si="4"/>
        <v>0</v>
      </c>
      <c r="P43" t="str">
        <f>IFERROR(AVERAGEIFS('Tracking Data'!S$3:S$1000,'Tracking Data'!R$3:R1041,"&gt;="&amp;B43,'Tracking Data'!R$3:R1041,"&lt;="&amp;C43),"")</f>
        <v/>
      </c>
    </row>
    <row r="44" spans="1:16" x14ac:dyDescent="0.25">
      <c r="A44" s="5">
        <v>44075</v>
      </c>
      <c r="B44" s="4">
        <v>44075</v>
      </c>
      <c r="C44" s="4">
        <v>44104</v>
      </c>
      <c r="D44">
        <f>COUNTIFS('Tracking Data'!K$3:K1042,"&gt;"&amp;'Monthly Summary'!$B44,'Tracking Data'!K$3:K1042,"&lt;"&amp;'Monthly Summary'!$C44)</f>
        <v>0</v>
      </c>
      <c r="E44">
        <f>COUNTIFS('Tracking Data'!L$3:L1042,"&gt;"&amp;'Monthly Summary'!$B44,'Tracking Data'!L$3:L1042,"&lt;"&amp;'Monthly Summary'!$C44)</f>
        <v>0</v>
      </c>
      <c r="F44">
        <f>COUNTIFS('Tracking Data'!M$3:M1042,"&gt;"&amp;'Monthly Summary'!$B44,'Tracking Data'!M$3:M1042,"&lt;"&amp;'Monthly Summary'!$C44)</f>
        <v>0</v>
      </c>
      <c r="G44">
        <f t="shared" si="1"/>
        <v>0</v>
      </c>
      <c r="H44">
        <f>COUNTIFS('Tracking Data'!N$3:N1042,"&gt;"&amp;'Monthly Summary'!$B44,'Tracking Data'!N$3:N1042,"&lt;"&amp;'Monthly Summary'!$C44)</f>
        <v>0</v>
      </c>
      <c r="I44">
        <f>COUNTIFS('Tracking Data'!O$3:O1042,"&gt;"&amp;'Monthly Summary'!$B44,'Tracking Data'!O$3:O1042,"&lt;"&amp;'Monthly Summary'!$C44)</f>
        <v>0</v>
      </c>
      <c r="J44">
        <f t="shared" si="2"/>
        <v>0</v>
      </c>
      <c r="K44">
        <f>COUNTIFS('Tracking Data'!P$3:P1042,"&gt;"&amp;'Monthly Summary'!$B44,'Tracking Data'!P$3:P1042,"&lt;"&amp;'Monthly Summary'!$C44)</f>
        <v>0</v>
      </c>
      <c r="L44">
        <f>COUNTIFS('Tracking Data'!Q$3:Q1042,"&gt;"&amp;'Monthly Summary'!$B44,'Tracking Data'!Q$3:Q1042,"&lt;"&amp;'Monthly Summary'!$C44)</f>
        <v>0</v>
      </c>
      <c r="M44">
        <f t="shared" si="3"/>
        <v>0</v>
      </c>
      <c r="N44">
        <f>COUNTIFS('Tracking Data'!R$3:R1042,"&gt;"&amp;'Monthly Summary'!$B44,'Tracking Data'!R$3:R1042,"&lt;"&amp;'Monthly Summary'!$C44)</f>
        <v>0</v>
      </c>
      <c r="O44">
        <f t="shared" si="4"/>
        <v>0</v>
      </c>
      <c r="P44" t="str">
        <f>IFERROR(AVERAGEIFS('Tracking Data'!S$3:S$1000,'Tracking Data'!R$3:R1042,"&gt;="&amp;B44,'Tracking Data'!R$3:R1042,"&lt;="&amp;C44),"")</f>
        <v/>
      </c>
    </row>
    <row r="45" spans="1:16" x14ac:dyDescent="0.25">
      <c r="P45" t="str">
        <f>IFERROR(AVERAGEIFS('Tracking Data'!S$3:S$1000,'Tracking Data'!R$3:R1043,"&gt;="&amp;B45,'Tracking Data'!R$3:R1043,"&lt;="&amp;C45),"")</f>
        <v/>
      </c>
    </row>
    <row r="46" spans="1:16" x14ac:dyDescent="0.25">
      <c r="P46" t="str">
        <f>IFERROR(AVERAGEIFS('Tracking Data'!S$3:S$1000,'Tracking Data'!R$3:R1044,"&gt;="&amp;B46,'Tracking Data'!R$3:R1044,"&lt;="&amp;C46),"")</f>
        <v/>
      </c>
    </row>
    <row r="47" spans="1:16" x14ac:dyDescent="0.25">
      <c r="P47" t="str">
        <f>IFERROR(AVERAGEIFS('Tracking Data'!S$3:S$1000,'Tracking Data'!R$3:R1045,"&gt;="&amp;B47,'Tracking Data'!R$3:R1045,"&lt;="&amp;C47),"")</f>
        <v/>
      </c>
    </row>
    <row r="48" spans="1:16" x14ac:dyDescent="0.25">
      <c r="P48" t="str">
        <f>IFERROR(AVERAGEIFS('Tracking Data'!S$3:S$1000,'Tracking Data'!R$3:R1046,"&gt;="&amp;B48,'Tracking Data'!R$3:R1046,"&lt;="&amp;C48),"")</f>
        <v/>
      </c>
    </row>
    <row r="49" spans="16:16" x14ac:dyDescent="0.25">
      <c r="P49" t="str">
        <f>IFERROR(AVERAGEIFS('Tracking Data'!S$3:S$1000,'Tracking Data'!R$3:R1047,"&gt;="&amp;B49,'Tracking Data'!R$3:R1047,"&lt;="&amp;C49),"")</f>
        <v/>
      </c>
    </row>
    <row r="50" spans="16:16" x14ac:dyDescent="0.25">
      <c r="P50" t="str">
        <f>IFERROR(AVERAGEIFS('Tracking Data'!S$3:S$1000,'Tracking Data'!R$3:R1048,"&gt;="&amp;B50,'Tracking Data'!R$3:R1048,"&lt;="&amp;C50),"")</f>
        <v/>
      </c>
    </row>
    <row r="51" spans="16:16" x14ac:dyDescent="0.25">
      <c r="P51" t="str">
        <f>IFERROR(AVERAGEIFS('Tracking Data'!S$3:S$1000,'Tracking Data'!R$3:R1049,"&gt;="&amp;B51,'Tracking Data'!R$3:R1049,"&lt;="&amp;C51),"")</f>
        <v/>
      </c>
    </row>
    <row r="52" spans="16:16" x14ac:dyDescent="0.25">
      <c r="P52" t="str">
        <f>IFERROR(AVERAGEIFS('Tracking Data'!S$3:S$1000,'Tracking Data'!R$3:R1050,"&gt;="&amp;B52,'Tracking Data'!R$3:R1050,"&lt;="&amp;C52),"")</f>
        <v/>
      </c>
    </row>
    <row r="53" spans="16:16" x14ac:dyDescent="0.25">
      <c r="P53" t="str">
        <f>IFERROR(AVERAGEIFS('Tracking Data'!S$3:S$1000,'Tracking Data'!R$3:R1051,"&gt;="&amp;B53,'Tracking Data'!R$3:R1051,"&lt;="&amp;C53),"")</f>
        <v/>
      </c>
    </row>
    <row r="54" spans="16:16" x14ac:dyDescent="0.25">
      <c r="P54" t="str">
        <f>IFERROR(AVERAGEIFS('Tracking Data'!S$3:S$1000,'Tracking Data'!R$3:R1052,"&gt;="&amp;B54,'Tracking Data'!R$3:R1052,"&lt;="&amp;C54),"")</f>
        <v/>
      </c>
    </row>
    <row r="55" spans="16:16" x14ac:dyDescent="0.25">
      <c r="P55" t="str">
        <f>IFERROR(AVERAGEIFS('Tracking Data'!S$3:S$1000,'Tracking Data'!R$3:R1053,"&gt;="&amp;B55,'Tracking Data'!R$3:R1053,"&lt;="&amp;C55),"")</f>
        <v/>
      </c>
    </row>
    <row r="56" spans="16:16" x14ac:dyDescent="0.25">
      <c r="P56" t="str">
        <f>IFERROR(AVERAGEIFS('Tracking Data'!S$3:S$1000,'Tracking Data'!R$3:R1054,"&gt;="&amp;B56,'Tracking Data'!R$3:R1054,"&lt;="&amp;C56),"")</f>
        <v/>
      </c>
    </row>
    <row r="57" spans="16:16" x14ac:dyDescent="0.25">
      <c r="P57" t="str">
        <f>IFERROR(AVERAGEIFS('Tracking Data'!S$3:S$1000,'Tracking Data'!R$3:R1055,"&gt;="&amp;B57,'Tracking Data'!R$3:R1055,"&lt;="&amp;C57),"")</f>
        <v/>
      </c>
    </row>
    <row r="58" spans="16:16" x14ac:dyDescent="0.25">
      <c r="P58" t="str">
        <f>IFERROR(AVERAGEIFS('Tracking Data'!S$3:S$1000,'Tracking Data'!R$3:R1056,"&gt;="&amp;B58,'Tracking Data'!R$3:R1056,"&lt;="&amp;C58),"")</f>
        <v/>
      </c>
    </row>
    <row r="59" spans="16:16" x14ac:dyDescent="0.25">
      <c r="P59" t="str">
        <f>IFERROR(AVERAGEIFS('Tracking Data'!S$3:S$1000,'Tracking Data'!R$3:R1057,"&gt;="&amp;B59,'Tracking Data'!R$3:R1057,"&lt;="&amp;C59),"")</f>
        <v/>
      </c>
    </row>
    <row r="60" spans="16:16" x14ac:dyDescent="0.25">
      <c r="P60" t="str">
        <f>IFERROR(AVERAGEIFS('Tracking Data'!S$3:S$1000,'Tracking Data'!R$3:R1058,"&gt;="&amp;B60,'Tracking Data'!R$3:R1058,"&lt;="&amp;C60),"")</f>
        <v/>
      </c>
    </row>
    <row r="61" spans="16:16" x14ac:dyDescent="0.25">
      <c r="P61" t="str">
        <f>IFERROR(AVERAGEIFS('Tracking Data'!S$3:S$1000,'Tracking Data'!R$3:R1059,"&gt;="&amp;B61,'Tracking Data'!R$3:R1059,"&lt;="&amp;C61),"")</f>
        <v/>
      </c>
    </row>
    <row r="62" spans="16:16" x14ac:dyDescent="0.25">
      <c r="P62" t="str">
        <f>IFERROR(AVERAGEIFS('Tracking Data'!S$3:S$1000,'Tracking Data'!R$3:R1060,"&gt;="&amp;B62,'Tracking Data'!R$3:R1060,"&lt;="&amp;C62),"")</f>
        <v/>
      </c>
    </row>
    <row r="63" spans="16:16" x14ac:dyDescent="0.25">
      <c r="P63" t="str">
        <f>IFERROR(AVERAGEIFS('Tracking Data'!S$3:S$1000,'Tracking Data'!R$3:R1061,"&gt;="&amp;B63,'Tracking Data'!R$3:R1061,"&lt;="&amp;C63),"")</f>
        <v/>
      </c>
    </row>
    <row r="64" spans="16:16" x14ac:dyDescent="0.25">
      <c r="P64" t="str">
        <f>IFERROR(AVERAGEIFS('Tracking Data'!S$3:S$1000,'Tracking Data'!R$3:R1062,"&gt;="&amp;B64,'Tracking Data'!R$3:R1062,"&lt;="&amp;C64),"")</f>
        <v/>
      </c>
    </row>
    <row r="65" spans="16:16" x14ac:dyDescent="0.25">
      <c r="P65" t="str">
        <f>IFERROR(AVERAGEIFS('Tracking Data'!S$3:S$1000,'Tracking Data'!R$3:R1063,"&gt;="&amp;B65,'Tracking Data'!R$3:R1063,"&lt;="&amp;C65),"")</f>
        <v/>
      </c>
    </row>
    <row r="66" spans="16:16" x14ac:dyDescent="0.25">
      <c r="P66" t="str">
        <f>IFERROR(AVERAGEIFS('Tracking Data'!S$3:S$1000,'Tracking Data'!R$3:R1064,"&gt;="&amp;B66,'Tracking Data'!R$3:R1064,"&lt;="&amp;C66),"")</f>
        <v/>
      </c>
    </row>
    <row r="67" spans="16:16" x14ac:dyDescent="0.25">
      <c r="P67" t="str">
        <f>IFERROR(AVERAGEIFS('Tracking Data'!S$3:S$1000,'Tracking Data'!R$3:R1065,"&gt;="&amp;B67,'Tracking Data'!R$3:R1065,"&lt;="&amp;C67),"")</f>
        <v/>
      </c>
    </row>
    <row r="68" spans="16:16" x14ac:dyDescent="0.25">
      <c r="P68" t="str">
        <f>IFERROR(AVERAGEIFS('Tracking Data'!S$3:S$1000,'Tracking Data'!R$3:R1066,"&gt;="&amp;B68,'Tracking Data'!R$3:R1066,"&lt;="&amp;C68),"")</f>
        <v/>
      </c>
    </row>
    <row r="69" spans="16:16" x14ac:dyDescent="0.25">
      <c r="P69" t="str">
        <f>IFERROR(AVERAGEIFS('Tracking Data'!S$3:S$1000,'Tracking Data'!R$3:R1067,"&gt;="&amp;B69,'Tracking Data'!R$3:R1067,"&lt;="&amp;C69),"")</f>
        <v/>
      </c>
    </row>
    <row r="70" spans="16:16" x14ac:dyDescent="0.25">
      <c r="P70" t="str">
        <f>IFERROR(AVERAGEIFS('Tracking Data'!S$3:S$1000,'Tracking Data'!R$3:R1068,"&gt;="&amp;B70,'Tracking Data'!R$3:R1068,"&lt;="&amp;C70),"")</f>
        <v/>
      </c>
    </row>
    <row r="71" spans="16:16" x14ac:dyDescent="0.25">
      <c r="P71" t="str">
        <f>IFERROR(AVERAGEIFS('Tracking Data'!S$3:S$1000,'Tracking Data'!R$3:R1069,"&gt;="&amp;B71,'Tracking Data'!R$3:R1069,"&lt;="&amp;C71),"")</f>
        <v/>
      </c>
    </row>
    <row r="72" spans="16:16" x14ac:dyDescent="0.25">
      <c r="P72" t="str">
        <f>IFERROR(AVERAGEIFS('Tracking Data'!S$3:S$1000,'Tracking Data'!R$3:R1070,"&gt;="&amp;B72,'Tracking Data'!R$3:R1070,"&lt;="&amp;C72),"")</f>
        <v/>
      </c>
    </row>
    <row r="73" spans="16:16" x14ac:dyDescent="0.25">
      <c r="P73" t="str">
        <f>IFERROR(AVERAGEIFS('Tracking Data'!S$3:S$1000,'Tracking Data'!R$3:R1071,"&gt;="&amp;B73,'Tracking Data'!R$3:R1071,"&lt;="&amp;C73),"")</f>
        <v/>
      </c>
    </row>
    <row r="74" spans="16:16" x14ac:dyDescent="0.25">
      <c r="P74" t="str">
        <f>IFERROR(AVERAGEIFS('Tracking Data'!S$3:S$1000,'Tracking Data'!R$3:R1072,"&gt;="&amp;B74,'Tracking Data'!R$3:R1072,"&lt;="&amp;C74),"")</f>
        <v/>
      </c>
    </row>
    <row r="75" spans="16:16" x14ac:dyDescent="0.25">
      <c r="P75" t="str">
        <f>IFERROR(AVERAGEIFS('Tracking Data'!S$3:S$1000,'Tracking Data'!R$3:R1073,"&gt;="&amp;B75,'Tracking Data'!R$3:R1073,"&lt;="&amp;C75),"")</f>
        <v/>
      </c>
    </row>
    <row r="76" spans="16:16" x14ac:dyDescent="0.25">
      <c r="P76" t="str">
        <f>IFERROR(AVERAGEIFS('Tracking Data'!S$3:S$1000,'Tracking Data'!R$3:R1074,"&gt;="&amp;B76,'Tracking Data'!R$3:R1074,"&lt;="&amp;C76),"")</f>
        <v/>
      </c>
    </row>
    <row r="77" spans="16:16" x14ac:dyDescent="0.25">
      <c r="P77" t="str">
        <f>IFERROR(AVERAGEIFS('Tracking Data'!S$3:S$1000,'Tracking Data'!R$3:R1075,"&gt;="&amp;B77,'Tracking Data'!R$3:R1075,"&lt;="&amp;C77),"")</f>
        <v/>
      </c>
    </row>
    <row r="78" spans="16:16" x14ac:dyDescent="0.25">
      <c r="P78" t="str">
        <f>IFERROR(AVERAGEIFS('Tracking Data'!S$3:S$1000,'Tracking Data'!R$3:R1076,"&gt;="&amp;B78,'Tracking Data'!R$3:R1076,"&lt;="&amp;C78),"")</f>
        <v/>
      </c>
    </row>
    <row r="79" spans="16:16" x14ac:dyDescent="0.25">
      <c r="P79" t="str">
        <f>IFERROR(AVERAGEIFS('Tracking Data'!S$3:S$1000,'Tracking Data'!R$3:R1077,"&gt;="&amp;B79,'Tracking Data'!R$3:R1077,"&lt;="&amp;C79),"")</f>
        <v/>
      </c>
    </row>
    <row r="80" spans="16:16" x14ac:dyDescent="0.25">
      <c r="P80" t="str">
        <f>IFERROR(AVERAGEIFS('Tracking Data'!S$3:S$1000,'Tracking Data'!R$3:R1078,"&gt;="&amp;B80,'Tracking Data'!R$3:R1078,"&lt;="&amp;C80),"")</f>
        <v/>
      </c>
    </row>
    <row r="81" spans="16:16" x14ac:dyDescent="0.25">
      <c r="P81" t="str">
        <f>IFERROR(AVERAGEIFS('Tracking Data'!S$3:S$1000,'Tracking Data'!R$3:R1079,"&gt;="&amp;B81,'Tracking Data'!R$3:R1079,"&lt;="&amp;C81),"")</f>
        <v/>
      </c>
    </row>
    <row r="82" spans="16:16" x14ac:dyDescent="0.25">
      <c r="P82" t="str">
        <f>IFERROR(AVERAGEIFS('Tracking Data'!S$3:S$1000,'Tracking Data'!R$3:R1080,"&gt;="&amp;B82,'Tracking Data'!R$3:R1080,"&lt;="&amp;C82),"")</f>
        <v/>
      </c>
    </row>
    <row r="83" spans="16:16" x14ac:dyDescent="0.25">
      <c r="P83" t="str">
        <f>IFERROR(AVERAGEIFS('Tracking Data'!S$3:S$1000,'Tracking Data'!R$3:R1081,"&gt;="&amp;B83,'Tracking Data'!R$3:R1081,"&lt;="&amp;C83),"")</f>
        <v/>
      </c>
    </row>
    <row r="84" spans="16:16" x14ac:dyDescent="0.25">
      <c r="P84" t="str">
        <f>IFERROR(AVERAGEIFS('Tracking Data'!S$3:S$1000,'Tracking Data'!R$3:R1082,"&gt;="&amp;B84,'Tracking Data'!R$3:R1082,"&lt;="&amp;C84),"")</f>
        <v/>
      </c>
    </row>
    <row r="85" spans="16:16" x14ac:dyDescent="0.25">
      <c r="P85" t="str">
        <f>IFERROR(AVERAGEIFS('Tracking Data'!S$3:S$1000,'Tracking Data'!R$3:R1083,"&gt;="&amp;B85,'Tracking Data'!R$3:R1083,"&lt;="&amp;C85),"")</f>
        <v/>
      </c>
    </row>
    <row r="86" spans="16:16" x14ac:dyDescent="0.25">
      <c r="P86" t="str">
        <f>IFERROR(AVERAGEIFS('Tracking Data'!S$3:S$1000,'Tracking Data'!R$3:R1084,"&gt;="&amp;B86,'Tracking Data'!R$3:R1084,"&lt;="&amp;C86),"")</f>
        <v/>
      </c>
    </row>
    <row r="87" spans="16:16" x14ac:dyDescent="0.25">
      <c r="P87" t="str">
        <f>IFERROR(AVERAGEIFS('Tracking Data'!S$3:S$1000,'Tracking Data'!R$3:R1085,"&gt;="&amp;B87,'Tracking Data'!R$3:R1085,"&lt;="&amp;C87),"")</f>
        <v/>
      </c>
    </row>
    <row r="88" spans="16:16" x14ac:dyDescent="0.25">
      <c r="P88" t="str">
        <f>IFERROR(AVERAGEIFS('Tracking Data'!S$3:S$1000,'Tracking Data'!R$3:R1086,"&gt;="&amp;B88,'Tracking Data'!R$3:R1086,"&lt;="&amp;C88),"")</f>
        <v/>
      </c>
    </row>
    <row r="89" spans="16:16" x14ac:dyDescent="0.25">
      <c r="P89" t="str">
        <f>IFERROR(AVERAGEIFS('Tracking Data'!S$3:S$1000,'Tracking Data'!R$3:R1087,"&gt;="&amp;B89,'Tracking Data'!R$3:R1087,"&lt;="&amp;C89),"")</f>
        <v/>
      </c>
    </row>
    <row r="90" spans="16:16" x14ac:dyDescent="0.25">
      <c r="P90" t="str">
        <f>IFERROR(AVERAGEIFS('Tracking Data'!S$3:S$1000,'Tracking Data'!R$3:R1088,"&gt;="&amp;B90,'Tracking Data'!R$3:R1088,"&lt;="&amp;C90),"")</f>
        <v/>
      </c>
    </row>
    <row r="91" spans="16:16" x14ac:dyDescent="0.25">
      <c r="P91" t="str">
        <f>IFERROR(AVERAGEIFS('Tracking Data'!S$3:S$1000,'Tracking Data'!R$3:R1089,"&gt;="&amp;B91,'Tracking Data'!R$3:R1089,"&lt;="&amp;C91),"")</f>
        <v/>
      </c>
    </row>
    <row r="92" spans="16:16" x14ac:dyDescent="0.25">
      <c r="P92" t="str">
        <f>IFERROR(AVERAGEIFS('Tracking Data'!S$3:S$1000,'Tracking Data'!R$3:R1090,"&gt;="&amp;B92,'Tracking Data'!R$3:R1090,"&lt;="&amp;C92),"")</f>
        <v/>
      </c>
    </row>
    <row r="93" spans="16:16" x14ac:dyDescent="0.25">
      <c r="P93" t="str">
        <f>IFERROR(AVERAGEIFS('Tracking Data'!S$3:S$1000,'Tracking Data'!R$3:R1091,"&gt;="&amp;B93,'Tracking Data'!R$3:R1091,"&lt;="&amp;C93),"")</f>
        <v/>
      </c>
    </row>
    <row r="94" spans="16:16" x14ac:dyDescent="0.25">
      <c r="P94" t="str">
        <f>IFERROR(AVERAGEIFS('Tracking Data'!S$3:S$1000,'Tracking Data'!R$3:R1092,"&gt;="&amp;B94,'Tracking Data'!R$3:R1092,"&lt;="&amp;C94),"")</f>
        <v/>
      </c>
    </row>
    <row r="95" spans="16:16" x14ac:dyDescent="0.25">
      <c r="P95" t="str">
        <f>IFERROR(AVERAGEIFS('Tracking Data'!S$3:S$1000,'Tracking Data'!R$3:R1093,"&gt;="&amp;B95,'Tracking Data'!R$3:R1093,"&lt;="&amp;C95),"")</f>
        <v/>
      </c>
    </row>
    <row r="96" spans="16:16" x14ac:dyDescent="0.25">
      <c r="P96" t="str">
        <f>IFERROR(AVERAGEIFS('Tracking Data'!S$3:S$1000,'Tracking Data'!R$3:R1094,"&gt;="&amp;B96,'Tracking Data'!R$3:R1094,"&lt;="&amp;C96),"")</f>
        <v/>
      </c>
    </row>
    <row r="97" spans="16:16" x14ac:dyDescent="0.25">
      <c r="P97" t="str">
        <f>IFERROR(AVERAGEIFS('Tracking Data'!S$3:S$1000,'Tracking Data'!R$3:R1095,"&gt;="&amp;B97,'Tracking Data'!R$3:R1095,"&lt;="&amp;C97),"")</f>
        <v/>
      </c>
    </row>
    <row r="98" spans="16:16" x14ac:dyDescent="0.25">
      <c r="P98" t="str">
        <f>IFERROR(AVERAGEIFS('Tracking Data'!S$3:S$1000,'Tracking Data'!R$3:R1096,"&gt;="&amp;B98,'Tracking Data'!R$3:R1096,"&lt;="&amp;C98),"")</f>
        <v/>
      </c>
    </row>
    <row r="99" spans="16:16" x14ac:dyDescent="0.25">
      <c r="P99" t="str">
        <f>IFERROR(AVERAGEIFS('Tracking Data'!S$3:S$1000,'Tracking Data'!R$3:R1097,"&gt;="&amp;B99,'Tracking Data'!R$3:R1097,"&lt;="&amp;C99),"")</f>
        <v/>
      </c>
    </row>
    <row r="100" spans="16:16" x14ac:dyDescent="0.25">
      <c r="P100" t="str">
        <f>IFERROR(AVERAGEIFS('Tracking Data'!S$3:S$1000,'Tracking Data'!R$3:R1098,"&gt;="&amp;B100,'Tracking Data'!R$3:R1098,"&lt;="&amp;C100),"")</f>
        <v/>
      </c>
    </row>
    <row r="101" spans="16:16" x14ac:dyDescent="0.25">
      <c r="P101" t="str">
        <f>IFERROR(AVERAGEIFS('Tracking Data'!S$3:S$1000,'Tracking Data'!R$3:R1099,"&gt;="&amp;B101,'Tracking Data'!R$3:R1099,"&lt;="&amp;C101),"")</f>
        <v/>
      </c>
    </row>
    <row r="102" spans="16:16" x14ac:dyDescent="0.25">
      <c r="P102" t="str">
        <f>IFERROR(AVERAGEIFS('Tracking Data'!S$3:S$1000,'Tracking Data'!R$3:R1100,"&gt;="&amp;B102,'Tracking Data'!R$3:R1100,"&lt;="&amp;C102),"")</f>
        <v/>
      </c>
    </row>
    <row r="103" spans="16:16" x14ac:dyDescent="0.25">
      <c r="P103" t="str">
        <f>IFERROR(AVERAGEIFS('Tracking Data'!S$3:S$1000,'Tracking Data'!R$3:R1101,"&gt;="&amp;B103,'Tracking Data'!R$3:R1101,"&lt;="&amp;C103),"")</f>
        <v/>
      </c>
    </row>
    <row r="104" spans="16:16" x14ac:dyDescent="0.25">
      <c r="P104" t="str">
        <f>IFERROR(AVERAGEIFS('Tracking Data'!S$3:S$1000,'Tracking Data'!R$3:R1102,"&gt;="&amp;B104,'Tracking Data'!R$3:R1102,"&lt;="&amp;C104),"")</f>
        <v/>
      </c>
    </row>
    <row r="105" spans="16:16" x14ac:dyDescent="0.25">
      <c r="P105" t="str">
        <f>IFERROR(AVERAGEIFS('Tracking Data'!S$3:S$1000,'Tracking Data'!R$3:R1103,"&gt;="&amp;B105,'Tracking Data'!R$3:R1103,"&lt;="&amp;C105),"")</f>
        <v/>
      </c>
    </row>
    <row r="106" spans="16:16" x14ac:dyDescent="0.25">
      <c r="P106" t="str">
        <f>IFERROR(AVERAGEIFS('Tracking Data'!S$3:S$1000,'Tracking Data'!R$3:R1104,"&gt;="&amp;B106,'Tracking Data'!R$3:R1104,"&lt;="&amp;C106),"")</f>
        <v/>
      </c>
    </row>
    <row r="107" spans="16:16" x14ac:dyDescent="0.25">
      <c r="P107" t="str">
        <f>IFERROR(AVERAGEIFS('Tracking Data'!S$3:S$1000,'Tracking Data'!R$3:R1105,"&gt;="&amp;B107,'Tracking Data'!R$3:R1105,"&lt;="&amp;C107),"")</f>
        <v/>
      </c>
    </row>
    <row r="108" spans="16:16" x14ac:dyDescent="0.25">
      <c r="P108" t="str">
        <f>IFERROR(AVERAGEIFS('Tracking Data'!S$3:S$1000,'Tracking Data'!R$3:R1106,"&gt;="&amp;B108,'Tracking Data'!R$3:R1106,"&lt;="&amp;C108),"")</f>
        <v/>
      </c>
    </row>
    <row r="109" spans="16:16" x14ac:dyDescent="0.25">
      <c r="P109" t="str">
        <f>IFERROR(AVERAGEIFS('Tracking Data'!S$3:S$1000,'Tracking Data'!R$3:R1107,"&gt;="&amp;B109,'Tracking Data'!R$3:R1107,"&lt;="&amp;C109),"")</f>
        <v/>
      </c>
    </row>
    <row r="110" spans="16:16" x14ac:dyDescent="0.25">
      <c r="P110" t="str">
        <f>IFERROR(AVERAGEIFS('Tracking Data'!S$3:S$1000,'Tracking Data'!R$3:R1108,"&gt;="&amp;B110,'Tracking Data'!R$3:R1108,"&lt;="&amp;C110),"")</f>
        <v/>
      </c>
    </row>
    <row r="111" spans="16:16" x14ac:dyDescent="0.25">
      <c r="P111" t="str">
        <f>IFERROR(AVERAGEIFS('Tracking Data'!S$3:S$1000,'Tracking Data'!R$3:R1109,"&gt;="&amp;B111,'Tracking Data'!R$3:R1109,"&lt;="&amp;C111),"")</f>
        <v/>
      </c>
    </row>
    <row r="112" spans="16:16" x14ac:dyDescent="0.25">
      <c r="P112" t="str">
        <f>IFERROR(AVERAGEIFS('Tracking Data'!S$3:S$1000,'Tracking Data'!R$3:R1110,"&gt;="&amp;B112,'Tracking Data'!R$3:R1110,"&lt;="&amp;C112),"")</f>
        <v/>
      </c>
    </row>
    <row r="113" spans="16:16" x14ac:dyDescent="0.25">
      <c r="P113" t="str">
        <f>IFERROR(AVERAGEIFS('Tracking Data'!S$3:S$1000,'Tracking Data'!R$3:R1111,"&gt;="&amp;B113,'Tracking Data'!R$3:R1111,"&lt;="&amp;C113),"")</f>
        <v/>
      </c>
    </row>
    <row r="114" spans="16:16" x14ac:dyDescent="0.25">
      <c r="P114" t="str">
        <f>IFERROR(AVERAGEIFS('Tracking Data'!S$3:S$1000,'Tracking Data'!R$3:R1112,"&gt;="&amp;B114,'Tracking Data'!R$3:R1112,"&lt;="&amp;C114),"")</f>
        <v/>
      </c>
    </row>
    <row r="115" spans="16:16" x14ac:dyDescent="0.25">
      <c r="P115" t="str">
        <f>IFERROR(AVERAGEIFS('Tracking Data'!S$3:S$1000,'Tracking Data'!R$3:R1113,"&gt;="&amp;B115,'Tracking Data'!R$3:R1113,"&lt;="&amp;C115),"")</f>
        <v/>
      </c>
    </row>
    <row r="116" spans="16:16" x14ac:dyDescent="0.25">
      <c r="P116" t="str">
        <f>IFERROR(AVERAGEIFS('Tracking Data'!S$3:S$1000,'Tracking Data'!R$3:R1114,"&gt;="&amp;B116,'Tracking Data'!R$3:R1114,"&lt;="&amp;C116),"")</f>
        <v/>
      </c>
    </row>
    <row r="117" spans="16:16" x14ac:dyDescent="0.25">
      <c r="P117" t="str">
        <f>IFERROR(AVERAGEIFS('Tracking Data'!S$3:S$1000,'Tracking Data'!R$3:R1115,"&gt;="&amp;B117,'Tracking Data'!R$3:R1115,"&lt;="&amp;C117),"")</f>
        <v/>
      </c>
    </row>
    <row r="118" spans="16:16" x14ac:dyDescent="0.25">
      <c r="P118" t="str">
        <f>IFERROR(AVERAGEIFS('Tracking Data'!S$3:S$1000,'Tracking Data'!R$3:R1116,"&gt;="&amp;B118,'Tracking Data'!R$3:R1116,"&lt;="&amp;C118),"")</f>
        <v/>
      </c>
    </row>
    <row r="119" spans="16:16" x14ac:dyDescent="0.25">
      <c r="P119" t="str">
        <f>IFERROR(AVERAGEIFS('Tracking Data'!S$3:S$1000,'Tracking Data'!R$3:R1117,"&gt;="&amp;B119,'Tracking Data'!R$3:R1117,"&lt;="&amp;C119),"")</f>
        <v/>
      </c>
    </row>
    <row r="120" spans="16:16" x14ac:dyDescent="0.25">
      <c r="P120" t="str">
        <f>IFERROR(AVERAGEIFS('Tracking Data'!S$3:S$1000,'Tracking Data'!R$3:R1118,"&gt;="&amp;B120,'Tracking Data'!R$3:R1118,"&lt;="&amp;C120),"")</f>
        <v/>
      </c>
    </row>
    <row r="121" spans="16:16" x14ac:dyDescent="0.25">
      <c r="P121" t="str">
        <f>IFERROR(AVERAGEIFS('Tracking Data'!S$3:S$1000,'Tracking Data'!R$3:R1119,"&gt;="&amp;B121,'Tracking Data'!R$3:R1119,"&lt;="&amp;C121),"")</f>
        <v/>
      </c>
    </row>
    <row r="122" spans="16:16" x14ac:dyDescent="0.25">
      <c r="P122" t="str">
        <f>IFERROR(AVERAGEIFS('Tracking Data'!S$3:S$1000,'Tracking Data'!R$3:R1120,"&gt;="&amp;B122,'Tracking Data'!R$3:R1120,"&lt;="&amp;C122),"")</f>
        <v/>
      </c>
    </row>
    <row r="123" spans="16:16" x14ac:dyDescent="0.25">
      <c r="P123" t="str">
        <f>IFERROR(AVERAGEIFS('Tracking Data'!S$3:S$1000,'Tracking Data'!R$3:R1121,"&gt;="&amp;B123,'Tracking Data'!R$3:R1121,"&lt;="&amp;C123),"")</f>
        <v/>
      </c>
    </row>
    <row r="124" spans="16:16" x14ac:dyDescent="0.25">
      <c r="P124" t="str">
        <f>IFERROR(AVERAGEIFS('Tracking Data'!S$3:S$1000,'Tracking Data'!R$3:R1122,"&gt;="&amp;B124,'Tracking Data'!R$3:R1122,"&lt;="&amp;C124),"")</f>
        <v/>
      </c>
    </row>
    <row r="125" spans="16:16" x14ac:dyDescent="0.25">
      <c r="P125" t="str">
        <f>IFERROR(AVERAGEIFS('Tracking Data'!S$3:S$1000,'Tracking Data'!R$3:R1123,"&gt;="&amp;B125,'Tracking Data'!R$3:R1123,"&lt;="&amp;C125),"")</f>
        <v/>
      </c>
    </row>
    <row r="126" spans="16:16" x14ac:dyDescent="0.25">
      <c r="P126" t="str">
        <f>IFERROR(AVERAGEIFS('Tracking Data'!S$3:S$1000,'Tracking Data'!R$3:R1124,"&gt;="&amp;B126,'Tracking Data'!R$3:R1124,"&lt;="&amp;C126),"")</f>
        <v/>
      </c>
    </row>
    <row r="127" spans="16:16" x14ac:dyDescent="0.25">
      <c r="P127" t="str">
        <f>IFERROR(AVERAGEIFS('Tracking Data'!S$3:S$1000,'Tracking Data'!R$3:R1125,"&gt;="&amp;B127,'Tracking Data'!R$3:R1125,"&lt;="&amp;C127),"")</f>
        <v/>
      </c>
    </row>
    <row r="128" spans="16:16" x14ac:dyDescent="0.25">
      <c r="P128" t="str">
        <f>IFERROR(AVERAGEIFS('Tracking Data'!S$3:S$1000,'Tracking Data'!R$3:R1126,"&gt;="&amp;B128,'Tracking Data'!R$3:R1126,"&lt;="&amp;C128),"")</f>
        <v/>
      </c>
    </row>
    <row r="129" spans="16:16" x14ac:dyDescent="0.25">
      <c r="P129" t="str">
        <f>IFERROR(AVERAGEIFS('Tracking Data'!S$3:S$1000,'Tracking Data'!R$3:R1127,"&gt;="&amp;B129,'Tracking Data'!R$3:R1127,"&lt;="&amp;C129),"")</f>
        <v/>
      </c>
    </row>
    <row r="130" spans="16:16" x14ac:dyDescent="0.25">
      <c r="P130" t="str">
        <f>IFERROR(AVERAGEIFS('Tracking Data'!S$3:S$1000,'Tracking Data'!R$3:R1128,"&gt;="&amp;B130,'Tracking Data'!R$3:R1128,"&lt;="&amp;C130),"")</f>
        <v/>
      </c>
    </row>
    <row r="131" spans="16:16" x14ac:dyDescent="0.25">
      <c r="P131" t="str">
        <f>IFERROR(AVERAGEIFS('Tracking Data'!S$3:S$1000,'Tracking Data'!R$3:R1129,"&gt;="&amp;B131,'Tracking Data'!R$3:R1129,"&lt;="&amp;C131),"")</f>
        <v/>
      </c>
    </row>
    <row r="132" spans="16:16" x14ac:dyDescent="0.25">
      <c r="P132" t="str">
        <f>IFERROR(AVERAGEIFS('Tracking Data'!S$3:S$1000,'Tracking Data'!R$3:R1130,"&gt;="&amp;B132,'Tracking Data'!R$3:R1130,"&lt;="&amp;C132),"")</f>
        <v/>
      </c>
    </row>
    <row r="133" spans="16:16" x14ac:dyDescent="0.25">
      <c r="P133" t="str">
        <f>IFERROR(AVERAGEIFS('Tracking Data'!S$3:S$1000,'Tracking Data'!R$3:R1131,"&gt;="&amp;B133,'Tracking Data'!R$3:R1131,"&lt;="&amp;C133),"")</f>
        <v/>
      </c>
    </row>
    <row r="134" spans="16:16" x14ac:dyDescent="0.25">
      <c r="P134" t="str">
        <f>IFERROR(AVERAGEIFS('Tracking Data'!S$3:S$1000,'Tracking Data'!R$3:R1132,"&gt;="&amp;B134,'Tracking Data'!R$3:R1132,"&lt;="&amp;C134),"")</f>
        <v/>
      </c>
    </row>
    <row r="135" spans="16:16" x14ac:dyDescent="0.25">
      <c r="P135" t="str">
        <f>IFERROR(AVERAGEIFS('Tracking Data'!S$3:S$1000,'Tracking Data'!R$3:R1133,"&gt;="&amp;B135,'Tracking Data'!R$3:R1133,"&lt;="&amp;C135),"")</f>
        <v/>
      </c>
    </row>
    <row r="136" spans="16:16" x14ac:dyDescent="0.25">
      <c r="P136" t="str">
        <f>IFERROR(AVERAGEIFS('Tracking Data'!S$3:S$1000,'Tracking Data'!R$3:R1134,"&gt;="&amp;B136,'Tracking Data'!R$3:R1134,"&lt;="&amp;C136),"")</f>
        <v/>
      </c>
    </row>
    <row r="137" spans="16:16" x14ac:dyDescent="0.25">
      <c r="P137" t="str">
        <f>IFERROR(AVERAGEIFS('Tracking Data'!S$3:S$1000,'Tracking Data'!R$3:R1135,"&gt;="&amp;B137,'Tracking Data'!R$3:R1135,"&lt;="&amp;C137),"")</f>
        <v/>
      </c>
    </row>
    <row r="138" spans="16:16" x14ac:dyDescent="0.25">
      <c r="P138" t="str">
        <f>IFERROR(AVERAGEIFS('Tracking Data'!S$3:S$1000,'Tracking Data'!R$3:R1136,"&gt;="&amp;B138,'Tracking Data'!R$3:R1136,"&lt;="&amp;C138),"")</f>
        <v/>
      </c>
    </row>
    <row r="139" spans="16:16" x14ac:dyDescent="0.25">
      <c r="P139" t="str">
        <f>IFERROR(AVERAGEIFS('Tracking Data'!S$3:S$1000,'Tracking Data'!R$3:R1137,"&gt;="&amp;B139,'Tracking Data'!R$3:R1137,"&lt;="&amp;C139),"")</f>
        <v/>
      </c>
    </row>
    <row r="140" spans="16:16" x14ac:dyDescent="0.25">
      <c r="P140" t="str">
        <f>IFERROR(AVERAGEIFS('Tracking Data'!S$3:S$1000,'Tracking Data'!R$3:R1138,"&gt;="&amp;B140,'Tracking Data'!R$3:R1138,"&lt;="&amp;C140),"")</f>
        <v/>
      </c>
    </row>
    <row r="141" spans="16:16" x14ac:dyDescent="0.25">
      <c r="P141" t="str">
        <f>IFERROR(AVERAGEIFS('Tracking Data'!S$3:S$1000,'Tracking Data'!R$3:R1139,"&gt;="&amp;B141,'Tracking Data'!R$3:R1139,"&lt;="&amp;C141),"")</f>
        <v/>
      </c>
    </row>
    <row r="142" spans="16:16" x14ac:dyDescent="0.25">
      <c r="P142" t="str">
        <f>IFERROR(AVERAGEIFS('Tracking Data'!S$3:S$1000,'Tracking Data'!R$3:R1140,"&gt;="&amp;B142,'Tracking Data'!R$3:R1140,"&lt;="&amp;C142),"")</f>
        <v/>
      </c>
    </row>
    <row r="143" spans="16:16" x14ac:dyDescent="0.25">
      <c r="P143" t="str">
        <f>IFERROR(AVERAGEIFS('Tracking Data'!S$3:S$1000,'Tracking Data'!R$3:R1141,"&gt;="&amp;B143,'Tracking Data'!R$3:R1141,"&lt;="&amp;C143),"")</f>
        <v/>
      </c>
    </row>
    <row r="144" spans="16:16" x14ac:dyDescent="0.25">
      <c r="P144" t="str">
        <f>IFERROR(AVERAGEIFS('Tracking Data'!S$3:S$1000,'Tracking Data'!R$3:R1142,"&gt;="&amp;B144,'Tracking Data'!R$3:R1142,"&lt;="&amp;C144),"")</f>
        <v/>
      </c>
    </row>
    <row r="145" spans="16:16" x14ac:dyDescent="0.25">
      <c r="P145" t="str">
        <f>IFERROR(AVERAGEIFS('Tracking Data'!S$3:S$1000,'Tracking Data'!R$3:R1143,"&gt;="&amp;B145,'Tracking Data'!R$3:R1143,"&lt;="&amp;C145),"")</f>
        <v/>
      </c>
    </row>
    <row r="146" spans="16:16" x14ac:dyDescent="0.25">
      <c r="P146" t="str">
        <f>IFERROR(AVERAGEIFS('Tracking Data'!S$3:S$1000,'Tracking Data'!R$3:R1144,"&gt;="&amp;B146,'Tracking Data'!R$3:R1144,"&lt;="&amp;C146),"")</f>
        <v/>
      </c>
    </row>
    <row r="147" spans="16:16" x14ac:dyDescent="0.25">
      <c r="P147" t="str">
        <f>IFERROR(AVERAGEIFS('Tracking Data'!S$3:S$1000,'Tracking Data'!R$3:R1145,"&gt;="&amp;B147,'Tracking Data'!R$3:R1145,"&lt;="&amp;C147),"")</f>
        <v/>
      </c>
    </row>
    <row r="148" spans="16:16" x14ac:dyDescent="0.25">
      <c r="P148" t="str">
        <f>IFERROR(AVERAGEIFS('Tracking Data'!S$3:S$1000,'Tracking Data'!R$3:R1146,"&gt;="&amp;B148,'Tracking Data'!R$3:R1146,"&lt;="&amp;C148),"")</f>
        <v/>
      </c>
    </row>
    <row r="149" spans="16:16" x14ac:dyDescent="0.25">
      <c r="P149" t="str">
        <f>IFERROR(AVERAGEIFS('Tracking Data'!S$3:S$1000,'Tracking Data'!R$3:R1147,"&gt;="&amp;B149,'Tracking Data'!R$3:R1147,"&lt;="&amp;C149),"")</f>
        <v/>
      </c>
    </row>
    <row r="150" spans="16:16" x14ac:dyDescent="0.25">
      <c r="P150" t="str">
        <f>IFERROR(AVERAGEIFS('Tracking Data'!S$3:S$1000,'Tracking Data'!R$3:R1148,"&gt;="&amp;B150,'Tracking Data'!R$3:R1148,"&lt;="&amp;C150),"")</f>
        <v/>
      </c>
    </row>
    <row r="151" spans="16:16" x14ac:dyDescent="0.25">
      <c r="P151" t="str">
        <f>IFERROR(AVERAGEIFS('Tracking Data'!S$3:S$1000,'Tracking Data'!R$3:R1149,"&gt;="&amp;B151,'Tracking Data'!R$3:R1149,"&lt;="&amp;C151),"")</f>
        <v/>
      </c>
    </row>
    <row r="152" spans="16:16" x14ac:dyDescent="0.25">
      <c r="P152" t="str">
        <f>IFERROR(AVERAGEIFS('Tracking Data'!S$3:S$1000,'Tracking Data'!R$3:R1150,"&gt;="&amp;B152,'Tracking Data'!R$3:R1150,"&lt;="&amp;C152),"")</f>
        <v/>
      </c>
    </row>
    <row r="153" spans="16:16" x14ac:dyDescent="0.25">
      <c r="P153" t="str">
        <f>IFERROR(AVERAGEIFS('Tracking Data'!S$3:S$1000,'Tracking Data'!R$3:R1151,"&gt;="&amp;B153,'Tracking Data'!R$3:R1151,"&lt;="&amp;C153),"")</f>
        <v/>
      </c>
    </row>
    <row r="154" spans="16:16" x14ac:dyDescent="0.25">
      <c r="P154" t="str">
        <f>IFERROR(AVERAGEIFS('Tracking Data'!S$3:S$1000,'Tracking Data'!R$3:R1152,"&gt;="&amp;B154,'Tracking Data'!R$3:R1152,"&lt;="&amp;C154),"")</f>
        <v/>
      </c>
    </row>
    <row r="155" spans="16:16" x14ac:dyDescent="0.25">
      <c r="P155" t="str">
        <f>IFERROR(AVERAGEIFS('Tracking Data'!S$3:S$1000,'Tracking Data'!R$3:R1153,"&gt;="&amp;B155,'Tracking Data'!R$3:R1153,"&lt;="&amp;C155),"")</f>
        <v/>
      </c>
    </row>
    <row r="156" spans="16:16" x14ac:dyDescent="0.25">
      <c r="P156" t="str">
        <f>IFERROR(AVERAGEIFS('Tracking Data'!S$3:S$1000,'Tracking Data'!R$3:R1154,"&gt;="&amp;B156,'Tracking Data'!R$3:R1154,"&lt;="&amp;C156),"")</f>
        <v/>
      </c>
    </row>
    <row r="157" spans="16:16" x14ac:dyDescent="0.25">
      <c r="P157" t="str">
        <f>IFERROR(AVERAGEIFS('Tracking Data'!S$3:S$1000,'Tracking Data'!R$3:R1155,"&gt;="&amp;B157,'Tracking Data'!R$3:R1155,"&lt;="&amp;C157),"")</f>
        <v/>
      </c>
    </row>
    <row r="158" spans="16:16" x14ac:dyDescent="0.25">
      <c r="P158" t="str">
        <f>IFERROR(AVERAGEIFS('Tracking Data'!S$3:S$1000,'Tracking Data'!R$3:R1156,"&gt;="&amp;B158,'Tracking Data'!R$3:R1156,"&lt;="&amp;C158),"")</f>
        <v/>
      </c>
    </row>
    <row r="159" spans="16:16" x14ac:dyDescent="0.25">
      <c r="P159" t="str">
        <f>IFERROR(AVERAGEIFS('Tracking Data'!S$3:S$1000,'Tracking Data'!R$3:R1157,"&gt;="&amp;B159,'Tracking Data'!R$3:R1157,"&lt;="&amp;C159),"")</f>
        <v/>
      </c>
    </row>
    <row r="160" spans="16:16" x14ac:dyDescent="0.25">
      <c r="P160" t="str">
        <f>IFERROR(AVERAGEIFS('Tracking Data'!S$3:S$1000,'Tracking Data'!R$3:R1158,"&gt;="&amp;B160,'Tracking Data'!R$3:R1158,"&lt;="&amp;C160),"")</f>
        <v/>
      </c>
    </row>
    <row r="161" spans="16:16" x14ac:dyDescent="0.25">
      <c r="P161" t="str">
        <f>IFERROR(AVERAGEIFS('Tracking Data'!S$3:S$1000,'Tracking Data'!R$3:R1159,"&gt;="&amp;B161,'Tracking Data'!R$3:R1159,"&lt;="&amp;C161),"")</f>
        <v/>
      </c>
    </row>
    <row r="162" spans="16:16" x14ac:dyDescent="0.25">
      <c r="P162" t="str">
        <f>IFERROR(AVERAGEIFS('Tracking Data'!S$3:S$1000,'Tracking Data'!R$3:R1160,"&gt;="&amp;B162,'Tracking Data'!R$3:R1160,"&lt;="&amp;C162),"")</f>
        <v/>
      </c>
    </row>
    <row r="163" spans="16:16" x14ac:dyDescent="0.25">
      <c r="P163" t="str">
        <f>IFERROR(AVERAGEIFS('Tracking Data'!S$3:S$1000,'Tracking Data'!R$3:R1161,"&gt;="&amp;B163,'Tracking Data'!R$3:R1161,"&lt;="&amp;C163),"")</f>
        <v/>
      </c>
    </row>
    <row r="164" spans="16:16" x14ac:dyDescent="0.25">
      <c r="P164" t="str">
        <f>IFERROR(AVERAGEIFS('Tracking Data'!S$3:S$1000,'Tracking Data'!R$3:R1162,"&gt;="&amp;B164,'Tracking Data'!R$3:R1162,"&lt;="&amp;C164),"")</f>
        <v/>
      </c>
    </row>
    <row r="165" spans="16:16" x14ac:dyDescent="0.25">
      <c r="P165" t="str">
        <f>IFERROR(AVERAGEIFS('Tracking Data'!S$3:S$1000,'Tracking Data'!R$3:R1163,"&gt;="&amp;B165,'Tracking Data'!R$3:R1163,"&lt;="&amp;C165),"")</f>
        <v/>
      </c>
    </row>
    <row r="166" spans="16:16" x14ac:dyDescent="0.25">
      <c r="P166" t="str">
        <f>IFERROR(AVERAGEIFS('Tracking Data'!S$3:S$1000,'Tracking Data'!R$3:R1164,"&gt;="&amp;B166,'Tracking Data'!R$3:R1164,"&lt;="&amp;C166),"")</f>
        <v/>
      </c>
    </row>
    <row r="167" spans="16:16" x14ac:dyDescent="0.25">
      <c r="P167" t="str">
        <f>IFERROR(AVERAGEIFS('Tracking Data'!S$3:S$1000,'Tracking Data'!R$3:R1165,"&gt;="&amp;B167,'Tracking Data'!R$3:R1165,"&lt;="&amp;C167),"")</f>
        <v/>
      </c>
    </row>
    <row r="168" spans="16:16" x14ac:dyDescent="0.25">
      <c r="P168" t="str">
        <f>IFERROR(AVERAGEIFS('Tracking Data'!S$3:S$1000,'Tracking Data'!R$3:R1166,"&gt;="&amp;B168,'Tracking Data'!R$3:R1166,"&lt;="&amp;C168),"")</f>
        <v/>
      </c>
    </row>
    <row r="169" spans="16:16" x14ac:dyDescent="0.25">
      <c r="P169" t="str">
        <f>IFERROR(AVERAGEIFS('Tracking Data'!S$3:S$1000,'Tracking Data'!R$3:R1167,"&gt;="&amp;B169,'Tracking Data'!R$3:R1167,"&lt;="&amp;C169),"")</f>
        <v/>
      </c>
    </row>
    <row r="170" spans="16:16" x14ac:dyDescent="0.25">
      <c r="P170" t="str">
        <f>IFERROR(AVERAGEIFS('Tracking Data'!S$3:S$1000,'Tracking Data'!R$3:R1168,"&gt;="&amp;B170,'Tracking Data'!R$3:R1168,"&lt;="&amp;C170),"")</f>
        <v/>
      </c>
    </row>
    <row r="171" spans="16:16" x14ac:dyDescent="0.25">
      <c r="P171" t="str">
        <f>IFERROR(AVERAGEIFS('Tracking Data'!S$3:S$1000,'Tracking Data'!R$3:R1169,"&gt;="&amp;B171,'Tracking Data'!R$3:R1169,"&lt;="&amp;C171),"")</f>
        <v/>
      </c>
    </row>
    <row r="172" spans="16:16" x14ac:dyDescent="0.25">
      <c r="P172" t="str">
        <f>IFERROR(AVERAGEIFS('Tracking Data'!S$3:S$1000,'Tracking Data'!R$3:R1170,"&gt;="&amp;B172,'Tracking Data'!R$3:R1170,"&lt;="&amp;C172),"")</f>
        <v/>
      </c>
    </row>
    <row r="173" spans="16:16" x14ac:dyDescent="0.25">
      <c r="P173" t="str">
        <f>IFERROR(AVERAGEIFS('Tracking Data'!S$3:S$1000,'Tracking Data'!R$3:R1171,"&gt;="&amp;B173,'Tracking Data'!R$3:R1171,"&lt;="&amp;C173),"")</f>
        <v/>
      </c>
    </row>
    <row r="174" spans="16:16" x14ac:dyDescent="0.25">
      <c r="P174" t="str">
        <f>IFERROR(AVERAGEIFS('Tracking Data'!S$3:S$1000,'Tracking Data'!R$3:R1172,"&gt;="&amp;B174,'Tracking Data'!R$3:R1172,"&lt;="&amp;C174),"")</f>
        <v/>
      </c>
    </row>
    <row r="175" spans="16:16" x14ac:dyDescent="0.25">
      <c r="P175" t="str">
        <f>IFERROR(AVERAGEIFS('Tracking Data'!S$3:S$1000,'Tracking Data'!R$3:R1173,"&gt;="&amp;B175,'Tracking Data'!R$3:R1173,"&lt;="&amp;C175),"")</f>
        <v/>
      </c>
    </row>
    <row r="176" spans="16:16" x14ac:dyDescent="0.25">
      <c r="P176" t="str">
        <f>IFERROR(AVERAGEIFS('Tracking Data'!S$3:S$1000,'Tracking Data'!R$3:R1174,"&gt;="&amp;B176,'Tracking Data'!R$3:R1174,"&lt;="&amp;C176),"")</f>
        <v/>
      </c>
    </row>
    <row r="177" spans="16:16" x14ac:dyDescent="0.25">
      <c r="P177" t="str">
        <f>IFERROR(AVERAGEIFS('Tracking Data'!S$3:S$1000,'Tracking Data'!R$3:R1175,"&gt;="&amp;B177,'Tracking Data'!R$3:R1175,"&lt;="&amp;C177),"")</f>
        <v/>
      </c>
    </row>
    <row r="178" spans="16:16" x14ac:dyDescent="0.25">
      <c r="P178" t="str">
        <f>IFERROR(AVERAGEIFS('Tracking Data'!S$3:S$1000,'Tracking Data'!R$3:R1176,"&gt;="&amp;B178,'Tracking Data'!R$3:R1176,"&lt;="&amp;C178),"")</f>
        <v/>
      </c>
    </row>
    <row r="179" spans="16:16" x14ac:dyDescent="0.25">
      <c r="P179" t="str">
        <f>IFERROR(AVERAGEIFS('Tracking Data'!S$3:S$1000,'Tracking Data'!R$3:R1177,"&gt;="&amp;B179,'Tracking Data'!R$3:R1177,"&lt;="&amp;C179),"")</f>
        <v/>
      </c>
    </row>
    <row r="180" spans="16:16" x14ac:dyDescent="0.25">
      <c r="P180" t="str">
        <f>IFERROR(AVERAGEIFS('Tracking Data'!S$3:S$1000,'Tracking Data'!R$3:R1178,"&gt;="&amp;B180,'Tracking Data'!R$3:R1178,"&lt;="&amp;C180),"")</f>
        <v/>
      </c>
    </row>
    <row r="181" spans="16:16" x14ac:dyDescent="0.25">
      <c r="P181" t="str">
        <f>IFERROR(AVERAGEIFS('Tracking Data'!S$3:S$1000,'Tracking Data'!R$3:R1179,"&gt;="&amp;B181,'Tracking Data'!R$3:R1179,"&lt;="&amp;C181),"")</f>
        <v/>
      </c>
    </row>
    <row r="182" spans="16:16" x14ac:dyDescent="0.25">
      <c r="P182" t="str">
        <f>IFERROR(AVERAGEIFS('Tracking Data'!S$3:S$1000,'Tracking Data'!R$3:R1180,"&gt;="&amp;B182,'Tracking Data'!R$3:R1180,"&lt;="&amp;C182),"")</f>
        <v/>
      </c>
    </row>
    <row r="183" spans="16:16" x14ac:dyDescent="0.25">
      <c r="P183" t="str">
        <f>IFERROR(AVERAGEIFS('Tracking Data'!S$3:S$1000,'Tracking Data'!R$3:R1181,"&gt;="&amp;B183,'Tracking Data'!R$3:R1181,"&lt;="&amp;C183),"")</f>
        <v/>
      </c>
    </row>
    <row r="184" spans="16:16" x14ac:dyDescent="0.25">
      <c r="P184" t="str">
        <f>IFERROR(AVERAGEIFS('Tracking Data'!S$3:S$1000,'Tracking Data'!R$3:R1182,"&gt;="&amp;B184,'Tracking Data'!R$3:R1182,"&lt;="&amp;C184),"")</f>
        <v/>
      </c>
    </row>
    <row r="185" spans="16:16" x14ac:dyDescent="0.25">
      <c r="P185" t="str">
        <f>IFERROR(AVERAGEIFS('Tracking Data'!S$3:S$1000,'Tracking Data'!R$3:R1183,"&gt;="&amp;B185,'Tracking Data'!R$3:R1183,"&lt;="&amp;C185),"")</f>
        <v/>
      </c>
    </row>
    <row r="186" spans="16:16" x14ac:dyDescent="0.25">
      <c r="P186" t="str">
        <f>IFERROR(AVERAGEIFS('Tracking Data'!S$3:S$1000,'Tracking Data'!R$3:R1184,"&gt;="&amp;B186,'Tracking Data'!R$3:R1184,"&lt;="&amp;C186),"")</f>
        <v/>
      </c>
    </row>
    <row r="187" spans="16:16" x14ac:dyDescent="0.25">
      <c r="P187" t="str">
        <f>IFERROR(AVERAGEIFS('Tracking Data'!S$3:S$1000,'Tracking Data'!R$3:R1185,"&gt;="&amp;B187,'Tracking Data'!R$3:R1185,"&lt;="&amp;C187),"")</f>
        <v/>
      </c>
    </row>
    <row r="188" spans="16:16" x14ac:dyDescent="0.25">
      <c r="P188" t="str">
        <f>IFERROR(AVERAGEIFS('Tracking Data'!S$3:S$1000,'Tracking Data'!R$3:R1186,"&gt;="&amp;B188,'Tracking Data'!R$3:R1186,"&lt;="&amp;C188),"")</f>
        <v/>
      </c>
    </row>
    <row r="189" spans="16:16" x14ac:dyDescent="0.25">
      <c r="P189" t="str">
        <f>IFERROR(AVERAGEIFS('Tracking Data'!S$3:S$1000,'Tracking Data'!R$3:R1187,"&gt;="&amp;B189,'Tracking Data'!R$3:R1187,"&lt;="&amp;C189),"")</f>
        <v/>
      </c>
    </row>
    <row r="190" spans="16:16" x14ac:dyDescent="0.25">
      <c r="P190" t="str">
        <f>IFERROR(AVERAGEIFS('Tracking Data'!S$3:S$1000,'Tracking Data'!R$3:R1188,"&gt;="&amp;B190,'Tracking Data'!R$3:R1188,"&lt;="&amp;C190),"")</f>
        <v/>
      </c>
    </row>
    <row r="191" spans="16:16" x14ac:dyDescent="0.25">
      <c r="P191" t="str">
        <f>IFERROR(AVERAGEIFS('Tracking Data'!S$3:S$1000,'Tracking Data'!R$3:R1189,"&gt;="&amp;B191,'Tracking Data'!R$3:R1189,"&lt;="&amp;C191),"")</f>
        <v/>
      </c>
    </row>
    <row r="192" spans="16:16" x14ac:dyDescent="0.25">
      <c r="P192" t="str">
        <f>IFERROR(AVERAGEIFS('Tracking Data'!S$3:S$1000,'Tracking Data'!R$3:R1190,"&gt;="&amp;B192,'Tracking Data'!R$3:R1190,"&lt;="&amp;C192),"")</f>
        <v/>
      </c>
    </row>
    <row r="193" spans="16:16" x14ac:dyDescent="0.25">
      <c r="P193" t="str">
        <f>IFERROR(AVERAGEIFS('Tracking Data'!S$3:S$1000,'Tracking Data'!R$3:R1191,"&gt;="&amp;B193,'Tracking Data'!R$3:R1191,"&lt;="&amp;C193),"")</f>
        <v/>
      </c>
    </row>
    <row r="194" spans="16:16" x14ac:dyDescent="0.25">
      <c r="P194" t="str">
        <f>IFERROR(AVERAGEIFS('Tracking Data'!S$3:S$1000,'Tracking Data'!R$3:R1192,"&gt;="&amp;B194,'Tracking Data'!R$3:R1192,"&lt;="&amp;C194),"")</f>
        <v/>
      </c>
    </row>
    <row r="195" spans="16:16" x14ac:dyDescent="0.25">
      <c r="P195" t="str">
        <f>IFERROR(AVERAGEIFS('Tracking Data'!S$3:S$1000,'Tracking Data'!R$3:R1193,"&gt;="&amp;B195,'Tracking Data'!R$3:R1193,"&lt;="&amp;C195),"")</f>
        <v/>
      </c>
    </row>
    <row r="196" spans="16:16" x14ac:dyDescent="0.25">
      <c r="P196" t="str">
        <f>IFERROR(AVERAGEIFS('Tracking Data'!S$3:S$1000,'Tracking Data'!R$3:R1194,"&gt;="&amp;B196,'Tracking Data'!R$3:R1194,"&lt;="&amp;C196),"")</f>
        <v/>
      </c>
    </row>
    <row r="197" spans="16:16" x14ac:dyDescent="0.25">
      <c r="P197" t="str">
        <f>IFERROR(AVERAGEIFS('Tracking Data'!S$3:S$1000,'Tracking Data'!R$3:R1195,"&gt;="&amp;B197,'Tracking Data'!R$3:R1195,"&lt;="&amp;C197),"")</f>
        <v/>
      </c>
    </row>
    <row r="198" spans="16:16" x14ac:dyDescent="0.25">
      <c r="P198" t="str">
        <f>IFERROR(AVERAGEIFS('Tracking Data'!S$3:S$1000,'Tracking Data'!R$3:R1196,"&gt;="&amp;B198,'Tracking Data'!R$3:R1196,"&lt;="&amp;C198),"")</f>
        <v/>
      </c>
    </row>
    <row r="199" spans="16:16" x14ac:dyDescent="0.25">
      <c r="P199" t="str">
        <f>IFERROR(AVERAGEIFS('Tracking Data'!S$3:S$1000,'Tracking Data'!R$3:R1197,"&gt;="&amp;B199,'Tracking Data'!R$3:R1197,"&lt;="&amp;C199),"")</f>
        <v/>
      </c>
    </row>
    <row r="200" spans="16:16" x14ac:dyDescent="0.25">
      <c r="P200" t="str">
        <f>IFERROR(AVERAGEIFS('Tracking Data'!S$3:S$1000,'Tracking Data'!R$3:R1198,"&gt;="&amp;B200,'Tracking Data'!R$3:R1198,"&lt;="&amp;C200),"")</f>
        <v/>
      </c>
    </row>
    <row r="201" spans="16:16" x14ac:dyDescent="0.25">
      <c r="P201" t="str">
        <f>IFERROR(AVERAGEIFS('Tracking Data'!S$3:S$1000,'Tracking Data'!R$3:R1199,"&gt;="&amp;B201,'Tracking Data'!R$3:R1199,"&lt;="&amp;C201),"")</f>
        <v/>
      </c>
    </row>
    <row r="202" spans="16:16" x14ac:dyDescent="0.25">
      <c r="P202" t="str">
        <f>IFERROR(AVERAGEIFS('Tracking Data'!S$3:S$1000,'Tracking Data'!R$3:R1200,"&gt;="&amp;B202,'Tracking Data'!R$3:R1200,"&lt;="&amp;C202),"")</f>
        <v/>
      </c>
    </row>
    <row r="203" spans="16:16" x14ac:dyDescent="0.25">
      <c r="P203" t="str">
        <f>IFERROR(AVERAGEIFS('Tracking Data'!S$3:S$1000,'Tracking Data'!R$3:R1201,"&gt;="&amp;B203,'Tracking Data'!R$3:R1201,"&lt;="&amp;C203),"")</f>
        <v/>
      </c>
    </row>
    <row r="204" spans="16:16" x14ac:dyDescent="0.25">
      <c r="P204" t="str">
        <f>IFERROR(AVERAGEIFS('Tracking Data'!S$3:S$1000,'Tracking Data'!R$3:R1202,"&gt;="&amp;B204,'Tracking Data'!R$3:R1202,"&lt;="&amp;C204),"")</f>
        <v/>
      </c>
    </row>
    <row r="205" spans="16:16" x14ac:dyDescent="0.25">
      <c r="P205" t="str">
        <f>IFERROR(AVERAGEIFS('Tracking Data'!S$3:S$1000,'Tracking Data'!R$3:R1203,"&gt;="&amp;B205,'Tracking Data'!R$3:R1203,"&lt;="&amp;C205),"")</f>
        <v/>
      </c>
    </row>
    <row r="206" spans="16:16" x14ac:dyDescent="0.25">
      <c r="P206" t="str">
        <f>IFERROR(AVERAGEIFS('Tracking Data'!S$3:S$1000,'Tracking Data'!R$3:R1204,"&gt;="&amp;B206,'Tracking Data'!R$3:R1204,"&lt;="&amp;C206),"")</f>
        <v/>
      </c>
    </row>
    <row r="207" spans="16:16" x14ac:dyDescent="0.25">
      <c r="P207" t="str">
        <f>IFERROR(AVERAGEIFS('Tracking Data'!S$3:S$1000,'Tracking Data'!R$3:R1205,"&gt;="&amp;B207,'Tracking Data'!R$3:R1205,"&lt;="&amp;C207),"")</f>
        <v/>
      </c>
    </row>
    <row r="208" spans="16:16" x14ac:dyDescent="0.25">
      <c r="P208" t="str">
        <f>IFERROR(AVERAGEIFS('Tracking Data'!S$3:S$1000,'Tracking Data'!R$3:R1206,"&gt;="&amp;B208,'Tracking Data'!R$3:R1206,"&lt;="&amp;C208),"")</f>
        <v/>
      </c>
    </row>
    <row r="209" spans="16:16" x14ac:dyDescent="0.25">
      <c r="P209" t="str">
        <f>IFERROR(AVERAGEIFS('Tracking Data'!S$3:S$1000,'Tracking Data'!R$3:R1207,"&gt;="&amp;B209,'Tracking Data'!R$3:R1207,"&lt;="&amp;C209),"")</f>
        <v/>
      </c>
    </row>
    <row r="210" spans="16:16" x14ac:dyDescent="0.25">
      <c r="P210" t="str">
        <f>IFERROR(AVERAGEIFS('Tracking Data'!S$3:S$1000,'Tracking Data'!R$3:R1208,"&gt;="&amp;B210,'Tracking Data'!R$3:R1208,"&lt;="&amp;C210),"")</f>
        <v/>
      </c>
    </row>
    <row r="211" spans="16:16" x14ac:dyDescent="0.25">
      <c r="P211" t="str">
        <f>IFERROR(AVERAGEIFS('Tracking Data'!S$3:S$1000,'Tracking Data'!R$3:R1209,"&gt;="&amp;B211,'Tracking Data'!R$3:R1209,"&lt;="&amp;C211),"")</f>
        <v/>
      </c>
    </row>
    <row r="212" spans="16:16" x14ac:dyDescent="0.25">
      <c r="P212" t="str">
        <f>IFERROR(AVERAGEIFS('Tracking Data'!S$3:S$1000,'Tracking Data'!R$3:R1210,"&gt;="&amp;B212,'Tracking Data'!R$3:R1210,"&lt;="&amp;C212),"")</f>
        <v/>
      </c>
    </row>
    <row r="213" spans="16:16" x14ac:dyDescent="0.25">
      <c r="P213" t="str">
        <f>IFERROR(AVERAGEIFS('Tracking Data'!S$3:S$1000,'Tracking Data'!R$3:R1211,"&gt;="&amp;B213,'Tracking Data'!R$3:R1211,"&lt;="&amp;C213),"")</f>
        <v/>
      </c>
    </row>
    <row r="214" spans="16:16" x14ac:dyDescent="0.25">
      <c r="P214" t="str">
        <f>IFERROR(AVERAGEIFS('Tracking Data'!S$3:S$1000,'Tracking Data'!R$3:R1212,"&gt;="&amp;B214,'Tracking Data'!R$3:R1212,"&lt;="&amp;C214),"")</f>
        <v/>
      </c>
    </row>
    <row r="215" spans="16:16" x14ac:dyDescent="0.25">
      <c r="P215" t="str">
        <f>IFERROR(AVERAGEIFS('Tracking Data'!S$3:S$1000,'Tracking Data'!R$3:R1213,"&gt;="&amp;B215,'Tracking Data'!R$3:R1213,"&lt;="&amp;C215),"")</f>
        <v/>
      </c>
    </row>
    <row r="216" spans="16:16" x14ac:dyDescent="0.25">
      <c r="P216" t="str">
        <f>IFERROR(AVERAGEIFS('Tracking Data'!S$3:S$1000,'Tracking Data'!R$3:R1214,"&gt;="&amp;B216,'Tracking Data'!R$3:R1214,"&lt;="&amp;C216),"")</f>
        <v/>
      </c>
    </row>
    <row r="217" spans="16:16" x14ac:dyDescent="0.25">
      <c r="P217" t="str">
        <f>IFERROR(AVERAGEIFS('Tracking Data'!S$3:S$1000,'Tracking Data'!R$3:R1215,"&gt;="&amp;B217,'Tracking Data'!R$3:R1215,"&lt;="&amp;C217),"")</f>
        <v/>
      </c>
    </row>
    <row r="218" spans="16:16" x14ac:dyDescent="0.25">
      <c r="P218" t="str">
        <f>IFERROR(AVERAGEIFS('Tracking Data'!S$3:S$1000,'Tracking Data'!R$3:R1216,"&gt;="&amp;B218,'Tracking Data'!R$3:R1216,"&lt;="&amp;C218),"")</f>
        <v/>
      </c>
    </row>
    <row r="219" spans="16:16" x14ac:dyDescent="0.25">
      <c r="P219" t="str">
        <f>IFERROR(AVERAGEIFS('Tracking Data'!S$3:S$1000,'Tracking Data'!R$3:R1217,"&gt;="&amp;B219,'Tracking Data'!R$3:R1217,"&lt;="&amp;C219),"")</f>
        <v/>
      </c>
    </row>
    <row r="220" spans="16:16" x14ac:dyDescent="0.25">
      <c r="P220" t="str">
        <f>IFERROR(AVERAGEIFS('Tracking Data'!S$3:S$1000,'Tracking Data'!R$3:R1218,"&gt;="&amp;B220,'Tracking Data'!R$3:R1218,"&lt;="&amp;C220),"")</f>
        <v/>
      </c>
    </row>
    <row r="221" spans="16:16" x14ac:dyDescent="0.25">
      <c r="P221" t="str">
        <f>IFERROR(AVERAGEIFS('Tracking Data'!S$3:S$1000,'Tracking Data'!R$3:R1219,"&gt;="&amp;B221,'Tracking Data'!R$3:R1219,"&lt;="&amp;C221),"")</f>
        <v/>
      </c>
    </row>
    <row r="222" spans="16:16" x14ac:dyDescent="0.25">
      <c r="P222" t="str">
        <f>IFERROR(AVERAGEIFS('Tracking Data'!S$3:S$1000,'Tracking Data'!R$3:R1220,"&gt;="&amp;B222,'Tracking Data'!R$3:R1220,"&lt;="&amp;C222),"")</f>
        <v/>
      </c>
    </row>
    <row r="223" spans="16:16" x14ac:dyDescent="0.25">
      <c r="P223" t="str">
        <f>IFERROR(AVERAGEIFS('Tracking Data'!S$3:S$1000,'Tracking Data'!R$3:R1221,"&gt;="&amp;B223,'Tracking Data'!R$3:R1221,"&lt;="&amp;C223),"")</f>
        <v/>
      </c>
    </row>
    <row r="224" spans="16:16" x14ac:dyDescent="0.25">
      <c r="P224" t="str">
        <f>IFERROR(AVERAGEIFS('Tracking Data'!S$3:S$1000,'Tracking Data'!R$3:R1222,"&gt;="&amp;B224,'Tracking Data'!R$3:R1222,"&lt;="&amp;C224),"")</f>
        <v/>
      </c>
    </row>
    <row r="225" spans="16:16" x14ac:dyDescent="0.25">
      <c r="P225" t="str">
        <f>IFERROR(AVERAGEIFS('Tracking Data'!S$3:S$1000,'Tracking Data'!R$3:R1223,"&gt;="&amp;B225,'Tracking Data'!R$3:R1223,"&lt;="&amp;C225),"")</f>
        <v/>
      </c>
    </row>
    <row r="226" spans="16:16" x14ac:dyDescent="0.25">
      <c r="P226" t="str">
        <f>IFERROR(AVERAGEIFS('Tracking Data'!S$3:S$1000,'Tracking Data'!R$3:R1224,"&gt;="&amp;B226,'Tracking Data'!R$3:R1224,"&lt;="&amp;C226),"")</f>
        <v/>
      </c>
    </row>
    <row r="227" spans="16:16" x14ac:dyDescent="0.25">
      <c r="P227" t="str">
        <f>IFERROR(AVERAGEIFS('Tracking Data'!S$3:S$1000,'Tracking Data'!R$3:R1225,"&gt;="&amp;B227,'Tracking Data'!R$3:R1225,"&lt;="&amp;C227),"")</f>
        <v/>
      </c>
    </row>
    <row r="228" spans="16:16" x14ac:dyDescent="0.25">
      <c r="P228" t="str">
        <f>IFERROR(AVERAGEIFS('Tracking Data'!S$3:S$1000,'Tracking Data'!R$3:R1226,"&gt;="&amp;B228,'Tracking Data'!R$3:R1226,"&lt;="&amp;C228),"")</f>
        <v/>
      </c>
    </row>
    <row r="229" spans="16:16" x14ac:dyDescent="0.25">
      <c r="P229" t="str">
        <f>IFERROR(AVERAGEIFS('Tracking Data'!S$3:S$1000,'Tracking Data'!R$3:R1227,"&gt;="&amp;B229,'Tracking Data'!R$3:R1227,"&lt;="&amp;C229),"")</f>
        <v/>
      </c>
    </row>
    <row r="230" spans="16:16" x14ac:dyDescent="0.25">
      <c r="P230" t="str">
        <f>IFERROR(AVERAGEIFS('Tracking Data'!S$3:S$1000,'Tracking Data'!R$3:R1228,"&gt;="&amp;B230,'Tracking Data'!R$3:R1228,"&lt;="&amp;C230),"")</f>
        <v/>
      </c>
    </row>
    <row r="231" spans="16:16" x14ac:dyDescent="0.25">
      <c r="P231" t="str">
        <f>IFERROR(AVERAGEIFS('Tracking Data'!S$3:S$1000,'Tracking Data'!R$3:R1229,"&gt;="&amp;B231,'Tracking Data'!R$3:R1229,"&lt;="&amp;C231),"")</f>
        <v/>
      </c>
    </row>
    <row r="232" spans="16:16" x14ac:dyDescent="0.25">
      <c r="P232" t="str">
        <f>IFERROR(AVERAGEIFS('Tracking Data'!S$3:S$1000,'Tracking Data'!R$3:R1230,"&gt;="&amp;B232,'Tracking Data'!R$3:R1230,"&lt;="&amp;C232),"")</f>
        <v/>
      </c>
    </row>
    <row r="233" spans="16:16" x14ac:dyDescent="0.25">
      <c r="P233" t="str">
        <f>IFERROR(AVERAGEIFS('Tracking Data'!S$3:S$1000,'Tracking Data'!R$3:R1231,"&gt;="&amp;B233,'Tracking Data'!R$3:R1231,"&lt;="&amp;C233),"")</f>
        <v/>
      </c>
    </row>
    <row r="234" spans="16:16" x14ac:dyDescent="0.25">
      <c r="P234" t="str">
        <f>IFERROR(AVERAGEIFS('Tracking Data'!S$3:S$1000,'Tracking Data'!R$3:R1232,"&gt;="&amp;B234,'Tracking Data'!R$3:R1232,"&lt;="&amp;C234),"")</f>
        <v/>
      </c>
    </row>
    <row r="235" spans="16:16" x14ac:dyDescent="0.25">
      <c r="P235" t="str">
        <f>IFERROR(AVERAGEIFS('Tracking Data'!S$3:S$1000,'Tracking Data'!R$3:R1233,"&gt;="&amp;B235,'Tracking Data'!R$3:R1233,"&lt;="&amp;C235),"")</f>
        <v/>
      </c>
    </row>
    <row r="236" spans="16:16" x14ac:dyDescent="0.25">
      <c r="P236" t="str">
        <f>IFERROR(AVERAGEIFS('Tracking Data'!S$3:S$1000,'Tracking Data'!R$3:R1234,"&gt;="&amp;B236,'Tracking Data'!R$3:R1234,"&lt;="&amp;C236),"")</f>
        <v/>
      </c>
    </row>
    <row r="237" spans="16:16" x14ac:dyDescent="0.25">
      <c r="P237" t="str">
        <f>IFERROR(AVERAGEIFS('Tracking Data'!S$3:S$1000,'Tracking Data'!R$3:R1235,"&gt;="&amp;B237,'Tracking Data'!R$3:R1235,"&lt;="&amp;C237),"")</f>
        <v/>
      </c>
    </row>
    <row r="238" spans="16:16" x14ac:dyDescent="0.25">
      <c r="P238" t="str">
        <f>IFERROR(AVERAGEIFS('Tracking Data'!S$3:S$1000,'Tracking Data'!R$3:R1236,"&gt;="&amp;B238,'Tracking Data'!R$3:R1236,"&lt;="&amp;C238),"")</f>
        <v/>
      </c>
    </row>
    <row r="239" spans="16:16" x14ac:dyDescent="0.25">
      <c r="P239" t="str">
        <f>IFERROR(AVERAGEIFS('Tracking Data'!S$3:S$1000,'Tracking Data'!R$3:R1237,"&gt;="&amp;B239,'Tracking Data'!R$3:R1237,"&lt;="&amp;C239),"")</f>
        <v/>
      </c>
    </row>
    <row r="240" spans="16:16" x14ac:dyDescent="0.25">
      <c r="P240" t="str">
        <f>IFERROR(AVERAGEIFS('Tracking Data'!S$3:S$1000,'Tracking Data'!R$3:R1238,"&gt;="&amp;B240,'Tracking Data'!R$3:R1238,"&lt;="&amp;C240),"")</f>
        <v/>
      </c>
    </row>
    <row r="241" spans="16:16" x14ac:dyDescent="0.25">
      <c r="P241" t="str">
        <f>IFERROR(AVERAGEIFS('Tracking Data'!S$3:S$1000,'Tracking Data'!R$3:R1239,"&gt;="&amp;B241,'Tracking Data'!R$3:R1239,"&lt;="&amp;C241),"")</f>
        <v/>
      </c>
    </row>
    <row r="242" spans="16:16" x14ac:dyDescent="0.25">
      <c r="P242" t="str">
        <f>IFERROR(AVERAGEIFS('Tracking Data'!S$3:S$1000,'Tracking Data'!R$3:R1240,"&gt;="&amp;B242,'Tracking Data'!R$3:R1240,"&lt;="&amp;C242),"")</f>
        <v/>
      </c>
    </row>
    <row r="243" spans="16:16" x14ac:dyDescent="0.25">
      <c r="P243" t="str">
        <f>IFERROR(AVERAGEIFS('Tracking Data'!S$3:S$1000,'Tracking Data'!R$3:R1241,"&gt;="&amp;B243,'Tracking Data'!R$3:R1241,"&lt;="&amp;C243),"")</f>
        <v/>
      </c>
    </row>
    <row r="244" spans="16:16" x14ac:dyDescent="0.25">
      <c r="P244" t="str">
        <f>IFERROR(AVERAGEIFS('Tracking Data'!S$3:S$1000,'Tracking Data'!R$3:R1242,"&gt;="&amp;B244,'Tracking Data'!R$3:R1242,"&lt;="&amp;C244),"")</f>
        <v/>
      </c>
    </row>
    <row r="245" spans="16:16" x14ac:dyDescent="0.25">
      <c r="P245" t="str">
        <f>IFERROR(AVERAGEIFS('Tracking Data'!S$3:S$1000,'Tracking Data'!R$3:R1243,"&gt;="&amp;B245,'Tracking Data'!R$3:R1243,"&lt;="&amp;C245),"")</f>
        <v/>
      </c>
    </row>
    <row r="246" spans="16:16" x14ac:dyDescent="0.25">
      <c r="P246" t="str">
        <f>IFERROR(AVERAGEIFS('Tracking Data'!S$3:S$1000,'Tracking Data'!R$3:R1244,"&gt;="&amp;B246,'Tracking Data'!R$3:R1244,"&lt;="&amp;C246),"")</f>
        <v/>
      </c>
    </row>
    <row r="247" spans="16:16" x14ac:dyDescent="0.25">
      <c r="P247" t="str">
        <f>IFERROR(AVERAGEIFS('Tracking Data'!S$3:S$1000,'Tracking Data'!R$3:R1245,"&gt;="&amp;B247,'Tracking Data'!R$3:R1245,"&lt;="&amp;C247),"")</f>
        <v/>
      </c>
    </row>
    <row r="248" spans="16:16" x14ac:dyDescent="0.25">
      <c r="P248" t="str">
        <f>IFERROR(AVERAGEIFS('Tracking Data'!S$3:S$1000,'Tracking Data'!R$3:R1246,"&gt;="&amp;B248,'Tracking Data'!R$3:R1246,"&lt;="&amp;C248),"")</f>
        <v/>
      </c>
    </row>
    <row r="249" spans="16:16" x14ac:dyDescent="0.25">
      <c r="P249" t="str">
        <f>IFERROR(AVERAGEIFS('Tracking Data'!S$3:S$1000,'Tracking Data'!R$3:R1247,"&gt;="&amp;B249,'Tracking Data'!R$3:R1247,"&lt;="&amp;C249),"")</f>
        <v/>
      </c>
    </row>
    <row r="250" spans="16:16" x14ac:dyDescent="0.25">
      <c r="P250" t="str">
        <f>IFERROR(AVERAGEIFS('Tracking Data'!S$3:S$1000,'Tracking Data'!R$3:R1248,"&gt;="&amp;B250,'Tracking Data'!R$3:R1248,"&lt;="&amp;C250),"")</f>
        <v/>
      </c>
    </row>
    <row r="251" spans="16:16" x14ac:dyDescent="0.25">
      <c r="P251" t="str">
        <f>IFERROR(AVERAGEIFS('Tracking Data'!S$3:S$1000,'Tracking Data'!R$3:R1249,"&gt;="&amp;B251,'Tracking Data'!R$3:R1249,"&lt;="&amp;C251),"")</f>
        <v/>
      </c>
    </row>
    <row r="252" spans="16:16" x14ac:dyDescent="0.25">
      <c r="P252" t="str">
        <f>IFERROR(AVERAGEIFS('Tracking Data'!S$3:S$1000,'Tracking Data'!R$3:R1250,"&gt;="&amp;B252,'Tracking Data'!R$3:R1250,"&lt;="&amp;C252),"")</f>
        <v/>
      </c>
    </row>
    <row r="253" spans="16:16" x14ac:dyDescent="0.25">
      <c r="P253" t="str">
        <f>IFERROR(AVERAGEIFS('Tracking Data'!S$3:S$1000,'Tracking Data'!R$3:R1251,"&gt;="&amp;B253,'Tracking Data'!R$3:R1251,"&lt;="&amp;C253),"")</f>
        <v/>
      </c>
    </row>
    <row r="254" spans="16:16" x14ac:dyDescent="0.25">
      <c r="P254" t="str">
        <f>IFERROR(AVERAGEIFS('Tracking Data'!S$3:S$1000,'Tracking Data'!R$3:R1252,"&gt;="&amp;B254,'Tracking Data'!R$3:R1252,"&lt;="&amp;C254),"")</f>
        <v/>
      </c>
    </row>
    <row r="255" spans="16:16" x14ac:dyDescent="0.25">
      <c r="P255" t="str">
        <f>IFERROR(AVERAGEIFS('Tracking Data'!S$3:S$1000,'Tracking Data'!R$3:R1253,"&gt;="&amp;B255,'Tracking Data'!R$3:R1253,"&lt;="&amp;C255),"")</f>
        <v/>
      </c>
    </row>
    <row r="256" spans="16:16" x14ac:dyDescent="0.25">
      <c r="P256" t="str">
        <f>IFERROR(AVERAGEIFS('Tracking Data'!S$3:S$1000,'Tracking Data'!R$3:R1254,"&gt;="&amp;B256,'Tracking Data'!R$3:R1254,"&lt;="&amp;C256),"")</f>
        <v/>
      </c>
    </row>
    <row r="257" spans="16:16" x14ac:dyDescent="0.25">
      <c r="P257" t="str">
        <f>IFERROR(AVERAGEIFS('Tracking Data'!S$3:S$1000,'Tracking Data'!R$3:R1255,"&gt;="&amp;B257,'Tracking Data'!R$3:R1255,"&lt;="&amp;C257),"")</f>
        <v/>
      </c>
    </row>
    <row r="258" spans="16:16" x14ac:dyDescent="0.25">
      <c r="P258" t="str">
        <f>IFERROR(AVERAGEIFS('Tracking Data'!S$3:S$1000,'Tracking Data'!R$3:R1256,"&gt;="&amp;B258,'Tracking Data'!R$3:R1256,"&lt;="&amp;C258),"")</f>
        <v/>
      </c>
    </row>
    <row r="259" spans="16:16" x14ac:dyDescent="0.25">
      <c r="P259" t="str">
        <f>IFERROR(AVERAGEIFS('Tracking Data'!S$3:S$1000,'Tracking Data'!R$3:R1257,"&gt;="&amp;B259,'Tracking Data'!R$3:R1257,"&lt;="&amp;C259),"")</f>
        <v/>
      </c>
    </row>
    <row r="260" spans="16:16" x14ac:dyDescent="0.25">
      <c r="P260" t="str">
        <f>IFERROR(AVERAGEIFS('Tracking Data'!S$3:S$1000,'Tracking Data'!R$3:R1258,"&gt;="&amp;B260,'Tracking Data'!R$3:R1258,"&lt;="&amp;C260),"")</f>
        <v/>
      </c>
    </row>
    <row r="261" spans="16:16" x14ac:dyDescent="0.25">
      <c r="P261" t="str">
        <f>IFERROR(AVERAGEIFS('Tracking Data'!S$3:S$1000,'Tracking Data'!R$3:R1259,"&gt;="&amp;B261,'Tracking Data'!R$3:R1259,"&lt;="&amp;C261),"")</f>
        <v/>
      </c>
    </row>
    <row r="262" spans="16:16" x14ac:dyDescent="0.25">
      <c r="P262" t="str">
        <f>IFERROR(AVERAGEIFS('Tracking Data'!S$3:S$1000,'Tracking Data'!R$3:R1260,"&gt;="&amp;B262,'Tracking Data'!R$3:R1260,"&lt;="&amp;C262),"")</f>
        <v/>
      </c>
    </row>
    <row r="263" spans="16:16" x14ac:dyDescent="0.25">
      <c r="P263" t="str">
        <f>IFERROR(AVERAGEIFS('Tracking Data'!S$3:S$1000,'Tracking Data'!R$3:R1261,"&gt;="&amp;B263,'Tracking Data'!R$3:R1261,"&lt;="&amp;C263),"")</f>
        <v/>
      </c>
    </row>
    <row r="264" spans="16:16" x14ac:dyDescent="0.25">
      <c r="P264" t="str">
        <f>IFERROR(AVERAGEIFS('Tracking Data'!S$3:S$1000,'Tracking Data'!R$3:R1262,"&gt;="&amp;B264,'Tracking Data'!R$3:R1262,"&lt;="&amp;C264),"")</f>
        <v/>
      </c>
    </row>
    <row r="265" spans="16:16" x14ac:dyDescent="0.25">
      <c r="P265" t="str">
        <f>IFERROR(AVERAGEIFS('Tracking Data'!S$3:S$1000,'Tracking Data'!R$3:R1263,"&gt;="&amp;B265,'Tracking Data'!R$3:R1263,"&lt;="&amp;C265),"")</f>
        <v/>
      </c>
    </row>
    <row r="266" spans="16:16" x14ac:dyDescent="0.25">
      <c r="P266" t="str">
        <f>IFERROR(AVERAGEIFS('Tracking Data'!S$3:S$1000,'Tracking Data'!R$3:R1264,"&gt;="&amp;B266,'Tracking Data'!R$3:R1264,"&lt;="&amp;C266),"")</f>
        <v/>
      </c>
    </row>
    <row r="267" spans="16:16" x14ac:dyDescent="0.25">
      <c r="P267" t="str">
        <f>IFERROR(AVERAGEIFS('Tracking Data'!S$3:S$1000,'Tracking Data'!R$3:R1265,"&gt;="&amp;B267,'Tracking Data'!R$3:R1265,"&lt;="&amp;C267),"")</f>
        <v/>
      </c>
    </row>
    <row r="268" spans="16:16" x14ac:dyDescent="0.25">
      <c r="P268" t="str">
        <f>IFERROR(AVERAGEIFS('Tracking Data'!S$3:S$1000,'Tracking Data'!R$3:R1266,"&gt;="&amp;B268,'Tracking Data'!R$3:R1266,"&lt;="&amp;C268),"")</f>
        <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I96"/>
  <sheetViews>
    <sheetView workbookViewId="0">
      <selection sqref="A1:A2"/>
    </sheetView>
  </sheetViews>
  <sheetFormatPr defaultRowHeight="15" x14ac:dyDescent="0.25"/>
  <cols>
    <col min="5" max="5" width="9.7109375" bestFit="1" customWidth="1"/>
    <col min="6" max="7" width="9.7109375" customWidth="1"/>
    <col min="8" max="8" width="10" customWidth="1"/>
    <col min="9" max="9" width="12.5703125" bestFit="1" customWidth="1"/>
  </cols>
  <sheetData>
    <row r="1" spans="1:9" x14ac:dyDescent="0.25">
      <c r="A1" s="125" t="s">
        <v>1</v>
      </c>
      <c r="B1" s="125" t="s">
        <v>2</v>
      </c>
      <c r="C1" s="125" t="s">
        <v>3</v>
      </c>
      <c r="D1" s="125" t="s">
        <v>4</v>
      </c>
      <c r="E1" s="125" t="s">
        <v>5</v>
      </c>
      <c r="F1" s="130" t="s">
        <v>45</v>
      </c>
      <c r="G1" s="130" t="s">
        <v>39</v>
      </c>
      <c r="H1" s="130" t="s">
        <v>46</v>
      </c>
      <c r="I1" s="125" t="s">
        <v>47</v>
      </c>
    </row>
    <row r="2" spans="1:9" x14ac:dyDescent="0.25">
      <c r="A2" s="125" t="s">
        <v>1</v>
      </c>
      <c r="B2" s="125"/>
      <c r="C2" s="125"/>
      <c r="D2" s="125"/>
      <c r="E2" s="125"/>
      <c r="F2" s="130"/>
      <c r="G2" s="130"/>
      <c r="H2" s="130"/>
      <c r="I2" s="125"/>
    </row>
    <row r="3" spans="1:9" ht="14.45" x14ac:dyDescent="0.3">
      <c r="A3" t="str">
        <f>IF('Tracking Data'!D3&lt;&gt;"",'Tracking Data'!D3,"")</f>
        <v>SPM1</v>
      </c>
      <c r="B3" t="str">
        <f>IF('Tracking Data'!E3&lt;&gt;"",'Tracking Data'!E3,"")</f>
        <v>Sample Task 1</v>
      </c>
      <c r="C3" t="str">
        <f>IF('Tracking Data'!G3&lt;&gt;"",'Tracking Data'!G3,"")</f>
        <v>Standard</v>
      </c>
      <c r="D3" t="str">
        <f>IF('Tracking Data'!H3&lt;&gt;"",'Tracking Data'!H3,"")</f>
        <v>S</v>
      </c>
      <c r="E3" s="4">
        <f>IF('Tracking Data'!K3&lt;&gt;"",'Tracking Data'!K3,"")</f>
        <v>42802</v>
      </c>
      <c r="F3" s="25">
        <f>IF(D3&lt;&gt;"",IF(D3="XS",1,IF(D3="S",2,IF(D3="M",3,IF(D3="L",5,10)))),"")</f>
        <v>2</v>
      </c>
      <c r="G3" s="4">
        <f>WORKDAY(E3,F3)</f>
        <v>42804</v>
      </c>
      <c r="H3" s="4">
        <f ca="1">IF(E3&lt;&gt;"",IF('Tracking Data'!R3&lt;&gt;"",'Tracking Data'!R3,TODAY()),"")</f>
        <v>42815</v>
      </c>
      <c r="I3">
        <f ca="1">IF(H3&lt;&gt;"",NETWORKDAYS(E3,H3),"")</f>
        <v>10</v>
      </c>
    </row>
    <row r="4" spans="1:9" ht="14.45" x14ac:dyDescent="0.3">
      <c r="A4" t="str">
        <f>IF('Tracking Data'!D4&lt;&gt;"",'Tracking Data'!D4,"")</f>
        <v>SPM2</v>
      </c>
      <c r="B4" t="str">
        <f>IF('Tracking Data'!E4&lt;&gt;"",'Tracking Data'!E4,"")</f>
        <v>Sample Task 2</v>
      </c>
      <c r="C4" t="str">
        <f>IF('Tracking Data'!G4&lt;&gt;"",'Tracking Data'!G4,"")</f>
        <v>Standard</v>
      </c>
      <c r="D4" t="str">
        <f>IF('Tracking Data'!H4&lt;&gt;"",'Tracking Data'!H4,"")</f>
        <v>S</v>
      </c>
      <c r="E4" s="4">
        <f>IF('Tracking Data'!K4&lt;&gt;"",'Tracking Data'!K4,"")</f>
        <v>42802</v>
      </c>
      <c r="F4" s="25">
        <f t="shared" ref="F4:F14" si="0">IF(D4&lt;&gt;"",IF(D4="XS",1,IF(D4="S",2,IF(D4="M",3,IF(D4="L",5,10)))),"")</f>
        <v>2</v>
      </c>
      <c r="G4" s="4">
        <f t="shared" ref="G4:G14" si="1">WORKDAY(E4,F4)</f>
        <v>42804</v>
      </c>
      <c r="H4" s="4">
        <f ca="1">IF(E4&lt;&gt;"",IF('Tracking Data'!R4&lt;&gt;"",'Tracking Data'!R4,TODAY()),"")</f>
        <v>42815</v>
      </c>
      <c r="I4">
        <f t="shared" ref="I4:I17" ca="1" si="2">IF(H4&lt;&gt;"",NETWORKDAYS(E4,H4),"")</f>
        <v>10</v>
      </c>
    </row>
    <row r="5" spans="1:9" ht="14.45" x14ac:dyDescent="0.3">
      <c r="A5" t="str">
        <f>IF('Tracking Data'!D5&lt;&gt;"",'Tracking Data'!D5,"")</f>
        <v>SPM3</v>
      </c>
      <c r="B5" t="str">
        <f>IF('Tracking Data'!E5&lt;&gt;"",'Tracking Data'!E5,"")</f>
        <v>Sample Task 3</v>
      </c>
      <c r="C5" t="str">
        <f>IF('Tracking Data'!G5&lt;&gt;"",'Tracking Data'!G5,"")</f>
        <v>Standard</v>
      </c>
      <c r="D5" t="str">
        <f>IF('Tracking Data'!H5&lt;&gt;"",'Tracking Data'!H5,"")</f>
        <v>S</v>
      </c>
      <c r="E5" s="4">
        <f>IF('Tracking Data'!K5&lt;&gt;"",'Tracking Data'!K5,"")</f>
        <v>42802</v>
      </c>
      <c r="F5" s="25">
        <f t="shared" si="0"/>
        <v>2</v>
      </c>
      <c r="G5" s="4">
        <f t="shared" si="1"/>
        <v>42804</v>
      </c>
      <c r="H5" s="4">
        <f ca="1">IF(E5&lt;&gt;"",IF('Tracking Data'!R5&lt;&gt;"",'Tracking Data'!R5,TODAY()),"")</f>
        <v>42815</v>
      </c>
      <c r="I5">
        <f t="shared" ca="1" si="2"/>
        <v>10</v>
      </c>
    </row>
    <row r="6" spans="1:9" ht="14.45" x14ac:dyDescent="0.3">
      <c r="A6" t="str">
        <f>IF('Tracking Data'!D6&lt;&gt;"",'Tracking Data'!D6,"")</f>
        <v>SPM4</v>
      </c>
      <c r="B6" t="str">
        <f>IF('Tracking Data'!E6&lt;&gt;"",'Tracking Data'!E6,"")</f>
        <v>Sample Task 4</v>
      </c>
      <c r="C6" t="str">
        <f>IF('Tracking Data'!G6&lt;&gt;"",'Tracking Data'!G6,"")</f>
        <v>Standard</v>
      </c>
      <c r="D6" t="str">
        <f>IF('Tracking Data'!H6&lt;&gt;"",'Tracking Data'!H6,"")</f>
        <v>L</v>
      </c>
      <c r="E6" s="4">
        <f>IF('Tracking Data'!K6&lt;&gt;"",'Tracking Data'!K6,"")</f>
        <v>42797</v>
      </c>
      <c r="F6" s="25">
        <f t="shared" si="0"/>
        <v>5</v>
      </c>
      <c r="G6" s="4">
        <f t="shared" si="1"/>
        <v>42804</v>
      </c>
      <c r="H6" s="4">
        <f ca="1">IF(E6&lt;&gt;"",IF('Tracking Data'!R6&lt;&gt;"",'Tracking Data'!R6,TODAY()),"")</f>
        <v>42815</v>
      </c>
      <c r="I6">
        <f t="shared" ca="1" si="2"/>
        <v>13</v>
      </c>
    </row>
    <row r="7" spans="1:9" ht="14.45" x14ac:dyDescent="0.3">
      <c r="A7" t="str">
        <f>IF('Tracking Data'!D7&lt;&gt;"",'Tracking Data'!D7,"")</f>
        <v>SPM5</v>
      </c>
      <c r="B7" t="str">
        <f>IF('Tracking Data'!E7&lt;&gt;"",'Tracking Data'!E7,"")</f>
        <v>Sample Task 5</v>
      </c>
      <c r="C7" t="str">
        <f>IF('Tracking Data'!G7&lt;&gt;"",'Tracking Data'!G7,"")</f>
        <v>Standard</v>
      </c>
      <c r="D7" t="str">
        <f>IF('Tracking Data'!H7&lt;&gt;"",'Tracking Data'!H7,"")</f>
        <v>M</v>
      </c>
      <c r="E7" s="4">
        <f>IF('Tracking Data'!K7&lt;&gt;"",'Tracking Data'!K7,"")</f>
        <v>42797</v>
      </c>
      <c r="F7" s="25">
        <f t="shared" si="0"/>
        <v>3</v>
      </c>
      <c r="G7" s="4">
        <f t="shared" si="1"/>
        <v>42802</v>
      </c>
      <c r="H7" s="4">
        <f ca="1">IF(E7&lt;&gt;"",IF('Tracking Data'!R7&lt;&gt;"",'Tracking Data'!R7,TODAY()),"")</f>
        <v>42802</v>
      </c>
      <c r="I7">
        <f t="shared" ca="1" si="2"/>
        <v>4</v>
      </c>
    </row>
    <row r="8" spans="1:9" ht="14.45" x14ac:dyDescent="0.3">
      <c r="A8" t="str">
        <f>IF('Tracking Data'!D8&lt;&gt;"",'Tracking Data'!D8,"")</f>
        <v>SPM6</v>
      </c>
      <c r="B8" t="str">
        <f>IF('Tracking Data'!E8&lt;&gt;"",'Tracking Data'!E8,"")</f>
        <v>Sample Task 6</v>
      </c>
      <c r="C8" t="str">
        <f>IF('Tracking Data'!G8&lt;&gt;"",'Tracking Data'!G8,"")</f>
        <v>Standard</v>
      </c>
      <c r="D8" t="str">
        <f>IF('Tracking Data'!H8&lt;&gt;"",'Tracking Data'!H8,"")</f>
        <v>XS</v>
      </c>
      <c r="E8" s="4">
        <f>IF('Tracking Data'!K8&lt;&gt;"",'Tracking Data'!K8,"")</f>
        <v>42800</v>
      </c>
      <c r="F8" s="25">
        <f t="shared" si="0"/>
        <v>1</v>
      </c>
      <c r="G8" s="4">
        <f t="shared" si="1"/>
        <v>42801</v>
      </c>
      <c r="H8" s="4">
        <f ca="1">IF(E8&lt;&gt;"",IF('Tracking Data'!R8&lt;&gt;"",'Tracking Data'!R8,TODAY()),"")</f>
        <v>42800</v>
      </c>
      <c r="I8">
        <f t="shared" ca="1" si="2"/>
        <v>1</v>
      </c>
    </row>
    <row r="9" spans="1:9" ht="14.45" x14ac:dyDescent="0.3">
      <c r="A9" t="str">
        <f>IF('Tracking Data'!D9&lt;&gt;"",'Tracking Data'!D9,"")</f>
        <v>SPM7</v>
      </c>
      <c r="B9" t="str">
        <f>IF('Tracking Data'!E9&lt;&gt;"",'Tracking Data'!E9,"")</f>
        <v>Sample Task 7</v>
      </c>
      <c r="C9" t="str">
        <f>IF('Tracking Data'!G9&lt;&gt;"",'Tracking Data'!G9,"")</f>
        <v>Standard</v>
      </c>
      <c r="D9" t="str">
        <f>IF('Tracking Data'!H9&lt;&gt;"",'Tracking Data'!H9,"")</f>
        <v>M</v>
      </c>
      <c r="E9" s="4">
        <f>IF('Tracking Data'!K9&lt;&gt;"",'Tracking Data'!K9,"")</f>
        <v>42796</v>
      </c>
      <c r="F9" s="25">
        <f t="shared" si="0"/>
        <v>3</v>
      </c>
      <c r="G9" s="4">
        <f t="shared" si="1"/>
        <v>42801</v>
      </c>
      <c r="H9" s="4">
        <f ca="1">IF(E9&lt;&gt;"",IF('Tracking Data'!R9&lt;&gt;"",'Tracking Data'!R9,TODAY()),"")</f>
        <v>42799</v>
      </c>
      <c r="I9">
        <f t="shared" ca="1" si="2"/>
        <v>2</v>
      </c>
    </row>
    <row r="10" spans="1:9" ht="14.45" x14ac:dyDescent="0.3">
      <c r="A10" t="str">
        <f>IF('Tracking Data'!D10&lt;&gt;"",'Tracking Data'!D10,"")</f>
        <v>SPM8</v>
      </c>
      <c r="B10" t="str">
        <f>IF('Tracking Data'!E10&lt;&gt;"",'Tracking Data'!E10,"")</f>
        <v>Sample Task 8</v>
      </c>
      <c r="C10" t="str">
        <f>IF('Tracking Data'!G10&lt;&gt;"",'Tracking Data'!G10,"")</f>
        <v>Standard</v>
      </c>
      <c r="D10" t="str">
        <f>IF('Tracking Data'!H10&lt;&gt;"",'Tracking Data'!H10,"")</f>
        <v>M</v>
      </c>
      <c r="E10" s="4">
        <f>IF('Tracking Data'!K10&lt;&gt;"",'Tracking Data'!K10,"")</f>
        <v>42803</v>
      </c>
      <c r="F10" s="25">
        <f t="shared" si="0"/>
        <v>3</v>
      </c>
      <c r="G10" s="4">
        <f t="shared" si="1"/>
        <v>42808</v>
      </c>
      <c r="H10" s="4">
        <f ca="1">IF(E10&lt;&gt;"",IF('Tracking Data'!R10&lt;&gt;"",'Tracking Data'!R10,TODAY()),"")</f>
        <v>42815</v>
      </c>
      <c r="I10">
        <f t="shared" ca="1" si="2"/>
        <v>9</v>
      </c>
    </row>
    <row r="11" spans="1:9" ht="14.45" x14ac:dyDescent="0.3">
      <c r="A11" t="str">
        <f>IF('Tracking Data'!D11&lt;&gt;"",'Tracking Data'!D11,"")</f>
        <v>SPM9</v>
      </c>
      <c r="B11" t="str">
        <f>IF('Tracking Data'!E11&lt;&gt;"",'Tracking Data'!E11,"")</f>
        <v>Sample Task 9</v>
      </c>
      <c r="C11" t="str">
        <f>IF('Tracking Data'!G11&lt;&gt;"",'Tracking Data'!G11,"")</f>
        <v>Standard</v>
      </c>
      <c r="D11" t="str">
        <f>IF('Tracking Data'!H11&lt;&gt;"",'Tracking Data'!H11,"")</f>
        <v>XL</v>
      </c>
      <c r="E11" s="4">
        <f>IF('Tracking Data'!K11&lt;&gt;"",'Tracking Data'!K11,"")</f>
        <v>42808</v>
      </c>
      <c r="F11" s="25">
        <f t="shared" si="0"/>
        <v>10</v>
      </c>
      <c r="G11" s="4">
        <f t="shared" si="1"/>
        <v>42822</v>
      </c>
      <c r="H11" s="4">
        <f ca="1">IF(E11&lt;&gt;"",IF('Tracking Data'!R11&lt;&gt;"",'Tracking Data'!R11,TODAY()),"")</f>
        <v>42815</v>
      </c>
      <c r="I11">
        <f t="shared" ca="1" si="2"/>
        <v>6</v>
      </c>
    </row>
    <row r="12" spans="1:9" ht="14.45" x14ac:dyDescent="0.3">
      <c r="A12" t="str">
        <f>IF('Tracking Data'!D12&lt;&gt;"",'Tracking Data'!D12,"")</f>
        <v>SPM10</v>
      </c>
      <c r="B12" t="str">
        <f>IF('Tracking Data'!E12&lt;&gt;"",'Tracking Data'!E12,"")</f>
        <v>Sample Task 10</v>
      </c>
      <c r="C12" t="str">
        <f>IF('Tracking Data'!G12&lt;&gt;"",'Tracking Data'!G12,"")</f>
        <v>Standard</v>
      </c>
      <c r="D12" t="str">
        <f>IF('Tracking Data'!H12&lt;&gt;"",'Tracking Data'!H12,"")</f>
        <v>L</v>
      </c>
      <c r="E12" s="4">
        <f>IF('Tracking Data'!K12&lt;&gt;"",'Tracking Data'!K12,"")</f>
        <v>42808</v>
      </c>
      <c r="F12" s="25">
        <f t="shared" si="0"/>
        <v>5</v>
      </c>
      <c r="G12" s="4">
        <f t="shared" si="1"/>
        <v>42815</v>
      </c>
      <c r="H12" s="4">
        <f ca="1">IF(E12&lt;&gt;"",IF('Tracking Data'!R12&lt;&gt;"",'Tracking Data'!R12,TODAY()),"")</f>
        <v>42815</v>
      </c>
      <c r="I12">
        <f t="shared" ca="1" si="2"/>
        <v>6</v>
      </c>
    </row>
    <row r="13" spans="1:9" ht="14.45" x14ac:dyDescent="0.3">
      <c r="A13" t="str">
        <f>IF('Tracking Data'!D13&lt;&gt;"",'Tracking Data'!D13,"")</f>
        <v>SPM11</v>
      </c>
      <c r="B13" t="str">
        <f>IF('Tracking Data'!E13&lt;&gt;"",'Tracking Data'!E13,"")</f>
        <v>Sample Task 11</v>
      </c>
      <c r="C13" t="str">
        <f>IF('Tracking Data'!G13&lt;&gt;"",'Tracking Data'!G13,"")</f>
        <v>Standard</v>
      </c>
      <c r="D13" t="str">
        <f>IF('Tracking Data'!H13&lt;&gt;"",'Tracking Data'!H13,"")</f>
        <v>M</v>
      </c>
      <c r="E13" s="4">
        <f>IF('Tracking Data'!K13&lt;&gt;"",'Tracking Data'!K13,"")</f>
        <v>42808</v>
      </c>
      <c r="F13" s="25">
        <f t="shared" si="0"/>
        <v>3</v>
      </c>
      <c r="G13" s="4">
        <f t="shared" si="1"/>
        <v>42811</v>
      </c>
      <c r="H13" s="4">
        <f ca="1">IF(E13&lt;&gt;"",IF('Tracking Data'!R13&lt;&gt;"",'Tracking Data'!R13,TODAY()),"")</f>
        <v>42815</v>
      </c>
      <c r="I13">
        <f t="shared" ca="1" si="2"/>
        <v>6</v>
      </c>
    </row>
    <row r="14" spans="1:9" ht="14.45" x14ac:dyDescent="0.3">
      <c r="A14" t="str">
        <f>IF('Tracking Data'!D14&lt;&gt;"",'Tracking Data'!D14,"")</f>
        <v>SPM12</v>
      </c>
      <c r="B14" t="str">
        <f>IF('Tracking Data'!E14&lt;&gt;"",'Tracking Data'!E14,"")</f>
        <v>Sample Task 12</v>
      </c>
      <c r="C14" t="str">
        <f>IF('Tracking Data'!G14&lt;&gt;"",'Tracking Data'!G14,"")</f>
        <v>Fixed Date</v>
      </c>
      <c r="D14" t="str">
        <f>IF('Tracking Data'!H14&lt;&gt;"",'Tracking Data'!H14,"")</f>
        <v>L</v>
      </c>
      <c r="E14" s="4">
        <f>IF('Tracking Data'!K14&lt;&gt;"",'Tracking Data'!K14,"")</f>
        <v>42808</v>
      </c>
      <c r="F14" s="25">
        <f t="shared" si="0"/>
        <v>5</v>
      </c>
      <c r="G14" s="4">
        <f t="shared" si="1"/>
        <v>42815</v>
      </c>
      <c r="H14" s="4">
        <f ca="1">IF(E14&lt;&gt;"",IF('Tracking Data'!R14&lt;&gt;"",'Tracking Data'!R14,TODAY()),"")</f>
        <v>42815</v>
      </c>
      <c r="I14">
        <f t="shared" ca="1" si="2"/>
        <v>6</v>
      </c>
    </row>
    <row r="15" spans="1:9" ht="14.45" x14ac:dyDescent="0.3">
      <c r="A15" t="str">
        <f>IF('Tracking Data'!D15&lt;&gt;"",'Tracking Data'!D15,"")</f>
        <v>SPM13</v>
      </c>
      <c r="B15" t="str">
        <f>IF('Tracking Data'!E15&lt;&gt;"",'Tracking Data'!E15,"")</f>
        <v>Sample Task 13</v>
      </c>
      <c r="C15" t="str">
        <f>IF('Tracking Data'!G15&lt;&gt;"",'Tracking Data'!G15,"")</f>
        <v/>
      </c>
      <c r="D15" t="str">
        <f>IF('Tracking Data'!H15&lt;&gt;"",'Tracking Data'!H15,"")</f>
        <v>XL</v>
      </c>
      <c r="E15" s="4" t="str">
        <f>IF('Tracking Data'!K15&lt;&gt;"",'Tracking Data'!K15,"")</f>
        <v/>
      </c>
      <c r="F15" s="4"/>
      <c r="G15" s="4"/>
      <c r="H15" s="4" t="str">
        <f ca="1">IF(E15&lt;&gt;"",IF('Tracking Data'!R15&lt;&gt;"",'Tracking Data'!R15,TODAY()),"")</f>
        <v/>
      </c>
      <c r="I15" t="str">
        <f t="shared" ca="1" si="2"/>
        <v/>
      </c>
    </row>
    <row r="16" spans="1:9" ht="14.45" x14ac:dyDescent="0.3">
      <c r="A16" t="str">
        <f>IF('Tracking Data'!D16&lt;&gt;"",'Tracking Data'!D16,"")</f>
        <v>SPM14</v>
      </c>
      <c r="B16" t="str">
        <f>IF('Tracking Data'!E16&lt;&gt;"",'Tracking Data'!E16,"")</f>
        <v>Sample Task 14</v>
      </c>
      <c r="C16" t="str">
        <f>IF('Tracking Data'!G16&lt;&gt;"",'Tracking Data'!G16,"")</f>
        <v/>
      </c>
      <c r="D16" t="str">
        <f>IF('Tracking Data'!H16&lt;&gt;"",'Tracking Data'!H16,"")</f>
        <v>XL</v>
      </c>
      <c r="E16" s="4" t="str">
        <f>IF('Tracking Data'!K16&lt;&gt;"",'Tracking Data'!K16,"")</f>
        <v/>
      </c>
      <c r="F16" s="4"/>
      <c r="G16" s="4"/>
      <c r="H16" s="4" t="str">
        <f ca="1">IF(E16&lt;&gt;"",IF('Tracking Data'!R16&lt;&gt;"",'Tracking Data'!R16,TODAY()),"")</f>
        <v/>
      </c>
      <c r="I16" t="str">
        <f t="shared" ca="1" si="2"/>
        <v/>
      </c>
    </row>
    <row r="17" spans="1:9" ht="14.45" x14ac:dyDescent="0.3">
      <c r="A17" t="str">
        <f>IF('Tracking Data'!D17&lt;&gt;"",'Tracking Data'!D17,"")</f>
        <v>SPM15</v>
      </c>
      <c r="B17" t="str">
        <f>IF('Tracking Data'!E17&lt;&gt;"",'Tracking Data'!E17,"")</f>
        <v>Sample Task 15</v>
      </c>
      <c r="C17" t="str">
        <f>IF('Tracking Data'!G17&lt;&gt;"",'Tracking Data'!G17,"")</f>
        <v/>
      </c>
      <c r="D17" t="str">
        <f>IF('Tracking Data'!H17&lt;&gt;"",'Tracking Data'!H17,"")</f>
        <v>L</v>
      </c>
      <c r="E17" s="4" t="str">
        <f>IF('Tracking Data'!K17&lt;&gt;"",'Tracking Data'!K17,"")</f>
        <v/>
      </c>
      <c r="F17" s="4"/>
      <c r="G17" s="4"/>
      <c r="H17" s="4" t="str">
        <f ca="1">IF(E17&lt;&gt;"",IF('Tracking Data'!R17&lt;&gt;"",'Tracking Data'!R17,TODAY()),"")</f>
        <v/>
      </c>
      <c r="I17" t="str">
        <f t="shared" ca="1" si="2"/>
        <v/>
      </c>
    </row>
    <row r="18" spans="1:9" ht="14.45" x14ac:dyDescent="0.3">
      <c r="A18" t="str">
        <f>IF('Tracking Data'!D18&lt;&gt;"",'Tracking Data'!D18,"")</f>
        <v>SPM16</v>
      </c>
      <c r="B18" t="str">
        <f>IF('Tracking Data'!E18&lt;&gt;"",'Tracking Data'!E18,"")</f>
        <v>Sample Task 16</v>
      </c>
      <c r="C18" t="str">
        <f>IF('Tracking Data'!G18&lt;&gt;"",'Tracking Data'!G18,"")</f>
        <v/>
      </c>
      <c r="D18" t="str">
        <f>IF('Tracking Data'!H18&lt;&gt;"",'Tracking Data'!H18,"")</f>
        <v>L</v>
      </c>
      <c r="E18" s="4" t="str">
        <f>IF('Tracking Data'!K18&lt;&gt;"",'Tracking Data'!K18,"")</f>
        <v/>
      </c>
      <c r="F18" s="4"/>
      <c r="G18" s="4"/>
      <c r="H18" s="4" t="str">
        <f ca="1">IF(E18&lt;&gt;"",IF('Tracking Data'!R18&lt;&gt;"",'Tracking Data'!R18,TODAY()),"")</f>
        <v/>
      </c>
      <c r="I18" t="str">
        <f t="shared" ref="I18:I81" ca="1" si="3">IF(H18&lt;&gt;"",NETWORKDAYS(E18,H18),"")</f>
        <v/>
      </c>
    </row>
    <row r="19" spans="1:9" ht="14.45" x14ac:dyDescent="0.3">
      <c r="A19" t="str">
        <f>IF('Tracking Data'!D19&lt;&gt;"",'Tracking Data'!D19,"")</f>
        <v>SPM17</v>
      </c>
      <c r="B19" t="str">
        <f>IF('Tracking Data'!E19&lt;&gt;"",'Tracking Data'!E19,"")</f>
        <v>Sample Task 17</v>
      </c>
      <c r="C19" t="str">
        <f>IF('Tracking Data'!G19&lt;&gt;"",'Tracking Data'!G19,"")</f>
        <v/>
      </c>
      <c r="D19" t="str">
        <f>IF('Tracking Data'!H19&lt;&gt;"",'Tracking Data'!H19,"")</f>
        <v>XL</v>
      </c>
      <c r="E19" s="4" t="str">
        <f>IF('Tracking Data'!K19&lt;&gt;"",'Tracking Data'!K19,"")</f>
        <v/>
      </c>
      <c r="F19" s="4"/>
      <c r="G19" s="4"/>
      <c r="H19" s="4" t="str">
        <f ca="1">IF(E19&lt;&gt;"",IF('Tracking Data'!R19&lt;&gt;"",'Tracking Data'!R19,TODAY()),"")</f>
        <v/>
      </c>
      <c r="I19" t="str">
        <f t="shared" ca="1" si="3"/>
        <v/>
      </c>
    </row>
    <row r="20" spans="1:9" ht="14.45" x14ac:dyDescent="0.3">
      <c r="A20" t="str">
        <f>IF('Tracking Data'!D20&lt;&gt;"",'Tracking Data'!D20,"")</f>
        <v>SPM18</v>
      </c>
      <c r="B20" t="str">
        <f>IF('Tracking Data'!E20&lt;&gt;"",'Tracking Data'!E20,"")</f>
        <v>Sample Task 18</v>
      </c>
      <c r="C20" t="str">
        <f>IF('Tracking Data'!G20&lt;&gt;"",'Tracking Data'!G20,"")</f>
        <v>Standard</v>
      </c>
      <c r="D20" t="str">
        <f>IF('Tracking Data'!H20&lt;&gt;"",'Tracking Data'!H20,"")</f>
        <v>XL</v>
      </c>
      <c r="E20" s="4">
        <f>IF('Tracking Data'!K20&lt;&gt;"",'Tracking Data'!K20,"")</f>
        <v>42809</v>
      </c>
      <c r="F20" s="4"/>
      <c r="G20" s="4"/>
      <c r="H20" s="4">
        <f ca="1">IF(E20&lt;&gt;"",IF('Tracking Data'!R20&lt;&gt;"",'Tracking Data'!R20,TODAY()),"")</f>
        <v>42815</v>
      </c>
      <c r="I20">
        <f t="shared" ca="1" si="3"/>
        <v>5</v>
      </c>
    </row>
    <row r="21" spans="1:9" ht="14.45" x14ac:dyDescent="0.3">
      <c r="A21" t="str">
        <f>IF('Tracking Data'!D21&lt;&gt;"",'Tracking Data'!D21,"")</f>
        <v>SPM19</v>
      </c>
      <c r="B21" t="str">
        <f>IF('Tracking Data'!E21&lt;&gt;"",'Tracking Data'!E21,"")</f>
        <v>Sample Task 19</v>
      </c>
      <c r="C21" t="str">
        <f>IF('Tracking Data'!G21&lt;&gt;"",'Tracking Data'!G21,"")</f>
        <v/>
      </c>
      <c r="D21" t="str">
        <f>IF('Tracking Data'!H21&lt;&gt;"",'Tracking Data'!H21,"")</f>
        <v>L</v>
      </c>
      <c r="E21" s="4" t="str">
        <f>IF('Tracking Data'!K21&lt;&gt;"",'Tracking Data'!K21,"")</f>
        <v/>
      </c>
      <c r="F21" s="4"/>
      <c r="G21" s="4"/>
      <c r="H21" s="4" t="str">
        <f ca="1">IF(E21&lt;&gt;"",IF('Tracking Data'!R21&lt;&gt;"",'Tracking Data'!R21,TODAY()),"")</f>
        <v/>
      </c>
      <c r="I21" t="str">
        <f t="shared" ca="1" si="3"/>
        <v/>
      </c>
    </row>
    <row r="22" spans="1:9" ht="14.45" x14ac:dyDescent="0.3">
      <c r="A22" t="str">
        <f>IF('Tracking Data'!D22&lt;&gt;"",'Tracking Data'!D22,"")</f>
        <v>SPM20</v>
      </c>
      <c r="B22" t="str">
        <f>IF('Tracking Data'!E22&lt;&gt;"",'Tracking Data'!E22,"")</f>
        <v>Sample Task 20</v>
      </c>
      <c r="C22" t="str">
        <f>IF('Tracking Data'!G22&lt;&gt;"",'Tracking Data'!G22,"")</f>
        <v>Expedite</v>
      </c>
      <c r="D22" t="str">
        <f>IF('Tracking Data'!H22&lt;&gt;"",'Tracking Data'!H22,"")</f>
        <v>S</v>
      </c>
      <c r="E22" s="4">
        <f>IF('Tracking Data'!K22&lt;&gt;"",'Tracking Data'!K22,"")</f>
        <v>42808</v>
      </c>
      <c r="F22" s="4"/>
      <c r="G22" s="4"/>
      <c r="H22" s="4">
        <f ca="1">IF(E22&lt;&gt;"",IF('Tracking Data'!R22&lt;&gt;"",'Tracking Data'!R22,TODAY()),"")</f>
        <v>42809</v>
      </c>
      <c r="I22">
        <f t="shared" ca="1" si="3"/>
        <v>2</v>
      </c>
    </row>
    <row r="23" spans="1:9" ht="14.45" x14ac:dyDescent="0.3">
      <c r="A23" t="str">
        <f>IF('Tracking Data'!D23&lt;&gt;"",'Tracking Data'!D23,"")</f>
        <v>SPM21</v>
      </c>
      <c r="B23" t="str">
        <f>IF('Tracking Data'!E23&lt;&gt;"",'Tracking Data'!E23,"")</f>
        <v>Sample Task 21</v>
      </c>
      <c r="C23" t="str">
        <f>IF('Tracking Data'!G23&lt;&gt;"",'Tracking Data'!G23,"")</f>
        <v>Expedite</v>
      </c>
      <c r="D23" t="str">
        <f>IF('Tracking Data'!H23&lt;&gt;"",'Tracking Data'!H23,"")</f>
        <v>S</v>
      </c>
      <c r="E23" s="4">
        <f>IF('Tracking Data'!K23&lt;&gt;"",'Tracking Data'!K23,"")</f>
        <v>42808</v>
      </c>
      <c r="F23" s="4"/>
      <c r="G23" s="4"/>
      <c r="H23" s="4">
        <f ca="1">IF(E23&lt;&gt;"",IF('Tracking Data'!R23&lt;&gt;"",'Tracking Data'!R23,TODAY()),"")</f>
        <v>42809</v>
      </c>
      <c r="I23">
        <f t="shared" ca="1" si="3"/>
        <v>2</v>
      </c>
    </row>
    <row r="24" spans="1:9" ht="14.45" x14ac:dyDescent="0.3">
      <c r="A24" t="str">
        <f>IF('Tracking Data'!D24&lt;&gt;"",'Tracking Data'!D24,"")</f>
        <v/>
      </c>
      <c r="B24" t="str">
        <f>IF('Tracking Data'!E24&lt;&gt;"",'Tracking Data'!E24,"")</f>
        <v/>
      </c>
      <c r="C24" t="str">
        <f>IF('Tracking Data'!G24&lt;&gt;"",'Tracking Data'!G24,"")</f>
        <v/>
      </c>
      <c r="D24" t="str">
        <f>IF('Tracking Data'!H24&lt;&gt;"",'Tracking Data'!H24,"")</f>
        <v/>
      </c>
      <c r="E24" s="4" t="str">
        <f>IF('Tracking Data'!K24&lt;&gt;"",'Tracking Data'!K24,"")</f>
        <v/>
      </c>
      <c r="F24" s="4"/>
      <c r="G24" s="4"/>
      <c r="H24" s="4" t="str">
        <f ca="1">IF(E24&lt;&gt;"",IF('Tracking Data'!R24&lt;&gt;"",'Tracking Data'!R24,TODAY()),"")</f>
        <v/>
      </c>
      <c r="I24" t="str">
        <f t="shared" ca="1" si="3"/>
        <v/>
      </c>
    </row>
    <row r="25" spans="1:9" x14ac:dyDescent="0.25">
      <c r="A25" t="str">
        <f>IF('Tracking Data'!D25&lt;&gt;"",'Tracking Data'!D25,"")</f>
        <v/>
      </c>
      <c r="B25" t="str">
        <f>IF('Tracking Data'!E25&lt;&gt;"",'Tracking Data'!E25,"")</f>
        <v/>
      </c>
      <c r="C25" t="str">
        <f>IF('Tracking Data'!G25&lt;&gt;"",'Tracking Data'!G25,"")</f>
        <v/>
      </c>
      <c r="D25" t="str">
        <f>IF('Tracking Data'!H25&lt;&gt;"",'Tracking Data'!H25,"")</f>
        <v/>
      </c>
      <c r="E25" s="4" t="str">
        <f>IF('Tracking Data'!K25&lt;&gt;"",'Tracking Data'!K25,"")</f>
        <v/>
      </c>
      <c r="F25" s="4"/>
      <c r="G25" s="4"/>
      <c r="H25" s="4" t="str">
        <f ca="1">IF(E25&lt;&gt;"",IF('Tracking Data'!R25&lt;&gt;"",'Tracking Data'!R25,TODAY()),"")</f>
        <v/>
      </c>
      <c r="I25" t="str">
        <f t="shared" ca="1" si="3"/>
        <v/>
      </c>
    </row>
    <row r="26" spans="1:9" x14ac:dyDescent="0.25">
      <c r="A26" t="str">
        <f>IF('Tracking Data'!D26&lt;&gt;"",'Tracking Data'!D26,"")</f>
        <v/>
      </c>
      <c r="B26" t="str">
        <f>IF('Tracking Data'!E26&lt;&gt;"",'Tracking Data'!E26,"")</f>
        <v/>
      </c>
      <c r="C26" t="str">
        <f>IF('Tracking Data'!G26&lt;&gt;"",'Tracking Data'!G26,"")</f>
        <v/>
      </c>
      <c r="D26" t="str">
        <f>IF('Tracking Data'!H26&lt;&gt;"",'Tracking Data'!H26,"")</f>
        <v/>
      </c>
      <c r="E26" s="4" t="str">
        <f>IF('Tracking Data'!K26&lt;&gt;"",'Tracking Data'!K26,"")</f>
        <v/>
      </c>
      <c r="F26" s="4"/>
      <c r="G26" s="4"/>
      <c r="H26" s="4" t="str">
        <f ca="1">IF(E26&lt;&gt;"",IF('Tracking Data'!R26&lt;&gt;"",'Tracking Data'!R26,TODAY()),"")</f>
        <v/>
      </c>
      <c r="I26" t="str">
        <f t="shared" ca="1" si="3"/>
        <v/>
      </c>
    </row>
    <row r="27" spans="1:9" x14ac:dyDescent="0.25">
      <c r="A27" t="str">
        <f>IF('Tracking Data'!D27&lt;&gt;"",'Tracking Data'!D27,"")</f>
        <v/>
      </c>
      <c r="B27" t="str">
        <f>IF('Tracking Data'!E27&lt;&gt;"",'Tracking Data'!E27,"")</f>
        <v/>
      </c>
      <c r="C27" t="str">
        <f>IF('Tracking Data'!G27&lt;&gt;"",'Tracking Data'!G27,"")</f>
        <v/>
      </c>
      <c r="D27" t="str">
        <f>IF('Tracking Data'!H27&lt;&gt;"",'Tracking Data'!H27,"")</f>
        <v/>
      </c>
      <c r="E27" s="4" t="str">
        <f>IF('Tracking Data'!K27&lt;&gt;"",'Tracking Data'!K27,"")</f>
        <v/>
      </c>
      <c r="F27" s="4"/>
      <c r="G27" s="4"/>
      <c r="H27" s="4" t="str">
        <f ca="1">IF(E27&lt;&gt;"",IF('Tracking Data'!R27&lt;&gt;"",'Tracking Data'!R27,TODAY()),"")</f>
        <v/>
      </c>
      <c r="I27" t="str">
        <f t="shared" ca="1" si="3"/>
        <v/>
      </c>
    </row>
    <row r="28" spans="1:9" x14ac:dyDescent="0.25">
      <c r="A28" t="str">
        <f>IF('Tracking Data'!D28&lt;&gt;"",'Tracking Data'!D28,"")</f>
        <v/>
      </c>
      <c r="B28" t="str">
        <f>IF('Tracking Data'!E28&lt;&gt;"",'Tracking Data'!E28,"")</f>
        <v/>
      </c>
      <c r="C28" t="str">
        <f>IF('Tracking Data'!G28&lt;&gt;"",'Tracking Data'!G28,"")</f>
        <v/>
      </c>
      <c r="D28" t="str">
        <f>IF('Tracking Data'!H28&lt;&gt;"",'Tracking Data'!H28,"")</f>
        <v/>
      </c>
      <c r="E28" s="4" t="str">
        <f>IF('Tracking Data'!K28&lt;&gt;"",'Tracking Data'!K28,"")</f>
        <v/>
      </c>
      <c r="F28" s="4"/>
      <c r="G28" s="4"/>
      <c r="H28" s="4" t="str">
        <f ca="1">IF(E28&lt;&gt;"",IF('Tracking Data'!R28&lt;&gt;"",'Tracking Data'!R28,TODAY()),"")</f>
        <v/>
      </c>
      <c r="I28" t="str">
        <f t="shared" ca="1" si="3"/>
        <v/>
      </c>
    </row>
    <row r="29" spans="1:9" x14ac:dyDescent="0.25">
      <c r="A29" t="str">
        <f>IF('Tracking Data'!D29&lt;&gt;"",'Tracking Data'!D29,"")</f>
        <v/>
      </c>
      <c r="B29" t="str">
        <f>IF('Tracking Data'!E29&lt;&gt;"",'Tracking Data'!E29,"")</f>
        <v/>
      </c>
      <c r="C29" t="str">
        <f>IF('Tracking Data'!G29&lt;&gt;"",'Tracking Data'!G29,"")</f>
        <v/>
      </c>
      <c r="D29" t="str">
        <f>IF('Tracking Data'!H29&lt;&gt;"",'Tracking Data'!H29,"")</f>
        <v/>
      </c>
      <c r="E29" s="4" t="str">
        <f>IF('Tracking Data'!K29&lt;&gt;"",'Tracking Data'!K29,"")</f>
        <v/>
      </c>
      <c r="F29" s="4"/>
      <c r="G29" s="4"/>
      <c r="H29" s="4" t="str">
        <f ca="1">IF(E29&lt;&gt;"",IF('Tracking Data'!R29&lt;&gt;"",'Tracking Data'!R29,TODAY()),"")</f>
        <v/>
      </c>
      <c r="I29" t="str">
        <f t="shared" ca="1" si="3"/>
        <v/>
      </c>
    </row>
    <row r="30" spans="1:9" x14ac:dyDescent="0.25">
      <c r="A30" t="str">
        <f>IF('Tracking Data'!D30&lt;&gt;"",'Tracking Data'!D30,"")</f>
        <v/>
      </c>
      <c r="B30" t="str">
        <f>IF('Tracking Data'!E30&lt;&gt;"",'Tracking Data'!E30,"")</f>
        <v/>
      </c>
      <c r="C30" t="str">
        <f>IF('Tracking Data'!G30&lt;&gt;"",'Tracking Data'!G30,"")</f>
        <v/>
      </c>
      <c r="D30" t="str">
        <f>IF('Tracking Data'!H30&lt;&gt;"",'Tracking Data'!H30,"")</f>
        <v/>
      </c>
      <c r="E30" s="4" t="str">
        <f>IF('Tracking Data'!K30&lt;&gt;"",'Tracking Data'!K30,"")</f>
        <v/>
      </c>
      <c r="F30" s="4"/>
      <c r="G30" s="4"/>
      <c r="H30" s="4" t="str">
        <f ca="1">IF(E30&lt;&gt;"",IF('Tracking Data'!R30&lt;&gt;"",'Tracking Data'!R30,TODAY()),"")</f>
        <v/>
      </c>
      <c r="I30" t="str">
        <f t="shared" ca="1" si="3"/>
        <v/>
      </c>
    </row>
    <row r="31" spans="1:9" x14ac:dyDescent="0.25">
      <c r="A31" t="str">
        <f>IF('Tracking Data'!D31&lt;&gt;"",'Tracking Data'!D31,"")</f>
        <v/>
      </c>
      <c r="B31" t="str">
        <f>IF('Tracking Data'!E31&lt;&gt;"",'Tracking Data'!E31,"")</f>
        <v/>
      </c>
      <c r="C31" t="str">
        <f>IF('Tracking Data'!G31&lt;&gt;"",'Tracking Data'!G31,"")</f>
        <v/>
      </c>
      <c r="D31" t="str">
        <f>IF('Tracking Data'!H31&lt;&gt;"",'Tracking Data'!H31,"")</f>
        <v/>
      </c>
      <c r="E31" s="4" t="str">
        <f>IF('Tracking Data'!K31&lt;&gt;"",'Tracking Data'!K31,"")</f>
        <v/>
      </c>
      <c r="F31" s="4"/>
      <c r="G31" s="4"/>
      <c r="H31" s="4" t="str">
        <f ca="1">IF(E31&lt;&gt;"",IF('Tracking Data'!R31&lt;&gt;"",'Tracking Data'!R31,TODAY()),"")</f>
        <v/>
      </c>
      <c r="I31" t="str">
        <f t="shared" ca="1" si="3"/>
        <v/>
      </c>
    </row>
    <row r="32" spans="1:9" x14ac:dyDescent="0.25">
      <c r="A32" t="str">
        <f>IF('Tracking Data'!D32&lt;&gt;"",'Tracking Data'!D32,"")</f>
        <v/>
      </c>
      <c r="B32" t="str">
        <f>IF('Tracking Data'!E32&lt;&gt;"",'Tracking Data'!E32,"")</f>
        <v/>
      </c>
      <c r="C32" t="str">
        <f>IF('Tracking Data'!G32&lt;&gt;"",'Tracking Data'!G32,"")</f>
        <v/>
      </c>
      <c r="D32" t="str">
        <f>IF('Tracking Data'!H32&lt;&gt;"",'Tracking Data'!H32,"")</f>
        <v/>
      </c>
      <c r="E32" s="4" t="str">
        <f>IF('Tracking Data'!K32&lt;&gt;"",'Tracking Data'!K32,"")</f>
        <v/>
      </c>
      <c r="F32" s="4"/>
      <c r="G32" s="4"/>
      <c r="H32" s="4" t="str">
        <f ca="1">IF(E32&lt;&gt;"",IF('Tracking Data'!R32&lt;&gt;"",'Tracking Data'!R32,TODAY()),"")</f>
        <v/>
      </c>
      <c r="I32" t="str">
        <f t="shared" ca="1" si="3"/>
        <v/>
      </c>
    </row>
    <row r="33" spans="1:9" x14ac:dyDescent="0.25">
      <c r="A33" t="str">
        <f>IF('Tracking Data'!D33&lt;&gt;"",'Tracking Data'!D33,"")</f>
        <v/>
      </c>
      <c r="B33" t="str">
        <f>IF('Tracking Data'!E33&lt;&gt;"",'Tracking Data'!E33,"")</f>
        <v/>
      </c>
      <c r="C33" t="str">
        <f>IF('Tracking Data'!G33&lt;&gt;"",'Tracking Data'!G33,"")</f>
        <v/>
      </c>
      <c r="D33" t="str">
        <f>IF('Tracking Data'!H33&lt;&gt;"",'Tracking Data'!H33,"")</f>
        <v/>
      </c>
      <c r="E33" s="4" t="str">
        <f>IF('Tracking Data'!K33&lt;&gt;"",'Tracking Data'!K33,"")</f>
        <v/>
      </c>
      <c r="F33" s="4"/>
      <c r="G33" s="4"/>
      <c r="H33" s="4" t="str">
        <f ca="1">IF(E33&lt;&gt;"",IF('Tracking Data'!R33&lt;&gt;"",'Tracking Data'!R33,TODAY()),"")</f>
        <v/>
      </c>
      <c r="I33" t="str">
        <f t="shared" ca="1" si="3"/>
        <v/>
      </c>
    </row>
    <row r="34" spans="1:9" x14ac:dyDescent="0.25">
      <c r="A34" t="str">
        <f>IF('Tracking Data'!D34&lt;&gt;"",'Tracking Data'!D34,"")</f>
        <v/>
      </c>
      <c r="B34" t="str">
        <f>IF('Tracking Data'!E34&lt;&gt;"",'Tracking Data'!E34,"")</f>
        <v/>
      </c>
      <c r="C34" t="str">
        <f>IF('Tracking Data'!G34&lt;&gt;"",'Tracking Data'!G34,"")</f>
        <v/>
      </c>
      <c r="D34" t="str">
        <f>IF('Tracking Data'!H34&lt;&gt;"",'Tracking Data'!H34,"")</f>
        <v/>
      </c>
      <c r="E34" s="4" t="str">
        <f>IF('Tracking Data'!K34&lt;&gt;"",'Tracking Data'!K34,"")</f>
        <v/>
      </c>
      <c r="F34" s="4"/>
      <c r="G34" s="4"/>
      <c r="H34" s="4" t="str">
        <f ca="1">IF(E34&lt;&gt;"",IF('Tracking Data'!R34&lt;&gt;"",'Tracking Data'!R34,TODAY()),"")</f>
        <v/>
      </c>
      <c r="I34" t="str">
        <f t="shared" ca="1" si="3"/>
        <v/>
      </c>
    </row>
    <row r="35" spans="1:9" x14ac:dyDescent="0.25">
      <c r="A35" t="str">
        <f>IF('Tracking Data'!D35&lt;&gt;"",'Tracking Data'!D35,"")</f>
        <v/>
      </c>
      <c r="B35" t="str">
        <f>IF('Tracking Data'!E35&lt;&gt;"",'Tracking Data'!E35,"")</f>
        <v/>
      </c>
      <c r="C35" t="str">
        <f>IF('Tracking Data'!G35&lt;&gt;"",'Tracking Data'!G35,"")</f>
        <v/>
      </c>
      <c r="D35" t="str">
        <f>IF('Tracking Data'!H35&lt;&gt;"",'Tracking Data'!H35,"")</f>
        <v/>
      </c>
      <c r="E35" s="4" t="str">
        <f>IF('Tracking Data'!K35&lt;&gt;"",'Tracking Data'!K35,"")</f>
        <v/>
      </c>
      <c r="F35" s="4"/>
      <c r="G35" s="4"/>
      <c r="H35" s="4" t="str">
        <f ca="1">IF(E35&lt;&gt;"",IF('Tracking Data'!R35&lt;&gt;"",'Tracking Data'!R35,TODAY()),"")</f>
        <v/>
      </c>
      <c r="I35" t="str">
        <f t="shared" ca="1" si="3"/>
        <v/>
      </c>
    </row>
    <row r="36" spans="1:9" x14ac:dyDescent="0.25">
      <c r="A36" t="str">
        <f>IF('Tracking Data'!D36&lt;&gt;"",'Tracking Data'!D36,"")</f>
        <v/>
      </c>
      <c r="B36" t="str">
        <f>IF('Tracking Data'!E36&lt;&gt;"",'Tracking Data'!E36,"")</f>
        <v/>
      </c>
      <c r="C36" t="str">
        <f>IF('Tracking Data'!G36&lt;&gt;"",'Tracking Data'!G36,"")</f>
        <v/>
      </c>
      <c r="D36" t="str">
        <f>IF('Tracking Data'!H36&lt;&gt;"",'Tracking Data'!H36,"")</f>
        <v/>
      </c>
      <c r="E36" s="4" t="str">
        <f>IF('Tracking Data'!K36&lt;&gt;"",'Tracking Data'!K36,"")</f>
        <v/>
      </c>
      <c r="F36" s="4"/>
      <c r="G36" s="4"/>
      <c r="H36" s="4" t="str">
        <f ca="1">IF(E36&lt;&gt;"",IF('Tracking Data'!R36&lt;&gt;"",'Tracking Data'!R36,TODAY()),"")</f>
        <v/>
      </c>
      <c r="I36" t="str">
        <f t="shared" ca="1" si="3"/>
        <v/>
      </c>
    </row>
    <row r="37" spans="1:9" x14ac:dyDescent="0.25">
      <c r="A37" t="str">
        <f>IF('Tracking Data'!D37&lt;&gt;"",'Tracking Data'!D37,"")</f>
        <v/>
      </c>
      <c r="B37" t="str">
        <f>IF('Tracking Data'!E37&lt;&gt;"",'Tracking Data'!E37,"")</f>
        <v/>
      </c>
      <c r="C37" t="str">
        <f>IF('Tracking Data'!G37&lt;&gt;"",'Tracking Data'!G37,"")</f>
        <v/>
      </c>
      <c r="D37" t="str">
        <f>IF('Tracking Data'!H37&lt;&gt;"",'Tracking Data'!H37,"")</f>
        <v/>
      </c>
      <c r="E37" s="4" t="str">
        <f>IF('Tracking Data'!K37&lt;&gt;"",'Tracking Data'!K37,"")</f>
        <v/>
      </c>
      <c r="F37" s="4"/>
      <c r="G37" s="4"/>
      <c r="H37" s="4" t="str">
        <f ca="1">IF(E37&lt;&gt;"",IF('Tracking Data'!R37&lt;&gt;"",'Tracking Data'!R37,TODAY()),"")</f>
        <v/>
      </c>
      <c r="I37" t="str">
        <f t="shared" ca="1" si="3"/>
        <v/>
      </c>
    </row>
    <row r="38" spans="1:9" x14ac:dyDescent="0.25">
      <c r="A38" t="str">
        <f>IF('Tracking Data'!D38&lt;&gt;"",'Tracking Data'!D38,"")</f>
        <v/>
      </c>
      <c r="B38" t="str">
        <f>IF('Tracking Data'!E38&lt;&gt;"",'Tracking Data'!E38,"")</f>
        <v/>
      </c>
      <c r="C38" t="str">
        <f>IF('Tracking Data'!G38&lt;&gt;"",'Tracking Data'!G38,"")</f>
        <v/>
      </c>
      <c r="D38" t="str">
        <f>IF('Tracking Data'!H38&lt;&gt;"",'Tracking Data'!H38,"")</f>
        <v/>
      </c>
      <c r="E38" s="4" t="str">
        <f>IF('Tracking Data'!K38&lt;&gt;"",'Tracking Data'!K38,"")</f>
        <v/>
      </c>
      <c r="F38" s="4"/>
      <c r="G38" s="4"/>
      <c r="H38" s="4" t="str">
        <f ca="1">IF(E38&lt;&gt;"",IF('Tracking Data'!R38&lt;&gt;"",'Tracking Data'!R38,TODAY()),"")</f>
        <v/>
      </c>
      <c r="I38" t="str">
        <f t="shared" ca="1" si="3"/>
        <v/>
      </c>
    </row>
    <row r="39" spans="1:9" x14ac:dyDescent="0.25">
      <c r="A39" t="str">
        <f>IF('Tracking Data'!D39&lt;&gt;"",'Tracking Data'!D39,"")</f>
        <v/>
      </c>
      <c r="B39" t="str">
        <f>IF('Tracking Data'!E39&lt;&gt;"",'Tracking Data'!E39,"")</f>
        <v/>
      </c>
      <c r="C39" t="str">
        <f>IF('Tracking Data'!G39&lt;&gt;"",'Tracking Data'!G39,"")</f>
        <v/>
      </c>
      <c r="D39" t="str">
        <f>IF('Tracking Data'!H39&lt;&gt;"",'Tracking Data'!H39,"")</f>
        <v/>
      </c>
      <c r="E39" s="4" t="str">
        <f>IF('Tracking Data'!K39&lt;&gt;"",'Tracking Data'!K39,"")</f>
        <v/>
      </c>
      <c r="F39" s="4"/>
      <c r="G39" s="4"/>
      <c r="H39" s="4" t="str">
        <f ca="1">IF(E39&lt;&gt;"",IF('Tracking Data'!R39&lt;&gt;"",'Tracking Data'!R39,TODAY()),"")</f>
        <v/>
      </c>
      <c r="I39" t="str">
        <f t="shared" ca="1" si="3"/>
        <v/>
      </c>
    </row>
    <row r="40" spans="1:9" x14ac:dyDescent="0.25">
      <c r="A40" t="str">
        <f>IF('Tracking Data'!D40&lt;&gt;"",'Tracking Data'!D40,"")</f>
        <v/>
      </c>
      <c r="B40" t="str">
        <f>IF('Tracking Data'!E40&lt;&gt;"",'Tracking Data'!E40,"")</f>
        <v/>
      </c>
      <c r="C40" t="str">
        <f>IF('Tracking Data'!G40&lt;&gt;"",'Tracking Data'!G40,"")</f>
        <v/>
      </c>
      <c r="D40" t="str">
        <f>IF('Tracking Data'!H40&lt;&gt;"",'Tracking Data'!H40,"")</f>
        <v/>
      </c>
      <c r="E40" s="4" t="str">
        <f>IF('Tracking Data'!K40&lt;&gt;"",'Tracking Data'!K40,"")</f>
        <v/>
      </c>
      <c r="F40" s="4"/>
      <c r="G40" s="4"/>
      <c r="H40" s="4" t="str">
        <f ca="1">IF(E40&lt;&gt;"",IF('Tracking Data'!R40&lt;&gt;"",'Tracking Data'!R40,TODAY()),"")</f>
        <v/>
      </c>
      <c r="I40" t="str">
        <f t="shared" ca="1" si="3"/>
        <v/>
      </c>
    </row>
    <row r="41" spans="1:9" x14ac:dyDescent="0.25">
      <c r="A41" t="str">
        <f>IF('Tracking Data'!D41&lt;&gt;"",'Tracking Data'!D41,"")</f>
        <v/>
      </c>
      <c r="B41" t="str">
        <f>IF('Tracking Data'!E41&lt;&gt;"",'Tracking Data'!E41,"")</f>
        <v/>
      </c>
      <c r="C41" t="str">
        <f>IF('Tracking Data'!G41&lt;&gt;"",'Tracking Data'!G41,"")</f>
        <v/>
      </c>
      <c r="D41" t="str">
        <f>IF('Tracking Data'!H41&lt;&gt;"",'Tracking Data'!H41,"")</f>
        <v/>
      </c>
      <c r="E41" s="4" t="str">
        <f>IF('Tracking Data'!K41&lt;&gt;"",'Tracking Data'!K41,"")</f>
        <v/>
      </c>
      <c r="F41" s="4"/>
      <c r="G41" s="4"/>
      <c r="H41" s="4" t="str">
        <f ca="1">IF(E41&lt;&gt;"",IF('Tracking Data'!R41&lt;&gt;"",'Tracking Data'!R41,TODAY()),"")</f>
        <v/>
      </c>
      <c r="I41" t="str">
        <f t="shared" ca="1" si="3"/>
        <v/>
      </c>
    </row>
    <row r="42" spans="1:9" x14ac:dyDescent="0.25">
      <c r="A42" t="str">
        <f>IF('Tracking Data'!D42&lt;&gt;"",'Tracking Data'!D42,"")</f>
        <v/>
      </c>
      <c r="B42" t="str">
        <f>IF('Tracking Data'!E42&lt;&gt;"",'Tracking Data'!E42,"")</f>
        <v/>
      </c>
      <c r="C42" t="str">
        <f>IF('Tracking Data'!G42&lt;&gt;"",'Tracking Data'!G42,"")</f>
        <v/>
      </c>
      <c r="D42" t="str">
        <f>IF('Tracking Data'!H42&lt;&gt;"",'Tracking Data'!H42,"")</f>
        <v/>
      </c>
      <c r="E42" s="4" t="str">
        <f>IF('Tracking Data'!K42&lt;&gt;"",'Tracking Data'!K42,"")</f>
        <v/>
      </c>
      <c r="F42" s="4"/>
      <c r="G42" s="4"/>
      <c r="H42" s="4" t="str">
        <f ca="1">IF(E42&lt;&gt;"",IF('Tracking Data'!R42&lt;&gt;"",'Tracking Data'!R42,TODAY()),"")</f>
        <v/>
      </c>
      <c r="I42" t="str">
        <f t="shared" ca="1" si="3"/>
        <v/>
      </c>
    </row>
    <row r="43" spans="1:9" x14ac:dyDescent="0.25">
      <c r="A43" t="str">
        <f>IF('Tracking Data'!D43&lt;&gt;"",'Tracking Data'!D43,"")</f>
        <v/>
      </c>
      <c r="B43" t="str">
        <f>IF('Tracking Data'!E43&lt;&gt;"",'Tracking Data'!E43,"")</f>
        <v/>
      </c>
      <c r="C43" t="str">
        <f>IF('Tracking Data'!G43&lt;&gt;"",'Tracking Data'!G43,"")</f>
        <v/>
      </c>
      <c r="D43" t="str">
        <f>IF('Tracking Data'!H43&lt;&gt;"",'Tracking Data'!H43,"")</f>
        <v/>
      </c>
      <c r="E43" s="4" t="str">
        <f>IF('Tracking Data'!K43&lt;&gt;"",'Tracking Data'!K43,"")</f>
        <v/>
      </c>
      <c r="F43" s="4"/>
      <c r="G43" s="4"/>
      <c r="H43" s="4" t="str">
        <f ca="1">IF(E43&lt;&gt;"",IF('Tracking Data'!R43&lt;&gt;"",'Tracking Data'!R43,TODAY()),"")</f>
        <v/>
      </c>
      <c r="I43" t="str">
        <f t="shared" ca="1" si="3"/>
        <v/>
      </c>
    </row>
    <row r="44" spans="1:9" x14ac:dyDescent="0.25">
      <c r="A44" t="str">
        <f>IF('Tracking Data'!D44&lt;&gt;"",'Tracking Data'!D44,"")</f>
        <v/>
      </c>
      <c r="B44" t="str">
        <f>IF('Tracking Data'!E44&lt;&gt;"",'Tracking Data'!E44,"")</f>
        <v/>
      </c>
      <c r="C44" t="str">
        <f>IF('Tracking Data'!G44&lt;&gt;"",'Tracking Data'!G44,"")</f>
        <v/>
      </c>
      <c r="D44" t="str">
        <f>IF('Tracking Data'!H44&lt;&gt;"",'Tracking Data'!H44,"")</f>
        <v/>
      </c>
      <c r="E44" s="4" t="str">
        <f>IF('Tracking Data'!K44&lt;&gt;"",'Tracking Data'!K44,"")</f>
        <v/>
      </c>
      <c r="F44" s="4"/>
      <c r="G44" s="4"/>
      <c r="H44" s="4" t="str">
        <f ca="1">IF(E44&lt;&gt;"",IF('Tracking Data'!R44&lt;&gt;"",'Tracking Data'!R44,TODAY()),"")</f>
        <v/>
      </c>
      <c r="I44" t="str">
        <f t="shared" ca="1" si="3"/>
        <v/>
      </c>
    </row>
    <row r="45" spans="1:9" x14ac:dyDescent="0.25">
      <c r="A45" t="str">
        <f>IF('Tracking Data'!D45&lt;&gt;"",'Tracking Data'!D45,"")</f>
        <v/>
      </c>
      <c r="B45" t="str">
        <f>IF('Tracking Data'!E45&lt;&gt;"",'Tracking Data'!E45,"")</f>
        <v/>
      </c>
      <c r="C45" t="str">
        <f>IF('Tracking Data'!G45&lt;&gt;"",'Tracking Data'!G45,"")</f>
        <v/>
      </c>
      <c r="D45" t="str">
        <f>IF('Tracking Data'!H45&lt;&gt;"",'Tracking Data'!H45,"")</f>
        <v/>
      </c>
      <c r="E45" s="4" t="str">
        <f>IF('Tracking Data'!K45&lt;&gt;"",'Tracking Data'!K45,"")</f>
        <v/>
      </c>
      <c r="F45" s="4"/>
      <c r="G45" s="4"/>
      <c r="H45" s="4" t="str">
        <f ca="1">IF(E45&lt;&gt;"",IF('Tracking Data'!R45&lt;&gt;"",'Tracking Data'!R45,TODAY()),"")</f>
        <v/>
      </c>
      <c r="I45" t="str">
        <f t="shared" ca="1" si="3"/>
        <v/>
      </c>
    </row>
    <row r="46" spans="1:9" x14ac:dyDescent="0.25">
      <c r="A46" t="str">
        <f>IF('Tracking Data'!D46&lt;&gt;"",'Tracking Data'!D46,"")</f>
        <v/>
      </c>
      <c r="B46" t="str">
        <f>IF('Tracking Data'!E46&lt;&gt;"",'Tracking Data'!E46,"")</f>
        <v/>
      </c>
      <c r="C46" t="str">
        <f>IF('Tracking Data'!G46&lt;&gt;"",'Tracking Data'!G46,"")</f>
        <v/>
      </c>
      <c r="D46" t="str">
        <f>IF('Tracking Data'!H46&lt;&gt;"",'Tracking Data'!H46,"")</f>
        <v/>
      </c>
      <c r="E46" s="4" t="str">
        <f>IF('Tracking Data'!K46&lt;&gt;"",'Tracking Data'!K46,"")</f>
        <v/>
      </c>
      <c r="F46" s="4"/>
      <c r="G46" s="4"/>
      <c r="H46" s="4" t="str">
        <f ca="1">IF(E46&lt;&gt;"",IF('Tracking Data'!R46&lt;&gt;"",'Tracking Data'!R46,TODAY()),"")</f>
        <v/>
      </c>
      <c r="I46" t="str">
        <f t="shared" ca="1" si="3"/>
        <v/>
      </c>
    </row>
    <row r="47" spans="1:9" x14ac:dyDescent="0.25">
      <c r="A47" t="str">
        <f>IF('Tracking Data'!D47&lt;&gt;"",'Tracking Data'!D47,"")</f>
        <v/>
      </c>
      <c r="B47" t="str">
        <f>IF('Tracking Data'!E47&lt;&gt;"",'Tracking Data'!E47,"")</f>
        <v/>
      </c>
      <c r="C47" t="str">
        <f>IF('Tracking Data'!G47&lt;&gt;"",'Tracking Data'!G47,"")</f>
        <v/>
      </c>
      <c r="D47" t="str">
        <f>IF('Tracking Data'!H47&lt;&gt;"",'Tracking Data'!H47,"")</f>
        <v/>
      </c>
      <c r="E47" s="4" t="str">
        <f>IF('Tracking Data'!K47&lt;&gt;"",'Tracking Data'!K47,"")</f>
        <v/>
      </c>
      <c r="F47" s="4"/>
      <c r="G47" s="4"/>
      <c r="H47" s="4" t="str">
        <f ca="1">IF(E47&lt;&gt;"",IF('Tracking Data'!R47&lt;&gt;"",'Tracking Data'!R47,TODAY()),"")</f>
        <v/>
      </c>
      <c r="I47" t="str">
        <f t="shared" ca="1" si="3"/>
        <v/>
      </c>
    </row>
    <row r="48" spans="1:9" x14ac:dyDescent="0.25">
      <c r="A48" t="str">
        <f>IF('Tracking Data'!D48&lt;&gt;"",'Tracking Data'!D48,"")</f>
        <v/>
      </c>
      <c r="B48" t="str">
        <f>IF('Tracking Data'!E48&lt;&gt;"",'Tracking Data'!E48,"")</f>
        <v/>
      </c>
      <c r="C48" t="str">
        <f>IF('Tracking Data'!G48&lt;&gt;"",'Tracking Data'!G48,"")</f>
        <v/>
      </c>
      <c r="D48" t="str">
        <f>IF('Tracking Data'!H48&lt;&gt;"",'Tracking Data'!H48,"")</f>
        <v/>
      </c>
      <c r="E48" s="4" t="str">
        <f>IF('Tracking Data'!K48&lt;&gt;"",'Tracking Data'!K48,"")</f>
        <v/>
      </c>
      <c r="F48" s="4"/>
      <c r="G48" s="4"/>
      <c r="H48" s="4" t="str">
        <f ca="1">IF(E48&lt;&gt;"",IF('Tracking Data'!R48&lt;&gt;"",'Tracking Data'!R48,TODAY()),"")</f>
        <v/>
      </c>
      <c r="I48" t="str">
        <f t="shared" ca="1" si="3"/>
        <v/>
      </c>
    </row>
    <row r="49" spans="1:9" x14ac:dyDescent="0.25">
      <c r="A49" t="str">
        <f>IF('Tracking Data'!D49&lt;&gt;"",'Tracking Data'!D49,"")</f>
        <v/>
      </c>
      <c r="B49" t="str">
        <f>IF('Tracking Data'!E49&lt;&gt;"",'Tracking Data'!E49,"")</f>
        <v/>
      </c>
      <c r="C49" t="str">
        <f>IF('Tracking Data'!G49&lt;&gt;"",'Tracking Data'!G49,"")</f>
        <v/>
      </c>
      <c r="D49" t="str">
        <f>IF('Tracking Data'!H49&lt;&gt;"",'Tracking Data'!H49,"")</f>
        <v/>
      </c>
      <c r="E49" s="4" t="str">
        <f>IF('Tracking Data'!K49&lt;&gt;"",'Tracking Data'!K49,"")</f>
        <v/>
      </c>
      <c r="F49" s="4"/>
      <c r="G49" s="4"/>
      <c r="H49" s="4" t="str">
        <f ca="1">IF(E49&lt;&gt;"",IF('Tracking Data'!R49&lt;&gt;"",'Tracking Data'!R49,TODAY()),"")</f>
        <v/>
      </c>
      <c r="I49" t="str">
        <f t="shared" ca="1" si="3"/>
        <v/>
      </c>
    </row>
    <row r="50" spans="1:9" x14ac:dyDescent="0.25">
      <c r="A50" t="str">
        <f>IF('Tracking Data'!D50&lt;&gt;"",'Tracking Data'!D50,"")</f>
        <v/>
      </c>
      <c r="B50" t="str">
        <f>IF('Tracking Data'!E50&lt;&gt;"",'Tracking Data'!E50,"")</f>
        <v/>
      </c>
      <c r="C50" t="str">
        <f>IF('Tracking Data'!G50&lt;&gt;"",'Tracking Data'!G50,"")</f>
        <v/>
      </c>
      <c r="D50" t="str">
        <f>IF('Tracking Data'!H50&lt;&gt;"",'Tracking Data'!H50,"")</f>
        <v/>
      </c>
      <c r="E50" s="4" t="str">
        <f>IF('Tracking Data'!K50&lt;&gt;"",'Tracking Data'!K50,"")</f>
        <v/>
      </c>
      <c r="F50" s="4"/>
      <c r="G50" s="4"/>
      <c r="H50" s="4" t="str">
        <f ca="1">IF(E50&lt;&gt;"",IF('Tracking Data'!R50&lt;&gt;"",'Tracking Data'!R50,TODAY()),"")</f>
        <v/>
      </c>
      <c r="I50" t="str">
        <f t="shared" ca="1" si="3"/>
        <v/>
      </c>
    </row>
    <row r="51" spans="1:9" x14ac:dyDescent="0.25">
      <c r="A51" t="str">
        <f>IF('Tracking Data'!D51&lt;&gt;"",'Tracking Data'!D51,"")</f>
        <v/>
      </c>
      <c r="B51" t="str">
        <f>IF('Tracking Data'!E51&lt;&gt;"",'Tracking Data'!E51,"")</f>
        <v/>
      </c>
      <c r="C51" t="str">
        <f>IF('Tracking Data'!G51&lt;&gt;"",'Tracking Data'!G51,"")</f>
        <v/>
      </c>
      <c r="D51" t="str">
        <f>IF('Tracking Data'!H51&lt;&gt;"",'Tracking Data'!H51,"")</f>
        <v/>
      </c>
      <c r="E51" s="4" t="str">
        <f>IF('Tracking Data'!K51&lt;&gt;"",'Tracking Data'!K51,"")</f>
        <v/>
      </c>
      <c r="F51" s="4"/>
      <c r="G51" s="4"/>
      <c r="H51" s="4" t="str">
        <f ca="1">IF(E51&lt;&gt;"",IF('Tracking Data'!R51&lt;&gt;"",'Tracking Data'!R51,TODAY()),"")</f>
        <v/>
      </c>
      <c r="I51" t="str">
        <f t="shared" ca="1" si="3"/>
        <v/>
      </c>
    </row>
    <row r="52" spans="1:9" x14ac:dyDescent="0.25">
      <c r="A52" t="str">
        <f>IF('Tracking Data'!D52&lt;&gt;"",'Tracking Data'!D52,"")</f>
        <v/>
      </c>
      <c r="B52" t="str">
        <f>IF('Tracking Data'!E52&lt;&gt;"",'Tracking Data'!E52,"")</f>
        <v/>
      </c>
      <c r="C52" t="str">
        <f>IF('Tracking Data'!G52&lt;&gt;"",'Tracking Data'!G52,"")</f>
        <v/>
      </c>
      <c r="D52" t="str">
        <f>IF('Tracking Data'!H52&lt;&gt;"",'Tracking Data'!H52,"")</f>
        <v/>
      </c>
      <c r="E52" s="4" t="str">
        <f>IF('Tracking Data'!K52&lt;&gt;"",'Tracking Data'!K52,"")</f>
        <v/>
      </c>
      <c r="F52" s="4"/>
      <c r="G52" s="4"/>
      <c r="H52" s="4" t="str">
        <f ca="1">IF(E52&lt;&gt;"",IF('Tracking Data'!R52&lt;&gt;"",'Tracking Data'!R52,TODAY()),"")</f>
        <v/>
      </c>
      <c r="I52" t="str">
        <f t="shared" ca="1" si="3"/>
        <v/>
      </c>
    </row>
    <row r="53" spans="1:9" x14ac:dyDescent="0.25">
      <c r="A53" t="str">
        <f>IF('Tracking Data'!D53&lt;&gt;"",'Tracking Data'!D53,"")</f>
        <v/>
      </c>
      <c r="B53" t="str">
        <f>IF('Tracking Data'!E53&lt;&gt;"",'Tracking Data'!E53,"")</f>
        <v/>
      </c>
      <c r="C53" t="str">
        <f>IF('Tracking Data'!G53&lt;&gt;"",'Tracking Data'!G53,"")</f>
        <v/>
      </c>
      <c r="D53" t="str">
        <f>IF('Tracking Data'!H53&lt;&gt;"",'Tracking Data'!H53,"")</f>
        <v/>
      </c>
      <c r="E53" s="4" t="str">
        <f>IF('Tracking Data'!K53&lt;&gt;"",'Tracking Data'!K53,"")</f>
        <v/>
      </c>
      <c r="F53" s="4"/>
      <c r="G53" s="4"/>
      <c r="H53" s="4" t="str">
        <f ca="1">IF(E53&lt;&gt;"",IF('Tracking Data'!R53&lt;&gt;"",'Tracking Data'!R53,TODAY()),"")</f>
        <v/>
      </c>
      <c r="I53" t="str">
        <f t="shared" ca="1" si="3"/>
        <v/>
      </c>
    </row>
    <row r="54" spans="1:9" x14ac:dyDescent="0.25">
      <c r="A54" t="str">
        <f>IF('Tracking Data'!D54&lt;&gt;"",'Tracking Data'!D54,"")</f>
        <v/>
      </c>
      <c r="B54" t="str">
        <f>IF('Tracking Data'!E54&lt;&gt;"",'Tracking Data'!E54,"")</f>
        <v/>
      </c>
      <c r="C54" t="str">
        <f>IF('Tracking Data'!G54&lt;&gt;"",'Tracking Data'!G54,"")</f>
        <v/>
      </c>
      <c r="D54" t="str">
        <f>IF('Tracking Data'!H54&lt;&gt;"",'Tracking Data'!H54,"")</f>
        <v/>
      </c>
      <c r="E54" s="4" t="str">
        <f>IF('Tracking Data'!K54&lt;&gt;"",'Tracking Data'!K54,"")</f>
        <v/>
      </c>
      <c r="F54" s="4"/>
      <c r="G54" s="4"/>
      <c r="H54" s="4" t="str">
        <f ca="1">IF(E54&lt;&gt;"",IF('Tracking Data'!R54&lt;&gt;"",'Tracking Data'!R54,TODAY()),"")</f>
        <v/>
      </c>
      <c r="I54" t="str">
        <f t="shared" ca="1" si="3"/>
        <v/>
      </c>
    </row>
    <row r="55" spans="1:9" x14ac:dyDescent="0.25">
      <c r="A55" t="str">
        <f>IF('Tracking Data'!D55&lt;&gt;"",'Tracking Data'!D55,"")</f>
        <v/>
      </c>
      <c r="B55" t="str">
        <f>IF('Tracking Data'!E55&lt;&gt;"",'Tracking Data'!E55,"")</f>
        <v/>
      </c>
      <c r="C55" t="str">
        <f>IF('Tracking Data'!G55&lt;&gt;"",'Tracking Data'!G55,"")</f>
        <v/>
      </c>
      <c r="D55" t="str">
        <f>IF('Tracking Data'!H55&lt;&gt;"",'Tracking Data'!H55,"")</f>
        <v/>
      </c>
      <c r="E55" s="4" t="str">
        <f>IF('Tracking Data'!K55&lt;&gt;"",'Tracking Data'!K55,"")</f>
        <v/>
      </c>
      <c r="F55" s="4"/>
      <c r="G55" s="4"/>
      <c r="H55" s="4" t="str">
        <f ca="1">IF(E55&lt;&gt;"",IF('Tracking Data'!R55&lt;&gt;"",'Tracking Data'!R55,TODAY()),"")</f>
        <v/>
      </c>
      <c r="I55" t="str">
        <f t="shared" ca="1" si="3"/>
        <v/>
      </c>
    </row>
    <row r="56" spans="1:9" x14ac:dyDescent="0.25">
      <c r="A56" t="str">
        <f>IF('Tracking Data'!D56&lt;&gt;"",'Tracking Data'!D56,"")</f>
        <v/>
      </c>
      <c r="B56" t="str">
        <f>IF('Tracking Data'!E56&lt;&gt;"",'Tracking Data'!E56,"")</f>
        <v/>
      </c>
      <c r="C56" t="str">
        <f>IF('Tracking Data'!G56&lt;&gt;"",'Tracking Data'!G56,"")</f>
        <v/>
      </c>
      <c r="D56" t="str">
        <f>IF('Tracking Data'!H56&lt;&gt;"",'Tracking Data'!H56,"")</f>
        <v/>
      </c>
      <c r="E56" s="4" t="str">
        <f>IF('Tracking Data'!K56&lt;&gt;"",'Tracking Data'!K56,"")</f>
        <v/>
      </c>
      <c r="F56" s="4"/>
      <c r="G56" s="4"/>
      <c r="H56" s="4" t="str">
        <f ca="1">IF(E56&lt;&gt;"",IF('Tracking Data'!R56&lt;&gt;"",'Tracking Data'!R56,TODAY()),"")</f>
        <v/>
      </c>
      <c r="I56" t="str">
        <f t="shared" ca="1" si="3"/>
        <v/>
      </c>
    </row>
    <row r="57" spans="1:9" x14ac:dyDescent="0.25">
      <c r="A57" t="str">
        <f>IF('Tracking Data'!D57&lt;&gt;"",'Tracking Data'!D57,"")</f>
        <v/>
      </c>
      <c r="B57" t="str">
        <f>IF('Tracking Data'!E57&lt;&gt;"",'Tracking Data'!E57,"")</f>
        <v/>
      </c>
      <c r="C57" t="str">
        <f>IF('Tracking Data'!G57&lt;&gt;"",'Tracking Data'!G57,"")</f>
        <v/>
      </c>
      <c r="D57" t="str">
        <f>IF('Tracking Data'!H57&lt;&gt;"",'Tracking Data'!H57,"")</f>
        <v/>
      </c>
      <c r="E57" s="4" t="str">
        <f>IF('Tracking Data'!K57&lt;&gt;"",'Tracking Data'!K57,"")</f>
        <v/>
      </c>
      <c r="F57" s="4"/>
      <c r="G57" s="4"/>
      <c r="H57" s="4" t="str">
        <f ca="1">IF(E57&lt;&gt;"",IF('Tracking Data'!R57&lt;&gt;"",'Tracking Data'!R57,TODAY()),"")</f>
        <v/>
      </c>
      <c r="I57" t="str">
        <f t="shared" ca="1" si="3"/>
        <v/>
      </c>
    </row>
    <row r="58" spans="1:9" x14ac:dyDescent="0.25">
      <c r="A58" t="str">
        <f>IF('Tracking Data'!D58&lt;&gt;"",'Tracking Data'!D58,"")</f>
        <v/>
      </c>
      <c r="B58" t="str">
        <f>IF('Tracking Data'!E58&lt;&gt;"",'Tracking Data'!E58,"")</f>
        <v/>
      </c>
      <c r="C58" t="str">
        <f>IF('Tracking Data'!G58&lt;&gt;"",'Tracking Data'!G58,"")</f>
        <v/>
      </c>
      <c r="D58" t="str">
        <f>IF('Tracking Data'!H58&lt;&gt;"",'Tracking Data'!H58,"")</f>
        <v/>
      </c>
      <c r="E58" s="4" t="str">
        <f>IF('Tracking Data'!K58&lt;&gt;"",'Tracking Data'!K58,"")</f>
        <v/>
      </c>
      <c r="F58" s="4"/>
      <c r="G58" s="4"/>
      <c r="H58" s="4" t="str">
        <f ca="1">IF(E58&lt;&gt;"",IF('Tracking Data'!R58&lt;&gt;"",'Tracking Data'!R58,TODAY()),"")</f>
        <v/>
      </c>
      <c r="I58" t="str">
        <f t="shared" ca="1" si="3"/>
        <v/>
      </c>
    </row>
    <row r="59" spans="1:9" x14ac:dyDescent="0.25">
      <c r="A59" t="str">
        <f>IF('Tracking Data'!D59&lt;&gt;"",'Tracking Data'!D59,"")</f>
        <v/>
      </c>
      <c r="B59" t="str">
        <f>IF('Tracking Data'!E59&lt;&gt;"",'Tracking Data'!E59,"")</f>
        <v/>
      </c>
      <c r="C59" t="str">
        <f>IF('Tracking Data'!G59&lt;&gt;"",'Tracking Data'!G59,"")</f>
        <v/>
      </c>
      <c r="D59" t="str">
        <f>IF('Tracking Data'!H59&lt;&gt;"",'Tracking Data'!H59,"")</f>
        <v/>
      </c>
      <c r="E59" s="4" t="str">
        <f>IF('Tracking Data'!K59&lt;&gt;"",'Tracking Data'!K59,"")</f>
        <v/>
      </c>
      <c r="F59" s="4"/>
      <c r="G59" s="4"/>
      <c r="H59" s="4" t="str">
        <f ca="1">IF(E59&lt;&gt;"",IF('Tracking Data'!R59&lt;&gt;"",'Tracking Data'!R59,TODAY()),"")</f>
        <v/>
      </c>
      <c r="I59" t="str">
        <f t="shared" ca="1" si="3"/>
        <v/>
      </c>
    </row>
    <row r="60" spans="1:9" x14ac:dyDescent="0.25">
      <c r="A60" t="str">
        <f>IF('Tracking Data'!D60&lt;&gt;"",'Tracking Data'!D60,"")</f>
        <v/>
      </c>
      <c r="B60" t="str">
        <f>IF('Tracking Data'!E60&lt;&gt;"",'Tracking Data'!E60,"")</f>
        <v/>
      </c>
      <c r="C60" t="str">
        <f>IF('Tracking Data'!G60&lt;&gt;"",'Tracking Data'!G60,"")</f>
        <v/>
      </c>
      <c r="D60" t="str">
        <f>IF('Tracking Data'!H60&lt;&gt;"",'Tracking Data'!H60,"")</f>
        <v/>
      </c>
      <c r="E60" s="4" t="str">
        <f>IF('Tracking Data'!K60&lt;&gt;"",'Tracking Data'!K60,"")</f>
        <v/>
      </c>
      <c r="F60" s="4"/>
      <c r="G60" s="4"/>
      <c r="H60" s="4" t="str">
        <f ca="1">IF(E60&lt;&gt;"",IF('Tracking Data'!R60&lt;&gt;"",'Tracking Data'!R60,TODAY()),"")</f>
        <v/>
      </c>
      <c r="I60" t="str">
        <f t="shared" ca="1" si="3"/>
        <v/>
      </c>
    </row>
    <row r="61" spans="1:9" x14ac:dyDescent="0.25">
      <c r="A61" t="str">
        <f>IF('Tracking Data'!D61&lt;&gt;"",'Tracking Data'!D61,"")</f>
        <v/>
      </c>
      <c r="B61" t="str">
        <f>IF('Tracking Data'!E61&lt;&gt;"",'Tracking Data'!E61,"")</f>
        <v/>
      </c>
      <c r="C61" t="str">
        <f>IF('Tracking Data'!G61&lt;&gt;"",'Tracking Data'!G61,"")</f>
        <v/>
      </c>
      <c r="D61" t="str">
        <f>IF('Tracking Data'!H61&lt;&gt;"",'Tracking Data'!H61,"")</f>
        <v/>
      </c>
      <c r="E61" s="4" t="str">
        <f>IF('Tracking Data'!K61&lt;&gt;"",'Tracking Data'!K61,"")</f>
        <v/>
      </c>
      <c r="F61" s="4"/>
      <c r="G61" s="4"/>
      <c r="H61" s="4" t="str">
        <f ca="1">IF(E61&lt;&gt;"",IF('Tracking Data'!R61&lt;&gt;"",'Tracking Data'!R61,TODAY()),"")</f>
        <v/>
      </c>
      <c r="I61" t="str">
        <f t="shared" ca="1" si="3"/>
        <v/>
      </c>
    </row>
    <row r="62" spans="1:9" x14ac:dyDescent="0.25">
      <c r="A62" t="str">
        <f>IF('Tracking Data'!D62&lt;&gt;"",'Tracking Data'!D62,"")</f>
        <v/>
      </c>
      <c r="B62" t="str">
        <f>IF('Tracking Data'!E62&lt;&gt;"",'Tracking Data'!E62,"")</f>
        <v/>
      </c>
      <c r="C62" t="str">
        <f>IF('Tracking Data'!G62&lt;&gt;"",'Tracking Data'!G62,"")</f>
        <v/>
      </c>
      <c r="D62" t="str">
        <f>IF('Tracking Data'!H62&lt;&gt;"",'Tracking Data'!H62,"")</f>
        <v/>
      </c>
      <c r="E62" s="4" t="str">
        <f>IF('Tracking Data'!K62&lt;&gt;"",'Tracking Data'!K62,"")</f>
        <v/>
      </c>
      <c r="F62" s="4"/>
      <c r="G62" s="4"/>
      <c r="H62" s="4" t="str">
        <f ca="1">IF(E62&lt;&gt;"",IF('Tracking Data'!R62&lt;&gt;"",'Tracking Data'!R62,TODAY()),"")</f>
        <v/>
      </c>
      <c r="I62" t="str">
        <f t="shared" ca="1" si="3"/>
        <v/>
      </c>
    </row>
    <row r="63" spans="1:9" x14ac:dyDescent="0.25">
      <c r="A63" t="str">
        <f>IF('Tracking Data'!D63&lt;&gt;"",'Tracking Data'!D63,"")</f>
        <v/>
      </c>
      <c r="B63" t="str">
        <f>IF('Tracking Data'!E63&lt;&gt;"",'Tracking Data'!E63,"")</f>
        <v/>
      </c>
      <c r="C63" t="str">
        <f>IF('Tracking Data'!G63&lt;&gt;"",'Tracking Data'!G63,"")</f>
        <v/>
      </c>
      <c r="D63" t="str">
        <f>IF('Tracking Data'!H63&lt;&gt;"",'Tracking Data'!H63,"")</f>
        <v/>
      </c>
      <c r="E63" s="4" t="str">
        <f>IF('Tracking Data'!K63&lt;&gt;"",'Tracking Data'!K63,"")</f>
        <v/>
      </c>
      <c r="F63" s="4"/>
      <c r="G63" s="4"/>
      <c r="H63" s="4" t="str">
        <f ca="1">IF(E63&lt;&gt;"",IF('Tracking Data'!R63&lt;&gt;"",'Tracking Data'!R63,TODAY()),"")</f>
        <v/>
      </c>
      <c r="I63" t="str">
        <f t="shared" ca="1" si="3"/>
        <v/>
      </c>
    </row>
    <row r="64" spans="1:9" x14ac:dyDescent="0.25">
      <c r="A64" t="str">
        <f>IF('Tracking Data'!D64&lt;&gt;"",'Tracking Data'!D64,"")</f>
        <v/>
      </c>
      <c r="B64" t="str">
        <f>IF('Tracking Data'!E64&lt;&gt;"",'Tracking Data'!E64,"")</f>
        <v/>
      </c>
      <c r="C64" t="str">
        <f>IF('Tracking Data'!G64&lt;&gt;"",'Tracking Data'!G64,"")</f>
        <v/>
      </c>
      <c r="D64" t="str">
        <f>IF('Tracking Data'!H64&lt;&gt;"",'Tracking Data'!H64,"")</f>
        <v/>
      </c>
      <c r="E64" s="4" t="str">
        <f>IF('Tracking Data'!K64&lt;&gt;"",'Tracking Data'!K64,"")</f>
        <v/>
      </c>
      <c r="F64" s="4"/>
      <c r="G64" s="4"/>
      <c r="H64" s="4" t="str">
        <f ca="1">IF(E64&lt;&gt;"",IF('Tracking Data'!R64&lt;&gt;"",'Tracking Data'!R64,TODAY()),"")</f>
        <v/>
      </c>
      <c r="I64" t="str">
        <f t="shared" ca="1" si="3"/>
        <v/>
      </c>
    </row>
    <row r="65" spans="1:9" x14ac:dyDescent="0.25">
      <c r="A65" t="str">
        <f>IF('Tracking Data'!D65&lt;&gt;"",'Tracking Data'!D65,"")</f>
        <v/>
      </c>
      <c r="B65" t="str">
        <f>IF('Tracking Data'!E65&lt;&gt;"",'Tracking Data'!E65,"")</f>
        <v/>
      </c>
      <c r="C65" t="str">
        <f>IF('Tracking Data'!G65&lt;&gt;"",'Tracking Data'!G65,"")</f>
        <v/>
      </c>
      <c r="D65" t="str">
        <f>IF('Tracking Data'!H65&lt;&gt;"",'Tracking Data'!H65,"")</f>
        <v/>
      </c>
      <c r="E65" s="4" t="str">
        <f>IF('Tracking Data'!K65&lt;&gt;"",'Tracking Data'!K65,"")</f>
        <v/>
      </c>
      <c r="F65" s="4"/>
      <c r="G65" s="4"/>
      <c r="H65" s="4" t="str">
        <f ca="1">IF(E65&lt;&gt;"",IF('Tracking Data'!R65&lt;&gt;"",'Tracking Data'!R65,TODAY()),"")</f>
        <v/>
      </c>
      <c r="I65" t="str">
        <f t="shared" ca="1" si="3"/>
        <v/>
      </c>
    </row>
    <row r="66" spans="1:9" x14ac:dyDescent="0.25">
      <c r="A66" t="str">
        <f>IF('Tracking Data'!D66&lt;&gt;"",'Tracking Data'!D66,"")</f>
        <v/>
      </c>
      <c r="B66" t="str">
        <f>IF('Tracking Data'!E66&lt;&gt;"",'Tracking Data'!E66,"")</f>
        <v/>
      </c>
      <c r="C66" t="str">
        <f>IF('Tracking Data'!G66&lt;&gt;"",'Tracking Data'!G66,"")</f>
        <v/>
      </c>
      <c r="D66" t="str">
        <f>IF('Tracking Data'!H66&lt;&gt;"",'Tracking Data'!H66,"")</f>
        <v/>
      </c>
      <c r="E66" s="4" t="str">
        <f>IF('Tracking Data'!K66&lt;&gt;"",'Tracking Data'!K66,"")</f>
        <v/>
      </c>
      <c r="F66" s="4"/>
      <c r="G66" s="4"/>
      <c r="H66" s="4" t="str">
        <f ca="1">IF(E66&lt;&gt;"",IF('Tracking Data'!R66&lt;&gt;"",'Tracking Data'!R66,TODAY()),"")</f>
        <v/>
      </c>
      <c r="I66" t="str">
        <f t="shared" ca="1" si="3"/>
        <v/>
      </c>
    </row>
    <row r="67" spans="1:9" x14ac:dyDescent="0.25">
      <c r="A67" t="str">
        <f>IF('Tracking Data'!D67&lt;&gt;"",'Tracking Data'!D67,"")</f>
        <v/>
      </c>
      <c r="B67" t="str">
        <f>IF('Tracking Data'!E67&lt;&gt;"",'Tracking Data'!E67,"")</f>
        <v/>
      </c>
      <c r="C67" t="str">
        <f>IF('Tracking Data'!G67&lt;&gt;"",'Tracking Data'!G67,"")</f>
        <v/>
      </c>
      <c r="D67" t="str">
        <f>IF('Tracking Data'!H67&lt;&gt;"",'Tracking Data'!H67,"")</f>
        <v/>
      </c>
      <c r="E67" s="4" t="str">
        <f>IF('Tracking Data'!K67&lt;&gt;"",'Tracking Data'!K67,"")</f>
        <v/>
      </c>
      <c r="F67" s="4"/>
      <c r="G67" s="4"/>
      <c r="H67" s="4" t="str">
        <f ca="1">IF(E67&lt;&gt;"",IF('Tracking Data'!R67&lt;&gt;"",'Tracking Data'!R67,TODAY()),"")</f>
        <v/>
      </c>
      <c r="I67" t="str">
        <f t="shared" ca="1" si="3"/>
        <v/>
      </c>
    </row>
    <row r="68" spans="1:9" x14ac:dyDescent="0.25">
      <c r="A68" t="str">
        <f>IF('Tracking Data'!D68&lt;&gt;"",'Tracking Data'!D68,"")</f>
        <v/>
      </c>
      <c r="B68" t="str">
        <f>IF('Tracking Data'!E68&lt;&gt;"",'Tracking Data'!E68,"")</f>
        <v/>
      </c>
      <c r="C68" t="str">
        <f>IF('Tracking Data'!G68&lt;&gt;"",'Tracking Data'!G68,"")</f>
        <v/>
      </c>
      <c r="D68" t="str">
        <f>IF('Tracking Data'!H68&lt;&gt;"",'Tracking Data'!H68,"")</f>
        <v/>
      </c>
      <c r="E68" s="4" t="str">
        <f>IF('Tracking Data'!K68&lt;&gt;"",'Tracking Data'!K68,"")</f>
        <v/>
      </c>
      <c r="F68" s="4"/>
      <c r="G68" s="4"/>
      <c r="H68" s="4" t="str">
        <f ca="1">IF(E68&lt;&gt;"",IF('Tracking Data'!R68&lt;&gt;"",'Tracking Data'!R68,TODAY()),"")</f>
        <v/>
      </c>
      <c r="I68" t="str">
        <f t="shared" ca="1" si="3"/>
        <v/>
      </c>
    </row>
    <row r="69" spans="1:9" x14ac:dyDescent="0.25">
      <c r="A69" t="str">
        <f>IF('Tracking Data'!D69&lt;&gt;"",'Tracking Data'!D69,"")</f>
        <v/>
      </c>
      <c r="B69" t="str">
        <f>IF('Tracking Data'!E69&lt;&gt;"",'Tracking Data'!E69,"")</f>
        <v/>
      </c>
      <c r="C69" t="str">
        <f>IF('Tracking Data'!G69&lt;&gt;"",'Tracking Data'!G69,"")</f>
        <v/>
      </c>
      <c r="D69" t="str">
        <f>IF('Tracking Data'!H69&lt;&gt;"",'Tracking Data'!H69,"")</f>
        <v/>
      </c>
      <c r="E69" s="4" t="str">
        <f>IF('Tracking Data'!K69&lt;&gt;"",'Tracking Data'!K69,"")</f>
        <v/>
      </c>
      <c r="F69" s="4"/>
      <c r="G69" s="4"/>
      <c r="H69" s="4" t="str">
        <f ca="1">IF(E69&lt;&gt;"",IF('Tracking Data'!R69&lt;&gt;"",'Tracking Data'!R69,TODAY()),"")</f>
        <v/>
      </c>
      <c r="I69" t="str">
        <f t="shared" ca="1" si="3"/>
        <v/>
      </c>
    </row>
    <row r="70" spans="1:9" x14ac:dyDescent="0.25">
      <c r="A70" t="str">
        <f>IF('Tracking Data'!D70&lt;&gt;"",'Tracking Data'!D70,"")</f>
        <v/>
      </c>
      <c r="B70" t="str">
        <f>IF('Tracking Data'!E70&lt;&gt;"",'Tracking Data'!E70,"")</f>
        <v/>
      </c>
      <c r="C70" t="str">
        <f>IF('Tracking Data'!G70&lt;&gt;"",'Tracking Data'!G70,"")</f>
        <v/>
      </c>
      <c r="D70" t="str">
        <f>IF('Tracking Data'!H70&lt;&gt;"",'Tracking Data'!H70,"")</f>
        <v/>
      </c>
      <c r="E70" s="4" t="str">
        <f>IF('Tracking Data'!K70&lt;&gt;"",'Tracking Data'!K70,"")</f>
        <v/>
      </c>
      <c r="F70" s="4"/>
      <c r="G70" s="4"/>
      <c r="H70" s="4" t="str">
        <f ca="1">IF(E70&lt;&gt;"",IF('Tracking Data'!R70&lt;&gt;"",'Tracking Data'!R70,TODAY()),"")</f>
        <v/>
      </c>
      <c r="I70" t="str">
        <f t="shared" ca="1" si="3"/>
        <v/>
      </c>
    </row>
    <row r="71" spans="1:9" x14ac:dyDescent="0.25">
      <c r="A71" t="str">
        <f>IF('Tracking Data'!D71&lt;&gt;"",'Tracking Data'!D71,"")</f>
        <v/>
      </c>
      <c r="B71" t="str">
        <f>IF('Tracking Data'!E71&lt;&gt;"",'Tracking Data'!E71,"")</f>
        <v/>
      </c>
      <c r="C71" t="str">
        <f>IF('Tracking Data'!G71&lt;&gt;"",'Tracking Data'!G71,"")</f>
        <v/>
      </c>
      <c r="D71" t="str">
        <f>IF('Tracking Data'!H71&lt;&gt;"",'Tracking Data'!H71,"")</f>
        <v/>
      </c>
      <c r="E71" s="4" t="str">
        <f>IF('Tracking Data'!K71&lt;&gt;"",'Tracking Data'!K71,"")</f>
        <v/>
      </c>
      <c r="F71" s="4"/>
      <c r="G71" s="4"/>
      <c r="H71" s="4" t="str">
        <f ca="1">IF(E71&lt;&gt;"",IF('Tracking Data'!R71&lt;&gt;"",'Tracking Data'!R71,TODAY()),"")</f>
        <v/>
      </c>
      <c r="I71" t="str">
        <f t="shared" ca="1" si="3"/>
        <v/>
      </c>
    </row>
    <row r="72" spans="1:9" x14ac:dyDescent="0.25">
      <c r="A72" t="str">
        <f>IF('Tracking Data'!D72&lt;&gt;"",'Tracking Data'!D72,"")</f>
        <v/>
      </c>
      <c r="B72" t="str">
        <f>IF('Tracking Data'!E72&lt;&gt;"",'Tracking Data'!E72,"")</f>
        <v/>
      </c>
      <c r="C72" t="str">
        <f>IF('Tracking Data'!G72&lt;&gt;"",'Tracking Data'!G72,"")</f>
        <v/>
      </c>
      <c r="D72" t="str">
        <f>IF('Tracking Data'!H72&lt;&gt;"",'Tracking Data'!H72,"")</f>
        <v/>
      </c>
      <c r="E72" s="4" t="str">
        <f>IF('Tracking Data'!K72&lt;&gt;"",'Tracking Data'!K72,"")</f>
        <v/>
      </c>
      <c r="F72" s="4"/>
      <c r="G72" s="4"/>
      <c r="H72" s="4" t="str">
        <f ca="1">IF(E72&lt;&gt;"",IF('Tracking Data'!R72&lt;&gt;"",'Tracking Data'!R72,TODAY()),"")</f>
        <v/>
      </c>
      <c r="I72" t="str">
        <f t="shared" ca="1" si="3"/>
        <v/>
      </c>
    </row>
    <row r="73" spans="1:9" x14ac:dyDescent="0.25">
      <c r="A73" t="str">
        <f>IF('Tracking Data'!D73&lt;&gt;"",'Tracking Data'!D73,"")</f>
        <v/>
      </c>
      <c r="B73" t="str">
        <f>IF('Tracking Data'!E73&lt;&gt;"",'Tracking Data'!E73,"")</f>
        <v/>
      </c>
      <c r="C73" t="str">
        <f>IF('Tracking Data'!G73&lt;&gt;"",'Tracking Data'!G73,"")</f>
        <v/>
      </c>
      <c r="D73" t="str">
        <f>IF('Tracking Data'!H73&lt;&gt;"",'Tracking Data'!H73,"")</f>
        <v/>
      </c>
      <c r="E73" s="4" t="str">
        <f>IF('Tracking Data'!K73&lt;&gt;"",'Tracking Data'!K73,"")</f>
        <v/>
      </c>
      <c r="F73" s="4"/>
      <c r="G73" s="4"/>
      <c r="H73" s="4" t="str">
        <f ca="1">IF(E73&lt;&gt;"",IF('Tracking Data'!R73&lt;&gt;"",'Tracking Data'!R73,TODAY()),"")</f>
        <v/>
      </c>
      <c r="I73" t="str">
        <f t="shared" ca="1" si="3"/>
        <v/>
      </c>
    </row>
    <row r="74" spans="1:9" x14ac:dyDescent="0.25">
      <c r="A74" t="str">
        <f>IF('Tracking Data'!D74&lt;&gt;"",'Tracking Data'!D74,"")</f>
        <v/>
      </c>
      <c r="B74" t="str">
        <f>IF('Tracking Data'!E74&lt;&gt;"",'Tracking Data'!E74,"")</f>
        <v/>
      </c>
      <c r="C74" t="str">
        <f>IF('Tracking Data'!G74&lt;&gt;"",'Tracking Data'!G74,"")</f>
        <v/>
      </c>
      <c r="D74" t="str">
        <f>IF('Tracking Data'!H74&lt;&gt;"",'Tracking Data'!H74,"")</f>
        <v/>
      </c>
      <c r="E74" s="4" t="str">
        <f>IF('Tracking Data'!K74&lt;&gt;"",'Tracking Data'!K74,"")</f>
        <v/>
      </c>
      <c r="F74" s="4"/>
      <c r="G74" s="4"/>
      <c r="H74" s="4" t="str">
        <f ca="1">IF(E74&lt;&gt;"",IF('Tracking Data'!R74&lt;&gt;"",'Tracking Data'!R74,TODAY()),"")</f>
        <v/>
      </c>
      <c r="I74" t="str">
        <f t="shared" ca="1" si="3"/>
        <v/>
      </c>
    </row>
    <row r="75" spans="1:9" x14ac:dyDescent="0.25">
      <c r="A75" t="str">
        <f>IF('Tracking Data'!D75&lt;&gt;"",'Tracking Data'!D75,"")</f>
        <v/>
      </c>
      <c r="B75" t="str">
        <f>IF('Tracking Data'!E75&lt;&gt;"",'Tracking Data'!E75,"")</f>
        <v/>
      </c>
      <c r="C75" t="str">
        <f>IF('Tracking Data'!G75&lt;&gt;"",'Tracking Data'!G75,"")</f>
        <v/>
      </c>
      <c r="D75" t="str">
        <f>IF('Tracking Data'!H75&lt;&gt;"",'Tracking Data'!H75,"")</f>
        <v/>
      </c>
      <c r="E75" s="4" t="str">
        <f>IF('Tracking Data'!K75&lt;&gt;"",'Tracking Data'!K75,"")</f>
        <v/>
      </c>
      <c r="F75" s="4"/>
      <c r="G75" s="4"/>
      <c r="H75" s="4" t="str">
        <f ca="1">IF(E75&lt;&gt;"",IF('Tracking Data'!R75&lt;&gt;"",'Tracking Data'!R75,TODAY()),"")</f>
        <v/>
      </c>
      <c r="I75" t="str">
        <f t="shared" ca="1" si="3"/>
        <v/>
      </c>
    </row>
    <row r="76" spans="1:9" x14ac:dyDescent="0.25">
      <c r="A76" t="str">
        <f>IF('Tracking Data'!D76&lt;&gt;"",'Tracking Data'!D76,"")</f>
        <v/>
      </c>
      <c r="B76" t="str">
        <f>IF('Tracking Data'!E76&lt;&gt;"",'Tracking Data'!E76,"")</f>
        <v/>
      </c>
      <c r="C76" t="str">
        <f>IF('Tracking Data'!G76&lt;&gt;"",'Tracking Data'!G76,"")</f>
        <v/>
      </c>
      <c r="D76" t="str">
        <f>IF('Tracking Data'!H76&lt;&gt;"",'Tracking Data'!H76,"")</f>
        <v/>
      </c>
      <c r="E76" s="4" t="str">
        <f>IF('Tracking Data'!K76&lt;&gt;"",'Tracking Data'!K76,"")</f>
        <v/>
      </c>
      <c r="F76" s="4"/>
      <c r="G76" s="4"/>
      <c r="H76" s="4" t="str">
        <f ca="1">IF(E76&lt;&gt;"",IF('Tracking Data'!R76&lt;&gt;"",'Tracking Data'!R76,TODAY()),"")</f>
        <v/>
      </c>
      <c r="I76" t="str">
        <f t="shared" ca="1" si="3"/>
        <v/>
      </c>
    </row>
    <row r="77" spans="1:9" x14ac:dyDescent="0.25">
      <c r="A77" t="str">
        <f>IF('Tracking Data'!D77&lt;&gt;"",'Tracking Data'!D77,"")</f>
        <v/>
      </c>
      <c r="B77" t="str">
        <f>IF('Tracking Data'!E77&lt;&gt;"",'Tracking Data'!E77,"")</f>
        <v/>
      </c>
      <c r="C77" t="str">
        <f>IF('Tracking Data'!G77&lt;&gt;"",'Tracking Data'!G77,"")</f>
        <v/>
      </c>
      <c r="D77" t="str">
        <f>IF('Tracking Data'!H77&lt;&gt;"",'Tracking Data'!H77,"")</f>
        <v/>
      </c>
      <c r="E77" s="4" t="str">
        <f>IF('Tracking Data'!K77&lt;&gt;"",'Tracking Data'!K77,"")</f>
        <v/>
      </c>
      <c r="F77" s="4"/>
      <c r="G77" s="4"/>
      <c r="H77" s="4" t="str">
        <f ca="1">IF(E77&lt;&gt;"",IF('Tracking Data'!R77&lt;&gt;"",'Tracking Data'!R77,TODAY()),"")</f>
        <v/>
      </c>
      <c r="I77" t="str">
        <f t="shared" ca="1" si="3"/>
        <v/>
      </c>
    </row>
    <row r="78" spans="1:9" x14ac:dyDescent="0.25">
      <c r="A78" t="str">
        <f>IF('Tracking Data'!D78&lt;&gt;"",'Tracking Data'!D78,"")</f>
        <v/>
      </c>
      <c r="B78" t="str">
        <f>IF('Tracking Data'!E78&lt;&gt;"",'Tracking Data'!E78,"")</f>
        <v/>
      </c>
      <c r="C78" t="str">
        <f>IF('Tracking Data'!G78&lt;&gt;"",'Tracking Data'!G78,"")</f>
        <v/>
      </c>
      <c r="D78" t="str">
        <f>IF('Tracking Data'!H78&lt;&gt;"",'Tracking Data'!H78,"")</f>
        <v/>
      </c>
      <c r="E78" s="4" t="str">
        <f>IF('Tracking Data'!K78&lt;&gt;"",'Tracking Data'!K78,"")</f>
        <v/>
      </c>
      <c r="F78" s="4"/>
      <c r="G78" s="4"/>
      <c r="H78" s="4" t="str">
        <f ca="1">IF(E78&lt;&gt;"",IF('Tracking Data'!R78&lt;&gt;"",'Tracking Data'!R78,TODAY()),"")</f>
        <v/>
      </c>
      <c r="I78" t="str">
        <f t="shared" ca="1" si="3"/>
        <v/>
      </c>
    </row>
    <row r="79" spans="1:9" x14ac:dyDescent="0.25">
      <c r="A79" t="str">
        <f>IF('Tracking Data'!D79&lt;&gt;"",'Tracking Data'!D79,"")</f>
        <v/>
      </c>
      <c r="B79" t="str">
        <f>IF('Tracking Data'!E79&lt;&gt;"",'Tracking Data'!E79,"")</f>
        <v/>
      </c>
      <c r="C79" t="str">
        <f>IF('Tracking Data'!G79&lt;&gt;"",'Tracking Data'!G79,"")</f>
        <v/>
      </c>
      <c r="D79" t="str">
        <f>IF('Tracking Data'!H79&lt;&gt;"",'Tracking Data'!H79,"")</f>
        <v/>
      </c>
      <c r="E79" s="4" t="str">
        <f>IF('Tracking Data'!K79&lt;&gt;"",'Tracking Data'!K79,"")</f>
        <v/>
      </c>
      <c r="F79" s="4"/>
      <c r="G79" s="4"/>
      <c r="H79" s="4" t="str">
        <f ca="1">IF(E79&lt;&gt;"",IF('Tracking Data'!R79&lt;&gt;"",'Tracking Data'!R79,TODAY()),"")</f>
        <v/>
      </c>
      <c r="I79" t="str">
        <f t="shared" ca="1" si="3"/>
        <v/>
      </c>
    </row>
    <row r="80" spans="1:9" x14ac:dyDescent="0.25">
      <c r="A80" t="str">
        <f>IF('Tracking Data'!D80&lt;&gt;"",'Tracking Data'!D80,"")</f>
        <v/>
      </c>
      <c r="B80" t="str">
        <f>IF('Tracking Data'!E80&lt;&gt;"",'Tracking Data'!E80,"")</f>
        <v/>
      </c>
      <c r="C80" t="str">
        <f>IF('Tracking Data'!G80&lt;&gt;"",'Tracking Data'!G80,"")</f>
        <v/>
      </c>
      <c r="D80" t="str">
        <f>IF('Tracking Data'!H80&lt;&gt;"",'Tracking Data'!H80,"")</f>
        <v/>
      </c>
      <c r="E80" s="4" t="str">
        <f>IF('Tracking Data'!K80&lt;&gt;"",'Tracking Data'!K80,"")</f>
        <v/>
      </c>
      <c r="F80" s="4"/>
      <c r="G80" s="4"/>
      <c r="H80" s="4" t="str">
        <f ca="1">IF(E80&lt;&gt;"",IF('Tracking Data'!R80&lt;&gt;"",'Tracking Data'!R80,TODAY()),"")</f>
        <v/>
      </c>
      <c r="I80" t="str">
        <f t="shared" ca="1" si="3"/>
        <v/>
      </c>
    </row>
    <row r="81" spans="1:9" x14ac:dyDescent="0.25">
      <c r="A81" t="str">
        <f>IF('Tracking Data'!D81&lt;&gt;"",'Tracking Data'!D81,"")</f>
        <v/>
      </c>
      <c r="B81" t="str">
        <f>IF('Tracking Data'!E81&lt;&gt;"",'Tracking Data'!E81,"")</f>
        <v/>
      </c>
      <c r="C81" t="str">
        <f>IF('Tracking Data'!G81&lt;&gt;"",'Tracking Data'!G81,"")</f>
        <v/>
      </c>
      <c r="D81" t="str">
        <f>IF('Tracking Data'!H81&lt;&gt;"",'Tracking Data'!H81,"")</f>
        <v/>
      </c>
      <c r="E81" s="4" t="str">
        <f>IF('Tracking Data'!K81&lt;&gt;"",'Tracking Data'!K81,"")</f>
        <v/>
      </c>
      <c r="F81" s="4"/>
      <c r="G81" s="4"/>
      <c r="H81" s="4" t="str">
        <f ca="1">IF(E81&lt;&gt;"",IF('Tracking Data'!R81&lt;&gt;"",'Tracking Data'!R81,TODAY()),"")</f>
        <v/>
      </c>
      <c r="I81" t="str">
        <f t="shared" ca="1" si="3"/>
        <v/>
      </c>
    </row>
    <row r="82" spans="1:9" x14ac:dyDescent="0.25">
      <c r="A82" t="str">
        <f>IF('Tracking Data'!D82&lt;&gt;"",'Tracking Data'!D82,"")</f>
        <v/>
      </c>
      <c r="B82" t="str">
        <f>IF('Tracking Data'!E82&lt;&gt;"",'Tracking Data'!E82,"")</f>
        <v/>
      </c>
      <c r="C82" t="str">
        <f>IF('Tracking Data'!G82&lt;&gt;"",'Tracking Data'!G82,"")</f>
        <v/>
      </c>
      <c r="D82" t="str">
        <f>IF('Tracking Data'!H82&lt;&gt;"",'Tracking Data'!H82,"")</f>
        <v/>
      </c>
      <c r="E82" s="4" t="str">
        <f>IF('Tracking Data'!K82&lt;&gt;"",'Tracking Data'!K82,"")</f>
        <v/>
      </c>
      <c r="F82" s="4"/>
      <c r="G82" s="4"/>
      <c r="H82" s="4" t="str">
        <f ca="1">IF(E82&lt;&gt;"",IF('Tracking Data'!R82&lt;&gt;"",'Tracking Data'!R82,TODAY()),"")</f>
        <v/>
      </c>
      <c r="I82" t="str">
        <f t="shared" ref="I82:I96" ca="1" si="4">IF(H82&lt;&gt;"",NETWORKDAYS(E82,H82),"")</f>
        <v/>
      </c>
    </row>
    <row r="83" spans="1:9" x14ac:dyDescent="0.25">
      <c r="A83" t="str">
        <f>IF('Tracking Data'!D83&lt;&gt;"",'Tracking Data'!D83,"")</f>
        <v/>
      </c>
      <c r="B83" t="str">
        <f>IF('Tracking Data'!E83&lt;&gt;"",'Tracking Data'!E83,"")</f>
        <v/>
      </c>
      <c r="C83" t="str">
        <f>IF('Tracking Data'!G83&lt;&gt;"",'Tracking Data'!G83,"")</f>
        <v/>
      </c>
      <c r="D83" t="str">
        <f>IF('Tracking Data'!H83&lt;&gt;"",'Tracking Data'!H83,"")</f>
        <v/>
      </c>
      <c r="E83" s="4" t="str">
        <f>IF('Tracking Data'!K83&lt;&gt;"",'Tracking Data'!K83,"")</f>
        <v/>
      </c>
      <c r="F83" s="4"/>
      <c r="G83" s="4"/>
      <c r="H83" s="4" t="str">
        <f ca="1">IF(E83&lt;&gt;"",IF('Tracking Data'!R83&lt;&gt;"",'Tracking Data'!R83,TODAY()),"")</f>
        <v/>
      </c>
      <c r="I83" t="str">
        <f t="shared" ca="1" si="4"/>
        <v/>
      </c>
    </row>
    <row r="84" spans="1:9" x14ac:dyDescent="0.25">
      <c r="A84" t="str">
        <f>IF('Tracking Data'!D84&lt;&gt;"",'Tracking Data'!D84,"")</f>
        <v/>
      </c>
      <c r="B84" t="str">
        <f>IF('Tracking Data'!E84&lt;&gt;"",'Tracking Data'!E84,"")</f>
        <v/>
      </c>
      <c r="C84" t="str">
        <f>IF('Tracking Data'!G84&lt;&gt;"",'Tracking Data'!G84,"")</f>
        <v/>
      </c>
      <c r="D84" t="str">
        <f>IF('Tracking Data'!H84&lt;&gt;"",'Tracking Data'!H84,"")</f>
        <v/>
      </c>
      <c r="E84" s="4" t="str">
        <f>IF('Tracking Data'!K84&lt;&gt;"",'Tracking Data'!K84,"")</f>
        <v/>
      </c>
      <c r="F84" s="4"/>
      <c r="G84" s="4"/>
      <c r="H84" s="4" t="str">
        <f ca="1">IF(E84&lt;&gt;"",IF('Tracking Data'!R84&lt;&gt;"",'Tracking Data'!R84,TODAY()),"")</f>
        <v/>
      </c>
      <c r="I84" t="str">
        <f t="shared" ca="1" si="4"/>
        <v/>
      </c>
    </row>
    <row r="85" spans="1:9" x14ac:dyDescent="0.25">
      <c r="A85" t="str">
        <f>IF('Tracking Data'!D85&lt;&gt;"",'Tracking Data'!D85,"")</f>
        <v/>
      </c>
      <c r="B85" t="str">
        <f>IF('Tracking Data'!E85&lt;&gt;"",'Tracking Data'!E85,"")</f>
        <v/>
      </c>
      <c r="C85" t="str">
        <f>IF('Tracking Data'!G85&lt;&gt;"",'Tracking Data'!G85,"")</f>
        <v/>
      </c>
      <c r="D85" t="str">
        <f>IF('Tracking Data'!H85&lt;&gt;"",'Tracking Data'!H85,"")</f>
        <v/>
      </c>
      <c r="E85" s="4" t="str">
        <f>IF('Tracking Data'!K85&lt;&gt;"",'Tracking Data'!K85,"")</f>
        <v/>
      </c>
      <c r="F85" s="4"/>
      <c r="G85" s="4"/>
      <c r="H85" s="4" t="str">
        <f ca="1">IF(E85&lt;&gt;"",IF('Tracking Data'!R85&lt;&gt;"",'Tracking Data'!R85,TODAY()),"")</f>
        <v/>
      </c>
      <c r="I85" t="str">
        <f t="shared" ca="1" si="4"/>
        <v/>
      </c>
    </row>
    <row r="86" spans="1:9" x14ac:dyDescent="0.25">
      <c r="A86" t="str">
        <f>IF('Tracking Data'!D86&lt;&gt;"",'Tracking Data'!D86,"")</f>
        <v/>
      </c>
      <c r="B86" t="str">
        <f>IF('Tracking Data'!E86&lt;&gt;"",'Tracking Data'!E86,"")</f>
        <v/>
      </c>
      <c r="C86" t="str">
        <f>IF('Tracking Data'!G86&lt;&gt;"",'Tracking Data'!G86,"")</f>
        <v/>
      </c>
      <c r="D86" t="str">
        <f>IF('Tracking Data'!H86&lt;&gt;"",'Tracking Data'!H86,"")</f>
        <v/>
      </c>
      <c r="E86" s="4" t="str">
        <f>IF('Tracking Data'!K86&lt;&gt;"",'Tracking Data'!K86,"")</f>
        <v/>
      </c>
      <c r="F86" s="4"/>
      <c r="G86" s="4"/>
      <c r="H86" s="4" t="str">
        <f ca="1">IF(E86&lt;&gt;"",IF('Tracking Data'!R86&lt;&gt;"",'Tracking Data'!R86,TODAY()),"")</f>
        <v/>
      </c>
      <c r="I86" t="str">
        <f t="shared" ca="1" si="4"/>
        <v/>
      </c>
    </row>
    <row r="87" spans="1:9" x14ac:dyDescent="0.25">
      <c r="A87" t="str">
        <f>IF('Tracking Data'!D87&lt;&gt;"",'Tracking Data'!D87,"")</f>
        <v/>
      </c>
      <c r="B87" t="str">
        <f>IF('Tracking Data'!E87&lt;&gt;"",'Tracking Data'!E87,"")</f>
        <v/>
      </c>
      <c r="C87" t="str">
        <f>IF('Tracking Data'!G87&lt;&gt;"",'Tracking Data'!G87,"")</f>
        <v/>
      </c>
      <c r="D87" t="str">
        <f>IF('Tracking Data'!H87&lt;&gt;"",'Tracking Data'!H87,"")</f>
        <v/>
      </c>
      <c r="E87" s="4" t="str">
        <f>IF('Tracking Data'!K87&lt;&gt;"",'Tracking Data'!K87,"")</f>
        <v/>
      </c>
      <c r="F87" s="4"/>
      <c r="G87" s="4"/>
      <c r="H87" s="4" t="str">
        <f ca="1">IF(E87&lt;&gt;"",IF('Tracking Data'!R87&lt;&gt;"",'Tracking Data'!R87,TODAY()),"")</f>
        <v/>
      </c>
      <c r="I87" t="str">
        <f t="shared" ca="1" si="4"/>
        <v/>
      </c>
    </row>
    <row r="88" spans="1:9" x14ac:dyDescent="0.25">
      <c r="A88" t="str">
        <f>IF('Tracking Data'!D88&lt;&gt;"",'Tracking Data'!D88,"")</f>
        <v/>
      </c>
      <c r="B88" t="str">
        <f>IF('Tracking Data'!E88&lt;&gt;"",'Tracking Data'!E88,"")</f>
        <v/>
      </c>
      <c r="C88" t="str">
        <f>IF('Tracking Data'!G88&lt;&gt;"",'Tracking Data'!G88,"")</f>
        <v/>
      </c>
      <c r="D88" t="str">
        <f>IF('Tracking Data'!H88&lt;&gt;"",'Tracking Data'!H88,"")</f>
        <v/>
      </c>
      <c r="E88" s="4" t="str">
        <f>IF('Tracking Data'!K88&lt;&gt;"",'Tracking Data'!K88,"")</f>
        <v/>
      </c>
      <c r="F88" s="4"/>
      <c r="G88" s="4"/>
      <c r="H88" s="4" t="str">
        <f ca="1">IF(E88&lt;&gt;"",IF('Tracking Data'!R88&lt;&gt;"",'Tracking Data'!R88,TODAY()),"")</f>
        <v/>
      </c>
      <c r="I88" t="str">
        <f t="shared" ca="1" si="4"/>
        <v/>
      </c>
    </row>
    <row r="89" spans="1:9" x14ac:dyDescent="0.25">
      <c r="A89" t="str">
        <f>IF('Tracking Data'!D89&lt;&gt;"",'Tracking Data'!D89,"")</f>
        <v/>
      </c>
      <c r="B89" t="str">
        <f>IF('Tracking Data'!E89&lt;&gt;"",'Tracking Data'!E89,"")</f>
        <v/>
      </c>
      <c r="C89" t="str">
        <f>IF('Tracking Data'!G89&lt;&gt;"",'Tracking Data'!G89,"")</f>
        <v/>
      </c>
      <c r="D89" t="str">
        <f>IF('Tracking Data'!H89&lt;&gt;"",'Tracking Data'!H89,"")</f>
        <v/>
      </c>
      <c r="E89" s="4" t="str">
        <f>IF('Tracking Data'!K89&lt;&gt;"",'Tracking Data'!K89,"")</f>
        <v/>
      </c>
      <c r="F89" s="4"/>
      <c r="G89" s="4"/>
      <c r="H89" s="4" t="str">
        <f ca="1">IF(E89&lt;&gt;"",IF('Tracking Data'!R89&lt;&gt;"",'Tracking Data'!R89,TODAY()),"")</f>
        <v/>
      </c>
      <c r="I89" t="str">
        <f t="shared" ca="1" si="4"/>
        <v/>
      </c>
    </row>
    <row r="90" spans="1:9" x14ac:dyDescent="0.25">
      <c r="A90" t="str">
        <f>IF('Tracking Data'!D90&lt;&gt;"",'Tracking Data'!D90,"")</f>
        <v/>
      </c>
      <c r="B90" t="str">
        <f>IF('Tracking Data'!E90&lt;&gt;"",'Tracking Data'!E90,"")</f>
        <v/>
      </c>
      <c r="C90" t="str">
        <f>IF('Tracking Data'!G90&lt;&gt;"",'Tracking Data'!G90,"")</f>
        <v/>
      </c>
      <c r="D90" t="str">
        <f>IF('Tracking Data'!H90&lt;&gt;"",'Tracking Data'!H90,"")</f>
        <v/>
      </c>
      <c r="E90" s="4" t="str">
        <f>IF('Tracking Data'!K90&lt;&gt;"",'Tracking Data'!K90,"")</f>
        <v/>
      </c>
      <c r="F90" s="4"/>
      <c r="G90" s="4"/>
      <c r="H90" s="4" t="str">
        <f ca="1">IF(E90&lt;&gt;"",IF('Tracking Data'!R90&lt;&gt;"",'Tracking Data'!R90,TODAY()),"")</f>
        <v/>
      </c>
      <c r="I90" t="str">
        <f t="shared" ca="1" si="4"/>
        <v/>
      </c>
    </row>
    <row r="91" spans="1:9" x14ac:dyDescent="0.25">
      <c r="A91" t="str">
        <f>IF('Tracking Data'!D91&lt;&gt;"",'Tracking Data'!D91,"")</f>
        <v/>
      </c>
      <c r="B91" t="str">
        <f>IF('Tracking Data'!E91&lt;&gt;"",'Tracking Data'!E91,"")</f>
        <v/>
      </c>
      <c r="C91" t="str">
        <f>IF('Tracking Data'!G91&lt;&gt;"",'Tracking Data'!G91,"")</f>
        <v/>
      </c>
      <c r="D91" t="str">
        <f>IF('Tracking Data'!H91&lt;&gt;"",'Tracking Data'!H91,"")</f>
        <v/>
      </c>
      <c r="E91" s="4" t="str">
        <f>IF('Tracking Data'!K91&lt;&gt;"",'Tracking Data'!K91,"")</f>
        <v/>
      </c>
      <c r="F91" s="4"/>
      <c r="G91" s="4"/>
      <c r="H91" s="4" t="str">
        <f ca="1">IF(E91&lt;&gt;"",IF('Tracking Data'!R91&lt;&gt;"",'Tracking Data'!R91,TODAY()),"")</f>
        <v/>
      </c>
      <c r="I91" t="str">
        <f t="shared" ca="1" si="4"/>
        <v/>
      </c>
    </row>
    <row r="92" spans="1:9" x14ac:dyDescent="0.25">
      <c r="A92" t="str">
        <f>IF('Tracking Data'!D92&lt;&gt;"",'Tracking Data'!D92,"")</f>
        <v/>
      </c>
      <c r="B92" t="str">
        <f>IF('Tracking Data'!E92&lt;&gt;"",'Tracking Data'!E92,"")</f>
        <v/>
      </c>
      <c r="C92" t="str">
        <f>IF('Tracking Data'!G92&lt;&gt;"",'Tracking Data'!G92,"")</f>
        <v/>
      </c>
      <c r="D92" t="str">
        <f>IF('Tracking Data'!H92&lt;&gt;"",'Tracking Data'!H92,"")</f>
        <v/>
      </c>
      <c r="E92" s="4" t="str">
        <f>IF('Tracking Data'!K92&lt;&gt;"",'Tracking Data'!K92,"")</f>
        <v/>
      </c>
      <c r="F92" s="4"/>
      <c r="G92" s="4"/>
      <c r="H92" s="4" t="str">
        <f ca="1">IF(E92&lt;&gt;"",IF('Tracking Data'!R92&lt;&gt;"",'Tracking Data'!R92,TODAY()),"")</f>
        <v/>
      </c>
      <c r="I92" t="str">
        <f t="shared" ca="1" si="4"/>
        <v/>
      </c>
    </row>
    <row r="93" spans="1:9" x14ac:dyDescent="0.25">
      <c r="A93" t="str">
        <f>IF('Tracking Data'!D93&lt;&gt;"",'Tracking Data'!D93,"")</f>
        <v/>
      </c>
      <c r="B93" t="str">
        <f>IF('Tracking Data'!E93&lt;&gt;"",'Tracking Data'!E93,"")</f>
        <v/>
      </c>
      <c r="C93" t="str">
        <f>IF('Tracking Data'!G93&lt;&gt;"",'Tracking Data'!G93,"")</f>
        <v/>
      </c>
      <c r="D93" t="str">
        <f>IF('Tracking Data'!H93&lt;&gt;"",'Tracking Data'!H93,"")</f>
        <v/>
      </c>
      <c r="E93" s="4" t="str">
        <f>IF('Tracking Data'!K93&lt;&gt;"",'Tracking Data'!K93,"")</f>
        <v/>
      </c>
      <c r="F93" s="4"/>
      <c r="G93" s="4"/>
      <c r="H93" s="4" t="str">
        <f ca="1">IF(E93&lt;&gt;"",IF('Tracking Data'!R93&lt;&gt;"",'Tracking Data'!R93,TODAY()),"")</f>
        <v/>
      </c>
      <c r="I93" t="str">
        <f t="shared" ca="1" si="4"/>
        <v/>
      </c>
    </row>
    <row r="94" spans="1:9" x14ac:dyDescent="0.25">
      <c r="A94" t="str">
        <f>IF('Tracking Data'!D94&lt;&gt;"",'Tracking Data'!D94,"")</f>
        <v/>
      </c>
      <c r="B94" t="str">
        <f>IF('Tracking Data'!E94&lt;&gt;"",'Tracking Data'!E94,"")</f>
        <v/>
      </c>
      <c r="C94" t="str">
        <f>IF('Tracking Data'!G94&lt;&gt;"",'Tracking Data'!G94,"")</f>
        <v/>
      </c>
      <c r="D94" t="str">
        <f>IF('Tracking Data'!H94&lt;&gt;"",'Tracking Data'!H94,"")</f>
        <v/>
      </c>
      <c r="E94" s="4" t="str">
        <f>IF('Tracking Data'!K94&lt;&gt;"",'Tracking Data'!K94,"")</f>
        <v/>
      </c>
      <c r="F94" s="4"/>
      <c r="G94" s="4"/>
      <c r="H94" s="4" t="str">
        <f ca="1">IF(E94&lt;&gt;"",IF('Tracking Data'!R94&lt;&gt;"",'Tracking Data'!R94,TODAY()),"")</f>
        <v/>
      </c>
      <c r="I94" t="str">
        <f t="shared" ca="1" si="4"/>
        <v/>
      </c>
    </row>
    <row r="95" spans="1:9" x14ac:dyDescent="0.25">
      <c r="A95" t="str">
        <f>IF('Tracking Data'!D95&lt;&gt;"",'Tracking Data'!D95,"")</f>
        <v/>
      </c>
      <c r="B95" t="str">
        <f>IF('Tracking Data'!E95&lt;&gt;"",'Tracking Data'!E95,"")</f>
        <v/>
      </c>
      <c r="C95" t="str">
        <f>IF('Tracking Data'!G95&lt;&gt;"",'Tracking Data'!G95,"")</f>
        <v/>
      </c>
      <c r="D95" t="str">
        <f>IF('Tracking Data'!H95&lt;&gt;"",'Tracking Data'!H95,"")</f>
        <v/>
      </c>
      <c r="E95" s="4" t="str">
        <f>IF('Tracking Data'!K95&lt;&gt;"",'Tracking Data'!K95,"")</f>
        <v/>
      </c>
      <c r="F95" s="4"/>
      <c r="G95" s="4"/>
      <c r="H95" s="4" t="str">
        <f ca="1">IF(E95&lt;&gt;"",IF('Tracking Data'!R95&lt;&gt;"",'Tracking Data'!R95,TODAY()),"")</f>
        <v/>
      </c>
      <c r="I95" t="str">
        <f t="shared" ca="1" si="4"/>
        <v/>
      </c>
    </row>
    <row r="96" spans="1:9" x14ac:dyDescent="0.25">
      <c r="A96" t="str">
        <f>IF('Tracking Data'!D96&lt;&gt;"",'Tracking Data'!D96,"")</f>
        <v/>
      </c>
      <c r="B96" t="str">
        <f>IF('Tracking Data'!E96&lt;&gt;"",'Tracking Data'!E96,"")</f>
        <v/>
      </c>
      <c r="C96" t="str">
        <f>IF('Tracking Data'!G96&lt;&gt;"",'Tracking Data'!G96,"")</f>
        <v/>
      </c>
      <c r="D96" t="str">
        <f>IF('Tracking Data'!H96&lt;&gt;"",'Tracking Data'!H96,"")</f>
        <v/>
      </c>
      <c r="E96" s="4" t="str">
        <f>IF('Tracking Data'!K96&lt;&gt;"",'Tracking Data'!K96,"")</f>
        <v/>
      </c>
      <c r="F96" s="4"/>
      <c r="G96" s="4"/>
      <c r="H96" s="4" t="str">
        <f ca="1">IF(E96&lt;&gt;"",IF('Tracking Data'!R96&lt;&gt;"",'Tracking Data'!R96,TODAY()),"")</f>
        <v/>
      </c>
      <c r="I96" t="str">
        <f t="shared" ca="1" si="4"/>
        <v/>
      </c>
    </row>
  </sheetData>
  <mergeCells count="9">
    <mergeCell ref="I1:I2"/>
    <mergeCell ref="G1:G2"/>
    <mergeCell ref="F1:F2"/>
    <mergeCell ref="A1:A2"/>
    <mergeCell ref="B1:B2"/>
    <mergeCell ref="C1:C2"/>
    <mergeCell ref="D1:D2"/>
    <mergeCell ref="E1:E2"/>
    <mergeCell ref="H1:H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268"/>
  <sheetViews>
    <sheetView workbookViewId="0"/>
  </sheetViews>
  <sheetFormatPr defaultRowHeight="15" x14ac:dyDescent="0.25"/>
  <cols>
    <col min="1" max="3" width="10.7109375" bestFit="1" customWidth="1"/>
  </cols>
  <sheetData>
    <row r="1" spans="1:13" x14ac:dyDescent="0.25">
      <c r="A1" t="s">
        <v>29</v>
      </c>
      <c r="B1" t="s">
        <v>30</v>
      </c>
      <c r="C1" t="s">
        <v>31</v>
      </c>
      <c r="D1" s="24" t="s">
        <v>48</v>
      </c>
      <c r="E1" s="24" t="s">
        <v>49</v>
      </c>
      <c r="F1" s="24" t="s">
        <v>50</v>
      </c>
      <c r="G1" s="24" t="s">
        <v>51</v>
      </c>
      <c r="H1" s="24" t="s">
        <v>52</v>
      </c>
      <c r="I1" s="24" t="s">
        <v>53</v>
      </c>
      <c r="J1" s="24" t="s">
        <v>54</v>
      </c>
      <c r="K1" s="24" t="s">
        <v>55</v>
      </c>
      <c r="L1" s="24" t="s">
        <v>56</v>
      </c>
      <c r="M1" s="24" t="s">
        <v>57</v>
      </c>
    </row>
    <row r="2" spans="1:13" ht="14.45" x14ac:dyDescent="0.3">
      <c r="A2" s="4">
        <f>B2</f>
        <v>42799</v>
      </c>
      <c r="B2" s="4">
        <v>42799</v>
      </c>
      <c r="C2" s="4">
        <v>42805</v>
      </c>
      <c r="D2">
        <f ca="1">IF(B2&lt;=TODAY(),SUMIFS('Days To Done'!$I$3:$I1000,'Days To Done'!$D$3:$D1000,"XS",'Days To Done'!$H$3:$H1000,"&gt;="&amp;$B2,'Days To Done'!$H$3:$H1000,"&lt;="&amp;$C2),"")</f>
        <v>1</v>
      </c>
      <c r="E2">
        <f ca="1">IF(D2&lt;&gt;"",IF(D2&lt;&gt;0,D2/COUNTIFS('Days To Done'!$D$3:$D1000,"XS",'Days To Done'!$H$3:$H1000,"&gt;="&amp;$B2,'Days To Done'!$H$3:$H1000,"&lt;="&amp;$C2),0),"")</f>
        <v>1</v>
      </c>
      <c r="F2">
        <f ca="1">IF(B2&lt;=TODAY(),SUMIFS('Days To Done'!$I$3:$I1000,'Days To Done'!$D$3:$D1000,"S",'Days To Done'!$H$3:$H1000,"&gt;="&amp;$B2,'Days To Done'!$H$3:$H1000,"&lt;="&amp;$C2),"")</f>
        <v>0</v>
      </c>
      <c r="G2">
        <f ca="1">IF(F2&lt;&gt;"",IF(F2&lt;&gt;0,F2/COUNTIFS('Days To Done'!$D$3:$D1000,"S",'Days To Done'!$H$3:$H1000,"&gt;="&amp;$B2,'Days To Done'!$H$3:$H1000,"&lt;="&amp;$C2),0),"")</f>
        <v>0</v>
      </c>
      <c r="H2">
        <f ca="1">IF(B2&lt;=TODAY(),SUMIFS('Days To Done'!$I$3:$I1000,'Days To Done'!$D$3:$D1000,"M",'Days To Done'!$H$3:$H1000,"&gt;="&amp;$B2,'Days To Done'!$H$3:$H1000,"&lt;="&amp;$C2),"")</f>
        <v>6</v>
      </c>
      <c r="I2">
        <f ca="1">IF(H2&lt;&gt;"",IF(H2&lt;&gt;0,H2/COUNTIFS('Days To Done'!$D$3:$D1000,"M",'Days To Done'!$H$3:$H1000,"&gt;="&amp;$B2,'Days To Done'!$H$3:$H1000,"&lt;="&amp;$C2),0),"")</f>
        <v>3</v>
      </c>
      <c r="J2">
        <f ca="1">IF(B2&lt;=TODAY(),SUMIFS('Days To Done'!$I$3:$I1000,'Days To Done'!$D$3:$D1000,"L",'Days To Done'!$H$3:$H1000,"&gt;="&amp;$B2,'Days To Done'!$H$3:$H1000,"&lt;="&amp;$C2),"")</f>
        <v>0</v>
      </c>
      <c r="K2">
        <f ca="1">IF(J2&lt;&gt;"",IF(J2&lt;&gt;0,J2/COUNTIFS('Days To Done'!$D$3:$D1000,"L",'Days To Done'!$H$3:$H1000,"&gt;="&amp;$B2,'Days To Done'!$H$3:$H1000,"&lt;="&amp;$C2),0),"")</f>
        <v>0</v>
      </c>
      <c r="L2">
        <f ca="1">IF(B2&lt;=TODAY(),SUMIFS('Days To Done'!$I$3:$I1000,'Days To Done'!$D$3:$D1000,"XL",'Days To Done'!$H$3:$H1000,"&gt;="&amp;$B2,'Days To Done'!$H$3:$H1000,"&lt;="&amp;$C2),"")</f>
        <v>0</v>
      </c>
      <c r="M2">
        <f ca="1">IF(L2&lt;&gt;"",IF(L2&lt;&gt;0,L2/COUNTIFS('Days To Done'!$D$3:$D1000,"XL",'Days To Done'!$H$3:$H1000,"&gt;="&amp;$B2,'Days To Done'!$H$3:$H1000,"&lt;="&amp;$C2),0),"")</f>
        <v>0</v>
      </c>
    </row>
    <row r="3" spans="1:13" ht="14.45" x14ac:dyDescent="0.3">
      <c r="A3" s="4">
        <f>B3</f>
        <v>42806</v>
      </c>
      <c r="B3" s="4">
        <v>42806</v>
      </c>
      <c r="C3" s="4">
        <v>42812</v>
      </c>
      <c r="D3">
        <f ca="1">IF(B3&lt;=TODAY(),SUMIFS('Days To Done'!$I$3:$I1001,'Days To Done'!$D$3:$D1001,"XS",'Days To Done'!$H$3:$H1001,"&gt;="&amp;$B3,'Days To Done'!$H$3:$H1001,"&lt;="&amp;$C3),"")</f>
        <v>0</v>
      </c>
      <c r="E3">
        <f ca="1">IF(D3&lt;&gt;"",IF(D3&lt;&gt;0,D3/COUNTIFS('Days To Done'!$D$3:$D1001,"XS",'Days To Done'!$H$3:$H1001,"&gt;="&amp;$B3,'Days To Done'!$H$3:$H1001,"&lt;="&amp;$C3),0),"")</f>
        <v>0</v>
      </c>
      <c r="F3">
        <f ca="1">IF(B3&lt;=TODAY(),SUMIFS('Days To Done'!$I$3:$I1001,'Days To Done'!$D$3:$D1001,"S",'Days To Done'!$H$3:$H1001,"&gt;="&amp;$B3,'Days To Done'!$H$3:$H1001,"&lt;="&amp;$C3),"")</f>
        <v>4</v>
      </c>
      <c r="G3">
        <f ca="1">IF(F3&lt;&gt;"",IF(F3&lt;&gt;0,F3/COUNTIFS('Days To Done'!$D$3:$D1001,"S",'Days To Done'!$H$3:$H1001,"&gt;="&amp;$B3,'Days To Done'!$H$3:$H1001,"&lt;="&amp;$C3),0),"")</f>
        <v>2</v>
      </c>
      <c r="H3">
        <f ca="1">IF(B3&lt;=TODAY(),SUMIFS('Days To Done'!$I$3:$I1001,'Days To Done'!$D$3:$D1001,"M",'Days To Done'!$H$3:$H1001,"&gt;="&amp;$B3,'Days To Done'!$H$3:$H1001,"&lt;="&amp;$C3),"")</f>
        <v>0</v>
      </c>
      <c r="I3">
        <f ca="1">IF(H3&lt;&gt;"",IF(H3&lt;&gt;0,H3/COUNTIFS('Days To Done'!$D$3:$D1001,"M",'Days To Done'!$H$3:$H1001,"&gt;="&amp;$B3,'Days To Done'!$H$3:$H1001,"&lt;="&amp;$C3),0),"")</f>
        <v>0</v>
      </c>
      <c r="J3">
        <f ca="1">IF(B3&lt;=TODAY(),SUMIFS('Days To Done'!$I$3:$I1001,'Days To Done'!$D$3:$D1001,"L",'Days To Done'!$H$3:$H1001,"&gt;="&amp;$B3,'Days To Done'!$H$3:$H1001,"&lt;="&amp;$C3),"")</f>
        <v>0</v>
      </c>
      <c r="K3">
        <f ca="1">IF(J3&lt;&gt;"",IF(J3&lt;&gt;0,J3/COUNTIFS('Days To Done'!$D$3:$D1001,"L",'Days To Done'!$H$3:$H1001,"&gt;="&amp;$B3,'Days To Done'!$H$3:$H1001,"&lt;="&amp;$C3),0),"")</f>
        <v>0</v>
      </c>
      <c r="L3">
        <f ca="1">IF(B3&lt;=TODAY(),SUMIFS('Days To Done'!$I$3:$I1001,'Days To Done'!$D$3:$D1001,"XL",'Days To Done'!$H$3:$H1001,"&gt;="&amp;$B3,'Days To Done'!$H$3:$H1001,"&lt;="&amp;$C3),"")</f>
        <v>0</v>
      </c>
      <c r="M3">
        <f ca="1">IF(L3&lt;&gt;"",IF(L3&lt;&gt;0,L3/COUNTIFS('Days To Done'!$D$3:$D1001,"XL",'Days To Done'!$H$3:$H1001,"&gt;="&amp;$B3,'Days To Done'!$H$3:$H1001,"&lt;="&amp;$C3),0),"")</f>
        <v>0</v>
      </c>
    </row>
    <row r="4" spans="1:13" ht="14.45" x14ac:dyDescent="0.3">
      <c r="A4" s="4">
        <f t="shared" ref="A4:A67" si="0">B4</f>
        <v>42813</v>
      </c>
      <c r="B4" s="4">
        <v>42813</v>
      </c>
      <c r="C4" s="4">
        <v>42819</v>
      </c>
      <c r="D4">
        <f ca="1">IF(B4&lt;=TODAY(),SUMIFS('Days To Done'!$I$3:$I1002,'Days To Done'!$D$3:$D1002,"XS",'Days To Done'!$H$3:$H1002,"&gt;="&amp;$B4,'Days To Done'!$H$3:$H1002,"&lt;="&amp;$C4),"")</f>
        <v>0</v>
      </c>
      <c r="E4">
        <f ca="1">IF(D4&lt;&gt;"",IF(D4&lt;&gt;0,D4/COUNTIFS('Days To Done'!$D$3:$D1002,"XS",'Days To Done'!$H$3:$H1002,"&gt;="&amp;$B4,'Days To Done'!$H$3:$H1002,"&lt;="&amp;$C4),0),"")</f>
        <v>0</v>
      </c>
      <c r="F4">
        <f ca="1">IF(B4&lt;=TODAY(),SUMIFS('Days To Done'!$I$3:$I1002,'Days To Done'!$D$3:$D1002,"S",'Days To Done'!$H$3:$H1002,"&gt;="&amp;$B4,'Days To Done'!$H$3:$H1002,"&lt;="&amp;$C4),"")</f>
        <v>30</v>
      </c>
      <c r="G4">
        <f ca="1">IF(F4&lt;&gt;"",IF(F4&lt;&gt;0,F4/COUNTIFS('Days To Done'!$D$3:$D1002,"S",'Days To Done'!$H$3:$H1002,"&gt;="&amp;$B4,'Days To Done'!$H$3:$H1002,"&lt;="&amp;$C4),0),"")</f>
        <v>10</v>
      </c>
      <c r="H4">
        <f ca="1">IF(B4&lt;=TODAY(),SUMIFS('Days To Done'!$I$3:$I1002,'Days To Done'!$D$3:$D1002,"M",'Days To Done'!$H$3:$H1002,"&gt;="&amp;$B4,'Days To Done'!$H$3:$H1002,"&lt;="&amp;$C4),"")</f>
        <v>15</v>
      </c>
      <c r="I4">
        <f ca="1">IF(H4&lt;&gt;"",IF(H4&lt;&gt;0,H4/COUNTIFS('Days To Done'!$D$3:$D1002,"M",'Days To Done'!$H$3:$H1002,"&gt;="&amp;$B4,'Days To Done'!$H$3:$H1002,"&lt;="&amp;$C4),0),"")</f>
        <v>7.5</v>
      </c>
      <c r="J4">
        <f ca="1">IF(B4&lt;=TODAY(),SUMIFS('Days To Done'!$I$3:$I1002,'Days To Done'!$D$3:$D1002,"L",'Days To Done'!$H$3:$H1002,"&gt;="&amp;$B4,'Days To Done'!$H$3:$H1002,"&lt;="&amp;$C4),"")</f>
        <v>25</v>
      </c>
      <c r="K4">
        <f ca="1">IF(J4&lt;&gt;"",IF(J4&lt;&gt;0,J4/COUNTIFS('Days To Done'!$D$3:$D1002,"L",'Days To Done'!$H$3:$H1002,"&gt;="&amp;$B4,'Days To Done'!$H$3:$H1002,"&lt;="&amp;$C4),0),"")</f>
        <v>8.3333333333333339</v>
      </c>
      <c r="L4">
        <f ca="1">IF(B4&lt;=TODAY(),SUMIFS('Days To Done'!$I$3:$I1002,'Days To Done'!$D$3:$D1002,"XL",'Days To Done'!$H$3:$H1002,"&gt;="&amp;$B4,'Days To Done'!$H$3:$H1002,"&lt;="&amp;$C4),"")</f>
        <v>11</v>
      </c>
      <c r="M4">
        <f ca="1">IF(L4&lt;&gt;"",IF(L4&lt;&gt;0,L4/COUNTIFS('Days To Done'!$D$3:$D1002,"XL",'Days To Done'!$H$3:$H1002,"&gt;="&amp;$B4,'Days To Done'!$H$3:$H1002,"&lt;="&amp;$C4),0),"")</f>
        <v>5.5</v>
      </c>
    </row>
    <row r="5" spans="1:13" ht="14.45" x14ac:dyDescent="0.3">
      <c r="A5" s="4">
        <f t="shared" si="0"/>
        <v>42820</v>
      </c>
      <c r="B5" s="4">
        <v>42820</v>
      </c>
      <c r="C5" s="4">
        <v>42826</v>
      </c>
      <c r="D5" t="str">
        <f ca="1">IF(B5&lt;=TODAY(),SUMIFS('Days To Done'!$I$3:$I1003,'Days To Done'!$D$3:$D1003,"XS",'Days To Done'!$H$3:$H1003,"&gt;="&amp;$B5,'Days To Done'!$H$3:$H1003,"&lt;="&amp;$C5),"")</f>
        <v/>
      </c>
      <c r="E5" t="str">
        <f ca="1">IF(D5&lt;&gt;"",IF(D5&lt;&gt;0,D5/COUNTIFS('Days To Done'!$D$3:$D1003,"XS",'Days To Done'!$H$3:$H1003,"&gt;="&amp;$B5,'Days To Done'!$H$3:$H1003,"&lt;="&amp;$C5),0),"")</f>
        <v/>
      </c>
      <c r="F5" t="str">
        <f ca="1">IF(B5&lt;=TODAY(),SUMIFS('Days To Done'!$I$3:$I1003,'Days To Done'!$D$3:$D1003,"S",'Days To Done'!$H$3:$H1003,"&gt;="&amp;$B5,'Days To Done'!$H$3:$H1003,"&lt;="&amp;$C5),"")</f>
        <v/>
      </c>
      <c r="G5" t="str">
        <f ca="1">IF(F5&lt;&gt;"",IF(F5&lt;&gt;0,F5/COUNTIFS('Days To Done'!$D$3:$D1003,"S",'Days To Done'!$H$3:$H1003,"&gt;="&amp;$B5,'Days To Done'!$H$3:$H1003,"&lt;="&amp;$C5),0),"")</f>
        <v/>
      </c>
      <c r="H5" t="str">
        <f ca="1">IF(B5&lt;=TODAY(),SUMIFS('Days To Done'!$I$3:$I1003,'Days To Done'!$D$3:$D1003,"M",'Days To Done'!$H$3:$H1003,"&gt;="&amp;$B5,'Days To Done'!$H$3:$H1003,"&lt;="&amp;$C5),"")</f>
        <v/>
      </c>
      <c r="I5" t="str">
        <f ca="1">IF(H5&lt;&gt;"",IF(H5&lt;&gt;0,H5/COUNTIFS('Days To Done'!$D$3:$D1003,"M",'Days To Done'!$H$3:$H1003,"&gt;="&amp;$B5,'Days To Done'!$H$3:$H1003,"&lt;="&amp;$C5),0),"")</f>
        <v/>
      </c>
      <c r="J5" t="str">
        <f ca="1">IF(B5&lt;=TODAY(),SUMIFS('Days To Done'!$I$3:$I1003,'Days To Done'!$D$3:$D1003,"L",'Days To Done'!$H$3:$H1003,"&gt;="&amp;$B5,'Days To Done'!$H$3:$H1003,"&lt;="&amp;$C5),"")</f>
        <v/>
      </c>
      <c r="K5" t="str">
        <f ca="1">IF(J5&lt;&gt;"",IF(J5&lt;&gt;0,J5/COUNTIFS('Days To Done'!$D$3:$D1003,"L",'Days To Done'!$H$3:$H1003,"&gt;="&amp;$B5,'Days To Done'!$H$3:$H1003,"&lt;="&amp;$C5),0),"")</f>
        <v/>
      </c>
      <c r="L5" t="str">
        <f ca="1">IF(B5&lt;=TODAY(),SUMIFS('Days To Done'!$I$3:$I1003,'Days To Done'!$D$3:$D1003,"XL",'Days To Done'!$H$3:$H1003,"&gt;="&amp;$B5,'Days To Done'!$H$3:$H1003,"&lt;="&amp;$C5),"")</f>
        <v/>
      </c>
      <c r="M5" t="str">
        <f ca="1">IF(L5&lt;&gt;"",IF(L5&lt;&gt;0,L5/COUNTIFS('Days To Done'!$D$3:$D1003,"XL",'Days To Done'!$H$3:$H1003,"&gt;="&amp;$B5,'Days To Done'!$H$3:$H1003,"&lt;="&amp;$C5),0),"")</f>
        <v/>
      </c>
    </row>
    <row r="6" spans="1:13" ht="14.45" x14ac:dyDescent="0.3">
      <c r="A6" s="4">
        <f t="shared" si="0"/>
        <v>42827</v>
      </c>
      <c r="B6" s="4">
        <v>42827</v>
      </c>
      <c r="C6" s="4">
        <v>42833</v>
      </c>
      <c r="D6" t="str">
        <f ca="1">IF(B6&lt;=TODAY(),SUMIFS('Days To Done'!$I$3:$I1004,'Days To Done'!$D$3:$D1004,"XS",'Days To Done'!$H$3:$H1004,"&gt;="&amp;$B6,'Days To Done'!$H$3:$H1004,"&lt;="&amp;$C6),"")</f>
        <v/>
      </c>
      <c r="E6" t="str">
        <f ca="1">IF(D6&lt;&gt;"",IF(D6&lt;&gt;0,D6/COUNTIFS('Days To Done'!$D$3:$D1004,"XS",'Days To Done'!$H$3:$H1004,"&gt;="&amp;$B6,'Days To Done'!$H$3:$H1004,"&lt;="&amp;$C6),0),"")</f>
        <v/>
      </c>
      <c r="F6" t="str">
        <f ca="1">IF(B6&lt;=TODAY(),SUMIFS('Days To Done'!$I$3:$I1004,'Days To Done'!$D$3:$D1004,"S",'Days To Done'!$H$3:$H1004,"&gt;="&amp;$B6,'Days To Done'!$H$3:$H1004,"&lt;="&amp;$C6),"")</f>
        <v/>
      </c>
      <c r="G6" t="str">
        <f ca="1">IF(F6&lt;&gt;"",IF(F6&lt;&gt;0,F6/COUNTIFS('Days To Done'!$D$3:$D1004,"S",'Days To Done'!$H$3:$H1004,"&gt;="&amp;$B6,'Days To Done'!$H$3:$H1004,"&lt;="&amp;$C6),0),"")</f>
        <v/>
      </c>
      <c r="H6" t="str">
        <f ca="1">IF(B6&lt;=TODAY(),SUMIFS('Days To Done'!$I$3:$I1004,'Days To Done'!$D$3:$D1004,"M",'Days To Done'!$H$3:$H1004,"&gt;="&amp;$B6,'Days To Done'!$H$3:$H1004,"&lt;="&amp;$C6),"")</f>
        <v/>
      </c>
      <c r="I6" t="str">
        <f ca="1">IF(H6&lt;&gt;"",IF(H6&lt;&gt;0,H6/COUNTIFS('Days To Done'!$D$3:$D1004,"M",'Days To Done'!$H$3:$H1004,"&gt;="&amp;$B6,'Days To Done'!$H$3:$H1004,"&lt;="&amp;$C6),0),"")</f>
        <v/>
      </c>
      <c r="J6" t="str">
        <f ca="1">IF(B6&lt;=TODAY(),SUMIFS('Days To Done'!$I$3:$I1004,'Days To Done'!$D$3:$D1004,"L",'Days To Done'!$H$3:$H1004,"&gt;="&amp;$B6,'Days To Done'!$H$3:$H1004,"&lt;="&amp;$C6),"")</f>
        <v/>
      </c>
      <c r="K6" t="str">
        <f ca="1">IF(J6&lt;&gt;"",IF(J6&lt;&gt;0,J6/COUNTIFS('Days To Done'!$D$3:$D1004,"L",'Days To Done'!$H$3:$H1004,"&gt;="&amp;$B6,'Days To Done'!$H$3:$H1004,"&lt;="&amp;$C6),0),"")</f>
        <v/>
      </c>
      <c r="L6" t="str">
        <f ca="1">IF(B6&lt;=TODAY(),SUMIFS('Days To Done'!$I$3:$I1004,'Days To Done'!$D$3:$D1004,"XL",'Days To Done'!$H$3:$H1004,"&gt;="&amp;$B6,'Days To Done'!$H$3:$H1004,"&lt;="&amp;$C6),"")</f>
        <v/>
      </c>
      <c r="M6" t="str">
        <f ca="1">IF(L6&lt;&gt;"",IF(L6&lt;&gt;0,L6/COUNTIFS('Days To Done'!$D$3:$D1004,"XL",'Days To Done'!$H$3:$H1004,"&gt;="&amp;$B6,'Days To Done'!$H$3:$H1004,"&lt;="&amp;$C6),0),"")</f>
        <v/>
      </c>
    </row>
    <row r="7" spans="1:13" ht="14.45" x14ac:dyDescent="0.3">
      <c r="A7" s="4">
        <f t="shared" si="0"/>
        <v>42834</v>
      </c>
      <c r="B7" s="4">
        <v>42834</v>
      </c>
      <c r="C7" s="4">
        <v>42840</v>
      </c>
      <c r="D7" t="str">
        <f ca="1">IF(B7&lt;=TODAY(),SUMIFS('Days To Done'!$I$3:$I1005,'Days To Done'!$D$3:$D1005,"XS",'Days To Done'!$H$3:$H1005,"&gt;="&amp;$B7,'Days To Done'!$H$3:$H1005,"&lt;="&amp;$C7),"")</f>
        <v/>
      </c>
      <c r="E7" t="str">
        <f ca="1">IF(D7&lt;&gt;"",IF(D7&lt;&gt;0,D7/COUNTIFS('Days To Done'!$D$3:$D1005,"XS",'Days To Done'!$H$3:$H1005,"&gt;="&amp;$B7,'Days To Done'!$H$3:$H1005,"&lt;="&amp;$C7),0),"")</f>
        <v/>
      </c>
      <c r="F7" t="str">
        <f ca="1">IF(B7&lt;=TODAY(),SUMIFS('Days To Done'!$I$3:$I1005,'Days To Done'!$D$3:$D1005,"S",'Days To Done'!$H$3:$H1005,"&gt;="&amp;$B7,'Days To Done'!$H$3:$H1005,"&lt;="&amp;$C7),"")</f>
        <v/>
      </c>
      <c r="G7" t="str">
        <f ca="1">IF(F7&lt;&gt;"",IF(F7&lt;&gt;0,F7/COUNTIFS('Days To Done'!$D$3:$D1005,"S",'Days To Done'!$H$3:$H1005,"&gt;="&amp;$B7,'Days To Done'!$H$3:$H1005,"&lt;="&amp;$C7),0),"")</f>
        <v/>
      </c>
      <c r="H7" t="str">
        <f ca="1">IF(B7&lt;=TODAY(),SUMIFS('Days To Done'!$I$3:$I1005,'Days To Done'!$D$3:$D1005,"M",'Days To Done'!$H$3:$H1005,"&gt;="&amp;$B7,'Days To Done'!$H$3:$H1005,"&lt;="&amp;$C7),"")</f>
        <v/>
      </c>
      <c r="I7" t="str">
        <f ca="1">IF(H7&lt;&gt;"",IF(H7&lt;&gt;0,H7/COUNTIFS('Days To Done'!$D$3:$D1005,"M",'Days To Done'!$H$3:$H1005,"&gt;="&amp;$B7,'Days To Done'!$H$3:$H1005,"&lt;="&amp;$C7),0),"")</f>
        <v/>
      </c>
      <c r="J7" t="str">
        <f ca="1">IF(B7&lt;=TODAY(),SUMIFS('Days To Done'!$I$3:$I1005,'Days To Done'!$D$3:$D1005,"L",'Days To Done'!$H$3:$H1005,"&gt;="&amp;$B7,'Days To Done'!$H$3:$H1005,"&lt;="&amp;$C7),"")</f>
        <v/>
      </c>
      <c r="K7" t="str">
        <f ca="1">IF(J7&lt;&gt;"",IF(J7&lt;&gt;0,J7/COUNTIFS('Days To Done'!$D$3:$D1005,"L",'Days To Done'!$H$3:$H1005,"&gt;="&amp;$B7,'Days To Done'!$H$3:$H1005,"&lt;="&amp;$C7),0),"")</f>
        <v/>
      </c>
      <c r="L7" t="str">
        <f ca="1">IF(B7&lt;=TODAY(),SUMIFS('Days To Done'!$I$3:$I1005,'Days To Done'!$D$3:$D1005,"XL",'Days To Done'!$H$3:$H1005,"&gt;="&amp;$B7,'Days To Done'!$H$3:$H1005,"&lt;="&amp;$C7),"")</f>
        <v/>
      </c>
      <c r="M7" t="str">
        <f ca="1">IF(L7&lt;&gt;"",IF(L7&lt;&gt;0,L7/COUNTIFS('Days To Done'!$D$3:$D1005,"XL",'Days To Done'!$H$3:$H1005,"&gt;="&amp;$B7,'Days To Done'!$H$3:$H1005,"&lt;="&amp;$C7),0),"")</f>
        <v/>
      </c>
    </row>
    <row r="8" spans="1:13" ht="14.45" x14ac:dyDescent="0.3">
      <c r="A8" s="4">
        <f t="shared" si="0"/>
        <v>42841</v>
      </c>
      <c r="B8" s="4">
        <v>42841</v>
      </c>
      <c r="C8" s="4">
        <v>42847</v>
      </c>
      <c r="D8" t="str">
        <f ca="1">IF(B8&lt;=TODAY(),SUMIFS('Days To Done'!$I$3:$I1006,'Days To Done'!$D$3:$D1006,"XS",'Days To Done'!$H$3:$H1006,"&gt;="&amp;$B8,'Days To Done'!$H$3:$H1006,"&lt;="&amp;$C8),"")</f>
        <v/>
      </c>
      <c r="E8" t="str">
        <f ca="1">IF(D8&lt;&gt;"",IF(D8&lt;&gt;0,D8/COUNTIFS('Days To Done'!$D$3:$D1006,"XS",'Days To Done'!$H$3:$H1006,"&gt;="&amp;$B8,'Days To Done'!$H$3:$H1006,"&lt;="&amp;$C8),0),"")</f>
        <v/>
      </c>
      <c r="F8" t="str">
        <f ca="1">IF(B8&lt;=TODAY(),SUMIFS('Days To Done'!$I$3:$I1006,'Days To Done'!$D$3:$D1006,"S",'Days To Done'!$H$3:$H1006,"&gt;="&amp;$B8,'Days To Done'!$H$3:$H1006,"&lt;="&amp;$C8),"")</f>
        <v/>
      </c>
      <c r="G8" t="str">
        <f ca="1">IF(F8&lt;&gt;"",IF(F8&lt;&gt;0,F8/COUNTIFS('Days To Done'!$D$3:$D1006,"S",'Days To Done'!$H$3:$H1006,"&gt;="&amp;$B8,'Days To Done'!$H$3:$H1006,"&lt;="&amp;$C8),0),"")</f>
        <v/>
      </c>
      <c r="H8" t="str">
        <f ca="1">IF(B8&lt;=TODAY(),SUMIFS('Days To Done'!$I$3:$I1006,'Days To Done'!$D$3:$D1006,"M",'Days To Done'!$H$3:$H1006,"&gt;="&amp;$B8,'Days To Done'!$H$3:$H1006,"&lt;="&amp;$C8),"")</f>
        <v/>
      </c>
      <c r="I8" t="str">
        <f ca="1">IF(H8&lt;&gt;"",IF(H8&lt;&gt;0,H8/COUNTIFS('Days To Done'!$D$3:$D1006,"M",'Days To Done'!$H$3:$H1006,"&gt;="&amp;$B8,'Days To Done'!$H$3:$H1006,"&lt;="&amp;$C8),0),"")</f>
        <v/>
      </c>
      <c r="J8" t="str">
        <f ca="1">IF(B8&lt;=TODAY(),SUMIFS('Days To Done'!$I$3:$I1006,'Days To Done'!$D$3:$D1006,"L",'Days To Done'!$H$3:$H1006,"&gt;="&amp;$B8,'Days To Done'!$H$3:$H1006,"&lt;="&amp;$C8),"")</f>
        <v/>
      </c>
      <c r="K8" t="str">
        <f ca="1">IF(J8&lt;&gt;"",IF(J8&lt;&gt;0,J8/COUNTIFS('Days To Done'!$D$3:$D1006,"L",'Days To Done'!$H$3:$H1006,"&gt;="&amp;$B8,'Days To Done'!$H$3:$H1006,"&lt;="&amp;$C8),0),"")</f>
        <v/>
      </c>
      <c r="L8" t="str">
        <f ca="1">IF(B8&lt;=TODAY(),SUMIFS('Days To Done'!$I$3:$I1006,'Days To Done'!$D$3:$D1006,"XL",'Days To Done'!$H$3:$H1006,"&gt;="&amp;$B8,'Days To Done'!$H$3:$H1006,"&lt;="&amp;$C8),"")</f>
        <v/>
      </c>
      <c r="M8" t="str">
        <f ca="1">IF(L8&lt;&gt;"",IF(L8&lt;&gt;0,L8/COUNTIFS('Days To Done'!$D$3:$D1006,"XL",'Days To Done'!$H$3:$H1006,"&gt;="&amp;$B8,'Days To Done'!$H$3:$H1006,"&lt;="&amp;$C8),0),"")</f>
        <v/>
      </c>
    </row>
    <row r="9" spans="1:13" ht="14.45" x14ac:dyDescent="0.3">
      <c r="A9" s="4">
        <f t="shared" si="0"/>
        <v>42848</v>
      </c>
      <c r="B9" s="4">
        <v>42848</v>
      </c>
      <c r="C9" s="4">
        <v>42854</v>
      </c>
      <c r="D9" t="str">
        <f ca="1">IF(B9&lt;=TODAY(),SUMIFS('Days To Done'!$I$3:$I1007,'Days To Done'!$D$3:$D1007,"XS",'Days To Done'!$H$3:$H1007,"&gt;="&amp;$B9,'Days To Done'!$H$3:$H1007,"&lt;="&amp;$C9),"")</f>
        <v/>
      </c>
      <c r="E9" t="str">
        <f ca="1">IF(D9&lt;&gt;"",IF(D9&lt;&gt;0,D9/COUNTIFS('Days To Done'!$D$3:$D1007,"XS",'Days To Done'!$H$3:$H1007,"&gt;="&amp;$B9,'Days To Done'!$H$3:$H1007,"&lt;="&amp;$C9),0),"")</f>
        <v/>
      </c>
      <c r="F9" t="str">
        <f ca="1">IF(B9&lt;=TODAY(),SUMIFS('Days To Done'!$I$3:$I1007,'Days To Done'!$D$3:$D1007,"S",'Days To Done'!$H$3:$H1007,"&gt;="&amp;$B9,'Days To Done'!$H$3:$H1007,"&lt;="&amp;$C9),"")</f>
        <v/>
      </c>
      <c r="G9" t="str">
        <f ca="1">IF(F9&lt;&gt;"",IF(F9&lt;&gt;0,F9/COUNTIFS('Days To Done'!$D$3:$D1007,"S",'Days To Done'!$H$3:$H1007,"&gt;="&amp;$B9,'Days To Done'!$H$3:$H1007,"&lt;="&amp;$C9),0),"")</f>
        <v/>
      </c>
      <c r="H9" t="str">
        <f ca="1">IF(B9&lt;=TODAY(),SUMIFS('Days To Done'!$I$3:$I1007,'Days To Done'!$D$3:$D1007,"M",'Days To Done'!$H$3:$H1007,"&gt;="&amp;$B9,'Days To Done'!$H$3:$H1007,"&lt;="&amp;$C9),"")</f>
        <v/>
      </c>
      <c r="I9" t="str">
        <f ca="1">IF(H9&lt;&gt;"",IF(H9&lt;&gt;0,H9/COUNTIFS('Days To Done'!$D$3:$D1007,"M",'Days To Done'!$H$3:$H1007,"&gt;="&amp;$B9,'Days To Done'!$H$3:$H1007,"&lt;="&amp;$C9),0),"")</f>
        <v/>
      </c>
      <c r="J9" t="str">
        <f ca="1">IF(B9&lt;=TODAY(),SUMIFS('Days To Done'!$I$3:$I1007,'Days To Done'!$D$3:$D1007,"L",'Days To Done'!$H$3:$H1007,"&gt;="&amp;$B9,'Days To Done'!$H$3:$H1007,"&lt;="&amp;$C9),"")</f>
        <v/>
      </c>
      <c r="K9" t="str">
        <f ca="1">IF(J9&lt;&gt;"",IF(J9&lt;&gt;0,J9/COUNTIFS('Days To Done'!$D$3:$D1007,"L",'Days To Done'!$H$3:$H1007,"&gt;="&amp;$B9,'Days To Done'!$H$3:$H1007,"&lt;="&amp;$C9),0),"")</f>
        <v/>
      </c>
      <c r="L9" t="str">
        <f ca="1">IF(B9&lt;=TODAY(),SUMIFS('Days To Done'!$I$3:$I1007,'Days To Done'!$D$3:$D1007,"XL",'Days To Done'!$H$3:$H1007,"&gt;="&amp;$B9,'Days To Done'!$H$3:$H1007,"&lt;="&amp;$C9),"")</f>
        <v/>
      </c>
      <c r="M9" t="str">
        <f ca="1">IF(L9&lt;&gt;"",IF(L9&lt;&gt;0,L9/COUNTIFS('Days To Done'!$D$3:$D1007,"XL",'Days To Done'!$H$3:$H1007,"&gt;="&amp;$B9,'Days To Done'!$H$3:$H1007,"&lt;="&amp;$C9),0),"")</f>
        <v/>
      </c>
    </row>
    <row r="10" spans="1:13" ht="14.45" x14ac:dyDescent="0.3">
      <c r="A10" s="4">
        <f t="shared" si="0"/>
        <v>42855</v>
      </c>
      <c r="B10" s="4">
        <v>42855</v>
      </c>
      <c r="C10" s="4">
        <v>42861</v>
      </c>
      <c r="D10" t="str">
        <f ca="1">IF(B10&lt;=TODAY(),SUMIFS('Days To Done'!$I$3:$I1008,'Days To Done'!$D$3:$D1008,"XS",'Days To Done'!$H$3:$H1008,"&gt;="&amp;$B10,'Days To Done'!$H$3:$H1008,"&lt;="&amp;$C10),"")</f>
        <v/>
      </c>
      <c r="E10" t="str">
        <f ca="1">IF(D10&lt;&gt;"",IF(D10&lt;&gt;0,D10/COUNTIFS('Days To Done'!$D$3:$D1008,"XS",'Days To Done'!$H$3:$H1008,"&gt;="&amp;$B10,'Days To Done'!$H$3:$H1008,"&lt;="&amp;$C10),0),"")</f>
        <v/>
      </c>
      <c r="F10" t="str">
        <f ca="1">IF(B10&lt;=TODAY(),SUMIFS('Days To Done'!$I$3:$I1008,'Days To Done'!$D$3:$D1008,"S",'Days To Done'!$H$3:$H1008,"&gt;="&amp;$B10,'Days To Done'!$H$3:$H1008,"&lt;="&amp;$C10),"")</f>
        <v/>
      </c>
      <c r="G10" t="str">
        <f ca="1">IF(F10&lt;&gt;"",IF(F10&lt;&gt;0,F10/COUNTIFS('Days To Done'!$D$3:$D1008,"S",'Days To Done'!$H$3:$H1008,"&gt;="&amp;$B10,'Days To Done'!$H$3:$H1008,"&lt;="&amp;$C10),0),"")</f>
        <v/>
      </c>
      <c r="H10" t="str">
        <f ca="1">IF(B10&lt;=TODAY(),SUMIFS('Days To Done'!$I$3:$I1008,'Days To Done'!$D$3:$D1008,"M",'Days To Done'!$H$3:$H1008,"&gt;="&amp;$B10,'Days To Done'!$H$3:$H1008,"&lt;="&amp;$C10),"")</f>
        <v/>
      </c>
      <c r="I10" t="str">
        <f ca="1">IF(H10&lt;&gt;"",IF(H10&lt;&gt;0,H10/COUNTIFS('Days To Done'!$D$3:$D1008,"M",'Days To Done'!$H$3:$H1008,"&gt;="&amp;$B10,'Days To Done'!$H$3:$H1008,"&lt;="&amp;$C10),0),"")</f>
        <v/>
      </c>
      <c r="J10" t="str">
        <f ca="1">IF(B10&lt;=TODAY(),SUMIFS('Days To Done'!$I$3:$I1008,'Days To Done'!$D$3:$D1008,"L",'Days To Done'!$H$3:$H1008,"&gt;="&amp;$B10,'Days To Done'!$H$3:$H1008,"&lt;="&amp;$C10),"")</f>
        <v/>
      </c>
      <c r="K10" t="str">
        <f ca="1">IF(J10&lt;&gt;"",IF(J10&lt;&gt;0,J10/COUNTIFS('Days To Done'!$D$3:$D1008,"L",'Days To Done'!$H$3:$H1008,"&gt;="&amp;$B10,'Days To Done'!$H$3:$H1008,"&lt;="&amp;$C10),0),"")</f>
        <v/>
      </c>
      <c r="L10" t="str">
        <f ca="1">IF(B10&lt;=TODAY(),SUMIFS('Days To Done'!$I$3:$I1008,'Days To Done'!$D$3:$D1008,"XL",'Days To Done'!$H$3:$H1008,"&gt;="&amp;$B10,'Days To Done'!$H$3:$H1008,"&lt;="&amp;$C10),"")</f>
        <v/>
      </c>
      <c r="M10" t="str">
        <f ca="1">IF(L10&lt;&gt;"",IF(L10&lt;&gt;0,L10/COUNTIFS('Days To Done'!$D$3:$D1008,"XL",'Days To Done'!$H$3:$H1008,"&gt;="&amp;$B10,'Days To Done'!$H$3:$H1008,"&lt;="&amp;$C10),0),"")</f>
        <v/>
      </c>
    </row>
    <row r="11" spans="1:13" ht="14.45" x14ac:dyDescent="0.3">
      <c r="A11" s="4">
        <f t="shared" si="0"/>
        <v>42862</v>
      </c>
      <c r="B11" s="4">
        <v>42862</v>
      </c>
      <c r="C11" s="4">
        <v>42868</v>
      </c>
      <c r="D11" t="str">
        <f ca="1">IF(B11&lt;=TODAY(),SUMIFS('Days To Done'!$I$3:$I1009,'Days To Done'!$D$3:$D1009,"XS",'Days To Done'!$H$3:$H1009,"&gt;="&amp;$B11,'Days To Done'!$H$3:$H1009,"&lt;="&amp;$C11),"")</f>
        <v/>
      </c>
      <c r="E11" t="str">
        <f ca="1">IF(D11&lt;&gt;"",IF(D11&lt;&gt;0,D11/COUNTIFS('Days To Done'!$D$3:$D1009,"XS",'Days To Done'!$H$3:$H1009,"&gt;="&amp;$B11,'Days To Done'!$H$3:$H1009,"&lt;="&amp;$C11),0),"")</f>
        <v/>
      </c>
      <c r="F11" t="str">
        <f ca="1">IF(B11&lt;=TODAY(),SUMIFS('Days To Done'!$I$3:$I1009,'Days To Done'!$D$3:$D1009,"S",'Days To Done'!$H$3:$H1009,"&gt;="&amp;$B11,'Days To Done'!$H$3:$H1009,"&lt;="&amp;$C11),"")</f>
        <v/>
      </c>
      <c r="G11" t="str">
        <f ca="1">IF(F11&lt;&gt;"",IF(F11&lt;&gt;0,F11/COUNTIFS('Days To Done'!$D$3:$D1009,"S",'Days To Done'!$H$3:$H1009,"&gt;="&amp;$B11,'Days To Done'!$H$3:$H1009,"&lt;="&amp;$C11),0),"")</f>
        <v/>
      </c>
      <c r="H11" t="str">
        <f ca="1">IF(B11&lt;=TODAY(),SUMIFS('Days To Done'!$I$3:$I1009,'Days To Done'!$D$3:$D1009,"M",'Days To Done'!$H$3:$H1009,"&gt;="&amp;$B11,'Days To Done'!$H$3:$H1009,"&lt;="&amp;$C11),"")</f>
        <v/>
      </c>
      <c r="I11" t="str">
        <f ca="1">IF(H11&lt;&gt;"",IF(H11&lt;&gt;0,H11/COUNTIFS('Days To Done'!$D$3:$D1009,"M",'Days To Done'!$H$3:$H1009,"&gt;="&amp;$B11,'Days To Done'!$H$3:$H1009,"&lt;="&amp;$C11),0),"")</f>
        <v/>
      </c>
      <c r="J11" t="str">
        <f ca="1">IF(B11&lt;=TODAY(),SUMIFS('Days To Done'!$I$3:$I1009,'Days To Done'!$D$3:$D1009,"L",'Days To Done'!$H$3:$H1009,"&gt;="&amp;$B11,'Days To Done'!$H$3:$H1009,"&lt;="&amp;$C11),"")</f>
        <v/>
      </c>
      <c r="K11" t="str">
        <f ca="1">IF(J11&lt;&gt;"",IF(J11&lt;&gt;0,J11/COUNTIFS('Days To Done'!$D$3:$D1009,"L",'Days To Done'!$H$3:$H1009,"&gt;="&amp;$B11,'Days To Done'!$H$3:$H1009,"&lt;="&amp;$C11),0),"")</f>
        <v/>
      </c>
      <c r="L11" t="str">
        <f ca="1">IF(B11&lt;=TODAY(),SUMIFS('Days To Done'!$I$3:$I1009,'Days To Done'!$D$3:$D1009,"XL",'Days To Done'!$H$3:$H1009,"&gt;="&amp;$B11,'Days To Done'!$H$3:$H1009,"&lt;="&amp;$C11),"")</f>
        <v/>
      </c>
      <c r="M11" t="str">
        <f ca="1">IF(L11&lt;&gt;"",IF(L11&lt;&gt;0,L11/COUNTIFS('Days To Done'!$D$3:$D1009,"XL",'Days To Done'!$H$3:$H1009,"&gt;="&amp;$B11,'Days To Done'!$H$3:$H1009,"&lt;="&amp;$C11),0),"")</f>
        <v/>
      </c>
    </row>
    <row r="12" spans="1:13" ht="14.45" x14ac:dyDescent="0.3">
      <c r="A12" s="4">
        <f t="shared" si="0"/>
        <v>42869</v>
      </c>
      <c r="B12" s="4">
        <v>42869</v>
      </c>
      <c r="C12" s="4">
        <v>42875</v>
      </c>
      <c r="D12" t="str">
        <f ca="1">IF(B12&lt;=TODAY(),SUMIFS('Days To Done'!$I$3:$I1010,'Days To Done'!$D$3:$D1010,"XS",'Days To Done'!$H$3:$H1010,"&gt;="&amp;$B12,'Days To Done'!$H$3:$H1010,"&lt;="&amp;$C12),"")</f>
        <v/>
      </c>
      <c r="E12" t="str">
        <f ca="1">IF(D12&lt;&gt;"",IF(D12&lt;&gt;0,D12/COUNTIFS('Days To Done'!$D$3:$D1010,"XS",'Days To Done'!$H$3:$H1010,"&gt;="&amp;$B12,'Days To Done'!$H$3:$H1010,"&lt;="&amp;$C12),0),"")</f>
        <v/>
      </c>
      <c r="F12" t="str">
        <f ca="1">IF(B12&lt;=TODAY(),SUMIFS('Days To Done'!$I$3:$I1010,'Days To Done'!$D$3:$D1010,"S",'Days To Done'!$H$3:$H1010,"&gt;="&amp;$B12,'Days To Done'!$H$3:$H1010,"&lt;="&amp;$C12),"")</f>
        <v/>
      </c>
      <c r="G12" t="str">
        <f ca="1">IF(F12&lt;&gt;"",IF(F12&lt;&gt;0,F12/COUNTIFS('Days To Done'!$D$3:$D1010,"S",'Days To Done'!$H$3:$H1010,"&gt;="&amp;$B12,'Days To Done'!$H$3:$H1010,"&lt;="&amp;$C12),0),"")</f>
        <v/>
      </c>
      <c r="H12" t="str">
        <f ca="1">IF(B12&lt;=TODAY(),SUMIFS('Days To Done'!$I$3:$I1010,'Days To Done'!$D$3:$D1010,"M",'Days To Done'!$H$3:$H1010,"&gt;="&amp;$B12,'Days To Done'!$H$3:$H1010,"&lt;="&amp;$C12),"")</f>
        <v/>
      </c>
      <c r="I12" t="str">
        <f ca="1">IF(H12&lt;&gt;"",IF(H12&lt;&gt;0,H12/COUNTIFS('Days To Done'!$D$3:$D1010,"M",'Days To Done'!$H$3:$H1010,"&gt;="&amp;$B12,'Days To Done'!$H$3:$H1010,"&lt;="&amp;$C12),0),"")</f>
        <v/>
      </c>
      <c r="J12" t="str">
        <f ca="1">IF(B12&lt;=TODAY(),SUMIFS('Days To Done'!$I$3:$I1010,'Days To Done'!$D$3:$D1010,"L",'Days To Done'!$H$3:$H1010,"&gt;="&amp;$B12,'Days To Done'!$H$3:$H1010,"&lt;="&amp;$C12),"")</f>
        <v/>
      </c>
      <c r="K12" t="str">
        <f ca="1">IF(J12&lt;&gt;"",IF(J12&lt;&gt;0,J12/COUNTIFS('Days To Done'!$D$3:$D1010,"L",'Days To Done'!$H$3:$H1010,"&gt;="&amp;$B12,'Days To Done'!$H$3:$H1010,"&lt;="&amp;$C12),0),"")</f>
        <v/>
      </c>
      <c r="L12" t="str">
        <f ca="1">IF(B12&lt;=TODAY(),SUMIFS('Days To Done'!$I$3:$I1010,'Days To Done'!$D$3:$D1010,"XL",'Days To Done'!$H$3:$H1010,"&gt;="&amp;$B12,'Days To Done'!$H$3:$H1010,"&lt;="&amp;$C12),"")</f>
        <v/>
      </c>
      <c r="M12" t="str">
        <f ca="1">IF(L12&lt;&gt;"",IF(L12&lt;&gt;0,L12/COUNTIFS('Days To Done'!$D$3:$D1010,"XL",'Days To Done'!$H$3:$H1010,"&gt;="&amp;$B12,'Days To Done'!$H$3:$H1010,"&lt;="&amp;$C12),0),"")</f>
        <v/>
      </c>
    </row>
    <row r="13" spans="1:13" ht="14.45" x14ac:dyDescent="0.3">
      <c r="A13" s="4">
        <f t="shared" si="0"/>
        <v>42876</v>
      </c>
      <c r="B13" s="4">
        <v>42876</v>
      </c>
      <c r="C13" s="4">
        <v>42882</v>
      </c>
      <c r="D13" t="str">
        <f ca="1">IF(B13&lt;=TODAY(),SUMIFS('Days To Done'!$I$3:$I1011,'Days To Done'!$D$3:$D1011,"XS",'Days To Done'!$H$3:$H1011,"&gt;="&amp;$B13,'Days To Done'!$H$3:$H1011,"&lt;="&amp;$C13),"")</f>
        <v/>
      </c>
      <c r="E13" t="str">
        <f ca="1">IF(D13&lt;&gt;"",IF(D13&lt;&gt;0,D13/COUNTIFS('Days To Done'!$D$3:$D1011,"XS",'Days To Done'!$H$3:$H1011,"&gt;="&amp;$B13,'Days To Done'!$H$3:$H1011,"&lt;="&amp;$C13),0),"")</f>
        <v/>
      </c>
      <c r="F13" t="str">
        <f ca="1">IF(B13&lt;=TODAY(),SUMIFS('Days To Done'!$I$3:$I1011,'Days To Done'!$D$3:$D1011,"S",'Days To Done'!$H$3:$H1011,"&gt;="&amp;$B13,'Days To Done'!$H$3:$H1011,"&lt;="&amp;$C13),"")</f>
        <v/>
      </c>
      <c r="G13" t="str">
        <f ca="1">IF(F13&lt;&gt;"",IF(F13&lt;&gt;0,F13/COUNTIFS('Days To Done'!$D$3:$D1011,"S",'Days To Done'!$H$3:$H1011,"&gt;="&amp;$B13,'Days To Done'!$H$3:$H1011,"&lt;="&amp;$C13),0),"")</f>
        <v/>
      </c>
      <c r="H13" t="str">
        <f ca="1">IF(B13&lt;=TODAY(),SUMIFS('Days To Done'!$I$3:$I1011,'Days To Done'!$D$3:$D1011,"M",'Days To Done'!$H$3:$H1011,"&gt;="&amp;$B13,'Days To Done'!$H$3:$H1011,"&lt;="&amp;$C13),"")</f>
        <v/>
      </c>
      <c r="I13" t="str">
        <f ca="1">IF(H13&lt;&gt;"",IF(H13&lt;&gt;0,H13/COUNTIFS('Days To Done'!$D$3:$D1011,"M",'Days To Done'!$H$3:$H1011,"&gt;="&amp;$B13,'Days To Done'!$H$3:$H1011,"&lt;="&amp;$C13),0),"")</f>
        <v/>
      </c>
      <c r="J13" t="str">
        <f ca="1">IF(B13&lt;=TODAY(),SUMIFS('Days To Done'!$I$3:$I1011,'Days To Done'!$D$3:$D1011,"L",'Days To Done'!$H$3:$H1011,"&gt;="&amp;$B13,'Days To Done'!$H$3:$H1011,"&lt;="&amp;$C13),"")</f>
        <v/>
      </c>
      <c r="K13" t="str">
        <f ca="1">IF(J13&lt;&gt;"",IF(J13&lt;&gt;0,J13/COUNTIFS('Days To Done'!$D$3:$D1011,"L",'Days To Done'!$H$3:$H1011,"&gt;="&amp;$B13,'Days To Done'!$H$3:$H1011,"&lt;="&amp;$C13),0),"")</f>
        <v/>
      </c>
      <c r="L13" t="str">
        <f ca="1">IF(B13&lt;=TODAY(),SUMIFS('Days To Done'!$I$3:$I1011,'Days To Done'!$D$3:$D1011,"XL",'Days To Done'!$H$3:$H1011,"&gt;="&amp;$B13,'Days To Done'!$H$3:$H1011,"&lt;="&amp;$C13),"")</f>
        <v/>
      </c>
      <c r="M13" t="str">
        <f ca="1">IF(L13&lt;&gt;"",IF(L13&lt;&gt;0,L13/COUNTIFS('Days To Done'!$D$3:$D1011,"XL",'Days To Done'!$H$3:$H1011,"&gt;="&amp;$B13,'Days To Done'!$H$3:$H1011,"&lt;="&amp;$C13),0),"")</f>
        <v/>
      </c>
    </row>
    <row r="14" spans="1:13" ht="14.45" x14ac:dyDescent="0.3">
      <c r="A14" s="4">
        <f t="shared" si="0"/>
        <v>42883</v>
      </c>
      <c r="B14" s="4">
        <v>42883</v>
      </c>
      <c r="C14" s="4">
        <v>42889</v>
      </c>
      <c r="D14" t="str">
        <f ca="1">IF(B14&lt;=TODAY(),SUMIFS('Days To Done'!$I$3:$I1012,'Days To Done'!$D$3:$D1012,"XS",'Days To Done'!$H$3:$H1012,"&gt;="&amp;$B14,'Days To Done'!$H$3:$H1012,"&lt;="&amp;$C14),"")</f>
        <v/>
      </c>
      <c r="E14" t="str">
        <f ca="1">IF(D14&lt;&gt;"",IF(D14&lt;&gt;0,D14/COUNTIFS('Days To Done'!$D$3:$D1012,"XS",'Days To Done'!$H$3:$H1012,"&gt;="&amp;$B14,'Days To Done'!$H$3:$H1012,"&lt;="&amp;$C14),0),"")</f>
        <v/>
      </c>
      <c r="F14" t="str">
        <f ca="1">IF(B14&lt;=TODAY(),SUMIFS('Days To Done'!$I$3:$I1012,'Days To Done'!$D$3:$D1012,"S",'Days To Done'!$H$3:$H1012,"&gt;="&amp;$B14,'Days To Done'!$H$3:$H1012,"&lt;="&amp;$C14),"")</f>
        <v/>
      </c>
      <c r="G14" t="str">
        <f ca="1">IF(F14&lt;&gt;"",IF(F14&lt;&gt;0,F14/COUNTIFS('Days To Done'!$D$3:$D1012,"S",'Days To Done'!$H$3:$H1012,"&gt;="&amp;$B14,'Days To Done'!$H$3:$H1012,"&lt;="&amp;$C14),0),"")</f>
        <v/>
      </c>
      <c r="H14" t="str">
        <f ca="1">IF(B14&lt;=TODAY(),SUMIFS('Days To Done'!$I$3:$I1012,'Days To Done'!$D$3:$D1012,"M",'Days To Done'!$H$3:$H1012,"&gt;="&amp;$B14,'Days To Done'!$H$3:$H1012,"&lt;="&amp;$C14),"")</f>
        <v/>
      </c>
      <c r="I14" t="str">
        <f ca="1">IF(H14&lt;&gt;"",IF(H14&lt;&gt;0,H14/COUNTIFS('Days To Done'!$D$3:$D1012,"M",'Days To Done'!$H$3:$H1012,"&gt;="&amp;$B14,'Days To Done'!$H$3:$H1012,"&lt;="&amp;$C14),0),"")</f>
        <v/>
      </c>
      <c r="J14" t="str">
        <f ca="1">IF(B14&lt;=TODAY(),SUMIFS('Days To Done'!$I$3:$I1012,'Days To Done'!$D$3:$D1012,"L",'Days To Done'!$H$3:$H1012,"&gt;="&amp;$B14,'Days To Done'!$H$3:$H1012,"&lt;="&amp;$C14),"")</f>
        <v/>
      </c>
      <c r="K14" t="str">
        <f ca="1">IF(J14&lt;&gt;"",IF(J14&lt;&gt;0,J14/COUNTIFS('Days To Done'!$D$3:$D1012,"L",'Days To Done'!$H$3:$H1012,"&gt;="&amp;$B14,'Days To Done'!$H$3:$H1012,"&lt;="&amp;$C14),0),"")</f>
        <v/>
      </c>
      <c r="L14" t="str">
        <f ca="1">IF(B14&lt;=TODAY(),SUMIFS('Days To Done'!$I$3:$I1012,'Days To Done'!$D$3:$D1012,"XL",'Days To Done'!$H$3:$H1012,"&gt;="&amp;$B14,'Days To Done'!$H$3:$H1012,"&lt;="&amp;$C14),"")</f>
        <v/>
      </c>
      <c r="M14" t="str">
        <f ca="1">IF(L14&lt;&gt;"",IF(L14&lt;&gt;0,L14/COUNTIFS('Days To Done'!$D$3:$D1012,"XL",'Days To Done'!$H$3:$H1012,"&gt;="&amp;$B14,'Days To Done'!$H$3:$H1012,"&lt;="&amp;$C14),0),"")</f>
        <v/>
      </c>
    </row>
    <row r="15" spans="1:13" ht="14.45" x14ac:dyDescent="0.3">
      <c r="A15" s="4">
        <f t="shared" si="0"/>
        <v>42890</v>
      </c>
      <c r="B15" s="4">
        <v>42890</v>
      </c>
      <c r="C15" s="4">
        <v>42896</v>
      </c>
      <c r="D15" t="str">
        <f ca="1">IF(B15&lt;=TODAY(),SUMIFS('Days To Done'!$I$3:$I1013,'Days To Done'!$D$3:$D1013,"XS",'Days To Done'!$H$3:$H1013,"&gt;="&amp;$B15,'Days To Done'!$H$3:$H1013,"&lt;="&amp;$C15),"")</f>
        <v/>
      </c>
      <c r="E15" t="str">
        <f ca="1">IF(D15&lt;&gt;"",IF(D15&lt;&gt;0,D15/COUNTIFS('Days To Done'!$D$3:$D1013,"XS",'Days To Done'!$H$3:$H1013,"&gt;="&amp;$B15,'Days To Done'!$H$3:$H1013,"&lt;="&amp;$C15),0),"")</f>
        <v/>
      </c>
      <c r="F15" t="str">
        <f ca="1">IF(B15&lt;=TODAY(),SUMIFS('Days To Done'!$I$3:$I1013,'Days To Done'!$D$3:$D1013,"S",'Days To Done'!$H$3:$H1013,"&gt;="&amp;$B15,'Days To Done'!$H$3:$H1013,"&lt;="&amp;$C15),"")</f>
        <v/>
      </c>
      <c r="G15" t="str">
        <f ca="1">IF(F15&lt;&gt;"",IF(F15&lt;&gt;0,F15/COUNTIFS('Days To Done'!$D$3:$D1013,"S",'Days To Done'!$H$3:$H1013,"&gt;="&amp;$B15,'Days To Done'!$H$3:$H1013,"&lt;="&amp;$C15),0),"")</f>
        <v/>
      </c>
      <c r="H15" t="str">
        <f ca="1">IF(B15&lt;=TODAY(),SUMIFS('Days To Done'!$I$3:$I1013,'Days To Done'!$D$3:$D1013,"M",'Days To Done'!$H$3:$H1013,"&gt;="&amp;$B15,'Days To Done'!$H$3:$H1013,"&lt;="&amp;$C15),"")</f>
        <v/>
      </c>
      <c r="I15" t="str">
        <f ca="1">IF(H15&lt;&gt;"",IF(H15&lt;&gt;0,H15/COUNTIFS('Days To Done'!$D$3:$D1013,"M",'Days To Done'!$H$3:$H1013,"&gt;="&amp;$B15,'Days To Done'!$H$3:$H1013,"&lt;="&amp;$C15),0),"")</f>
        <v/>
      </c>
      <c r="J15" t="str">
        <f ca="1">IF(B15&lt;=TODAY(),SUMIFS('Days To Done'!$I$3:$I1013,'Days To Done'!$D$3:$D1013,"L",'Days To Done'!$H$3:$H1013,"&gt;="&amp;$B15,'Days To Done'!$H$3:$H1013,"&lt;="&amp;$C15),"")</f>
        <v/>
      </c>
      <c r="K15" t="str">
        <f ca="1">IF(J15&lt;&gt;"",IF(J15&lt;&gt;0,J15/COUNTIFS('Days To Done'!$D$3:$D1013,"L",'Days To Done'!$H$3:$H1013,"&gt;="&amp;$B15,'Days To Done'!$H$3:$H1013,"&lt;="&amp;$C15),0),"")</f>
        <v/>
      </c>
      <c r="L15" t="str">
        <f ca="1">IF(B15&lt;=TODAY(),SUMIFS('Days To Done'!$I$3:$I1013,'Days To Done'!$D$3:$D1013,"XL",'Days To Done'!$H$3:$H1013,"&gt;="&amp;$B15,'Days To Done'!$H$3:$H1013,"&lt;="&amp;$C15),"")</f>
        <v/>
      </c>
      <c r="M15" t="str">
        <f ca="1">IF(L15&lt;&gt;"",IF(L15&lt;&gt;0,L15/COUNTIFS('Days To Done'!$D$3:$D1013,"XL",'Days To Done'!$H$3:$H1013,"&gt;="&amp;$B15,'Days To Done'!$H$3:$H1013,"&lt;="&amp;$C15),0),"")</f>
        <v/>
      </c>
    </row>
    <row r="16" spans="1:13" ht="14.45" x14ac:dyDescent="0.3">
      <c r="A16" s="4">
        <f t="shared" si="0"/>
        <v>42897</v>
      </c>
      <c r="B16" s="4">
        <v>42897</v>
      </c>
      <c r="C16" s="4">
        <v>42903</v>
      </c>
      <c r="D16" t="str">
        <f ca="1">IF(B16&lt;=TODAY(),SUMIFS('Days To Done'!$I$3:$I1014,'Days To Done'!$D$3:$D1014,"XS",'Days To Done'!$H$3:$H1014,"&gt;="&amp;$B16,'Days To Done'!$H$3:$H1014,"&lt;="&amp;$C16),"")</f>
        <v/>
      </c>
      <c r="E16" t="str">
        <f ca="1">IF(D16&lt;&gt;"",IF(D16&lt;&gt;0,D16/COUNTIFS('Days To Done'!$D$3:$D1014,"XS",'Days To Done'!$H$3:$H1014,"&gt;="&amp;$B16,'Days To Done'!$H$3:$H1014,"&lt;="&amp;$C16),0),"")</f>
        <v/>
      </c>
      <c r="F16" t="str">
        <f ca="1">IF(B16&lt;=TODAY(),SUMIFS('Days To Done'!$I$3:$I1014,'Days To Done'!$D$3:$D1014,"S",'Days To Done'!$H$3:$H1014,"&gt;="&amp;$B16,'Days To Done'!$H$3:$H1014,"&lt;="&amp;$C16),"")</f>
        <v/>
      </c>
      <c r="G16" t="str">
        <f ca="1">IF(F16&lt;&gt;"",IF(F16&lt;&gt;0,F16/COUNTIFS('Days To Done'!$D$3:$D1014,"S",'Days To Done'!$H$3:$H1014,"&gt;="&amp;$B16,'Days To Done'!$H$3:$H1014,"&lt;="&amp;$C16),0),"")</f>
        <v/>
      </c>
      <c r="H16" t="str">
        <f ca="1">IF(B16&lt;=TODAY(),SUMIFS('Days To Done'!$I$3:$I1014,'Days To Done'!$D$3:$D1014,"M",'Days To Done'!$H$3:$H1014,"&gt;="&amp;$B16,'Days To Done'!$H$3:$H1014,"&lt;="&amp;$C16),"")</f>
        <v/>
      </c>
      <c r="I16" t="str">
        <f ca="1">IF(H16&lt;&gt;"",IF(H16&lt;&gt;0,H16/COUNTIFS('Days To Done'!$D$3:$D1014,"M",'Days To Done'!$H$3:$H1014,"&gt;="&amp;$B16,'Days To Done'!$H$3:$H1014,"&lt;="&amp;$C16),0),"")</f>
        <v/>
      </c>
      <c r="J16" t="str">
        <f ca="1">IF(B16&lt;=TODAY(),SUMIFS('Days To Done'!$I$3:$I1014,'Days To Done'!$D$3:$D1014,"L",'Days To Done'!$H$3:$H1014,"&gt;="&amp;$B16,'Days To Done'!$H$3:$H1014,"&lt;="&amp;$C16),"")</f>
        <v/>
      </c>
      <c r="K16" t="str">
        <f ca="1">IF(J16&lt;&gt;"",IF(J16&lt;&gt;0,J16/COUNTIFS('Days To Done'!$D$3:$D1014,"L",'Days To Done'!$H$3:$H1014,"&gt;="&amp;$B16,'Days To Done'!$H$3:$H1014,"&lt;="&amp;$C16),0),"")</f>
        <v/>
      </c>
      <c r="L16" t="str">
        <f ca="1">IF(B16&lt;=TODAY(),SUMIFS('Days To Done'!$I$3:$I1014,'Days To Done'!$D$3:$D1014,"XL",'Days To Done'!$H$3:$H1014,"&gt;="&amp;$B16,'Days To Done'!$H$3:$H1014,"&lt;="&amp;$C16),"")</f>
        <v/>
      </c>
      <c r="M16" t="str">
        <f ca="1">IF(L16&lt;&gt;"",IF(L16&lt;&gt;0,L16/COUNTIFS('Days To Done'!$D$3:$D1014,"XL",'Days To Done'!$H$3:$H1014,"&gt;="&amp;$B16,'Days To Done'!$H$3:$H1014,"&lt;="&amp;$C16),0),"")</f>
        <v/>
      </c>
    </row>
    <row r="17" spans="1:13" ht="14.45" x14ac:dyDescent="0.3">
      <c r="A17" s="4">
        <f t="shared" si="0"/>
        <v>42904</v>
      </c>
      <c r="B17" s="4">
        <v>42904</v>
      </c>
      <c r="C17" s="4">
        <v>42910</v>
      </c>
      <c r="D17" t="str">
        <f ca="1">IF(B17&lt;=TODAY(),SUMIFS('Days To Done'!$I$3:$I1015,'Days To Done'!$D$3:$D1015,"XS",'Days To Done'!$H$3:$H1015,"&gt;="&amp;$B17,'Days To Done'!$H$3:$H1015,"&lt;="&amp;$C17),"")</f>
        <v/>
      </c>
      <c r="E17" t="str">
        <f ca="1">IF(D17&lt;&gt;"",IF(D17&lt;&gt;0,D17/COUNTIFS('Days To Done'!$D$3:$D1015,"XS",'Days To Done'!$H$3:$H1015,"&gt;="&amp;$B17,'Days To Done'!$H$3:$H1015,"&lt;="&amp;$C17),0),"")</f>
        <v/>
      </c>
      <c r="F17" t="str">
        <f ca="1">IF(B17&lt;=TODAY(),SUMIFS('Days To Done'!$I$3:$I1015,'Days To Done'!$D$3:$D1015,"S",'Days To Done'!$H$3:$H1015,"&gt;="&amp;$B17,'Days To Done'!$H$3:$H1015,"&lt;="&amp;$C17),"")</f>
        <v/>
      </c>
      <c r="G17" t="str">
        <f ca="1">IF(F17&lt;&gt;"",IF(F17&lt;&gt;0,F17/COUNTIFS('Days To Done'!$D$3:$D1015,"S",'Days To Done'!$H$3:$H1015,"&gt;="&amp;$B17,'Days To Done'!$H$3:$H1015,"&lt;="&amp;$C17),0),"")</f>
        <v/>
      </c>
      <c r="H17" t="str">
        <f ca="1">IF(B17&lt;=TODAY(),SUMIFS('Days To Done'!$I$3:$I1015,'Days To Done'!$D$3:$D1015,"M",'Days To Done'!$H$3:$H1015,"&gt;="&amp;$B17,'Days To Done'!$H$3:$H1015,"&lt;="&amp;$C17),"")</f>
        <v/>
      </c>
      <c r="I17" t="str">
        <f ca="1">IF(H17&lt;&gt;"",IF(H17&lt;&gt;0,H17/COUNTIFS('Days To Done'!$D$3:$D1015,"M",'Days To Done'!$H$3:$H1015,"&gt;="&amp;$B17,'Days To Done'!$H$3:$H1015,"&lt;="&amp;$C17),0),"")</f>
        <v/>
      </c>
      <c r="J17" t="str">
        <f ca="1">IF(B17&lt;=TODAY(),SUMIFS('Days To Done'!$I$3:$I1015,'Days To Done'!$D$3:$D1015,"L",'Days To Done'!$H$3:$H1015,"&gt;="&amp;$B17,'Days To Done'!$H$3:$H1015,"&lt;="&amp;$C17),"")</f>
        <v/>
      </c>
      <c r="K17" t="str">
        <f ca="1">IF(J17&lt;&gt;"",IF(J17&lt;&gt;0,J17/COUNTIFS('Days To Done'!$D$3:$D1015,"L",'Days To Done'!$H$3:$H1015,"&gt;="&amp;$B17,'Days To Done'!$H$3:$H1015,"&lt;="&amp;$C17),0),"")</f>
        <v/>
      </c>
      <c r="L17" t="str">
        <f ca="1">IF(B17&lt;=TODAY(),SUMIFS('Days To Done'!$I$3:$I1015,'Days To Done'!$D$3:$D1015,"XL",'Days To Done'!$H$3:$H1015,"&gt;="&amp;$B17,'Days To Done'!$H$3:$H1015,"&lt;="&amp;$C17),"")</f>
        <v/>
      </c>
      <c r="M17" t="str">
        <f ca="1">IF(L17&lt;&gt;"",IF(L17&lt;&gt;0,L17/COUNTIFS('Days To Done'!$D$3:$D1015,"XL",'Days To Done'!$H$3:$H1015,"&gt;="&amp;$B17,'Days To Done'!$H$3:$H1015,"&lt;="&amp;$C17),0),"")</f>
        <v/>
      </c>
    </row>
    <row r="18" spans="1:13" ht="14.45" x14ac:dyDescent="0.3">
      <c r="A18" s="4">
        <f t="shared" si="0"/>
        <v>42911</v>
      </c>
      <c r="B18" s="4">
        <v>42911</v>
      </c>
      <c r="C18" s="4">
        <v>42917</v>
      </c>
      <c r="D18" t="str">
        <f ca="1">IF(B18&lt;=TODAY(),SUMIFS('Days To Done'!$I$3:$I1016,'Days To Done'!$D$3:$D1016,"XS",'Days To Done'!$H$3:$H1016,"&gt;="&amp;$B18,'Days To Done'!$H$3:$H1016,"&lt;="&amp;$C18),"")</f>
        <v/>
      </c>
      <c r="E18" t="str">
        <f ca="1">IF(D18&lt;&gt;"",IF(D18&lt;&gt;0,D18/COUNTIFS('Days To Done'!$D$3:$D1016,"XS",'Days To Done'!$H$3:$H1016,"&gt;="&amp;$B18,'Days To Done'!$H$3:$H1016,"&lt;="&amp;$C18),0),"")</f>
        <v/>
      </c>
      <c r="F18" t="str">
        <f ca="1">IF(B18&lt;=TODAY(),SUMIFS('Days To Done'!$I$3:$I1016,'Days To Done'!$D$3:$D1016,"S",'Days To Done'!$H$3:$H1016,"&gt;="&amp;$B18,'Days To Done'!$H$3:$H1016,"&lt;="&amp;$C18),"")</f>
        <v/>
      </c>
      <c r="G18" t="str">
        <f ca="1">IF(F18&lt;&gt;"",IF(F18&lt;&gt;0,F18/COUNTIFS('Days To Done'!$D$3:$D1016,"S",'Days To Done'!$H$3:$H1016,"&gt;="&amp;$B18,'Days To Done'!$H$3:$H1016,"&lt;="&amp;$C18),0),"")</f>
        <v/>
      </c>
      <c r="H18" t="str">
        <f ca="1">IF(B18&lt;=TODAY(),SUMIFS('Days To Done'!$I$3:$I1016,'Days To Done'!$D$3:$D1016,"M",'Days To Done'!$H$3:$H1016,"&gt;="&amp;$B18,'Days To Done'!$H$3:$H1016,"&lt;="&amp;$C18),"")</f>
        <v/>
      </c>
      <c r="I18" t="str">
        <f ca="1">IF(H18&lt;&gt;"",IF(H18&lt;&gt;0,H18/COUNTIFS('Days To Done'!$D$3:$D1016,"M",'Days To Done'!$H$3:$H1016,"&gt;="&amp;$B18,'Days To Done'!$H$3:$H1016,"&lt;="&amp;$C18),0),"")</f>
        <v/>
      </c>
      <c r="J18" t="str">
        <f ca="1">IF(B18&lt;=TODAY(),SUMIFS('Days To Done'!$I$3:$I1016,'Days To Done'!$D$3:$D1016,"L",'Days To Done'!$H$3:$H1016,"&gt;="&amp;$B18,'Days To Done'!$H$3:$H1016,"&lt;="&amp;$C18),"")</f>
        <v/>
      </c>
      <c r="K18" t="str">
        <f ca="1">IF(J18&lt;&gt;"",IF(J18&lt;&gt;0,J18/COUNTIFS('Days To Done'!$D$3:$D1016,"L",'Days To Done'!$H$3:$H1016,"&gt;="&amp;$B18,'Days To Done'!$H$3:$H1016,"&lt;="&amp;$C18),0),"")</f>
        <v/>
      </c>
      <c r="L18" t="str">
        <f ca="1">IF(B18&lt;=TODAY(),SUMIFS('Days To Done'!$I$3:$I1016,'Days To Done'!$D$3:$D1016,"XL",'Days To Done'!$H$3:$H1016,"&gt;="&amp;$B18,'Days To Done'!$H$3:$H1016,"&lt;="&amp;$C18),"")</f>
        <v/>
      </c>
      <c r="M18" t="str">
        <f ca="1">IF(L18&lt;&gt;"",IF(L18&lt;&gt;0,L18/COUNTIFS('Days To Done'!$D$3:$D1016,"XL",'Days To Done'!$H$3:$H1016,"&gt;="&amp;$B18,'Days To Done'!$H$3:$H1016,"&lt;="&amp;$C18),0),"")</f>
        <v/>
      </c>
    </row>
    <row r="19" spans="1:13" ht="14.45" x14ac:dyDescent="0.3">
      <c r="A19" s="4">
        <f t="shared" si="0"/>
        <v>42918</v>
      </c>
      <c r="B19" s="4">
        <v>42918</v>
      </c>
      <c r="C19" s="4">
        <v>42924</v>
      </c>
      <c r="D19" t="str">
        <f ca="1">IF(B19&lt;=TODAY(),SUMIFS('Days To Done'!$I$3:$I1017,'Days To Done'!$D$3:$D1017,"XS",'Days To Done'!$H$3:$H1017,"&gt;="&amp;$B19,'Days To Done'!$H$3:$H1017,"&lt;="&amp;$C19),"")</f>
        <v/>
      </c>
      <c r="E19" t="str">
        <f ca="1">IF(D19&lt;&gt;"",IF(D19&lt;&gt;0,D19/COUNTIFS('Days To Done'!$D$3:$D1017,"XS",'Days To Done'!$H$3:$H1017,"&gt;="&amp;$B19,'Days To Done'!$H$3:$H1017,"&lt;="&amp;$C19),0),"")</f>
        <v/>
      </c>
      <c r="F19" t="str">
        <f ca="1">IF(B19&lt;=TODAY(),SUMIFS('Days To Done'!$I$3:$I1017,'Days To Done'!$D$3:$D1017,"S",'Days To Done'!$H$3:$H1017,"&gt;="&amp;$B19,'Days To Done'!$H$3:$H1017,"&lt;="&amp;$C19),"")</f>
        <v/>
      </c>
      <c r="G19" t="str">
        <f ca="1">IF(F19&lt;&gt;"",IF(F19&lt;&gt;0,F19/COUNTIFS('Days To Done'!$D$3:$D1017,"S",'Days To Done'!$H$3:$H1017,"&gt;="&amp;$B19,'Days To Done'!$H$3:$H1017,"&lt;="&amp;$C19),0),"")</f>
        <v/>
      </c>
      <c r="H19" t="str">
        <f ca="1">IF(B19&lt;=TODAY(),SUMIFS('Days To Done'!$I$3:$I1017,'Days To Done'!$D$3:$D1017,"M",'Days To Done'!$H$3:$H1017,"&gt;="&amp;$B19,'Days To Done'!$H$3:$H1017,"&lt;="&amp;$C19),"")</f>
        <v/>
      </c>
      <c r="I19" t="str">
        <f ca="1">IF(H19&lt;&gt;"",IF(H19&lt;&gt;0,H19/COUNTIFS('Days To Done'!$D$3:$D1017,"M",'Days To Done'!$H$3:$H1017,"&gt;="&amp;$B19,'Days To Done'!$H$3:$H1017,"&lt;="&amp;$C19),0),"")</f>
        <v/>
      </c>
      <c r="J19" t="str">
        <f ca="1">IF(B19&lt;=TODAY(),SUMIFS('Days To Done'!$I$3:$I1017,'Days To Done'!$D$3:$D1017,"L",'Days To Done'!$H$3:$H1017,"&gt;="&amp;$B19,'Days To Done'!$H$3:$H1017,"&lt;="&amp;$C19),"")</f>
        <v/>
      </c>
      <c r="K19" t="str">
        <f ca="1">IF(J19&lt;&gt;"",IF(J19&lt;&gt;0,J19/COUNTIFS('Days To Done'!$D$3:$D1017,"L",'Days To Done'!$H$3:$H1017,"&gt;="&amp;$B19,'Days To Done'!$H$3:$H1017,"&lt;="&amp;$C19),0),"")</f>
        <v/>
      </c>
      <c r="L19" t="str">
        <f ca="1">IF(B19&lt;=TODAY(),SUMIFS('Days To Done'!$I$3:$I1017,'Days To Done'!$D$3:$D1017,"XL",'Days To Done'!$H$3:$H1017,"&gt;="&amp;$B19,'Days To Done'!$H$3:$H1017,"&lt;="&amp;$C19),"")</f>
        <v/>
      </c>
      <c r="M19" t="str">
        <f ca="1">IF(L19&lt;&gt;"",IF(L19&lt;&gt;0,L19/COUNTIFS('Days To Done'!$D$3:$D1017,"XL",'Days To Done'!$H$3:$H1017,"&gt;="&amp;$B19,'Days To Done'!$H$3:$H1017,"&lt;="&amp;$C19),0),"")</f>
        <v/>
      </c>
    </row>
    <row r="20" spans="1:13" ht="14.45" x14ac:dyDescent="0.3">
      <c r="A20" s="4">
        <f t="shared" si="0"/>
        <v>42925</v>
      </c>
      <c r="B20" s="4">
        <v>42925</v>
      </c>
      <c r="C20" s="4">
        <v>42931</v>
      </c>
      <c r="D20" t="str">
        <f ca="1">IF(B20&lt;=TODAY(),SUMIFS('Days To Done'!$I$3:$I1018,'Days To Done'!$D$3:$D1018,"XS",'Days To Done'!$H$3:$H1018,"&gt;="&amp;$B20,'Days To Done'!$H$3:$H1018,"&lt;="&amp;$C20),"")</f>
        <v/>
      </c>
      <c r="E20" t="str">
        <f ca="1">IF(D20&lt;&gt;"",IF(D20&lt;&gt;0,D20/COUNTIFS('Days To Done'!$D$3:$D1018,"XS",'Days To Done'!$H$3:$H1018,"&gt;="&amp;$B20,'Days To Done'!$H$3:$H1018,"&lt;="&amp;$C20),0),"")</f>
        <v/>
      </c>
      <c r="F20" t="str">
        <f ca="1">IF(B20&lt;=TODAY(),SUMIFS('Days To Done'!$I$3:$I1018,'Days To Done'!$D$3:$D1018,"S",'Days To Done'!$H$3:$H1018,"&gt;="&amp;$B20,'Days To Done'!$H$3:$H1018,"&lt;="&amp;$C20),"")</f>
        <v/>
      </c>
      <c r="G20" t="str">
        <f ca="1">IF(F20&lt;&gt;"",IF(F20&lt;&gt;0,F20/COUNTIFS('Days To Done'!$D$3:$D1018,"S",'Days To Done'!$H$3:$H1018,"&gt;="&amp;$B20,'Days To Done'!$H$3:$H1018,"&lt;="&amp;$C20),0),"")</f>
        <v/>
      </c>
      <c r="H20" t="str">
        <f ca="1">IF(B20&lt;=TODAY(),SUMIFS('Days To Done'!$I$3:$I1018,'Days To Done'!$D$3:$D1018,"M",'Days To Done'!$H$3:$H1018,"&gt;="&amp;$B20,'Days To Done'!$H$3:$H1018,"&lt;="&amp;$C20),"")</f>
        <v/>
      </c>
      <c r="I20" t="str">
        <f ca="1">IF(H20&lt;&gt;"",IF(H20&lt;&gt;0,H20/COUNTIFS('Days To Done'!$D$3:$D1018,"M",'Days To Done'!$H$3:$H1018,"&gt;="&amp;$B20,'Days To Done'!$H$3:$H1018,"&lt;="&amp;$C20),0),"")</f>
        <v/>
      </c>
      <c r="J20" t="str">
        <f ca="1">IF(B20&lt;=TODAY(),SUMIFS('Days To Done'!$I$3:$I1018,'Days To Done'!$D$3:$D1018,"L",'Days To Done'!$H$3:$H1018,"&gt;="&amp;$B20,'Days To Done'!$H$3:$H1018,"&lt;="&amp;$C20),"")</f>
        <v/>
      </c>
      <c r="K20" t="str">
        <f ca="1">IF(J20&lt;&gt;"",IF(J20&lt;&gt;0,J20/COUNTIFS('Days To Done'!$D$3:$D1018,"L",'Days To Done'!$H$3:$H1018,"&gt;="&amp;$B20,'Days To Done'!$H$3:$H1018,"&lt;="&amp;$C20),0),"")</f>
        <v/>
      </c>
      <c r="L20" t="str">
        <f ca="1">IF(B20&lt;=TODAY(),SUMIFS('Days To Done'!$I$3:$I1018,'Days To Done'!$D$3:$D1018,"XL",'Days To Done'!$H$3:$H1018,"&gt;="&amp;$B20,'Days To Done'!$H$3:$H1018,"&lt;="&amp;$C20),"")</f>
        <v/>
      </c>
      <c r="M20" t="str">
        <f ca="1">IF(L20&lt;&gt;"",IF(L20&lt;&gt;0,L20/COUNTIFS('Days To Done'!$D$3:$D1018,"XL",'Days To Done'!$H$3:$H1018,"&gt;="&amp;$B20,'Days To Done'!$H$3:$H1018,"&lt;="&amp;$C20),0),"")</f>
        <v/>
      </c>
    </row>
    <row r="21" spans="1:13" ht="14.45" x14ac:dyDescent="0.3">
      <c r="A21" s="4">
        <f t="shared" si="0"/>
        <v>42932</v>
      </c>
      <c r="B21" s="4">
        <v>42932</v>
      </c>
      <c r="C21" s="4">
        <v>42938</v>
      </c>
      <c r="D21" t="str">
        <f ca="1">IF(B21&lt;=TODAY(),SUMIFS('Days To Done'!$I$3:$I1019,'Days To Done'!$D$3:$D1019,"XS",'Days To Done'!$H$3:$H1019,"&gt;="&amp;$B21,'Days To Done'!$H$3:$H1019,"&lt;="&amp;$C21),"")</f>
        <v/>
      </c>
      <c r="E21" t="str">
        <f ca="1">IF(D21&lt;&gt;"",IF(D21&lt;&gt;0,D21/COUNTIFS('Days To Done'!$D$3:$D1019,"XS",'Days To Done'!$H$3:$H1019,"&gt;="&amp;$B21,'Days To Done'!$H$3:$H1019,"&lt;="&amp;$C21),0),"")</f>
        <v/>
      </c>
      <c r="F21" t="str">
        <f ca="1">IF(B21&lt;=TODAY(),SUMIFS('Days To Done'!$I$3:$I1019,'Days To Done'!$D$3:$D1019,"S",'Days To Done'!$H$3:$H1019,"&gt;="&amp;$B21,'Days To Done'!$H$3:$H1019,"&lt;="&amp;$C21),"")</f>
        <v/>
      </c>
      <c r="G21" t="str">
        <f ca="1">IF(F21&lt;&gt;"",IF(F21&lt;&gt;0,F21/COUNTIFS('Days To Done'!$D$3:$D1019,"S",'Days To Done'!$H$3:$H1019,"&gt;="&amp;$B21,'Days To Done'!$H$3:$H1019,"&lt;="&amp;$C21),0),"")</f>
        <v/>
      </c>
      <c r="H21" t="str">
        <f ca="1">IF(B21&lt;=TODAY(),SUMIFS('Days To Done'!$I$3:$I1019,'Days To Done'!$D$3:$D1019,"M",'Days To Done'!$H$3:$H1019,"&gt;="&amp;$B21,'Days To Done'!$H$3:$H1019,"&lt;="&amp;$C21),"")</f>
        <v/>
      </c>
      <c r="I21" t="str">
        <f ca="1">IF(H21&lt;&gt;"",IF(H21&lt;&gt;0,H21/COUNTIFS('Days To Done'!$D$3:$D1019,"M",'Days To Done'!$H$3:$H1019,"&gt;="&amp;$B21,'Days To Done'!$H$3:$H1019,"&lt;="&amp;$C21),0),"")</f>
        <v/>
      </c>
      <c r="J21" t="str">
        <f ca="1">IF(B21&lt;=TODAY(),SUMIFS('Days To Done'!$I$3:$I1019,'Days To Done'!$D$3:$D1019,"L",'Days To Done'!$H$3:$H1019,"&gt;="&amp;$B21,'Days To Done'!$H$3:$H1019,"&lt;="&amp;$C21),"")</f>
        <v/>
      </c>
      <c r="K21" t="str">
        <f ca="1">IF(J21&lt;&gt;"",IF(J21&lt;&gt;0,J21/COUNTIFS('Days To Done'!$D$3:$D1019,"L",'Days To Done'!$H$3:$H1019,"&gt;="&amp;$B21,'Days To Done'!$H$3:$H1019,"&lt;="&amp;$C21),0),"")</f>
        <v/>
      </c>
      <c r="L21" t="str">
        <f ca="1">IF(B21&lt;=TODAY(),SUMIFS('Days To Done'!$I$3:$I1019,'Days To Done'!$D$3:$D1019,"XL",'Days To Done'!$H$3:$H1019,"&gt;="&amp;$B21,'Days To Done'!$H$3:$H1019,"&lt;="&amp;$C21),"")</f>
        <v/>
      </c>
      <c r="M21" t="str">
        <f ca="1">IF(L21&lt;&gt;"",IF(L21&lt;&gt;0,L21/COUNTIFS('Days To Done'!$D$3:$D1019,"XL",'Days To Done'!$H$3:$H1019,"&gt;="&amp;$B21,'Days To Done'!$H$3:$H1019,"&lt;="&amp;$C21),0),"")</f>
        <v/>
      </c>
    </row>
    <row r="22" spans="1:13" ht="14.45" x14ac:dyDescent="0.3">
      <c r="A22" s="4">
        <f t="shared" si="0"/>
        <v>42939</v>
      </c>
      <c r="B22" s="4">
        <v>42939</v>
      </c>
      <c r="C22" s="4">
        <v>42945</v>
      </c>
      <c r="D22" t="str">
        <f ca="1">IF(B22&lt;=TODAY(),SUMIFS('Days To Done'!$I$3:$I1020,'Days To Done'!$D$3:$D1020,"XS",'Days To Done'!$H$3:$H1020,"&gt;="&amp;$B22,'Days To Done'!$H$3:$H1020,"&lt;="&amp;$C22),"")</f>
        <v/>
      </c>
      <c r="E22" t="str">
        <f ca="1">IF(D22&lt;&gt;"",IF(D22&lt;&gt;0,D22/COUNTIFS('Days To Done'!$D$3:$D1020,"XS",'Days To Done'!$H$3:$H1020,"&gt;="&amp;$B22,'Days To Done'!$H$3:$H1020,"&lt;="&amp;$C22),0),"")</f>
        <v/>
      </c>
      <c r="F22" t="str">
        <f ca="1">IF(B22&lt;=TODAY(),SUMIFS('Days To Done'!$I$3:$I1020,'Days To Done'!$D$3:$D1020,"S",'Days To Done'!$H$3:$H1020,"&gt;="&amp;$B22,'Days To Done'!$H$3:$H1020,"&lt;="&amp;$C22),"")</f>
        <v/>
      </c>
      <c r="G22" t="str">
        <f ca="1">IF(F22&lt;&gt;"",IF(F22&lt;&gt;0,F22/COUNTIFS('Days To Done'!$D$3:$D1020,"S",'Days To Done'!$H$3:$H1020,"&gt;="&amp;$B22,'Days To Done'!$H$3:$H1020,"&lt;="&amp;$C22),0),"")</f>
        <v/>
      </c>
      <c r="H22" t="str">
        <f ca="1">IF(B22&lt;=TODAY(),SUMIFS('Days To Done'!$I$3:$I1020,'Days To Done'!$D$3:$D1020,"M",'Days To Done'!$H$3:$H1020,"&gt;="&amp;$B22,'Days To Done'!$H$3:$H1020,"&lt;="&amp;$C22),"")</f>
        <v/>
      </c>
      <c r="I22" t="str">
        <f ca="1">IF(H22&lt;&gt;"",IF(H22&lt;&gt;0,H22/COUNTIFS('Days To Done'!$D$3:$D1020,"M",'Days To Done'!$H$3:$H1020,"&gt;="&amp;$B22,'Days To Done'!$H$3:$H1020,"&lt;="&amp;$C22),0),"")</f>
        <v/>
      </c>
      <c r="J22" t="str">
        <f ca="1">IF(B22&lt;=TODAY(),SUMIFS('Days To Done'!$I$3:$I1020,'Days To Done'!$D$3:$D1020,"L",'Days To Done'!$H$3:$H1020,"&gt;="&amp;$B22,'Days To Done'!$H$3:$H1020,"&lt;="&amp;$C22),"")</f>
        <v/>
      </c>
      <c r="K22" t="str">
        <f ca="1">IF(J22&lt;&gt;"",IF(J22&lt;&gt;0,J22/COUNTIFS('Days To Done'!$D$3:$D1020,"L",'Days To Done'!$H$3:$H1020,"&gt;="&amp;$B22,'Days To Done'!$H$3:$H1020,"&lt;="&amp;$C22),0),"")</f>
        <v/>
      </c>
      <c r="L22" t="str">
        <f ca="1">IF(B22&lt;=TODAY(),SUMIFS('Days To Done'!$I$3:$I1020,'Days To Done'!$D$3:$D1020,"XL",'Days To Done'!$H$3:$H1020,"&gt;="&amp;$B22,'Days To Done'!$H$3:$H1020,"&lt;="&amp;$C22),"")</f>
        <v/>
      </c>
      <c r="M22" t="str">
        <f ca="1">IF(L22&lt;&gt;"",IF(L22&lt;&gt;0,L22/COUNTIFS('Days To Done'!$D$3:$D1020,"XL",'Days To Done'!$H$3:$H1020,"&gt;="&amp;$B22,'Days To Done'!$H$3:$H1020,"&lt;="&amp;$C22),0),"")</f>
        <v/>
      </c>
    </row>
    <row r="23" spans="1:13" ht="14.45" x14ac:dyDescent="0.3">
      <c r="A23" s="4">
        <f t="shared" si="0"/>
        <v>42946</v>
      </c>
      <c r="B23" s="4">
        <v>42946</v>
      </c>
      <c r="C23" s="4">
        <v>42952</v>
      </c>
      <c r="D23" t="str">
        <f ca="1">IF(B23&lt;=TODAY(),SUMIFS('Days To Done'!$I$3:$I1021,'Days To Done'!$D$3:$D1021,"XS",'Days To Done'!$H$3:$H1021,"&gt;="&amp;$B23,'Days To Done'!$H$3:$H1021,"&lt;="&amp;$C23),"")</f>
        <v/>
      </c>
      <c r="E23" t="str">
        <f ca="1">IF(D23&lt;&gt;"",IF(D23&lt;&gt;0,D23/COUNTIFS('Days To Done'!$D$3:$D1021,"XS",'Days To Done'!$H$3:$H1021,"&gt;="&amp;$B23,'Days To Done'!$H$3:$H1021,"&lt;="&amp;$C23),0),"")</f>
        <v/>
      </c>
      <c r="F23" t="str">
        <f ca="1">IF(B23&lt;=TODAY(),SUMIFS('Days To Done'!$I$3:$I1021,'Days To Done'!$D$3:$D1021,"S",'Days To Done'!$H$3:$H1021,"&gt;="&amp;$B23,'Days To Done'!$H$3:$H1021,"&lt;="&amp;$C23),"")</f>
        <v/>
      </c>
      <c r="G23" t="str">
        <f ca="1">IF(F23&lt;&gt;"",IF(F23&lt;&gt;0,F23/COUNTIFS('Days To Done'!$D$3:$D1021,"S",'Days To Done'!$H$3:$H1021,"&gt;="&amp;$B23,'Days To Done'!$H$3:$H1021,"&lt;="&amp;$C23),0),"")</f>
        <v/>
      </c>
      <c r="H23" t="str">
        <f ca="1">IF(B23&lt;=TODAY(),SUMIFS('Days To Done'!$I$3:$I1021,'Days To Done'!$D$3:$D1021,"M",'Days To Done'!$H$3:$H1021,"&gt;="&amp;$B23,'Days To Done'!$H$3:$H1021,"&lt;="&amp;$C23),"")</f>
        <v/>
      </c>
      <c r="I23" t="str">
        <f ca="1">IF(H23&lt;&gt;"",IF(H23&lt;&gt;0,H23/COUNTIFS('Days To Done'!$D$3:$D1021,"M",'Days To Done'!$H$3:$H1021,"&gt;="&amp;$B23,'Days To Done'!$H$3:$H1021,"&lt;="&amp;$C23),0),"")</f>
        <v/>
      </c>
      <c r="J23" t="str">
        <f ca="1">IF(B23&lt;=TODAY(),SUMIFS('Days To Done'!$I$3:$I1021,'Days To Done'!$D$3:$D1021,"L",'Days To Done'!$H$3:$H1021,"&gt;="&amp;$B23,'Days To Done'!$H$3:$H1021,"&lt;="&amp;$C23),"")</f>
        <v/>
      </c>
      <c r="K23" t="str">
        <f ca="1">IF(J23&lt;&gt;"",IF(J23&lt;&gt;0,J23/COUNTIFS('Days To Done'!$D$3:$D1021,"L",'Days To Done'!$H$3:$H1021,"&gt;="&amp;$B23,'Days To Done'!$H$3:$H1021,"&lt;="&amp;$C23),0),"")</f>
        <v/>
      </c>
      <c r="L23" t="str">
        <f ca="1">IF(B23&lt;=TODAY(),SUMIFS('Days To Done'!$I$3:$I1021,'Days To Done'!$D$3:$D1021,"XL",'Days To Done'!$H$3:$H1021,"&gt;="&amp;$B23,'Days To Done'!$H$3:$H1021,"&lt;="&amp;$C23),"")</f>
        <v/>
      </c>
      <c r="M23" t="str">
        <f ca="1">IF(L23&lt;&gt;"",IF(L23&lt;&gt;0,L23/COUNTIFS('Days To Done'!$D$3:$D1021,"XL",'Days To Done'!$H$3:$H1021,"&gt;="&amp;$B23,'Days To Done'!$H$3:$H1021,"&lt;="&amp;$C23),0),"")</f>
        <v/>
      </c>
    </row>
    <row r="24" spans="1:13" ht="14.45" x14ac:dyDescent="0.3">
      <c r="A24" s="4">
        <f t="shared" si="0"/>
        <v>42953</v>
      </c>
      <c r="B24" s="4">
        <v>42953</v>
      </c>
      <c r="C24" s="4">
        <v>42959</v>
      </c>
      <c r="D24" t="str">
        <f ca="1">IF(B24&lt;=TODAY(),SUMIFS('Days To Done'!$I$3:$I1022,'Days To Done'!$D$3:$D1022,"XS",'Days To Done'!$H$3:$H1022,"&gt;="&amp;$B24,'Days To Done'!$H$3:$H1022,"&lt;="&amp;$C24),"")</f>
        <v/>
      </c>
      <c r="E24" t="str">
        <f ca="1">IF(D24&lt;&gt;"",IF(D24&lt;&gt;0,D24/COUNTIFS('Days To Done'!$D$3:$D1022,"XS",'Days To Done'!$H$3:$H1022,"&gt;="&amp;$B24,'Days To Done'!$H$3:$H1022,"&lt;="&amp;$C24),0),"")</f>
        <v/>
      </c>
      <c r="F24" t="str">
        <f ca="1">IF(B24&lt;=TODAY(),SUMIFS('Days To Done'!$I$3:$I1022,'Days To Done'!$D$3:$D1022,"S",'Days To Done'!$H$3:$H1022,"&gt;="&amp;$B24,'Days To Done'!$H$3:$H1022,"&lt;="&amp;$C24),"")</f>
        <v/>
      </c>
      <c r="G24" t="str">
        <f ca="1">IF(F24&lt;&gt;"",IF(F24&lt;&gt;0,F24/COUNTIFS('Days To Done'!$D$3:$D1022,"S",'Days To Done'!$H$3:$H1022,"&gt;="&amp;$B24,'Days To Done'!$H$3:$H1022,"&lt;="&amp;$C24),0),"")</f>
        <v/>
      </c>
      <c r="H24" t="str">
        <f ca="1">IF(B24&lt;=TODAY(),SUMIFS('Days To Done'!$I$3:$I1022,'Days To Done'!$D$3:$D1022,"M",'Days To Done'!$H$3:$H1022,"&gt;="&amp;$B24,'Days To Done'!$H$3:$H1022,"&lt;="&amp;$C24),"")</f>
        <v/>
      </c>
      <c r="I24" t="str">
        <f ca="1">IF(H24&lt;&gt;"",IF(H24&lt;&gt;0,H24/COUNTIFS('Days To Done'!$D$3:$D1022,"M",'Days To Done'!$H$3:$H1022,"&gt;="&amp;$B24,'Days To Done'!$H$3:$H1022,"&lt;="&amp;$C24),0),"")</f>
        <v/>
      </c>
      <c r="J24" t="str">
        <f ca="1">IF(B24&lt;=TODAY(),SUMIFS('Days To Done'!$I$3:$I1022,'Days To Done'!$D$3:$D1022,"L",'Days To Done'!$H$3:$H1022,"&gt;="&amp;$B24,'Days To Done'!$H$3:$H1022,"&lt;="&amp;$C24),"")</f>
        <v/>
      </c>
      <c r="K24" t="str">
        <f ca="1">IF(J24&lt;&gt;"",IF(J24&lt;&gt;0,J24/COUNTIFS('Days To Done'!$D$3:$D1022,"L",'Days To Done'!$H$3:$H1022,"&gt;="&amp;$B24,'Days To Done'!$H$3:$H1022,"&lt;="&amp;$C24),0),"")</f>
        <v/>
      </c>
      <c r="L24" t="str">
        <f ca="1">IF(B24&lt;=TODAY(),SUMIFS('Days To Done'!$I$3:$I1022,'Days To Done'!$D$3:$D1022,"XL",'Days To Done'!$H$3:$H1022,"&gt;="&amp;$B24,'Days To Done'!$H$3:$H1022,"&lt;="&amp;$C24),"")</f>
        <v/>
      </c>
      <c r="M24" t="str">
        <f ca="1">IF(L24&lt;&gt;"",IF(L24&lt;&gt;0,L24/COUNTIFS('Days To Done'!$D$3:$D1022,"XL",'Days To Done'!$H$3:$H1022,"&gt;="&amp;$B24,'Days To Done'!$H$3:$H1022,"&lt;="&amp;$C24),0),"")</f>
        <v/>
      </c>
    </row>
    <row r="25" spans="1:13" x14ac:dyDescent="0.25">
      <c r="A25" s="4">
        <f t="shared" si="0"/>
        <v>42960</v>
      </c>
      <c r="B25" s="4">
        <v>42960</v>
      </c>
      <c r="C25" s="4">
        <v>42966</v>
      </c>
      <c r="D25" t="str">
        <f ca="1">IF(B25&lt;=TODAY(),SUMIFS('Days To Done'!$I$3:$I1023,'Days To Done'!$D$3:$D1023,"XS",'Days To Done'!$H$3:$H1023,"&gt;="&amp;$B25,'Days To Done'!$H$3:$H1023,"&lt;="&amp;$C25),"")</f>
        <v/>
      </c>
      <c r="E25" t="str">
        <f ca="1">IF(D25&lt;&gt;"",IF(D25&lt;&gt;0,D25/COUNTIFS('Days To Done'!$D$3:$D1023,"XS",'Days To Done'!$H$3:$H1023,"&gt;="&amp;$B25,'Days To Done'!$H$3:$H1023,"&lt;="&amp;$C25),0),"")</f>
        <v/>
      </c>
      <c r="F25" t="str">
        <f ca="1">IF(B25&lt;=TODAY(),SUMIFS('Days To Done'!$I$3:$I1023,'Days To Done'!$D$3:$D1023,"S",'Days To Done'!$H$3:$H1023,"&gt;="&amp;$B25,'Days To Done'!$H$3:$H1023,"&lt;="&amp;$C25),"")</f>
        <v/>
      </c>
      <c r="G25" t="str">
        <f ca="1">IF(F25&lt;&gt;"",IF(F25&lt;&gt;0,F25/COUNTIFS('Days To Done'!$D$3:$D1023,"S",'Days To Done'!$H$3:$H1023,"&gt;="&amp;$B25,'Days To Done'!$H$3:$H1023,"&lt;="&amp;$C25),0),"")</f>
        <v/>
      </c>
      <c r="H25" t="str">
        <f ca="1">IF(B25&lt;=TODAY(),SUMIFS('Days To Done'!$I$3:$I1023,'Days To Done'!$D$3:$D1023,"M",'Days To Done'!$H$3:$H1023,"&gt;="&amp;$B25,'Days To Done'!$H$3:$H1023,"&lt;="&amp;$C25),"")</f>
        <v/>
      </c>
      <c r="I25" t="str">
        <f ca="1">IF(H25&lt;&gt;"",IF(H25&lt;&gt;0,H25/COUNTIFS('Days To Done'!$D$3:$D1023,"M",'Days To Done'!$H$3:$H1023,"&gt;="&amp;$B25,'Days To Done'!$H$3:$H1023,"&lt;="&amp;$C25),0),"")</f>
        <v/>
      </c>
      <c r="J25" t="str">
        <f ca="1">IF(B25&lt;=TODAY(),SUMIFS('Days To Done'!$I$3:$I1023,'Days To Done'!$D$3:$D1023,"L",'Days To Done'!$H$3:$H1023,"&gt;="&amp;$B25,'Days To Done'!$H$3:$H1023,"&lt;="&amp;$C25),"")</f>
        <v/>
      </c>
      <c r="K25" t="str">
        <f ca="1">IF(J25&lt;&gt;"",IF(J25&lt;&gt;0,J25/COUNTIFS('Days To Done'!$D$3:$D1023,"L",'Days To Done'!$H$3:$H1023,"&gt;="&amp;$B25,'Days To Done'!$H$3:$H1023,"&lt;="&amp;$C25),0),"")</f>
        <v/>
      </c>
      <c r="L25" t="str">
        <f ca="1">IF(B25&lt;=TODAY(),SUMIFS('Days To Done'!$I$3:$I1023,'Days To Done'!$D$3:$D1023,"XL",'Days To Done'!$H$3:$H1023,"&gt;="&amp;$B25,'Days To Done'!$H$3:$H1023,"&lt;="&amp;$C25),"")</f>
        <v/>
      </c>
      <c r="M25" t="str">
        <f ca="1">IF(L25&lt;&gt;"",IF(L25&lt;&gt;0,L25/COUNTIFS('Days To Done'!$D$3:$D1023,"XL",'Days To Done'!$H$3:$H1023,"&gt;="&amp;$B25,'Days To Done'!$H$3:$H1023,"&lt;="&amp;$C25),0),"")</f>
        <v/>
      </c>
    </row>
    <row r="26" spans="1:13" x14ac:dyDescent="0.25">
      <c r="A26" s="4">
        <f t="shared" si="0"/>
        <v>42967</v>
      </c>
      <c r="B26" s="4">
        <v>42967</v>
      </c>
      <c r="C26" s="4">
        <v>42973</v>
      </c>
      <c r="D26" t="str">
        <f ca="1">IF(B26&lt;=TODAY(),SUMIFS('Days To Done'!$I$3:$I1024,'Days To Done'!$D$3:$D1024,"XS",'Days To Done'!$H$3:$H1024,"&gt;="&amp;$B26,'Days To Done'!$H$3:$H1024,"&lt;="&amp;$C26),"")</f>
        <v/>
      </c>
      <c r="E26" t="str">
        <f ca="1">IF(D26&lt;&gt;"",IF(D26&lt;&gt;0,D26/COUNTIFS('Days To Done'!$D$3:$D1024,"XS",'Days To Done'!$H$3:$H1024,"&gt;="&amp;$B26,'Days To Done'!$H$3:$H1024,"&lt;="&amp;$C26),0),"")</f>
        <v/>
      </c>
      <c r="F26" t="str">
        <f ca="1">IF(B26&lt;=TODAY(),SUMIFS('Days To Done'!$I$3:$I1024,'Days To Done'!$D$3:$D1024,"S",'Days To Done'!$H$3:$H1024,"&gt;="&amp;$B26,'Days To Done'!$H$3:$H1024,"&lt;="&amp;$C26),"")</f>
        <v/>
      </c>
      <c r="G26" t="str">
        <f ca="1">IF(F26&lt;&gt;"",IF(F26&lt;&gt;0,F26/COUNTIFS('Days To Done'!$D$3:$D1024,"S",'Days To Done'!$H$3:$H1024,"&gt;="&amp;$B26,'Days To Done'!$H$3:$H1024,"&lt;="&amp;$C26),0),"")</f>
        <v/>
      </c>
      <c r="H26" t="str">
        <f ca="1">IF(B26&lt;=TODAY(),SUMIFS('Days To Done'!$I$3:$I1024,'Days To Done'!$D$3:$D1024,"M",'Days To Done'!$H$3:$H1024,"&gt;="&amp;$B26,'Days To Done'!$H$3:$H1024,"&lt;="&amp;$C26),"")</f>
        <v/>
      </c>
      <c r="I26" t="str">
        <f ca="1">IF(H26&lt;&gt;"",IF(H26&lt;&gt;0,H26/COUNTIFS('Days To Done'!$D$3:$D1024,"M",'Days To Done'!$H$3:$H1024,"&gt;="&amp;$B26,'Days To Done'!$H$3:$H1024,"&lt;="&amp;$C26),0),"")</f>
        <v/>
      </c>
      <c r="J26" t="str">
        <f ca="1">IF(B26&lt;=TODAY(),SUMIFS('Days To Done'!$I$3:$I1024,'Days To Done'!$D$3:$D1024,"L",'Days To Done'!$H$3:$H1024,"&gt;="&amp;$B26,'Days To Done'!$H$3:$H1024,"&lt;="&amp;$C26),"")</f>
        <v/>
      </c>
      <c r="K26" t="str">
        <f ca="1">IF(J26&lt;&gt;"",IF(J26&lt;&gt;0,J26/COUNTIFS('Days To Done'!$D$3:$D1024,"L",'Days To Done'!$H$3:$H1024,"&gt;="&amp;$B26,'Days To Done'!$H$3:$H1024,"&lt;="&amp;$C26),0),"")</f>
        <v/>
      </c>
      <c r="L26" t="str">
        <f ca="1">IF(B26&lt;=TODAY(),SUMIFS('Days To Done'!$I$3:$I1024,'Days To Done'!$D$3:$D1024,"XL",'Days To Done'!$H$3:$H1024,"&gt;="&amp;$B26,'Days To Done'!$H$3:$H1024,"&lt;="&amp;$C26),"")</f>
        <v/>
      </c>
      <c r="M26" t="str">
        <f ca="1">IF(L26&lt;&gt;"",IF(L26&lt;&gt;0,L26/COUNTIFS('Days To Done'!$D$3:$D1024,"XL",'Days To Done'!$H$3:$H1024,"&gt;="&amp;$B26,'Days To Done'!$H$3:$H1024,"&lt;="&amp;$C26),0),"")</f>
        <v/>
      </c>
    </row>
    <row r="27" spans="1:13" x14ac:dyDescent="0.25">
      <c r="A27" s="4">
        <f t="shared" si="0"/>
        <v>42974</v>
      </c>
      <c r="B27" s="4">
        <v>42974</v>
      </c>
      <c r="C27" s="4">
        <v>42980</v>
      </c>
      <c r="D27" t="str">
        <f ca="1">IF(B27&lt;=TODAY(),SUMIFS('Days To Done'!$I$3:$I1025,'Days To Done'!$D$3:$D1025,"XS",'Days To Done'!$H$3:$H1025,"&gt;="&amp;$B27,'Days To Done'!$H$3:$H1025,"&lt;="&amp;$C27),"")</f>
        <v/>
      </c>
      <c r="E27" t="str">
        <f ca="1">IF(D27&lt;&gt;"",IF(D27&lt;&gt;0,D27/COUNTIFS('Days To Done'!$D$3:$D1025,"XS",'Days To Done'!$H$3:$H1025,"&gt;="&amp;$B27,'Days To Done'!$H$3:$H1025,"&lt;="&amp;$C27),0),"")</f>
        <v/>
      </c>
      <c r="F27" t="str">
        <f ca="1">IF(B27&lt;=TODAY(),SUMIFS('Days To Done'!$I$3:$I1025,'Days To Done'!$D$3:$D1025,"S",'Days To Done'!$H$3:$H1025,"&gt;="&amp;$B27,'Days To Done'!$H$3:$H1025,"&lt;="&amp;$C27),"")</f>
        <v/>
      </c>
      <c r="G27" t="str">
        <f ca="1">IF(F27&lt;&gt;"",IF(F27&lt;&gt;0,F27/COUNTIFS('Days To Done'!$D$3:$D1025,"S",'Days To Done'!$H$3:$H1025,"&gt;="&amp;$B27,'Days To Done'!$H$3:$H1025,"&lt;="&amp;$C27),0),"")</f>
        <v/>
      </c>
      <c r="H27" t="str">
        <f ca="1">IF(B27&lt;=TODAY(),SUMIFS('Days To Done'!$I$3:$I1025,'Days To Done'!$D$3:$D1025,"M",'Days To Done'!$H$3:$H1025,"&gt;="&amp;$B27,'Days To Done'!$H$3:$H1025,"&lt;="&amp;$C27),"")</f>
        <v/>
      </c>
      <c r="I27" t="str">
        <f ca="1">IF(H27&lt;&gt;"",IF(H27&lt;&gt;0,H27/COUNTIFS('Days To Done'!$D$3:$D1025,"M",'Days To Done'!$H$3:$H1025,"&gt;="&amp;$B27,'Days To Done'!$H$3:$H1025,"&lt;="&amp;$C27),0),"")</f>
        <v/>
      </c>
      <c r="J27" t="str">
        <f ca="1">IF(B27&lt;=TODAY(),SUMIFS('Days To Done'!$I$3:$I1025,'Days To Done'!$D$3:$D1025,"L",'Days To Done'!$H$3:$H1025,"&gt;="&amp;$B27,'Days To Done'!$H$3:$H1025,"&lt;="&amp;$C27),"")</f>
        <v/>
      </c>
      <c r="K27" t="str">
        <f ca="1">IF(J27&lt;&gt;"",IF(J27&lt;&gt;0,J27/COUNTIFS('Days To Done'!$D$3:$D1025,"L",'Days To Done'!$H$3:$H1025,"&gt;="&amp;$B27,'Days To Done'!$H$3:$H1025,"&lt;="&amp;$C27),0),"")</f>
        <v/>
      </c>
      <c r="L27" t="str">
        <f ca="1">IF(B27&lt;=TODAY(),SUMIFS('Days To Done'!$I$3:$I1025,'Days To Done'!$D$3:$D1025,"XL",'Days To Done'!$H$3:$H1025,"&gt;="&amp;$B27,'Days To Done'!$H$3:$H1025,"&lt;="&amp;$C27),"")</f>
        <v/>
      </c>
      <c r="M27" t="str">
        <f ca="1">IF(L27&lt;&gt;"",IF(L27&lt;&gt;0,L27/COUNTIFS('Days To Done'!$D$3:$D1025,"XL",'Days To Done'!$H$3:$H1025,"&gt;="&amp;$B27,'Days To Done'!$H$3:$H1025,"&lt;="&amp;$C27),0),"")</f>
        <v/>
      </c>
    </row>
    <row r="28" spans="1:13" x14ac:dyDescent="0.25">
      <c r="A28" s="4">
        <f t="shared" si="0"/>
        <v>42981</v>
      </c>
      <c r="B28" s="4">
        <v>42981</v>
      </c>
      <c r="C28" s="4">
        <v>42987</v>
      </c>
      <c r="D28" t="str">
        <f ca="1">IF(B28&lt;=TODAY(),SUMIFS('Days To Done'!$I$3:$I1026,'Days To Done'!$D$3:$D1026,"XS",'Days To Done'!$H$3:$H1026,"&gt;="&amp;$B28,'Days To Done'!$H$3:$H1026,"&lt;="&amp;$C28),"")</f>
        <v/>
      </c>
      <c r="E28" t="str">
        <f ca="1">IF(D28&lt;&gt;"",IF(D28&lt;&gt;0,D28/COUNTIFS('Days To Done'!$D$3:$D1026,"XS",'Days To Done'!$H$3:$H1026,"&gt;="&amp;$B28,'Days To Done'!$H$3:$H1026,"&lt;="&amp;$C28),0),"")</f>
        <v/>
      </c>
      <c r="F28" t="str">
        <f ca="1">IF(B28&lt;=TODAY(),SUMIFS('Days To Done'!$I$3:$I1026,'Days To Done'!$D$3:$D1026,"S",'Days To Done'!$H$3:$H1026,"&gt;="&amp;$B28,'Days To Done'!$H$3:$H1026,"&lt;="&amp;$C28),"")</f>
        <v/>
      </c>
      <c r="G28" t="str">
        <f ca="1">IF(F28&lt;&gt;"",IF(F28&lt;&gt;0,F28/COUNTIFS('Days To Done'!$D$3:$D1026,"S",'Days To Done'!$H$3:$H1026,"&gt;="&amp;$B28,'Days To Done'!$H$3:$H1026,"&lt;="&amp;$C28),0),"")</f>
        <v/>
      </c>
      <c r="H28" t="str">
        <f ca="1">IF(B28&lt;=TODAY(),SUMIFS('Days To Done'!$I$3:$I1026,'Days To Done'!$D$3:$D1026,"M",'Days To Done'!$H$3:$H1026,"&gt;="&amp;$B28,'Days To Done'!$H$3:$H1026,"&lt;="&amp;$C28),"")</f>
        <v/>
      </c>
      <c r="I28" t="str">
        <f ca="1">IF(H28&lt;&gt;"",IF(H28&lt;&gt;0,H28/COUNTIFS('Days To Done'!$D$3:$D1026,"M",'Days To Done'!$H$3:$H1026,"&gt;="&amp;$B28,'Days To Done'!$H$3:$H1026,"&lt;="&amp;$C28),0),"")</f>
        <v/>
      </c>
      <c r="J28" t="str">
        <f ca="1">IF(B28&lt;=TODAY(),SUMIFS('Days To Done'!$I$3:$I1026,'Days To Done'!$D$3:$D1026,"L",'Days To Done'!$H$3:$H1026,"&gt;="&amp;$B28,'Days To Done'!$H$3:$H1026,"&lt;="&amp;$C28),"")</f>
        <v/>
      </c>
      <c r="K28" t="str">
        <f ca="1">IF(J28&lt;&gt;"",IF(J28&lt;&gt;0,J28/COUNTIFS('Days To Done'!$D$3:$D1026,"L",'Days To Done'!$H$3:$H1026,"&gt;="&amp;$B28,'Days To Done'!$H$3:$H1026,"&lt;="&amp;$C28),0),"")</f>
        <v/>
      </c>
      <c r="L28" t="str">
        <f ca="1">IF(B28&lt;=TODAY(),SUMIFS('Days To Done'!$I$3:$I1026,'Days To Done'!$D$3:$D1026,"XL",'Days To Done'!$H$3:$H1026,"&gt;="&amp;$B28,'Days To Done'!$H$3:$H1026,"&lt;="&amp;$C28),"")</f>
        <v/>
      </c>
      <c r="M28" t="str">
        <f ca="1">IF(L28&lt;&gt;"",IF(L28&lt;&gt;0,L28/COUNTIFS('Days To Done'!$D$3:$D1026,"XL",'Days To Done'!$H$3:$H1026,"&gt;="&amp;$B28,'Days To Done'!$H$3:$H1026,"&lt;="&amp;$C28),0),"")</f>
        <v/>
      </c>
    </row>
    <row r="29" spans="1:13" x14ac:dyDescent="0.25">
      <c r="A29" s="4">
        <f t="shared" si="0"/>
        <v>42988</v>
      </c>
      <c r="B29" s="4">
        <v>42988</v>
      </c>
      <c r="C29" s="4">
        <v>42994</v>
      </c>
      <c r="D29" t="str">
        <f ca="1">IF(B29&lt;=TODAY(),SUMIFS('Days To Done'!$I$3:$I1027,'Days To Done'!$D$3:$D1027,"XS",'Days To Done'!$H$3:$H1027,"&gt;="&amp;$B29,'Days To Done'!$H$3:$H1027,"&lt;="&amp;$C29),"")</f>
        <v/>
      </c>
      <c r="E29" t="str">
        <f ca="1">IF(D29&lt;&gt;"",IF(D29&lt;&gt;0,D29/COUNTIFS('Days To Done'!$D$3:$D1027,"XS",'Days To Done'!$H$3:$H1027,"&gt;="&amp;$B29,'Days To Done'!$H$3:$H1027,"&lt;="&amp;$C29),0),"")</f>
        <v/>
      </c>
      <c r="F29" t="str">
        <f ca="1">IF(B29&lt;=TODAY(),SUMIFS('Days To Done'!$I$3:$I1027,'Days To Done'!$D$3:$D1027,"S",'Days To Done'!$H$3:$H1027,"&gt;="&amp;$B29,'Days To Done'!$H$3:$H1027,"&lt;="&amp;$C29),"")</f>
        <v/>
      </c>
      <c r="G29" t="str">
        <f ca="1">IF(F29&lt;&gt;"",IF(F29&lt;&gt;0,F29/COUNTIFS('Days To Done'!$D$3:$D1027,"S",'Days To Done'!$H$3:$H1027,"&gt;="&amp;$B29,'Days To Done'!$H$3:$H1027,"&lt;="&amp;$C29),0),"")</f>
        <v/>
      </c>
      <c r="H29" t="str">
        <f ca="1">IF(B29&lt;=TODAY(),SUMIFS('Days To Done'!$I$3:$I1027,'Days To Done'!$D$3:$D1027,"M",'Days To Done'!$H$3:$H1027,"&gt;="&amp;$B29,'Days To Done'!$H$3:$H1027,"&lt;="&amp;$C29),"")</f>
        <v/>
      </c>
      <c r="I29" t="str">
        <f ca="1">IF(H29&lt;&gt;"",IF(H29&lt;&gt;0,H29/COUNTIFS('Days To Done'!$D$3:$D1027,"M",'Days To Done'!$H$3:$H1027,"&gt;="&amp;$B29,'Days To Done'!$H$3:$H1027,"&lt;="&amp;$C29),0),"")</f>
        <v/>
      </c>
      <c r="J29" t="str">
        <f ca="1">IF(B29&lt;=TODAY(),SUMIFS('Days To Done'!$I$3:$I1027,'Days To Done'!$D$3:$D1027,"L",'Days To Done'!$H$3:$H1027,"&gt;="&amp;$B29,'Days To Done'!$H$3:$H1027,"&lt;="&amp;$C29),"")</f>
        <v/>
      </c>
      <c r="K29" t="str">
        <f ca="1">IF(J29&lt;&gt;"",IF(J29&lt;&gt;0,J29/COUNTIFS('Days To Done'!$D$3:$D1027,"L",'Days To Done'!$H$3:$H1027,"&gt;="&amp;$B29,'Days To Done'!$H$3:$H1027,"&lt;="&amp;$C29),0),"")</f>
        <v/>
      </c>
      <c r="L29" t="str">
        <f ca="1">IF(B29&lt;=TODAY(),SUMIFS('Days To Done'!$I$3:$I1027,'Days To Done'!$D$3:$D1027,"XL",'Days To Done'!$H$3:$H1027,"&gt;="&amp;$B29,'Days To Done'!$H$3:$H1027,"&lt;="&amp;$C29),"")</f>
        <v/>
      </c>
      <c r="M29" t="str">
        <f ca="1">IF(L29&lt;&gt;"",IF(L29&lt;&gt;0,L29/COUNTIFS('Days To Done'!$D$3:$D1027,"XL",'Days To Done'!$H$3:$H1027,"&gt;="&amp;$B29,'Days To Done'!$H$3:$H1027,"&lt;="&amp;$C29),0),"")</f>
        <v/>
      </c>
    </row>
    <row r="30" spans="1:13" x14ac:dyDescent="0.25">
      <c r="A30" s="4">
        <f t="shared" si="0"/>
        <v>42995</v>
      </c>
      <c r="B30" s="4">
        <v>42995</v>
      </c>
      <c r="C30" s="4">
        <v>43001</v>
      </c>
      <c r="D30" t="str">
        <f ca="1">IF(B30&lt;=TODAY(),SUMIFS('Days To Done'!$I$3:$I1028,'Days To Done'!$D$3:$D1028,"XS",'Days To Done'!$H$3:$H1028,"&gt;="&amp;$B30,'Days To Done'!$H$3:$H1028,"&lt;="&amp;$C30),"")</f>
        <v/>
      </c>
      <c r="E30" t="str">
        <f ca="1">IF(D30&lt;&gt;"",IF(D30&lt;&gt;0,D30/COUNTIFS('Days To Done'!$D$3:$D1028,"XS",'Days To Done'!$H$3:$H1028,"&gt;="&amp;$B30,'Days To Done'!$H$3:$H1028,"&lt;="&amp;$C30),0),"")</f>
        <v/>
      </c>
      <c r="F30" t="str">
        <f ca="1">IF(B30&lt;=TODAY(),SUMIFS('Days To Done'!$I$3:$I1028,'Days To Done'!$D$3:$D1028,"S",'Days To Done'!$H$3:$H1028,"&gt;="&amp;$B30,'Days To Done'!$H$3:$H1028,"&lt;="&amp;$C30),"")</f>
        <v/>
      </c>
      <c r="G30" t="str">
        <f ca="1">IF(F30&lt;&gt;"",IF(F30&lt;&gt;0,F30/COUNTIFS('Days To Done'!$D$3:$D1028,"S",'Days To Done'!$H$3:$H1028,"&gt;="&amp;$B30,'Days To Done'!$H$3:$H1028,"&lt;="&amp;$C30),0),"")</f>
        <v/>
      </c>
      <c r="H30" t="str">
        <f ca="1">IF(B30&lt;=TODAY(),SUMIFS('Days To Done'!$I$3:$I1028,'Days To Done'!$D$3:$D1028,"M",'Days To Done'!$H$3:$H1028,"&gt;="&amp;$B30,'Days To Done'!$H$3:$H1028,"&lt;="&amp;$C30),"")</f>
        <v/>
      </c>
      <c r="I30" t="str">
        <f ca="1">IF(H30&lt;&gt;"",IF(H30&lt;&gt;0,H30/COUNTIFS('Days To Done'!$D$3:$D1028,"M",'Days To Done'!$H$3:$H1028,"&gt;="&amp;$B30,'Days To Done'!$H$3:$H1028,"&lt;="&amp;$C30),0),"")</f>
        <v/>
      </c>
      <c r="J30" t="str">
        <f ca="1">IF(B30&lt;=TODAY(),SUMIFS('Days To Done'!$I$3:$I1028,'Days To Done'!$D$3:$D1028,"L",'Days To Done'!$H$3:$H1028,"&gt;="&amp;$B30,'Days To Done'!$H$3:$H1028,"&lt;="&amp;$C30),"")</f>
        <v/>
      </c>
      <c r="K30" t="str">
        <f ca="1">IF(J30&lt;&gt;"",IF(J30&lt;&gt;0,J30/COUNTIFS('Days To Done'!$D$3:$D1028,"L",'Days To Done'!$H$3:$H1028,"&gt;="&amp;$B30,'Days To Done'!$H$3:$H1028,"&lt;="&amp;$C30),0),"")</f>
        <v/>
      </c>
      <c r="L30" t="str">
        <f ca="1">IF(B30&lt;=TODAY(),SUMIFS('Days To Done'!$I$3:$I1028,'Days To Done'!$D$3:$D1028,"XL",'Days To Done'!$H$3:$H1028,"&gt;="&amp;$B30,'Days To Done'!$H$3:$H1028,"&lt;="&amp;$C30),"")</f>
        <v/>
      </c>
      <c r="M30" t="str">
        <f ca="1">IF(L30&lt;&gt;"",IF(L30&lt;&gt;0,L30/COUNTIFS('Days To Done'!$D$3:$D1028,"XL",'Days To Done'!$H$3:$H1028,"&gt;="&amp;$B30,'Days To Done'!$H$3:$H1028,"&lt;="&amp;$C30),0),"")</f>
        <v/>
      </c>
    </row>
    <row r="31" spans="1:13" x14ac:dyDescent="0.25">
      <c r="A31" s="4">
        <f t="shared" si="0"/>
        <v>43002</v>
      </c>
      <c r="B31" s="4">
        <v>43002</v>
      </c>
      <c r="C31" s="4">
        <v>43008</v>
      </c>
      <c r="D31" t="str">
        <f ca="1">IF(B31&lt;=TODAY(),SUMIFS('Days To Done'!$I$3:$I1029,'Days To Done'!$D$3:$D1029,"XS",'Days To Done'!$H$3:$H1029,"&gt;="&amp;$B31,'Days To Done'!$H$3:$H1029,"&lt;="&amp;$C31),"")</f>
        <v/>
      </c>
      <c r="E31" t="str">
        <f ca="1">IF(D31&lt;&gt;"",IF(D31&lt;&gt;0,D31/COUNTIFS('Days To Done'!$D$3:$D1029,"XS",'Days To Done'!$H$3:$H1029,"&gt;="&amp;$B31,'Days To Done'!$H$3:$H1029,"&lt;="&amp;$C31),0),"")</f>
        <v/>
      </c>
      <c r="F31" t="str">
        <f ca="1">IF(B31&lt;=TODAY(),SUMIFS('Days To Done'!$I$3:$I1029,'Days To Done'!$D$3:$D1029,"S",'Days To Done'!$H$3:$H1029,"&gt;="&amp;$B31,'Days To Done'!$H$3:$H1029,"&lt;="&amp;$C31),"")</f>
        <v/>
      </c>
      <c r="G31" t="str">
        <f ca="1">IF(F31&lt;&gt;"",IF(F31&lt;&gt;0,F31/COUNTIFS('Days To Done'!$D$3:$D1029,"S",'Days To Done'!$H$3:$H1029,"&gt;="&amp;$B31,'Days To Done'!$H$3:$H1029,"&lt;="&amp;$C31),0),"")</f>
        <v/>
      </c>
      <c r="H31" t="str">
        <f ca="1">IF(B31&lt;=TODAY(),SUMIFS('Days To Done'!$I$3:$I1029,'Days To Done'!$D$3:$D1029,"M",'Days To Done'!$H$3:$H1029,"&gt;="&amp;$B31,'Days To Done'!$H$3:$H1029,"&lt;="&amp;$C31),"")</f>
        <v/>
      </c>
      <c r="I31" t="str">
        <f ca="1">IF(H31&lt;&gt;"",IF(H31&lt;&gt;0,H31/COUNTIFS('Days To Done'!$D$3:$D1029,"M",'Days To Done'!$H$3:$H1029,"&gt;="&amp;$B31,'Days To Done'!$H$3:$H1029,"&lt;="&amp;$C31),0),"")</f>
        <v/>
      </c>
      <c r="J31" t="str">
        <f ca="1">IF(B31&lt;=TODAY(),SUMIFS('Days To Done'!$I$3:$I1029,'Days To Done'!$D$3:$D1029,"L",'Days To Done'!$H$3:$H1029,"&gt;="&amp;$B31,'Days To Done'!$H$3:$H1029,"&lt;="&amp;$C31),"")</f>
        <v/>
      </c>
      <c r="K31" t="str">
        <f ca="1">IF(J31&lt;&gt;"",IF(J31&lt;&gt;0,J31/COUNTIFS('Days To Done'!$D$3:$D1029,"L",'Days To Done'!$H$3:$H1029,"&gt;="&amp;$B31,'Days To Done'!$H$3:$H1029,"&lt;="&amp;$C31),0),"")</f>
        <v/>
      </c>
      <c r="L31" t="str">
        <f ca="1">IF(B31&lt;=TODAY(),SUMIFS('Days To Done'!$I$3:$I1029,'Days To Done'!$D$3:$D1029,"XL",'Days To Done'!$H$3:$H1029,"&gt;="&amp;$B31,'Days To Done'!$H$3:$H1029,"&lt;="&amp;$C31),"")</f>
        <v/>
      </c>
      <c r="M31" t="str">
        <f ca="1">IF(L31&lt;&gt;"",IF(L31&lt;&gt;0,L31/COUNTIFS('Days To Done'!$D$3:$D1029,"XL",'Days To Done'!$H$3:$H1029,"&gt;="&amp;$B31,'Days To Done'!$H$3:$H1029,"&lt;="&amp;$C31),0),"")</f>
        <v/>
      </c>
    </row>
    <row r="32" spans="1:13" x14ac:dyDescent="0.25">
      <c r="A32" s="4">
        <f t="shared" si="0"/>
        <v>43009</v>
      </c>
      <c r="B32" s="4">
        <v>43009</v>
      </c>
      <c r="C32" s="4">
        <v>43015</v>
      </c>
      <c r="D32" t="str">
        <f ca="1">IF(B32&lt;=TODAY(),SUMIFS('Days To Done'!$I$3:$I1030,'Days To Done'!$D$3:$D1030,"XS",'Days To Done'!$H$3:$H1030,"&gt;="&amp;$B32,'Days To Done'!$H$3:$H1030,"&lt;="&amp;$C32),"")</f>
        <v/>
      </c>
      <c r="E32" t="str">
        <f ca="1">IF(D32&lt;&gt;"",IF(D32&lt;&gt;0,D32/COUNTIFS('Days To Done'!$D$3:$D1030,"XS",'Days To Done'!$H$3:$H1030,"&gt;="&amp;$B32,'Days To Done'!$H$3:$H1030,"&lt;="&amp;$C32),0),"")</f>
        <v/>
      </c>
      <c r="F32" t="str">
        <f ca="1">IF(B32&lt;=TODAY(),SUMIFS('Days To Done'!$I$3:$I1030,'Days To Done'!$D$3:$D1030,"S",'Days To Done'!$H$3:$H1030,"&gt;="&amp;$B32,'Days To Done'!$H$3:$H1030,"&lt;="&amp;$C32),"")</f>
        <v/>
      </c>
      <c r="G32" t="str">
        <f ca="1">IF(F32&lt;&gt;"",IF(F32&lt;&gt;0,F32/COUNTIFS('Days To Done'!$D$3:$D1030,"S",'Days To Done'!$H$3:$H1030,"&gt;="&amp;$B32,'Days To Done'!$H$3:$H1030,"&lt;="&amp;$C32),0),"")</f>
        <v/>
      </c>
      <c r="H32" t="str">
        <f ca="1">IF(B32&lt;=TODAY(),SUMIFS('Days To Done'!$I$3:$I1030,'Days To Done'!$D$3:$D1030,"M",'Days To Done'!$H$3:$H1030,"&gt;="&amp;$B32,'Days To Done'!$H$3:$H1030,"&lt;="&amp;$C32),"")</f>
        <v/>
      </c>
      <c r="I32" t="str">
        <f ca="1">IF(H32&lt;&gt;"",IF(H32&lt;&gt;0,H32/COUNTIFS('Days To Done'!$D$3:$D1030,"M",'Days To Done'!$H$3:$H1030,"&gt;="&amp;$B32,'Days To Done'!$H$3:$H1030,"&lt;="&amp;$C32),0),"")</f>
        <v/>
      </c>
      <c r="J32" t="str">
        <f ca="1">IF(B32&lt;=TODAY(),SUMIFS('Days To Done'!$I$3:$I1030,'Days To Done'!$D$3:$D1030,"L",'Days To Done'!$H$3:$H1030,"&gt;="&amp;$B32,'Days To Done'!$H$3:$H1030,"&lt;="&amp;$C32),"")</f>
        <v/>
      </c>
      <c r="K32" t="str">
        <f ca="1">IF(J32&lt;&gt;"",IF(J32&lt;&gt;0,J32/COUNTIFS('Days To Done'!$D$3:$D1030,"L",'Days To Done'!$H$3:$H1030,"&gt;="&amp;$B32,'Days To Done'!$H$3:$H1030,"&lt;="&amp;$C32),0),"")</f>
        <v/>
      </c>
      <c r="L32" t="str">
        <f ca="1">IF(B32&lt;=TODAY(),SUMIFS('Days To Done'!$I$3:$I1030,'Days To Done'!$D$3:$D1030,"XL",'Days To Done'!$H$3:$H1030,"&gt;="&amp;$B32,'Days To Done'!$H$3:$H1030,"&lt;="&amp;$C32),"")</f>
        <v/>
      </c>
      <c r="M32" t="str">
        <f ca="1">IF(L32&lt;&gt;"",IF(L32&lt;&gt;0,L32/COUNTIFS('Days To Done'!$D$3:$D1030,"XL",'Days To Done'!$H$3:$H1030,"&gt;="&amp;$B32,'Days To Done'!$H$3:$H1030,"&lt;="&amp;$C32),0),"")</f>
        <v/>
      </c>
    </row>
    <row r="33" spans="1:13" x14ac:dyDescent="0.25">
      <c r="A33" s="4">
        <f t="shared" si="0"/>
        <v>43016</v>
      </c>
      <c r="B33" s="4">
        <v>43016</v>
      </c>
      <c r="C33" s="4">
        <v>43022</v>
      </c>
      <c r="D33" t="str">
        <f ca="1">IF(B33&lt;=TODAY(),SUMIFS('Days To Done'!$I$3:$I1031,'Days To Done'!$D$3:$D1031,"XS",'Days To Done'!$H$3:$H1031,"&gt;="&amp;$B33,'Days To Done'!$H$3:$H1031,"&lt;="&amp;$C33),"")</f>
        <v/>
      </c>
      <c r="E33" t="str">
        <f ca="1">IF(D33&lt;&gt;"",IF(D33&lt;&gt;0,D33/COUNTIFS('Days To Done'!$D$3:$D1031,"XS",'Days To Done'!$H$3:$H1031,"&gt;="&amp;$B33,'Days To Done'!$H$3:$H1031,"&lt;="&amp;$C33),0),"")</f>
        <v/>
      </c>
      <c r="F33" t="str">
        <f ca="1">IF(B33&lt;=TODAY(),SUMIFS('Days To Done'!$I$3:$I1031,'Days To Done'!$D$3:$D1031,"S",'Days To Done'!$H$3:$H1031,"&gt;="&amp;$B33,'Days To Done'!$H$3:$H1031,"&lt;="&amp;$C33),"")</f>
        <v/>
      </c>
      <c r="G33" t="str">
        <f ca="1">IF(F33&lt;&gt;"",IF(F33&lt;&gt;0,F33/COUNTIFS('Days To Done'!$D$3:$D1031,"S",'Days To Done'!$H$3:$H1031,"&gt;="&amp;$B33,'Days To Done'!$H$3:$H1031,"&lt;="&amp;$C33),0),"")</f>
        <v/>
      </c>
      <c r="H33" t="str">
        <f ca="1">IF(B33&lt;=TODAY(),SUMIFS('Days To Done'!$I$3:$I1031,'Days To Done'!$D$3:$D1031,"M",'Days To Done'!$H$3:$H1031,"&gt;="&amp;$B33,'Days To Done'!$H$3:$H1031,"&lt;="&amp;$C33),"")</f>
        <v/>
      </c>
      <c r="I33" t="str">
        <f ca="1">IF(H33&lt;&gt;"",IF(H33&lt;&gt;0,H33/COUNTIFS('Days To Done'!$D$3:$D1031,"M",'Days To Done'!$H$3:$H1031,"&gt;="&amp;$B33,'Days To Done'!$H$3:$H1031,"&lt;="&amp;$C33),0),"")</f>
        <v/>
      </c>
      <c r="J33" t="str">
        <f ca="1">IF(B33&lt;=TODAY(),SUMIFS('Days To Done'!$I$3:$I1031,'Days To Done'!$D$3:$D1031,"L",'Days To Done'!$H$3:$H1031,"&gt;="&amp;$B33,'Days To Done'!$H$3:$H1031,"&lt;="&amp;$C33),"")</f>
        <v/>
      </c>
      <c r="K33" t="str">
        <f ca="1">IF(J33&lt;&gt;"",IF(J33&lt;&gt;0,J33/COUNTIFS('Days To Done'!$D$3:$D1031,"L",'Days To Done'!$H$3:$H1031,"&gt;="&amp;$B33,'Days To Done'!$H$3:$H1031,"&lt;="&amp;$C33),0),"")</f>
        <v/>
      </c>
      <c r="L33" t="str">
        <f ca="1">IF(B33&lt;=TODAY(),SUMIFS('Days To Done'!$I$3:$I1031,'Days To Done'!$D$3:$D1031,"XL",'Days To Done'!$H$3:$H1031,"&gt;="&amp;$B33,'Days To Done'!$H$3:$H1031,"&lt;="&amp;$C33),"")</f>
        <v/>
      </c>
      <c r="M33" t="str">
        <f ca="1">IF(L33&lt;&gt;"",IF(L33&lt;&gt;0,L33/COUNTIFS('Days To Done'!$D$3:$D1031,"XL",'Days To Done'!$H$3:$H1031,"&gt;="&amp;$B33,'Days To Done'!$H$3:$H1031,"&lt;="&amp;$C33),0),"")</f>
        <v/>
      </c>
    </row>
    <row r="34" spans="1:13" x14ac:dyDescent="0.25">
      <c r="A34" s="4">
        <f t="shared" si="0"/>
        <v>43023</v>
      </c>
      <c r="B34" s="4">
        <v>43023</v>
      </c>
      <c r="C34" s="4">
        <v>43029</v>
      </c>
      <c r="D34" t="str">
        <f ca="1">IF(B34&lt;=TODAY(),SUMIFS('Days To Done'!$I$3:$I1032,'Days To Done'!$D$3:$D1032,"XS",'Days To Done'!$H$3:$H1032,"&gt;="&amp;$B34,'Days To Done'!$H$3:$H1032,"&lt;="&amp;$C34),"")</f>
        <v/>
      </c>
      <c r="E34" t="str">
        <f ca="1">IF(D34&lt;&gt;"",IF(D34&lt;&gt;0,D34/COUNTIFS('Days To Done'!$D$3:$D1032,"XS",'Days To Done'!$H$3:$H1032,"&gt;="&amp;$B34,'Days To Done'!$H$3:$H1032,"&lt;="&amp;$C34),0),"")</f>
        <v/>
      </c>
      <c r="F34" t="str">
        <f ca="1">IF(B34&lt;=TODAY(),SUMIFS('Days To Done'!$I$3:$I1032,'Days To Done'!$D$3:$D1032,"S",'Days To Done'!$H$3:$H1032,"&gt;="&amp;$B34,'Days To Done'!$H$3:$H1032,"&lt;="&amp;$C34),"")</f>
        <v/>
      </c>
      <c r="G34" t="str">
        <f ca="1">IF(F34&lt;&gt;"",IF(F34&lt;&gt;0,F34/COUNTIFS('Days To Done'!$D$3:$D1032,"S",'Days To Done'!$H$3:$H1032,"&gt;="&amp;$B34,'Days To Done'!$H$3:$H1032,"&lt;="&amp;$C34),0),"")</f>
        <v/>
      </c>
      <c r="H34" t="str">
        <f ca="1">IF(B34&lt;=TODAY(),SUMIFS('Days To Done'!$I$3:$I1032,'Days To Done'!$D$3:$D1032,"M",'Days To Done'!$H$3:$H1032,"&gt;="&amp;$B34,'Days To Done'!$H$3:$H1032,"&lt;="&amp;$C34),"")</f>
        <v/>
      </c>
      <c r="I34" t="str">
        <f ca="1">IF(H34&lt;&gt;"",IF(H34&lt;&gt;0,H34/COUNTIFS('Days To Done'!$D$3:$D1032,"M",'Days To Done'!$H$3:$H1032,"&gt;="&amp;$B34,'Days To Done'!$H$3:$H1032,"&lt;="&amp;$C34),0),"")</f>
        <v/>
      </c>
      <c r="J34" t="str">
        <f ca="1">IF(B34&lt;=TODAY(),SUMIFS('Days To Done'!$I$3:$I1032,'Days To Done'!$D$3:$D1032,"L",'Days To Done'!$H$3:$H1032,"&gt;="&amp;$B34,'Days To Done'!$H$3:$H1032,"&lt;="&amp;$C34),"")</f>
        <v/>
      </c>
      <c r="K34" t="str">
        <f ca="1">IF(J34&lt;&gt;"",IF(J34&lt;&gt;0,J34/COUNTIFS('Days To Done'!$D$3:$D1032,"L",'Days To Done'!$H$3:$H1032,"&gt;="&amp;$B34,'Days To Done'!$H$3:$H1032,"&lt;="&amp;$C34),0),"")</f>
        <v/>
      </c>
      <c r="L34" t="str">
        <f ca="1">IF(B34&lt;=TODAY(),SUMIFS('Days To Done'!$I$3:$I1032,'Days To Done'!$D$3:$D1032,"XL",'Days To Done'!$H$3:$H1032,"&gt;="&amp;$B34,'Days To Done'!$H$3:$H1032,"&lt;="&amp;$C34),"")</f>
        <v/>
      </c>
      <c r="M34" t="str">
        <f ca="1">IF(L34&lt;&gt;"",IF(L34&lt;&gt;0,L34/COUNTIFS('Days To Done'!$D$3:$D1032,"XL",'Days To Done'!$H$3:$H1032,"&gt;="&amp;$B34,'Days To Done'!$H$3:$H1032,"&lt;="&amp;$C34),0),"")</f>
        <v/>
      </c>
    </row>
    <row r="35" spans="1:13" x14ac:dyDescent="0.25">
      <c r="A35" s="4">
        <f t="shared" si="0"/>
        <v>43030</v>
      </c>
      <c r="B35" s="4">
        <v>43030</v>
      </c>
      <c r="C35" s="4">
        <v>43036</v>
      </c>
      <c r="D35" t="str">
        <f ca="1">IF(B35&lt;=TODAY(),SUMIFS('Days To Done'!$I$3:$I1033,'Days To Done'!$D$3:$D1033,"XS",'Days To Done'!$H$3:$H1033,"&gt;="&amp;$B35,'Days To Done'!$H$3:$H1033,"&lt;="&amp;$C35),"")</f>
        <v/>
      </c>
      <c r="E35" t="str">
        <f ca="1">IF(D35&lt;&gt;"",IF(D35&lt;&gt;0,D35/COUNTIFS('Days To Done'!$D$3:$D1033,"XS",'Days To Done'!$H$3:$H1033,"&gt;="&amp;$B35,'Days To Done'!$H$3:$H1033,"&lt;="&amp;$C35),0),"")</f>
        <v/>
      </c>
      <c r="F35" t="str">
        <f ca="1">IF(B35&lt;=TODAY(),SUMIFS('Days To Done'!$I$3:$I1033,'Days To Done'!$D$3:$D1033,"S",'Days To Done'!$H$3:$H1033,"&gt;="&amp;$B35,'Days To Done'!$H$3:$H1033,"&lt;="&amp;$C35),"")</f>
        <v/>
      </c>
      <c r="G35" t="str">
        <f ca="1">IF(F35&lt;&gt;"",IF(F35&lt;&gt;0,F35/COUNTIFS('Days To Done'!$D$3:$D1033,"S",'Days To Done'!$H$3:$H1033,"&gt;="&amp;$B35,'Days To Done'!$H$3:$H1033,"&lt;="&amp;$C35),0),"")</f>
        <v/>
      </c>
      <c r="H35" t="str">
        <f ca="1">IF(B35&lt;=TODAY(),SUMIFS('Days To Done'!$I$3:$I1033,'Days To Done'!$D$3:$D1033,"M",'Days To Done'!$H$3:$H1033,"&gt;="&amp;$B35,'Days To Done'!$H$3:$H1033,"&lt;="&amp;$C35),"")</f>
        <v/>
      </c>
      <c r="I35" t="str">
        <f ca="1">IF(H35&lt;&gt;"",IF(H35&lt;&gt;0,H35/COUNTIFS('Days To Done'!$D$3:$D1033,"M",'Days To Done'!$H$3:$H1033,"&gt;="&amp;$B35,'Days To Done'!$H$3:$H1033,"&lt;="&amp;$C35),0),"")</f>
        <v/>
      </c>
      <c r="J35" t="str">
        <f ca="1">IF(B35&lt;=TODAY(),SUMIFS('Days To Done'!$I$3:$I1033,'Days To Done'!$D$3:$D1033,"L",'Days To Done'!$H$3:$H1033,"&gt;="&amp;$B35,'Days To Done'!$H$3:$H1033,"&lt;="&amp;$C35),"")</f>
        <v/>
      </c>
      <c r="K35" t="str">
        <f ca="1">IF(J35&lt;&gt;"",IF(J35&lt;&gt;0,J35/COUNTIFS('Days To Done'!$D$3:$D1033,"L",'Days To Done'!$H$3:$H1033,"&gt;="&amp;$B35,'Days To Done'!$H$3:$H1033,"&lt;="&amp;$C35),0),"")</f>
        <v/>
      </c>
      <c r="L35" t="str">
        <f ca="1">IF(B35&lt;=TODAY(),SUMIFS('Days To Done'!$I$3:$I1033,'Days To Done'!$D$3:$D1033,"XL",'Days To Done'!$H$3:$H1033,"&gt;="&amp;$B35,'Days To Done'!$H$3:$H1033,"&lt;="&amp;$C35),"")</f>
        <v/>
      </c>
      <c r="M35" t="str">
        <f ca="1">IF(L35&lt;&gt;"",IF(L35&lt;&gt;0,L35/COUNTIFS('Days To Done'!$D$3:$D1033,"XL",'Days To Done'!$H$3:$H1033,"&gt;="&amp;$B35,'Days To Done'!$H$3:$H1033,"&lt;="&amp;$C35),0),"")</f>
        <v/>
      </c>
    </row>
    <row r="36" spans="1:13" x14ac:dyDescent="0.25">
      <c r="A36" s="4">
        <f t="shared" si="0"/>
        <v>43037</v>
      </c>
      <c r="B36" s="4">
        <v>43037</v>
      </c>
      <c r="C36" s="4">
        <v>43043</v>
      </c>
      <c r="D36" t="str">
        <f ca="1">IF(B36&lt;=TODAY(),SUMIFS('Days To Done'!$I$3:$I1034,'Days To Done'!$D$3:$D1034,"XS",'Days To Done'!$H$3:$H1034,"&gt;="&amp;$B36,'Days To Done'!$H$3:$H1034,"&lt;="&amp;$C36),"")</f>
        <v/>
      </c>
      <c r="E36" t="str">
        <f ca="1">IF(D36&lt;&gt;"",IF(D36&lt;&gt;0,D36/COUNTIFS('Days To Done'!$D$3:$D1034,"XS",'Days To Done'!$H$3:$H1034,"&gt;="&amp;$B36,'Days To Done'!$H$3:$H1034,"&lt;="&amp;$C36),0),"")</f>
        <v/>
      </c>
      <c r="F36" t="str">
        <f ca="1">IF(B36&lt;=TODAY(),SUMIFS('Days To Done'!$I$3:$I1034,'Days To Done'!$D$3:$D1034,"S",'Days To Done'!$H$3:$H1034,"&gt;="&amp;$B36,'Days To Done'!$H$3:$H1034,"&lt;="&amp;$C36),"")</f>
        <v/>
      </c>
      <c r="G36" t="str">
        <f ca="1">IF(F36&lt;&gt;"",IF(F36&lt;&gt;0,F36/COUNTIFS('Days To Done'!$D$3:$D1034,"S",'Days To Done'!$H$3:$H1034,"&gt;="&amp;$B36,'Days To Done'!$H$3:$H1034,"&lt;="&amp;$C36),0),"")</f>
        <v/>
      </c>
      <c r="H36" t="str">
        <f ca="1">IF(B36&lt;=TODAY(),SUMIFS('Days To Done'!$I$3:$I1034,'Days To Done'!$D$3:$D1034,"M",'Days To Done'!$H$3:$H1034,"&gt;="&amp;$B36,'Days To Done'!$H$3:$H1034,"&lt;="&amp;$C36),"")</f>
        <v/>
      </c>
      <c r="I36" t="str">
        <f ca="1">IF(H36&lt;&gt;"",IF(H36&lt;&gt;0,H36/COUNTIFS('Days To Done'!$D$3:$D1034,"M",'Days To Done'!$H$3:$H1034,"&gt;="&amp;$B36,'Days To Done'!$H$3:$H1034,"&lt;="&amp;$C36),0),"")</f>
        <v/>
      </c>
      <c r="J36" t="str">
        <f ca="1">IF(B36&lt;=TODAY(),SUMIFS('Days To Done'!$I$3:$I1034,'Days To Done'!$D$3:$D1034,"L",'Days To Done'!$H$3:$H1034,"&gt;="&amp;$B36,'Days To Done'!$H$3:$H1034,"&lt;="&amp;$C36),"")</f>
        <v/>
      </c>
      <c r="K36" t="str">
        <f ca="1">IF(J36&lt;&gt;"",IF(J36&lt;&gt;0,J36/COUNTIFS('Days To Done'!$D$3:$D1034,"L",'Days To Done'!$H$3:$H1034,"&gt;="&amp;$B36,'Days To Done'!$H$3:$H1034,"&lt;="&amp;$C36),0),"")</f>
        <v/>
      </c>
      <c r="L36" t="str">
        <f ca="1">IF(B36&lt;=TODAY(),SUMIFS('Days To Done'!$I$3:$I1034,'Days To Done'!$D$3:$D1034,"XL",'Days To Done'!$H$3:$H1034,"&gt;="&amp;$B36,'Days To Done'!$H$3:$H1034,"&lt;="&amp;$C36),"")</f>
        <v/>
      </c>
      <c r="M36" t="str">
        <f ca="1">IF(L36&lt;&gt;"",IF(L36&lt;&gt;0,L36/COUNTIFS('Days To Done'!$D$3:$D1034,"XL",'Days To Done'!$H$3:$H1034,"&gt;="&amp;$B36,'Days To Done'!$H$3:$H1034,"&lt;="&amp;$C36),0),"")</f>
        <v/>
      </c>
    </row>
    <row r="37" spans="1:13" x14ac:dyDescent="0.25">
      <c r="A37" s="4">
        <f t="shared" si="0"/>
        <v>43044</v>
      </c>
      <c r="B37" s="4">
        <v>43044</v>
      </c>
      <c r="C37" s="4">
        <v>43050</v>
      </c>
      <c r="D37" t="str">
        <f ca="1">IF(B37&lt;=TODAY(),SUMIFS('Days To Done'!$I$3:$I1035,'Days To Done'!$D$3:$D1035,"XS",'Days To Done'!$H$3:$H1035,"&gt;="&amp;$B37,'Days To Done'!$H$3:$H1035,"&lt;="&amp;$C37),"")</f>
        <v/>
      </c>
      <c r="E37" t="str">
        <f ca="1">IF(D37&lt;&gt;"",IF(D37&lt;&gt;0,D37/COUNTIFS('Days To Done'!$D$3:$D1035,"XS",'Days To Done'!$H$3:$H1035,"&gt;="&amp;$B37,'Days To Done'!$H$3:$H1035,"&lt;="&amp;$C37),0),"")</f>
        <v/>
      </c>
      <c r="F37" t="str">
        <f ca="1">IF(B37&lt;=TODAY(),SUMIFS('Days To Done'!$I$3:$I1035,'Days To Done'!$D$3:$D1035,"S",'Days To Done'!$H$3:$H1035,"&gt;="&amp;$B37,'Days To Done'!$H$3:$H1035,"&lt;="&amp;$C37),"")</f>
        <v/>
      </c>
      <c r="G37" t="str">
        <f ca="1">IF(F37&lt;&gt;"",IF(F37&lt;&gt;0,F37/COUNTIFS('Days To Done'!$D$3:$D1035,"S",'Days To Done'!$H$3:$H1035,"&gt;="&amp;$B37,'Days To Done'!$H$3:$H1035,"&lt;="&amp;$C37),0),"")</f>
        <v/>
      </c>
      <c r="H37" t="str">
        <f ca="1">IF(B37&lt;=TODAY(),SUMIFS('Days To Done'!$I$3:$I1035,'Days To Done'!$D$3:$D1035,"M",'Days To Done'!$H$3:$H1035,"&gt;="&amp;$B37,'Days To Done'!$H$3:$H1035,"&lt;="&amp;$C37),"")</f>
        <v/>
      </c>
      <c r="I37" t="str">
        <f ca="1">IF(H37&lt;&gt;"",IF(H37&lt;&gt;0,H37/COUNTIFS('Days To Done'!$D$3:$D1035,"M",'Days To Done'!$H$3:$H1035,"&gt;="&amp;$B37,'Days To Done'!$H$3:$H1035,"&lt;="&amp;$C37),0),"")</f>
        <v/>
      </c>
      <c r="J37" t="str">
        <f ca="1">IF(B37&lt;=TODAY(),SUMIFS('Days To Done'!$I$3:$I1035,'Days To Done'!$D$3:$D1035,"L",'Days To Done'!$H$3:$H1035,"&gt;="&amp;$B37,'Days To Done'!$H$3:$H1035,"&lt;="&amp;$C37),"")</f>
        <v/>
      </c>
      <c r="K37" t="str">
        <f ca="1">IF(J37&lt;&gt;"",IF(J37&lt;&gt;0,J37/COUNTIFS('Days To Done'!$D$3:$D1035,"L",'Days To Done'!$H$3:$H1035,"&gt;="&amp;$B37,'Days To Done'!$H$3:$H1035,"&lt;="&amp;$C37),0),"")</f>
        <v/>
      </c>
      <c r="L37" t="str">
        <f ca="1">IF(B37&lt;=TODAY(),SUMIFS('Days To Done'!$I$3:$I1035,'Days To Done'!$D$3:$D1035,"XL",'Days To Done'!$H$3:$H1035,"&gt;="&amp;$B37,'Days To Done'!$H$3:$H1035,"&lt;="&amp;$C37),"")</f>
        <v/>
      </c>
      <c r="M37" t="str">
        <f ca="1">IF(L37&lt;&gt;"",IF(L37&lt;&gt;0,L37/COUNTIFS('Days To Done'!$D$3:$D1035,"XL",'Days To Done'!$H$3:$H1035,"&gt;="&amp;$B37,'Days To Done'!$H$3:$H1035,"&lt;="&amp;$C37),0),"")</f>
        <v/>
      </c>
    </row>
    <row r="38" spans="1:13" x14ac:dyDescent="0.25">
      <c r="A38" s="4">
        <f t="shared" si="0"/>
        <v>43051</v>
      </c>
      <c r="B38" s="4">
        <v>43051</v>
      </c>
      <c r="C38" s="4">
        <v>43057</v>
      </c>
      <c r="D38" t="str">
        <f ca="1">IF(B38&lt;=TODAY(),SUMIFS('Days To Done'!$I$3:$I1036,'Days To Done'!$D$3:$D1036,"XS",'Days To Done'!$H$3:$H1036,"&gt;="&amp;$B38,'Days To Done'!$H$3:$H1036,"&lt;="&amp;$C38),"")</f>
        <v/>
      </c>
      <c r="E38" t="str">
        <f ca="1">IF(D38&lt;&gt;"",IF(D38&lt;&gt;0,D38/COUNTIFS('Days To Done'!$D$3:$D1036,"XS",'Days To Done'!$H$3:$H1036,"&gt;="&amp;$B38,'Days To Done'!$H$3:$H1036,"&lt;="&amp;$C38),0),"")</f>
        <v/>
      </c>
      <c r="F38" t="str">
        <f ca="1">IF(B38&lt;=TODAY(),SUMIFS('Days To Done'!$I$3:$I1036,'Days To Done'!$D$3:$D1036,"S",'Days To Done'!$H$3:$H1036,"&gt;="&amp;$B38,'Days To Done'!$H$3:$H1036,"&lt;="&amp;$C38),"")</f>
        <v/>
      </c>
      <c r="G38" t="str">
        <f ca="1">IF(F38&lt;&gt;"",IF(F38&lt;&gt;0,F38/COUNTIFS('Days To Done'!$D$3:$D1036,"S",'Days To Done'!$H$3:$H1036,"&gt;="&amp;$B38,'Days To Done'!$H$3:$H1036,"&lt;="&amp;$C38),0),"")</f>
        <v/>
      </c>
      <c r="H38" t="str">
        <f ca="1">IF(B38&lt;=TODAY(),SUMIFS('Days To Done'!$I$3:$I1036,'Days To Done'!$D$3:$D1036,"M",'Days To Done'!$H$3:$H1036,"&gt;="&amp;$B38,'Days To Done'!$H$3:$H1036,"&lt;="&amp;$C38),"")</f>
        <v/>
      </c>
      <c r="I38" t="str">
        <f ca="1">IF(H38&lt;&gt;"",IF(H38&lt;&gt;0,H38/COUNTIFS('Days To Done'!$D$3:$D1036,"M",'Days To Done'!$H$3:$H1036,"&gt;="&amp;$B38,'Days To Done'!$H$3:$H1036,"&lt;="&amp;$C38),0),"")</f>
        <v/>
      </c>
      <c r="J38" t="str">
        <f ca="1">IF(B38&lt;=TODAY(),SUMIFS('Days To Done'!$I$3:$I1036,'Days To Done'!$D$3:$D1036,"L",'Days To Done'!$H$3:$H1036,"&gt;="&amp;$B38,'Days To Done'!$H$3:$H1036,"&lt;="&amp;$C38),"")</f>
        <v/>
      </c>
      <c r="K38" t="str">
        <f ca="1">IF(J38&lt;&gt;"",IF(J38&lt;&gt;0,J38/COUNTIFS('Days To Done'!$D$3:$D1036,"L",'Days To Done'!$H$3:$H1036,"&gt;="&amp;$B38,'Days To Done'!$H$3:$H1036,"&lt;="&amp;$C38),0),"")</f>
        <v/>
      </c>
      <c r="L38" t="str">
        <f ca="1">IF(B38&lt;=TODAY(),SUMIFS('Days To Done'!$I$3:$I1036,'Days To Done'!$D$3:$D1036,"XL",'Days To Done'!$H$3:$H1036,"&gt;="&amp;$B38,'Days To Done'!$H$3:$H1036,"&lt;="&amp;$C38),"")</f>
        <v/>
      </c>
      <c r="M38" t="str">
        <f ca="1">IF(L38&lt;&gt;"",IF(L38&lt;&gt;0,L38/COUNTIFS('Days To Done'!$D$3:$D1036,"XL",'Days To Done'!$H$3:$H1036,"&gt;="&amp;$B38,'Days To Done'!$H$3:$H1036,"&lt;="&amp;$C38),0),"")</f>
        <v/>
      </c>
    </row>
    <row r="39" spans="1:13" x14ac:dyDescent="0.25">
      <c r="A39" s="4">
        <f t="shared" si="0"/>
        <v>43058</v>
      </c>
      <c r="B39" s="4">
        <v>43058</v>
      </c>
      <c r="C39" s="4">
        <v>43064</v>
      </c>
      <c r="D39" t="str">
        <f ca="1">IF(B39&lt;=TODAY(),SUMIFS('Days To Done'!$I$3:$I1037,'Days To Done'!$D$3:$D1037,"XS",'Days To Done'!$H$3:$H1037,"&gt;="&amp;$B39,'Days To Done'!$H$3:$H1037,"&lt;="&amp;$C39),"")</f>
        <v/>
      </c>
      <c r="E39" t="str">
        <f ca="1">IF(D39&lt;&gt;"",IF(D39&lt;&gt;0,D39/COUNTIFS('Days To Done'!$D$3:$D1037,"XS",'Days To Done'!$H$3:$H1037,"&gt;="&amp;$B39,'Days To Done'!$H$3:$H1037,"&lt;="&amp;$C39),0),"")</f>
        <v/>
      </c>
      <c r="F39" t="str">
        <f ca="1">IF(B39&lt;=TODAY(),SUMIFS('Days To Done'!$I$3:$I1037,'Days To Done'!$D$3:$D1037,"S",'Days To Done'!$H$3:$H1037,"&gt;="&amp;$B39,'Days To Done'!$H$3:$H1037,"&lt;="&amp;$C39),"")</f>
        <v/>
      </c>
      <c r="G39" t="str">
        <f ca="1">IF(F39&lt;&gt;"",IF(F39&lt;&gt;0,F39/COUNTIFS('Days To Done'!$D$3:$D1037,"S",'Days To Done'!$H$3:$H1037,"&gt;="&amp;$B39,'Days To Done'!$H$3:$H1037,"&lt;="&amp;$C39),0),"")</f>
        <v/>
      </c>
      <c r="H39" t="str">
        <f ca="1">IF(B39&lt;=TODAY(),SUMIFS('Days To Done'!$I$3:$I1037,'Days To Done'!$D$3:$D1037,"M",'Days To Done'!$H$3:$H1037,"&gt;="&amp;$B39,'Days To Done'!$H$3:$H1037,"&lt;="&amp;$C39),"")</f>
        <v/>
      </c>
      <c r="I39" t="str">
        <f ca="1">IF(H39&lt;&gt;"",IF(H39&lt;&gt;0,H39/COUNTIFS('Days To Done'!$D$3:$D1037,"M",'Days To Done'!$H$3:$H1037,"&gt;="&amp;$B39,'Days To Done'!$H$3:$H1037,"&lt;="&amp;$C39),0),"")</f>
        <v/>
      </c>
      <c r="J39" t="str">
        <f ca="1">IF(B39&lt;=TODAY(),SUMIFS('Days To Done'!$I$3:$I1037,'Days To Done'!$D$3:$D1037,"L",'Days To Done'!$H$3:$H1037,"&gt;="&amp;$B39,'Days To Done'!$H$3:$H1037,"&lt;="&amp;$C39),"")</f>
        <v/>
      </c>
      <c r="K39" t="str">
        <f ca="1">IF(J39&lt;&gt;"",IF(J39&lt;&gt;0,J39/COUNTIFS('Days To Done'!$D$3:$D1037,"L",'Days To Done'!$H$3:$H1037,"&gt;="&amp;$B39,'Days To Done'!$H$3:$H1037,"&lt;="&amp;$C39),0),"")</f>
        <v/>
      </c>
      <c r="L39" t="str">
        <f ca="1">IF(B39&lt;=TODAY(),SUMIFS('Days To Done'!$I$3:$I1037,'Days To Done'!$D$3:$D1037,"XL",'Days To Done'!$H$3:$H1037,"&gt;="&amp;$B39,'Days To Done'!$H$3:$H1037,"&lt;="&amp;$C39),"")</f>
        <v/>
      </c>
      <c r="M39" t="str">
        <f ca="1">IF(L39&lt;&gt;"",IF(L39&lt;&gt;0,L39/COUNTIFS('Days To Done'!$D$3:$D1037,"XL",'Days To Done'!$H$3:$H1037,"&gt;="&amp;$B39,'Days To Done'!$H$3:$H1037,"&lt;="&amp;$C39),0),"")</f>
        <v/>
      </c>
    </row>
    <row r="40" spans="1:13" x14ac:dyDescent="0.25">
      <c r="A40" s="4">
        <f t="shared" si="0"/>
        <v>43065</v>
      </c>
      <c r="B40" s="4">
        <v>43065</v>
      </c>
      <c r="C40" s="4">
        <v>43071</v>
      </c>
      <c r="D40" t="str">
        <f ca="1">IF(B40&lt;=TODAY(),SUMIFS('Days To Done'!$I$3:$I1038,'Days To Done'!$D$3:$D1038,"XS",'Days To Done'!$H$3:$H1038,"&gt;="&amp;$B40,'Days To Done'!$H$3:$H1038,"&lt;="&amp;$C40),"")</f>
        <v/>
      </c>
      <c r="E40" t="str">
        <f ca="1">IF(D40&lt;&gt;"",IF(D40&lt;&gt;0,D40/COUNTIFS('Days To Done'!$D$3:$D1038,"XS",'Days To Done'!$H$3:$H1038,"&gt;="&amp;$B40,'Days To Done'!$H$3:$H1038,"&lt;="&amp;$C40),0),"")</f>
        <v/>
      </c>
      <c r="F40" t="str">
        <f ca="1">IF(B40&lt;=TODAY(),SUMIFS('Days To Done'!$I$3:$I1038,'Days To Done'!$D$3:$D1038,"S",'Days To Done'!$H$3:$H1038,"&gt;="&amp;$B40,'Days To Done'!$H$3:$H1038,"&lt;="&amp;$C40),"")</f>
        <v/>
      </c>
      <c r="G40" t="str">
        <f ca="1">IF(F40&lt;&gt;"",IF(F40&lt;&gt;0,F40/COUNTIFS('Days To Done'!$D$3:$D1038,"S",'Days To Done'!$H$3:$H1038,"&gt;="&amp;$B40,'Days To Done'!$H$3:$H1038,"&lt;="&amp;$C40),0),"")</f>
        <v/>
      </c>
      <c r="H40" t="str">
        <f ca="1">IF(B40&lt;=TODAY(),SUMIFS('Days To Done'!$I$3:$I1038,'Days To Done'!$D$3:$D1038,"M",'Days To Done'!$H$3:$H1038,"&gt;="&amp;$B40,'Days To Done'!$H$3:$H1038,"&lt;="&amp;$C40),"")</f>
        <v/>
      </c>
      <c r="I40" t="str">
        <f ca="1">IF(H40&lt;&gt;"",IF(H40&lt;&gt;0,H40/COUNTIFS('Days To Done'!$D$3:$D1038,"M",'Days To Done'!$H$3:$H1038,"&gt;="&amp;$B40,'Days To Done'!$H$3:$H1038,"&lt;="&amp;$C40),0),"")</f>
        <v/>
      </c>
      <c r="J40" t="str">
        <f ca="1">IF(B40&lt;=TODAY(),SUMIFS('Days To Done'!$I$3:$I1038,'Days To Done'!$D$3:$D1038,"L",'Days To Done'!$H$3:$H1038,"&gt;="&amp;$B40,'Days To Done'!$H$3:$H1038,"&lt;="&amp;$C40),"")</f>
        <v/>
      </c>
      <c r="K40" t="str">
        <f ca="1">IF(J40&lt;&gt;"",IF(J40&lt;&gt;0,J40/COUNTIFS('Days To Done'!$D$3:$D1038,"L",'Days To Done'!$H$3:$H1038,"&gt;="&amp;$B40,'Days To Done'!$H$3:$H1038,"&lt;="&amp;$C40),0),"")</f>
        <v/>
      </c>
      <c r="L40" t="str">
        <f ca="1">IF(B40&lt;=TODAY(),SUMIFS('Days To Done'!$I$3:$I1038,'Days To Done'!$D$3:$D1038,"XL",'Days To Done'!$H$3:$H1038,"&gt;="&amp;$B40,'Days To Done'!$H$3:$H1038,"&lt;="&amp;$C40),"")</f>
        <v/>
      </c>
      <c r="M40" t="str">
        <f ca="1">IF(L40&lt;&gt;"",IF(L40&lt;&gt;0,L40/COUNTIFS('Days To Done'!$D$3:$D1038,"XL",'Days To Done'!$H$3:$H1038,"&gt;="&amp;$B40,'Days To Done'!$H$3:$H1038,"&lt;="&amp;$C40),0),"")</f>
        <v/>
      </c>
    </row>
    <row r="41" spans="1:13" x14ac:dyDescent="0.25">
      <c r="A41" s="4">
        <f t="shared" si="0"/>
        <v>43072</v>
      </c>
      <c r="B41" s="4">
        <v>43072</v>
      </c>
      <c r="C41" s="4">
        <v>43078</v>
      </c>
      <c r="D41" t="str">
        <f ca="1">IF(B41&lt;=TODAY(),SUMIFS('Days To Done'!$I$3:$I1039,'Days To Done'!$D$3:$D1039,"XS",'Days To Done'!$H$3:$H1039,"&gt;="&amp;$B41,'Days To Done'!$H$3:$H1039,"&lt;="&amp;$C41),"")</f>
        <v/>
      </c>
      <c r="E41" t="str">
        <f ca="1">IF(D41&lt;&gt;"",IF(D41&lt;&gt;0,D41/COUNTIFS('Days To Done'!$D$3:$D1039,"XS",'Days To Done'!$H$3:$H1039,"&gt;="&amp;$B41,'Days To Done'!$H$3:$H1039,"&lt;="&amp;$C41),0),"")</f>
        <v/>
      </c>
      <c r="F41" t="str">
        <f ca="1">IF(B41&lt;=TODAY(),SUMIFS('Days To Done'!$I$3:$I1039,'Days To Done'!$D$3:$D1039,"S",'Days To Done'!$H$3:$H1039,"&gt;="&amp;$B41,'Days To Done'!$H$3:$H1039,"&lt;="&amp;$C41),"")</f>
        <v/>
      </c>
      <c r="G41" t="str">
        <f ca="1">IF(F41&lt;&gt;"",IF(F41&lt;&gt;0,F41/COUNTIFS('Days To Done'!$D$3:$D1039,"S",'Days To Done'!$H$3:$H1039,"&gt;="&amp;$B41,'Days To Done'!$H$3:$H1039,"&lt;="&amp;$C41),0),"")</f>
        <v/>
      </c>
      <c r="H41" t="str">
        <f ca="1">IF(B41&lt;=TODAY(),SUMIFS('Days To Done'!$I$3:$I1039,'Days To Done'!$D$3:$D1039,"M",'Days To Done'!$H$3:$H1039,"&gt;="&amp;$B41,'Days To Done'!$H$3:$H1039,"&lt;="&amp;$C41),"")</f>
        <v/>
      </c>
      <c r="I41" t="str">
        <f ca="1">IF(H41&lt;&gt;"",IF(H41&lt;&gt;0,H41/COUNTIFS('Days To Done'!$D$3:$D1039,"M",'Days To Done'!$H$3:$H1039,"&gt;="&amp;$B41,'Days To Done'!$H$3:$H1039,"&lt;="&amp;$C41),0),"")</f>
        <v/>
      </c>
      <c r="J41" t="str">
        <f ca="1">IF(B41&lt;=TODAY(),SUMIFS('Days To Done'!$I$3:$I1039,'Days To Done'!$D$3:$D1039,"L",'Days To Done'!$H$3:$H1039,"&gt;="&amp;$B41,'Days To Done'!$H$3:$H1039,"&lt;="&amp;$C41),"")</f>
        <v/>
      </c>
      <c r="K41" t="str">
        <f ca="1">IF(J41&lt;&gt;"",IF(J41&lt;&gt;0,J41/COUNTIFS('Days To Done'!$D$3:$D1039,"L",'Days To Done'!$H$3:$H1039,"&gt;="&amp;$B41,'Days To Done'!$H$3:$H1039,"&lt;="&amp;$C41),0),"")</f>
        <v/>
      </c>
      <c r="L41" t="str">
        <f ca="1">IF(B41&lt;=TODAY(),SUMIFS('Days To Done'!$I$3:$I1039,'Days To Done'!$D$3:$D1039,"XL",'Days To Done'!$H$3:$H1039,"&gt;="&amp;$B41,'Days To Done'!$H$3:$H1039,"&lt;="&amp;$C41),"")</f>
        <v/>
      </c>
      <c r="M41" t="str">
        <f ca="1">IF(L41&lt;&gt;"",IF(L41&lt;&gt;0,L41/COUNTIFS('Days To Done'!$D$3:$D1039,"XL",'Days To Done'!$H$3:$H1039,"&gt;="&amp;$B41,'Days To Done'!$H$3:$H1039,"&lt;="&amp;$C41),0),"")</f>
        <v/>
      </c>
    </row>
    <row r="42" spans="1:13" x14ac:dyDescent="0.25">
      <c r="A42" s="4">
        <f t="shared" si="0"/>
        <v>43079</v>
      </c>
      <c r="B42" s="4">
        <v>43079</v>
      </c>
      <c r="C42" s="4">
        <v>43085</v>
      </c>
      <c r="D42" t="str">
        <f ca="1">IF(B42&lt;=TODAY(),SUMIFS('Days To Done'!$I$3:$I1040,'Days To Done'!$D$3:$D1040,"XS",'Days To Done'!$H$3:$H1040,"&gt;="&amp;$B42,'Days To Done'!$H$3:$H1040,"&lt;="&amp;$C42),"")</f>
        <v/>
      </c>
      <c r="E42" t="str">
        <f ca="1">IF(D42&lt;&gt;"",IF(D42&lt;&gt;0,D42/COUNTIFS('Days To Done'!$D$3:$D1040,"XS",'Days To Done'!$H$3:$H1040,"&gt;="&amp;$B42,'Days To Done'!$H$3:$H1040,"&lt;="&amp;$C42),0),"")</f>
        <v/>
      </c>
      <c r="F42" t="str">
        <f ca="1">IF(B42&lt;=TODAY(),SUMIFS('Days To Done'!$I$3:$I1040,'Days To Done'!$D$3:$D1040,"S",'Days To Done'!$H$3:$H1040,"&gt;="&amp;$B42,'Days To Done'!$H$3:$H1040,"&lt;="&amp;$C42),"")</f>
        <v/>
      </c>
      <c r="G42" t="str">
        <f ca="1">IF(F42&lt;&gt;"",IF(F42&lt;&gt;0,F42/COUNTIFS('Days To Done'!$D$3:$D1040,"S",'Days To Done'!$H$3:$H1040,"&gt;="&amp;$B42,'Days To Done'!$H$3:$H1040,"&lt;="&amp;$C42),0),"")</f>
        <v/>
      </c>
      <c r="H42" t="str">
        <f ca="1">IF(B42&lt;=TODAY(),SUMIFS('Days To Done'!$I$3:$I1040,'Days To Done'!$D$3:$D1040,"M",'Days To Done'!$H$3:$H1040,"&gt;="&amp;$B42,'Days To Done'!$H$3:$H1040,"&lt;="&amp;$C42),"")</f>
        <v/>
      </c>
      <c r="I42" t="str">
        <f ca="1">IF(H42&lt;&gt;"",IF(H42&lt;&gt;0,H42/COUNTIFS('Days To Done'!$D$3:$D1040,"M",'Days To Done'!$H$3:$H1040,"&gt;="&amp;$B42,'Days To Done'!$H$3:$H1040,"&lt;="&amp;$C42),0),"")</f>
        <v/>
      </c>
      <c r="J42" t="str">
        <f ca="1">IF(B42&lt;=TODAY(),SUMIFS('Days To Done'!$I$3:$I1040,'Days To Done'!$D$3:$D1040,"L",'Days To Done'!$H$3:$H1040,"&gt;="&amp;$B42,'Days To Done'!$H$3:$H1040,"&lt;="&amp;$C42),"")</f>
        <v/>
      </c>
      <c r="K42" t="str">
        <f ca="1">IF(J42&lt;&gt;"",IF(J42&lt;&gt;0,J42/COUNTIFS('Days To Done'!$D$3:$D1040,"L",'Days To Done'!$H$3:$H1040,"&gt;="&amp;$B42,'Days To Done'!$H$3:$H1040,"&lt;="&amp;$C42),0),"")</f>
        <v/>
      </c>
      <c r="L42" t="str">
        <f ca="1">IF(B42&lt;=TODAY(),SUMIFS('Days To Done'!$I$3:$I1040,'Days To Done'!$D$3:$D1040,"XL",'Days To Done'!$H$3:$H1040,"&gt;="&amp;$B42,'Days To Done'!$H$3:$H1040,"&lt;="&amp;$C42),"")</f>
        <v/>
      </c>
      <c r="M42" t="str">
        <f ca="1">IF(L42&lt;&gt;"",IF(L42&lt;&gt;0,L42/COUNTIFS('Days To Done'!$D$3:$D1040,"XL",'Days To Done'!$H$3:$H1040,"&gt;="&amp;$B42,'Days To Done'!$H$3:$H1040,"&lt;="&amp;$C42),0),"")</f>
        <v/>
      </c>
    </row>
    <row r="43" spans="1:13" x14ac:dyDescent="0.25">
      <c r="A43" s="4">
        <f t="shared" si="0"/>
        <v>43086</v>
      </c>
      <c r="B43" s="4">
        <v>43086</v>
      </c>
      <c r="C43" s="4">
        <v>43092</v>
      </c>
      <c r="D43" t="str">
        <f ca="1">IF(B43&lt;=TODAY(),SUMIFS('Days To Done'!$I$3:$I1041,'Days To Done'!$D$3:$D1041,"XS",'Days To Done'!$H$3:$H1041,"&gt;="&amp;$B43,'Days To Done'!$H$3:$H1041,"&lt;="&amp;$C43),"")</f>
        <v/>
      </c>
      <c r="E43" t="str">
        <f ca="1">IF(D43&lt;&gt;"",IF(D43&lt;&gt;0,D43/COUNTIFS('Days To Done'!$D$3:$D1041,"XS",'Days To Done'!$H$3:$H1041,"&gt;="&amp;$B43,'Days To Done'!$H$3:$H1041,"&lt;="&amp;$C43),0),"")</f>
        <v/>
      </c>
      <c r="F43" t="str">
        <f ca="1">IF(B43&lt;=TODAY(),SUMIFS('Days To Done'!$I$3:$I1041,'Days To Done'!$D$3:$D1041,"S",'Days To Done'!$H$3:$H1041,"&gt;="&amp;$B43,'Days To Done'!$H$3:$H1041,"&lt;="&amp;$C43),"")</f>
        <v/>
      </c>
      <c r="G43" t="str">
        <f ca="1">IF(F43&lt;&gt;"",IF(F43&lt;&gt;0,F43/COUNTIFS('Days To Done'!$D$3:$D1041,"S",'Days To Done'!$H$3:$H1041,"&gt;="&amp;$B43,'Days To Done'!$H$3:$H1041,"&lt;="&amp;$C43),0),"")</f>
        <v/>
      </c>
      <c r="H43" t="str">
        <f ca="1">IF(B43&lt;=TODAY(),SUMIFS('Days To Done'!$I$3:$I1041,'Days To Done'!$D$3:$D1041,"M",'Days To Done'!$H$3:$H1041,"&gt;="&amp;$B43,'Days To Done'!$H$3:$H1041,"&lt;="&amp;$C43),"")</f>
        <v/>
      </c>
      <c r="I43" t="str">
        <f ca="1">IF(H43&lt;&gt;"",IF(H43&lt;&gt;0,H43/COUNTIFS('Days To Done'!$D$3:$D1041,"M",'Days To Done'!$H$3:$H1041,"&gt;="&amp;$B43,'Days To Done'!$H$3:$H1041,"&lt;="&amp;$C43),0),"")</f>
        <v/>
      </c>
      <c r="J43" t="str">
        <f ca="1">IF(B43&lt;=TODAY(),SUMIFS('Days To Done'!$I$3:$I1041,'Days To Done'!$D$3:$D1041,"L",'Days To Done'!$H$3:$H1041,"&gt;="&amp;$B43,'Days To Done'!$H$3:$H1041,"&lt;="&amp;$C43),"")</f>
        <v/>
      </c>
      <c r="K43" t="str">
        <f ca="1">IF(J43&lt;&gt;"",IF(J43&lt;&gt;0,J43/COUNTIFS('Days To Done'!$D$3:$D1041,"L",'Days To Done'!$H$3:$H1041,"&gt;="&amp;$B43,'Days To Done'!$H$3:$H1041,"&lt;="&amp;$C43),0),"")</f>
        <v/>
      </c>
      <c r="L43" t="str">
        <f ca="1">IF(B43&lt;=TODAY(),SUMIFS('Days To Done'!$I$3:$I1041,'Days To Done'!$D$3:$D1041,"XL",'Days To Done'!$H$3:$H1041,"&gt;="&amp;$B43,'Days To Done'!$H$3:$H1041,"&lt;="&amp;$C43),"")</f>
        <v/>
      </c>
      <c r="M43" t="str">
        <f ca="1">IF(L43&lt;&gt;"",IF(L43&lt;&gt;0,L43/COUNTIFS('Days To Done'!$D$3:$D1041,"XL",'Days To Done'!$H$3:$H1041,"&gt;="&amp;$B43,'Days To Done'!$H$3:$H1041,"&lt;="&amp;$C43),0),"")</f>
        <v/>
      </c>
    </row>
    <row r="44" spans="1:13" x14ac:dyDescent="0.25">
      <c r="A44" s="4">
        <f t="shared" si="0"/>
        <v>43093</v>
      </c>
      <c r="B44" s="4">
        <v>43093</v>
      </c>
      <c r="C44" s="4">
        <v>43099</v>
      </c>
      <c r="D44" t="str">
        <f ca="1">IF(B44&lt;=TODAY(),SUMIFS('Days To Done'!$I$3:$I1042,'Days To Done'!$D$3:$D1042,"XS",'Days To Done'!$H$3:$H1042,"&gt;="&amp;$B44,'Days To Done'!$H$3:$H1042,"&lt;="&amp;$C44),"")</f>
        <v/>
      </c>
      <c r="E44" t="str">
        <f ca="1">IF(D44&lt;&gt;"",IF(D44&lt;&gt;0,D44/COUNTIFS('Days To Done'!$D$3:$D1042,"XS",'Days To Done'!$H$3:$H1042,"&gt;="&amp;$B44,'Days To Done'!$H$3:$H1042,"&lt;="&amp;$C44),0),"")</f>
        <v/>
      </c>
      <c r="F44" t="str">
        <f ca="1">IF(B44&lt;=TODAY(),SUMIFS('Days To Done'!$I$3:$I1042,'Days To Done'!$D$3:$D1042,"S",'Days To Done'!$H$3:$H1042,"&gt;="&amp;$B44,'Days To Done'!$H$3:$H1042,"&lt;="&amp;$C44),"")</f>
        <v/>
      </c>
      <c r="G44" t="str">
        <f ca="1">IF(F44&lt;&gt;"",IF(F44&lt;&gt;0,F44/COUNTIFS('Days To Done'!$D$3:$D1042,"S",'Days To Done'!$H$3:$H1042,"&gt;="&amp;$B44,'Days To Done'!$H$3:$H1042,"&lt;="&amp;$C44),0),"")</f>
        <v/>
      </c>
      <c r="H44" t="str">
        <f ca="1">IF(B44&lt;=TODAY(),SUMIFS('Days To Done'!$I$3:$I1042,'Days To Done'!$D$3:$D1042,"M",'Days To Done'!$H$3:$H1042,"&gt;="&amp;$B44,'Days To Done'!$H$3:$H1042,"&lt;="&amp;$C44),"")</f>
        <v/>
      </c>
      <c r="I44" t="str">
        <f ca="1">IF(H44&lt;&gt;"",IF(H44&lt;&gt;0,H44/COUNTIFS('Days To Done'!$D$3:$D1042,"M",'Days To Done'!$H$3:$H1042,"&gt;="&amp;$B44,'Days To Done'!$H$3:$H1042,"&lt;="&amp;$C44),0),"")</f>
        <v/>
      </c>
      <c r="J44" t="str">
        <f ca="1">IF(B44&lt;=TODAY(),SUMIFS('Days To Done'!$I$3:$I1042,'Days To Done'!$D$3:$D1042,"L",'Days To Done'!$H$3:$H1042,"&gt;="&amp;$B44,'Days To Done'!$H$3:$H1042,"&lt;="&amp;$C44),"")</f>
        <v/>
      </c>
      <c r="K44" t="str">
        <f ca="1">IF(J44&lt;&gt;"",IF(J44&lt;&gt;0,J44/COUNTIFS('Days To Done'!$D$3:$D1042,"L",'Days To Done'!$H$3:$H1042,"&gt;="&amp;$B44,'Days To Done'!$H$3:$H1042,"&lt;="&amp;$C44),0),"")</f>
        <v/>
      </c>
      <c r="L44" t="str">
        <f ca="1">IF(B44&lt;=TODAY(),SUMIFS('Days To Done'!$I$3:$I1042,'Days To Done'!$D$3:$D1042,"XL",'Days To Done'!$H$3:$H1042,"&gt;="&amp;$B44,'Days To Done'!$H$3:$H1042,"&lt;="&amp;$C44),"")</f>
        <v/>
      </c>
      <c r="M44" t="str">
        <f ca="1">IF(L44&lt;&gt;"",IF(L44&lt;&gt;0,L44/COUNTIFS('Days To Done'!$D$3:$D1042,"XL",'Days To Done'!$H$3:$H1042,"&gt;="&amp;$B44,'Days To Done'!$H$3:$H1042,"&lt;="&amp;$C44),0),"")</f>
        <v/>
      </c>
    </row>
    <row r="45" spans="1:13" x14ac:dyDescent="0.25">
      <c r="A45" s="4">
        <f t="shared" si="0"/>
        <v>43100</v>
      </c>
      <c r="B45" s="4">
        <v>43100</v>
      </c>
      <c r="C45" s="4">
        <v>43106</v>
      </c>
      <c r="D45" t="str">
        <f ca="1">IF(B45&lt;=TODAY(),SUMIFS('Days To Done'!$I$3:$I1043,'Days To Done'!$D$3:$D1043,"XS",'Days To Done'!$H$3:$H1043,"&gt;="&amp;$B45,'Days To Done'!$H$3:$H1043,"&lt;="&amp;$C45),"")</f>
        <v/>
      </c>
      <c r="E45" t="str">
        <f ca="1">IF(D45&lt;&gt;"",IF(D45&lt;&gt;0,D45/COUNTIFS('Days To Done'!$D$3:$D1043,"XS",'Days To Done'!$H$3:$H1043,"&gt;="&amp;$B45,'Days To Done'!$H$3:$H1043,"&lt;="&amp;$C45),0),"")</f>
        <v/>
      </c>
      <c r="F45" t="str">
        <f ca="1">IF(B45&lt;=TODAY(),SUMIFS('Days To Done'!$I$3:$I1043,'Days To Done'!$D$3:$D1043,"S",'Days To Done'!$H$3:$H1043,"&gt;="&amp;$B45,'Days To Done'!$H$3:$H1043,"&lt;="&amp;$C45),"")</f>
        <v/>
      </c>
      <c r="G45" t="str">
        <f ca="1">IF(F45&lt;&gt;"",IF(F45&lt;&gt;0,F45/COUNTIFS('Days To Done'!$D$3:$D1043,"S",'Days To Done'!$H$3:$H1043,"&gt;="&amp;$B45,'Days To Done'!$H$3:$H1043,"&lt;="&amp;$C45),0),"")</f>
        <v/>
      </c>
      <c r="H45" t="str">
        <f ca="1">IF(B45&lt;=TODAY(),SUMIFS('Days To Done'!$I$3:$I1043,'Days To Done'!$D$3:$D1043,"M",'Days To Done'!$H$3:$H1043,"&gt;="&amp;$B45,'Days To Done'!$H$3:$H1043,"&lt;="&amp;$C45),"")</f>
        <v/>
      </c>
      <c r="I45" t="str">
        <f ca="1">IF(H45&lt;&gt;"",IF(H45&lt;&gt;0,H45/COUNTIFS('Days To Done'!$D$3:$D1043,"M",'Days To Done'!$H$3:$H1043,"&gt;="&amp;$B45,'Days To Done'!$H$3:$H1043,"&lt;="&amp;$C45),0),"")</f>
        <v/>
      </c>
      <c r="J45" t="str">
        <f ca="1">IF(B45&lt;=TODAY(),SUMIFS('Days To Done'!$I$3:$I1043,'Days To Done'!$D$3:$D1043,"L",'Days To Done'!$H$3:$H1043,"&gt;="&amp;$B45,'Days To Done'!$H$3:$H1043,"&lt;="&amp;$C45),"")</f>
        <v/>
      </c>
      <c r="K45" t="str">
        <f ca="1">IF(J45&lt;&gt;"",IF(J45&lt;&gt;0,J45/COUNTIFS('Days To Done'!$D$3:$D1043,"L",'Days To Done'!$H$3:$H1043,"&gt;="&amp;$B45,'Days To Done'!$H$3:$H1043,"&lt;="&amp;$C45),0),"")</f>
        <v/>
      </c>
      <c r="L45" t="str">
        <f ca="1">IF(B45&lt;=TODAY(),SUMIFS('Days To Done'!$I$3:$I1043,'Days To Done'!$D$3:$D1043,"XL",'Days To Done'!$H$3:$H1043,"&gt;="&amp;$B45,'Days To Done'!$H$3:$H1043,"&lt;="&amp;$C45),"")</f>
        <v/>
      </c>
      <c r="M45" t="str">
        <f ca="1">IF(L45&lt;&gt;"",IF(L45&lt;&gt;0,L45/COUNTIFS('Days To Done'!$D$3:$D1043,"XL",'Days To Done'!$H$3:$H1043,"&gt;="&amp;$B45,'Days To Done'!$H$3:$H1043,"&lt;="&amp;$C45),0),"")</f>
        <v/>
      </c>
    </row>
    <row r="46" spans="1:13" x14ac:dyDescent="0.25">
      <c r="A46" s="4">
        <f t="shared" si="0"/>
        <v>43107</v>
      </c>
      <c r="B46" s="4">
        <v>43107</v>
      </c>
      <c r="C46" s="4">
        <v>43113</v>
      </c>
      <c r="D46" t="str">
        <f ca="1">IF(B46&lt;=TODAY(),SUMIFS('Days To Done'!$I$3:$I1044,'Days To Done'!$D$3:$D1044,"XS",'Days To Done'!$H$3:$H1044,"&gt;="&amp;$B46,'Days To Done'!$H$3:$H1044,"&lt;="&amp;$C46),"")</f>
        <v/>
      </c>
      <c r="E46" t="str">
        <f ca="1">IF(D46&lt;&gt;"",IF(D46&lt;&gt;0,D46/COUNTIFS('Days To Done'!$D$3:$D1044,"XS",'Days To Done'!$H$3:$H1044,"&gt;="&amp;$B46,'Days To Done'!$H$3:$H1044,"&lt;="&amp;$C46),0),"")</f>
        <v/>
      </c>
      <c r="F46" t="str">
        <f ca="1">IF(B46&lt;=TODAY(),SUMIFS('Days To Done'!$I$3:$I1044,'Days To Done'!$D$3:$D1044,"S",'Days To Done'!$H$3:$H1044,"&gt;="&amp;$B46,'Days To Done'!$H$3:$H1044,"&lt;="&amp;$C46),"")</f>
        <v/>
      </c>
      <c r="G46" t="str">
        <f ca="1">IF(F46&lt;&gt;"",IF(F46&lt;&gt;0,F46/COUNTIFS('Days To Done'!$D$3:$D1044,"S",'Days To Done'!$H$3:$H1044,"&gt;="&amp;$B46,'Days To Done'!$H$3:$H1044,"&lt;="&amp;$C46),0),"")</f>
        <v/>
      </c>
      <c r="H46" t="str">
        <f ca="1">IF(B46&lt;=TODAY(),SUMIFS('Days To Done'!$I$3:$I1044,'Days To Done'!$D$3:$D1044,"M",'Days To Done'!$H$3:$H1044,"&gt;="&amp;$B46,'Days To Done'!$H$3:$H1044,"&lt;="&amp;$C46),"")</f>
        <v/>
      </c>
      <c r="I46" t="str">
        <f ca="1">IF(H46&lt;&gt;"",IF(H46&lt;&gt;0,H46/COUNTIFS('Days To Done'!$D$3:$D1044,"M",'Days To Done'!$H$3:$H1044,"&gt;="&amp;$B46,'Days To Done'!$H$3:$H1044,"&lt;="&amp;$C46),0),"")</f>
        <v/>
      </c>
      <c r="J46" t="str">
        <f ca="1">IF(B46&lt;=TODAY(),SUMIFS('Days To Done'!$I$3:$I1044,'Days To Done'!$D$3:$D1044,"L",'Days To Done'!$H$3:$H1044,"&gt;="&amp;$B46,'Days To Done'!$H$3:$H1044,"&lt;="&amp;$C46),"")</f>
        <v/>
      </c>
      <c r="K46" t="str">
        <f ca="1">IF(J46&lt;&gt;"",IF(J46&lt;&gt;0,J46/COUNTIFS('Days To Done'!$D$3:$D1044,"L",'Days To Done'!$H$3:$H1044,"&gt;="&amp;$B46,'Days To Done'!$H$3:$H1044,"&lt;="&amp;$C46),0),"")</f>
        <v/>
      </c>
      <c r="L46" t="str">
        <f ca="1">IF(B46&lt;=TODAY(),SUMIFS('Days To Done'!$I$3:$I1044,'Days To Done'!$D$3:$D1044,"XL",'Days To Done'!$H$3:$H1044,"&gt;="&amp;$B46,'Days To Done'!$H$3:$H1044,"&lt;="&amp;$C46),"")</f>
        <v/>
      </c>
      <c r="M46" t="str">
        <f ca="1">IF(L46&lt;&gt;"",IF(L46&lt;&gt;0,L46/COUNTIFS('Days To Done'!$D$3:$D1044,"XL",'Days To Done'!$H$3:$H1044,"&gt;="&amp;$B46,'Days To Done'!$H$3:$H1044,"&lt;="&amp;$C46),0),"")</f>
        <v/>
      </c>
    </row>
    <row r="47" spans="1:13" x14ac:dyDescent="0.25">
      <c r="A47" s="4">
        <f t="shared" si="0"/>
        <v>43114</v>
      </c>
      <c r="B47" s="4">
        <v>43114</v>
      </c>
      <c r="C47" s="4">
        <v>43120</v>
      </c>
      <c r="D47" t="str">
        <f ca="1">IF(B47&lt;=TODAY(),SUMIFS('Days To Done'!$I$3:$I1045,'Days To Done'!$D$3:$D1045,"XS",'Days To Done'!$H$3:$H1045,"&gt;="&amp;$B47,'Days To Done'!$H$3:$H1045,"&lt;="&amp;$C47),"")</f>
        <v/>
      </c>
      <c r="E47" t="str">
        <f ca="1">IF(D47&lt;&gt;"",IF(D47&lt;&gt;0,D47/COUNTIFS('Days To Done'!$D$3:$D1045,"XS",'Days To Done'!$H$3:$H1045,"&gt;="&amp;$B47,'Days To Done'!$H$3:$H1045,"&lt;="&amp;$C47),0),"")</f>
        <v/>
      </c>
      <c r="F47" t="str">
        <f ca="1">IF(B47&lt;=TODAY(),SUMIFS('Days To Done'!$I$3:$I1045,'Days To Done'!$D$3:$D1045,"S",'Days To Done'!$H$3:$H1045,"&gt;="&amp;$B47,'Days To Done'!$H$3:$H1045,"&lt;="&amp;$C47),"")</f>
        <v/>
      </c>
      <c r="G47" t="str">
        <f ca="1">IF(F47&lt;&gt;"",IF(F47&lt;&gt;0,F47/COUNTIFS('Days To Done'!$D$3:$D1045,"S",'Days To Done'!$H$3:$H1045,"&gt;="&amp;$B47,'Days To Done'!$H$3:$H1045,"&lt;="&amp;$C47),0),"")</f>
        <v/>
      </c>
      <c r="H47" t="str">
        <f ca="1">IF(B47&lt;=TODAY(),SUMIFS('Days To Done'!$I$3:$I1045,'Days To Done'!$D$3:$D1045,"M",'Days To Done'!$H$3:$H1045,"&gt;="&amp;$B47,'Days To Done'!$H$3:$H1045,"&lt;="&amp;$C47),"")</f>
        <v/>
      </c>
      <c r="I47" t="str">
        <f ca="1">IF(H47&lt;&gt;"",IF(H47&lt;&gt;0,H47/COUNTIFS('Days To Done'!$D$3:$D1045,"M",'Days To Done'!$H$3:$H1045,"&gt;="&amp;$B47,'Days To Done'!$H$3:$H1045,"&lt;="&amp;$C47),0),"")</f>
        <v/>
      </c>
      <c r="J47" t="str">
        <f ca="1">IF(B47&lt;=TODAY(),SUMIFS('Days To Done'!$I$3:$I1045,'Days To Done'!$D$3:$D1045,"L",'Days To Done'!$H$3:$H1045,"&gt;="&amp;$B47,'Days To Done'!$H$3:$H1045,"&lt;="&amp;$C47),"")</f>
        <v/>
      </c>
      <c r="K47" t="str">
        <f ca="1">IF(J47&lt;&gt;"",IF(J47&lt;&gt;0,J47/COUNTIFS('Days To Done'!$D$3:$D1045,"L",'Days To Done'!$H$3:$H1045,"&gt;="&amp;$B47,'Days To Done'!$H$3:$H1045,"&lt;="&amp;$C47),0),"")</f>
        <v/>
      </c>
      <c r="L47" t="str">
        <f ca="1">IF(B47&lt;=TODAY(),SUMIFS('Days To Done'!$I$3:$I1045,'Days To Done'!$D$3:$D1045,"XL",'Days To Done'!$H$3:$H1045,"&gt;="&amp;$B47,'Days To Done'!$H$3:$H1045,"&lt;="&amp;$C47),"")</f>
        <v/>
      </c>
      <c r="M47" t="str">
        <f ca="1">IF(L47&lt;&gt;"",IF(L47&lt;&gt;0,L47/COUNTIFS('Days To Done'!$D$3:$D1045,"XL",'Days To Done'!$H$3:$H1045,"&gt;="&amp;$B47,'Days To Done'!$H$3:$H1045,"&lt;="&amp;$C47),0),"")</f>
        <v/>
      </c>
    </row>
    <row r="48" spans="1:13" x14ac:dyDescent="0.25">
      <c r="A48" s="4">
        <f t="shared" si="0"/>
        <v>43121</v>
      </c>
      <c r="B48" s="4">
        <v>43121</v>
      </c>
      <c r="C48" s="4">
        <v>43127</v>
      </c>
      <c r="D48" t="str">
        <f ca="1">IF(B48&lt;=TODAY(),SUMIFS('Days To Done'!$I$3:$I1046,'Days To Done'!$D$3:$D1046,"XS",'Days To Done'!$H$3:$H1046,"&gt;="&amp;$B48,'Days To Done'!$H$3:$H1046,"&lt;="&amp;$C48),"")</f>
        <v/>
      </c>
      <c r="E48" t="str">
        <f ca="1">IF(D48&lt;&gt;"",IF(D48&lt;&gt;0,D48/COUNTIFS('Days To Done'!$D$3:$D1046,"XS",'Days To Done'!$H$3:$H1046,"&gt;="&amp;$B48,'Days To Done'!$H$3:$H1046,"&lt;="&amp;$C48),0),"")</f>
        <v/>
      </c>
      <c r="F48" t="str">
        <f ca="1">IF(B48&lt;=TODAY(),SUMIFS('Days To Done'!$I$3:$I1046,'Days To Done'!$D$3:$D1046,"S",'Days To Done'!$H$3:$H1046,"&gt;="&amp;$B48,'Days To Done'!$H$3:$H1046,"&lt;="&amp;$C48),"")</f>
        <v/>
      </c>
      <c r="G48" t="str">
        <f ca="1">IF(F48&lt;&gt;"",IF(F48&lt;&gt;0,F48/COUNTIFS('Days To Done'!$D$3:$D1046,"S",'Days To Done'!$H$3:$H1046,"&gt;="&amp;$B48,'Days To Done'!$H$3:$H1046,"&lt;="&amp;$C48),0),"")</f>
        <v/>
      </c>
      <c r="H48" t="str">
        <f ca="1">IF(B48&lt;=TODAY(),SUMIFS('Days To Done'!$I$3:$I1046,'Days To Done'!$D$3:$D1046,"M",'Days To Done'!$H$3:$H1046,"&gt;="&amp;$B48,'Days To Done'!$H$3:$H1046,"&lt;="&amp;$C48),"")</f>
        <v/>
      </c>
      <c r="I48" t="str">
        <f ca="1">IF(H48&lt;&gt;"",IF(H48&lt;&gt;0,H48/COUNTIFS('Days To Done'!$D$3:$D1046,"M",'Days To Done'!$H$3:$H1046,"&gt;="&amp;$B48,'Days To Done'!$H$3:$H1046,"&lt;="&amp;$C48),0),"")</f>
        <v/>
      </c>
      <c r="J48" t="str">
        <f ca="1">IF(B48&lt;=TODAY(),SUMIFS('Days To Done'!$I$3:$I1046,'Days To Done'!$D$3:$D1046,"L",'Days To Done'!$H$3:$H1046,"&gt;="&amp;$B48,'Days To Done'!$H$3:$H1046,"&lt;="&amp;$C48),"")</f>
        <v/>
      </c>
      <c r="K48" t="str">
        <f ca="1">IF(J48&lt;&gt;"",IF(J48&lt;&gt;0,J48/COUNTIFS('Days To Done'!$D$3:$D1046,"L",'Days To Done'!$H$3:$H1046,"&gt;="&amp;$B48,'Days To Done'!$H$3:$H1046,"&lt;="&amp;$C48),0),"")</f>
        <v/>
      </c>
      <c r="L48" t="str">
        <f ca="1">IF(B48&lt;=TODAY(),SUMIFS('Days To Done'!$I$3:$I1046,'Days To Done'!$D$3:$D1046,"XL",'Days To Done'!$H$3:$H1046,"&gt;="&amp;$B48,'Days To Done'!$H$3:$H1046,"&lt;="&amp;$C48),"")</f>
        <v/>
      </c>
      <c r="M48" t="str">
        <f ca="1">IF(L48&lt;&gt;"",IF(L48&lt;&gt;0,L48/COUNTIFS('Days To Done'!$D$3:$D1046,"XL",'Days To Done'!$H$3:$H1046,"&gt;="&amp;$B48,'Days To Done'!$H$3:$H1046,"&lt;="&amp;$C48),0),"")</f>
        <v/>
      </c>
    </row>
    <row r="49" spans="1:13" x14ac:dyDescent="0.25">
      <c r="A49" s="4">
        <f t="shared" si="0"/>
        <v>43128</v>
      </c>
      <c r="B49" s="4">
        <v>43128</v>
      </c>
      <c r="C49" s="4">
        <v>43134</v>
      </c>
      <c r="D49" t="str">
        <f ca="1">IF(B49&lt;=TODAY(),SUMIFS('Days To Done'!$I$3:$I1047,'Days To Done'!$D$3:$D1047,"XS",'Days To Done'!$H$3:$H1047,"&gt;="&amp;$B49,'Days To Done'!$H$3:$H1047,"&lt;="&amp;$C49),"")</f>
        <v/>
      </c>
      <c r="E49" t="str">
        <f ca="1">IF(D49&lt;&gt;"",IF(D49&lt;&gt;0,D49/COUNTIFS('Days To Done'!$D$3:$D1047,"XS",'Days To Done'!$H$3:$H1047,"&gt;="&amp;$B49,'Days To Done'!$H$3:$H1047,"&lt;="&amp;$C49),0),"")</f>
        <v/>
      </c>
      <c r="F49" t="str">
        <f ca="1">IF(B49&lt;=TODAY(),SUMIFS('Days To Done'!$I$3:$I1047,'Days To Done'!$D$3:$D1047,"S",'Days To Done'!$H$3:$H1047,"&gt;="&amp;$B49,'Days To Done'!$H$3:$H1047,"&lt;="&amp;$C49),"")</f>
        <v/>
      </c>
      <c r="G49" t="str">
        <f ca="1">IF(F49&lt;&gt;"",IF(F49&lt;&gt;0,F49/COUNTIFS('Days To Done'!$D$3:$D1047,"S",'Days To Done'!$H$3:$H1047,"&gt;="&amp;$B49,'Days To Done'!$H$3:$H1047,"&lt;="&amp;$C49),0),"")</f>
        <v/>
      </c>
      <c r="H49" t="str">
        <f ca="1">IF(B49&lt;=TODAY(),SUMIFS('Days To Done'!$I$3:$I1047,'Days To Done'!$D$3:$D1047,"M",'Days To Done'!$H$3:$H1047,"&gt;="&amp;$B49,'Days To Done'!$H$3:$H1047,"&lt;="&amp;$C49),"")</f>
        <v/>
      </c>
      <c r="I49" t="str">
        <f ca="1">IF(H49&lt;&gt;"",IF(H49&lt;&gt;0,H49/COUNTIFS('Days To Done'!$D$3:$D1047,"M",'Days To Done'!$H$3:$H1047,"&gt;="&amp;$B49,'Days To Done'!$H$3:$H1047,"&lt;="&amp;$C49),0),"")</f>
        <v/>
      </c>
      <c r="J49" t="str">
        <f ca="1">IF(B49&lt;=TODAY(),SUMIFS('Days To Done'!$I$3:$I1047,'Days To Done'!$D$3:$D1047,"L",'Days To Done'!$H$3:$H1047,"&gt;="&amp;$B49,'Days To Done'!$H$3:$H1047,"&lt;="&amp;$C49),"")</f>
        <v/>
      </c>
      <c r="K49" t="str">
        <f ca="1">IF(J49&lt;&gt;"",IF(J49&lt;&gt;0,J49/COUNTIFS('Days To Done'!$D$3:$D1047,"L",'Days To Done'!$H$3:$H1047,"&gt;="&amp;$B49,'Days To Done'!$H$3:$H1047,"&lt;="&amp;$C49),0),"")</f>
        <v/>
      </c>
      <c r="L49" t="str">
        <f ca="1">IF(B49&lt;=TODAY(),SUMIFS('Days To Done'!$I$3:$I1047,'Days To Done'!$D$3:$D1047,"XL",'Days To Done'!$H$3:$H1047,"&gt;="&amp;$B49,'Days To Done'!$H$3:$H1047,"&lt;="&amp;$C49),"")</f>
        <v/>
      </c>
      <c r="M49" t="str">
        <f ca="1">IF(L49&lt;&gt;"",IF(L49&lt;&gt;0,L49/COUNTIFS('Days To Done'!$D$3:$D1047,"XL",'Days To Done'!$H$3:$H1047,"&gt;="&amp;$B49,'Days To Done'!$H$3:$H1047,"&lt;="&amp;$C49),0),"")</f>
        <v/>
      </c>
    </row>
    <row r="50" spans="1:13" x14ac:dyDescent="0.25">
      <c r="A50" s="4">
        <f t="shared" si="0"/>
        <v>43135</v>
      </c>
      <c r="B50" s="4">
        <v>43135</v>
      </c>
      <c r="C50" s="4">
        <v>43141</v>
      </c>
      <c r="D50" t="str">
        <f ca="1">IF(B50&lt;=TODAY(),SUMIFS('Days To Done'!$I$3:$I1048,'Days To Done'!$D$3:$D1048,"XS",'Days To Done'!$H$3:$H1048,"&gt;="&amp;$B50,'Days To Done'!$H$3:$H1048,"&lt;="&amp;$C50),"")</f>
        <v/>
      </c>
      <c r="E50" t="str">
        <f ca="1">IF(D50&lt;&gt;"",IF(D50&lt;&gt;0,D50/COUNTIFS('Days To Done'!$D$3:$D1048,"XS",'Days To Done'!$H$3:$H1048,"&gt;="&amp;$B50,'Days To Done'!$H$3:$H1048,"&lt;="&amp;$C50),0),"")</f>
        <v/>
      </c>
      <c r="F50" t="str">
        <f ca="1">IF(B50&lt;=TODAY(),SUMIFS('Days To Done'!$I$3:$I1048,'Days To Done'!$D$3:$D1048,"S",'Days To Done'!$H$3:$H1048,"&gt;="&amp;$B50,'Days To Done'!$H$3:$H1048,"&lt;="&amp;$C50),"")</f>
        <v/>
      </c>
      <c r="G50" t="str">
        <f ca="1">IF(F50&lt;&gt;"",IF(F50&lt;&gt;0,F50/COUNTIFS('Days To Done'!$D$3:$D1048,"S",'Days To Done'!$H$3:$H1048,"&gt;="&amp;$B50,'Days To Done'!$H$3:$H1048,"&lt;="&amp;$C50),0),"")</f>
        <v/>
      </c>
      <c r="H50" t="str">
        <f ca="1">IF(B50&lt;=TODAY(),SUMIFS('Days To Done'!$I$3:$I1048,'Days To Done'!$D$3:$D1048,"M",'Days To Done'!$H$3:$H1048,"&gt;="&amp;$B50,'Days To Done'!$H$3:$H1048,"&lt;="&amp;$C50),"")</f>
        <v/>
      </c>
      <c r="I50" t="str">
        <f ca="1">IF(H50&lt;&gt;"",IF(H50&lt;&gt;0,H50/COUNTIFS('Days To Done'!$D$3:$D1048,"M",'Days To Done'!$H$3:$H1048,"&gt;="&amp;$B50,'Days To Done'!$H$3:$H1048,"&lt;="&amp;$C50),0),"")</f>
        <v/>
      </c>
      <c r="J50" t="str">
        <f ca="1">IF(B50&lt;=TODAY(),SUMIFS('Days To Done'!$I$3:$I1048,'Days To Done'!$D$3:$D1048,"L",'Days To Done'!$H$3:$H1048,"&gt;="&amp;$B50,'Days To Done'!$H$3:$H1048,"&lt;="&amp;$C50),"")</f>
        <v/>
      </c>
      <c r="K50" t="str">
        <f ca="1">IF(J50&lt;&gt;"",IF(J50&lt;&gt;0,J50/COUNTIFS('Days To Done'!$D$3:$D1048,"L",'Days To Done'!$H$3:$H1048,"&gt;="&amp;$B50,'Days To Done'!$H$3:$H1048,"&lt;="&amp;$C50),0),"")</f>
        <v/>
      </c>
      <c r="L50" t="str">
        <f ca="1">IF(B50&lt;=TODAY(),SUMIFS('Days To Done'!$I$3:$I1048,'Days To Done'!$D$3:$D1048,"XL",'Days To Done'!$H$3:$H1048,"&gt;="&amp;$B50,'Days To Done'!$H$3:$H1048,"&lt;="&amp;$C50),"")</f>
        <v/>
      </c>
      <c r="M50" t="str">
        <f ca="1">IF(L50&lt;&gt;"",IF(L50&lt;&gt;0,L50/COUNTIFS('Days To Done'!$D$3:$D1048,"XL",'Days To Done'!$H$3:$H1048,"&gt;="&amp;$B50,'Days To Done'!$H$3:$H1048,"&lt;="&amp;$C50),0),"")</f>
        <v/>
      </c>
    </row>
    <row r="51" spans="1:13" x14ac:dyDescent="0.25">
      <c r="A51" s="4">
        <f t="shared" si="0"/>
        <v>43142</v>
      </c>
      <c r="B51" s="4">
        <v>43142</v>
      </c>
      <c r="C51" s="4">
        <v>43148</v>
      </c>
      <c r="D51" t="str">
        <f ca="1">IF(B51&lt;=TODAY(),SUMIFS('Days To Done'!$I$3:$I1049,'Days To Done'!$D$3:$D1049,"XS",'Days To Done'!$H$3:$H1049,"&gt;="&amp;$B51,'Days To Done'!$H$3:$H1049,"&lt;="&amp;$C51),"")</f>
        <v/>
      </c>
      <c r="E51" t="str">
        <f ca="1">IF(D51&lt;&gt;"",IF(D51&lt;&gt;0,D51/COUNTIFS('Days To Done'!$D$3:$D1049,"XS",'Days To Done'!$H$3:$H1049,"&gt;="&amp;$B51,'Days To Done'!$H$3:$H1049,"&lt;="&amp;$C51),0),"")</f>
        <v/>
      </c>
      <c r="F51" t="str">
        <f ca="1">IF(B51&lt;=TODAY(),SUMIFS('Days To Done'!$I$3:$I1049,'Days To Done'!$D$3:$D1049,"S",'Days To Done'!$H$3:$H1049,"&gt;="&amp;$B51,'Days To Done'!$H$3:$H1049,"&lt;="&amp;$C51),"")</f>
        <v/>
      </c>
      <c r="G51" t="str">
        <f ca="1">IF(F51&lt;&gt;"",IF(F51&lt;&gt;0,F51/COUNTIFS('Days To Done'!$D$3:$D1049,"S",'Days To Done'!$H$3:$H1049,"&gt;="&amp;$B51,'Days To Done'!$H$3:$H1049,"&lt;="&amp;$C51),0),"")</f>
        <v/>
      </c>
      <c r="H51" t="str">
        <f ca="1">IF(B51&lt;=TODAY(),SUMIFS('Days To Done'!$I$3:$I1049,'Days To Done'!$D$3:$D1049,"M",'Days To Done'!$H$3:$H1049,"&gt;="&amp;$B51,'Days To Done'!$H$3:$H1049,"&lt;="&amp;$C51),"")</f>
        <v/>
      </c>
      <c r="I51" t="str">
        <f ca="1">IF(H51&lt;&gt;"",IF(H51&lt;&gt;0,H51/COUNTIFS('Days To Done'!$D$3:$D1049,"M",'Days To Done'!$H$3:$H1049,"&gt;="&amp;$B51,'Days To Done'!$H$3:$H1049,"&lt;="&amp;$C51),0),"")</f>
        <v/>
      </c>
      <c r="J51" t="str">
        <f ca="1">IF(B51&lt;=TODAY(),SUMIFS('Days To Done'!$I$3:$I1049,'Days To Done'!$D$3:$D1049,"L",'Days To Done'!$H$3:$H1049,"&gt;="&amp;$B51,'Days To Done'!$H$3:$H1049,"&lt;="&amp;$C51),"")</f>
        <v/>
      </c>
      <c r="K51" t="str">
        <f ca="1">IF(J51&lt;&gt;"",IF(J51&lt;&gt;0,J51/COUNTIFS('Days To Done'!$D$3:$D1049,"L",'Days To Done'!$H$3:$H1049,"&gt;="&amp;$B51,'Days To Done'!$H$3:$H1049,"&lt;="&amp;$C51),0),"")</f>
        <v/>
      </c>
      <c r="L51" t="str">
        <f ca="1">IF(B51&lt;=TODAY(),SUMIFS('Days To Done'!$I$3:$I1049,'Days To Done'!$D$3:$D1049,"XL",'Days To Done'!$H$3:$H1049,"&gt;="&amp;$B51,'Days To Done'!$H$3:$H1049,"&lt;="&amp;$C51),"")</f>
        <v/>
      </c>
      <c r="M51" t="str">
        <f ca="1">IF(L51&lt;&gt;"",IF(L51&lt;&gt;0,L51/COUNTIFS('Days To Done'!$D$3:$D1049,"XL",'Days To Done'!$H$3:$H1049,"&gt;="&amp;$B51,'Days To Done'!$H$3:$H1049,"&lt;="&amp;$C51),0),"")</f>
        <v/>
      </c>
    </row>
    <row r="52" spans="1:13" x14ac:dyDescent="0.25">
      <c r="A52" s="4">
        <f t="shared" si="0"/>
        <v>43149</v>
      </c>
      <c r="B52" s="4">
        <v>43149</v>
      </c>
      <c r="C52" s="4">
        <v>43155</v>
      </c>
      <c r="D52" t="str">
        <f ca="1">IF(B52&lt;=TODAY(),SUMIFS('Days To Done'!$I$3:$I1050,'Days To Done'!$D$3:$D1050,"XS",'Days To Done'!$H$3:$H1050,"&gt;="&amp;$B52,'Days To Done'!$H$3:$H1050,"&lt;="&amp;$C52),"")</f>
        <v/>
      </c>
      <c r="E52" t="str">
        <f ca="1">IF(D52&lt;&gt;"",IF(D52&lt;&gt;0,D52/COUNTIFS('Days To Done'!$D$3:$D1050,"XS",'Days To Done'!$H$3:$H1050,"&gt;="&amp;$B52,'Days To Done'!$H$3:$H1050,"&lt;="&amp;$C52),0),"")</f>
        <v/>
      </c>
      <c r="F52" t="str">
        <f ca="1">IF(B52&lt;=TODAY(),SUMIFS('Days To Done'!$I$3:$I1050,'Days To Done'!$D$3:$D1050,"S",'Days To Done'!$H$3:$H1050,"&gt;="&amp;$B52,'Days To Done'!$H$3:$H1050,"&lt;="&amp;$C52),"")</f>
        <v/>
      </c>
      <c r="G52" t="str">
        <f ca="1">IF(F52&lt;&gt;"",IF(F52&lt;&gt;0,F52/COUNTIFS('Days To Done'!$D$3:$D1050,"S",'Days To Done'!$H$3:$H1050,"&gt;="&amp;$B52,'Days To Done'!$H$3:$H1050,"&lt;="&amp;$C52),0),"")</f>
        <v/>
      </c>
      <c r="H52" t="str">
        <f ca="1">IF(B52&lt;=TODAY(),SUMIFS('Days To Done'!$I$3:$I1050,'Days To Done'!$D$3:$D1050,"M",'Days To Done'!$H$3:$H1050,"&gt;="&amp;$B52,'Days To Done'!$H$3:$H1050,"&lt;="&amp;$C52),"")</f>
        <v/>
      </c>
      <c r="I52" t="str">
        <f ca="1">IF(H52&lt;&gt;"",IF(H52&lt;&gt;0,H52/COUNTIFS('Days To Done'!$D$3:$D1050,"M",'Days To Done'!$H$3:$H1050,"&gt;="&amp;$B52,'Days To Done'!$H$3:$H1050,"&lt;="&amp;$C52),0),"")</f>
        <v/>
      </c>
      <c r="J52" t="str">
        <f ca="1">IF(B52&lt;=TODAY(),SUMIFS('Days To Done'!$I$3:$I1050,'Days To Done'!$D$3:$D1050,"L",'Days To Done'!$H$3:$H1050,"&gt;="&amp;$B52,'Days To Done'!$H$3:$H1050,"&lt;="&amp;$C52),"")</f>
        <v/>
      </c>
      <c r="K52" t="str">
        <f ca="1">IF(J52&lt;&gt;"",IF(J52&lt;&gt;0,J52/COUNTIFS('Days To Done'!$D$3:$D1050,"L",'Days To Done'!$H$3:$H1050,"&gt;="&amp;$B52,'Days To Done'!$H$3:$H1050,"&lt;="&amp;$C52),0),"")</f>
        <v/>
      </c>
      <c r="L52" t="str">
        <f ca="1">IF(B52&lt;=TODAY(),SUMIFS('Days To Done'!$I$3:$I1050,'Days To Done'!$D$3:$D1050,"XL",'Days To Done'!$H$3:$H1050,"&gt;="&amp;$B52,'Days To Done'!$H$3:$H1050,"&lt;="&amp;$C52),"")</f>
        <v/>
      </c>
      <c r="M52" t="str">
        <f ca="1">IF(L52&lt;&gt;"",IF(L52&lt;&gt;0,L52/COUNTIFS('Days To Done'!$D$3:$D1050,"XL",'Days To Done'!$H$3:$H1050,"&gt;="&amp;$B52,'Days To Done'!$H$3:$H1050,"&lt;="&amp;$C52),0),"")</f>
        <v/>
      </c>
    </row>
    <row r="53" spans="1:13" x14ac:dyDescent="0.25">
      <c r="A53" s="4">
        <f t="shared" si="0"/>
        <v>43156</v>
      </c>
      <c r="B53" s="4">
        <v>43156</v>
      </c>
      <c r="C53" s="4">
        <v>43162</v>
      </c>
      <c r="D53" t="str">
        <f ca="1">IF(B53&lt;=TODAY(),SUMIFS('Days To Done'!$I$3:$I1051,'Days To Done'!$D$3:$D1051,"XS",'Days To Done'!$H$3:$H1051,"&gt;="&amp;$B53,'Days To Done'!$H$3:$H1051,"&lt;="&amp;$C53),"")</f>
        <v/>
      </c>
      <c r="E53" t="str">
        <f ca="1">IF(D53&lt;&gt;"",IF(D53&lt;&gt;0,D53/COUNTIFS('Days To Done'!$D$3:$D1051,"XS",'Days To Done'!$H$3:$H1051,"&gt;="&amp;$B53,'Days To Done'!$H$3:$H1051,"&lt;="&amp;$C53),0),"")</f>
        <v/>
      </c>
      <c r="F53" t="str">
        <f ca="1">IF(B53&lt;=TODAY(),SUMIFS('Days To Done'!$I$3:$I1051,'Days To Done'!$D$3:$D1051,"S",'Days To Done'!$H$3:$H1051,"&gt;="&amp;$B53,'Days To Done'!$H$3:$H1051,"&lt;="&amp;$C53),"")</f>
        <v/>
      </c>
      <c r="G53" t="str">
        <f ca="1">IF(F53&lt;&gt;"",IF(F53&lt;&gt;0,F53/COUNTIFS('Days To Done'!$D$3:$D1051,"S",'Days To Done'!$H$3:$H1051,"&gt;="&amp;$B53,'Days To Done'!$H$3:$H1051,"&lt;="&amp;$C53),0),"")</f>
        <v/>
      </c>
      <c r="H53" t="str">
        <f ca="1">IF(B53&lt;=TODAY(),SUMIFS('Days To Done'!$I$3:$I1051,'Days To Done'!$D$3:$D1051,"M",'Days To Done'!$H$3:$H1051,"&gt;="&amp;$B53,'Days To Done'!$H$3:$H1051,"&lt;="&amp;$C53),"")</f>
        <v/>
      </c>
      <c r="I53" t="str">
        <f ca="1">IF(H53&lt;&gt;"",IF(H53&lt;&gt;0,H53/COUNTIFS('Days To Done'!$D$3:$D1051,"M",'Days To Done'!$H$3:$H1051,"&gt;="&amp;$B53,'Days To Done'!$H$3:$H1051,"&lt;="&amp;$C53),0),"")</f>
        <v/>
      </c>
      <c r="J53" t="str">
        <f ca="1">IF(B53&lt;=TODAY(),SUMIFS('Days To Done'!$I$3:$I1051,'Days To Done'!$D$3:$D1051,"L",'Days To Done'!$H$3:$H1051,"&gt;="&amp;$B53,'Days To Done'!$H$3:$H1051,"&lt;="&amp;$C53),"")</f>
        <v/>
      </c>
      <c r="K53" t="str">
        <f ca="1">IF(J53&lt;&gt;"",IF(J53&lt;&gt;0,J53/COUNTIFS('Days To Done'!$D$3:$D1051,"L",'Days To Done'!$H$3:$H1051,"&gt;="&amp;$B53,'Days To Done'!$H$3:$H1051,"&lt;="&amp;$C53),0),"")</f>
        <v/>
      </c>
      <c r="L53" t="str">
        <f ca="1">IF(B53&lt;=TODAY(),SUMIFS('Days To Done'!$I$3:$I1051,'Days To Done'!$D$3:$D1051,"XL",'Days To Done'!$H$3:$H1051,"&gt;="&amp;$B53,'Days To Done'!$H$3:$H1051,"&lt;="&amp;$C53),"")</f>
        <v/>
      </c>
      <c r="M53" t="str">
        <f ca="1">IF(L53&lt;&gt;"",IF(L53&lt;&gt;0,L53/COUNTIFS('Days To Done'!$D$3:$D1051,"XL",'Days To Done'!$H$3:$H1051,"&gt;="&amp;$B53,'Days To Done'!$H$3:$H1051,"&lt;="&amp;$C53),0),"")</f>
        <v/>
      </c>
    </row>
    <row r="54" spans="1:13" x14ac:dyDescent="0.25">
      <c r="A54" s="4">
        <f t="shared" si="0"/>
        <v>43163</v>
      </c>
      <c r="B54" s="4">
        <v>43163</v>
      </c>
      <c r="C54" s="4">
        <v>43169</v>
      </c>
      <c r="D54" t="str">
        <f ca="1">IF(B54&lt;=TODAY(),SUMIFS('Days To Done'!$I$3:$I1052,'Days To Done'!$D$3:$D1052,"XS",'Days To Done'!$H$3:$H1052,"&gt;="&amp;$B54,'Days To Done'!$H$3:$H1052,"&lt;="&amp;$C54),"")</f>
        <v/>
      </c>
      <c r="E54" t="str">
        <f ca="1">IF(D54&lt;&gt;"",IF(D54&lt;&gt;0,D54/COUNTIFS('Days To Done'!$D$3:$D1052,"XS",'Days To Done'!$H$3:$H1052,"&gt;="&amp;$B54,'Days To Done'!$H$3:$H1052,"&lt;="&amp;$C54),0),"")</f>
        <v/>
      </c>
      <c r="F54" t="str">
        <f ca="1">IF(B54&lt;=TODAY(),SUMIFS('Days To Done'!$I$3:$I1052,'Days To Done'!$D$3:$D1052,"S",'Days To Done'!$H$3:$H1052,"&gt;="&amp;$B54,'Days To Done'!$H$3:$H1052,"&lt;="&amp;$C54),"")</f>
        <v/>
      </c>
      <c r="G54" t="str">
        <f ca="1">IF(F54&lt;&gt;"",IF(F54&lt;&gt;0,F54/COUNTIFS('Days To Done'!$D$3:$D1052,"S",'Days To Done'!$H$3:$H1052,"&gt;="&amp;$B54,'Days To Done'!$H$3:$H1052,"&lt;="&amp;$C54),0),"")</f>
        <v/>
      </c>
      <c r="H54" t="str">
        <f ca="1">IF(B54&lt;=TODAY(),SUMIFS('Days To Done'!$I$3:$I1052,'Days To Done'!$D$3:$D1052,"M",'Days To Done'!$H$3:$H1052,"&gt;="&amp;$B54,'Days To Done'!$H$3:$H1052,"&lt;="&amp;$C54),"")</f>
        <v/>
      </c>
      <c r="I54" t="str">
        <f ca="1">IF(H54&lt;&gt;"",IF(H54&lt;&gt;0,H54/COUNTIFS('Days To Done'!$D$3:$D1052,"M",'Days To Done'!$H$3:$H1052,"&gt;="&amp;$B54,'Days To Done'!$H$3:$H1052,"&lt;="&amp;$C54),0),"")</f>
        <v/>
      </c>
      <c r="J54" t="str">
        <f ca="1">IF(B54&lt;=TODAY(),SUMIFS('Days To Done'!$I$3:$I1052,'Days To Done'!$D$3:$D1052,"L",'Days To Done'!$H$3:$H1052,"&gt;="&amp;$B54,'Days To Done'!$H$3:$H1052,"&lt;="&amp;$C54),"")</f>
        <v/>
      </c>
      <c r="K54" t="str">
        <f ca="1">IF(J54&lt;&gt;"",IF(J54&lt;&gt;0,J54/COUNTIFS('Days To Done'!$D$3:$D1052,"L",'Days To Done'!$H$3:$H1052,"&gt;="&amp;$B54,'Days To Done'!$H$3:$H1052,"&lt;="&amp;$C54),0),"")</f>
        <v/>
      </c>
      <c r="L54" t="str">
        <f ca="1">IF(B54&lt;=TODAY(),SUMIFS('Days To Done'!$I$3:$I1052,'Days To Done'!$D$3:$D1052,"XL",'Days To Done'!$H$3:$H1052,"&gt;="&amp;$B54,'Days To Done'!$H$3:$H1052,"&lt;="&amp;$C54),"")</f>
        <v/>
      </c>
      <c r="M54" t="str">
        <f ca="1">IF(L54&lt;&gt;"",IF(L54&lt;&gt;0,L54/COUNTIFS('Days To Done'!$D$3:$D1052,"XL",'Days To Done'!$H$3:$H1052,"&gt;="&amp;$B54,'Days To Done'!$H$3:$H1052,"&lt;="&amp;$C54),0),"")</f>
        <v/>
      </c>
    </row>
    <row r="55" spans="1:13" x14ac:dyDescent="0.25">
      <c r="A55" s="4">
        <f t="shared" si="0"/>
        <v>43170</v>
      </c>
      <c r="B55" s="4">
        <v>43170</v>
      </c>
      <c r="C55" s="4">
        <v>43176</v>
      </c>
      <c r="D55" t="str">
        <f ca="1">IF(B55&lt;=TODAY(),SUMIFS('Days To Done'!$I$3:$I1053,'Days To Done'!$D$3:$D1053,"XS",'Days To Done'!$H$3:$H1053,"&gt;="&amp;$B55,'Days To Done'!$H$3:$H1053,"&lt;="&amp;$C55),"")</f>
        <v/>
      </c>
      <c r="E55" t="str">
        <f ca="1">IF(D55&lt;&gt;"",IF(D55&lt;&gt;0,D55/COUNTIFS('Days To Done'!$D$3:$D1053,"XS",'Days To Done'!$H$3:$H1053,"&gt;="&amp;$B55,'Days To Done'!$H$3:$H1053,"&lt;="&amp;$C55),0),"")</f>
        <v/>
      </c>
      <c r="F55" t="str">
        <f ca="1">IF(B55&lt;=TODAY(),SUMIFS('Days To Done'!$I$3:$I1053,'Days To Done'!$D$3:$D1053,"S",'Days To Done'!$H$3:$H1053,"&gt;="&amp;$B55,'Days To Done'!$H$3:$H1053,"&lt;="&amp;$C55),"")</f>
        <v/>
      </c>
      <c r="G55" t="str">
        <f ca="1">IF(F55&lt;&gt;"",IF(F55&lt;&gt;0,F55/COUNTIFS('Days To Done'!$D$3:$D1053,"S",'Days To Done'!$H$3:$H1053,"&gt;="&amp;$B55,'Days To Done'!$H$3:$H1053,"&lt;="&amp;$C55),0),"")</f>
        <v/>
      </c>
      <c r="H55" t="str">
        <f ca="1">IF(B55&lt;=TODAY(),SUMIFS('Days To Done'!$I$3:$I1053,'Days To Done'!$D$3:$D1053,"M",'Days To Done'!$H$3:$H1053,"&gt;="&amp;$B55,'Days To Done'!$H$3:$H1053,"&lt;="&amp;$C55),"")</f>
        <v/>
      </c>
      <c r="I55" t="str">
        <f ca="1">IF(H55&lt;&gt;"",IF(H55&lt;&gt;0,H55/COUNTIFS('Days To Done'!$D$3:$D1053,"M",'Days To Done'!$H$3:$H1053,"&gt;="&amp;$B55,'Days To Done'!$H$3:$H1053,"&lt;="&amp;$C55),0),"")</f>
        <v/>
      </c>
      <c r="J55" t="str">
        <f ca="1">IF(B55&lt;=TODAY(),SUMIFS('Days To Done'!$I$3:$I1053,'Days To Done'!$D$3:$D1053,"L",'Days To Done'!$H$3:$H1053,"&gt;="&amp;$B55,'Days To Done'!$H$3:$H1053,"&lt;="&amp;$C55),"")</f>
        <v/>
      </c>
      <c r="K55" t="str">
        <f ca="1">IF(J55&lt;&gt;"",IF(J55&lt;&gt;0,J55/COUNTIFS('Days To Done'!$D$3:$D1053,"L",'Days To Done'!$H$3:$H1053,"&gt;="&amp;$B55,'Days To Done'!$H$3:$H1053,"&lt;="&amp;$C55),0),"")</f>
        <v/>
      </c>
      <c r="L55" t="str">
        <f ca="1">IF(B55&lt;=TODAY(),SUMIFS('Days To Done'!$I$3:$I1053,'Days To Done'!$D$3:$D1053,"XL",'Days To Done'!$H$3:$H1053,"&gt;="&amp;$B55,'Days To Done'!$H$3:$H1053,"&lt;="&amp;$C55),"")</f>
        <v/>
      </c>
      <c r="M55" t="str">
        <f ca="1">IF(L55&lt;&gt;"",IF(L55&lt;&gt;0,L55/COUNTIFS('Days To Done'!$D$3:$D1053,"XL",'Days To Done'!$H$3:$H1053,"&gt;="&amp;$B55,'Days To Done'!$H$3:$H1053,"&lt;="&amp;$C55),0),"")</f>
        <v/>
      </c>
    </row>
    <row r="56" spans="1:13" x14ac:dyDescent="0.25">
      <c r="A56" s="4">
        <f t="shared" si="0"/>
        <v>43177</v>
      </c>
      <c r="B56" s="4">
        <v>43177</v>
      </c>
      <c r="C56" s="4">
        <v>43183</v>
      </c>
      <c r="D56" t="str">
        <f ca="1">IF(B56&lt;=TODAY(),SUMIFS('Days To Done'!$I$3:$I1054,'Days To Done'!$D$3:$D1054,"XS",'Days To Done'!$H$3:$H1054,"&gt;="&amp;$B56,'Days To Done'!$H$3:$H1054,"&lt;="&amp;$C56),"")</f>
        <v/>
      </c>
      <c r="E56" t="str">
        <f ca="1">IF(D56&lt;&gt;"",IF(D56&lt;&gt;0,D56/COUNTIFS('Days To Done'!$D$3:$D1054,"XS",'Days To Done'!$H$3:$H1054,"&gt;="&amp;$B56,'Days To Done'!$H$3:$H1054,"&lt;="&amp;$C56),0),"")</f>
        <v/>
      </c>
      <c r="F56" t="str">
        <f ca="1">IF(B56&lt;=TODAY(),SUMIFS('Days To Done'!$I$3:$I1054,'Days To Done'!$D$3:$D1054,"S",'Days To Done'!$H$3:$H1054,"&gt;="&amp;$B56,'Days To Done'!$H$3:$H1054,"&lt;="&amp;$C56),"")</f>
        <v/>
      </c>
      <c r="G56" t="str">
        <f ca="1">IF(F56&lt;&gt;"",IF(F56&lt;&gt;0,F56/COUNTIFS('Days To Done'!$D$3:$D1054,"S",'Days To Done'!$H$3:$H1054,"&gt;="&amp;$B56,'Days To Done'!$H$3:$H1054,"&lt;="&amp;$C56),0),"")</f>
        <v/>
      </c>
      <c r="H56" t="str">
        <f ca="1">IF(B56&lt;=TODAY(),SUMIFS('Days To Done'!$I$3:$I1054,'Days To Done'!$D$3:$D1054,"M",'Days To Done'!$H$3:$H1054,"&gt;="&amp;$B56,'Days To Done'!$H$3:$H1054,"&lt;="&amp;$C56),"")</f>
        <v/>
      </c>
      <c r="I56" t="str">
        <f ca="1">IF(H56&lt;&gt;"",IF(H56&lt;&gt;0,H56/COUNTIFS('Days To Done'!$D$3:$D1054,"M",'Days To Done'!$H$3:$H1054,"&gt;="&amp;$B56,'Days To Done'!$H$3:$H1054,"&lt;="&amp;$C56),0),"")</f>
        <v/>
      </c>
      <c r="J56" t="str">
        <f ca="1">IF(B56&lt;=TODAY(),SUMIFS('Days To Done'!$I$3:$I1054,'Days To Done'!$D$3:$D1054,"L",'Days To Done'!$H$3:$H1054,"&gt;="&amp;$B56,'Days To Done'!$H$3:$H1054,"&lt;="&amp;$C56),"")</f>
        <v/>
      </c>
      <c r="K56" t="str">
        <f ca="1">IF(J56&lt;&gt;"",IF(J56&lt;&gt;0,J56/COUNTIFS('Days To Done'!$D$3:$D1054,"L",'Days To Done'!$H$3:$H1054,"&gt;="&amp;$B56,'Days To Done'!$H$3:$H1054,"&lt;="&amp;$C56),0),"")</f>
        <v/>
      </c>
      <c r="L56" t="str">
        <f ca="1">IF(B56&lt;=TODAY(),SUMIFS('Days To Done'!$I$3:$I1054,'Days To Done'!$D$3:$D1054,"XL",'Days To Done'!$H$3:$H1054,"&gt;="&amp;$B56,'Days To Done'!$H$3:$H1054,"&lt;="&amp;$C56),"")</f>
        <v/>
      </c>
      <c r="M56" t="str">
        <f ca="1">IF(L56&lt;&gt;"",IF(L56&lt;&gt;0,L56/COUNTIFS('Days To Done'!$D$3:$D1054,"XL",'Days To Done'!$H$3:$H1054,"&gt;="&amp;$B56,'Days To Done'!$H$3:$H1054,"&lt;="&amp;$C56),0),"")</f>
        <v/>
      </c>
    </row>
    <row r="57" spans="1:13" x14ac:dyDescent="0.25">
      <c r="A57" s="4">
        <f t="shared" si="0"/>
        <v>43184</v>
      </c>
      <c r="B57" s="4">
        <v>43184</v>
      </c>
      <c r="C57" s="4">
        <v>43190</v>
      </c>
      <c r="D57" t="str">
        <f ca="1">IF(B57&lt;=TODAY(),SUMIFS('Days To Done'!$I$3:$I1055,'Days To Done'!$D$3:$D1055,"XS",'Days To Done'!$H$3:$H1055,"&gt;="&amp;$B57,'Days To Done'!$H$3:$H1055,"&lt;="&amp;$C57),"")</f>
        <v/>
      </c>
      <c r="E57" t="str">
        <f ca="1">IF(D57&lt;&gt;"",IF(D57&lt;&gt;0,D57/COUNTIFS('Days To Done'!$D$3:$D1055,"XS",'Days To Done'!$H$3:$H1055,"&gt;="&amp;$B57,'Days To Done'!$H$3:$H1055,"&lt;="&amp;$C57),0),"")</f>
        <v/>
      </c>
      <c r="F57" t="str">
        <f ca="1">IF(B57&lt;=TODAY(),SUMIFS('Days To Done'!$I$3:$I1055,'Days To Done'!$D$3:$D1055,"S",'Days To Done'!$H$3:$H1055,"&gt;="&amp;$B57,'Days To Done'!$H$3:$H1055,"&lt;="&amp;$C57),"")</f>
        <v/>
      </c>
      <c r="G57" t="str">
        <f ca="1">IF(F57&lt;&gt;"",IF(F57&lt;&gt;0,F57/COUNTIFS('Days To Done'!$D$3:$D1055,"S",'Days To Done'!$H$3:$H1055,"&gt;="&amp;$B57,'Days To Done'!$H$3:$H1055,"&lt;="&amp;$C57),0),"")</f>
        <v/>
      </c>
      <c r="H57" t="str">
        <f ca="1">IF(B57&lt;=TODAY(),SUMIFS('Days To Done'!$I$3:$I1055,'Days To Done'!$D$3:$D1055,"M",'Days To Done'!$H$3:$H1055,"&gt;="&amp;$B57,'Days To Done'!$H$3:$H1055,"&lt;="&amp;$C57),"")</f>
        <v/>
      </c>
      <c r="I57" t="str">
        <f ca="1">IF(H57&lt;&gt;"",IF(H57&lt;&gt;0,H57/COUNTIFS('Days To Done'!$D$3:$D1055,"M",'Days To Done'!$H$3:$H1055,"&gt;="&amp;$B57,'Days To Done'!$H$3:$H1055,"&lt;="&amp;$C57),0),"")</f>
        <v/>
      </c>
      <c r="J57" t="str">
        <f ca="1">IF(B57&lt;=TODAY(),SUMIFS('Days To Done'!$I$3:$I1055,'Days To Done'!$D$3:$D1055,"L",'Days To Done'!$H$3:$H1055,"&gt;="&amp;$B57,'Days To Done'!$H$3:$H1055,"&lt;="&amp;$C57),"")</f>
        <v/>
      </c>
      <c r="K57" t="str">
        <f ca="1">IF(J57&lt;&gt;"",IF(J57&lt;&gt;0,J57/COUNTIFS('Days To Done'!$D$3:$D1055,"L",'Days To Done'!$H$3:$H1055,"&gt;="&amp;$B57,'Days To Done'!$H$3:$H1055,"&lt;="&amp;$C57),0),"")</f>
        <v/>
      </c>
      <c r="L57" t="str">
        <f ca="1">IF(B57&lt;=TODAY(),SUMIFS('Days To Done'!$I$3:$I1055,'Days To Done'!$D$3:$D1055,"XL",'Days To Done'!$H$3:$H1055,"&gt;="&amp;$B57,'Days To Done'!$H$3:$H1055,"&lt;="&amp;$C57),"")</f>
        <v/>
      </c>
      <c r="M57" t="str">
        <f ca="1">IF(L57&lt;&gt;"",IF(L57&lt;&gt;0,L57/COUNTIFS('Days To Done'!$D$3:$D1055,"XL",'Days To Done'!$H$3:$H1055,"&gt;="&amp;$B57,'Days To Done'!$H$3:$H1055,"&lt;="&amp;$C57),0),"")</f>
        <v/>
      </c>
    </row>
    <row r="58" spans="1:13" x14ac:dyDescent="0.25">
      <c r="A58" s="4">
        <f t="shared" si="0"/>
        <v>43191</v>
      </c>
      <c r="B58" s="4">
        <v>43191</v>
      </c>
      <c r="C58" s="4">
        <v>43197</v>
      </c>
      <c r="D58" t="str">
        <f ca="1">IF(B58&lt;=TODAY(),SUMIFS('Days To Done'!$I$3:$I1056,'Days To Done'!$D$3:$D1056,"XS",'Days To Done'!$H$3:$H1056,"&gt;="&amp;$B58,'Days To Done'!$H$3:$H1056,"&lt;="&amp;$C58),"")</f>
        <v/>
      </c>
      <c r="E58" t="str">
        <f ca="1">IF(D58&lt;&gt;"",IF(D58&lt;&gt;0,D58/COUNTIFS('Days To Done'!$D$3:$D1056,"XS",'Days To Done'!$H$3:$H1056,"&gt;="&amp;$B58,'Days To Done'!$H$3:$H1056,"&lt;="&amp;$C58),0),"")</f>
        <v/>
      </c>
      <c r="F58" t="str">
        <f ca="1">IF(B58&lt;=TODAY(),SUMIFS('Days To Done'!$I$3:$I1056,'Days To Done'!$D$3:$D1056,"S",'Days To Done'!$H$3:$H1056,"&gt;="&amp;$B58,'Days To Done'!$H$3:$H1056,"&lt;="&amp;$C58),"")</f>
        <v/>
      </c>
      <c r="G58" t="str">
        <f ca="1">IF(F58&lt;&gt;"",IF(F58&lt;&gt;0,F58/COUNTIFS('Days To Done'!$D$3:$D1056,"S",'Days To Done'!$H$3:$H1056,"&gt;="&amp;$B58,'Days To Done'!$H$3:$H1056,"&lt;="&amp;$C58),0),"")</f>
        <v/>
      </c>
      <c r="H58" t="str">
        <f ca="1">IF(B58&lt;=TODAY(),SUMIFS('Days To Done'!$I$3:$I1056,'Days To Done'!$D$3:$D1056,"M",'Days To Done'!$H$3:$H1056,"&gt;="&amp;$B58,'Days To Done'!$H$3:$H1056,"&lt;="&amp;$C58),"")</f>
        <v/>
      </c>
      <c r="I58" t="str">
        <f ca="1">IF(H58&lt;&gt;"",IF(H58&lt;&gt;0,H58/COUNTIFS('Days To Done'!$D$3:$D1056,"M",'Days To Done'!$H$3:$H1056,"&gt;="&amp;$B58,'Days To Done'!$H$3:$H1056,"&lt;="&amp;$C58),0),"")</f>
        <v/>
      </c>
      <c r="J58" t="str">
        <f ca="1">IF(B58&lt;=TODAY(),SUMIFS('Days To Done'!$I$3:$I1056,'Days To Done'!$D$3:$D1056,"L",'Days To Done'!$H$3:$H1056,"&gt;="&amp;$B58,'Days To Done'!$H$3:$H1056,"&lt;="&amp;$C58),"")</f>
        <v/>
      </c>
      <c r="K58" t="str">
        <f ca="1">IF(J58&lt;&gt;"",IF(J58&lt;&gt;0,J58/COUNTIFS('Days To Done'!$D$3:$D1056,"L",'Days To Done'!$H$3:$H1056,"&gt;="&amp;$B58,'Days To Done'!$H$3:$H1056,"&lt;="&amp;$C58),0),"")</f>
        <v/>
      </c>
      <c r="L58" t="str">
        <f ca="1">IF(B58&lt;=TODAY(),SUMIFS('Days To Done'!$I$3:$I1056,'Days To Done'!$D$3:$D1056,"XL",'Days To Done'!$H$3:$H1056,"&gt;="&amp;$B58,'Days To Done'!$H$3:$H1056,"&lt;="&amp;$C58),"")</f>
        <v/>
      </c>
      <c r="M58" t="str">
        <f ca="1">IF(L58&lt;&gt;"",IF(L58&lt;&gt;0,L58/COUNTIFS('Days To Done'!$D$3:$D1056,"XL",'Days To Done'!$H$3:$H1056,"&gt;="&amp;$B58,'Days To Done'!$H$3:$H1056,"&lt;="&amp;$C58),0),"")</f>
        <v/>
      </c>
    </row>
    <row r="59" spans="1:13" x14ac:dyDescent="0.25">
      <c r="A59" s="4">
        <f t="shared" si="0"/>
        <v>43198</v>
      </c>
      <c r="B59" s="4">
        <v>43198</v>
      </c>
      <c r="C59" s="4">
        <v>43204</v>
      </c>
      <c r="D59" t="str">
        <f ca="1">IF(B59&lt;=TODAY(),SUMIFS('Days To Done'!$I$3:$I1057,'Days To Done'!$D$3:$D1057,"XS",'Days To Done'!$H$3:$H1057,"&gt;="&amp;$B59,'Days To Done'!$H$3:$H1057,"&lt;="&amp;$C59),"")</f>
        <v/>
      </c>
      <c r="E59" t="str">
        <f ca="1">IF(D59&lt;&gt;"",IF(D59&lt;&gt;0,D59/COUNTIFS('Days To Done'!$D$3:$D1057,"XS",'Days To Done'!$H$3:$H1057,"&gt;="&amp;$B59,'Days To Done'!$H$3:$H1057,"&lt;="&amp;$C59),0),"")</f>
        <v/>
      </c>
      <c r="F59" t="str">
        <f ca="1">IF(B59&lt;=TODAY(),SUMIFS('Days To Done'!$I$3:$I1057,'Days To Done'!$D$3:$D1057,"S",'Days To Done'!$H$3:$H1057,"&gt;="&amp;$B59,'Days To Done'!$H$3:$H1057,"&lt;="&amp;$C59),"")</f>
        <v/>
      </c>
      <c r="G59" t="str">
        <f ca="1">IF(F59&lt;&gt;"",IF(F59&lt;&gt;0,F59/COUNTIFS('Days To Done'!$D$3:$D1057,"S",'Days To Done'!$H$3:$H1057,"&gt;="&amp;$B59,'Days To Done'!$H$3:$H1057,"&lt;="&amp;$C59),0),"")</f>
        <v/>
      </c>
      <c r="H59" t="str">
        <f ca="1">IF(B59&lt;=TODAY(),SUMIFS('Days To Done'!$I$3:$I1057,'Days To Done'!$D$3:$D1057,"M",'Days To Done'!$H$3:$H1057,"&gt;="&amp;$B59,'Days To Done'!$H$3:$H1057,"&lt;="&amp;$C59),"")</f>
        <v/>
      </c>
      <c r="I59" t="str">
        <f ca="1">IF(H59&lt;&gt;"",IF(H59&lt;&gt;0,H59/COUNTIFS('Days To Done'!$D$3:$D1057,"M",'Days To Done'!$H$3:$H1057,"&gt;="&amp;$B59,'Days To Done'!$H$3:$H1057,"&lt;="&amp;$C59),0),"")</f>
        <v/>
      </c>
      <c r="J59" t="str">
        <f ca="1">IF(B59&lt;=TODAY(),SUMIFS('Days To Done'!$I$3:$I1057,'Days To Done'!$D$3:$D1057,"L",'Days To Done'!$H$3:$H1057,"&gt;="&amp;$B59,'Days To Done'!$H$3:$H1057,"&lt;="&amp;$C59),"")</f>
        <v/>
      </c>
      <c r="K59" t="str">
        <f ca="1">IF(J59&lt;&gt;"",IF(J59&lt;&gt;0,J59/COUNTIFS('Days To Done'!$D$3:$D1057,"L",'Days To Done'!$H$3:$H1057,"&gt;="&amp;$B59,'Days To Done'!$H$3:$H1057,"&lt;="&amp;$C59),0),"")</f>
        <v/>
      </c>
      <c r="L59" t="str">
        <f ca="1">IF(B59&lt;=TODAY(),SUMIFS('Days To Done'!$I$3:$I1057,'Days To Done'!$D$3:$D1057,"XL",'Days To Done'!$H$3:$H1057,"&gt;="&amp;$B59,'Days To Done'!$H$3:$H1057,"&lt;="&amp;$C59),"")</f>
        <v/>
      </c>
      <c r="M59" t="str">
        <f ca="1">IF(L59&lt;&gt;"",IF(L59&lt;&gt;0,L59/COUNTIFS('Days To Done'!$D$3:$D1057,"XL",'Days To Done'!$H$3:$H1057,"&gt;="&amp;$B59,'Days To Done'!$H$3:$H1057,"&lt;="&amp;$C59),0),"")</f>
        <v/>
      </c>
    </row>
    <row r="60" spans="1:13" x14ac:dyDescent="0.25">
      <c r="A60" s="4">
        <f t="shared" si="0"/>
        <v>43205</v>
      </c>
      <c r="B60" s="4">
        <v>43205</v>
      </c>
      <c r="C60" s="4">
        <v>43211</v>
      </c>
      <c r="D60" t="str">
        <f ca="1">IF(B60&lt;=TODAY(),SUMIFS('Days To Done'!$I$3:$I1058,'Days To Done'!$D$3:$D1058,"XS",'Days To Done'!$H$3:$H1058,"&gt;="&amp;$B60,'Days To Done'!$H$3:$H1058,"&lt;="&amp;$C60),"")</f>
        <v/>
      </c>
      <c r="E60" t="str">
        <f ca="1">IF(D60&lt;&gt;"",IF(D60&lt;&gt;0,D60/COUNTIFS('Days To Done'!$D$3:$D1058,"XS",'Days To Done'!$H$3:$H1058,"&gt;="&amp;$B60,'Days To Done'!$H$3:$H1058,"&lt;="&amp;$C60),0),"")</f>
        <v/>
      </c>
      <c r="F60" t="str">
        <f ca="1">IF(B60&lt;=TODAY(),SUMIFS('Days To Done'!$I$3:$I1058,'Days To Done'!$D$3:$D1058,"S",'Days To Done'!$H$3:$H1058,"&gt;="&amp;$B60,'Days To Done'!$H$3:$H1058,"&lt;="&amp;$C60),"")</f>
        <v/>
      </c>
      <c r="G60" t="str">
        <f ca="1">IF(F60&lt;&gt;"",IF(F60&lt;&gt;0,F60/COUNTIFS('Days To Done'!$D$3:$D1058,"S",'Days To Done'!$H$3:$H1058,"&gt;="&amp;$B60,'Days To Done'!$H$3:$H1058,"&lt;="&amp;$C60),0),"")</f>
        <v/>
      </c>
      <c r="H60" t="str">
        <f ca="1">IF(B60&lt;=TODAY(),SUMIFS('Days To Done'!$I$3:$I1058,'Days To Done'!$D$3:$D1058,"M",'Days To Done'!$H$3:$H1058,"&gt;="&amp;$B60,'Days To Done'!$H$3:$H1058,"&lt;="&amp;$C60),"")</f>
        <v/>
      </c>
      <c r="I60" t="str">
        <f ca="1">IF(H60&lt;&gt;"",IF(H60&lt;&gt;0,H60/COUNTIFS('Days To Done'!$D$3:$D1058,"M",'Days To Done'!$H$3:$H1058,"&gt;="&amp;$B60,'Days To Done'!$H$3:$H1058,"&lt;="&amp;$C60),0),"")</f>
        <v/>
      </c>
      <c r="J60" t="str">
        <f ca="1">IF(B60&lt;=TODAY(),SUMIFS('Days To Done'!$I$3:$I1058,'Days To Done'!$D$3:$D1058,"L",'Days To Done'!$H$3:$H1058,"&gt;="&amp;$B60,'Days To Done'!$H$3:$H1058,"&lt;="&amp;$C60),"")</f>
        <v/>
      </c>
      <c r="K60" t="str">
        <f ca="1">IF(J60&lt;&gt;"",IF(J60&lt;&gt;0,J60/COUNTIFS('Days To Done'!$D$3:$D1058,"L",'Days To Done'!$H$3:$H1058,"&gt;="&amp;$B60,'Days To Done'!$H$3:$H1058,"&lt;="&amp;$C60),0),"")</f>
        <v/>
      </c>
      <c r="L60" t="str">
        <f ca="1">IF(B60&lt;=TODAY(),SUMIFS('Days To Done'!$I$3:$I1058,'Days To Done'!$D$3:$D1058,"XL",'Days To Done'!$H$3:$H1058,"&gt;="&amp;$B60,'Days To Done'!$H$3:$H1058,"&lt;="&amp;$C60),"")</f>
        <v/>
      </c>
      <c r="M60" t="str">
        <f ca="1">IF(L60&lt;&gt;"",IF(L60&lt;&gt;0,L60/COUNTIFS('Days To Done'!$D$3:$D1058,"XL",'Days To Done'!$H$3:$H1058,"&gt;="&amp;$B60,'Days To Done'!$H$3:$H1058,"&lt;="&amp;$C60),0),"")</f>
        <v/>
      </c>
    </row>
    <row r="61" spans="1:13" x14ac:dyDescent="0.25">
      <c r="A61" s="4">
        <f t="shared" si="0"/>
        <v>43212</v>
      </c>
      <c r="B61" s="4">
        <v>43212</v>
      </c>
      <c r="C61" s="4">
        <v>43218</v>
      </c>
      <c r="D61" t="str">
        <f ca="1">IF(B61&lt;=TODAY(),SUMIFS('Days To Done'!$I$3:$I1059,'Days To Done'!$D$3:$D1059,"XS",'Days To Done'!$H$3:$H1059,"&gt;="&amp;$B61,'Days To Done'!$H$3:$H1059,"&lt;="&amp;$C61),"")</f>
        <v/>
      </c>
      <c r="E61" t="str">
        <f ca="1">IF(D61&lt;&gt;"",IF(D61&lt;&gt;0,D61/COUNTIFS('Days To Done'!$D$3:$D1059,"XS",'Days To Done'!$H$3:$H1059,"&gt;="&amp;$B61,'Days To Done'!$H$3:$H1059,"&lt;="&amp;$C61),0),"")</f>
        <v/>
      </c>
      <c r="F61" t="str">
        <f ca="1">IF(B61&lt;=TODAY(),SUMIFS('Days To Done'!$I$3:$I1059,'Days To Done'!$D$3:$D1059,"S",'Days To Done'!$H$3:$H1059,"&gt;="&amp;$B61,'Days To Done'!$H$3:$H1059,"&lt;="&amp;$C61),"")</f>
        <v/>
      </c>
      <c r="G61" t="str">
        <f ca="1">IF(F61&lt;&gt;"",IF(F61&lt;&gt;0,F61/COUNTIFS('Days To Done'!$D$3:$D1059,"S",'Days To Done'!$H$3:$H1059,"&gt;="&amp;$B61,'Days To Done'!$H$3:$H1059,"&lt;="&amp;$C61),0),"")</f>
        <v/>
      </c>
      <c r="H61" t="str">
        <f ca="1">IF(B61&lt;=TODAY(),SUMIFS('Days To Done'!$I$3:$I1059,'Days To Done'!$D$3:$D1059,"M",'Days To Done'!$H$3:$H1059,"&gt;="&amp;$B61,'Days To Done'!$H$3:$H1059,"&lt;="&amp;$C61),"")</f>
        <v/>
      </c>
      <c r="I61" t="str">
        <f ca="1">IF(H61&lt;&gt;"",IF(H61&lt;&gt;0,H61/COUNTIFS('Days To Done'!$D$3:$D1059,"M",'Days To Done'!$H$3:$H1059,"&gt;="&amp;$B61,'Days To Done'!$H$3:$H1059,"&lt;="&amp;$C61),0),"")</f>
        <v/>
      </c>
      <c r="J61" t="str">
        <f ca="1">IF(B61&lt;=TODAY(),SUMIFS('Days To Done'!$I$3:$I1059,'Days To Done'!$D$3:$D1059,"L",'Days To Done'!$H$3:$H1059,"&gt;="&amp;$B61,'Days To Done'!$H$3:$H1059,"&lt;="&amp;$C61),"")</f>
        <v/>
      </c>
      <c r="K61" t="str">
        <f ca="1">IF(J61&lt;&gt;"",IF(J61&lt;&gt;0,J61/COUNTIFS('Days To Done'!$D$3:$D1059,"L",'Days To Done'!$H$3:$H1059,"&gt;="&amp;$B61,'Days To Done'!$H$3:$H1059,"&lt;="&amp;$C61),0),"")</f>
        <v/>
      </c>
      <c r="L61" t="str">
        <f ca="1">IF(B61&lt;=TODAY(),SUMIFS('Days To Done'!$I$3:$I1059,'Days To Done'!$D$3:$D1059,"XL",'Days To Done'!$H$3:$H1059,"&gt;="&amp;$B61,'Days To Done'!$H$3:$H1059,"&lt;="&amp;$C61),"")</f>
        <v/>
      </c>
      <c r="M61" t="str">
        <f ca="1">IF(L61&lt;&gt;"",IF(L61&lt;&gt;0,L61/COUNTIFS('Days To Done'!$D$3:$D1059,"XL",'Days To Done'!$H$3:$H1059,"&gt;="&amp;$B61,'Days To Done'!$H$3:$H1059,"&lt;="&amp;$C61),0),"")</f>
        <v/>
      </c>
    </row>
    <row r="62" spans="1:13" x14ac:dyDescent="0.25">
      <c r="A62" s="4">
        <f t="shared" si="0"/>
        <v>43219</v>
      </c>
      <c r="B62" s="4">
        <v>43219</v>
      </c>
      <c r="C62" s="4">
        <v>43225</v>
      </c>
      <c r="D62" t="str">
        <f ca="1">IF(B62&lt;=TODAY(),SUMIFS('Days To Done'!$I$3:$I1060,'Days To Done'!$D$3:$D1060,"XS",'Days To Done'!$H$3:$H1060,"&gt;="&amp;$B62,'Days To Done'!$H$3:$H1060,"&lt;="&amp;$C62),"")</f>
        <v/>
      </c>
      <c r="E62" t="str">
        <f ca="1">IF(D62&lt;&gt;"",IF(D62&lt;&gt;0,D62/COUNTIFS('Days To Done'!$D$3:$D1060,"XS",'Days To Done'!$H$3:$H1060,"&gt;="&amp;$B62,'Days To Done'!$H$3:$H1060,"&lt;="&amp;$C62),0),"")</f>
        <v/>
      </c>
      <c r="F62" t="str">
        <f ca="1">IF(B62&lt;=TODAY(),SUMIFS('Days To Done'!$I$3:$I1060,'Days To Done'!$D$3:$D1060,"S",'Days To Done'!$H$3:$H1060,"&gt;="&amp;$B62,'Days To Done'!$H$3:$H1060,"&lt;="&amp;$C62),"")</f>
        <v/>
      </c>
      <c r="G62" t="str">
        <f ca="1">IF(F62&lt;&gt;"",IF(F62&lt;&gt;0,F62/COUNTIFS('Days To Done'!$D$3:$D1060,"S",'Days To Done'!$H$3:$H1060,"&gt;="&amp;$B62,'Days To Done'!$H$3:$H1060,"&lt;="&amp;$C62),0),"")</f>
        <v/>
      </c>
      <c r="H62" t="str">
        <f ca="1">IF(B62&lt;=TODAY(),SUMIFS('Days To Done'!$I$3:$I1060,'Days To Done'!$D$3:$D1060,"M",'Days To Done'!$H$3:$H1060,"&gt;="&amp;$B62,'Days To Done'!$H$3:$H1060,"&lt;="&amp;$C62),"")</f>
        <v/>
      </c>
      <c r="I62" t="str">
        <f ca="1">IF(H62&lt;&gt;"",IF(H62&lt;&gt;0,H62/COUNTIFS('Days To Done'!$D$3:$D1060,"M",'Days To Done'!$H$3:$H1060,"&gt;="&amp;$B62,'Days To Done'!$H$3:$H1060,"&lt;="&amp;$C62),0),"")</f>
        <v/>
      </c>
      <c r="J62" t="str">
        <f ca="1">IF(B62&lt;=TODAY(),SUMIFS('Days To Done'!$I$3:$I1060,'Days To Done'!$D$3:$D1060,"L",'Days To Done'!$H$3:$H1060,"&gt;="&amp;$B62,'Days To Done'!$H$3:$H1060,"&lt;="&amp;$C62),"")</f>
        <v/>
      </c>
      <c r="K62" t="str">
        <f ca="1">IF(J62&lt;&gt;"",IF(J62&lt;&gt;0,J62/COUNTIFS('Days To Done'!$D$3:$D1060,"L",'Days To Done'!$H$3:$H1060,"&gt;="&amp;$B62,'Days To Done'!$H$3:$H1060,"&lt;="&amp;$C62),0),"")</f>
        <v/>
      </c>
      <c r="L62" t="str">
        <f ca="1">IF(B62&lt;=TODAY(),SUMIFS('Days To Done'!$I$3:$I1060,'Days To Done'!$D$3:$D1060,"XL",'Days To Done'!$H$3:$H1060,"&gt;="&amp;$B62,'Days To Done'!$H$3:$H1060,"&lt;="&amp;$C62),"")</f>
        <v/>
      </c>
      <c r="M62" t="str">
        <f ca="1">IF(L62&lt;&gt;"",IF(L62&lt;&gt;0,L62/COUNTIFS('Days To Done'!$D$3:$D1060,"XL",'Days To Done'!$H$3:$H1060,"&gt;="&amp;$B62,'Days To Done'!$H$3:$H1060,"&lt;="&amp;$C62),0),"")</f>
        <v/>
      </c>
    </row>
    <row r="63" spans="1:13" x14ac:dyDescent="0.25">
      <c r="A63" s="4">
        <f t="shared" si="0"/>
        <v>43226</v>
      </c>
      <c r="B63" s="4">
        <v>43226</v>
      </c>
      <c r="C63" s="4">
        <v>43232</v>
      </c>
      <c r="D63" t="str">
        <f ca="1">IF(B63&lt;=TODAY(),SUMIFS('Days To Done'!$I$3:$I1061,'Days To Done'!$D$3:$D1061,"XS",'Days To Done'!$H$3:$H1061,"&gt;="&amp;$B63,'Days To Done'!$H$3:$H1061,"&lt;="&amp;$C63),"")</f>
        <v/>
      </c>
      <c r="E63" t="str">
        <f ca="1">IF(D63&lt;&gt;"",IF(D63&lt;&gt;0,D63/COUNTIFS('Days To Done'!$D$3:$D1061,"XS",'Days To Done'!$H$3:$H1061,"&gt;="&amp;$B63,'Days To Done'!$H$3:$H1061,"&lt;="&amp;$C63),0),"")</f>
        <v/>
      </c>
      <c r="F63" t="str">
        <f ca="1">IF(B63&lt;=TODAY(),SUMIFS('Days To Done'!$I$3:$I1061,'Days To Done'!$D$3:$D1061,"S",'Days To Done'!$H$3:$H1061,"&gt;="&amp;$B63,'Days To Done'!$H$3:$H1061,"&lt;="&amp;$C63),"")</f>
        <v/>
      </c>
      <c r="G63" t="str">
        <f ca="1">IF(F63&lt;&gt;"",IF(F63&lt;&gt;0,F63/COUNTIFS('Days To Done'!$D$3:$D1061,"S",'Days To Done'!$H$3:$H1061,"&gt;="&amp;$B63,'Days To Done'!$H$3:$H1061,"&lt;="&amp;$C63),0),"")</f>
        <v/>
      </c>
      <c r="H63" t="str">
        <f ca="1">IF(B63&lt;=TODAY(),SUMIFS('Days To Done'!$I$3:$I1061,'Days To Done'!$D$3:$D1061,"M",'Days To Done'!$H$3:$H1061,"&gt;="&amp;$B63,'Days To Done'!$H$3:$H1061,"&lt;="&amp;$C63),"")</f>
        <v/>
      </c>
      <c r="I63" t="str">
        <f ca="1">IF(H63&lt;&gt;"",IF(H63&lt;&gt;0,H63/COUNTIFS('Days To Done'!$D$3:$D1061,"M",'Days To Done'!$H$3:$H1061,"&gt;="&amp;$B63,'Days To Done'!$H$3:$H1061,"&lt;="&amp;$C63),0),"")</f>
        <v/>
      </c>
      <c r="J63" t="str">
        <f ca="1">IF(B63&lt;=TODAY(),SUMIFS('Days To Done'!$I$3:$I1061,'Days To Done'!$D$3:$D1061,"L",'Days To Done'!$H$3:$H1061,"&gt;="&amp;$B63,'Days To Done'!$H$3:$H1061,"&lt;="&amp;$C63),"")</f>
        <v/>
      </c>
      <c r="K63" t="str">
        <f ca="1">IF(J63&lt;&gt;"",IF(J63&lt;&gt;0,J63/COUNTIFS('Days To Done'!$D$3:$D1061,"L",'Days To Done'!$H$3:$H1061,"&gt;="&amp;$B63,'Days To Done'!$H$3:$H1061,"&lt;="&amp;$C63),0),"")</f>
        <v/>
      </c>
      <c r="L63" t="str">
        <f ca="1">IF(B63&lt;=TODAY(),SUMIFS('Days To Done'!$I$3:$I1061,'Days To Done'!$D$3:$D1061,"XL",'Days To Done'!$H$3:$H1061,"&gt;="&amp;$B63,'Days To Done'!$H$3:$H1061,"&lt;="&amp;$C63),"")</f>
        <v/>
      </c>
      <c r="M63" t="str">
        <f ca="1">IF(L63&lt;&gt;"",IF(L63&lt;&gt;0,L63/COUNTIFS('Days To Done'!$D$3:$D1061,"XL",'Days To Done'!$H$3:$H1061,"&gt;="&amp;$B63,'Days To Done'!$H$3:$H1061,"&lt;="&amp;$C63),0),"")</f>
        <v/>
      </c>
    </row>
    <row r="64" spans="1:13" x14ac:dyDescent="0.25">
      <c r="A64" s="4">
        <f t="shared" si="0"/>
        <v>43233</v>
      </c>
      <c r="B64" s="4">
        <v>43233</v>
      </c>
      <c r="C64" s="4">
        <v>43239</v>
      </c>
      <c r="D64" t="str">
        <f ca="1">IF(B64&lt;=TODAY(),SUMIFS('Days To Done'!$I$3:$I1062,'Days To Done'!$D$3:$D1062,"XS",'Days To Done'!$H$3:$H1062,"&gt;="&amp;$B64,'Days To Done'!$H$3:$H1062,"&lt;="&amp;$C64),"")</f>
        <v/>
      </c>
      <c r="E64" t="str">
        <f ca="1">IF(D64&lt;&gt;"",IF(D64&lt;&gt;0,D64/COUNTIFS('Days To Done'!$D$3:$D1062,"XS",'Days To Done'!$H$3:$H1062,"&gt;="&amp;$B64,'Days To Done'!$H$3:$H1062,"&lt;="&amp;$C64),0),"")</f>
        <v/>
      </c>
      <c r="F64" t="str">
        <f ca="1">IF(B64&lt;=TODAY(),SUMIFS('Days To Done'!$I$3:$I1062,'Days To Done'!$D$3:$D1062,"S",'Days To Done'!$H$3:$H1062,"&gt;="&amp;$B64,'Days To Done'!$H$3:$H1062,"&lt;="&amp;$C64),"")</f>
        <v/>
      </c>
      <c r="G64" t="str">
        <f ca="1">IF(F64&lt;&gt;"",IF(F64&lt;&gt;0,F64/COUNTIFS('Days To Done'!$D$3:$D1062,"S",'Days To Done'!$H$3:$H1062,"&gt;="&amp;$B64,'Days To Done'!$H$3:$H1062,"&lt;="&amp;$C64),0),"")</f>
        <v/>
      </c>
      <c r="H64" t="str">
        <f ca="1">IF(B64&lt;=TODAY(),SUMIFS('Days To Done'!$I$3:$I1062,'Days To Done'!$D$3:$D1062,"M",'Days To Done'!$H$3:$H1062,"&gt;="&amp;$B64,'Days To Done'!$H$3:$H1062,"&lt;="&amp;$C64),"")</f>
        <v/>
      </c>
      <c r="I64" t="str">
        <f ca="1">IF(H64&lt;&gt;"",IF(H64&lt;&gt;0,H64/COUNTIFS('Days To Done'!$D$3:$D1062,"M",'Days To Done'!$H$3:$H1062,"&gt;="&amp;$B64,'Days To Done'!$H$3:$H1062,"&lt;="&amp;$C64),0),"")</f>
        <v/>
      </c>
      <c r="J64" t="str">
        <f ca="1">IF(B64&lt;=TODAY(),SUMIFS('Days To Done'!$I$3:$I1062,'Days To Done'!$D$3:$D1062,"L",'Days To Done'!$H$3:$H1062,"&gt;="&amp;$B64,'Days To Done'!$H$3:$H1062,"&lt;="&amp;$C64),"")</f>
        <v/>
      </c>
      <c r="K64" t="str">
        <f ca="1">IF(J64&lt;&gt;"",IF(J64&lt;&gt;0,J64/COUNTIFS('Days To Done'!$D$3:$D1062,"L",'Days To Done'!$H$3:$H1062,"&gt;="&amp;$B64,'Days To Done'!$H$3:$H1062,"&lt;="&amp;$C64),0),"")</f>
        <v/>
      </c>
      <c r="L64" t="str">
        <f ca="1">IF(B64&lt;=TODAY(),SUMIFS('Days To Done'!$I$3:$I1062,'Days To Done'!$D$3:$D1062,"XL",'Days To Done'!$H$3:$H1062,"&gt;="&amp;$B64,'Days To Done'!$H$3:$H1062,"&lt;="&amp;$C64),"")</f>
        <v/>
      </c>
      <c r="M64" t="str">
        <f ca="1">IF(L64&lt;&gt;"",IF(L64&lt;&gt;0,L64/COUNTIFS('Days To Done'!$D$3:$D1062,"XL",'Days To Done'!$H$3:$H1062,"&gt;="&amp;$B64,'Days To Done'!$H$3:$H1062,"&lt;="&amp;$C64),0),"")</f>
        <v/>
      </c>
    </row>
    <row r="65" spans="1:13" x14ac:dyDescent="0.25">
      <c r="A65" s="4">
        <f t="shared" si="0"/>
        <v>43240</v>
      </c>
      <c r="B65" s="4">
        <v>43240</v>
      </c>
      <c r="C65" s="4">
        <v>43246</v>
      </c>
      <c r="D65" t="str">
        <f ca="1">IF(B65&lt;=TODAY(),SUMIFS('Days To Done'!$I$3:$I1063,'Days To Done'!$D$3:$D1063,"XS",'Days To Done'!$H$3:$H1063,"&gt;="&amp;$B65,'Days To Done'!$H$3:$H1063,"&lt;="&amp;$C65),"")</f>
        <v/>
      </c>
      <c r="E65" t="str">
        <f ca="1">IF(D65&lt;&gt;"",IF(D65&lt;&gt;0,D65/COUNTIFS('Days To Done'!$D$3:$D1063,"XS",'Days To Done'!$H$3:$H1063,"&gt;="&amp;$B65,'Days To Done'!$H$3:$H1063,"&lt;="&amp;$C65),0),"")</f>
        <v/>
      </c>
      <c r="F65" t="str">
        <f ca="1">IF(B65&lt;=TODAY(),SUMIFS('Days To Done'!$I$3:$I1063,'Days To Done'!$D$3:$D1063,"S",'Days To Done'!$H$3:$H1063,"&gt;="&amp;$B65,'Days To Done'!$H$3:$H1063,"&lt;="&amp;$C65),"")</f>
        <v/>
      </c>
      <c r="G65" t="str">
        <f ca="1">IF(F65&lt;&gt;"",IF(F65&lt;&gt;0,F65/COUNTIFS('Days To Done'!$D$3:$D1063,"S",'Days To Done'!$H$3:$H1063,"&gt;="&amp;$B65,'Days To Done'!$H$3:$H1063,"&lt;="&amp;$C65),0),"")</f>
        <v/>
      </c>
      <c r="H65" t="str">
        <f ca="1">IF(B65&lt;=TODAY(),SUMIFS('Days To Done'!$I$3:$I1063,'Days To Done'!$D$3:$D1063,"M",'Days To Done'!$H$3:$H1063,"&gt;="&amp;$B65,'Days To Done'!$H$3:$H1063,"&lt;="&amp;$C65),"")</f>
        <v/>
      </c>
      <c r="I65" t="str">
        <f ca="1">IF(H65&lt;&gt;"",IF(H65&lt;&gt;0,H65/COUNTIFS('Days To Done'!$D$3:$D1063,"M",'Days To Done'!$H$3:$H1063,"&gt;="&amp;$B65,'Days To Done'!$H$3:$H1063,"&lt;="&amp;$C65),0),"")</f>
        <v/>
      </c>
      <c r="J65" t="str">
        <f ca="1">IF(B65&lt;=TODAY(),SUMIFS('Days To Done'!$I$3:$I1063,'Days To Done'!$D$3:$D1063,"L",'Days To Done'!$H$3:$H1063,"&gt;="&amp;$B65,'Days To Done'!$H$3:$H1063,"&lt;="&amp;$C65),"")</f>
        <v/>
      </c>
      <c r="K65" t="str">
        <f ca="1">IF(J65&lt;&gt;"",IF(J65&lt;&gt;0,J65/COUNTIFS('Days To Done'!$D$3:$D1063,"L",'Days To Done'!$H$3:$H1063,"&gt;="&amp;$B65,'Days To Done'!$H$3:$H1063,"&lt;="&amp;$C65),0),"")</f>
        <v/>
      </c>
      <c r="L65" t="str">
        <f ca="1">IF(B65&lt;=TODAY(),SUMIFS('Days To Done'!$I$3:$I1063,'Days To Done'!$D$3:$D1063,"XL",'Days To Done'!$H$3:$H1063,"&gt;="&amp;$B65,'Days To Done'!$H$3:$H1063,"&lt;="&amp;$C65),"")</f>
        <v/>
      </c>
      <c r="M65" t="str">
        <f ca="1">IF(L65&lt;&gt;"",IF(L65&lt;&gt;0,L65/COUNTIFS('Days To Done'!$D$3:$D1063,"XL",'Days To Done'!$H$3:$H1063,"&gt;="&amp;$B65,'Days To Done'!$H$3:$H1063,"&lt;="&amp;$C65),0),"")</f>
        <v/>
      </c>
    </row>
    <row r="66" spans="1:13" x14ac:dyDescent="0.25">
      <c r="A66" s="4">
        <f t="shared" si="0"/>
        <v>43247</v>
      </c>
      <c r="B66" s="4">
        <v>43247</v>
      </c>
      <c r="C66" s="4">
        <v>43253</v>
      </c>
      <c r="D66" t="str">
        <f ca="1">IF(B66&lt;=TODAY(),SUMIFS('Days To Done'!$I$3:$I1064,'Days To Done'!$D$3:$D1064,"XS",'Days To Done'!$H$3:$H1064,"&gt;="&amp;$B66,'Days To Done'!$H$3:$H1064,"&lt;="&amp;$C66),"")</f>
        <v/>
      </c>
      <c r="E66" t="str">
        <f ca="1">IF(D66&lt;&gt;"",IF(D66&lt;&gt;0,D66/COUNTIFS('Days To Done'!$D$3:$D1064,"XS",'Days To Done'!$H$3:$H1064,"&gt;="&amp;$B66,'Days To Done'!$H$3:$H1064,"&lt;="&amp;$C66),0),"")</f>
        <v/>
      </c>
      <c r="F66" t="str">
        <f ca="1">IF(B66&lt;=TODAY(),SUMIFS('Days To Done'!$I$3:$I1064,'Days To Done'!$D$3:$D1064,"S",'Days To Done'!$H$3:$H1064,"&gt;="&amp;$B66,'Days To Done'!$H$3:$H1064,"&lt;="&amp;$C66),"")</f>
        <v/>
      </c>
      <c r="G66" t="str">
        <f ca="1">IF(F66&lt;&gt;"",IF(F66&lt;&gt;0,F66/COUNTIFS('Days To Done'!$D$3:$D1064,"S",'Days To Done'!$H$3:$H1064,"&gt;="&amp;$B66,'Days To Done'!$H$3:$H1064,"&lt;="&amp;$C66),0),"")</f>
        <v/>
      </c>
      <c r="H66" t="str">
        <f ca="1">IF(B66&lt;=TODAY(),SUMIFS('Days To Done'!$I$3:$I1064,'Days To Done'!$D$3:$D1064,"M",'Days To Done'!$H$3:$H1064,"&gt;="&amp;$B66,'Days To Done'!$H$3:$H1064,"&lt;="&amp;$C66),"")</f>
        <v/>
      </c>
      <c r="I66" t="str">
        <f ca="1">IF(H66&lt;&gt;"",IF(H66&lt;&gt;0,H66/COUNTIFS('Days To Done'!$D$3:$D1064,"M",'Days To Done'!$H$3:$H1064,"&gt;="&amp;$B66,'Days To Done'!$H$3:$H1064,"&lt;="&amp;$C66),0),"")</f>
        <v/>
      </c>
      <c r="J66" t="str">
        <f ca="1">IF(B66&lt;=TODAY(),SUMIFS('Days To Done'!$I$3:$I1064,'Days To Done'!$D$3:$D1064,"L",'Days To Done'!$H$3:$H1064,"&gt;="&amp;$B66,'Days To Done'!$H$3:$H1064,"&lt;="&amp;$C66),"")</f>
        <v/>
      </c>
      <c r="K66" t="str">
        <f ca="1">IF(J66&lt;&gt;"",IF(J66&lt;&gt;0,J66/COUNTIFS('Days To Done'!$D$3:$D1064,"L",'Days To Done'!$H$3:$H1064,"&gt;="&amp;$B66,'Days To Done'!$H$3:$H1064,"&lt;="&amp;$C66),0),"")</f>
        <v/>
      </c>
      <c r="L66" t="str">
        <f ca="1">IF(B66&lt;=TODAY(),SUMIFS('Days To Done'!$I$3:$I1064,'Days To Done'!$D$3:$D1064,"XL",'Days To Done'!$H$3:$H1064,"&gt;="&amp;$B66,'Days To Done'!$H$3:$H1064,"&lt;="&amp;$C66),"")</f>
        <v/>
      </c>
      <c r="M66" t="str">
        <f ca="1">IF(L66&lt;&gt;"",IF(L66&lt;&gt;0,L66/COUNTIFS('Days To Done'!$D$3:$D1064,"XL",'Days To Done'!$H$3:$H1064,"&gt;="&amp;$B66,'Days To Done'!$H$3:$H1064,"&lt;="&amp;$C66),0),"")</f>
        <v/>
      </c>
    </row>
    <row r="67" spans="1:13" x14ac:dyDescent="0.25">
      <c r="A67" s="4">
        <f t="shared" si="0"/>
        <v>43254</v>
      </c>
      <c r="B67" s="4">
        <v>43254</v>
      </c>
      <c r="C67" s="4">
        <v>43260</v>
      </c>
      <c r="D67" t="str">
        <f ca="1">IF(B67&lt;=TODAY(),SUMIFS('Days To Done'!$I$3:$I1065,'Days To Done'!$D$3:$D1065,"XS",'Days To Done'!$H$3:$H1065,"&gt;="&amp;$B67,'Days To Done'!$H$3:$H1065,"&lt;="&amp;$C67),"")</f>
        <v/>
      </c>
      <c r="E67" t="str">
        <f ca="1">IF(D67&lt;&gt;"",IF(D67&lt;&gt;0,D67/COUNTIFS('Days To Done'!$D$3:$D1065,"XS",'Days To Done'!$H$3:$H1065,"&gt;="&amp;$B67,'Days To Done'!$H$3:$H1065,"&lt;="&amp;$C67),0),"")</f>
        <v/>
      </c>
      <c r="F67" t="str">
        <f ca="1">IF(B67&lt;=TODAY(),SUMIFS('Days To Done'!$I$3:$I1065,'Days To Done'!$D$3:$D1065,"S",'Days To Done'!$H$3:$H1065,"&gt;="&amp;$B67,'Days To Done'!$H$3:$H1065,"&lt;="&amp;$C67),"")</f>
        <v/>
      </c>
      <c r="G67" t="str">
        <f ca="1">IF(F67&lt;&gt;"",IF(F67&lt;&gt;0,F67/COUNTIFS('Days To Done'!$D$3:$D1065,"S",'Days To Done'!$H$3:$H1065,"&gt;="&amp;$B67,'Days To Done'!$H$3:$H1065,"&lt;="&amp;$C67),0),"")</f>
        <v/>
      </c>
      <c r="H67" t="str">
        <f ca="1">IF(B67&lt;=TODAY(),SUMIFS('Days To Done'!$I$3:$I1065,'Days To Done'!$D$3:$D1065,"M",'Days To Done'!$H$3:$H1065,"&gt;="&amp;$B67,'Days To Done'!$H$3:$H1065,"&lt;="&amp;$C67),"")</f>
        <v/>
      </c>
      <c r="I67" t="str">
        <f ca="1">IF(H67&lt;&gt;"",IF(H67&lt;&gt;0,H67/COUNTIFS('Days To Done'!$D$3:$D1065,"M",'Days To Done'!$H$3:$H1065,"&gt;="&amp;$B67,'Days To Done'!$H$3:$H1065,"&lt;="&amp;$C67),0),"")</f>
        <v/>
      </c>
      <c r="J67" t="str">
        <f ca="1">IF(B67&lt;=TODAY(),SUMIFS('Days To Done'!$I$3:$I1065,'Days To Done'!$D$3:$D1065,"L",'Days To Done'!$H$3:$H1065,"&gt;="&amp;$B67,'Days To Done'!$H$3:$H1065,"&lt;="&amp;$C67),"")</f>
        <v/>
      </c>
      <c r="K67" t="str">
        <f ca="1">IF(J67&lt;&gt;"",IF(J67&lt;&gt;0,J67/COUNTIFS('Days To Done'!$D$3:$D1065,"L",'Days To Done'!$H$3:$H1065,"&gt;="&amp;$B67,'Days To Done'!$H$3:$H1065,"&lt;="&amp;$C67),0),"")</f>
        <v/>
      </c>
      <c r="L67" t="str">
        <f ca="1">IF(B67&lt;=TODAY(),SUMIFS('Days To Done'!$I$3:$I1065,'Days To Done'!$D$3:$D1065,"XL",'Days To Done'!$H$3:$H1065,"&gt;="&amp;$B67,'Days To Done'!$H$3:$H1065,"&lt;="&amp;$C67),"")</f>
        <v/>
      </c>
      <c r="M67" t="str">
        <f ca="1">IF(L67&lt;&gt;"",IF(L67&lt;&gt;0,L67/COUNTIFS('Days To Done'!$D$3:$D1065,"XL",'Days To Done'!$H$3:$H1065,"&gt;="&amp;$B67,'Days To Done'!$H$3:$H1065,"&lt;="&amp;$C67),0),"")</f>
        <v/>
      </c>
    </row>
    <row r="68" spans="1:13" x14ac:dyDescent="0.25">
      <c r="A68" s="4">
        <f t="shared" ref="A68:A131" si="1">B68</f>
        <v>43261</v>
      </c>
      <c r="B68" s="4">
        <v>43261</v>
      </c>
      <c r="C68" s="4">
        <v>43267</v>
      </c>
      <c r="D68" t="str">
        <f ca="1">IF(B68&lt;=TODAY(),SUMIFS('Days To Done'!$I$3:$I1066,'Days To Done'!$D$3:$D1066,"XS",'Days To Done'!$H$3:$H1066,"&gt;="&amp;$B68,'Days To Done'!$H$3:$H1066,"&lt;="&amp;$C68),"")</f>
        <v/>
      </c>
      <c r="E68" t="str">
        <f ca="1">IF(D68&lt;&gt;"",IF(D68&lt;&gt;0,D68/COUNTIFS('Days To Done'!$D$3:$D1066,"XS",'Days To Done'!$H$3:$H1066,"&gt;="&amp;$B68,'Days To Done'!$H$3:$H1066,"&lt;="&amp;$C68),0),"")</f>
        <v/>
      </c>
      <c r="F68" t="str">
        <f ca="1">IF(B68&lt;=TODAY(),SUMIFS('Days To Done'!$I$3:$I1066,'Days To Done'!$D$3:$D1066,"S",'Days To Done'!$H$3:$H1066,"&gt;="&amp;$B68,'Days To Done'!$H$3:$H1066,"&lt;="&amp;$C68),"")</f>
        <v/>
      </c>
      <c r="G68" t="str">
        <f ca="1">IF(F68&lt;&gt;"",IF(F68&lt;&gt;0,F68/COUNTIFS('Days To Done'!$D$3:$D1066,"S",'Days To Done'!$H$3:$H1066,"&gt;="&amp;$B68,'Days To Done'!$H$3:$H1066,"&lt;="&amp;$C68),0),"")</f>
        <v/>
      </c>
      <c r="H68" t="str">
        <f ca="1">IF(B68&lt;=TODAY(),SUMIFS('Days To Done'!$I$3:$I1066,'Days To Done'!$D$3:$D1066,"M",'Days To Done'!$H$3:$H1066,"&gt;="&amp;$B68,'Days To Done'!$H$3:$H1066,"&lt;="&amp;$C68),"")</f>
        <v/>
      </c>
      <c r="I68" t="str">
        <f ca="1">IF(H68&lt;&gt;"",IF(H68&lt;&gt;0,H68/COUNTIFS('Days To Done'!$D$3:$D1066,"M",'Days To Done'!$H$3:$H1066,"&gt;="&amp;$B68,'Days To Done'!$H$3:$H1066,"&lt;="&amp;$C68),0),"")</f>
        <v/>
      </c>
      <c r="J68" t="str">
        <f ca="1">IF(B68&lt;=TODAY(),SUMIFS('Days To Done'!$I$3:$I1066,'Days To Done'!$D$3:$D1066,"L",'Days To Done'!$H$3:$H1066,"&gt;="&amp;$B68,'Days To Done'!$H$3:$H1066,"&lt;="&amp;$C68),"")</f>
        <v/>
      </c>
      <c r="K68" t="str">
        <f ca="1">IF(J68&lt;&gt;"",IF(J68&lt;&gt;0,J68/COUNTIFS('Days To Done'!$D$3:$D1066,"L",'Days To Done'!$H$3:$H1066,"&gt;="&amp;$B68,'Days To Done'!$H$3:$H1066,"&lt;="&amp;$C68),0),"")</f>
        <v/>
      </c>
      <c r="L68" t="str">
        <f ca="1">IF(B68&lt;=TODAY(),SUMIFS('Days To Done'!$I$3:$I1066,'Days To Done'!$D$3:$D1066,"XL",'Days To Done'!$H$3:$H1066,"&gt;="&amp;$B68,'Days To Done'!$H$3:$H1066,"&lt;="&amp;$C68),"")</f>
        <v/>
      </c>
      <c r="M68" t="str">
        <f ca="1">IF(L68&lt;&gt;"",IF(L68&lt;&gt;0,L68/COUNTIFS('Days To Done'!$D$3:$D1066,"XL",'Days To Done'!$H$3:$H1066,"&gt;="&amp;$B68,'Days To Done'!$H$3:$H1066,"&lt;="&amp;$C68),0),"")</f>
        <v/>
      </c>
    </row>
    <row r="69" spans="1:13" x14ac:dyDescent="0.25">
      <c r="A69" s="4">
        <f t="shared" si="1"/>
        <v>43268</v>
      </c>
      <c r="B69" s="4">
        <v>43268</v>
      </c>
      <c r="C69" s="4">
        <v>43274</v>
      </c>
      <c r="D69" t="str">
        <f ca="1">IF(B69&lt;=TODAY(),SUMIFS('Days To Done'!$I$3:$I1067,'Days To Done'!$D$3:$D1067,"XS",'Days To Done'!$H$3:$H1067,"&gt;="&amp;$B69,'Days To Done'!$H$3:$H1067,"&lt;="&amp;$C69),"")</f>
        <v/>
      </c>
      <c r="E69" t="str">
        <f ca="1">IF(D69&lt;&gt;"",IF(D69&lt;&gt;0,D69/COUNTIFS('Days To Done'!$D$3:$D1067,"XS",'Days To Done'!$H$3:$H1067,"&gt;="&amp;$B69,'Days To Done'!$H$3:$H1067,"&lt;="&amp;$C69),0),"")</f>
        <v/>
      </c>
      <c r="F69" t="str">
        <f ca="1">IF(B69&lt;=TODAY(),SUMIFS('Days To Done'!$I$3:$I1067,'Days To Done'!$D$3:$D1067,"S",'Days To Done'!$H$3:$H1067,"&gt;="&amp;$B69,'Days To Done'!$H$3:$H1067,"&lt;="&amp;$C69),"")</f>
        <v/>
      </c>
      <c r="G69" t="str">
        <f ca="1">IF(F69&lt;&gt;"",IF(F69&lt;&gt;0,F69/COUNTIFS('Days To Done'!$D$3:$D1067,"S",'Days To Done'!$H$3:$H1067,"&gt;="&amp;$B69,'Days To Done'!$H$3:$H1067,"&lt;="&amp;$C69),0),"")</f>
        <v/>
      </c>
      <c r="H69" t="str">
        <f ca="1">IF(B69&lt;=TODAY(),SUMIFS('Days To Done'!$I$3:$I1067,'Days To Done'!$D$3:$D1067,"M",'Days To Done'!$H$3:$H1067,"&gt;="&amp;$B69,'Days To Done'!$H$3:$H1067,"&lt;="&amp;$C69),"")</f>
        <v/>
      </c>
      <c r="I69" t="str">
        <f ca="1">IF(H69&lt;&gt;"",IF(H69&lt;&gt;0,H69/COUNTIFS('Days To Done'!$D$3:$D1067,"M",'Days To Done'!$H$3:$H1067,"&gt;="&amp;$B69,'Days To Done'!$H$3:$H1067,"&lt;="&amp;$C69),0),"")</f>
        <v/>
      </c>
      <c r="J69" t="str">
        <f ca="1">IF(B69&lt;=TODAY(),SUMIFS('Days To Done'!$I$3:$I1067,'Days To Done'!$D$3:$D1067,"L",'Days To Done'!$H$3:$H1067,"&gt;="&amp;$B69,'Days To Done'!$H$3:$H1067,"&lt;="&amp;$C69),"")</f>
        <v/>
      </c>
      <c r="K69" t="str">
        <f ca="1">IF(J69&lt;&gt;"",IF(J69&lt;&gt;0,J69/COUNTIFS('Days To Done'!$D$3:$D1067,"L",'Days To Done'!$H$3:$H1067,"&gt;="&amp;$B69,'Days To Done'!$H$3:$H1067,"&lt;="&amp;$C69),0),"")</f>
        <v/>
      </c>
      <c r="L69" t="str">
        <f ca="1">IF(B69&lt;=TODAY(),SUMIFS('Days To Done'!$I$3:$I1067,'Days To Done'!$D$3:$D1067,"XL",'Days To Done'!$H$3:$H1067,"&gt;="&amp;$B69,'Days To Done'!$H$3:$H1067,"&lt;="&amp;$C69),"")</f>
        <v/>
      </c>
      <c r="M69" t="str">
        <f ca="1">IF(L69&lt;&gt;"",IF(L69&lt;&gt;0,L69/COUNTIFS('Days To Done'!$D$3:$D1067,"XL",'Days To Done'!$H$3:$H1067,"&gt;="&amp;$B69,'Days To Done'!$H$3:$H1067,"&lt;="&amp;$C69),0),"")</f>
        <v/>
      </c>
    </row>
    <row r="70" spans="1:13" x14ac:dyDescent="0.25">
      <c r="A70" s="4">
        <f t="shared" si="1"/>
        <v>43275</v>
      </c>
      <c r="B70" s="4">
        <v>43275</v>
      </c>
      <c r="C70" s="4">
        <v>43281</v>
      </c>
      <c r="D70" t="str">
        <f ca="1">IF(B70&lt;=TODAY(),SUMIFS('Days To Done'!$I$3:$I1068,'Days To Done'!$D$3:$D1068,"XS",'Days To Done'!$H$3:$H1068,"&gt;="&amp;$B70,'Days To Done'!$H$3:$H1068,"&lt;="&amp;$C70),"")</f>
        <v/>
      </c>
      <c r="E70" t="str">
        <f ca="1">IF(D70&lt;&gt;"",IF(D70&lt;&gt;0,D70/COUNTIFS('Days To Done'!$D$3:$D1068,"XS",'Days To Done'!$H$3:$H1068,"&gt;="&amp;$B70,'Days To Done'!$H$3:$H1068,"&lt;="&amp;$C70),0),"")</f>
        <v/>
      </c>
      <c r="F70" t="str">
        <f ca="1">IF(B70&lt;=TODAY(),SUMIFS('Days To Done'!$I$3:$I1068,'Days To Done'!$D$3:$D1068,"S",'Days To Done'!$H$3:$H1068,"&gt;="&amp;$B70,'Days To Done'!$H$3:$H1068,"&lt;="&amp;$C70),"")</f>
        <v/>
      </c>
      <c r="G70" t="str">
        <f ca="1">IF(F70&lt;&gt;"",IF(F70&lt;&gt;0,F70/COUNTIFS('Days To Done'!$D$3:$D1068,"S",'Days To Done'!$H$3:$H1068,"&gt;="&amp;$B70,'Days To Done'!$H$3:$H1068,"&lt;="&amp;$C70),0),"")</f>
        <v/>
      </c>
      <c r="H70" t="str">
        <f ca="1">IF(B70&lt;=TODAY(),SUMIFS('Days To Done'!$I$3:$I1068,'Days To Done'!$D$3:$D1068,"M",'Days To Done'!$H$3:$H1068,"&gt;="&amp;$B70,'Days To Done'!$H$3:$H1068,"&lt;="&amp;$C70),"")</f>
        <v/>
      </c>
      <c r="I70" t="str">
        <f ca="1">IF(H70&lt;&gt;"",IF(H70&lt;&gt;0,H70/COUNTIFS('Days To Done'!$D$3:$D1068,"M",'Days To Done'!$H$3:$H1068,"&gt;="&amp;$B70,'Days To Done'!$H$3:$H1068,"&lt;="&amp;$C70),0),"")</f>
        <v/>
      </c>
      <c r="J70" t="str">
        <f ca="1">IF(B70&lt;=TODAY(),SUMIFS('Days To Done'!$I$3:$I1068,'Days To Done'!$D$3:$D1068,"L",'Days To Done'!$H$3:$H1068,"&gt;="&amp;$B70,'Days To Done'!$H$3:$H1068,"&lt;="&amp;$C70),"")</f>
        <v/>
      </c>
      <c r="K70" t="str">
        <f ca="1">IF(J70&lt;&gt;"",IF(J70&lt;&gt;0,J70/COUNTIFS('Days To Done'!$D$3:$D1068,"L",'Days To Done'!$H$3:$H1068,"&gt;="&amp;$B70,'Days To Done'!$H$3:$H1068,"&lt;="&amp;$C70),0),"")</f>
        <v/>
      </c>
      <c r="L70" t="str">
        <f ca="1">IF(B70&lt;=TODAY(),SUMIFS('Days To Done'!$I$3:$I1068,'Days To Done'!$D$3:$D1068,"XL",'Days To Done'!$H$3:$H1068,"&gt;="&amp;$B70,'Days To Done'!$H$3:$H1068,"&lt;="&amp;$C70),"")</f>
        <v/>
      </c>
      <c r="M70" t="str">
        <f ca="1">IF(L70&lt;&gt;"",IF(L70&lt;&gt;0,L70/COUNTIFS('Days To Done'!$D$3:$D1068,"XL",'Days To Done'!$H$3:$H1068,"&gt;="&amp;$B70,'Days To Done'!$H$3:$H1068,"&lt;="&amp;$C70),0),"")</f>
        <v/>
      </c>
    </row>
    <row r="71" spans="1:13" x14ac:dyDescent="0.25">
      <c r="A71" s="4">
        <f t="shared" si="1"/>
        <v>43282</v>
      </c>
      <c r="B71" s="4">
        <v>43282</v>
      </c>
      <c r="C71" s="4">
        <v>43288</v>
      </c>
      <c r="D71" t="str">
        <f ca="1">IF(B71&lt;=TODAY(),SUMIFS('Days To Done'!$I$3:$I1069,'Days To Done'!$D$3:$D1069,"XS",'Days To Done'!$H$3:$H1069,"&gt;="&amp;$B71,'Days To Done'!$H$3:$H1069,"&lt;="&amp;$C71),"")</f>
        <v/>
      </c>
      <c r="E71" t="str">
        <f ca="1">IF(D71&lt;&gt;"",IF(D71&lt;&gt;0,D71/COUNTIFS('Days To Done'!$D$3:$D1069,"XS",'Days To Done'!$H$3:$H1069,"&gt;="&amp;$B71,'Days To Done'!$H$3:$H1069,"&lt;="&amp;$C71),0),"")</f>
        <v/>
      </c>
      <c r="F71" t="str">
        <f ca="1">IF(B71&lt;=TODAY(),SUMIFS('Days To Done'!$I$3:$I1069,'Days To Done'!$D$3:$D1069,"S",'Days To Done'!$H$3:$H1069,"&gt;="&amp;$B71,'Days To Done'!$H$3:$H1069,"&lt;="&amp;$C71),"")</f>
        <v/>
      </c>
      <c r="G71" t="str">
        <f ca="1">IF(F71&lt;&gt;"",IF(F71&lt;&gt;0,F71/COUNTIFS('Days To Done'!$D$3:$D1069,"S",'Days To Done'!$H$3:$H1069,"&gt;="&amp;$B71,'Days To Done'!$H$3:$H1069,"&lt;="&amp;$C71),0),"")</f>
        <v/>
      </c>
      <c r="H71" t="str">
        <f ca="1">IF(B71&lt;=TODAY(),SUMIFS('Days To Done'!$I$3:$I1069,'Days To Done'!$D$3:$D1069,"M",'Days To Done'!$H$3:$H1069,"&gt;="&amp;$B71,'Days To Done'!$H$3:$H1069,"&lt;="&amp;$C71),"")</f>
        <v/>
      </c>
      <c r="I71" t="str">
        <f ca="1">IF(H71&lt;&gt;"",IF(H71&lt;&gt;0,H71/COUNTIFS('Days To Done'!$D$3:$D1069,"M",'Days To Done'!$H$3:$H1069,"&gt;="&amp;$B71,'Days To Done'!$H$3:$H1069,"&lt;="&amp;$C71),0),"")</f>
        <v/>
      </c>
      <c r="J71" t="str">
        <f ca="1">IF(B71&lt;=TODAY(),SUMIFS('Days To Done'!$I$3:$I1069,'Days To Done'!$D$3:$D1069,"L",'Days To Done'!$H$3:$H1069,"&gt;="&amp;$B71,'Days To Done'!$H$3:$H1069,"&lt;="&amp;$C71),"")</f>
        <v/>
      </c>
      <c r="K71" t="str">
        <f ca="1">IF(J71&lt;&gt;"",IF(J71&lt;&gt;0,J71/COUNTIFS('Days To Done'!$D$3:$D1069,"L",'Days To Done'!$H$3:$H1069,"&gt;="&amp;$B71,'Days To Done'!$H$3:$H1069,"&lt;="&amp;$C71),0),"")</f>
        <v/>
      </c>
      <c r="L71" t="str">
        <f ca="1">IF(B71&lt;=TODAY(),SUMIFS('Days To Done'!$I$3:$I1069,'Days To Done'!$D$3:$D1069,"XL",'Days To Done'!$H$3:$H1069,"&gt;="&amp;$B71,'Days To Done'!$H$3:$H1069,"&lt;="&amp;$C71),"")</f>
        <v/>
      </c>
      <c r="M71" t="str">
        <f ca="1">IF(L71&lt;&gt;"",IF(L71&lt;&gt;0,L71/COUNTIFS('Days To Done'!$D$3:$D1069,"XL",'Days To Done'!$H$3:$H1069,"&gt;="&amp;$B71,'Days To Done'!$H$3:$H1069,"&lt;="&amp;$C71),0),"")</f>
        <v/>
      </c>
    </row>
    <row r="72" spans="1:13" x14ac:dyDescent="0.25">
      <c r="A72" s="4">
        <f t="shared" si="1"/>
        <v>43289</v>
      </c>
      <c r="B72" s="4">
        <v>43289</v>
      </c>
      <c r="C72" s="4">
        <v>43295</v>
      </c>
      <c r="D72" t="str">
        <f ca="1">IF(B72&lt;=TODAY(),SUMIFS('Days To Done'!$I$3:$I1070,'Days To Done'!$D$3:$D1070,"XS",'Days To Done'!$H$3:$H1070,"&gt;="&amp;$B72,'Days To Done'!$H$3:$H1070,"&lt;="&amp;$C72),"")</f>
        <v/>
      </c>
      <c r="E72" t="str">
        <f ca="1">IF(D72&lt;&gt;"",IF(D72&lt;&gt;0,D72/COUNTIFS('Days To Done'!$D$3:$D1070,"XS",'Days To Done'!$H$3:$H1070,"&gt;="&amp;$B72,'Days To Done'!$H$3:$H1070,"&lt;="&amp;$C72),0),"")</f>
        <v/>
      </c>
      <c r="F72" t="str">
        <f ca="1">IF(B72&lt;=TODAY(),SUMIFS('Days To Done'!$I$3:$I1070,'Days To Done'!$D$3:$D1070,"S",'Days To Done'!$H$3:$H1070,"&gt;="&amp;$B72,'Days To Done'!$H$3:$H1070,"&lt;="&amp;$C72),"")</f>
        <v/>
      </c>
      <c r="G72" t="str">
        <f ca="1">IF(F72&lt;&gt;"",IF(F72&lt;&gt;0,F72/COUNTIFS('Days To Done'!$D$3:$D1070,"S",'Days To Done'!$H$3:$H1070,"&gt;="&amp;$B72,'Days To Done'!$H$3:$H1070,"&lt;="&amp;$C72),0),"")</f>
        <v/>
      </c>
      <c r="H72" t="str">
        <f ca="1">IF(B72&lt;=TODAY(),SUMIFS('Days To Done'!$I$3:$I1070,'Days To Done'!$D$3:$D1070,"M",'Days To Done'!$H$3:$H1070,"&gt;="&amp;$B72,'Days To Done'!$H$3:$H1070,"&lt;="&amp;$C72),"")</f>
        <v/>
      </c>
      <c r="I72" t="str">
        <f ca="1">IF(H72&lt;&gt;"",IF(H72&lt;&gt;0,H72/COUNTIFS('Days To Done'!$D$3:$D1070,"M",'Days To Done'!$H$3:$H1070,"&gt;="&amp;$B72,'Days To Done'!$H$3:$H1070,"&lt;="&amp;$C72),0),"")</f>
        <v/>
      </c>
      <c r="J72" t="str">
        <f ca="1">IF(B72&lt;=TODAY(),SUMIFS('Days To Done'!$I$3:$I1070,'Days To Done'!$D$3:$D1070,"L",'Days To Done'!$H$3:$H1070,"&gt;="&amp;$B72,'Days To Done'!$H$3:$H1070,"&lt;="&amp;$C72),"")</f>
        <v/>
      </c>
      <c r="K72" t="str">
        <f ca="1">IF(J72&lt;&gt;"",IF(J72&lt;&gt;0,J72/COUNTIFS('Days To Done'!$D$3:$D1070,"L",'Days To Done'!$H$3:$H1070,"&gt;="&amp;$B72,'Days To Done'!$H$3:$H1070,"&lt;="&amp;$C72),0),"")</f>
        <v/>
      </c>
      <c r="L72" t="str">
        <f ca="1">IF(B72&lt;=TODAY(),SUMIFS('Days To Done'!$I$3:$I1070,'Days To Done'!$D$3:$D1070,"XL",'Days To Done'!$H$3:$H1070,"&gt;="&amp;$B72,'Days To Done'!$H$3:$H1070,"&lt;="&amp;$C72),"")</f>
        <v/>
      </c>
      <c r="M72" t="str">
        <f ca="1">IF(L72&lt;&gt;"",IF(L72&lt;&gt;0,L72/COUNTIFS('Days To Done'!$D$3:$D1070,"XL",'Days To Done'!$H$3:$H1070,"&gt;="&amp;$B72,'Days To Done'!$H$3:$H1070,"&lt;="&amp;$C72),0),"")</f>
        <v/>
      </c>
    </row>
    <row r="73" spans="1:13" x14ac:dyDescent="0.25">
      <c r="A73" s="4">
        <f t="shared" si="1"/>
        <v>43296</v>
      </c>
      <c r="B73" s="4">
        <v>43296</v>
      </c>
      <c r="C73" s="4">
        <v>43302</v>
      </c>
      <c r="D73" t="str">
        <f ca="1">IF(B73&lt;=TODAY(),SUMIFS('Days To Done'!$I$3:$I1071,'Days To Done'!$D$3:$D1071,"XS",'Days To Done'!$H$3:$H1071,"&gt;="&amp;$B73,'Days To Done'!$H$3:$H1071,"&lt;="&amp;$C73),"")</f>
        <v/>
      </c>
      <c r="E73" t="str">
        <f ca="1">IF(D73&lt;&gt;"",IF(D73&lt;&gt;0,D73/COUNTIFS('Days To Done'!$D$3:$D1071,"XS",'Days To Done'!$H$3:$H1071,"&gt;="&amp;$B73,'Days To Done'!$H$3:$H1071,"&lt;="&amp;$C73),0),"")</f>
        <v/>
      </c>
      <c r="F73" t="str">
        <f ca="1">IF(B73&lt;=TODAY(),SUMIFS('Days To Done'!$I$3:$I1071,'Days To Done'!$D$3:$D1071,"S",'Days To Done'!$H$3:$H1071,"&gt;="&amp;$B73,'Days To Done'!$H$3:$H1071,"&lt;="&amp;$C73),"")</f>
        <v/>
      </c>
      <c r="G73" t="str">
        <f ca="1">IF(F73&lt;&gt;"",IF(F73&lt;&gt;0,F73/COUNTIFS('Days To Done'!$D$3:$D1071,"S",'Days To Done'!$H$3:$H1071,"&gt;="&amp;$B73,'Days To Done'!$H$3:$H1071,"&lt;="&amp;$C73),0),"")</f>
        <v/>
      </c>
      <c r="H73" t="str">
        <f ca="1">IF(B73&lt;=TODAY(),SUMIFS('Days To Done'!$I$3:$I1071,'Days To Done'!$D$3:$D1071,"M",'Days To Done'!$H$3:$H1071,"&gt;="&amp;$B73,'Days To Done'!$H$3:$H1071,"&lt;="&amp;$C73),"")</f>
        <v/>
      </c>
      <c r="I73" t="str">
        <f ca="1">IF(H73&lt;&gt;"",IF(H73&lt;&gt;0,H73/COUNTIFS('Days To Done'!$D$3:$D1071,"M",'Days To Done'!$H$3:$H1071,"&gt;="&amp;$B73,'Days To Done'!$H$3:$H1071,"&lt;="&amp;$C73),0),"")</f>
        <v/>
      </c>
      <c r="J73" t="str">
        <f ca="1">IF(B73&lt;=TODAY(),SUMIFS('Days To Done'!$I$3:$I1071,'Days To Done'!$D$3:$D1071,"L",'Days To Done'!$H$3:$H1071,"&gt;="&amp;$B73,'Days To Done'!$H$3:$H1071,"&lt;="&amp;$C73),"")</f>
        <v/>
      </c>
      <c r="K73" t="str">
        <f ca="1">IF(J73&lt;&gt;"",IF(J73&lt;&gt;0,J73/COUNTIFS('Days To Done'!$D$3:$D1071,"L",'Days To Done'!$H$3:$H1071,"&gt;="&amp;$B73,'Days To Done'!$H$3:$H1071,"&lt;="&amp;$C73),0),"")</f>
        <v/>
      </c>
      <c r="L73" t="str">
        <f ca="1">IF(B73&lt;=TODAY(),SUMIFS('Days To Done'!$I$3:$I1071,'Days To Done'!$D$3:$D1071,"XL",'Days To Done'!$H$3:$H1071,"&gt;="&amp;$B73,'Days To Done'!$H$3:$H1071,"&lt;="&amp;$C73),"")</f>
        <v/>
      </c>
      <c r="M73" t="str">
        <f ca="1">IF(L73&lt;&gt;"",IF(L73&lt;&gt;0,L73/COUNTIFS('Days To Done'!$D$3:$D1071,"XL",'Days To Done'!$H$3:$H1071,"&gt;="&amp;$B73,'Days To Done'!$H$3:$H1071,"&lt;="&amp;$C73),0),"")</f>
        <v/>
      </c>
    </row>
    <row r="74" spans="1:13" x14ac:dyDescent="0.25">
      <c r="A74" s="4">
        <f t="shared" si="1"/>
        <v>43303</v>
      </c>
      <c r="B74" s="4">
        <v>43303</v>
      </c>
      <c r="C74" s="4">
        <v>43309</v>
      </c>
      <c r="D74" t="str">
        <f ca="1">IF(B74&lt;=TODAY(),SUMIFS('Days To Done'!$I$3:$I1072,'Days To Done'!$D$3:$D1072,"XS",'Days To Done'!$H$3:$H1072,"&gt;="&amp;$B74,'Days To Done'!$H$3:$H1072,"&lt;="&amp;$C74),"")</f>
        <v/>
      </c>
      <c r="E74" t="str">
        <f ca="1">IF(D74&lt;&gt;"",IF(D74&lt;&gt;0,D74/COUNTIFS('Days To Done'!$D$3:$D1072,"XS",'Days To Done'!$H$3:$H1072,"&gt;="&amp;$B74,'Days To Done'!$H$3:$H1072,"&lt;="&amp;$C74),0),"")</f>
        <v/>
      </c>
      <c r="F74" t="str">
        <f ca="1">IF(B74&lt;=TODAY(),SUMIFS('Days To Done'!$I$3:$I1072,'Days To Done'!$D$3:$D1072,"S",'Days To Done'!$H$3:$H1072,"&gt;="&amp;$B74,'Days To Done'!$H$3:$H1072,"&lt;="&amp;$C74),"")</f>
        <v/>
      </c>
      <c r="G74" t="str">
        <f ca="1">IF(F74&lt;&gt;"",IF(F74&lt;&gt;0,F74/COUNTIFS('Days To Done'!$D$3:$D1072,"S",'Days To Done'!$H$3:$H1072,"&gt;="&amp;$B74,'Days To Done'!$H$3:$H1072,"&lt;="&amp;$C74),0),"")</f>
        <v/>
      </c>
      <c r="H74" t="str">
        <f ca="1">IF(B74&lt;=TODAY(),SUMIFS('Days To Done'!$I$3:$I1072,'Days To Done'!$D$3:$D1072,"M",'Days To Done'!$H$3:$H1072,"&gt;="&amp;$B74,'Days To Done'!$H$3:$H1072,"&lt;="&amp;$C74),"")</f>
        <v/>
      </c>
      <c r="I74" t="str">
        <f ca="1">IF(H74&lt;&gt;"",IF(H74&lt;&gt;0,H74/COUNTIFS('Days To Done'!$D$3:$D1072,"M",'Days To Done'!$H$3:$H1072,"&gt;="&amp;$B74,'Days To Done'!$H$3:$H1072,"&lt;="&amp;$C74),0),"")</f>
        <v/>
      </c>
      <c r="J74" t="str">
        <f ca="1">IF(B74&lt;=TODAY(),SUMIFS('Days To Done'!$I$3:$I1072,'Days To Done'!$D$3:$D1072,"L",'Days To Done'!$H$3:$H1072,"&gt;="&amp;$B74,'Days To Done'!$H$3:$H1072,"&lt;="&amp;$C74),"")</f>
        <v/>
      </c>
      <c r="K74" t="str">
        <f ca="1">IF(J74&lt;&gt;"",IF(J74&lt;&gt;0,J74/COUNTIFS('Days To Done'!$D$3:$D1072,"L",'Days To Done'!$H$3:$H1072,"&gt;="&amp;$B74,'Days To Done'!$H$3:$H1072,"&lt;="&amp;$C74),0),"")</f>
        <v/>
      </c>
      <c r="L74" t="str">
        <f ca="1">IF(B74&lt;=TODAY(),SUMIFS('Days To Done'!$I$3:$I1072,'Days To Done'!$D$3:$D1072,"XL",'Days To Done'!$H$3:$H1072,"&gt;="&amp;$B74,'Days To Done'!$H$3:$H1072,"&lt;="&amp;$C74),"")</f>
        <v/>
      </c>
      <c r="M74" t="str">
        <f ca="1">IF(L74&lt;&gt;"",IF(L74&lt;&gt;0,L74/COUNTIFS('Days To Done'!$D$3:$D1072,"XL",'Days To Done'!$H$3:$H1072,"&gt;="&amp;$B74,'Days To Done'!$H$3:$H1072,"&lt;="&amp;$C74),0),"")</f>
        <v/>
      </c>
    </row>
    <row r="75" spans="1:13" x14ac:dyDescent="0.25">
      <c r="A75" s="4">
        <f t="shared" si="1"/>
        <v>43310</v>
      </c>
      <c r="B75" s="4">
        <v>43310</v>
      </c>
      <c r="C75" s="4">
        <v>43316</v>
      </c>
      <c r="D75" t="str">
        <f ca="1">IF(B75&lt;=TODAY(),SUMIFS('Days To Done'!$I$3:$I1073,'Days To Done'!$D$3:$D1073,"XS",'Days To Done'!$H$3:$H1073,"&gt;="&amp;$B75,'Days To Done'!$H$3:$H1073,"&lt;="&amp;$C75),"")</f>
        <v/>
      </c>
      <c r="E75" t="str">
        <f ca="1">IF(D75&lt;&gt;"",IF(D75&lt;&gt;0,D75/COUNTIFS('Days To Done'!$D$3:$D1073,"XS",'Days To Done'!$H$3:$H1073,"&gt;="&amp;$B75,'Days To Done'!$H$3:$H1073,"&lt;="&amp;$C75),0),"")</f>
        <v/>
      </c>
      <c r="F75" t="str">
        <f ca="1">IF(B75&lt;=TODAY(),SUMIFS('Days To Done'!$I$3:$I1073,'Days To Done'!$D$3:$D1073,"S",'Days To Done'!$H$3:$H1073,"&gt;="&amp;$B75,'Days To Done'!$H$3:$H1073,"&lt;="&amp;$C75),"")</f>
        <v/>
      </c>
      <c r="G75" t="str">
        <f ca="1">IF(F75&lt;&gt;"",IF(F75&lt;&gt;0,F75/COUNTIFS('Days To Done'!$D$3:$D1073,"S",'Days To Done'!$H$3:$H1073,"&gt;="&amp;$B75,'Days To Done'!$H$3:$H1073,"&lt;="&amp;$C75),0),"")</f>
        <v/>
      </c>
      <c r="H75" t="str">
        <f ca="1">IF(B75&lt;=TODAY(),SUMIFS('Days To Done'!$I$3:$I1073,'Days To Done'!$D$3:$D1073,"M",'Days To Done'!$H$3:$H1073,"&gt;="&amp;$B75,'Days To Done'!$H$3:$H1073,"&lt;="&amp;$C75),"")</f>
        <v/>
      </c>
      <c r="I75" t="str">
        <f ca="1">IF(H75&lt;&gt;"",IF(H75&lt;&gt;0,H75/COUNTIFS('Days To Done'!$D$3:$D1073,"M",'Days To Done'!$H$3:$H1073,"&gt;="&amp;$B75,'Days To Done'!$H$3:$H1073,"&lt;="&amp;$C75),0),"")</f>
        <v/>
      </c>
      <c r="J75" t="str">
        <f ca="1">IF(B75&lt;=TODAY(),SUMIFS('Days To Done'!$I$3:$I1073,'Days To Done'!$D$3:$D1073,"L",'Days To Done'!$H$3:$H1073,"&gt;="&amp;$B75,'Days To Done'!$H$3:$H1073,"&lt;="&amp;$C75),"")</f>
        <v/>
      </c>
      <c r="K75" t="str">
        <f ca="1">IF(J75&lt;&gt;"",IF(J75&lt;&gt;0,J75/COUNTIFS('Days To Done'!$D$3:$D1073,"L",'Days To Done'!$H$3:$H1073,"&gt;="&amp;$B75,'Days To Done'!$H$3:$H1073,"&lt;="&amp;$C75),0),"")</f>
        <v/>
      </c>
      <c r="L75" t="str">
        <f ca="1">IF(B75&lt;=TODAY(),SUMIFS('Days To Done'!$I$3:$I1073,'Days To Done'!$D$3:$D1073,"XL",'Days To Done'!$H$3:$H1073,"&gt;="&amp;$B75,'Days To Done'!$H$3:$H1073,"&lt;="&amp;$C75),"")</f>
        <v/>
      </c>
      <c r="M75" t="str">
        <f ca="1">IF(L75&lt;&gt;"",IF(L75&lt;&gt;0,L75/COUNTIFS('Days To Done'!$D$3:$D1073,"XL",'Days To Done'!$H$3:$H1073,"&gt;="&amp;$B75,'Days To Done'!$H$3:$H1073,"&lt;="&amp;$C75),0),"")</f>
        <v/>
      </c>
    </row>
    <row r="76" spans="1:13" x14ac:dyDescent="0.25">
      <c r="A76" s="4">
        <f t="shared" si="1"/>
        <v>43317</v>
      </c>
      <c r="B76" s="4">
        <v>43317</v>
      </c>
      <c r="C76" s="4">
        <v>43323</v>
      </c>
      <c r="D76" t="str">
        <f ca="1">IF(B76&lt;=TODAY(),SUMIFS('Days To Done'!$I$3:$I1074,'Days To Done'!$D$3:$D1074,"XS",'Days To Done'!$H$3:$H1074,"&gt;="&amp;$B76,'Days To Done'!$H$3:$H1074,"&lt;="&amp;$C76),"")</f>
        <v/>
      </c>
      <c r="E76" t="str">
        <f ca="1">IF(D76&lt;&gt;"",IF(D76&lt;&gt;0,D76/COUNTIFS('Days To Done'!$D$3:$D1074,"XS",'Days To Done'!$H$3:$H1074,"&gt;="&amp;$B76,'Days To Done'!$H$3:$H1074,"&lt;="&amp;$C76),0),"")</f>
        <v/>
      </c>
      <c r="F76" t="str">
        <f ca="1">IF(B76&lt;=TODAY(),SUMIFS('Days To Done'!$I$3:$I1074,'Days To Done'!$D$3:$D1074,"S",'Days To Done'!$H$3:$H1074,"&gt;="&amp;$B76,'Days To Done'!$H$3:$H1074,"&lt;="&amp;$C76),"")</f>
        <v/>
      </c>
      <c r="G76" t="str">
        <f ca="1">IF(F76&lt;&gt;"",IF(F76&lt;&gt;0,F76/COUNTIFS('Days To Done'!$D$3:$D1074,"S",'Days To Done'!$H$3:$H1074,"&gt;="&amp;$B76,'Days To Done'!$H$3:$H1074,"&lt;="&amp;$C76),0),"")</f>
        <v/>
      </c>
      <c r="H76" t="str">
        <f ca="1">IF(B76&lt;=TODAY(),SUMIFS('Days To Done'!$I$3:$I1074,'Days To Done'!$D$3:$D1074,"M",'Days To Done'!$H$3:$H1074,"&gt;="&amp;$B76,'Days To Done'!$H$3:$H1074,"&lt;="&amp;$C76),"")</f>
        <v/>
      </c>
      <c r="I76" t="str">
        <f ca="1">IF(H76&lt;&gt;"",IF(H76&lt;&gt;0,H76/COUNTIFS('Days To Done'!$D$3:$D1074,"M",'Days To Done'!$H$3:$H1074,"&gt;="&amp;$B76,'Days To Done'!$H$3:$H1074,"&lt;="&amp;$C76),0),"")</f>
        <v/>
      </c>
      <c r="J76" t="str">
        <f ca="1">IF(B76&lt;=TODAY(),SUMIFS('Days To Done'!$I$3:$I1074,'Days To Done'!$D$3:$D1074,"L",'Days To Done'!$H$3:$H1074,"&gt;="&amp;$B76,'Days To Done'!$H$3:$H1074,"&lt;="&amp;$C76),"")</f>
        <v/>
      </c>
      <c r="K76" t="str">
        <f ca="1">IF(J76&lt;&gt;"",IF(J76&lt;&gt;0,J76/COUNTIFS('Days To Done'!$D$3:$D1074,"L",'Days To Done'!$H$3:$H1074,"&gt;="&amp;$B76,'Days To Done'!$H$3:$H1074,"&lt;="&amp;$C76),0),"")</f>
        <v/>
      </c>
      <c r="L76" t="str">
        <f ca="1">IF(B76&lt;=TODAY(),SUMIFS('Days To Done'!$I$3:$I1074,'Days To Done'!$D$3:$D1074,"XL",'Days To Done'!$H$3:$H1074,"&gt;="&amp;$B76,'Days To Done'!$H$3:$H1074,"&lt;="&amp;$C76),"")</f>
        <v/>
      </c>
      <c r="M76" t="str">
        <f ca="1">IF(L76&lt;&gt;"",IF(L76&lt;&gt;0,L76/COUNTIFS('Days To Done'!$D$3:$D1074,"XL",'Days To Done'!$H$3:$H1074,"&gt;="&amp;$B76,'Days To Done'!$H$3:$H1074,"&lt;="&amp;$C76),0),"")</f>
        <v/>
      </c>
    </row>
    <row r="77" spans="1:13" x14ac:dyDescent="0.25">
      <c r="A77" s="4">
        <f t="shared" si="1"/>
        <v>43324</v>
      </c>
      <c r="B77" s="4">
        <v>43324</v>
      </c>
      <c r="C77" s="4">
        <v>43330</v>
      </c>
      <c r="D77" t="str">
        <f ca="1">IF(B77&lt;=TODAY(),SUMIFS('Days To Done'!$I$3:$I1075,'Days To Done'!$D$3:$D1075,"XS",'Days To Done'!$H$3:$H1075,"&gt;="&amp;$B77,'Days To Done'!$H$3:$H1075,"&lt;="&amp;$C77),"")</f>
        <v/>
      </c>
      <c r="E77" t="str">
        <f ca="1">IF(D77&lt;&gt;"",IF(D77&lt;&gt;0,D77/COUNTIFS('Days To Done'!$D$3:$D1075,"XS",'Days To Done'!$H$3:$H1075,"&gt;="&amp;$B77,'Days To Done'!$H$3:$H1075,"&lt;="&amp;$C77),0),"")</f>
        <v/>
      </c>
      <c r="F77" t="str">
        <f ca="1">IF(B77&lt;=TODAY(),SUMIFS('Days To Done'!$I$3:$I1075,'Days To Done'!$D$3:$D1075,"S",'Days To Done'!$H$3:$H1075,"&gt;="&amp;$B77,'Days To Done'!$H$3:$H1075,"&lt;="&amp;$C77),"")</f>
        <v/>
      </c>
      <c r="G77" t="str">
        <f ca="1">IF(F77&lt;&gt;"",IF(F77&lt;&gt;0,F77/COUNTIFS('Days To Done'!$D$3:$D1075,"S",'Days To Done'!$H$3:$H1075,"&gt;="&amp;$B77,'Days To Done'!$H$3:$H1075,"&lt;="&amp;$C77),0),"")</f>
        <v/>
      </c>
      <c r="H77" t="str">
        <f ca="1">IF(B77&lt;=TODAY(),SUMIFS('Days To Done'!$I$3:$I1075,'Days To Done'!$D$3:$D1075,"M",'Days To Done'!$H$3:$H1075,"&gt;="&amp;$B77,'Days To Done'!$H$3:$H1075,"&lt;="&amp;$C77),"")</f>
        <v/>
      </c>
      <c r="I77" t="str">
        <f ca="1">IF(H77&lt;&gt;"",IF(H77&lt;&gt;0,H77/COUNTIFS('Days To Done'!$D$3:$D1075,"M",'Days To Done'!$H$3:$H1075,"&gt;="&amp;$B77,'Days To Done'!$H$3:$H1075,"&lt;="&amp;$C77),0),"")</f>
        <v/>
      </c>
      <c r="J77" t="str">
        <f ca="1">IF(B77&lt;=TODAY(),SUMIFS('Days To Done'!$I$3:$I1075,'Days To Done'!$D$3:$D1075,"L",'Days To Done'!$H$3:$H1075,"&gt;="&amp;$B77,'Days To Done'!$H$3:$H1075,"&lt;="&amp;$C77),"")</f>
        <v/>
      </c>
      <c r="K77" t="str">
        <f ca="1">IF(J77&lt;&gt;"",IF(J77&lt;&gt;0,J77/COUNTIFS('Days To Done'!$D$3:$D1075,"L",'Days To Done'!$H$3:$H1075,"&gt;="&amp;$B77,'Days To Done'!$H$3:$H1075,"&lt;="&amp;$C77),0),"")</f>
        <v/>
      </c>
      <c r="L77" t="str">
        <f ca="1">IF(B77&lt;=TODAY(),SUMIFS('Days To Done'!$I$3:$I1075,'Days To Done'!$D$3:$D1075,"XL",'Days To Done'!$H$3:$H1075,"&gt;="&amp;$B77,'Days To Done'!$H$3:$H1075,"&lt;="&amp;$C77),"")</f>
        <v/>
      </c>
      <c r="M77" t="str">
        <f ca="1">IF(L77&lt;&gt;"",IF(L77&lt;&gt;0,L77/COUNTIFS('Days To Done'!$D$3:$D1075,"XL",'Days To Done'!$H$3:$H1075,"&gt;="&amp;$B77,'Days To Done'!$H$3:$H1075,"&lt;="&amp;$C77),0),"")</f>
        <v/>
      </c>
    </row>
    <row r="78" spans="1:13" x14ac:dyDescent="0.25">
      <c r="A78" s="4">
        <f t="shared" si="1"/>
        <v>43331</v>
      </c>
      <c r="B78" s="4">
        <v>43331</v>
      </c>
      <c r="C78" s="4">
        <v>43337</v>
      </c>
      <c r="D78" t="str">
        <f ca="1">IF(B78&lt;=TODAY(),SUMIFS('Days To Done'!$I$3:$I1076,'Days To Done'!$D$3:$D1076,"XS",'Days To Done'!$H$3:$H1076,"&gt;="&amp;$B78,'Days To Done'!$H$3:$H1076,"&lt;="&amp;$C78),"")</f>
        <v/>
      </c>
      <c r="E78" t="str">
        <f ca="1">IF(D78&lt;&gt;"",IF(D78&lt;&gt;0,D78/COUNTIFS('Days To Done'!$D$3:$D1076,"XS",'Days To Done'!$H$3:$H1076,"&gt;="&amp;$B78,'Days To Done'!$H$3:$H1076,"&lt;="&amp;$C78),0),"")</f>
        <v/>
      </c>
      <c r="F78" t="str">
        <f ca="1">IF(B78&lt;=TODAY(),SUMIFS('Days To Done'!$I$3:$I1076,'Days To Done'!$D$3:$D1076,"S",'Days To Done'!$H$3:$H1076,"&gt;="&amp;$B78,'Days To Done'!$H$3:$H1076,"&lt;="&amp;$C78),"")</f>
        <v/>
      </c>
      <c r="G78" t="str">
        <f ca="1">IF(F78&lt;&gt;"",IF(F78&lt;&gt;0,F78/COUNTIFS('Days To Done'!$D$3:$D1076,"S",'Days To Done'!$H$3:$H1076,"&gt;="&amp;$B78,'Days To Done'!$H$3:$H1076,"&lt;="&amp;$C78),0),"")</f>
        <v/>
      </c>
      <c r="H78" t="str">
        <f ca="1">IF(B78&lt;=TODAY(),SUMIFS('Days To Done'!$I$3:$I1076,'Days To Done'!$D$3:$D1076,"M",'Days To Done'!$H$3:$H1076,"&gt;="&amp;$B78,'Days To Done'!$H$3:$H1076,"&lt;="&amp;$C78),"")</f>
        <v/>
      </c>
      <c r="I78" t="str">
        <f ca="1">IF(H78&lt;&gt;"",IF(H78&lt;&gt;0,H78/COUNTIFS('Days To Done'!$D$3:$D1076,"M",'Days To Done'!$H$3:$H1076,"&gt;="&amp;$B78,'Days To Done'!$H$3:$H1076,"&lt;="&amp;$C78),0),"")</f>
        <v/>
      </c>
      <c r="J78" t="str">
        <f ca="1">IF(B78&lt;=TODAY(),SUMIFS('Days To Done'!$I$3:$I1076,'Days To Done'!$D$3:$D1076,"L",'Days To Done'!$H$3:$H1076,"&gt;="&amp;$B78,'Days To Done'!$H$3:$H1076,"&lt;="&amp;$C78),"")</f>
        <v/>
      </c>
      <c r="K78" t="str">
        <f ca="1">IF(J78&lt;&gt;"",IF(J78&lt;&gt;0,J78/COUNTIFS('Days To Done'!$D$3:$D1076,"L",'Days To Done'!$H$3:$H1076,"&gt;="&amp;$B78,'Days To Done'!$H$3:$H1076,"&lt;="&amp;$C78),0),"")</f>
        <v/>
      </c>
      <c r="L78" t="str">
        <f ca="1">IF(B78&lt;=TODAY(),SUMIFS('Days To Done'!$I$3:$I1076,'Days To Done'!$D$3:$D1076,"XL",'Days To Done'!$H$3:$H1076,"&gt;="&amp;$B78,'Days To Done'!$H$3:$H1076,"&lt;="&amp;$C78),"")</f>
        <v/>
      </c>
      <c r="M78" t="str">
        <f ca="1">IF(L78&lt;&gt;"",IF(L78&lt;&gt;0,L78/COUNTIFS('Days To Done'!$D$3:$D1076,"XL",'Days To Done'!$H$3:$H1076,"&gt;="&amp;$B78,'Days To Done'!$H$3:$H1076,"&lt;="&amp;$C78),0),"")</f>
        <v/>
      </c>
    </row>
    <row r="79" spans="1:13" x14ac:dyDescent="0.25">
      <c r="A79" s="4">
        <f t="shared" si="1"/>
        <v>43338</v>
      </c>
      <c r="B79" s="4">
        <v>43338</v>
      </c>
      <c r="C79" s="4">
        <v>43344</v>
      </c>
      <c r="D79" t="str">
        <f ca="1">IF(B79&lt;=TODAY(),SUMIFS('Days To Done'!$I$3:$I1077,'Days To Done'!$D$3:$D1077,"XS",'Days To Done'!$H$3:$H1077,"&gt;="&amp;$B79,'Days To Done'!$H$3:$H1077,"&lt;="&amp;$C79),"")</f>
        <v/>
      </c>
      <c r="E79" t="str">
        <f ca="1">IF(D79&lt;&gt;"",IF(D79&lt;&gt;0,D79/COUNTIFS('Days To Done'!$D$3:$D1077,"XS",'Days To Done'!$H$3:$H1077,"&gt;="&amp;$B79,'Days To Done'!$H$3:$H1077,"&lt;="&amp;$C79),0),"")</f>
        <v/>
      </c>
      <c r="F79" t="str">
        <f ca="1">IF(B79&lt;=TODAY(),SUMIFS('Days To Done'!$I$3:$I1077,'Days To Done'!$D$3:$D1077,"S",'Days To Done'!$H$3:$H1077,"&gt;="&amp;$B79,'Days To Done'!$H$3:$H1077,"&lt;="&amp;$C79),"")</f>
        <v/>
      </c>
      <c r="G79" t="str">
        <f ca="1">IF(F79&lt;&gt;"",IF(F79&lt;&gt;0,F79/COUNTIFS('Days To Done'!$D$3:$D1077,"S",'Days To Done'!$H$3:$H1077,"&gt;="&amp;$B79,'Days To Done'!$H$3:$H1077,"&lt;="&amp;$C79),0),"")</f>
        <v/>
      </c>
      <c r="H79" t="str">
        <f ca="1">IF(B79&lt;=TODAY(),SUMIFS('Days To Done'!$I$3:$I1077,'Days To Done'!$D$3:$D1077,"M",'Days To Done'!$H$3:$H1077,"&gt;="&amp;$B79,'Days To Done'!$H$3:$H1077,"&lt;="&amp;$C79),"")</f>
        <v/>
      </c>
      <c r="I79" t="str">
        <f ca="1">IF(H79&lt;&gt;"",IF(H79&lt;&gt;0,H79/COUNTIFS('Days To Done'!$D$3:$D1077,"M",'Days To Done'!$H$3:$H1077,"&gt;="&amp;$B79,'Days To Done'!$H$3:$H1077,"&lt;="&amp;$C79),0),"")</f>
        <v/>
      </c>
      <c r="J79" t="str">
        <f ca="1">IF(B79&lt;=TODAY(),SUMIFS('Days To Done'!$I$3:$I1077,'Days To Done'!$D$3:$D1077,"L",'Days To Done'!$H$3:$H1077,"&gt;="&amp;$B79,'Days To Done'!$H$3:$H1077,"&lt;="&amp;$C79),"")</f>
        <v/>
      </c>
      <c r="K79" t="str">
        <f ca="1">IF(J79&lt;&gt;"",IF(J79&lt;&gt;0,J79/COUNTIFS('Days To Done'!$D$3:$D1077,"L",'Days To Done'!$H$3:$H1077,"&gt;="&amp;$B79,'Days To Done'!$H$3:$H1077,"&lt;="&amp;$C79),0),"")</f>
        <v/>
      </c>
      <c r="L79" t="str">
        <f ca="1">IF(B79&lt;=TODAY(),SUMIFS('Days To Done'!$I$3:$I1077,'Days To Done'!$D$3:$D1077,"XL",'Days To Done'!$H$3:$H1077,"&gt;="&amp;$B79,'Days To Done'!$H$3:$H1077,"&lt;="&amp;$C79),"")</f>
        <v/>
      </c>
      <c r="M79" t="str">
        <f ca="1">IF(L79&lt;&gt;"",IF(L79&lt;&gt;0,L79/COUNTIFS('Days To Done'!$D$3:$D1077,"XL",'Days To Done'!$H$3:$H1077,"&gt;="&amp;$B79,'Days To Done'!$H$3:$H1077,"&lt;="&amp;$C79),0),"")</f>
        <v/>
      </c>
    </row>
    <row r="80" spans="1:13" x14ac:dyDescent="0.25">
      <c r="A80" s="4">
        <f t="shared" si="1"/>
        <v>43345</v>
      </c>
      <c r="B80" s="4">
        <v>43345</v>
      </c>
      <c r="C80" s="4">
        <v>43351</v>
      </c>
      <c r="D80" t="str">
        <f ca="1">IF(B80&lt;=TODAY(),SUMIFS('Days To Done'!$I$3:$I1078,'Days To Done'!$D$3:$D1078,"XS",'Days To Done'!$H$3:$H1078,"&gt;="&amp;$B80,'Days To Done'!$H$3:$H1078,"&lt;="&amp;$C80),"")</f>
        <v/>
      </c>
      <c r="E80" t="str">
        <f ca="1">IF(D80&lt;&gt;"",IF(D80&lt;&gt;0,D80/COUNTIFS('Days To Done'!$D$3:$D1078,"XS",'Days To Done'!$H$3:$H1078,"&gt;="&amp;$B80,'Days To Done'!$H$3:$H1078,"&lt;="&amp;$C80),0),"")</f>
        <v/>
      </c>
      <c r="F80" t="str">
        <f ca="1">IF(B80&lt;=TODAY(),SUMIFS('Days To Done'!$I$3:$I1078,'Days To Done'!$D$3:$D1078,"S",'Days To Done'!$H$3:$H1078,"&gt;="&amp;$B80,'Days To Done'!$H$3:$H1078,"&lt;="&amp;$C80),"")</f>
        <v/>
      </c>
      <c r="G80" t="str">
        <f ca="1">IF(F80&lt;&gt;"",IF(F80&lt;&gt;0,F80/COUNTIFS('Days To Done'!$D$3:$D1078,"S",'Days To Done'!$H$3:$H1078,"&gt;="&amp;$B80,'Days To Done'!$H$3:$H1078,"&lt;="&amp;$C80),0),"")</f>
        <v/>
      </c>
      <c r="H80" t="str">
        <f ca="1">IF(B80&lt;=TODAY(),SUMIFS('Days To Done'!$I$3:$I1078,'Days To Done'!$D$3:$D1078,"M",'Days To Done'!$H$3:$H1078,"&gt;="&amp;$B80,'Days To Done'!$H$3:$H1078,"&lt;="&amp;$C80),"")</f>
        <v/>
      </c>
      <c r="I80" t="str">
        <f ca="1">IF(H80&lt;&gt;"",IF(H80&lt;&gt;0,H80/COUNTIFS('Days To Done'!$D$3:$D1078,"M",'Days To Done'!$H$3:$H1078,"&gt;="&amp;$B80,'Days To Done'!$H$3:$H1078,"&lt;="&amp;$C80),0),"")</f>
        <v/>
      </c>
      <c r="J80" t="str">
        <f ca="1">IF(B80&lt;=TODAY(),SUMIFS('Days To Done'!$I$3:$I1078,'Days To Done'!$D$3:$D1078,"L",'Days To Done'!$H$3:$H1078,"&gt;="&amp;$B80,'Days To Done'!$H$3:$H1078,"&lt;="&amp;$C80),"")</f>
        <v/>
      </c>
      <c r="K80" t="str">
        <f ca="1">IF(J80&lt;&gt;"",IF(J80&lt;&gt;0,J80/COUNTIFS('Days To Done'!$D$3:$D1078,"L",'Days To Done'!$H$3:$H1078,"&gt;="&amp;$B80,'Days To Done'!$H$3:$H1078,"&lt;="&amp;$C80),0),"")</f>
        <v/>
      </c>
      <c r="L80" t="str">
        <f ca="1">IF(B80&lt;=TODAY(),SUMIFS('Days To Done'!$I$3:$I1078,'Days To Done'!$D$3:$D1078,"XL",'Days To Done'!$H$3:$H1078,"&gt;="&amp;$B80,'Days To Done'!$H$3:$H1078,"&lt;="&amp;$C80),"")</f>
        <v/>
      </c>
      <c r="M80" t="str">
        <f ca="1">IF(L80&lt;&gt;"",IF(L80&lt;&gt;0,L80/COUNTIFS('Days To Done'!$D$3:$D1078,"XL",'Days To Done'!$H$3:$H1078,"&gt;="&amp;$B80,'Days To Done'!$H$3:$H1078,"&lt;="&amp;$C80),0),"")</f>
        <v/>
      </c>
    </row>
    <row r="81" spans="1:13" x14ac:dyDescent="0.25">
      <c r="A81" s="4">
        <f t="shared" si="1"/>
        <v>43352</v>
      </c>
      <c r="B81" s="4">
        <v>43352</v>
      </c>
      <c r="C81" s="4">
        <v>43358</v>
      </c>
      <c r="D81" t="str">
        <f ca="1">IF(B81&lt;=TODAY(),SUMIFS('Days To Done'!$I$3:$I1079,'Days To Done'!$D$3:$D1079,"XS",'Days To Done'!$H$3:$H1079,"&gt;="&amp;$B81,'Days To Done'!$H$3:$H1079,"&lt;="&amp;$C81),"")</f>
        <v/>
      </c>
      <c r="E81" t="str">
        <f ca="1">IF(D81&lt;&gt;"",IF(D81&lt;&gt;0,D81/COUNTIFS('Days To Done'!$D$3:$D1079,"XS",'Days To Done'!$H$3:$H1079,"&gt;="&amp;$B81,'Days To Done'!$H$3:$H1079,"&lt;="&amp;$C81),0),"")</f>
        <v/>
      </c>
      <c r="F81" t="str">
        <f ca="1">IF(B81&lt;=TODAY(),SUMIFS('Days To Done'!$I$3:$I1079,'Days To Done'!$D$3:$D1079,"S",'Days To Done'!$H$3:$H1079,"&gt;="&amp;$B81,'Days To Done'!$H$3:$H1079,"&lt;="&amp;$C81),"")</f>
        <v/>
      </c>
      <c r="G81" t="str">
        <f ca="1">IF(F81&lt;&gt;"",IF(F81&lt;&gt;0,F81/COUNTIFS('Days To Done'!$D$3:$D1079,"S",'Days To Done'!$H$3:$H1079,"&gt;="&amp;$B81,'Days To Done'!$H$3:$H1079,"&lt;="&amp;$C81),0),"")</f>
        <v/>
      </c>
      <c r="H81" t="str">
        <f ca="1">IF(B81&lt;=TODAY(),SUMIFS('Days To Done'!$I$3:$I1079,'Days To Done'!$D$3:$D1079,"M",'Days To Done'!$H$3:$H1079,"&gt;="&amp;$B81,'Days To Done'!$H$3:$H1079,"&lt;="&amp;$C81),"")</f>
        <v/>
      </c>
      <c r="I81" t="str">
        <f ca="1">IF(H81&lt;&gt;"",IF(H81&lt;&gt;0,H81/COUNTIFS('Days To Done'!$D$3:$D1079,"M",'Days To Done'!$H$3:$H1079,"&gt;="&amp;$B81,'Days To Done'!$H$3:$H1079,"&lt;="&amp;$C81),0),"")</f>
        <v/>
      </c>
      <c r="J81" t="str">
        <f ca="1">IF(B81&lt;=TODAY(),SUMIFS('Days To Done'!$I$3:$I1079,'Days To Done'!$D$3:$D1079,"L",'Days To Done'!$H$3:$H1079,"&gt;="&amp;$B81,'Days To Done'!$H$3:$H1079,"&lt;="&amp;$C81),"")</f>
        <v/>
      </c>
      <c r="K81" t="str">
        <f ca="1">IF(J81&lt;&gt;"",IF(J81&lt;&gt;0,J81/COUNTIFS('Days To Done'!$D$3:$D1079,"L",'Days To Done'!$H$3:$H1079,"&gt;="&amp;$B81,'Days To Done'!$H$3:$H1079,"&lt;="&amp;$C81),0),"")</f>
        <v/>
      </c>
      <c r="L81" t="str">
        <f ca="1">IF(B81&lt;=TODAY(),SUMIFS('Days To Done'!$I$3:$I1079,'Days To Done'!$D$3:$D1079,"XL",'Days To Done'!$H$3:$H1079,"&gt;="&amp;$B81,'Days To Done'!$H$3:$H1079,"&lt;="&amp;$C81),"")</f>
        <v/>
      </c>
      <c r="M81" t="str">
        <f ca="1">IF(L81&lt;&gt;"",IF(L81&lt;&gt;0,L81/COUNTIFS('Days To Done'!$D$3:$D1079,"XL",'Days To Done'!$H$3:$H1079,"&gt;="&amp;$B81,'Days To Done'!$H$3:$H1079,"&lt;="&amp;$C81),0),"")</f>
        <v/>
      </c>
    </row>
    <row r="82" spans="1:13" x14ac:dyDescent="0.25">
      <c r="A82" s="4">
        <f t="shared" si="1"/>
        <v>43359</v>
      </c>
      <c r="B82" s="4">
        <v>43359</v>
      </c>
      <c r="C82" s="4">
        <v>43365</v>
      </c>
      <c r="D82" t="str">
        <f ca="1">IF(B82&lt;=TODAY(),SUMIFS('Days To Done'!$I$3:$I1080,'Days To Done'!$D$3:$D1080,"XS",'Days To Done'!$H$3:$H1080,"&gt;="&amp;$B82,'Days To Done'!$H$3:$H1080,"&lt;="&amp;$C82),"")</f>
        <v/>
      </c>
      <c r="E82" t="str">
        <f ca="1">IF(D82&lt;&gt;"",IF(D82&lt;&gt;0,D82/COUNTIFS('Days To Done'!$D$3:$D1080,"XS",'Days To Done'!$H$3:$H1080,"&gt;="&amp;$B82,'Days To Done'!$H$3:$H1080,"&lt;="&amp;$C82),0),"")</f>
        <v/>
      </c>
      <c r="F82" t="str">
        <f ca="1">IF(B82&lt;=TODAY(),SUMIFS('Days To Done'!$I$3:$I1080,'Days To Done'!$D$3:$D1080,"S",'Days To Done'!$H$3:$H1080,"&gt;="&amp;$B82,'Days To Done'!$H$3:$H1080,"&lt;="&amp;$C82),"")</f>
        <v/>
      </c>
      <c r="G82" t="str">
        <f ca="1">IF(F82&lt;&gt;"",IF(F82&lt;&gt;0,F82/COUNTIFS('Days To Done'!$D$3:$D1080,"S",'Days To Done'!$H$3:$H1080,"&gt;="&amp;$B82,'Days To Done'!$H$3:$H1080,"&lt;="&amp;$C82),0),"")</f>
        <v/>
      </c>
      <c r="H82" t="str">
        <f ca="1">IF(B82&lt;=TODAY(),SUMIFS('Days To Done'!$I$3:$I1080,'Days To Done'!$D$3:$D1080,"M",'Days To Done'!$H$3:$H1080,"&gt;="&amp;$B82,'Days To Done'!$H$3:$H1080,"&lt;="&amp;$C82),"")</f>
        <v/>
      </c>
      <c r="I82" t="str">
        <f ca="1">IF(H82&lt;&gt;"",IF(H82&lt;&gt;0,H82/COUNTIFS('Days To Done'!$D$3:$D1080,"M",'Days To Done'!$H$3:$H1080,"&gt;="&amp;$B82,'Days To Done'!$H$3:$H1080,"&lt;="&amp;$C82),0),"")</f>
        <v/>
      </c>
      <c r="J82" t="str">
        <f ca="1">IF(B82&lt;=TODAY(),SUMIFS('Days To Done'!$I$3:$I1080,'Days To Done'!$D$3:$D1080,"L",'Days To Done'!$H$3:$H1080,"&gt;="&amp;$B82,'Days To Done'!$H$3:$H1080,"&lt;="&amp;$C82),"")</f>
        <v/>
      </c>
      <c r="K82" t="str">
        <f ca="1">IF(J82&lt;&gt;"",IF(J82&lt;&gt;0,J82/COUNTIFS('Days To Done'!$D$3:$D1080,"L",'Days To Done'!$H$3:$H1080,"&gt;="&amp;$B82,'Days To Done'!$H$3:$H1080,"&lt;="&amp;$C82),0),"")</f>
        <v/>
      </c>
      <c r="L82" t="str">
        <f ca="1">IF(B82&lt;=TODAY(),SUMIFS('Days To Done'!$I$3:$I1080,'Days To Done'!$D$3:$D1080,"XL",'Days To Done'!$H$3:$H1080,"&gt;="&amp;$B82,'Days To Done'!$H$3:$H1080,"&lt;="&amp;$C82),"")</f>
        <v/>
      </c>
      <c r="M82" t="str">
        <f ca="1">IF(L82&lt;&gt;"",IF(L82&lt;&gt;0,L82/COUNTIFS('Days To Done'!$D$3:$D1080,"XL",'Days To Done'!$H$3:$H1080,"&gt;="&amp;$B82,'Days To Done'!$H$3:$H1080,"&lt;="&amp;$C82),0),"")</f>
        <v/>
      </c>
    </row>
    <row r="83" spans="1:13" x14ac:dyDescent="0.25">
      <c r="A83" s="4">
        <f t="shared" si="1"/>
        <v>43366</v>
      </c>
      <c r="B83" s="4">
        <v>43366</v>
      </c>
      <c r="C83" s="4">
        <v>43372</v>
      </c>
      <c r="D83" t="str">
        <f ca="1">IF(B83&lt;=TODAY(),SUMIFS('Days To Done'!$I$3:$I1081,'Days To Done'!$D$3:$D1081,"XS",'Days To Done'!$H$3:$H1081,"&gt;="&amp;$B83,'Days To Done'!$H$3:$H1081,"&lt;="&amp;$C83),"")</f>
        <v/>
      </c>
      <c r="E83" t="str">
        <f ca="1">IF(D83&lt;&gt;"",IF(D83&lt;&gt;0,D83/COUNTIFS('Days To Done'!$D$3:$D1081,"XS",'Days To Done'!$H$3:$H1081,"&gt;="&amp;$B83,'Days To Done'!$H$3:$H1081,"&lt;="&amp;$C83),0),"")</f>
        <v/>
      </c>
      <c r="F83" t="str">
        <f ca="1">IF(B83&lt;=TODAY(),SUMIFS('Days To Done'!$I$3:$I1081,'Days To Done'!$D$3:$D1081,"S",'Days To Done'!$H$3:$H1081,"&gt;="&amp;$B83,'Days To Done'!$H$3:$H1081,"&lt;="&amp;$C83),"")</f>
        <v/>
      </c>
      <c r="G83" t="str">
        <f ca="1">IF(F83&lt;&gt;"",IF(F83&lt;&gt;0,F83/COUNTIFS('Days To Done'!$D$3:$D1081,"S",'Days To Done'!$H$3:$H1081,"&gt;="&amp;$B83,'Days To Done'!$H$3:$H1081,"&lt;="&amp;$C83),0),"")</f>
        <v/>
      </c>
      <c r="H83" t="str">
        <f ca="1">IF(B83&lt;=TODAY(),SUMIFS('Days To Done'!$I$3:$I1081,'Days To Done'!$D$3:$D1081,"M",'Days To Done'!$H$3:$H1081,"&gt;="&amp;$B83,'Days To Done'!$H$3:$H1081,"&lt;="&amp;$C83),"")</f>
        <v/>
      </c>
      <c r="I83" t="str">
        <f ca="1">IF(H83&lt;&gt;"",IF(H83&lt;&gt;0,H83/COUNTIFS('Days To Done'!$D$3:$D1081,"M",'Days To Done'!$H$3:$H1081,"&gt;="&amp;$B83,'Days To Done'!$H$3:$H1081,"&lt;="&amp;$C83),0),"")</f>
        <v/>
      </c>
      <c r="J83" t="str">
        <f ca="1">IF(B83&lt;=TODAY(),SUMIFS('Days To Done'!$I$3:$I1081,'Days To Done'!$D$3:$D1081,"L",'Days To Done'!$H$3:$H1081,"&gt;="&amp;$B83,'Days To Done'!$H$3:$H1081,"&lt;="&amp;$C83),"")</f>
        <v/>
      </c>
      <c r="K83" t="str">
        <f ca="1">IF(J83&lt;&gt;"",IF(J83&lt;&gt;0,J83/COUNTIFS('Days To Done'!$D$3:$D1081,"L",'Days To Done'!$H$3:$H1081,"&gt;="&amp;$B83,'Days To Done'!$H$3:$H1081,"&lt;="&amp;$C83),0),"")</f>
        <v/>
      </c>
      <c r="L83" t="str">
        <f ca="1">IF(B83&lt;=TODAY(),SUMIFS('Days To Done'!$I$3:$I1081,'Days To Done'!$D$3:$D1081,"XL",'Days To Done'!$H$3:$H1081,"&gt;="&amp;$B83,'Days To Done'!$H$3:$H1081,"&lt;="&amp;$C83),"")</f>
        <v/>
      </c>
      <c r="M83" t="str">
        <f ca="1">IF(L83&lt;&gt;"",IF(L83&lt;&gt;0,L83/COUNTIFS('Days To Done'!$D$3:$D1081,"XL",'Days To Done'!$H$3:$H1081,"&gt;="&amp;$B83,'Days To Done'!$H$3:$H1081,"&lt;="&amp;$C83),0),"")</f>
        <v/>
      </c>
    </row>
    <row r="84" spans="1:13" x14ac:dyDescent="0.25">
      <c r="A84" s="4">
        <f t="shared" si="1"/>
        <v>43373</v>
      </c>
      <c r="B84" s="4">
        <v>43373</v>
      </c>
      <c r="C84" s="4">
        <v>43379</v>
      </c>
      <c r="D84" t="str">
        <f ca="1">IF(B84&lt;=TODAY(),SUMIFS('Days To Done'!$I$3:$I1082,'Days To Done'!$D$3:$D1082,"XS",'Days To Done'!$H$3:$H1082,"&gt;="&amp;$B84,'Days To Done'!$H$3:$H1082,"&lt;="&amp;$C84),"")</f>
        <v/>
      </c>
      <c r="E84" t="str">
        <f ca="1">IF(D84&lt;&gt;"",IF(D84&lt;&gt;0,D84/COUNTIFS('Days To Done'!$D$3:$D1082,"XS",'Days To Done'!$H$3:$H1082,"&gt;="&amp;$B84,'Days To Done'!$H$3:$H1082,"&lt;="&amp;$C84),0),"")</f>
        <v/>
      </c>
      <c r="F84" t="str">
        <f ca="1">IF(B84&lt;=TODAY(),SUMIFS('Days To Done'!$I$3:$I1082,'Days To Done'!$D$3:$D1082,"S",'Days To Done'!$H$3:$H1082,"&gt;="&amp;$B84,'Days To Done'!$H$3:$H1082,"&lt;="&amp;$C84),"")</f>
        <v/>
      </c>
      <c r="G84" t="str">
        <f ca="1">IF(F84&lt;&gt;"",IF(F84&lt;&gt;0,F84/COUNTIFS('Days To Done'!$D$3:$D1082,"S",'Days To Done'!$H$3:$H1082,"&gt;="&amp;$B84,'Days To Done'!$H$3:$H1082,"&lt;="&amp;$C84),0),"")</f>
        <v/>
      </c>
      <c r="H84" t="str">
        <f ca="1">IF(B84&lt;=TODAY(),SUMIFS('Days To Done'!$I$3:$I1082,'Days To Done'!$D$3:$D1082,"M",'Days To Done'!$H$3:$H1082,"&gt;="&amp;$B84,'Days To Done'!$H$3:$H1082,"&lt;="&amp;$C84),"")</f>
        <v/>
      </c>
      <c r="I84" t="str">
        <f ca="1">IF(H84&lt;&gt;"",IF(H84&lt;&gt;0,H84/COUNTIFS('Days To Done'!$D$3:$D1082,"M",'Days To Done'!$H$3:$H1082,"&gt;="&amp;$B84,'Days To Done'!$H$3:$H1082,"&lt;="&amp;$C84),0),"")</f>
        <v/>
      </c>
      <c r="J84" t="str">
        <f ca="1">IF(B84&lt;=TODAY(),SUMIFS('Days To Done'!$I$3:$I1082,'Days To Done'!$D$3:$D1082,"L",'Days To Done'!$H$3:$H1082,"&gt;="&amp;$B84,'Days To Done'!$H$3:$H1082,"&lt;="&amp;$C84),"")</f>
        <v/>
      </c>
      <c r="K84" t="str">
        <f ca="1">IF(J84&lt;&gt;"",IF(J84&lt;&gt;0,J84/COUNTIFS('Days To Done'!$D$3:$D1082,"L",'Days To Done'!$H$3:$H1082,"&gt;="&amp;$B84,'Days To Done'!$H$3:$H1082,"&lt;="&amp;$C84),0),"")</f>
        <v/>
      </c>
      <c r="L84" t="str">
        <f ca="1">IF(B84&lt;=TODAY(),SUMIFS('Days To Done'!$I$3:$I1082,'Days To Done'!$D$3:$D1082,"XL",'Days To Done'!$H$3:$H1082,"&gt;="&amp;$B84,'Days To Done'!$H$3:$H1082,"&lt;="&amp;$C84),"")</f>
        <v/>
      </c>
      <c r="M84" t="str">
        <f ca="1">IF(L84&lt;&gt;"",IF(L84&lt;&gt;0,L84/COUNTIFS('Days To Done'!$D$3:$D1082,"XL",'Days To Done'!$H$3:$H1082,"&gt;="&amp;$B84,'Days To Done'!$H$3:$H1082,"&lt;="&amp;$C84),0),"")</f>
        <v/>
      </c>
    </row>
    <row r="85" spans="1:13" x14ac:dyDescent="0.25">
      <c r="A85" s="4">
        <f t="shared" si="1"/>
        <v>43380</v>
      </c>
      <c r="B85" s="4">
        <v>43380</v>
      </c>
      <c r="C85" s="4">
        <v>43386</v>
      </c>
      <c r="D85" t="str">
        <f ca="1">IF(B85&lt;=TODAY(),SUMIFS('Days To Done'!$I$3:$I1083,'Days To Done'!$D$3:$D1083,"XS",'Days To Done'!$H$3:$H1083,"&gt;="&amp;$B85,'Days To Done'!$H$3:$H1083,"&lt;="&amp;$C85),"")</f>
        <v/>
      </c>
      <c r="E85" t="str">
        <f ca="1">IF(D85&lt;&gt;"",IF(D85&lt;&gt;0,D85/COUNTIFS('Days To Done'!$D$3:$D1083,"XS",'Days To Done'!$H$3:$H1083,"&gt;="&amp;$B85,'Days To Done'!$H$3:$H1083,"&lt;="&amp;$C85),0),"")</f>
        <v/>
      </c>
      <c r="F85" t="str">
        <f ca="1">IF(B85&lt;=TODAY(),SUMIFS('Days To Done'!$I$3:$I1083,'Days To Done'!$D$3:$D1083,"S",'Days To Done'!$H$3:$H1083,"&gt;="&amp;$B85,'Days To Done'!$H$3:$H1083,"&lt;="&amp;$C85),"")</f>
        <v/>
      </c>
      <c r="G85" t="str">
        <f ca="1">IF(F85&lt;&gt;"",IF(F85&lt;&gt;0,F85/COUNTIFS('Days To Done'!$D$3:$D1083,"S",'Days To Done'!$H$3:$H1083,"&gt;="&amp;$B85,'Days To Done'!$H$3:$H1083,"&lt;="&amp;$C85),0),"")</f>
        <v/>
      </c>
      <c r="H85" t="str">
        <f ca="1">IF(B85&lt;=TODAY(),SUMIFS('Days To Done'!$I$3:$I1083,'Days To Done'!$D$3:$D1083,"M",'Days To Done'!$H$3:$H1083,"&gt;="&amp;$B85,'Days To Done'!$H$3:$H1083,"&lt;="&amp;$C85),"")</f>
        <v/>
      </c>
      <c r="I85" t="str">
        <f ca="1">IF(H85&lt;&gt;"",IF(H85&lt;&gt;0,H85/COUNTIFS('Days To Done'!$D$3:$D1083,"M",'Days To Done'!$H$3:$H1083,"&gt;="&amp;$B85,'Days To Done'!$H$3:$H1083,"&lt;="&amp;$C85),0),"")</f>
        <v/>
      </c>
      <c r="J85" t="str">
        <f ca="1">IF(B85&lt;=TODAY(),SUMIFS('Days To Done'!$I$3:$I1083,'Days To Done'!$D$3:$D1083,"L",'Days To Done'!$H$3:$H1083,"&gt;="&amp;$B85,'Days To Done'!$H$3:$H1083,"&lt;="&amp;$C85),"")</f>
        <v/>
      </c>
      <c r="K85" t="str">
        <f ca="1">IF(J85&lt;&gt;"",IF(J85&lt;&gt;0,J85/COUNTIFS('Days To Done'!$D$3:$D1083,"L",'Days To Done'!$H$3:$H1083,"&gt;="&amp;$B85,'Days To Done'!$H$3:$H1083,"&lt;="&amp;$C85),0),"")</f>
        <v/>
      </c>
      <c r="L85" t="str">
        <f ca="1">IF(B85&lt;=TODAY(),SUMIFS('Days To Done'!$I$3:$I1083,'Days To Done'!$D$3:$D1083,"XL",'Days To Done'!$H$3:$H1083,"&gt;="&amp;$B85,'Days To Done'!$H$3:$H1083,"&lt;="&amp;$C85),"")</f>
        <v/>
      </c>
      <c r="M85" t="str">
        <f ca="1">IF(L85&lt;&gt;"",IF(L85&lt;&gt;0,L85/COUNTIFS('Days To Done'!$D$3:$D1083,"XL",'Days To Done'!$H$3:$H1083,"&gt;="&amp;$B85,'Days To Done'!$H$3:$H1083,"&lt;="&amp;$C85),0),"")</f>
        <v/>
      </c>
    </row>
    <row r="86" spans="1:13" x14ac:dyDescent="0.25">
      <c r="A86" s="4">
        <f t="shared" si="1"/>
        <v>43387</v>
      </c>
      <c r="B86" s="4">
        <v>43387</v>
      </c>
      <c r="C86" s="4">
        <v>43393</v>
      </c>
      <c r="D86" t="str">
        <f ca="1">IF(B86&lt;=TODAY(),SUMIFS('Days To Done'!$I$3:$I1084,'Days To Done'!$D$3:$D1084,"XS",'Days To Done'!$H$3:$H1084,"&gt;="&amp;$B86,'Days To Done'!$H$3:$H1084,"&lt;="&amp;$C86),"")</f>
        <v/>
      </c>
      <c r="E86" t="str">
        <f ca="1">IF(D86&lt;&gt;"",IF(D86&lt;&gt;0,D86/COUNTIFS('Days To Done'!$D$3:$D1084,"XS",'Days To Done'!$H$3:$H1084,"&gt;="&amp;$B86,'Days To Done'!$H$3:$H1084,"&lt;="&amp;$C86),0),"")</f>
        <v/>
      </c>
      <c r="F86" t="str">
        <f ca="1">IF(B86&lt;=TODAY(),SUMIFS('Days To Done'!$I$3:$I1084,'Days To Done'!$D$3:$D1084,"S",'Days To Done'!$H$3:$H1084,"&gt;="&amp;$B86,'Days To Done'!$H$3:$H1084,"&lt;="&amp;$C86),"")</f>
        <v/>
      </c>
      <c r="G86" t="str">
        <f ca="1">IF(F86&lt;&gt;"",IF(F86&lt;&gt;0,F86/COUNTIFS('Days To Done'!$D$3:$D1084,"S",'Days To Done'!$H$3:$H1084,"&gt;="&amp;$B86,'Days To Done'!$H$3:$H1084,"&lt;="&amp;$C86),0),"")</f>
        <v/>
      </c>
      <c r="H86" t="str">
        <f ca="1">IF(B86&lt;=TODAY(),SUMIFS('Days To Done'!$I$3:$I1084,'Days To Done'!$D$3:$D1084,"M",'Days To Done'!$H$3:$H1084,"&gt;="&amp;$B86,'Days To Done'!$H$3:$H1084,"&lt;="&amp;$C86),"")</f>
        <v/>
      </c>
      <c r="I86" t="str">
        <f ca="1">IF(H86&lt;&gt;"",IF(H86&lt;&gt;0,H86/COUNTIFS('Days To Done'!$D$3:$D1084,"M",'Days To Done'!$H$3:$H1084,"&gt;="&amp;$B86,'Days To Done'!$H$3:$H1084,"&lt;="&amp;$C86),0),"")</f>
        <v/>
      </c>
      <c r="J86" t="str">
        <f ca="1">IF(B86&lt;=TODAY(),SUMIFS('Days To Done'!$I$3:$I1084,'Days To Done'!$D$3:$D1084,"L",'Days To Done'!$H$3:$H1084,"&gt;="&amp;$B86,'Days To Done'!$H$3:$H1084,"&lt;="&amp;$C86),"")</f>
        <v/>
      </c>
      <c r="K86" t="str">
        <f ca="1">IF(J86&lt;&gt;"",IF(J86&lt;&gt;0,J86/COUNTIFS('Days To Done'!$D$3:$D1084,"L",'Days To Done'!$H$3:$H1084,"&gt;="&amp;$B86,'Days To Done'!$H$3:$H1084,"&lt;="&amp;$C86),0),"")</f>
        <v/>
      </c>
      <c r="L86" t="str">
        <f ca="1">IF(B86&lt;=TODAY(),SUMIFS('Days To Done'!$I$3:$I1084,'Days To Done'!$D$3:$D1084,"XL",'Days To Done'!$H$3:$H1084,"&gt;="&amp;$B86,'Days To Done'!$H$3:$H1084,"&lt;="&amp;$C86),"")</f>
        <v/>
      </c>
      <c r="M86" t="str">
        <f ca="1">IF(L86&lt;&gt;"",IF(L86&lt;&gt;0,L86/COUNTIFS('Days To Done'!$D$3:$D1084,"XL",'Days To Done'!$H$3:$H1084,"&gt;="&amp;$B86,'Days To Done'!$H$3:$H1084,"&lt;="&amp;$C86),0),"")</f>
        <v/>
      </c>
    </row>
    <row r="87" spans="1:13" x14ac:dyDescent="0.25">
      <c r="A87" s="4">
        <f t="shared" si="1"/>
        <v>43394</v>
      </c>
      <c r="B87" s="4">
        <v>43394</v>
      </c>
      <c r="C87" s="4">
        <v>43400</v>
      </c>
      <c r="D87" t="str">
        <f ca="1">IF(B87&lt;=TODAY(),SUMIFS('Days To Done'!$I$3:$I1085,'Days To Done'!$D$3:$D1085,"XS",'Days To Done'!$H$3:$H1085,"&gt;="&amp;$B87,'Days To Done'!$H$3:$H1085,"&lt;="&amp;$C87),"")</f>
        <v/>
      </c>
      <c r="E87" t="str">
        <f ca="1">IF(D87&lt;&gt;"",IF(D87&lt;&gt;0,D87/COUNTIFS('Days To Done'!$D$3:$D1085,"XS",'Days To Done'!$H$3:$H1085,"&gt;="&amp;$B87,'Days To Done'!$H$3:$H1085,"&lt;="&amp;$C87),0),"")</f>
        <v/>
      </c>
      <c r="F87" t="str">
        <f ca="1">IF(B87&lt;=TODAY(),SUMIFS('Days To Done'!$I$3:$I1085,'Days To Done'!$D$3:$D1085,"S",'Days To Done'!$H$3:$H1085,"&gt;="&amp;$B87,'Days To Done'!$H$3:$H1085,"&lt;="&amp;$C87),"")</f>
        <v/>
      </c>
      <c r="G87" t="str">
        <f ca="1">IF(F87&lt;&gt;"",IF(F87&lt;&gt;0,F87/COUNTIFS('Days To Done'!$D$3:$D1085,"S",'Days To Done'!$H$3:$H1085,"&gt;="&amp;$B87,'Days To Done'!$H$3:$H1085,"&lt;="&amp;$C87),0),"")</f>
        <v/>
      </c>
      <c r="H87" t="str">
        <f ca="1">IF(B87&lt;=TODAY(),SUMIFS('Days To Done'!$I$3:$I1085,'Days To Done'!$D$3:$D1085,"M",'Days To Done'!$H$3:$H1085,"&gt;="&amp;$B87,'Days To Done'!$H$3:$H1085,"&lt;="&amp;$C87),"")</f>
        <v/>
      </c>
      <c r="I87" t="str">
        <f ca="1">IF(H87&lt;&gt;"",IF(H87&lt;&gt;0,H87/COUNTIFS('Days To Done'!$D$3:$D1085,"M",'Days To Done'!$H$3:$H1085,"&gt;="&amp;$B87,'Days To Done'!$H$3:$H1085,"&lt;="&amp;$C87),0),"")</f>
        <v/>
      </c>
      <c r="J87" t="str">
        <f ca="1">IF(B87&lt;=TODAY(),SUMIFS('Days To Done'!$I$3:$I1085,'Days To Done'!$D$3:$D1085,"L",'Days To Done'!$H$3:$H1085,"&gt;="&amp;$B87,'Days To Done'!$H$3:$H1085,"&lt;="&amp;$C87),"")</f>
        <v/>
      </c>
      <c r="K87" t="str">
        <f ca="1">IF(J87&lt;&gt;"",IF(J87&lt;&gt;0,J87/COUNTIFS('Days To Done'!$D$3:$D1085,"L",'Days To Done'!$H$3:$H1085,"&gt;="&amp;$B87,'Days To Done'!$H$3:$H1085,"&lt;="&amp;$C87),0),"")</f>
        <v/>
      </c>
      <c r="L87" t="str">
        <f ca="1">IF(B87&lt;=TODAY(),SUMIFS('Days To Done'!$I$3:$I1085,'Days To Done'!$D$3:$D1085,"XL",'Days To Done'!$H$3:$H1085,"&gt;="&amp;$B87,'Days To Done'!$H$3:$H1085,"&lt;="&amp;$C87),"")</f>
        <v/>
      </c>
      <c r="M87" t="str">
        <f ca="1">IF(L87&lt;&gt;"",IF(L87&lt;&gt;0,L87/COUNTIFS('Days To Done'!$D$3:$D1085,"XL",'Days To Done'!$H$3:$H1085,"&gt;="&amp;$B87,'Days To Done'!$H$3:$H1085,"&lt;="&amp;$C87),0),"")</f>
        <v/>
      </c>
    </row>
    <row r="88" spans="1:13" x14ac:dyDescent="0.25">
      <c r="A88" s="4">
        <f t="shared" si="1"/>
        <v>43401</v>
      </c>
      <c r="B88" s="4">
        <v>43401</v>
      </c>
      <c r="C88" s="4">
        <v>43407</v>
      </c>
      <c r="D88" t="str">
        <f ca="1">IF(B88&lt;=TODAY(),SUMIFS('Days To Done'!$I$3:$I1086,'Days To Done'!$D$3:$D1086,"XS",'Days To Done'!$H$3:$H1086,"&gt;="&amp;$B88,'Days To Done'!$H$3:$H1086,"&lt;="&amp;$C88),"")</f>
        <v/>
      </c>
      <c r="E88" t="str">
        <f ca="1">IF(D88&lt;&gt;"",IF(D88&lt;&gt;0,D88/COUNTIFS('Days To Done'!$D$3:$D1086,"XS",'Days To Done'!$H$3:$H1086,"&gt;="&amp;$B88,'Days To Done'!$H$3:$H1086,"&lt;="&amp;$C88),0),"")</f>
        <v/>
      </c>
      <c r="F88" t="str">
        <f ca="1">IF(B88&lt;=TODAY(),SUMIFS('Days To Done'!$I$3:$I1086,'Days To Done'!$D$3:$D1086,"S",'Days To Done'!$H$3:$H1086,"&gt;="&amp;$B88,'Days To Done'!$H$3:$H1086,"&lt;="&amp;$C88),"")</f>
        <v/>
      </c>
      <c r="G88" t="str">
        <f ca="1">IF(F88&lt;&gt;"",IF(F88&lt;&gt;0,F88/COUNTIFS('Days To Done'!$D$3:$D1086,"S",'Days To Done'!$H$3:$H1086,"&gt;="&amp;$B88,'Days To Done'!$H$3:$H1086,"&lt;="&amp;$C88),0),"")</f>
        <v/>
      </c>
      <c r="H88" t="str">
        <f ca="1">IF(B88&lt;=TODAY(),SUMIFS('Days To Done'!$I$3:$I1086,'Days To Done'!$D$3:$D1086,"M",'Days To Done'!$H$3:$H1086,"&gt;="&amp;$B88,'Days To Done'!$H$3:$H1086,"&lt;="&amp;$C88),"")</f>
        <v/>
      </c>
      <c r="I88" t="str">
        <f ca="1">IF(H88&lt;&gt;"",IF(H88&lt;&gt;0,H88/COUNTIFS('Days To Done'!$D$3:$D1086,"M",'Days To Done'!$H$3:$H1086,"&gt;="&amp;$B88,'Days To Done'!$H$3:$H1086,"&lt;="&amp;$C88),0),"")</f>
        <v/>
      </c>
      <c r="J88" t="str">
        <f ca="1">IF(B88&lt;=TODAY(),SUMIFS('Days To Done'!$I$3:$I1086,'Days To Done'!$D$3:$D1086,"L",'Days To Done'!$H$3:$H1086,"&gt;="&amp;$B88,'Days To Done'!$H$3:$H1086,"&lt;="&amp;$C88),"")</f>
        <v/>
      </c>
      <c r="K88" t="str">
        <f ca="1">IF(J88&lt;&gt;"",IF(J88&lt;&gt;0,J88/COUNTIFS('Days To Done'!$D$3:$D1086,"L",'Days To Done'!$H$3:$H1086,"&gt;="&amp;$B88,'Days To Done'!$H$3:$H1086,"&lt;="&amp;$C88),0),"")</f>
        <v/>
      </c>
      <c r="L88" t="str">
        <f ca="1">IF(B88&lt;=TODAY(),SUMIFS('Days To Done'!$I$3:$I1086,'Days To Done'!$D$3:$D1086,"XL",'Days To Done'!$H$3:$H1086,"&gt;="&amp;$B88,'Days To Done'!$H$3:$H1086,"&lt;="&amp;$C88),"")</f>
        <v/>
      </c>
      <c r="M88" t="str">
        <f ca="1">IF(L88&lt;&gt;"",IF(L88&lt;&gt;0,L88/COUNTIFS('Days To Done'!$D$3:$D1086,"XL",'Days To Done'!$H$3:$H1086,"&gt;="&amp;$B88,'Days To Done'!$H$3:$H1086,"&lt;="&amp;$C88),0),"")</f>
        <v/>
      </c>
    </row>
    <row r="89" spans="1:13" x14ac:dyDescent="0.25">
      <c r="A89" s="4">
        <f t="shared" si="1"/>
        <v>43408</v>
      </c>
      <c r="B89" s="4">
        <v>43408</v>
      </c>
      <c r="C89" s="4">
        <v>43414</v>
      </c>
      <c r="D89" t="str">
        <f ca="1">IF(B89&lt;=TODAY(),SUMIFS('Days To Done'!$I$3:$I1087,'Days To Done'!$D$3:$D1087,"XS",'Days To Done'!$H$3:$H1087,"&gt;="&amp;$B89,'Days To Done'!$H$3:$H1087,"&lt;="&amp;$C89),"")</f>
        <v/>
      </c>
      <c r="E89" t="str">
        <f ca="1">IF(D89&lt;&gt;"",IF(D89&lt;&gt;0,D89/COUNTIFS('Days To Done'!$D$3:$D1087,"XS",'Days To Done'!$H$3:$H1087,"&gt;="&amp;$B89,'Days To Done'!$H$3:$H1087,"&lt;="&amp;$C89),0),"")</f>
        <v/>
      </c>
      <c r="F89" t="str">
        <f ca="1">IF(B89&lt;=TODAY(),SUMIFS('Days To Done'!$I$3:$I1087,'Days To Done'!$D$3:$D1087,"S",'Days To Done'!$H$3:$H1087,"&gt;="&amp;$B89,'Days To Done'!$H$3:$H1087,"&lt;="&amp;$C89),"")</f>
        <v/>
      </c>
      <c r="G89" t="str">
        <f ca="1">IF(F89&lt;&gt;"",IF(F89&lt;&gt;0,F89/COUNTIFS('Days To Done'!$D$3:$D1087,"S",'Days To Done'!$H$3:$H1087,"&gt;="&amp;$B89,'Days To Done'!$H$3:$H1087,"&lt;="&amp;$C89),0),"")</f>
        <v/>
      </c>
      <c r="H89" t="str">
        <f ca="1">IF(B89&lt;=TODAY(),SUMIFS('Days To Done'!$I$3:$I1087,'Days To Done'!$D$3:$D1087,"M",'Days To Done'!$H$3:$H1087,"&gt;="&amp;$B89,'Days To Done'!$H$3:$H1087,"&lt;="&amp;$C89),"")</f>
        <v/>
      </c>
      <c r="I89" t="str">
        <f ca="1">IF(H89&lt;&gt;"",IF(H89&lt;&gt;0,H89/COUNTIFS('Days To Done'!$D$3:$D1087,"M",'Days To Done'!$H$3:$H1087,"&gt;="&amp;$B89,'Days To Done'!$H$3:$H1087,"&lt;="&amp;$C89),0),"")</f>
        <v/>
      </c>
      <c r="J89" t="str">
        <f ca="1">IF(B89&lt;=TODAY(),SUMIFS('Days To Done'!$I$3:$I1087,'Days To Done'!$D$3:$D1087,"L",'Days To Done'!$H$3:$H1087,"&gt;="&amp;$B89,'Days To Done'!$H$3:$H1087,"&lt;="&amp;$C89),"")</f>
        <v/>
      </c>
      <c r="K89" t="str">
        <f ca="1">IF(J89&lt;&gt;"",IF(J89&lt;&gt;0,J89/COUNTIFS('Days To Done'!$D$3:$D1087,"L",'Days To Done'!$H$3:$H1087,"&gt;="&amp;$B89,'Days To Done'!$H$3:$H1087,"&lt;="&amp;$C89),0),"")</f>
        <v/>
      </c>
      <c r="L89" t="str">
        <f ca="1">IF(B89&lt;=TODAY(),SUMIFS('Days To Done'!$I$3:$I1087,'Days To Done'!$D$3:$D1087,"XL",'Days To Done'!$H$3:$H1087,"&gt;="&amp;$B89,'Days To Done'!$H$3:$H1087,"&lt;="&amp;$C89),"")</f>
        <v/>
      </c>
      <c r="M89" t="str">
        <f ca="1">IF(L89&lt;&gt;"",IF(L89&lt;&gt;0,L89/COUNTIFS('Days To Done'!$D$3:$D1087,"XL",'Days To Done'!$H$3:$H1087,"&gt;="&amp;$B89,'Days To Done'!$H$3:$H1087,"&lt;="&amp;$C89),0),"")</f>
        <v/>
      </c>
    </row>
    <row r="90" spans="1:13" x14ac:dyDescent="0.25">
      <c r="A90" s="4">
        <f t="shared" si="1"/>
        <v>43415</v>
      </c>
      <c r="B90" s="4">
        <v>43415</v>
      </c>
      <c r="C90" s="4">
        <v>43421</v>
      </c>
      <c r="D90" t="str">
        <f ca="1">IF(B90&lt;=TODAY(),SUMIFS('Days To Done'!$I$3:$I1088,'Days To Done'!$D$3:$D1088,"XS",'Days To Done'!$H$3:$H1088,"&gt;="&amp;$B90,'Days To Done'!$H$3:$H1088,"&lt;="&amp;$C90),"")</f>
        <v/>
      </c>
      <c r="E90" t="str">
        <f ca="1">IF(D90&lt;&gt;"",IF(D90&lt;&gt;0,D90/COUNTIFS('Days To Done'!$D$3:$D1088,"XS",'Days To Done'!$H$3:$H1088,"&gt;="&amp;$B90,'Days To Done'!$H$3:$H1088,"&lt;="&amp;$C90),0),"")</f>
        <v/>
      </c>
      <c r="F90" t="str">
        <f ca="1">IF(B90&lt;=TODAY(),SUMIFS('Days To Done'!$I$3:$I1088,'Days To Done'!$D$3:$D1088,"S",'Days To Done'!$H$3:$H1088,"&gt;="&amp;$B90,'Days To Done'!$H$3:$H1088,"&lt;="&amp;$C90),"")</f>
        <v/>
      </c>
      <c r="G90" t="str">
        <f ca="1">IF(F90&lt;&gt;"",IF(F90&lt;&gt;0,F90/COUNTIFS('Days To Done'!$D$3:$D1088,"S",'Days To Done'!$H$3:$H1088,"&gt;="&amp;$B90,'Days To Done'!$H$3:$H1088,"&lt;="&amp;$C90),0),"")</f>
        <v/>
      </c>
      <c r="H90" t="str">
        <f ca="1">IF(B90&lt;=TODAY(),SUMIFS('Days To Done'!$I$3:$I1088,'Days To Done'!$D$3:$D1088,"M",'Days To Done'!$H$3:$H1088,"&gt;="&amp;$B90,'Days To Done'!$H$3:$H1088,"&lt;="&amp;$C90),"")</f>
        <v/>
      </c>
      <c r="I90" t="str">
        <f ca="1">IF(H90&lt;&gt;"",IF(H90&lt;&gt;0,H90/COUNTIFS('Days To Done'!$D$3:$D1088,"M",'Days To Done'!$H$3:$H1088,"&gt;="&amp;$B90,'Days To Done'!$H$3:$H1088,"&lt;="&amp;$C90),0),"")</f>
        <v/>
      </c>
      <c r="J90" t="str">
        <f ca="1">IF(B90&lt;=TODAY(),SUMIFS('Days To Done'!$I$3:$I1088,'Days To Done'!$D$3:$D1088,"L",'Days To Done'!$H$3:$H1088,"&gt;="&amp;$B90,'Days To Done'!$H$3:$H1088,"&lt;="&amp;$C90),"")</f>
        <v/>
      </c>
      <c r="K90" t="str">
        <f ca="1">IF(J90&lt;&gt;"",IF(J90&lt;&gt;0,J90/COUNTIFS('Days To Done'!$D$3:$D1088,"L",'Days To Done'!$H$3:$H1088,"&gt;="&amp;$B90,'Days To Done'!$H$3:$H1088,"&lt;="&amp;$C90),0),"")</f>
        <v/>
      </c>
      <c r="L90" t="str">
        <f ca="1">IF(B90&lt;=TODAY(),SUMIFS('Days To Done'!$I$3:$I1088,'Days To Done'!$D$3:$D1088,"XL",'Days To Done'!$H$3:$H1088,"&gt;="&amp;$B90,'Days To Done'!$H$3:$H1088,"&lt;="&amp;$C90),"")</f>
        <v/>
      </c>
      <c r="M90" t="str">
        <f ca="1">IF(L90&lt;&gt;"",IF(L90&lt;&gt;0,L90/COUNTIFS('Days To Done'!$D$3:$D1088,"XL",'Days To Done'!$H$3:$H1088,"&gt;="&amp;$B90,'Days To Done'!$H$3:$H1088,"&lt;="&amp;$C90),0),"")</f>
        <v/>
      </c>
    </row>
    <row r="91" spans="1:13" x14ac:dyDescent="0.25">
      <c r="A91" s="4">
        <f t="shared" si="1"/>
        <v>43422</v>
      </c>
      <c r="B91" s="4">
        <v>43422</v>
      </c>
      <c r="C91" s="4">
        <v>43428</v>
      </c>
      <c r="D91" t="str">
        <f ca="1">IF(B91&lt;=TODAY(),SUMIFS('Days To Done'!$I$3:$I1089,'Days To Done'!$D$3:$D1089,"XS",'Days To Done'!$H$3:$H1089,"&gt;="&amp;$B91,'Days To Done'!$H$3:$H1089,"&lt;="&amp;$C91),"")</f>
        <v/>
      </c>
      <c r="E91" t="str">
        <f ca="1">IF(D91&lt;&gt;"",IF(D91&lt;&gt;0,D91/COUNTIFS('Days To Done'!$D$3:$D1089,"XS",'Days To Done'!$H$3:$H1089,"&gt;="&amp;$B91,'Days To Done'!$H$3:$H1089,"&lt;="&amp;$C91),0),"")</f>
        <v/>
      </c>
      <c r="F91" t="str">
        <f ca="1">IF(B91&lt;=TODAY(),SUMIFS('Days To Done'!$I$3:$I1089,'Days To Done'!$D$3:$D1089,"S",'Days To Done'!$H$3:$H1089,"&gt;="&amp;$B91,'Days To Done'!$H$3:$H1089,"&lt;="&amp;$C91),"")</f>
        <v/>
      </c>
      <c r="G91" t="str">
        <f ca="1">IF(F91&lt;&gt;"",IF(F91&lt;&gt;0,F91/COUNTIFS('Days To Done'!$D$3:$D1089,"S",'Days To Done'!$H$3:$H1089,"&gt;="&amp;$B91,'Days To Done'!$H$3:$H1089,"&lt;="&amp;$C91),0),"")</f>
        <v/>
      </c>
      <c r="H91" t="str">
        <f ca="1">IF(B91&lt;=TODAY(),SUMIFS('Days To Done'!$I$3:$I1089,'Days To Done'!$D$3:$D1089,"M",'Days To Done'!$H$3:$H1089,"&gt;="&amp;$B91,'Days To Done'!$H$3:$H1089,"&lt;="&amp;$C91),"")</f>
        <v/>
      </c>
      <c r="I91" t="str">
        <f ca="1">IF(H91&lt;&gt;"",IF(H91&lt;&gt;0,H91/COUNTIFS('Days To Done'!$D$3:$D1089,"M",'Days To Done'!$H$3:$H1089,"&gt;="&amp;$B91,'Days To Done'!$H$3:$H1089,"&lt;="&amp;$C91),0),"")</f>
        <v/>
      </c>
      <c r="J91" t="str">
        <f ca="1">IF(B91&lt;=TODAY(),SUMIFS('Days To Done'!$I$3:$I1089,'Days To Done'!$D$3:$D1089,"L",'Days To Done'!$H$3:$H1089,"&gt;="&amp;$B91,'Days To Done'!$H$3:$H1089,"&lt;="&amp;$C91),"")</f>
        <v/>
      </c>
      <c r="K91" t="str">
        <f ca="1">IF(J91&lt;&gt;"",IF(J91&lt;&gt;0,J91/COUNTIFS('Days To Done'!$D$3:$D1089,"L",'Days To Done'!$H$3:$H1089,"&gt;="&amp;$B91,'Days To Done'!$H$3:$H1089,"&lt;="&amp;$C91),0),"")</f>
        <v/>
      </c>
      <c r="L91" t="str">
        <f ca="1">IF(B91&lt;=TODAY(),SUMIFS('Days To Done'!$I$3:$I1089,'Days To Done'!$D$3:$D1089,"XL",'Days To Done'!$H$3:$H1089,"&gt;="&amp;$B91,'Days To Done'!$H$3:$H1089,"&lt;="&amp;$C91),"")</f>
        <v/>
      </c>
      <c r="M91" t="str">
        <f ca="1">IF(L91&lt;&gt;"",IF(L91&lt;&gt;0,L91/COUNTIFS('Days To Done'!$D$3:$D1089,"XL",'Days To Done'!$H$3:$H1089,"&gt;="&amp;$B91,'Days To Done'!$H$3:$H1089,"&lt;="&amp;$C91),0),"")</f>
        <v/>
      </c>
    </row>
    <row r="92" spans="1:13" x14ac:dyDescent="0.25">
      <c r="A92" s="4">
        <f t="shared" si="1"/>
        <v>43429</v>
      </c>
      <c r="B92" s="4">
        <v>43429</v>
      </c>
      <c r="C92" s="4">
        <v>43435</v>
      </c>
      <c r="D92" t="str">
        <f ca="1">IF(B92&lt;=TODAY(),SUMIFS('Days To Done'!$I$3:$I1090,'Days To Done'!$D$3:$D1090,"XS",'Days To Done'!$H$3:$H1090,"&gt;="&amp;$B92,'Days To Done'!$H$3:$H1090,"&lt;="&amp;$C92),"")</f>
        <v/>
      </c>
      <c r="E92" t="str">
        <f ca="1">IF(D92&lt;&gt;"",IF(D92&lt;&gt;0,D92/COUNTIFS('Days To Done'!$D$3:$D1090,"XS",'Days To Done'!$H$3:$H1090,"&gt;="&amp;$B92,'Days To Done'!$H$3:$H1090,"&lt;="&amp;$C92),0),"")</f>
        <v/>
      </c>
      <c r="F92" t="str">
        <f ca="1">IF(B92&lt;=TODAY(),SUMIFS('Days To Done'!$I$3:$I1090,'Days To Done'!$D$3:$D1090,"S",'Days To Done'!$H$3:$H1090,"&gt;="&amp;$B92,'Days To Done'!$H$3:$H1090,"&lt;="&amp;$C92),"")</f>
        <v/>
      </c>
      <c r="G92" t="str">
        <f ca="1">IF(F92&lt;&gt;"",IF(F92&lt;&gt;0,F92/COUNTIFS('Days To Done'!$D$3:$D1090,"S",'Days To Done'!$H$3:$H1090,"&gt;="&amp;$B92,'Days To Done'!$H$3:$H1090,"&lt;="&amp;$C92),0),"")</f>
        <v/>
      </c>
      <c r="H92" t="str">
        <f ca="1">IF(B92&lt;=TODAY(),SUMIFS('Days To Done'!$I$3:$I1090,'Days To Done'!$D$3:$D1090,"M",'Days To Done'!$H$3:$H1090,"&gt;="&amp;$B92,'Days To Done'!$H$3:$H1090,"&lt;="&amp;$C92),"")</f>
        <v/>
      </c>
      <c r="I92" t="str">
        <f ca="1">IF(H92&lt;&gt;"",IF(H92&lt;&gt;0,H92/COUNTIFS('Days To Done'!$D$3:$D1090,"M",'Days To Done'!$H$3:$H1090,"&gt;="&amp;$B92,'Days To Done'!$H$3:$H1090,"&lt;="&amp;$C92),0),"")</f>
        <v/>
      </c>
      <c r="J92" t="str">
        <f ca="1">IF(B92&lt;=TODAY(),SUMIFS('Days To Done'!$I$3:$I1090,'Days To Done'!$D$3:$D1090,"L",'Days To Done'!$H$3:$H1090,"&gt;="&amp;$B92,'Days To Done'!$H$3:$H1090,"&lt;="&amp;$C92),"")</f>
        <v/>
      </c>
      <c r="K92" t="str">
        <f ca="1">IF(J92&lt;&gt;"",IF(J92&lt;&gt;0,J92/COUNTIFS('Days To Done'!$D$3:$D1090,"L",'Days To Done'!$H$3:$H1090,"&gt;="&amp;$B92,'Days To Done'!$H$3:$H1090,"&lt;="&amp;$C92),0),"")</f>
        <v/>
      </c>
      <c r="L92" t="str">
        <f ca="1">IF(B92&lt;=TODAY(),SUMIFS('Days To Done'!$I$3:$I1090,'Days To Done'!$D$3:$D1090,"XL",'Days To Done'!$H$3:$H1090,"&gt;="&amp;$B92,'Days To Done'!$H$3:$H1090,"&lt;="&amp;$C92),"")</f>
        <v/>
      </c>
      <c r="M92" t="str">
        <f ca="1">IF(L92&lt;&gt;"",IF(L92&lt;&gt;0,L92/COUNTIFS('Days To Done'!$D$3:$D1090,"XL",'Days To Done'!$H$3:$H1090,"&gt;="&amp;$B92,'Days To Done'!$H$3:$H1090,"&lt;="&amp;$C92),0),"")</f>
        <v/>
      </c>
    </row>
    <row r="93" spans="1:13" x14ac:dyDescent="0.25">
      <c r="A93" s="4">
        <f t="shared" si="1"/>
        <v>43436</v>
      </c>
      <c r="B93" s="4">
        <v>43436</v>
      </c>
      <c r="C93" s="4">
        <v>43442</v>
      </c>
      <c r="D93" t="str">
        <f ca="1">IF(B93&lt;=TODAY(),SUMIFS('Days To Done'!$I$3:$I1091,'Days To Done'!$D$3:$D1091,"XS",'Days To Done'!$H$3:$H1091,"&gt;="&amp;$B93,'Days To Done'!$H$3:$H1091,"&lt;="&amp;$C93),"")</f>
        <v/>
      </c>
      <c r="E93" t="str">
        <f ca="1">IF(D93&lt;&gt;"",IF(D93&lt;&gt;0,D93/COUNTIFS('Days To Done'!$D$3:$D1091,"XS",'Days To Done'!$H$3:$H1091,"&gt;="&amp;$B93,'Days To Done'!$H$3:$H1091,"&lt;="&amp;$C93),0),"")</f>
        <v/>
      </c>
      <c r="F93" t="str">
        <f ca="1">IF(B93&lt;=TODAY(),SUMIFS('Days To Done'!$I$3:$I1091,'Days To Done'!$D$3:$D1091,"S",'Days To Done'!$H$3:$H1091,"&gt;="&amp;$B93,'Days To Done'!$H$3:$H1091,"&lt;="&amp;$C93),"")</f>
        <v/>
      </c>
      <c r="G93" t="str">
        <f ca="1">IF(F93&lt;&gt;"",IF(F93&lt;&gt;0,F93/COUNTIFS('Days To Done'!$D$3:$D1091,"S",'Days To Done'!$H$3:$H1091,"&gt;="&amp;$B93,'Days To Done'!$H$3:$H1091,"&lt;="&amp;$C93),0),"")</f>
        <v/>
      </c>
      <c r="H93" t="str">
        <f ca="1">IF(B93&lt;=TODAY(),SUMIFS('Days To Done'!$I$3:$I1091,'Days To Done'!$D$3:$D1091,"M",'Days To Done'!$H$3:$H1091,"&gt;="&amp;$B93,'Days To Done'!$H$3:$H1091,"&lt;="&amp;$C93),"")</f>
        <v/>
      </c>
      <c r="I93" t="str">
        <f ca="1">IF(H93&lt;&gt;"",IF(H93&lt;&gt;0,H93/COUNTIFS('Days To Done'!$D$3:$D1091,"M",'Days To Done'!$H$3:$H1091,"&gt;="&amp;$B93,'Days To Done'!$H$3:$H1091,"&lt;="&amp;$C93),0),"")</f>
        <v/>
      </c>
      <c r="J93" t="str">
        <f ca="1">IF(B93&lt;=TODAY(),SUMIFS('Days To Done'!$I$3:$I1091,'Days To Done'!$D$3:$D1091,"L",'Days To Done'!$H$3:$H1091,"&gt;="&amp;$B93,'Days To Done'!$H$3:$H1091,"&lt;="&amp;$C93),"")</f>
        <v/>
      </c>
      <c r="K93" t="str">
        <f ca="1">IF(J93&lt;&gt;"",IF(J93&lt;&gt;0,J93/COUNTIFS('Days To Done'!$D$3:$D1091,"L",'Days To Done'!$H$3:$H1091,"&gt;="&amp;$B93,'Days To Done'!$H$3:$H1091,"&lt;="&amp;$C93),0),"")</f>
        <v/>
      </c>
      <c r="L93" t="str">
        <f ca="1">IF(B93&lt;=TODAY(),SUMIFS('Days To Done'!$I$3:$I1091,'Days To Done'!$D$3:$D1091,"XL",'Days To Done'!$H$3:$H1091,"&gt;="&amp;$B93,'Days To Done'!$H$3:$H1091,"&lt;="&amp;$C93),"")</f>
        <v/>
      </c>
      <c r="M93" t="str">
        <f ca="1">IF(L93&lt;&gt;"",IF(L93&lt;&gt;0,L93/COUNTIFS('Days To Done'!$D$3:$D1091,"XL",'Days To Done'!$H$3:$H1091,"&gt;="&amp;$B93,'Days To Done'!$H$3:$H1091,"&lt;="&amp;$C93),0),"")</f>
        <v/>
      </c>
    </row>
    <row r="94" spans="1:13" x14ac:dyDescent="0.25">
      <c r="A94" s="4">
        <f t="shared" si="1"/>
        <v>43443</v>
      </c>
      <c r="B94" s="4">
        <v>43443</v>
      </c>
      <c r="C94" s="4">
        <v>43449</v>
      </c>
      <c r="D94" t="str">
        <f ca="1">IF(B94&lt;=TODAY(),SUMIFS('Days To Done'!$I$3:$I1092,'Days To Done'!$D$3:$D1092,"XS",'Days To Done'!$H$3:$H1092,"&gt;="&amp;$B94,'Days To Done'!$H$3:$H1092,"&lt;="&amp;$C94),"")</f>
        <v/>
      </c>
      <c r="E94" t="str">
        <f ca="1">IF(D94&lt;&gt;"",IF(D94&lt;&gt;0,D94/COUNTIFS('Days To Done'!$D$3:$D1092,"XS",'Days To Done'!$H$3:$H1092,"&gt;="&amp;$B94,'Days To Done'!$H$3:$H1092,"&lt;="&amp;$C94),0),"")</f>
        <v/>
      </c>
      <c r="F94" t="str">
        <f ca="1">IF(B94&lt;=TODAY(),SUMIFS('Days To Done'!$I$3:$I1092,'Days To Done'!$D$3:$D1092,"S",'Days To Done'!$H$3:$H1092,"&gt;="&amp;$B94,'Days To Done'!$H$3:$H1092,"&lt;="&amp;$C94),"")</f>
        <v/>
      </c>
      <c r="G94" t="str">
        <f ca="1">IF(F94&lt;&gt;"",IF(F94&lt;&gt;0,F94/COUNTIFS('Days To Done'!$D$3:$D1092,"S",'Days To Done'!$H$3:$H1092,"&gt;="&amp;$B94,'Days To Done'!$H$3:$H1092,"&lt;="&amp;$C94),0),"")</f>
        <v/>
      </c>
      <c r="H94" t="str">
        <f ca="1">IF(B94&lt;=TODAY(),SUMIFS('Days To Done'!$I$3:$I1092,'Days To Done'!$D$3:$D1092,"M",'Days To Done'!$H$3:$H1092,"&gt;="&amp;$B94,'Days To Done'!$H$3:$H1092,"&lt;="&amp;$C94),"")</f>
        <v/>
      </c>
      <c r="I94" t="str">
        <f ca="1">IF(H94&lt;&gt;"",IF(H94&lt;&gt;0,H94/COUNTIFS('Days To Done'!$D$3:$D1092,"M",'Days To Done'!$H$3:$H1092,"&gt;="&amp;$B94,'Days To Done'!$H$3:$H1092,"&lt;="&amp;$C94),0),"")</f>
        <v/>
      </c>
      <c r="J94" t="str">
        <f ca="1">IF(B94&lt;=TODAY(),SUMIFS('Days To Done'!$I$3:$I1092,'Days To Done'!$D$3:$D1092,"L",'Days To Done'!$H$3:$H1092,"&gt;="&amp;$B94,'Days To Done'!$H$3:$H1092,"&lt;="&amp;$C94),"")</f>
        <v/>
      </c>
      <c r="K94" t="str">
        <f ca="1">IF(J94&lt;&gt;"",IF(J94&lt;&gt;0,J94/COUNTIFS('Days To Done'!$D$3:$D1092,"L",'Days To Done'!$H$3:$H1092,"&gt;="&amp;$B94,'Days To Done'!$H$3:$H1092,"&lt;="&amp;$C94),0),"")</f>
        <v/>
      </c>
      <c r="L94" t="str">
        <f ca="1">IF(B94&lt;=TODAY(),SUMIFS('Days To Done'!$I$3:$I1092,'Days To Done'!$D$3:$D1092,"XL",'Days To Done'!$H$3:$H1092,"&gt;="&amp;$B94,'Days To Done'!$H$3:$H1092,"&lt;="&amp;$C94),"")</f>
        <v/>
      </c>
      <c r="M94" t="str">
        <f ca="1">IF(L94&lt;&gt;"",IF(L94&lt;&gt;0,L94/COUNTIFS('Days To Done'!$D$3:$D1092,"XL",'Days To Done'!$H$3:$H1092,"&gt;="&amp;$B94,'Days To Done'!$H$3:$H1092,"&lt;="&amp;$C94),0),"")</f>
        <v/>
      </c>
    </row>
    <row r="95" spans="1:13" x14ac:dyDescent="0.25">
      <c r="A95" s="4">
        <f t="shared" si="1"/>
        <v>43450</v>
      </c>
      <c r="B95" s="4">
        <v>43450</v>
      </c>
      <c r="C95" s="4">
        <v>43456</v>
      </c>
      <c r="D95" t="str">
        <f ca="1">IF(B95&lt;=TODAY(),SUMIFS('Days To Done'!$I$3:$I1093,'Days To Done'!$D$3:$D1093,"XS",'Days To Done'!$H$3:$H1093,"&gt;="&amp;$B95,'Days To Done'!$H$3:$H1093,"&lt;="&amp;$C95),"")</f>
        <v/>
      </c>
      <c r="E95" t="str">
        <f ca="1">IF(D95&lt;&gt;"",IF(D95&lt;&gt;0,D95/COUNTIFS('Days To Done'!$D$3:$D1093,"XS",'Days To Done'!$H$3:$H1093,"&gt;="&amp;$B95,'Days To Done'!$H$3:$H1093,"&lt;="&amp;$C95),0),"")</f>
        <v/>
      </c>
      <c r="F95" t="str">
        <f ca="1">IF(B95&lt;=TODAY(),SUMIFS('Days To Done'!$I$3:$I1093,'Days To Done'!$D$3:$D1093,"S",'Days To Done'!$H$3:$H1093,"&gt;="&amp;$B95,'Days To Done'!$H$3:$H1093,"&lt;="&amp;$C95),"")</f>
        <v/>
      </c>
      <c r="G95" t="str">
        <f ca="1">IF(F95&lt;&gt;"",IF(F95&lt;&gt;0,F95/COUNTIFS('Days To Done'!$D$3:$D1093,"S",'Days To Done'!$H$3:$H1093,"&gt;="&amp;$B95,'Days To Done'!$H$3:$H1093,"&lt;="&amp;$C95),0),"")</f>
        <v/>
      </c>
      <c r="H95" t="str">
        <f ca="1">IF(B95&lt;=TODAY(),SUMIFS('Days To Done'!$I$3:$I1093,'Days To Done'!$D$3:$D1093,"M",'Days To Done'!$H$3:$H1093,"&gt;="&amp;$B95,'Days To Done'!$H$3:$H1093,"&lt;="&amp;$C95),"")</f>
        <v/>
      </c>
      <c r="I95" t="str">
        <f ca="1">IF(H95&lt;&gt;"",IF(H95&lt;&gt;0,H95/COUNTIFS('Days To Done'!$D$3:$D1093,"M",'Days To Done'!$H$3:$H1093,"&gt;="&amp;$B95,'Days To Done'!$H$3:$H1093,"&lt;="&amp;$C95),0),"")</f>
        <v/>
      </c>
      <c r="J95" t="str">
        <f ca="1">IF(B95&lt;=TODAY(),SUMIFS('Days To Done'!$I$3:$I1093,'Days To Done'!$D$3:$D1093,"L",'Days To Done'!$H$3:$H1093,"&gt;="&amp;$B95,'Days To Done'!$H$3:$H1093,"&lt;="&amp;$C95),"")</f>
        <v/>
      </c>
      <c r="K95" t="str">
        <f ca="1">IF(J95&lt;&gt;"",IF(J95&lt;&gt;0,J95/COUNTIFS('Days To Done'!$D$3:$D1093,"L",'Days To Done'!$H$3:$H1093,"&gt;="&amp;$B95,'Days To Done'!$H$3:$H1093,"&lt;="&amp;$C95),0),"")</f>
        <v/>
      </c>
      <c r="L95" t="str">
        <f ca="1">IF(B95&lt;=TODAY(),SUMIFS('Days To Done'!$I$3:$I1093,'Days To Done'!$D$3:$D1093,"XL",'Days To Done'!$H$3:$H1093,"&gt;="&amp;$B95,'Days To Done'!$H$3:$H1093,"&lt;="&amp;$C95),"")</f>
        <v/>
      </c>
      <c r="M95" t="str">
        <f ca="1">IF(L95&lt;&gt;"",IF(L95&lt;&gt;0,L95/COUNTIFS('Days To Done'!$D$3:$D1093,"XL",'Days To Done'!$H$3:$H1093,"&gt;="&amp;$B95,'Days To Done'!$H$3:$H1093,"&lt;="&amp;$C95),0),"")</f>
        <v/>
      </c>
    </row>
    <row r="96" spans="1:13" x14ac:dyDescent="0.25">
      <c r="A96" s="4">
        <f t="shared" si="1"/>
        <v>43457</v>
      </c>
      <c r="B96" s="4">
        <v>43457</v>
      </c>
      <c r="C96" s="4">
        <v>43463</v>
      </c>
      <c r="D96" t="str">
        <f ca="1">IF(B96&lt;=TODAY(),SUMIFS('Days To Done'!$I$3:$I1094,'Days To Done'!$D$3:$D1094,"XS",'Days To Done'!$H$3:$H1094,"&gt;="&amp;$B96,'Days To Done'!$H$3:$H1094,"&lt;="&amp;$C96),"")</f>
        <v/>
      </c>
      <c r="E96" t="str">
        <f ca="1">IF(D96&lt;&gt;"",IF(D96&lt;&gt;0,D96/COUNTIFS('Days To Done'!$D$3:$D1094,"XS",'Days To Done'!$H$3:$H1094,"&gt;="&amp;$B96,'Days To Done'!$H$3:$H1094,"&lt;="&amp;$C96),0),"")</f>
        <v/>
      </c>
      <c r="F96" t="str">
        <f ca="1">IF(B96&lt;=TODAY(),SUMIFS('Days To Done'!$I$3:$I1094,'Days To Done'!$D$3:$D1094,"S",'Days To Done'!$H$3:$H1094,"&gt;="&amp;$B96,'Days To Done'!$H$3:$H1094,"&lt;="&amp;$C96),"")</f>
        <v/>
      </c>
      <c r="G96" t="str">
        <f ca="1">IF(F96&lt;&gt;"",IF(F96&lt;&gt;0,F96/COUNTIFS('Days To Done'!$D$3:$D1094,"S",'Days To Done'!$H$3:$H1094,"&gt;="&amp;$B96,'Days To Done'!$H$3:$H1094,"&lt;="&amp;$C96),0),"")</f>
        <v/>
      </c>
      <c r="H96" t="str">
        <f ca="1">IF(B96&lt;=TODAY(),SUMIFS('Days To Done'!$I$3:$I1094,'Days To Done'!$D$3:$D1094,"M",'Days To Done'!$H$3:$H1094,"&gt;="&amp;$B96,'Days To Done'!$H$3:$H1094,"&lt;="&amp;$C96),"")</f>
        <v/>
      </c>
      <c r="I96" t="str">
        <f ca="1">IF(H96&lt;&gt;"",IF(H96&lt;&gt;0,H96/COUNTIFS('Days To Done'!$D$3:$D1094,"M",'Days To Done'!$H$3:$H1094,"&gt;="&amp;$B96,'Days To Done'!$H$3:$H1094,"&lt;="&amp;$C96),0),"")</f>
        <v/>
      </c>
      <c r="J96" t="str">
        <f ca="1">IF(B96&lt;=TODAY(),SUMIFS('Days To Done'!$I$3:$I1094,'Days To Done'!$D$3:$D1094,"L",'Days To Done'!$H$3:$H1094,"&gt;="&amp;$B96,'Days To Done'!$H$3:$H1094,"&lt;="&amp;$C96),"")</f>
        <v/>
      </c>
      <c r="K96" t="str">
        <f ca="1">IF(J96&lt;&gt;"",IF(J96&lt;&gt;0,J96/COUNTIFS('Days To Done'!$D$3:$D1094,"L",'Days To Done'!$H$3:$H1094,"&gt;="&amp;$B96,'Days To Done'!$H$3:$H1094,"&lt;="&amp;$C96),0),"")</f>
        <v/>
      </c>
      <c r="L96" t="str">
        <f ca="1">IF(B96&lt;=TODAY(),SUMIFS('Days To Done'!$I$3:$I1094,'Days To Done'!$D$3:$D1094,"XL",'Days To Done'!$H$3:$H1094,"&gt;="&amp;$B96,'Days To Done'!$H$3:$H1094,"&lt;="&amp;$C96),"")</f>
        <v/>
      </c>
      <c r="M96" t="str">
        <f ca="1">IF(L96&lt;&gt;"",IF(L96&lt;&gt;0,L96/COUNTIFS('Days To Done'!$D$3:$D1094,"XL",'Days To Done'!$H$3:$H1094,"&gt;="&amp;$B96,'Days To Done'!$H$3:$H1094,"&lt;="&amp;$C96),0),"")</f>
        <v/>
      </c>
    </row>
    <row r="97" spans="1:13" x14ac:dyDescent="0.25">
      <c r="A97" s="4">
        <f t="shared" si="1"/>
        <v>43464</v>
      </c>
      <c r="B97" s="4">
        <v>43464</v>
      </c>
      <c r="C97" s="4">
        <v>43470</v>
      </c>
      <c r="D97" t="str">
        <f ca="1">IF(B97&lt;=TODAY(),SUMIFS('Days To Done'!$I$3:$I1095,'Days To Done'!$D$3:$D1095,"XS",'Days To Done'!$H$3:$H1095,"&gt;="&amp;$B97,'Days To Done'!$H$3:$H1095,"&lt;="&amp;$C97),"")</f>
        <v/>
      </c>
      <c r="E97" t="str">
        <f ca="1">IF(D97&lt;&gt;"",IF(D97&lt;&gt;0,D97/COUNTIFS('Days To Done'!$D$3:$D1095,"XS",'Days To Done'!$H$3:$H1095,"&gt;="&amp;$B97,'Days To Done'!$H$3:$H1095,"&lt;="&amp;$C97),0),"")</f>
        <v/>
      </c>
      <c r="F97" t="str">
        <f ca="1">IF(B97&lt;=TODAY(),SUMIFS('Days To Done'!$I$3:$I1095,'Days To Done'!$D$3:$D1095,"S",'Days To Done'!$H$3:$H1095,"&gt;="&amp;$B97,'Days To Done'!$H$3:$H1095,"&lt;="&amp;$C97),"")</f>
        <v/>
      </c>
      <c r="G97" t="str">
        <f ca="1">IF(F97&lt;&gt;"",IF(F97&lt;&gt;0,F97/COUNTIFS('Days To Done'!$D$3:$D1095,"S",'Days To Done'!$H$3:$H1095,"&gt;="&amp;$B97,'Days To Done'!$H$3:$H1095,"&lt;="&amp;$C97),0),"")</f>
        <v/>
      </c>
      <c r="H97" t="str">
        <f ca="1">IF(B97&lt;=TODAY(),SUMIFS('Days To Done'!$I$3:$I1095,'Days To Done'!$D$3:$D1095,"M",'Days To Done'!$H$3:$H1095,"&gt;="&amp;$B97,'Days To Done'!$H$3:$H1095,"&lt;="&amp;$C97),"")</f>
        <v/>
      </c>
      <c r="I97" t="str">
        <f ca="1">IF(H97&lt;&gt;"",IF(H97&lt;&gt;0,H97/COUNTIFS('Days To Done'!$D$3:$D1095,"M",'Days To Done'!$H$3:$H1095,"&gt;="&amp;$B97,'Days To Done'!$H$3:$H1095,"&lt;="&amp;$C97),0),"")</f>
        <v/>
      </c>
      <c r="J97" t="str">
        <f ca="1">IF(B97&lt;=TODAY(),SUMIFS('Days To Done'!$I$3:$I1095,'Days To Done'!$D$3:$D1095,"L",'Days To Done'!$H$3:$H1095,"&gt;="&amp;$B97,'Days To Done'!$H$3:$H1095,"&lt;="&amp;$C97),"")</f>
        <v/>
      </c>
      <c r="K97" t="str">
        <f ca="1">IF(J97&lt;&gt;"",IF(J97&lt;&gt;0,J97/COUNTIFS('Days To Done'!$D$3:$D1095,"L",'Days To Done'!$H$3:$H1095,"&gt;="&amp;$B97,'Days To Done'!$H$3:$H1095,"&lt;="&amp;$C97),0),"")</f>
        <v/>
      </c>
      <c r="L97" t="str">
        <f ca="1">IF(B97&lt;=TODAY(),SUMIFS('Days To Done'!$I$3:$I1095,'Days To Done'!$D$3:$D1095,"XL",'Days To Done'!$H$3:$H1095,"&gt;="&amp;$B97,'Days To Done'!$H$3:$H1095,"&lt;="&amp;$C97),"")</f>
        <v/>
      </c>
      <c r="M97" t="str">
        <f ca="1">IF(L97&lt;&gt;"",IF(L97&lt;&gt;0,L97/COUNTIFS('Days To Done'!$D$3:$D1095,"XL",'Days To Done'!$H$3:$H1095,"&gt;="&amp;$B97,'Days To Done'!$H$3:$H1095,"&lt;="&amp;$C97),0),"")</f>
        <v/>
      </c>
    </row>
    <row r="98" spans="1:13" x14ac:dyDescent="0.25">
      <c r="A98" s="4">
        <f t="shared" si="1"/>
        <v>43471</v>
      </c>
      <c r="B98" s="4">
        <v>43471</v>
      </c>
      <c r="C98" s="4">
        <v>43477</v>
      </c>
      <c r="D98" t="str">
        <f ca="1">IF(B98&lt;=TODAY(),SUMIFS('Days To Done'!$I$3:$I1096,'Days To Done'!$D$3:$D1096,"XS",'Days To Done'!$H$3:$H1096,"&gt;="&amp;$B98,'Days To Done'!$H$3:$H1096,"&lt;="&amp;$C98),"")</f>
        <v/>
      </c>
      <c r="E98" t="str">
        <f ca="1">IF(D98&lt;&gt;"",IF(D98&lt;&gt;0,D98/COUNTIFS('Days To Done'!$D$3:$D1096,"XS",'Days To Done'!$H$3:$H1096,"&gt;="&amp;$B98,'Days To Done'!$H$3:$H1096,"&lt;="&amp;$C98),0),"")</f>
        <v/>
      </c>
      <c r="F98" t="str">
        <f ca="1">IF(B98&lt;=TODAY(),SUMIFS('Days To Done'!$I$3:$I1096,'Days To Done'!$D$3:$D1096,"S",'Days To Done'!$H$3:$H1096,"&gt;="&amp;$B98,'Days To Done'!$H$3:$H1096,"&lt;="&amp;$C98),"")</f>
        <v/>
      </c>
      <c r="G98" t="str">
        <f ca="1">IF(F98&lt;&gt;"",IF(F98&lt;&gt;0,F98/COUNTIFS('Days To Done'!$D$3:$D1096,"S",'Days To Done'!$H$3:$H1096,"&gt;="&amp;$B98,'Days To Done'!$H$3:$H1096,"&lt;="&amp;$C98),0),"")</f>
        <v/>
      </c>
      <c r="H98" t="str">
        <f ca="1">IF(B98&lt;=TODAY(),SUMIFS('Days To Done'!$I$3:$I1096,'Days To Done'!$D$3:$D1096,"M",'Days To Done'!$H$3:$H1096,"&gt;="&amp;$B98,'Days To Done'!$H$3:$H1096,"&lt;="&amp;$C98),"")</f>
        <v/>
      </c>
      <c r="I98" t="str">
        <f ca="1">IF(H98&lt;&gt;"",IF(H98&lt;&gt;0,H98/COUNTIFS('Days To Done'!$D$3:$D1096,"M",'Days To Done'!$H$3:$H1096,"&gt;="&amp;$B98,'Days To Done'!$H$3:$H1096,"&lt;="&amp;$C98),0),"")</f>
        <v/>
      </c>
      <c r="J98" t="str">
        <f ca="1">IF(B98&lt;=TODAY(),SUMIFS('Days To Done'!$I$3:$I1096,'Days To Done'!$D$3:$D1096,"L",'Days To Done'!$H$3:$H1096,"&gt;="&amp;$B98,'Days To Done'!$H$3:$H1096,"&lt;="&amp;$C98),"")</f>
        <v/>
      </c>
      <c r="K98" t="str">
        <f ca="1">IF(J98&lt;&gt;"",IF(J98&lt;&gt;0,J98/COUNTIFS('Days To Done'!$D$3:$D1096,"L",'Days To Done'!$H$3:$H1096,"&gt;="&amp;$B98,'Days To Done'!$H$3:$H1096,"&lt;="&amp;$C98),0),"")</f>
        <v/>
      </c>
      <c r="L98" t="str">
        <f ca="1">IF(B98&lt;=TODAY(),SUMIFS('Days To Done'!$I$3:$I1096,'Days To Done'!$D$3:$D1096,"XL",'Days To Done'!$H$3:$H1096,"&gt;="&amp;$B98,'Days To Done'!$H$3:$H1096,"&lt;="&amp;$C98),"")</f>
        <v/>
      </c>
      <c r="M98" t="str">
        <f ca="1">IF(L98&lt;&gt;"",IF(L98&lt;&gt;0,L98/COUNTIFS('Days To Done'!$D$3:$D1096,"XL",'Days To Done'!$H$3:$H1096,"&gt;="&amp;$B98,'Days To Done'!$H$3:$H1096,"&lt;="&amp;$C98),0),"")</f>
        <v/>
      </c>
    </row>
    <row r="99" spans="1:13" x14ac:dyDescent="0.25">
      <c r="A99" s="4">
        <f t="shared" si="1"/>
        <v>43478</v>
      </c>
      <c r="B99" s="4">
        <v>43478</v>
      </c>
      <c r="C99" s="4">
        <v>43484</v>
      </c>
      <c r="D99" t="str">
        <f ca="1">IF(B99&lt;=TODAY(),SUMIFS('Days To Done'!$I$3:$I1097,'Days To Done'!$D$3:$D1097,"XS",'Days To Done'!$H$3:$H1097,"&gt;="&amp;$B99,'Days To Done'!$H$3:$H1097,"&lt;="&amp;$C99),"")</f>
        <v/>
      </c>
      <c r="E99" t="str">
        <f ca="1">IF(D99&lt;&gt;"",IF(D99&lt;&gt;0,D99/COUNTIFS('Days To Done'!$D$3:$D1097,"XS",'Days To Done'!$H$3:$H1097,"&gt;="&amp;$B99,'Days To Done'!$H$3:$H1097,"&lt;="&amp;$C99),0),"")</f>
        <v/>
      </c>
      <c r="F99" t="str">
        <f ca="1">IF(B99&lt;=TODAY(),SUMIFS('Days To Done'!$I$3:$I1097,'Days To Done'!$D$3:$D1097,"S",'Days To Done'!$H$3:$H1097,"&gt;="&amp;$B99,'Days To Done'!$H$3:$H1097,"&lt;="&amp;$C99),"")</f>
        <v/>
      </c>
      <c r="G99" t="str">
        <f ca="1">IF(F99&lt;&gt;"",IF(F99&lt;&gt;0,F99/COUNTIFS('Days To Done'!$D$3:$D1097,"S",'Days To Done'!$H$3:$H1097,"&gt;="&amp;$B99,'Days To Done'!$H$3:$H1097,"&lt;="&amp;$C99),0),"")</f>
        <v/>
      </c>
      <c r="H99" t="str">
        <f ca="1">IF(B99&lt;=TODAY(),SUMIFS('Days To Done'!$I$3:$I1097,'Days To Done'!$D$3:$D1097,"M",'Days To Done'!$H$3:$H1097,"&gt;="&amp;$B99,'Days To Done'!$H$3:$H1097,"&lt;="&amp;$C99),"")</f>
        <v/>
      </c>
      <c r="I99" t="str">
        <f ca="1">IF(H99&lt;&gt;"",IF(H99&lt;&gt;0,H99/COUNTIFS('Days To Done'!$D$3:$D1097,"M",'Days To Done'!$H$3:$H1097,"&gt;="&amp;$B99,'Days To Done'!$H$3:$H1097,"&lt;="&amp;$C99),0),"")</f>
        <v/>
      </c>
      <c r="J99" t="str">
        <f ca="1">IF(B99&lt;=TODAY(),SUMIFS('Days To Done'!$I$3:$I1097,'Days To Done'!$D$3:$D1097,"L",'Days To Done'!$H$3:$H1097,"&gt;="&amp;$B99,'Days To Done'!$H$3:$H1097,"&lt;="&amp;$C99),"")</f>
        <v/>
      </c>
      <c r="K99" t="str">
        <f ca="1">IF(J99&lt;&gt;"",IF(J99&lt;&gt;0,J99/COUNTIFS('Days To Done'!$D$3:$D1097,"L",'Days To Done'!$H$3:$H1097,"&gt;="&amp;$B99,'Days To Done'!$H$3:$H1097,"&lt;="&amp;$C99),0),"")</f>
        <v/>
      </c>
      <c r="L99" t="str">
        <f ca="1">IF(B99&lt;=TODAY(),SUMIFS('Days To Done'!$I$3:$I1097,'Days To Done'!$D$3:$D1097,"XL",'Days To Done'!$H$3:$H1097,"&gt;="&amp;$B99,'Days To Done'!$H$3:$H1097,"&lt;="&amp;$C99),"")</f>
        <v/>
      </c>
      <c r="M99" t="str">
        <f ca="1">IF(L99&lt;&gt;"",IF(L99&lt;&gt;0,L99/COUNTIFS('Days To Done'!$D$3:$D1097,"XL",'Days To Done'!$H$3:$H1097,"&gt;="&amp;$B99,'Days To Done'!$H$3:$H1097,"&lt;="&amp;$C99),0),"")</f>
        <v/>
      </c>
    </row>
    <row r="100" spans="1:13" x14ac:dyDescent="0.25">
      <c r="A100" s="4">
        <f t="shared" si="1"/>
        <v>43485</v>
      </c>
      <c r="B100" s="4">
        <v>43485</v>
      </c>
      <c r="C100" s="4">
        <v>43491</v>
      </c>
      <c r="D100" t="str">
        <f ca="1">IF(B100&lt;=TODAY(),SUMIFS('Days To Done'!$I$3:$I1098,'Days To Done'!$D$3:$D1098,"XS",'Days To Done'!$H$3:$H1098,"&gt;="&amp;$B100,'Days To Done'!$H$3:$H1098,"&lt;="&amp;$C100),"")</f>
        <v/>
      </c>
      <c r="E100" t="str">
        <f ca="1">IF(D100&lt;&gt;"",IF(D100&lt;&gt;0,D100/COUNTIFS('Days To Done'!$D$3:$D1098,"XS",'Days To Done'!$H$3:$H1098,"&gt;="&amp;$B100,'Days To Done'!$H$3:$H1098,"&lt;="&amp;$C100),0),"")</f>
        <v/>
      </c>
      <c r="F100" t="str">
        <f ca="1">IF(B100&lt;=TODAY(),SUMIFS('Days To Done'!$I$3:$I1098,'Days To Done'!$D$3:$D1098,"S",'Days To Done'!$H$3:$H1098,"&gt;="&amp;$B100,'Days To Done'!$H$3:$H1098,"&lt;="&amp;$C100),"")</f>
        <v/>
      </c>
      <c r="G100" t="str">
        <f ca="1">IF(F100&lt;&gt;"",IF(F100&lt;&gt;0,F100/COUNTIFS('Days To Done'!$D$3:$D1098,"S",'Days To Done'!$H$3:$H1098,"&gt;="&amp;$B100,'Days To Done'!$H$3:$H1098,"&lt;="&amp;$C100),0),"")</f>
        <v/>
      </c>
      <c r="H100" t="str">
        <f ca="1">IF(B100&lt;=TODAY(),SUMIFS('Days To Done'!$I$3:$I1098,'Days To Done'!$D$3:$D1098,"M",'Days To Done'!$H$3:$H1098,"&gt;="&amp;$B100,'Days To Done'!$H$3:$H1098,"&lt;="&amp;$C100),"")</f>
        <v/>
      </c>
      <c r="I100" t="str">
        <f ca="1">IF(H100&lt;&gt;"",IF(H100&lt;&gt;0,H100/COUNTIFS('Days To Done'!$D$3:$D1098,"M",'Days To Done'!$H$3:$H1098,"&gt;="&amp;$B100,'Days To Done'!$H$3:$H1098,"&lt;="&amp;$C100),0),"")</f>
        <v/>
      </c>
      <c r="J100" t="str">
        <f ca="1">IF(B100&lt;=TODAY(),SUMIFS('Days To Done'!$I$3:$I1098,'Days To Done'!$D$3:$D1098,"L",'Days To Done'!$H$3:$H1098,"&gt;="&amp;$B100,'Days To Done'!$H$3:$H1098,"&lt;="&amp;$C100),"")</f>
        <v/>
      </c>
      <c r="K100" t="str">
        <f ca="1">IF(J100&lt;&gt;"",IF(J100&lt;&gt;0,J100/COUNTIFS('Days To Done'!$D$3:$D1098,"L",'Days To Done'!$H$3:$H1098,"&gt;="&amp;$B100,'Days To Done'!$H$3:$H1098,"&lt;="&amp;$C100),0),"")</f>
        <v/>
      </c>
      <c r="L100" t="str">
        <f ca="1">IF(B100&lt;=TODAY(),SUMIFS('Days To Done'!$I$3:$I1098,'Days To Done'!$D$3:$D1098,"XL",'Days To Done'!$H$3:$H1098,"&gt;="&amp;$B100,'Days To Done'!$H$3:$H1098,"&lt;="&amp;$C100),"")</f>
        <v/>
      </c>
      <c r="M100" t="str">
        <f ca="1">IF(L100&lt;&gt;"",IF(L100&lt;&gt;0,L100/COUNTIFS('Days To Done'!$D$3:$D1098,"XL",'Days To Done'!$H$3:$H1098,"&gt;="&amp;$B100,'Days To Done'!$H$3:$H1098,"&lt;="&amp;$C100),0),"")</f>
        <v/>
      </c>
    </row>
    <row r="101" spans="1:13" x14ac:dyDescent="0.25">
      <c r="A101" s="4">
        <f t="shared" si="1"/>
        <v>43492</v>
      </c>
      <c r="B101" s="4">
        <v>43492</v>
      </c>
      <c r="C101" s="4">
        <v>43498</v>
      </c>
      <c r="D101" t="str">
        <f ca="1">IF(B101&lt;=TODAY(),SUMIFS('Days To Done'!$I$3:$I1099,'Days To Done'!$D$3:$D1099,"XS",'Days To Done'!$H$3:$H1099,"&gt;="&amp;$B101,'Days To Done'!$H$3:$H1099,"&lt;="&amp;$C101),"")</f>
        <v/>
      </c>
      <c r="E101" t="str">
        <f ca="1">IF(D101&lt;&gt;"",IF(D101&lt;&gt;0,D101/COUNTIFS('Days To Done'!$D$3:$D1099,"XS",'Days To Done'!$H$3:$H1099,"&gt;="&amp;$B101,'Days To Done'!$H$3:$H1099,"&lt;="&amp;$C101),0),"")</f>
        <v/>
      </c>
      <c r="F101" t="str">
        <f ca="1">IF(B101&lt;=TODAY(),SUMIFS('Days To Done'!$I$3:$I1099,'Days To Done'!$D$3:$D1099,"S",'Days To Done'!$H$3:$H1099,"&gt;="&amp;$B101,'Days To Done'!$H$3:$H1099,"&lt;="&amp;$C101),"")</f>
        <v/>
      </c>
      <c r="G101" t="str">
        <f ca="1">IF(F101&lt;&gt;"",IF(F101&lt;&gt;0,F101/COUNTIFS('Days To Done'!$D$3:$D1099,"S",'Days To Done'!$H$3:$H1099,"&gt;="&amp;$B101,'Days To Done'!$H$3:$H1099,"&lt;="&amp;$C101),0),"")</f>
        <v/>
      </c>
      <c r="H101" t="str">
        <f ca="1">IF(B101&lt;=TODAY(),SUMIFS('Days To Done'!$I$3:$I1099,'Days To Done'!$D$3:$D1099,"M",'Days To Done'!$H$3:$H1099,"&gt;="&amp;$B101,'Days To Done'!$H$3:$H1099,"&lt;="&amp;$C101),"")</f>
        <v/>
      </c>
      <c r="I101" t="str">
        <f ca="1">IF(H101&lt;&gt;"",IF(H101&lt;&gt;0,H101/COUNTIFS('Days To Done'!$D$3:$D1099,"M",'Days To Done'!$H$3:$H1099,"&gt;="&amp;$B101,'Days To Done'!$H$3:$H1099,"&lt;="&amp;$C101),0),"")</f>
        <v/>
      </c>
      <c r="J101" t="str">
        <f ca="1">IF(B101&lt;=TODAY(),SUMIFS('Days To Done'!$I$3:$I1099,'Days To Done'!$D$3:$D1099,"L",'Days To Done'!$H$3:$H1099,"&gt;="&amp;$B101,'Days To Done'!$H$3:$H1099,"&lt;="&amp;$C101),"")</f>
        <v/>
      </c>
      <c r="K101" t="str">
        <f ca="1">IF(J101&lt;&gt;"",IF(J101&lt;&gt;0,J101/COUNTIFS('Days To Done'!$D$3:$D1099,"L",'Days To Done'!$H$3:$H1099,"&gt;="&amp;$B101,'Days To Done'!$H$3:$H1099,"&lt;="&amp;$C101),0),"")</f>
        <v/>
      </c>
      <c r="L101" t="str">
        <f ca="1">IF(B101&lt;=TODAY(),SUMIFS('Days To Done'!$I$3:$I1099,'Days To Done'!$D$3:$D1099,"XL",'Days To Done'!$H$3:$H1099,"&gt;="&amp;$B101,'Days To Done'!$H$3:$H1099,"&lt;="&amp;$C101),"")</f>
        <v/>
      </c>
      <c r="M101" t="str">
        <f ca="1">IF(L101&lt;&gt;"",IF(L101&lt;&gt;0,L101/COUNTIFS('Days To Done'!$D$3:$D1099,"XL",'Days To Done'!$H$3:$H1099,"&gt;="&amp;$B101,'Days To Done'!$H$3:$H1099,"&lt;="&amp;$C101),0),"")</f>
        <v/>
      </c>
    </row>
    <row r="102" spans="1:13" x14ac:dyDescent="0.25">
      <c r="A102" s="4">
        <f t="shared" si="1"/>
        <v>43499</v>
      </c>
      <c r="B102" s="4">
        <v>43499</v>
      </c>
      <c r="C102" s="4">
        <v>43505</v>
      </c>
      <c r="D102" t="str">
        <f ca="1">IF(B102&lt;=TODAY(),SUMIFS('Days To Done'!$I$3:$I1100,'Days To Done'!$D$3:$D1100,"XS",'Days To Done'!$H$3:$H1100,"&gt;="&amp;$B102,'Days To Done'!$H$3:$H1100,"&lt;="&amp;$C102),"")</f>
        <v/>
      </c>
      <c r="E102" t="str">
        <f ca="1">IF(D102&lt;&gt;"",IF(D102&lt;&gt;0,D102/COUNTIFS('Days To Done'!$D$3:$D1100,"XS",'Days To Done'!$H$3:$H1100,"&gt;="&amp;$B102,'Days To Done'!$H$3:$H1100,"&lt;="&amp;$C102),0),"")</f>
        <v/>
      </c>
      <c r="F102" t="str">
        <f ca="1">IF(B102&lt;=TODAY(),SUMIFS('Days To Done'!$I$3:$I1100,'Days To Done'!$D$3:$D1100,"S",'Days To Done'!$H$3:$H1100,"&gt;="&amp;$B102,'Days To Done'!$H$3:$H1100,"&lt;="&amp;$C102),"")</f>
        <v/>
      </c>
      <c r="G102" t="str">
        <f ca="1">IF(F102&lt;&gt;"",IF(F102&lt;&gt;0,F102/COUNTIFS('Days To Done'!$D$3:$D1100,"S",'Days To Done'!$H$3:$H1100,"&gt;="&amp;$B102,'Days To Done'!$H$3:$H1100,"&lt;="&amp;$C102),0),"")</f>
        <v/>
      </c>
      <c r="H102" t="str">
        <f ca="1">IF(B102&lt;=TODAY(),SUMIFS('Days To Done'!$I$3:$I1100,'Days To Done'!$D$3:$D1100,"M",'Days To Done'!$H$3:$H1100,"&gt;="&amp;$B102,'Days To Done'!$H$3:$H1100,"&lt;="&amp;$C102),"")</f>
        <v/>
      </c>
      <c r="I102" t="str">
        <f ca="1">IF(H102&lt;&gt;"",IF(H102&lt;&gt;0,H102/COUNTIFS('Days To Done'!$D$3:$D1100,"M",'Days To Done'!$H$3:$H1100,"&gt;="&amp;$B102,'Days To Done'!$H$3:$H1100,"&lt;="&amp;$C102),0),"")</f>
        <v/>
      </c>
      <c r="J102" t="str">
        <f ca="1">IF(B102&lt;=TODAY(),SUMIFS('Days To Done'!$I$3:$I1100,'Days To Done'!$D$3:$D1100,"L",'Days To Done'!$H$3:$H1100,"&gt;="&amp;$B102,'Days To Done'!$H$3:$H1100,"&lt;="&amp;$C102),"")</f>
        <v/>
      </c>
      <c r="K102" t="str">
        <f ca="1">IF(J102&lt;&gt;"",IF(J102&lt;&gt;0,J102/COUNTIFS('Days To Done'!$D$3:$D1100,"L",'Days To Done'!$H$3:$H1100,"&gt;="&amp;$B102,'Days To Done'!$H$3:$H1100,"&lt;="&amp;$C102),0),"")</f>
        <v/>
      </c>
      <c r="L102" t="str">
        <f ca="1">IF(B102&lt;=TODAY(),SUMIFS('Days To Done'!$I$3:$I1100,'Days To Done'!$D$3:$D1100,"XL",'Days To Done'!$H$3:$H1100,"&gt;="&amp;$B102,'Days To Done'!$H$3:$H1100,"&lt;="&amp;$C102),"")</f>
        <v/>
      </c>
      <c r="M102" t="str">
        <f ca="1">IF(L102&lt;&gt;"",IF(L102&lt;&gt;0,L102/COUNTIFS('Days To Done'!$D$3:$D1100,"XL",'Days To Done'!$H$3:$H1100,"&gt;="&amp;$B102,'Days To Done'!$H$3:$H1100,"&lt;="&amp;$C102),0),"")</f>
        <v/>
      </c>
    </row>
    <row r="103" spans="1:13" x14ac:dyDescent="0.25">
      <c r="A103" s="4">
        <f t="shared" si="1"/>
        <v>43506</v>
      </c>
      <c r="B103" s="4">
        <v>43506</v>
      </c>
      <c r="C103" s="4">
        <v>43512</v>
      </c>
      <c r="D103" t="str">
        <f ca="1">IF(B103&lt;=TODAY(),SUMIFS('Days To Done'!$I$3:$I1101,'Days To Done'!$D$3:$D1101,"XS",'Days To Done'!$H$3:$H1101,"&gt;="&amp;$B103,'Days To Done'!$H$3:$H1101,"&lt;="&amp;$C103),"")</f>
        <v/>
      </c>
      <c r="E103" t="str">
        <f ca="1">IF(D103&lt;&gt;"",IF(D103&lt;&gt;0,D103/COUNTIFS('Days To Done'!$D$3:$D1101,"XS",'Days To Done'!$H$3:$H1101,"&gt;="&amp;$B103,'Days To Done'!$H$3:$H1101,"&lt;="&amp;$C103),0),"")</f>
        <v/>
      </c>
      <c r="F103" t="str">
        <f ca="1">IF(B103&lt;=TODAY(),SUMIFS('Days To Done'!$I$3:$I1101,'Days To Done'!$D$3:$D1101,"S",'Days To Done'!$H$3:$H1101,"&gt;="&amp;$B103,'Days To Done'!$H$3:$H1101,"&lt;="&amp;$C103),"")</f>
        <v/>
      </c>
      <c r="G103" t="str">
        <f ca="1">IF(F103&lt;&gt;"",IF(F103&lt;&gt;0,F103/COUNTIFS('Days To Done'!$D$3:$D1101,"S",'Days To Done'!$H$3:$H1101,"&gt;="&amp;$B103,'Days To Done'!$H$3:$H1101,"&lt;="&amp;$C103),0),"")</f>
        <v/>
      </c>
      <c r="H103" t="str">
        <f ca="1">IF(B103&lt;=TODAY(),SUMIFS('Days To Done'!$I$3:$I1101,'Days To Done'!$D$3:$D1101,"M",'Days To Done'!$H$3:$H1101,"&gt;="&amp;$B103,'Days To Done'!$H$3:$H1101,"&lt;="&amp;$C103),"")</f>
        <v/>
      </c>
      <c r="I103" t="str">
        <f ca="1">IF(H103&lt;&gt;"",IF(H103&lt;&gt;0,H103/COUNTIFS('Days To Done'!$D$3:$D1101,"M",'Days To Done'!$H$3:$H1101,"&gt;="&amp;$B103,'Days To Done'!$H$3:$H1101,"&lt;="&amp;$C103),0),"")</f>
        <v/>
      </c>
      <c r="J103" t="str">
        <f ca="1">IF(B103&lt;=TODAY(),SUMIFS('Days To Done'!$I$3:$I1101,'Days To Done'!$D$3:$D1101,"L",'Days To Done'!$H$3:$H1101,"&gt;="&amp;$B103,'Days To Done'!$H$3:$H1101,"&lt;="&amp;$C103),"")</f>
        <v/>
      </c>
      <c r="K103" t="str">
        <f ca="1">IF(J103&lt;&gt;"",IF(J103&lt;&gt;0,J103/COUNTIFS('Days To Done'!$D$3:$D1101,"L",'Days To Done'!$H$3:$H1101,"&gt;="&amp;$B103,'Days To Done'!$H$3:$H1101,"&lt;="&amp;$C103),0),"")</f>
        <v/>
      </c>
      <c r="L103" t="str">
        <f ca="1">IF(B103&lt;=TODAY(),SUMIFS('Days To Done'!$I$3:$I1101,'Days To Done'!$D$3:$D1101,"XL",'Days To Done'!$H$3:$H1101,"&gt;="&amp;$B103,'Days To Done'!$H$3:$H1101,"&lt;="&amp;$C103),"")</f>
        <v/>
      </c>
      <c r="M103" t="str">
        <f ca="1">IF(L103&lt;&gt;"",IF(L103&lt;&gt;0,L103/COUNTIFS('Days To Done'!$D$3:$D1101,"XL",'Days To Done'!$H$3:$H1101,"&gt;="&amp;$B103,'Days To Done'!$H$3:$H1101,"&lt;="&amp;$C103),0),"")</f>
        <v/>
      </c>
    </row>
    <row r="104" spans="1:13" x14ac:dyDescent="0.25">
      <c r="A104" s="4">
        <f t="shared" si="1"/>
        <v>43513</v>
      </c>
      <c r="B104" s="4">
        <v>43513</v>
      </c>
      <c r="C104" s="4">
        <v>43519</v>
      </c>
      <c r="D104" t="str">
        <f ca="1">IF(B104&lt;=TODAY(),SUMIFS('Days To Done'!$I$3:$I1102,'Days To Done'!$D$3:$D1102,"XS",'Days To Done'!$H$3:$H1102,"&gt;="&amp;$B104,'Days To Done'!$H$3:$H1102,"&lt;="&amp;$C104),"")</f>
        <v/>
      </c>
      <c r="E104" t="str">
        <f ca="1">IF(D104&lt;&gt;"",IF(D104&lt;&gt;0,D104/COUNTIFS('Days To Done'!$D$3:$D1102,"XS",'Days To Done'!$H$3:$H1102,"&gt;="&amp;$B104,'Days To Done'!$H$3:$H1102,"&lt;="&amp;$C104),0),"")</f>
        <v/>
      </c>
      <c r="F104" t="str">
        <f ca="1">IF(B104&lt;=TODAY(),SUMIFS('Days To Done'!$I$3:$I1102,'Days To Done'!$D$3:$D1102,"S",'Days To Done'!$H$3:$H1102,"&gt;="&amp;$B104,'Days To Done'!$H$3:$H1102,"&lt;="&amp;$C104),"")</f>
        <v/>
      </c>
      <c r="G104" t="str">
        <f ca="1">IF(F104&lt;&gt;"",IF(F104&lt;&gt;0,F104/COUNTIFS('Days To Done'!$D$3:$D1102,"S",'Days To Done'!$H$3:$H1102,"&gt;="&amp;$B104,'Days To Done'!$H$3:$H1102,"&lt;="&amp;$C104),0),"")</f>
        <v/>
      </c>
      <c r="H104" t="str">
        <f ca="1">IF(B104&lt;=TODAY(),SUMIFS('Days To Done'!$I$3:$I1102,'Days To Done'!$D$3:$D1102,"M",'Days To Done'!$H$3:$H1102,"&gt;="&amp;$B104,'Days To Done'!$H$3:$H1102,"&lt;="&amp;$C104),"")</f>
        <v/>
      </c>
      <c r="I104" t="str">
        <f ca="1">IF(H104&lt;&gt;"",IF(H104&lt;&gt;0,H104/COUNTIFS('Days To Done'!$D$3:$D1102,"M",'Days To Done'!$H$3:$H1102,"&gt;="&amp;$B104,'Days To Done'!$H$3:$H1102,"&lt;="&amp;$C104),0),"")</f>
        <v/>
      </c>
      <c r="J104" t="str">
        <f ca="1">IF(B104&lt;=TODAY(),SUMIFS('Days To Done'!$I$3:$I1102,'Days To Done'!$D$3:$D1102,"L",'Days To Done'!$H$3:$H1102,"&gt;="&amp;$B104,'Days To Done'!$H$3:$H1102,"&lt;="&amp;$C104),"")</f>
        <v/>
      </c>
      <c r="K104" t="str">
        <f ca="1">IF(J104&lt;&gt;"",IF(J104&lt;&gt;0,J104/COUNTIFS('Days To Done'!$D$3:$D1102,"L",'Days To Done'!$H$3:$H1102,"&gt;="&amp;$B104,'Days To Done'!$H$3:$H1102,"&lt;="&amp;$C104),0),"")</f>
        <v/>
      </c>
      <c r="L104" t="str">
        <f ca="1">IF(B104&lt;=TODAY(),SUMIFS('Days To Done'!$I$3:$I1102,'Days To Done'!$D$3:$D1102,"XL",'Days To Done'!$H$3:$H1102,"&gt;="&amp;$B104,'Days To Done'!$H$3:$H1102,"&lt;="&amp;$C104),"")</f>
        <v/>
      </c>
      <c r="M104" t="str">
        <f ca="1">IF(L104&lt;&gt;"",IF(L104&lt;&gt;0,L104/COUNTIFS('Days To Done'!$D$3:$D1102,"XL",'Days To Done'!$H$3:$H1102,"&gt;="&amp;$B104,'Days To Done'!$H$3:$H1102,"&lt;="&amp;$C104),0),"")</f>
        <v/>
      </c>
    </row>
    <row r="105" spans="1:13" x14ac:dyDescent="0.25">
      <c r="A105" s="4">
        <f t="shared" si="1"/>
        <v>43520</v>
      </c>
      <c r="B105" s="4">
        <v>43520</v>
      </c>
      <c r="C105" s="4">
        <v>43526</v>
      </c>
      <c r="D105" t="str">
        <f ca="1">IF(B105&lt;=TODAY(),SUMIFS('Days To Done'!$I$3:$I1103,'Days To Done'!$D$3:$D1103,"XS",'Days To Done'!$H$3:$H1103,"&gt;="&amp;$B105,'Days To Done'!$H$3:$H1103,"&lt;="&amp;$C105),"")</f>
        <v/>
      </c>
      <c r="E105" t="str">
        <f ca="1">IF(D105&lt;&gt;"",IF(D105&lt;&gt;0,D105/COUNTIFS('Days To Done'!$D$3:$D1103,"XS",'Days To Done'!$H$3:$H1103,"&gt;="&amp;$B105,'Days To Done'!$H$3:$H1103,"&lt;="&amp;$C105),0),"")</f>
        <v/>
      </c>
      <c r="F105" t="str">
        <f ca="1">IF(B105&lt;=TODAY(),SUMIFS('Days To Done'!$I$3:$I1103,'Days To Done'!$D$3:$D1103,"S",'Days To Done'!$H$3:$H1103,"&gt;="&amp;$B105,'Days To Done'!$H$3:$H1103,"&lt;="&amp;$C105),"")</f>
        <v/>
      </c>
      <c r="G105" t="str">
        <f ca="1">IF(F105&lt;&gt;"",IF(F105&lt;&gt;0,F105/COUNTIFS('Days To Done'!$D$3:$D1103,"S",'Days To Done'!$H$3:$H1103,"&gt;="&amp;$B105,'Days To Done'!$H$3:$H1103,"&lt;="&amp;$C105),0),"")</f>
        <v/>
      </c>
      <c r="H105" t="str">
        <f ca="1">IF(B105&lt;=TODAY(),SUMIFS('Days To Done'!$I$3:$I1103,'Days To Done'!$D$3:$D1103,"M",'Days To Done'!$H$3:$H1103,"&gt;="&amp;$B105,'Days To Done'!$H$3:$H1103,"&lt;="&amp;$C105),"")</f>
        <v/>
      </c>
      <c r="I105" t="str">
        <f ca="1">IF(H105&lt;&gt;"",IF(H105&lt;&gt;0,H105/COUNTIFS('Days To Done'!$D$3:$D1103,"M",'Days To Done'!$H$3:$H1103,"&gt;="&amp;$B105,'Days To Done'!$H$3:$H1103,"&lt;="&amp;$C105),0),"")</f>
        <v/>
      </c>
      <c r="J105" t="str">
        <f ca="1">IF(B105&lt;=TODAY(),SUMIFS('Days To Done'!$I$3:$I1103,'Days To Done'!$D$3:$D1103,"L",'Days To Done'!$H$3:$H1103,"&gt;="&amp;$B105,'Days To Done'!$H$3:$H1103,"&lt;="&amp;$C105),"")</f>
        <v/>
      </c>
      <c r="K105" t="str">
        <f ca="1">IF(J105&lt;&gt;"",IF(J105&lt;&gt;0,J105/COUNTIFS('Days To Done'!$D$3:$D1103,"L",'Days To Done'!$H$3:$H1103,"&gt;="&amp;$B105,'Days To Done'!$H$3:$H1103,"&lt;="&amp;$C105),0),"")</f>
        <v/>
      </c>
      <c r="L105" t="str">
        <f ca="1">IF(B105&lt;=TODAY(),SUMIFS('Days To Done'!$I$3:$I1103,'Days To Done'!$D$3:$D1103,"XL",'Days To Done'!$H$3:$H1103,"&gt;="&amp;$B105,'Days To Done'!$H$3:$H1103,"&lt;="&amp;$C105),"")</f>
        <v/>
      </c>
      <c r="M105" t="str">
        <f ca="1">IF(L105&lt;&gt;"",IF(L105&lt;&gt;0,L105/COUNTIFS('Days To Done'!$D$3:$D1103,"XL",'Days To Done'!$H$3:$H1103,"&gt;="&amp;$B105,'Days To Done'!$H$3:$H1103,"&lt;="&amp;$C105),0),"")</f>
        <v/>
      </c>
    </row>
    <row r="106" spans="1:13" x14ac:dyDescent="0.25">
      <c r="A106" s="4">
        <f t="shared" si="1"/>
        <v>43527</v>
      </c>
      <c r="B106" s="4">
        <v>43527</v>
      </c>
      <c r="C106" s="4">
        <v>43533</v>
      </c>
      <c r="D106" t="str">
        <f ca="1">IF(B106&lt;=TODAY(),SUMIFS('Days To Done'!$I$3:$I1104,'Days To Done'!$D$3:$D1104,"XS",'Days To Done'!$H$3:$H1104,"&gt;="&amp;$B106,'Days To Done'!$H$3:$H1104,"&lt;="&amp;$C106),"")</f>
        <v/>
      </c>
      <c r="E106" t="str">
        <f ca="1">IF(D106&lt;&gt;"",IF(D106&lt;&gt;0,D106/COUNTIFS('Days To Done'!$D$3:$D1104,"XS",'Days To Done'!$H$3:$H1104,"&gt;="&amp;$B106,'Days To Done'!$H$3:$H1104,"&lt;="&amp;$C106),0),"")</f>
        <v/>
      </c>
      <c r="F106" t="str">
        <f ca="1">IF(B106&lt;=TODAY(),SUMIFS('Days To Done'!$I$3:$I1104,'Days To Done'!$D$3:$D1104,"S",'Days To Done'!$H$3:$H1104,"&gt;="&amp;$B106,'Days To Done'!$H$3:$H1104,"&lt;="&amp;$C106),"")</f>
        <v/>
      </c>
      <c r="G106" t="str">
        <f ca="1">IF(F106&lt;&gt;"",IF(F106&lt;&gt;0,F106/COUNTIFS('Days To Done'!$D$3:$D1104,"S",'Days To Done'!$H$3:$H1104,"&gt;="&amp;$B106,'Days To Done'!$H$3:$H1104,"&lt;="&amp;$C106),0),"")</f>
        <v/>
      </c>
      <c r="H106" t="str">
        <f ca="1">IF(B106&lt;=TODAY(),SUMIFS('Days To Done'!$I$3:$I1104,'Days To Done'!$D$3:$D1104,"M",'Days To Done'!$H$3:$H1104,"&gt;="&amp;$B106,'Days To Done'!$H$3:$H1104,"&lt;="&amp;$C106),"")</f>
        <v/>
      </c>
      <c r="I106" t="str">
        <f ca="1">IF(H106&lt;&gt;"",IF(H106&lt;&gt;0,H106/COUNTIFS('Days To Done'!$D$3:$D1104,"M",'Days To Done'!$H$3:$H1104,"&gt;="&amp;$B106,'Days To Done'!$H$3:$H1104,"&lt;="&amp;$C106),0),"")</f>
        <v/>
      </c>
      <c r="J106" t="str">
        <f ca="1">IF(B106&lt;=TODAY(),SUMIFS('Days To Done'!$I$3:$I1104,'Days To Done'!$D$3:$D1104,"L",'Days To Done'!$H$3:$H1104,"&gt;="&amp;$B106,'Days To Done'!$H$3:$H1104,"&lt;="&amp;$C106),"")</f>
        <v/>
      </c>
      <c r="K106" t="str">
        <f ca="1">IF(J106&lt;&gt;"",IF(J106&lt;&gt;0,J106/COUNTIFS('Days To Done'!$D$3:$D1104,"L",'Days To Done'!$H$3:$H1104,"&gt;="&amp;$B106,'Days To Done'!$H$3:$H1104,"&lt;="&amp;$C106),0),"")</f>
        <v/>
      </c>
      <c r="L106" t="str">
        <f ca="1">IF(B106&lt;=TODAY(),SUMIFS('Days To Done'!$I$3:$I1104,'Days To Done'!$D$3:$D1104,"XL",'Days To Done'!$H$3:$H1104,"&gt;="&amp;$B106,'Days To Done'!$H$3:$H1104,"&lt;="&amp;$C106),"")</f>
        <v/>
      </c>
      <c r="M106" t="str">
        <f ca="1">IF(L106&lt;&gt;"",IF(L106&lt;&gt;0,L106/COUNTIFS('Days To Done'!$D$3:$D1104,"XL",'Days To Done'!$H$3:$H1104,"&gt;="&amp;$B106,'Days To Done'!$H$3:$H1104,"&lt;="&amp;$C106),0),"")</f>
        <v/>
      </c>
    </row>
    <row r="107" spans="1:13" x14ac:dyDescent="0.25">
      <c r="A107" s="4">
        <f t="shared" si="1"/>
        <v>43534</v>
      </c>
      <c r="B107" s="4">
        <v>43534</v>
      </c>
      <c r="C107" s="4">
        <v>43540</v>
      </c>
      <c r="D107" t="str">
        <f ca="1">IF(B107&lt;=TODAY(),SUMIFS('Days To Done'!$I$3:$I1105,'Days To Done'!$D$3:$D1105,"XS",'Days To Done'!$H$3:$H1105,"&gt;="&amp;$B107,'Days To Done'!$H$3:$H1105,"&lt;="&amp;$C107),"")</f>
        <v/>
      </c>
      <c r="E107" t="str">
        <f ca="1">IF(D107&lt;&gt;"",IF(D107&lt;&gt;0,D107/COUNTIFS('Days To Done'!$D$3:$D1105,"XS",'Days To Done'!$H$3:$H1105,"&gt;="&amp;$B107,'Days To Done'!$H$3:$H1105,"&lt;="&amp;$C107),0),"")</f>
        <v/>
      </c>
      <c r="F107" t="str">
        <f ca="1">IF(B107&lt;=TODAY(),SUMIFS('Days To Done'!$I$3:$I1105,'Days To Done'!$D$3:$D1105,"S",'Days To Done'!$H$3:$H1105,"&gt;="&amp;$B107,'Days To Done'!$H$3:$H1105,"&lt;="&amp;$C107),"")</f>
        <v/>
      </c>
      <c r="G107" t="str">
        <f ca="1">IF(F107&lt;&gt;"",IF(F107&lt;&gt;0,F107/COUNTIFS('Days To Done'!$D$3:$D1105,"S",'Days To Done'!$H$3:$H1105,"&gt;="&amp;$B107,'Days To Done'!$H$3:$H1105,"&lt;="&amp;$C107),0),"")</f>
        <v/>
      </c>
      <c r="H107" t="str">
        <f ca="1">IF(B107&lt;=TODAY(),SUMIFS('Days To Done'!$I$3:$I1105,'Days To Done'!$D$3:$D1105,"M",'Days To Done'!$H$3:$H1105,"&gt;="&amp;$B107,'Days To Done'!$H$3:$H1105,"&lt;="&amp;$C107),"")</f>
        <v/>
      </c>
      <c r="I107" t="str">
        <f ca="1">IF(H107&lt;&gt;"",IF(H107&lt;&gt;0,H107/COUNTIFS('Days To Done'!$D$3:$D1105,"M",'Days To Done'!$H$3:$H1105,"&gt;="&amp;$B107,'Days To Done'!$H$3:$H1105,"&lt;="&amp;$C107),0),"")</f>
        <v/>
      </c>
      <c r="J107" t="str">
        <f ca="1">IF(B107&lt;=TODAY(),SUMIFS('Days To Done'!$I$3:$I1105,'Days To Done'!$D$3:$D1105,"L",'Days To Done'!$H$3:$H1105,"&gt;="&amp;$B107,'Days To Done'!$H$3:$H1105,"&lt;="&amp;$C107),"")</f>
        <v/>
      </c>
      <c r="K107" t="str">
        <f ca="1">IF(J107&lt;&gt;"",IF(J107&lt;&gt;0,J107/COUNTIFS('Days To Done'!$D$3:$D1105,"L",'Days To Done'!$H$3:$H1105,"&gt;="&amp;$B107,'Days To Done'!$H$3:$H1105,"&lt;="&amp;$C107),0),"")</f>
        <v/>
      </c>
      <c r="L107" t="str">
        <f ca="1">IF(B107&lt;=TODAY(),SUMIFS('Days To Done'!$I$3:$I1105,'Days To Done'!$D$3:$D1105,"XL",'Days To Done'!$H$3:$H1105,"&gt;="&amp;$B107,'Days To Done'!$H$3:$H1105,"&lt;="&amp;$C107),"")</f>
        <v/>
      </c>
      <c r="M107" t="str">
        <f ca="1">IF(L107&lt;&gt;"",IF(L107&lt;&gt;0,L107/COUNTIFS('Days To Done'!$D$3:$D1105,"XL",'Days To Done'!$H$3:$H1105,"&gt;="&amp;$B107,'Days To Done'!$H$3:$H1105,"&lt;="&amp;$C107),0),"")</f>
        <v/>
      </c>
    </row>
    <row r="108" spans="1:13" x14ac:dyDescent="0.25">
      <c r="A108" s="4">
        <f t="shared" si="1"/>
        <v>43541</v>
      </c>
      <c r="B108" s="4">
        <v>43541</v>
      </c>
      <c r="C108" s="4">
        <v>43547</v>
      </c>
      <c r="D108" t="str">
        <f ca="1">IF(B108&lt;=TODAY(),SUMIFS('Days To Done'!$I$3:$I1106,'Days To Done'!$D$3:$D1106,"XS",'Days To Done'!$H$3:$H1106,"&gt;="&amp;$B108,'Days To Done'!$H$3:$H1106,"&lt;="&amp;$C108),"")</f>
        <v/>
      </c>
      <c r="E108" t="str">
        <f ca="1">IF(D108&lt;&gt;"",IF(D108&lt;&gt;0,D108/COUNTIFS('Days To Done'!$D$3:$D1106,"XS",'Days To Done'!$H$3:$H1106,"&gt;="&amp;$B108,'Days To Done'!$H$3:$H1106,"&lt;="&amp;$C108),0),"")</f>
        <v/>
      </c>
      <c r="F108" t="str">
        <f ca="1">IF(B108&lt;=TODAY(),SUMIFS('Days To Done'!$I$3:$I1106,'Days To Done'!$D$3:$D1106,"S",'Days To Done'!$H$3:$H1106,"&gt;="&amp;$B108,'Days To Done'!$H$3:$H1106,"&lt;="&amp;$C108),"")</f>
        <v/>
      </c>
      <c r="G108" t="str">
        <f ca="1">IF(F108&lt;&gt;"",IF(F108&lt;&gt;0,F108/COUNTIFS('Days To Done'!$D$3:$D1106,"S",'Days To Done'!$H$3:$H1106,"&gt;="&amp;$B108,'Days To Done'!$H$3:$H1106,"&lt;="&amp;$C108),0),"")</f>
        <v/>
      </c>
      <c r="H108" t="str">
        <f ca="1">IF(B108&lt;=TODAY(),SUMIFS('Days To Done'!$I$3:$I1106,'Days To Done'!$D$3:$D1106,"M",'Days To Done'!$H$3:$H1106,"&gt;="&amp;$B108,'Days To Done'!$H$3:$H1106,"&lt;="&amp;$C108),"")</f>
        <v/>
      </c>
      <c r="I108" t="str">
        <f ca="1">IF(H108&lt;&gt;"",IF(H108&lt;&gt;0,H108/COUNTIFS('Days To Done'!$D$3:$D1106,"M",'Days To Done'!$H$3:$H1106,"&gt;="&amp;$B108,'Days To Done'!$H$3:$H1106,"&lt;="&amp;$C108),0),"")</f>
        <v/>
      </c>
      <c r="J108" t="str">
        <f ca="1">IF(B108&lt;=TODAY(),SUMIFS('Days To Done'!$I$3:$I1106,'Days To Done'!$D$3:$D1106,"L",'Days To Done'!$H$3:$H1106,"&gt;="&amp;$B108,'Days To Done'!$H$3:$H1106,"&lt;="&amp;$C108),"")</f>
        <v/>
      </c>
      <c r="K108" t="str">
        <f ca="1">IF(J108&lt;&gt;"",IF(J108&lt;&gt;0,J108/COUNTIFS('Days To Done'!$D$3:$D1106,"L",'Days To Done'!$H$3:$H1106,"&gt;="&amp;$B108,'Days To Done'!$H$3:$H1106,"&lt;="&amp;$C108),0),"")</f>
        <v/>
      </c>
      <c r="L108" t="str">
        <f ca="1">IF(B108&lt;=TODAY(),SUMIFS('Days To Done'!$I$3:$I1106,'Days To Done'!$D$3:$D1106,"XL",'Days To Done'!$H$3:$H1106,"&gt;="&amp;$B108,'Days To Done'!$H$3:$H1106,"&lt;="&amp;$C108),"")</f>
        <v/>
      </c>
      <c r="M108" t="str">
        <f ca="1">IF(L108&lt;&gt;"",IF(L108&lt;&gt;0,L108/COUNTIFS('Days To Done'!$D$3:$D1106,"XL",'Days To Done'!$H$3:$H1106,"&gt;="&amp;$B108,'Days To Done'!$H$3:$H1106,"&lt;="&amp;$C108),0),"")</f>
        <v/>
      </c>
    </row>
    <row r="109" spans="1:13" x14ac:dyDescent="0.25">
      <c r="A109" s="4">
        <f t="shared" si="1"/>
        <v>43548</v>
      </c>
      <c r="B109" s="4">
        <v>43548</v>
      </c>
      <c r="C109" s="4">
        <v>43554</v>
      </c>
      <c r="D109" t="str">
        <f ca="1">IF(B109&lt;=TODAY(),SUMIFS('Days To Done'!$I$3:$I1107,'Days To Done'!$D$3:$D1107,"XS",'Days To Done'!$H$3:$H1107,"&gt;="&amp;$B109,'Days To Done'!$H$3:$H1107,"&lt;="&amp;$C109),"")</f>
        <v/>
      </c>
      <c r="E109" t="str">
        <f ca="1">IF(D109&lt;&gt;"",IF(D109&lt;&gt;0,D109/COUNTIFS('Days To Done'!$D$3:$D1107,"XS",'Days To Done'!$H$3:$H1107,"&gt;="&amp;$B109,'Days To Done'!$H$3:$H1107,"&lt;="&amp;$C109),0),"")</f>
        <v/>
      </c>
      <c r="F109" t="str">
        <f ca="1">IF(B109&lt;=TODAY(),SUMIFS('Days To Done'!$I$3:$I1107,'Days To Done'!$D$3:$D1107,"S",'Days To Done'!$H$3:$H1107,"&gt;="&amp;$B109,'Days To Done'!$H$3:$H1107,"&lt;="&amp;$C109),"")</f>
        <v/>
      </c>
      <c r="G109" t="str">
        <f ca="1">IF(F109&lt;&gt;"",IF(F109&lt;&gt;0,F109/COUNTIFS('Days To Done'!$D$3:$D1107,"S",'Days To Done'!$H$3:$H1107,"&gt;="&amp;$B109,'Days To Done'!$H$3:$H1107,"&lt;="&amp;$C109),0),"")</f>
        <v/>
      </c>
      <c r="H109" t="str">
        <f ca="1">IF(B109&lt;=TODAY(),SUMIFS('Days To Done'!$I$3:$I1107,'Days To Done'!$D$3:$D1107,"M",'Days To Done'!$H$3:$H1107,"&gt;="&amp;$B109,'Days To Done'!$H$3:$H1107,"&lt;="&amp;$C109),"")</f>
        <v/>
      </c>
      <c r="I109" t="str">
        <f ca="1">IF(H109&lt;&gt;"",IF(H109&lt;&gt;0,H109/COUNTIFS('Days To Done'!$D$3:$D1107,"M",'Days To Done'!$H$3:$H1107,"&gt;="&amp;$B109,'Days To Done'!$H$3:$H1107,"&lt;="&amp;$C109),0),"")</f>
        <v/>
      </c>
      <c r="J109" t="str">
        <f ca="1">IF(B109&lt;=TODAY(),SUMIFS('Days To Done'!$I$3:$I1107,'Days To Done'!$D$3:$D1107,"L",'Days To Done'!$H$3:$H1107,"&gt;="&amp;$B109,'Days To Done'!$H$3:$H1107,"&lt;="&amp;$C109),"")</f>
        <v/>
      </c>
      <c r="K109" t="str">
        <f ca="1">IF(J109&lt;&gt;"",IF(J109&lt;&gt;0,J109/COUNTIFS('Days To Done'!$D$3:$D1107,"L",'Days To Done'!$H$3:$H1107,"&gt;="&amp;$B109,'Days To Done'!$H$3:$H1107,"&lt;="&amp;$C109),0),"")</f>
        <v/>
      </c>
      <c r="L109" t="str">
        <f ca="1">IF(B109&lt;=TODAY(),SUMIFS('Days To Done'!$I$3:$I1107,'Days To Done'!$D$3:$D1107,"XL",'Days To Done'!$H$3:$H1107,"&gt;="&amp;$B109,'Days To Done'!$H$3:$H1107,"&lt;="&amp;$C109),"")</f>
        <v/>
      </c>
      <c r="M109" t="str">
        <f ca="1">IF(L109&lt;&gt;"",IF(L109&lt;&gt;0,L109/COUNTIFS('Days To Done'!$D$3:$D1107,"XL",'Days To Done'!$H$3:$H1107,"&gt;="&amp;$B109,'Days To Done'!$H$3:$H1107,"&lt;="&amp;$C109),0),"")</f>
        <v/>
      </c>
    </row>
    <row r="110" spans="1:13" x14ac:dyDescent="0.25">
      <c r="A110" s="4">
        <f t="shared" si="1"/>
        <v>43555</v>
      </c>
      <c r="B110" s="4">
        <v>43555</v>
      </c>
      <c r="C110" s="4">
        <v>43561</v>
      </c>
      <c r="D110" t="str">
        <f ca="1">IF(B110&lt;=TODAY(),SUMIFS('Days To Done'!$I$3:$I1108,'Days To Done'!$D$3:$D1108,"XS",'Days To Done'!$H$3:$H1108,"&gt;="&amp;$B110,'Days To Done'!$H$3:$H1108,"&lt;="&amp;$C110),"")</f>
        <v/>
      </c>
      <c r="E110" t="str">
        <f ca="1">IF(D110&lt;&gt;"",IF(D110&lt;&gt;0,D110/COUNTIFS('Days To Done'!$D$3:$D1108,"XS",'Days To Done'!$H$3:$H1108,"&gt;="&amp;$B110,'Days To Done'!$H$3:$H1108,"&lt;="&amp;$C110),0),"")</f>
        <v/>
      </c>
      <c r="F110" t="str">
        <f ca="1">IF(B110&lt;=TODAY(),SUMIFS('Days To Done'!$I$3:$I1108,'Days To Done'!$D$3:$D1108,"S",'Days To Done'!$H$3:$H1108,"&gt;="&amp;$B110,'Days To Done'!$H$3:$H1108,"&lt;="&amp;$C110),"")</f>
        <v/>
      </c>
      <c r="G110" t="str">
        <f ca="1">IF(F110&lt;&gt;"",IF(F110&lt;&gt;0,F110/COUNTIFS('Days To Done'!$D$3:$D1108,"S",'Days To Done'!$H$3:$H1108,"&gt;="&amp;$B110,'Days To Done'!$H$3:$H1108,"&lt;="&amp;$C110),0),"")</f>
        <v/>
      </c>
      <c r="H110" t="str">
        <f ca="1">IF(B110&lt;=TODAY(),SUMIFS('Days To Done'!$I$3:$I1108,'Days To Done'!$D$3:$D1108,"M",'Days To Done'!$H$3:$H1108,"&gt;="&amp;$B110,'Days To Done'!$H$3:$H1108,"&lt;="&amp;$C110),"")</f>
        <v/>
      </c>
      <c r="I110" t="str">
        <f ca="1">IF(H110&lt;&gt;"",IF(H110&lt;&gt;0,H110/COUNTIFS('Days To Done'!$D$3:$D1108,"M",'Days To Done'!$H$3:$H1108,"&gt;="&amp;$B110,'Days To Done'!$H$3:$H1108,"&lt;="&amp;$C110),0),"")</f>
        <v/>
      </c>
      <c r="J110" t="str">
        <f ca="1">IF(B110&lt;=TODAY(),SUMIFS('Days To Done'!$I$3:$I1108,'Days To Done'!$D$3:$D1108,"L",'Days To Done'!$H$3:$H1108,"&gt;="&amp;$B110,'Days To Done'!$H$3:$H1108,"&lt;="&amp;$C110),"")</f>
        <v/>
      </c>
      <c r="K110" t="str">
        <f ca="1">IF(J110&lt;&gt;"",IF(J110&lt;&gt;0,J110/COUNTIFS('Days To Done'!$D$3:$D1108,"L",'Days To Done'!$H$3:$H1108,"&gt;="&amp;$B110,'Days To Done'!$H$3:$H1108,"&lt;="&amp;$C110),0),"")</f>
        <v/>
      </c>
      <c r="L110" t="str">
        <f ca="1">IF(B110&lt;=TODAY(),SUMIFS('Days To Done'!$I$3:$I1108,'Days To Done'!$D$3:$D1108,"XL",'Days To Done'!$H$3:$H1108,"&gt;="&amp;$B110,'Days To Done'!$H$3:$H1108,"&lt;="&amp;$C110),"")</f>
        <v/>
      </c>
      <c r="M110" t="str">
        <f ca="1">IF(L110&lt;&gt;"",IF(L110&lt;&gt;0,L110/COUNTIFS('Days To Done'!$D$3:$D1108,"XL",'Days To Done'!$H$3:$H1108,"&gt;="&amp;$B110,'Days To Done'!$H$3:$H1108,"&lt;="&amp;$C110),0),"")</f>
        <v/>
      </c>
    </row>
    <row r="111" spans="1:13" x14ac:dyDescent="0.25">
      <c r="A111" s="4">
        <f t="shared" si="1"/>
        <v>43562</v>
      </c>
      <c r="B111" s="4">
        <v>43562</v>
      </c>
      <c r="C111" s="4">
        <v>43568</v>
      </c>
      <c r="D111" t="str">
        <f ca="1">IF(B111&lt;=TODAY(),SUMIFS('Days To Done'!$I$3:$I1109,'Days To Done'!$D$3:$D1109,"XS",'Days To Done'!$H$3:$H1109,"&gt;="&amp;$B111,'Days To Done'!$H$3:$H1109,"&lt;="&amp;$C111),"")</f>
        <v/>
      </c>
      <c r="E111" t="str">
        <f ca="1">IF(D111&lt;&gt;"",IF(D111&lt;&gt;0,D111/COUNTIFS('Days To Done'!$D$3:$D1109,"XS",'Days To Done'!$H$3:$H1109,"&gt;="&amp;$B111,'Days To Done'!$H$3:$H1109,"&lt;="&amp;$C111),0),"")</f>
        <v/>
      </c>
      <c r="F111" t="str">
        <f ca="1">IF(B111&lt;=TODAY(),SUMIFS('Days To Done'!$I$3:$I1109,'Days To Done'!$D$3:$D1109,"S",'Days To Done'!$H$3:$H1109,"&gt;="&amp;$B111,'Days To Done'!$H$3:$H1109,"&lt;="&amp;$C111),"")</f>
        <v/>
      </c>
      <c r="G111" t="str">
        <f ca="1">IF(F111&lt;&gt;"",IF(F111&lt;&gt;0,F111/COUNTIFS('Days To Done'!$D$3:$D1109,"S",'Days To Done'!$H$3:$H1109,"&gt;="&amp;$B111,'Days To Done'!$H$3:$H1109,"&lt;="&amp;$C111),0),"")</f>
        <v/>
      </c>
      <c r="H111" t="str">
        <f ca="1">IF(B111&lt;=TODAY(),SUMIFS('Days To Done'!$I$3:$I1109,'Days To Done'!$D$3:$D1109,"M",'Days To Done'!$H$3:$H1109,"&gt;="&amp;$B111,'Days To Done'!$H$3:$H1109,"&lt;="&amp;$C111),"")</f>
        <v/>
      </c>
      <c r="I111" t="str">
        <f ca="1">IF(H111&lt;&gt;"",IF(H111&lt;&gt;0,H111/COUNTIFS('Days To Done'!$D$3:$D1109,"M",'Days To Done'!$H$3:$H1109,"&gt;="&amp;$B111,'Days To Done'!$H$3:$H1109,"&lt;="&amp;$C111),0),"")</f>
        <v/>
      </c>
      <c r="J111" t="str">
        <f ca="1">IF(B111&lt;=TODAY(),SUMIFS('Days To Done'!$I$3:$I1109,'Days To Done'!$D$3:$D1109,"L",'Days To Done'!$H$3:$H1109,"&gt;="&amp;$B111,'Days To Done'!$H$3:$H1109,"&lt;="&amp;$C111),"")</f>
        <v/>
      </c>
      <c r="K111" t="str">
        <f ca="1">IF(J111&lt;&gt;"",IF(J111&lt;&gt;0,J111/COUNTIFS('Days To Done'!$D$3:$D1109,"L",'Days To Done'!$H$3:$H1109,"&gt;="&amp;$B111,'Days To Done'!$H$3:$H1109,"&lt;="&amp;$C111),0),"")</f>
        <v/>
      </c>
      <c r="L111" t="str">
        <f ca="1">IF(B111&lt;=TODAY(),SUMIFS('Days To Done'!$I$3:$I1109,'Days To Done'!$D$3:$D1109,"XL",'Days To Done'!$H$3:$H1109,"&gt;="&amp;$B111,'Days To Done'!$H$3:$H1109,"&lt;="&amp;$C111),"")</f>
        <v/>
      </c>
      <c r="M111" t="str">
        <f ca="1">IF(L111&lt;&gt;"",IF(L111&lt;&gt;0,L111/COUNTIFS('Days To Done'!$D$3:$D1109,"XL",'Days To Done'!$H$3:$H1109,"&gt;="&amp;$B111,'Days To Done'!$H$3:$H1109,"&lt;="&amp;$C111),0),"")</f>
        <v/>
      </c>
    </row>
    <row r="112" spans="1:13" x14ac:dyDescent="0.25">
      <c r="A112" s="4">
        <f t="shared" si="1"/>
        <v>43569</v>
      </c>
      <c r="B112" s="4">
        <v>43569</v>
      </c>
      <c r="C112" s="4">
        <v>43575</v>
      </c>
      <c r="D112" t="str">
        <f ca="1">IF(B112&lt;=TODAY(),SUMIFS('Days To Done'!$I$3:$I1110,'Days To Done'!$D$3:$D1110,"XS",'Days To Done'!$H$3:$H1110,"&gt;="&amp;$B112,'Days To Done'!$H$3:$H1110,"&lt;="&amp;$C112),"")</f>
        <v/>
      </c>
      <c r="E112" t="str">
        <f ca="1">IF(D112&lt;&gt;"",IF(D112&lt;&gt;0,D112/COUNTIFS('Days To Done'!$D$3:$D1110,"XS",'Days To Done'!$H$3:$H1110,"&gt;="&amp;$B112,'Days To Done'!$H$3:$H1110,"&lt;="&amp;$C112),0),"")</f>
        <v/>
      </c>
      <c r="F112" t="str">
        <f ca="1">IF(B112&lt;=TODAY(),SUMIFS('Days To Done'!$I$3:$I1110,'Days To Done'!$D$3:$D1110,"S",'Days To Done'!$H$3:$H1110,"&gt;="&amp;$B112,'Days To Done'!$H$3:$H1110,"&lt;="&amp;$C112),"")</f>
        <v/>
      </c>
      <c r="G112" t="str">
        <f ca="1">IF(F112&lt;&gt;"",IF(F112&lt;&gt;0,F112/COUNTIFS('Days To Done'!$D$3:$D1110,"S",'Days To Done'!$H$3:$H1110,"&gt;="&amp;$B112,'Days To Done'!$H$3:$H1110,"&lt;="&amp;$C112),0),"")</f>
        <v/>
      </c>
      <c r="H112" t="str">
        <f ca="1">IF(B112&lt;=TODAY(),SUMIFS('Days To Done'!$I$3:$I1110,'Days To Done'!$D$3:$D1110,"M",'Days To Done'!$H$3:$H1110,"&gt;="&amp;$B112,'Days To Done'!$H$3:$H1110,"&lt;="&amp;$C112),"")</f>
        <v/>
      </c>
      <c r="I112" t="str">
        <f ca="1">IF(H112&lt;&gt;"",IF(H112&lt;&gt;0,H112/COUNTIFS('Days To Done'!$D$3:$D1110,"M",'Days To Done'!$H$3:$H1110,"&gt;="&amp;$B112,'Days To Done'!$H$3:$H1110,"&lt;="&amp;$C112),0),"")</f>
        <v/>
      </c>
      <c r="J112" t="str">
        <f ca="1">IF(B112&lt;=TODAY(),SUMIFS('Days To Done'!$I$3:$I1110,'Days To Done'!$D$3:$D1110,"L",'Days To Done'!$H$3:$H1110,"&gt;="&amp;$B112,'Days To Done'!$H$3:$H1110,"&lt;="&amp;$C112),"")</f>
        <v/>
      </c>
      <c r="K112" t="str">
        <f ca="1">IF(J112&lt;&gt;"",IF(J112&lt;&gt;0,J112/COUNTIFS('Days To Done'!$D$3:$D1110,"L",'Days To Done'!$H$3:$H1110,"&gt;="&amp;$B112,'Days To Done'!$H$3:$H1110,"&lt;="&amp;$C112),0),"")</f>
        <v/>
      </c>
      <c r="L112" t="str">
        <f ca="1">IF(B112&lt;=TODAY(),SUMIFS('Days To Done'!$I$3:$I1110,'Days To Done'!$D$3:$D1110,"XL",'Days To Done'!$H$3:$H1110,"&gt;="&amp;$B112,'Days To Done'!$H$3:$H1110,"&lt;="&amp;$C112),"")</f>
        <v/>
      </c>
      <c r="M112" t="str">
        <f ca="1">IF(L112&lt;&gt;"",IF(L112&lt;&gt;0,L112/COUNTIFS('Days To Done'!$D$3:$D1110,"XL",'Days To Done'!$H$3:$H1110,"&gt;="&amp;$B112,'Days To Done'!$H$3:$H1110,"&lt;="&amp;$C112),0),"")</f>
        <v/>
      </c>
    </row>
    <row r="113" spans="1:13" x14ac:dyDescent="0.25">
      <c r="A113" s="4">
        <f t="shared" si="1"/>
        <v>43576</v>
      </c>
      <c r="B113" s="4">
        <v>43576</v>
      </c>
      <c r="C113" s="4">
        <v>43582</v>
      </c>
      <c r="D113" t="str">
        <f ca="1">IF(B113&lt;=TODAY(),SUMIFS('Days To Done'!$I$3:$I1111,'Days To Done'!$D$3:$D1111,"XS",'Days To Done'!$H$3:$H1111,"&gt;="&amp;$B113,'Days To Done'!$H$3:$H1111,"&lt;="&amp;$C113),"")</f>
        <v/>
      </c>
      <c r="E113" t="str">
        <f ca="1">IF(D113&lt;&gt;"",IF(D113&lt;&gt;0,D113/COUNTIFS('Days To Done'!$D$3:$D1111,"XS",'Days To Done'!$H$3:$H1111,"&gt;="&amp;$B113,'Days To Done'!$H$3:$H1111,"&lt;="&amp;$C113),0),"")</f>
        <v/>
      </c>
      <c r="F113" t="str">
        <f ca="1">IF(B113&lt;=TODAY(),SUMIFS('Days To Done'!$I$3:$I1111,'Days To Done'!$D$3:$D1111,"S",'Days To Done'!$H$3:$H1111,"&gt;="&amp;$B113,'Days To Done'!$H$3:$H1111,"&lt;="&amp;$C113),"")</f>
        <v/>
      </c>
      <c r="G113" t="str">
        <f ca="1">IF(F113&lt;&gt;"",IF(F113&lt;&gt;0,F113/COUNTIFS('Days To Done'!$D$3:$D1111,"S",'Days To Done'!$H$3:$H1111,"&gt;="&amp;$B113,'Days To Done'!$H$3:$H1111,"&lt;="&amp;$C113),0),"")</f>
        <v/>
      </c>
      <c r="H113" t="str">
        <f ca="1">IF(B113&lt;=TODAY(),SUMIFS('Days To Done'!$I$3:$I1111,'Days To Done'!$D$3:$D1111,"M",'Days To Done'!$H$3:$H1111,"&gt;="&amp;$B113,'Days To Done'!$H$3:$H1111,"&lt;="&amp;$C113),"")</f>
        <v/>
      </c>
      <c r="I113" t="str">
        <f ca="1">IF(H113&lt;&gt;"",IF(H113&lt;&gt;0,H113/COUNTIFS('Days To Done'!$D$3:$D1111,"M",'Days To Done'!$H$3:$H1111,"&gt;="&amp;$B113,'Days To Done'!$H$3:$H1111,"&lt;="&amp;$C113),0),"")</f>
        <v/>
      </c>
      <c r="J113" t="str">
        <f ca="1">IF(B113&lt;=TODAY(),SUMIFS('Days To Done'!$I$3:$I1111,'Days To Done'!$D$3:$D1111,"L",'Days To Done'!$H$3:$H1111,"&gt;="&amp;$B113,'Days To Done'!$H$3:$H1111,"&lt;="&amp;$C113),"")</f>
        <v/>
      </c>
      <c r="K113" t="str">
        <f ca="1">IF(J113&lt;&gt;"",IF(J113&lt;&gt;0,J113/COUNTIFS('Days To Done'!$D$3:$D1111,"L",'Days To Done'!$H$3:$H1111,"&gt;="&amp;$B113,'Days To Done'!$H$3:$H1111,"&lt;="&amp;$C113),0),"")</f>
        <v/>
      </c>
      <c r="L113" t="str">
        <f ca="1">IF(B113&lt;=TODAY(),SUMIFS('Days To Done'!$I$3:$I1111,'Days To Done'!$D$3:$D1111,"XL",'Days To Done'!$H$3:$H1111,"&gt;="&amp;$B113,'Days To Done'!$H$3:$H1111,"&lt;="&amp;$C113),"")</f>
        <v/>
      </c>
      <c r="M113" t="str">
        <f ca="1">IF(L113&lt;&gt;"",IF(L113&lt;&gt;0,L113/COUNTIFS('Days To Done'!$D$3:$D1111,"XL",'Days To Done'!$H$3:$H1111,"&gt;="&amp;$B113,'Days To Done'!$H$3:$H1111,"&lt;="&amp;$C113),0),"")</f>
        <v/>
      </c>
    </row>
    <row r="114" spans="1:13" x14ac:dyDescent="0.25">
      <c r="A114" s="4">
        <f t="shared" si="1"/>
        <v>43583</v>
      </c>
      <c r="B114" s="4">
        <v>43583</v>
      </c>
      <c r="C114" s="4">
        <v>43589</v>
      </c>
      <c r="D114" t="str">
        <f ca="1">IF(B114&lt;=TODAY(),SUMIFS('Days To Done'!$I$3:$I1112,'Days To Done'!$D$3:$D1112,"XS",'Days To Done'!$H$3:$H1112,"&gt;="&amp;$B114,'Days To Done'!$H$3:$H1112,"&lt;="&amp;$C114),"")</f>
        <v/>
      </c>
      <c r="E114" t="str">
        <f ca="1">IF(D114&lt;&gt;"",IF(D114&lt;&gt;0,D114/COUNTIFS('Days To Done'!$D$3:$D1112,"XS",'Days To Done'!$H$3:$H1112,"&gt;="&amp;$B114,'Days To Done'!$H$3:$H1112,"&lt;="&amp;$C114),0),"")</f>
        <v/>
      </c>
      <c r="F114" t="str">
        <f ca="1">IF(B114&lt;=TODAY(),SUMIFS('Days To Done'!$I$3:$I1112,'Days To Done'!$D$3:$D1112,"S",'Days To Done'!$H$3:$H1112,"&gt;="&amp;$B114,'Days To Done'!$H$3:$H1112,"&lt;="&amp;$C114),"")</f>
        <v/>
      </c>
      <c r="G114" t="str">
        <f ca="1">IF(F114&lt;&gt;"",IF(F114&lt;&gt;0,F114/COUNTIFS('Days To Done'!$D$3:$D1112,"S",'Days To Done'!$H$3:$H1112,"&gt;="&amp;$B114,'Days To Done'!$H$3:$H1112,"&lt;="&amp;$C114),0),"")</f>
        <v/>
      </c>
      <c r="H114" t="str">
        <f ca="1">IF(B114&lt;=TODAY(),SUMIFS('Days To Done'!$I$3:$I1112,'Days To Done'!$D$3:$D1112,"M",'Days To Done'!$H$3:$H1112,"&gt;="&amp;$B114,'Days To Done'!$H$3:$H1112,"&lt;="&amp;$C114),"")</f>
        <v/>
      </c>
      <c r="I114" t="str">
        <f ca="1">IF(H114&lt;&gt;"",IF(H114&lt;&gt;0,H114/COUNTIFS('Days To Done'!$D$3:$D1112,"M",'Days To Done'!$H$3:$H1112,"&gt;="&amp;$B114,'Days To Done'!$H$3:$H1112,"&lt;="&amp;$C114),0),"")</f>
        <v/>
      </c>
      <c r="J114" t="str">
        <f ca="1">IF(B114&lt;=TODAY(),SUMIFS('Days To Done'!$I$3:$I1112,'Days To Done'!$D$3:$D1112,"L",'Days To Done'!$H$3:$H1112,"&gt;="&amp;$B114,'Days To Done'!$H$3:$H1112,"&lt;="&amp;$C114),"")</f>
        <v/>
      </c>
      <c r="K114" t="str">
        <f ca="1">IF(J114&lt;&gt;"",IF(J114&lt;&gt;0,J114/COUNTIFS('Days To Done'!$D$3:$D1112,"L",'Days To Done'!$H$3:$H1112,"&gt;="&amp;$B114,'Days To Done'!$H$3:$H1112,"&lt;="&amp;$C114),0),"")</f>
        <v/>
      </c>
      <c r="L114" t="str">
        <f ca="1">IF(B114&lt;=TODAY(),SUMIFS('Days To Done'!$I$3:$I1112,'Days To Done'!$D$3:$D1112,"XL",'Days To Done'!$H$3:$H1112,"&gt;="&amp;$B114,'Days To Done'!$H$3:$H1112,"&lt;="&amp;$C114),"")</f>
        <v/>
      </c>
      <c r="M114" t="str">
        <f ca="1">IF(L114&lt;&gt;"",IF(L114&lt;&gt;0,L114/COUNTIFS('Days To Done'!$D$3:$D1112,"XL",'Days To Done'!$H$3:$H1112,"&gt;="&amp;$B114,'Days To Done'!$H$3:$H1112,"&lt;="&amp;$C114),0),"")</f>
        <v/>
      </c>
    </row>
    <row r="115" spans="1:13" x14ac:dyDescent="0.25">
      <c r="A115" s="4">
        <f t="shared" si="1"/>
        <v>43590</v>
      </c>
      <c r="B115" s="4">
        <v>43590</v>
      </c>
      <c r="C115" s="4">
        <v>43596</v>
      </c>
      <c r="D115" t="str">
        <f ca="1">IF(B115&lt;=TODAY(),SUMIFS('Days To Done'!$I$3:$I1113,'Days To Done'!$D$3:$D1113,"XS",'Days To Done'!$H$3:$H1113,"&gt;="&amp;$B115,'Days To Done'!$H$3:$H1113,"&lt;="&amp;$C115),"")</f>
        <v/>
      </c>
      <c r="E115" t="str">
        <f ca="1">IF(D115&lt;&gt;"",IF(D115&lt;&gt;0,D115/COUNTIFS('Days To Done'!$D$3:$D1113,"XS",'Days To Done'!$H$3:$H1113,"&gt;="&amp;$B115,'Days To Done'!$H$3:$H1113,"&lt;="&amp;$C115),0),"")</f>
        <v/>
      </c>
      <c r="F115" t="str">
        <f ca="1">IF(B115&lt;=TODAY(),SUMIFS('Days To Done'!$I$3:$I1113,'Days To Done'!$D$3:$D1113,"S",'Days To Done'!$H$3:$H1113,"&gt;="&amp;$B115,'Days To Done'!$H$3:$H1113,"&lt;="&amp;$C115),"")</f>
        <v/>
      </c>
      <c r="G115" t="str">
        <f ca="1">IF(F115&lt;&gt;"",IF(F115&lt;&gt;0,F115/COUNTIFS('Days To Done'!$D$3:$D1113,"S",'Days To Done'!$H$3:$H1113,"&gt;="&amp;$B115,'Days To Done'!$H$3:$H1113,"&lt;="&amp;$C115),0),"")</f>
        <v/>
      </c>
      <c r="H115" t="str">
        <f ca="1">IF(B115&lt;=TODAY(),SUMIFS('Days To Done'!$I$3:$I1113,'Days To Done'!$D$3:$D1113,"M",'Days To Done'!$H$3:$H1113,"&gt;="&amp;$B115,'Days To Done'!$H$3:$H1113,"&lt;="&amp;$C115),"")</f>
        <v/>
      </c>
      <c r="I115" t="str">
        <f ca="1">IF(H115&lt;&gt;"",IF(H115&lt;&gt;0,H115/COUNTIFS('Days To Done'!$D$3:$D1113,"M",'Days To Done'!$H$3:$H1113,"&gt;="&amp;$B115,'Days To Done'!$H$3:$H1113,"&lt;="&amp;$C115),0),"")</f>
        <v/>
      </c>
      <c r="J115" t="str">
        <f ca="1">IF(B115&lt;=TODAY(),SUMIFS('Days To Done'!$I$3:$I1113,'Days To Done'!$D$3:$D1113,"L",'Days To Done'!$H$3:$H1113,"&gt;="&amp;$B115,'Days To Done'!$H$3:$H1113,"&lt;="&amp;$C115),"")</f>
        <v/>
      </c>
      <c r="K115" t="str">
        <f ca="1">IF(J115&lt;&gt;"",IF(J115&lt;&gt;0,J115/COUNTIFS('Days To Done'!$D$3:$D1113,"L",'Days To Done'!$H$3:$H1113,"&gt;="&amp;$B115,'Days To Done'!$H$3:$H1113,"&lt;="&amp;$C115),0),"")</f>
        <v/>
      </c>
      <c r="L115" t="str">
        <f ca="1">IF(B115&lt;=TODAY(),SUMIFS('Days To Done'!$I$3:$I1113,'Days To Done'!$D$3:$D1113,"XL",'Days To Done'!$H$3:$H1113,"&gt;="&amp;$B115,'Days To Done'!$H$3:$H1113,"&lt;="&amp;$C115),"")</f>
        <v/>
      </c>
      <c r="M115" t="str">
        <f ca="1">IF(L115&lt;&gt;"",IF(L115&lt;&gt;0,L115/COUNTIFS('Days To Done'!$D$3:$D1113,"XL",'Days To Done'!$H$3:$H1113,"&gt;="&amp;$B115,'Days To Done'!$H$3:$H1113,"&lt;="&amp;$C115),0),"")</f>
        <v/>
      </c>
    </row>
    <row r="116" spans="1:13" x14ac:dyDescent="0.25">
      <c r="A116" s="4">
        <f t="shared" si="1"/>
        <v>43597</v>
      </c>
      <c r="B116" s="4">
        <v>43597</v>
      </c>
      <c r="C116" s="4">
        <v>43603</v>
      </c>
      <c r="D116" t="str">
        <f ca="1">IF(B116&lt;=TODAY(),SUMIFS('Days To Done'!$I$3:$I1114,'Days To Done'!$D$3:$D1114,"XS",'Days To Done'!$H$3:$H1114,"&gt;="&amp;$B116,'Days To Done'!$H$3:$H1114,"&lt;="&amp;$C116),"")</f>
        <v/>
      </c>
      <c r="E116" t="str">
        <f ca="1">IF(D116&lt;&gt;"",IF(D116&lt;&gt;0,D116/COUNTIFS('Days To Done'!$D$3:$D1114,"XS",'Days To Done'!$H$3:$H1114,"&gt;="&amp;$B116,'Days To Done'!$H$3:$H1114,"&lt;="&amp;$C116),0),"")</f>
        <v/>
      </c>
      <c r="F116" t="str">
        <f ca="1">IF(B116&lt;=TODAY(),SUMIFS('Days To Done'!$I$3:$I1114,'Days To Done'!$D$3:$D1114,"S",'Days To Done'!$H$3:$H1114,"&gt;="&amp;$B116,'Days To Done'!$H$3:$H1114,"&lt;="&amp;$C116),"")</f>
        <v/>
      </c>
      <c r="G116" t="str">
        <f ca="1">IF(F116&lt;&gt;"",IF(F116&lt;&gt;0,F116/COUNTIFS('Days To Done'!$D$3:$D1114,"S",'Days To Done'!$H$3:$H1114,"&gt;="&amp;$B116,'Days To Done'!$H$3:$H1114,"&lt;="&amp;$C116),0),"")</f>
        <v/>
      </c>
      <c r="H116" t="str">
        <f ca="1">IF(B116&lt;=TODAY(),SUMIFS('Days To Done'!$I$3:$I1114,'Days To Done'!$D$3:$D1114,"M",'Days To Done'!$H$3:$H1114,"&gt;="&amp;$B116,'Days To Done'!$H$3:$H1114,"&lt;="&amp;$C116),"")</f>
        <v/>
      </c>
      <c r="I116" t="str">
        <f ca="1">IF(H116&lt;&gt;"",IF(H116&lt;&gt;0,H116/COUNTIFS('Days To Done'!$D$3:$D1114,"M",'Days To Done'!$H$3:$H1114,"&gt;="&amp;$B116,'Days To Done'!$H$3:$H1114,"&lt;="&amp;$C116),0),"")</f>
        <v/>
      </c>
      <c r="J116" t="str">
        <f ca="1">IF(B116&lt;=TODAY(),SUMIFS('Days To Done'!$I$3:$I1114,'Days To Done'!$D$3:$D1114,"L",'Days To Done'!$H$3:$H1114,"&gt;="&amp;$B116,'Days To Done'!$H$3:$H1114,"&lt;="&amp;$C116),"")</f>
        <v/>
      </c>
      <c r="K116" t="str">
        <f ca="1">IF(J116&lt;&gt;"",IF(J116&lt;&gt;0,J116/COUNTIFS('Days To Done'!$D$3:$D1114,"L",'Days To Done'!$H$3:$H1114,"&gt;="&amp;$B116,'Days To Done'!$H$3:$H1114,"&lt;="&amp;$C116),0),"")</f>
        <v/>
      </c>
      <c r="L116" t="str">
        <f ca="1">IF(B116&lt;=TODAY(),SUMIFS('Days To Done'!$I$3:$I1114,'Days To Done'!$D$3:$D1114,"XL",'Days To Done'!$H$3:$H1114,"&gt;="&amp;$B116,'Days To Done'!$H$3:$H1114,"&lt;="&amp;$C116),"")</f>
        <v/>
      </c>
      <c r="M116" t="str">
        <f ca="1">IF(L116&lt;&gt;"",IF(L116&lt;&gt;0,L116/COUNTIFS('Days To Done'!$D$3:$D1114,"XL",'Days To Done'!$H$3:$H1114,"&gt;="&amp;$B116,'Days To Done'!$H$3:$H1114,"&lt;="&amp;$C116),0),"")</f>
        <v/>
      </c>
    </row>
    <row r="117" spans="1:13" x14ac:dyDescent="0.25">
      <c r="A117" s="4">
        <f t="shared" si="1"/>
        <v>43604</v>
      </c>
      <c r="B117" s="4">
        <v>43604</v>
      </c>
      <c r="C117" s="4">
        <v>43610</v>
      </c>
      <c r="D117" t="str">
        <f ca="1">IF(B117&lt;=TODAY(),SUMIFS('Days To Done'!$I$3:$I1115,'Days To Done'!$D$3:$D1115,"XS",'Days To Done'!$H$3:$H1115,"&gt;="&amp;$B117,'Days To Done'!$H$3:$H1115,"&lt;="&amp;$C117),"")</f>
        <v/>
      </c>
      <c r="E117" t="str">
        <f ca="1">IF(D117&lt;&gt;"",IF(D117&lt;&gt;0,D117/COUNTIFS('Days To Done'!$D$3:$D1115,"XS",'Days To Done'!$H$3:$H1115,"&gt;="&amp;$B117,'Days To Done'!$H$3:$H1115,"&lt;="&amp;$C117),0),"")</f>
        <v/>
      </c>
      <c r="F117" t="str">
        <f ca="1">IF(B117&lt;=TODAY(),SUMIFS('Days To Done'!$I$3:$I1115,'Days To Done'!$D$3:$D1115,"S",'Days To Done'!$H$3:$H1115,"&gt;="&amp;$B117,'Days To Done'!$H$3:$H1115,"&lt;="&amp;$C117),"")</f>
        <v/>
      </c>
      <c r="G117" t="str">
        <f ca="1">IF(F117&lt;&gt;"",IF(F117&lt;&gt;0,F117/COUNTIFS('Days To Done'!$D$3:$D1115,"S",'Days To Done'!$H$3:$H1115,"&gt;="&amp;$B117,'Days To Done'!$H$3:$H1115,"&lt;="&amp;$C117),0),"")</f>
        <v/>
      </c>
      <c r="H117" t="str">
        <f ca="1">IF(B117&lt;=TODAY(),SUMIFS('Days To Done'!$I$3:$I1115,'Days To Done'!$D$3:$D1115,"M",'Days To Done'!$H$3:$H1115,"&gt;="&amp;$B117,'Days To Done'!$H$3:$H1115,"&lt;="&amp;$C117),"")</f>
        <v/>
      </c>
      <c r="I117" t="str">
        <f ca="1">IF(H117&lt;&gt;"",IF(H117&lt;&gt;0,H117/COUNTIFS('Days To Done'!$D$3:$D1115,"M",'Days To Done'!$H$3:$H1115,"&gt;="&amp;$B117,'Days To Done'!$H$3:$H1115,"&lt;="&amp;$C117),0),"")</f>
        <v/>
      </c>
      <c r="J117" t="str">
        <f ca="1">IF(B117&lt;=TODAY(),SUMIFS('Days To Done'!$I$3:$I1115,'Days To Done'!$D$3:$D1115,"L",'Days To Done'!$H$3:$H1115,"&gt;="&amp;$B117,'Days To Done'!$H$3:$H1115,"&lt;="&amp;$C117),"")</f>
        <v/>
      </c>
      <c r="K117" t="str">
        <f ca="1">IF(J117&lt;&gt;"",IF(J117&lt;&gt;0,J117/COUNTIFS('Days To Done'!$D$3:$D1115,"L",'Days To Done'!$H$3:$H1115,"&gt;="&amp;$B117,'Days To Done'!$H$3:$H1115,"&lt;="&amp;$C117),0),"")</f>
        <v/>
      </c>
      <c r="L117" t="str">
        <f ca="1">IF(B117&lt;=TODAY(),SUMIFS('Days To Done'!$I$3:$I1115,'Days To Done'!$D$3:$D1115,"XL",'Days To Done'!$H$3:$H1115,"&gt;="&amp;$B117,'Days To Done'!$H$3:$H1115,"&lt;="&amp;$C117),"")</f>
        <v/>
      </c>
      <c r="M117" t="str">
        <f ca="1">IF(L117&lt;&gt;"",IF(L117&lt;&gt;0,L117/COUNTIFS('Days To Done'!$D$3:$D1115,"XL",'Days To Done'!$H$3:$H1115,"&gt;="&amp;$B117,'Days To Done'!$H$3:$H1115,"&lt;="&amp;$C117),0),"")</f>
        <v/>
      </c>
    </row>
    <row r="118" spans="1:13" x14ac:dyDescent="0.25">
      <c r="A118" s="4">
        <f t="shared" si="1"/>
        <v>43611</v>
      </c>
      <c r="B118" s="4">
        <v>43611</v>
      </c>
      <c r="C118" s="4">
        <v>43617</v>
      </c>
      <c r="D118" t="str">
        <f ca="1">IF(B118&lt;=TODAY(),SUMIFS('Days To Done'!$I$3:$I1116,'Days To Done'!$D$3:$D1116,"XS",'Days To Done'!$H$3:$H1116,"&gt;="&amp;$B118,'Days To Done'!$H$3:$H1116,"&lt;="&amp;$C118),"")</f>
        <v/>
      </c>
      <c r="E118" t="str">
        <f ca="1">IF(D118&lt;&gt;"",IF(D118&lt;&gt;0,D118/COUNTIFS('Days To Done'!$D$3:$D1116,"XS",'Days To Done'!$H$3:$H1116,"&gt;="&amp;$B118,'Days To Done'!$H$3:$H1116,"&lt;="&amp;$C118),0),"")</f>
        <v/>
      </c>
      <c r="F118" t="str">
        <f ca="1">IF(B118&lt;=TODAY(),SUMIFS('Days To Done'!$I$3:$I1116,'Days To Done'!$D$3:$D1116,"S",'Days To Done'!$H$3:$H1116,"&gt;="&amp;$B118,'Days To Done'!$H$3:$H1116,"&lt;="&amp;$C118),"")</f>
        <v/>
      </c>
      <c r="G118" t="str">
        <f ca="1">IF(F118&lt;&gt;"",IF(F118&lt;&gt;0,F118/COUNTIFS('Days To Done'!$D$3:$D1116,"S",'Days To Done'!$H$3:$H1116,"&gt;="&amp;$B118,'Days To Done'!$H$3:$H1116,"&lt;="&amp;$C118),0),"")</f>
        <v/>
      </c>
      <c r="H118" t="str">
        <f ca="1">IF(B118&lt;=TODAY(),SUMIFS('Days To Done'!$I$3:$I1116,'Days To Done'!$D$3:$D1116,"M",'Days To Done'!$H$3:$H1116,"&gt;="&amp;$B118,'Days To Done'!$H$3:$H1116,"&lt;="&amp;$C118),"")</f>
        <v/>
      </c>
      <c r="I118" t="str">
        <f ca="1">IF(H118&lt;&gt;"",IF(H118&lt;&gt;0,H118/COUNTIFS('Days To Done'!$D$3:$D1116,"M",'Days To Done'!$H$3:$H1116,"&gt;="&amp;$B118,'Days To Done'!$H$3:$H1116,"&lt;="&amp;$C118),0),"")</f>
        <v/>
      </c>
      <c r="J118" t="str">
        <f ca="1">IF(B118&lt;=TODAY(),SUMIFS('Days To Done'!$I$3:$I1116,'Days To Done'!$D$3:$D1116,"L",'Days To Done'!$H$3:$H1116,"&gt;="&amp;$B118,'Days To Done'!$H$3:$H1116,"&lt;="&amp;$C118),"")</f>
        <v/>
      </c>
      <c r="K118" t="str">
        <f ca="1">IF(J118&lt;&gt;"",IF(J118&lt;&gt;0,J118/COUNTIFS('Days To Done'!$D$3:$D1116,"L",'Days To Done'!$H$3:$H1116,"&gt;="&amp;$B118,'Days To Done'!$H$3:$H1116,"&lt;="&amp;$C118),0),"")</f>
        <v/>
      </c>
      <c r="L118" t="str">
        <f ca="1">IF(B118&lt;=TODAY(),SUMIFS('Days To Done'!$I$3:$I1116,'Days To Done'!$D$3:$D1116,"XL",'Days To Done'!$H$3:$H1116,"&gt;="&amp;$B118,'Days To Done'!$H$3:$H1116,"&lt;="&amp;$C118),"")</f>
        <v/>
      </c>
      <c r="M118" t="str">
        <f ca="1">IF(L118&lt;&gt;"",IF(L118&lt;&gt;0,L118/COUNTIFS('Days To Done'!$D$3:$D1116,"XL",'Days To Done'!$H$3:$H1116,"&gt;="&amp;$B118,'Days To Done'!$H$3:$H1116,"&lt;="&amp;$C118),0),"")</f>
        <v/>
      </c>
    </row>
    <row r="119" spans="1:13" x14ac:dyDescent="0.25">
      <c r="A119" s="4">
        <f t="shared" si="1"/>
        <v>43618</v>
      </c>
      <c r="B119" s="4">
        <v>43618</v>
      </c>
      <c r="C119" s="4">
        <v>43624</v>
      </c>
      <c r="D119" t="str">
        <f ca="1">IF(B119&lt;=TODAY(),SUMIFS('Days To Done'!$I$3:$I1117,'Days To Done'!$D$3:$D1117,"XS",'Days To Done'!$H$3:$H1117,"&gt;="&amp;$B119,'Days To Done'!$H$3:$H1117,"&lt;="&amp;$C119),"")</f>
        <v/>
      </c>
      <c r="E119" t="str">
        <f ca="1">IF(D119&lt;&gt;"",IF(D119&lt;&gt;0,D119/COUNTIFS('Days To Done'!$D$3:$D1117,"XS",'Days To Done'!$H$3:$H1117,"&gt;="&amp;$B119,'Days To Done'!$H$3:$H1117,"&lt;="&amp;$C119),0),"")</f>
        <v/>
      </c>
      <c r="F119" t="str">
        <f ca="1">IF(B119&lt;=TODAY(),SUMIFS('Days To Done'!$I$3:$I1117,'Days To Done'!$D$3:$D1117,"S",'Days To Done'!$H$3:$H1117,"&gt;="&amp;$B119,'Days To Done'!$H$3:$H1117,"&lt;="&amp;$C119),"")</f>
        <v/>
      </c>
      <c r="G119" t="str">
        <f ca="1">IF(F119&lt;&gt;"",IF(F119&lt;&gt;0,F119/COUNTIFS('Days To Done'!$D$3:$D1117,"S",'Days To Done'!$H$3:$H1117,"&gt;="&amp;$B119,'Days To Done'!$H$3:$H1117,"&lt;="&amp;$C119),0),"")</f>
        <v/>
      </c>
      <c r="H119" t="str">
        <f ca="1">IF(B119&lt;=TODAY(),SUMIFS('Days To Done'!$I$3:$I1117,'Days To Done'!$D$3:$D1117,"M",'Days To Done'!$H$3:$H1117,"&gt;="&amp;$B119,'Days To Done'!$H$3:$H1117,"&lt;="&amp;$C119),"")</f>
        <v/>
      </c>
      <c r="I119" t="str">
        <f ca="1">IF(H119&lt;&gt;"",IF(H119&lt;&gt;0,H119/COUNTIFS('Days To Done'!$D$3:$D1117,"M",'Days To Done'!$H$3:$H1117,"&gt;="&amp;$B119,'Days To Done'!$H$3:$H1117,"&lt;="&amp;$C119),0),"")</f>
        <v/>
      </c>
      <c r="J119" t="str">
        <f ca="1">IF(B119&lt;=TODAY(),SUMIFS('Days To Done'!$I$3:$I1117,'Days To Done'!$D$3:$D1117,"L",'Days To Done'!$H$3:$H1117,"&gt;="&amp;$B119,'Days To Done'!$H$3:$H1117,"&lt;="&amp;$C119),"")</f>
        <v/>
      </c>
      <c r="K119" t="str">
        <f ca="1">IF(J119&lt;&gt;"",IF(J119&lt;&gt;0,J119/COUNTIFS('Days To Done'!$D$3:$D1117,"L",'Days To Done'!$H$3:$H1117,"&gt;="&amp;$B119,'Days To Done'!$H$3:$H1117,"&lt;="&amp;$C119),0),"")</f>
        <v/>
      </c>
      <c r="L119" t="str">
        <f ca="1">IF(B119&lt;=TODAY(),SUMIFS('Days To Done'!$I$3:$I1117,'Days To Done'!$D$3:$D1117,"XL",'Days To Done'!$H$3:$H1117,"&gt;="&amp;$B119,'Days To Done'!$H$3:$H1117,"&lt;="&amp;$C119),"")</f>
        <v/>
      </c>
      <c r="M119" t="str">
        <f ca="1">IF(L119&lt;&gt;"",IF(L119&lt;&gt;0,L119/COUNTIFS('Days To Done'!$D$3:$D1117,"XL",'Days To Done'!$H$3:$H1117,"&gt;="&amp;$B119,'Days To Done'!$H$3:$H1117,"&lt;="&amp;$C119),0),"")</f>
        <v/>
      </c>
    </row>
    <row r="120" spans="1:13" x14ac:dyDescent="0.25">
      <c r="A120" s="4">
        <f t="shared" si="1"/>
        <v>43625</v>
      </c>
      <c r="B120" s="4">
        <v>43625</v>
      </c>
      <c r="C120" s="4">
        <v>43631</v>
      </c>
      <c r="D120" t="str">
        <f ca="1">IF(B120&lt;=TODAY(),SUMIFS('Days To Done'!$I$3:$I1118,'Days To Done'!$D$3:$D1118,"XS",'Days To Done'!$H$3:$H1118,"&gt;="&amp;$B120,'Days To Done'!$H$3:$H1118,"&lt;="&amp;$C120),"")</f>
        <v/>
      </c>
      <c r="E120" t="str">
        <f ca="1">IF(D120&lt;&gt;"",IF(D120&lt;&gt;0,D120/COUNTIFS('Days To Done'!$D$3:$D1118,"XS",'Days To Done'!$H$3:$H1118,"&gt;="&amp;$B120,'Days To Done'!$H$3:$H1118,"&lt;="&amp;$C120),0),"")</f>
        <v/>
      </c>
      <c r="F120" t="str">
        <f ca="1">IF(B120&lt;=TODAY(),SUMIFS('Days To Done'!$I$3:$I1118,'Days To Done'!$D$3:$D1118,"S",'Days To Done'!$H$3:$H1118,"&gt;="&amp;$B120,'Days To Done'!$H$3:$H1118,"&lt;="&amp;$C120),"")</f>
        <v/>
      </c>
      <c r="G120" t="str">
        <f ca="1">IF(F120&lt;&gt;"",IF(F120&lt;&gt;0,F120/COUNTIFS('Days To Done'!$D$3:$D1118,"S",'Days To Done'!$H$3:$H1118,"&gt;="&amp;$B120,'Days To Done'!$H$3:$H1118,"&lt;="&amp;$C120),0),"")</f>
        <v/>
      </c>
      <c r="H120" t="str">
        <f ca="1">IF(B120&lt;=TODAY(),SUMIFS('Days To Done'!$I$3:$I1118,'Days To Done'!$D$3:$D1118,"M",'Days To Done'!$H$3:$H1118,"&gt;="&amp;$B120,'Days To Done'!$H$3:$H1118,"&lt;="&amp;$C120),"")</f>
        <v/>
      </c>
      <c r="I120" t="str">
        <f ca="1">IF(H120&lt;&gt;"",IF(H120&lt;&gt;0,H120/COUNTIFS('Days To Done'!$D$3:$D1118,"M",'Days To Done'!$H$3:$H1118,"&gt;="&amp;$B120,'Days To Done'!$H$3:$H1118,"&lt;="&amp;$C120),0),"")</f>
        <v/>
      </c>
      <c r="J120" t="str">
        <f ca="1">IF(B120&lt;=TODAY(),SUMIFS('Days To Done'!$I$3:$I1118,'Days To Done'!$D$3:$D1118,"L",'Days To Done'!$H$3:$H1118,"&gt;="&amp;$B120,'Days To Done'!$H$3:$H1118,"&lt;="&amp;$C120),"")</f>
        <v/>
      </c>
      <c r="K120" t="str">
        <f ca="1">IF(J120&lt;&gt;"",IF(J120&lt;&gt;0,J120/COUNTIFS('Days To Done'!$D$3:$D1118,"L",'Days To Done'!$H$3:$H1118,"&gt;="&amp;$B120,'Days To Done'!$H$3:$H1118,"&lt;="&amp;$C120),0),"")</f>
        <v/>
      </c>
      <c r="L120" t="str">
        <f ca="1">IF(B120&lt;=TODAY(),SUMIFS('Days To Done'!$I$3:$I1118,'Days To Done'!$D$3:$D1118,"XL",'Days To Done'!$H$3:$H1118,"&gt;="&amp;$B120,'Days To Done'!$H$3:$H1118,"&lt;="&amp;$C120),"")</f>
        <v/>
      </c>
      <c r="M120" t="str">
        <f ca="1">IF(L120&lt;&gt;"",IF(L120&lt;&gt;0,L120/COUNTIFS('Days To Done'!$D$3:$D1118,"XL",'Days To Done'!$H$3:$H1118,"&gt;="&amp;$B120,'Days To Done'!$H$3:$H1118,"&lt;="&amp;$C120),0),"")</f>
        <v/>
      </c>
    </row>
    <row r="121" spans="1:13" x14ac:dyDescent="0.25">
      <c r="A121" s="4">
        <f t="shared" si="1"/>
        <v>43632</v>
      </c>
      <c r="B121" s="4">
        <v>43632</v>
      </c>
      <c r="C121" s="4">
        <v>43638</v>
      </c>
      <c r="D121" t="str">
        <f ca="1">IF(B121&lt;=TODAY(),SUMIFS('Days To Done'!$I$3:$I1119,'Days To Done'!$D$3:$D1119,"XS",'Days To Done'!$H$3:$H1119,"&gt;="&amp;$B121,'Days To Done'!$H$3:$H1119,"&lt;="&amp;$C121),"")</f>
        <v/>
      </c>
      <c r="E121" t="str">
        <f ca="1">IF(D121&lt;&gt;"",IF(D121&lt;&gt;0,D121/COUNTIFS('Days To Done'!$D$3:$D1119,"XS",'Days To Done'!$H$3:$H1119,"&gt;="&amp;$B121,'Days To Done'!$H$3:$H1119,"&lt;="&amp;$C121),0),"")</f>
        <v/>
      </c>
      <c r="F121" t="str">
        <f ca="1">IF(B121&lt;=TODAY(),SUMIFS('Days To Done'!$I$3:$I1119,'Days To Done'!$D$3:$D1119,"S",'Days To Done'!$H$3:$H1119,"&gt;="&amp;$B121,'Days To Done'!$H$3:$H1119,"&lt;="&amp;$C121),"")</f>
        <v/>
      </c>
      <c r="G121" t="str">
        <f ca="1">IF(F121&lt;&gt;"",IF(F121&lt;&gt;0,F121/COUNTIFS('Days To Done'!$D$3:$D1119,"S",'Days To Done'!$H$3:$H1119,"&gt;="&amp;$B121,'Days To Done'!$H$3:$H1119,"&lt;="&amp;$C121),0),"")</f>
        <v/>
      </c>
      <c r="H121" t="str">
        <f ca="1">IF(B121&lt;=TODAY(),SUMIFS('Days To Done'!$I$3:$I1119,'Days To Done'!$D$3:$D1119,"M",'Days To Done'!$H$3:$H1119,"&gt;="&amp;$B121,'Days To Done'!$H$3:$H1119,"&lt;="&amp;$C121),"")</f>
        <v/>
      </c>
      <c r="I121" t="str">
        <f ca="1">IF(H121&lt;&gt;"",IF(H121&lt;&gt;0,H121/COUNTIFS('Days To Done'!$D$3:$D1119,"M",'Days To Done'!$H$3:$H1119,"&gt;="&amp;$B121,'Days To Done'!$H$3:$H1119,"&lt;="&amp;$C121),0),"")</f>
        <v/>
      </c>
      <c r="J121" t="str">
        <f ca="1">IF(B121&lt;=TODAY(),SUMIFS('Days To Done'!$I$3:$I1119,'Days To Done'!$D$3:$D1119,"L",'Days To Done'!$H$3:$H1119,"&gt;="&amp;$B121,'Days To Done'!$H$3:$H1119,"&lt;="&amp;$C121),"")</f>
        <v/>
      </c>
      <c r="K121" t="str">
        <f ca="1">IF(J121&lt;&gt;"",IF(J121&lt;&gt;0,J121/COUNTIFS('Days To Done'!$D$3:$D1119,"L",'Days To Done'!$H$3:$H1119,"&gt;="&amp;$B121,'Days To Done'!$H$3:$H1119,"&lt;="&amp;$C121),0),"")</f>
        <v/>
      </c>
      <c r="L121" t="str">
        <f ca="1">IF(B121&lt;=TODAY(),SUMIFS('Days To Done'!$I$3:$I1119,'Days To Done'!$D$3:$D1119,"XL",'Days To Done'!$H$3:$H1119,"&gt;="&amp;$B121,'Days To Done'!$H$3:$H1119,"&lt;="&amp;$C121),"")</f>
        <v/>
      </c>
      <c r="M121" t="str">
        <f ca="1">IF(L121&lt;&gt;"",IF(L121&lt;&gt;0,L121/COUNTIFS('Days To Done'!$D$3:$D1119,"XL",'Days To Done'!$H$3:$H1119,"&gt;="&amp;$B121,'Days To Done'!$H$3:$H1119,"&lt;="&amp;$C121),0),"")</f>
        <v/>
      </c>
    </row>
    <row r="122" spans="1:13" x14ac:dyDescent="0.25">
      <c r="A122" s="4">
        <f t="shared" si="1"/>
        <v>43639</v>
      </c>
      <c r="B122" s="4">
        <v>43639</v>
      </c>
      <c r="C122" s="4">
        <v>43645</v>
      </c>
      <c r="D122" t="str">
        <f ca="1">IF(B122&lt;=TODAY(),SUMIFS('Days To Done'!$I$3:$I1120,'Days To Done'!$D$3:$D1120,"XS",'Days To Done'!$H$3:$H1120,"&gt;="&amp;$B122,'Days To Done'!$H$3:$H1120,"&lt;="&amp;$C122),"")</f>
        <v/>
      </c>
      <c r="E122" t="str">
        <f ca="1">IF(D122&lt;&gt;"",IF(D122&lt;&gt;0,D122/COUNTIFS('Days To Done'!$D$3:$D1120,"XS",'Days To Done'!$H$3:$H1120,"&gt;="&amp;$B122,'Days To Done'!$H$3:$H1120,"&lt;="&amp;$C122),0),"")</f>
        <v/>
      </c>
      <c r="F122" t="str">
        <f ca="1">IF(B122&lt;=TODAY(),SUMIFS('Days To Done'!$I$3:$I1120,'Days To Done'!$D$3:$D1120,"S",'Days To Done'!$H$3:$H1120,"&gt;="&amp;$B122,'Days To Done'!$H$3:$H1120,"&lt;="&amp;$C122),"")</f>
        <v/>
      </c>
      <c r="G122" t="str">
        <f ca="1">IF(F122&lt;&gt;"",IF(F122&lt;&gt;0,F122/COUNTIFS('Days To Done'!$D$3:$D1120,"S",'Days To Done'!$H$3:$H1120,"&gt;="&amp;$B122,'Days To Done'!$H$3:$H1120,"&lt;="&amp;$C122),0),"")</f>
        <v/>
      </c>
      <c r="H122" t="str">
        <f ca="1">IF(B122&lt;=TODAY(),SUMIFS('Days To Done'!$I$3:$I1120,'Days To Done'!$D$3:$D1120,"M",'Days To Done'!$H$3:$H1120,"&gt;="&amp;$B122,'Days To Done'!$H$3:$H1120,"&lt;="&amp;$C122),"")</f>
        <v/>
      </c>
      <c r="I122" t="str">
        <f ca="1">IF(H122&lt;&gt;"",IF(H122&lt;&gt;0,H122/COUNTIFS('Days To Done'!$D$3:$D1120,"M",'Days To Done'!$H$3:$H1120,"&gt;="&amp;$B122,'Days To Done'!$H$3:$H1120,"&lt;="&amp;$C122),0),"")</f>
        <v/>
      </c>
      <c r="J122" t="str">
        <f ca="1">IF(B122&lt;=TODAY(),SUMIFS('Days To Done'!$I$3:$I1120,'Days To Done'!$D$3:$D1120,"L",'Days To Done'!$H$3:$H1120,"&gt;="&amp;$B122,'Days To Done'!$H$3:$H1120,"&lt;="&amp;$C122),"")</f>
        <v/>
      </c>
      <c r="K122" t="str">
        <f ca="1">IF(J122&lt;&gt;"",IF(J122&lt;&gt;0,J122/COUNTIFS('Days To Done'!$D$3:$D1120,"L",'Days To Done'!$H$3:$H1120,"&gt;="&amp;$B122,'Days To Done'!$H$3:$H1120,"&lt;="&amp;$C122),0),"")</f>
        <v/>
      </c>
      <c r="L122" t="str">
        <f ca="1">IF(B122&lt;=TODAY(),SUMIFS('Days To Done'!$I$3:$I1120,'Days To Done'!$D$3:$D1120,"XL",'Days To Done'!$H$3:$H1120,"&gt;="&amp;$B122,'Days To Done'!$H$3:$H1120,"&lt;="&amp;$C122),"")</f>
        <v/>
      </c>
      <c r="M122" t="str">
        <f ca="1">IF(L122&lt;&gt;"",IF(L122&lt;&gt;0,L122/COUNTIFS('Days To Done'!$D$3:$D1120,"XL",'Days To Done'!$H$3:$H1120,"&gt;="&amp;$B122,'Days To Done'!$H$3:$H1120,"&lt;="&amp;$C122),0),"")</f>
        <v/>
      </c>
    </row>
    <row r="123" spans="1:13" x14ac:dyDescent="0.25">
      <c r="A123" s="4">
        <f t="shared" si="1"/>
        <v>43646</v>
      </c>
      <c r="B123" s="4">
        <v>43646</v>
      </c>
      <c r="C123" s="4">
        <v>43652</v>
      </c>
      <c r="D123" t="str">
        <f ca="1">IF(B123&lt;=TODAY(),SUMIFS('Days To Done'!$I$3:$I1121,'Days To Done'!$D$3:$D1121,"XS",'Days To Done'!$H$3:$H1121,"&gt;="&amp;$B123,'Days To Done'!$H$3:$H1121,"&lt;="&amp;$C123),"")</f>
        <v/>
      </c>
      <c r="E123" t="str">
        <f ca="1">IF(D123&lt;&gt;"",IF(D123&lt;&gt;0,D123/COUNTIFS('Days To Done'!$D$3:$D1121,"XS",'Days To Done'!$H$3:$H1121,"&gt;="&amp;$B123,'Days To Done'!$H$3:$H1121,"&lt;="&amp;$C123),0),"")</f>
        <v/>
      </c>
      <c r="F123" t="str">
        <f ca="1">IF(B123&lt;=TODAY(),SUMIFS('Days To Done'!$I$3:$I1121,'Days To Done'!$D$3:$D1121,"S",'Days To Done'!$H$3:$H1121,"&gt;="&amp;$B123,'Days To Done'!$H$3:$H1121,"&lt;="&amp;$C123),"")</f>
        <v/>
      </c>
      <c r="G123" t="str">
        <f ca="1">IF(F123&lt;&gt;"",IF(F123&lt;&gt;0,F123/COUNTIFS('Days To Done'!$D$3:$D1121,"S",'Days To Done'!$H$3:$H1121,"&gt;="&amp;$B123,'Days To Done'!$H$3:$H1121,"&lt;="&amp;$C123),0),"")</f>
        <v/>
      </c>
      <c r="H123" t="str">
        <f ca="1">IF(B123&lt;=TODAY(),SUMIFS('Days To Done'!$I$3:$I1121,'Days To Done'!$D$3:$D1121,"M",'Days To Done'!$H$3:$H1121,"&gt;="&amp;$B123,'Days To Done'!$H$3:$H1121,"&lt;="&amp;$C123),"")</f>
        <v/>
      </c>
      <c r="I123" t="str">
        <f ca="1">IF(H123&lt;&gt;"",IF(H123&lt;&gt;0,H123/COUNTIFS('Days To Done'!$D$3:$D1121,"M",'Days To Done'!$H$3:$H1121,"&gt;="&amp;$B123,'Days To Done'!$H$3:$H1121,"&lt;="&amp;$C123),0),"")</f>
        <v/>
      </c>
      <c r="J123" t="str">
        <f ca="1">IF(B123&lt;=TODAY(),SUMIFS('Days To Done'!$I$3:$I1121,'Days To Done'!$D$3:$D1121,"L",'Days To Done'!$H$3:$H1121,"&gt;="&amp;$B123,'Days To Done'!$H$3:$H1121,"&lt;="&amp;$C123),"")</f>
        <v/>
      </c>
      <c r="K123" t="str">
        <f ca="1">IF(J123&lt;&gt;"",IF(J123&lt;&gt;0,J123/COUNTIFS('Days To Done'!$D$3:$D1121,"L",'Days To Done'!$H$3:$H1121,"&gt;="&amp;$B123,'Days To Done'!$H$3:$H1121,"&lt;="&amp;$C123),0),"")</f>
        <v/>
      </c>
      <c r="L123" t="str">
        <f ca="1">IF(B123&lt;=TODAY(),SUMIFS('Days To Done'!$I$3:$I1121,'Days To Done'!$D$3:$D1121,"XL",'Days To Done'!$H$3:$H1121,"&gt;="&amp;$B123,'Days To Done'!$H$3:$H1121,"&lt;="&amp;$C123),"")</f>
        <v/>
      </c>
      <c r="M123" t="str">
        <f ca="1">IF(L123&lt;&gt;"",IF(L123&lt;&gt;0,L123/COUNTIFS('Days To Done'!$D$3:$D1121,"XL",'Days To Done'!$H$3:$H1121,"&gt;="&amp;$B123,'Days To Done'!$H$3:$H1121,"&lt;="&amp;$C123),0),"")</f>
        <v/>
      </c>
    </row>
    <row r="124" spans="1:13" x14ac:dyDescent="0.25">
      <c r="A124" s="4">
        <f t="shared" si="1"/>
        <v>43653</v>
      </c>
      <c r="B124" s="4">
        <v>43653</v>
      </c>
      <c r="C124" s="4">
        <v>43659</v>
      </c>
      <c r="D124" t="str">
        <f ca="1">IF(B124&lt;=TODAY(),SUMIFS('Days To Done'!$I$3:$I1122,'Days To Done'!$D$3:$D1122,"XS",'Days To Done'!$H$3:$H1122,"&gt;="&amp;$B124,'Days To Done'!$H$3:$H1122,"&lt;="&amp;$C124),"")</f>
        <v/>
      </c>
      <c r="E124" t="str">
        <f ca="1">IF(D124&lt;&gt;"",IF(D124&lt;&gt;0,D124/COUNTIFS('Days To Done'!$D$3:$D1122,"XS",'Days To Done'!$H$3:$H1122,"&gt;="&amp;$B124,'Days To Done'!$H$3:$H1122,"&lt;="&amp;$C124),0),"")</f>
        <v/>
      </c>
      <c r="F124" t="str">
        <f ca="1">IF(B124&lt;=TODAY(),SUMIFS('Days To Done'!$I$3:$I1122,'Days To Done'!$D$3:$D1122,"S",'Days To Done'!$H$3:$H1122,"&gt;="&amp;$B124,'Days To Done'!$H$3:$H1122,"&lt;="&amp;$C124),"")</f>
        <v/>
      </c>
      <c r="G124" t="str">
        <f ca="1">IF(F124&lt;&gt;"",IF(F124&lt;&gt;0,F124/COUNTIFS('Days To Done'!$D$3:$D1122,"S",'Days To Done'!$H$3:$H1122,"&gt;="&amp;$B124,'Days To Done'!$H$3:$H1122,"&lt;="&amp;$C124),0),"")</f>
        <v/>
      </c>
      <c r="H124" t="str">
        <f ca="1">IF(B124&lt;=TODAY(),SUMIFS('Days To Done'!$I$3:$I1122,'Days To Done'!$D$3:$D1122,"M",'Days To Done'!$H$3:$H1122,"&gt;="&amp;$B124,'Days To Done'!$H$3:$H1122,"&lt;="&amp;$C124),"")</f>
        <v/>
      </c>
      <c r="I124" t="str">
        <f ca="1">IF(H124&lt;&gt;"",IF(H124&lt;&gt;0,H124/COUNTIFS('Days To Done'!$D$3:$D1122,"M",'Days To Done'!$H$3:$H1122,"&gt;="&amp;$B124,'Days To Done'!$H$3:$H1122,"&lt;="&amp;$C124),0),"")</f>
        <v/>
      </c>
      <c r="J124" t="str">
        <f ca="1">IF(B124&lt;=TODAY(),SUMIFS('Days To Done'!$I$3:$I1122,'Days To Done'!$D$3:$D1122,"L",'Days To Done'!$H$3:$H1122,"&gt;="&amp;$B124,'Days To Done'!$H$3:$H1122,"&lt;="&amp;$C124),"")</f>
        <v/>
      </c>
      <c r="K124" t="str">
        <f ca="1">IF(J124&lt;&gt;"",IF(J124&lt;&gt;0,J124/COUNTIFS('Days To Done'!$D$3:$D1122,"L",'Days To Done'!$H$3:$H1122,"&gt;="&amp;$B124,'Days To Done'!$H$3:$H1122,"&lt;="&amp;$C124),0),"")</f>
        <v/>
      </c>
      <c r="L124" t="str">
        <f ca="1">IF(B124&lt;=TODAY(),SUMIFS('Days To Done'!$I$3:$I1122,'Days To Done'!$D$3:$D1122,"XL",'Days To Done'!$H$3:$H1122,"&gt;="&amp;$B124,'Days To Done'!$H$3:$H1122,"&lt;="&amp;$C124),"")</f>
        <v/>
      </c>
      <c r="M124" t="str">
        <f ca="1">IF(L124&lt;&gt;"",IF(L124&lt;&gt;0,L124/COUNTIFS('Days To Done'!$D$3:$D1122,"XL",'Days To Done'!$H$3:$H1122,"&gt;="&amp;$B124,'Days To Done'!$H$3:$H1122,"&lt;="&amp;$C124),0),"")</f>
        <v/>
      </c>
    </row>
    <row r="125" spans="1:13" x14ac:dyDescent="0.25">
      <c r="A125" s="4">
        <f t="shared" si="1"/>
        <v>43660</v>
      </c>
      <c r="B125" s="4">
        <v>43660</v>
      </c>
      <c r="C125" s="4">
        <v>43666</v>
      </c>
      <c r="D125" t="str">
        <f ca="1">IF(B125&lt;=TODAY(),SUMIFS('Days To Done'!$I$3:$I1123,'Days To Done'!$D$3:$D1123,"XS",'Days To Done'!$H$3:$H1123,"&gt;="&amp;$B125,'Days To Done'!$H$3:$H1123,"&lt;="&amp;$C125),"")</f>
        <v/>
      </c>
      <c r="E125" t="str">
        <f ca="1">IF(D125&lt;&gt;"",IF(D125&lt;&gt;0,D125/COUNTIFS('Days To Done'!$D$3:$D1123,"XS",'Days To Done'!$H$3:$H1123,"&gt;="&amp;$B125,'Days To Done'!$H$3:$H1123,"&lt;="&amp;$C125),0),"")</f>
        <v/>
      </c>
      <c r="F125" t="str">
        <f ca="1">IF(B125&lt;=TODAY(),SUMIFS('Days To Done'!$I$3:$I1123,'Days To Done'!$D$3:$D1123,"S",'Days To Done'!$H$3:$H1123,"&gt;="&amp;$B125,'Days To Done'!$H$3:$H1123,"&lt;="&amp;$C125),"")</f>
        <v/>
      </c>
      <c r="G125" t="str">
        <f ca="1">IF(F125&lt;&gt;"",IF(F125&lt;&gt;0,F125/COUNTIFS('Days To Done'!$D$3:$D1123,"S",'Days To Done'!$H$3:$H1123,"&gt;="&amp;$B125,'Days To Done'!$H$3:$H1123,"&lt;="&amp;$C125),0),"")</f>
        <v/>
      </c>
      <c r="H125" t="str">
        <f ca="1">IF(B125&lt;=TODAY(),SUMIFS('Days To Done'!$I$3:$I1123,'Days To Done'!$D$3:$D1123,"M",'Days To Done'!$H$3:$H1123,"&gt;="&amp;$B125,'Days To Done'!$H$3:$H1123,"&lt;="&amp;$C125),"")</f>
        <v/>
      </c>
      <c r="I125" t="str">
        <f ca="1">IF(H125&lt;&gt;"",IF(H125&lt;&gt;0,H125/COUNTIFS('Days To Done'!$D$3:$D1123,"M",'Days To Done'!$H$3:$H1123,"&gt;="&amp;$B125,'Days To Done'!$H$3:$H1123,"&lt;="&amp;$C125),0),"")</f>
        <v/>
      </c>
      <c r="J125" t="str">
        <f ca="1">IF(B125&lt;=TODAY(),SUMIFS('Days To Done'!$I$3:$I1123,'Days To Done'!$D$3:$D1123,"L",'Days To Done'!$H$3:$H1123,"&gt;="&amp;$B125,'Days To Done'!$H$3:$H1123,"&lt;="&amp;$C125),"")</f>
        <v/>
      </c>
      <c r="K125" t="str">
        <f ca="1">IF(J125&lt;&gt;"",IF(J125&lt;&gt;0,J125/COUNTIFS('Days To Done'!$D$3:$D1123,"L",'Days To Done'!$H$3:$H1123,"&gt;="&amp;$B125,'Days To Done'!$H$3:$H1123,"&lt;="&amp;$C125),0),"")</f>
        <v/>
      </c>
      <c r="L125" t="str">
        <f ca="1">IF(B125&lt;=TODAY(),SUMIFS('Days To Done'!$I$3:$I1123,'Days To Done'!$D$3:$D1123,"XL",'Days To Done'!$H$3:$H1123,"&gt;="&amp;$B125,'Days To Done'!$H$3:$H1123,"&lt;="&amp;$C125),"")</f>
        <v/>
      </c>
      <c r="M125" t="str">
        <f ca="1">IF(L125&lt;&gt;"",IF(L125&lt;&gt;0,L125/COUNTIFS('Days To Done'!$D$3:$D1123,"XL",'Days To Done'!$H$3:$H1123,"&gt;="&amp;$B125,'Days To Done'!$H$3:$H1123,"&lt;="&amp;$C125),0),"")</f>
        <v/>
      </c>
    </row>
    <row r="126" spans="1:13" x14ac:dyDescent="0.25">
      <c r="A126" s="4">
        <f t="shared" si="1"/>
        <v>43667</v>
      </c>
      <c r="B126" s="4">
        <v>43667</v>
      </c>
      <c r="C126" s="4">
        <v>43673</v>
      </c>
      <c r="D126" t="str">
        <f ca="1">IF(B126&lt;=TODAY(),SUMIFS('Days To Done'!$I$3:$I1124,'Days To Done'!$D$3:$D1124,"XS",'Days To Done'!$H$3:$H1124,"&gt;="&amp;$B126,'Days To Done'!$H$3:$H1124,"&lt;="&amp;$C126),"")</f>
        <v/>
      </c>
      <c r="E126" t="str">
        <f ca="1">IF(D126&lt;&gt;"",IF(D126&lt;&gt;0,D126/COUNTIFS('Days To Done'!$D$3:$D1124,"XS",'Days To Done'!$H$3:$H1124,"&gt;="&amp;$B126,'Days To Done'!$H$3:$H1124,"&lt;="&amp;$C126),0),"")</f>
        <v/>
      </c>
      <c r="F126" t="str">
        <f ca="1">IF(B126&lt;=TODAY(),SUMIFS('Days To Done'!$I$3:$I1124,'Days To Done'!$D$3:$D1124,"S",'Days To Done'!$H$3:$H1124,"&gt;="&amp;$B126,'Days To Done'!$H$3:$H1124,"&lt;="&amp;$C126),"")</f>
        <v/>
      </c>
      <c r="G126" t="str">
        <f ca="1">IF(F126&lt;&gt;"",IF(F126&lt;&gt;0,F126/COUNTIFS('Days To Done'!$D$3:$D1124,"S",'Days To Done'!$H$3:$H1124,"&gt;="&amp;$B126,'Days To Done'!$H$3:$H1124,"&lt;="&amp;$C126),0),"")</f>
        <v/>
      </c>
      <c r="H126" t="str">
        <f ca="1">IF(B126&lt;=TODAY(),SUMIFS('Days To Done'!$I$3:$I1124,'Days To Done'!$D$3:$D1124,"M",'Days To Done'!$H$3:$H1124,"&gt;="&amp;$B126,'Days To Done'!$H$3:$H1124,"&lt;="&amp;$C126),"")</f>
        <v/>
      </c>
      <c r="I126" t="str">
        <f ca="1">IF(H126&lt;&gt;"",IF(H126&lt;&gt;0,H126/COUNTIFS('Days To Done'!$D$3:$D1124,"M",'Days To Done'!$H$3:$H1124,"&gt;="&amp;$B126,'Days To Done'!$H$3:$H1124,"&lt;="&amp;$C126),0),"")</f>
        <v/>
      </c>
      <c r="J126" t="str">
        <f ca="1">IF(B126&lt;=TODAY(),SUMIFS('Days To Done'!$I$3:$I1124,'Days To Done'!$D$3:$D1124,"L",'Days To Done'!$H$3:$H1124,"&gt;="&amp;$B126,'Days To Done'!$H$3:$H1124,"&lt;="&amp;$C126),"")</f>
        <v/>
      </c>
      <c r="K126" t="str">
        <f ca="1">IF(J126&lt;&gt;"",IF(J126&lt;&gt;0,J126/COUNTIFS('Days To Done'!$D$3:$D1124,"L",'Days To Done'!$H$3:$H1124,"&gt;="&amp;$B126,'Days To Done'!$H$3:$H1124,"&lt;="&amp;$C126),0),"")</f>
        <v/>
      </c>
      <c r="L126" t="str">
        <f ca="1">IF(B126&lt;=TODAY(),SUMIFS('Days To Done'!$I$3:$I1124,'Days To Done'!$D$3:$D1124,"XL",'Days To Done'!$H$3:$H1124,"&gt;="&amp;$B126,'Days To Done'!$H$3:$H1124,"&lt;="&amp;$C126),"")</f>
        <v/>
      </c>
      <c r="M126" t="str">
        <f ca="1">IF(L126&lt;&gt;"",IF(L126&lt;&gt;0,L126/COUNTIFS('Days To Done'!$D$3:$D1124,"XL",'Days To Done'!$H$3:$H1124,"&gt;="&amp;$B126,'Days To Done'!$H$3:$H1124,"&lt;="&amp;$C126),0),"")</f>
        <v/>
      </c>
    </row>
    <row r="127" spans="1:13" x14ac:dyDescent="0.25">
      <c r="A127" s="4">
        <f t="shared" si="1"/>
        <v>43674</v>
      </c>
      <c r="B127" s="4">
        <v>43674</v>
      </c>
      <c r="C127" s="4">
        <v>43680</v>
      </c>
      <c r="D127" t="str">
        <f ca="1">IF(B127&lt;=TODAY(),SUMIFS('Days To Done'!$I$3:$I1125,'Days To Done'!$D$3:$D1125,"XS",'Days To Done'!$H$3:$H1125,"&gt;="&amp;$B127,'Days To Done'!$H$3:$H1125,"&lt;="&amp;$C127),"")</f>
        <v/>
      </c>
      <c r="E127" t="str">
        <f ca="1">IF(D127&lt;&gt;"",IF(D127&lt;&gt;0,D127/COUNTIFS('Days To Done'!$D$3:$D1125,"XS",'Days To Done'!$H$3:$H1125,"&gt;="&amp;$B127,'Days To Done'!$H$3:$H1125,"&lt;="&amp;$C127),0),"")</f>
        <v/>
      </c>
      <c r="F127" t="str">
        <f ca="1">IF(B127&lt;=TODAY(),SUMIFS('Days To Done'!$I$3:$I1125,'Days To Done'!$D$3:$D1125,"S",'Days To Done'!$H$3:$H1125,"&gt;="&amp;$B127,'Days To Done'!$H$3:$H1125,"&lt;="&amp;$C127),"")</f>
        <v/>
      </c>
      <c r="G127" t="str">
        <f ca="1">IF(F127&lt;&gt;"",IF(F127&lt;&gt;0,F127/COUNTIFS('Days To Done'!$D$3:$D1125,"S",'Days To Done'!$H$3:$H1125,"&gt;="&amp;$B127,'Days To Done'!$H$3:$H1125,"&lt;="&amp;$C127),0),"")</f>
        <v/>
      </c>
      <c r="H127" t="str">
        <f ca="1">IF(B127&lt;=TODAY(),SUMIFS('Days To Done'!$I$3:$I1125,'Days To Done'!$D$3:$D1125,"M",'Days To Done'!$H$3:$H1125,"&gt;="&amp;$B127,'Days To Done'!$H$3:$H1125,"&lt;="&amp;$C127),"")</f>
        <v/>
      </c>
      <c r="I127" t="str">
        <f ca="1">IF(H127&lt;&gt;"",IF(H127&lt;&gt;0,H127/COUNTIFS('Days To Done'!$D$3:$D1125,"M",'Days To Done'!$H$3:$H1125,"&gt;="&amp;$B127,'Days To Done'!$H$3:$H1125,"&lt;="&amp;$C127),0),"")</f>
        <v/>
      </c>
      <c r="J127" t="str">
        <f ca="1">IF(B127&lt;=TODAY(),SUMIFS('Days To Done'!$I$3:$I1125,'Days To Done'!$D$3:$D1125,"L",'Days To Done'!$H$3:$H1125,"&gt;="&amp;$B127,'Days To Done'!$H$3:$H1125,"&lt;="&amp;$C127),"")</f>
        <v/>
      </c>
      <c r="K127" t="str">
        <f ca="1">IF(J127&lt;&gt;"",IF(J127&lt;&gt;0,J127/COUNTIFS('Days To Done'!$D$3:$D1125,"L",'Days To Done'!$H$3:$H1125,"&gt;="&amp;$B127,'Days To Done'!$H$3:$H1125,"&lt;="&amp;$C127),0),"")</f>
        <v/>
      </c>
      <c r="L127" t="str">
        <f ca="1">IF(B127&lt;=TODAY(),SUMIFS('Days To Done'!$I$3:$I1125,'Days To Done'!$D$3:$D1125,"XL",'Days To Done'!$H$3:$H1125,"&gt;="&amp;$B127,'Days To Done'!$H$3:$H1125,"&lt;="&amp;$C127),"")</f>
        <v/>
      </c>
      <c r="M127" t="str">
        <f ca="1">IF(L127&lt;&gt;"",IF(L127&lt;&gt;0,L127/COUNTIFS('Days To Done'!$D$3:$D1125,"XL",'Days To Done'!$H$3:$H1125,"&gt;="&amp;$B127,'Days To Done'!$H$3:$H1125,"&lt;="&amp;$C127),0),"")</f>
        <v/>
      </c>
    </row>
    <row r="128" spans="1:13" x14ac:dyDescent="0.25">
      <c r="A128" s="4">
        <f t="shared" si="1"/>
        <v>43681</v>
      </c>
      <c r="B128" s="4">
        <v>43681</v>
      </c>
      <c r="C128" s="4">
        <v>43687</v>
      </c>
      <c r="D128" t="str">
        <f ca="1">IF(B128&lt;=TODAY(),SUMIFS('Days To Done'!$I$3:$I1126,'Days To Done'!$D$3:$D1126,"XS",'Days To Done'!$H$3:$H1126,"&gt;="&amp;$B128,'Days To Done'!$H$3:$H1126,"&lt;="&amp;$C128),"")</f>
        <v/>
      </c>
      <c r="E128" t="str">
        <f ca="1">IF(D128&lt;&gt;"",IF(D128&lt;&gt;0,D128/COUNTIFS('Days To Done'!$D$3:$D1126,"XS",'Days To Done'!$H$3:$H1126,"&gt;="&amp;$B128,'Days To Done'!$H$3:$H1126,"&lt;="&amp;$C128),0),"")</f>
        <v/>
      </c>
      <c r="F128" t="str">
        <f ca="1">IF(B128&lt;=TODAY(),SUMIFS('Days To Done'!$I$3:$I1126,'Days To Done'!$D$3:$D1126,"S",'Days To Done'!$H$3:$H1126,"&gt;="&amp;$B128,'Days To Done'!$H$3:$H1126,"&lt;="&amp;$C128),"")</f>
        <v/>
      </c>
      <c r="G128" t="str">
        <f ca="1">IF(F128&lt;&gt;"",IF(F128&lt;&gt;0,F128/COUNTIFS('Days To Done'!$D$3:$D1126,"S",'Days To Done'!$H$3:$H1126,"&gt;="&amp;$B128,'Days To Done'!$H$3:$H1126,"&lt;="&amp;$C128),0),"")</f>
        <v/>
      </c>
      <c r="H128" t="str">
        <f ca="1">IF(B128&lt;=TODAY(),SUMIFS('Days To Done'!$I$3:$I1126,'Days To Done'!$D$3:$D1126,"M",'Days To Done'!$H$3:$H1126,"&gt;="&amp;$B128,'Days To Done'!$H$3:$H1126,"&lt;="&amp;$C128),"")</f>
        <v/>
      </c>
      <c r="I128" t="str">
        <f ca="1">IF(H128&lt;&gt;"",IF(H128&lt;&gt;0,H128/COUNTIFS('Days To Done'!$D$3:$D1126,"M",'Days To Done'!$H$3:$H1126,"&gt;="&amp;$B128,'Days To Done'!$H$3:$H1126,"&lt;="&amp;$C128),0),"")</f>
        <v/>
      </c>
      <c r="J128" t="str">
        <f ca="1">IF(B128&lt;=TODAY(),SUMIFS('Days To Done'!$I$3:$I1126,'Days To Done'!$D$3:$D1126,"L",'Days To Done'!$H$3:$H1126,"&gt;="&amp;$B128,'Days To Done'!$H$3:$H1126,"&lt;="&amp;$C128),"")</f>
        <v/>
      </c>
      <c r="K128" t="str">
        <f ca="1">IF(J128&lt;&gt;"",IF(J128&lt;&gt;0,J128/COUNTIFS('Days To Done'!$D$3:$D1126,"L",'Days To Done'!$H$3:$H1126,"&gt;="&amp;$B128,'Days To Done'!$H$3:$H1126,"&lt;="&amp;$C128),0),"")</f>
        <v/>
      </c>
      <c r="L128" t="str">
        <f ca="1">IF(B128&lt;=TODAY(),SUMIFS('Days To Done'!$I$3:$I1126,'Days To Done'!$D$3:$D1126,"XL",'Days To Done'!$H$3:$H1126,"&gt;="&amp;$B128,'Days To Done'!$H$3:$H1126,"&lt;="&amp;$C128),"")</f>
        <v/>
      </c>
      <c r="M128" t="str">
        <f ca="1">IF(L128&lt;&gt;"",IF(L128&lt;&gt;0,L128/COUNTIFS('Days To Done'!$D$3:$D1126,"XL",'Days To Done'!$H$3:$H1126,"&gt;="&amp;$B128,'Days To Done'!$H$3:$H1126,"&lt;="&amp;$C128),0),"")</f>
        <v/>
      </c>
    </row>
    <row r="129" spans="1:13" x14ac:dyDescent="0.25">
      <c r="A129" s="4">
        <f t="shared" si="1"/>
        <v>43688</v>
      </c>
      <c r="B129" s="4">
        <v>43688</v>
      </c>
      <c r="C129" s="4">
        <v>43694</v>
      </c>
      <c r="D129" t="str">
        <f ca="1">IF(B129&lt;=TODAY(),SUMIFS('Days To Done'!$I$3:$I1127,'Days To Done'!$D$3:$D1127,"XS",'Days To Done'!$H$3:$H1127,"&gt;="&amp;$B129,'Days To Done'!$H$3:$H1127,"&lt;="&amp;$C129),"")</f>
        <v/>
      </c>
      <c r="E129" t="str">
        <f ca="1">IF(D129&lt;&gt;"",IF(D129&lt;&gt;0,D129/COUNTIFS('Days To Done'!$D$3:$D1127,"XS",'Days To Done'!$H$3:$H1127,"&gt;="&amp;$B129,'Days To Done'!$H$3:$H1127,"&lt;="&amp;$C129),0),"")</f>
        <v/>
      </c>
      <c r="F129" t="str">
        <f ca="1">IF(B129&lt;=TODAY(),SUMIFS('Days To Done'!$I$3:$I1127,'Days To Done'!$D$3:$D1127,"S",'Days To Done'!$H$3:$H1127,"&gt;="&amp;$B129,'Days To Done'!$H$3:$H1127,"&lt;="&amp;$C129),"")</f>
        <v/>
      </c>
      <c r="G129" t="str">
        <f ca="1">IF(F129&lt;&gt;"",IF(F129&lt;&gt;0,F129/COUNTIFS('Days To Done'!$D$3:$D1127,"S",'Days To Done'!$H$3:$H1127,"&gt;="&amp;$B129,'Days To Done'!$H$3:$H1127,"&lt;="&amp;$C129),0),"")</f>
        <v/>
      </c>
      <c r="H129" t="str">
        <f ca="1">IF(B129&lt;=TODAY(),SUMIFS('Days To Done'!$I$3:$I1127,'Days To Done'!$D$3:$D1127,"M",'Days To Done'!$H$3:$H1127,"&gt;="&amp;$B129,'Days To Done'!$H$3:$H1127,"&lt;="&amp;$C129),"")</f>
        <v/>
      </c>
      <c r="I129" t="str">
        <f ca="1">IF(H129&lt;&gt;"",IF(H129&lt;&gt;0,H129/COUNTIFS('Days To Done'!$D$3:$D1127,"M",'Days To Done'!$H$3:$H1127,"&gt;="&amp;$B129,'Days To Done'!$H$3:$H1127,"&lt;="&amp;$C129),0),"")</f>
        <v/>
      </c>
      <c r="J129" t="str">
        <f ca="1">IF(B129&lt;=TODAY(),SUMIFS('Days To Done'!$I$3:$I1127,'Days To Done'!$D$3:$D1127,"L",'Days To Done'!$H$3:$H1127,"&gt;="&amp;$B129,'Days To Done'!$H$3:$H1127,"&lt;="&amp;$C129),"")</f>
        <v/>
      </c>
      <c r="K129" t="str">
        <f ca="1">IF(J129&lt;&gt;"",IF(J129&lt;&gt;0,J129/COUNTIFS('Days To Done'!$D$3:$D1127,"L",'Days To Done'!$H$3:$H1127,"&gt;="&amp;$B129,'Days To Done'!$H$3:$H1127,"&lt;="&amp;$C129),0),"")</f>
        <v/>
      </c>
      <c r="L129" t="str">
        <f ca="1">IF(B129&lt;=TODAY(),SUMIFS('Days To Done'!$I$3:$I1127,'Days To Done'!$D$3:$D1127,"XL",'Days To Done'!$H$3:$H1127,"&gt;="&amp;$B129,'Days To Done'!$H$3:$H1127,"&lt;="&amp;$C129),"")</f>
        <v/>
      </c>
      <c r="M129" t="str">
        <f ca="1">IF(L129&lt;&gt;"",IF(L129&lt;&gt;0,L129/COUNTIFS('Days To Done'!$D$3:$D1127,"XL",'Days To Done'!$H$3:$H1127,"&gt;="&amp;$B129,'Days To Done'!$H$3:$H1127,"&lt;="&amp;$C129),0),"")</f>
        <v/>
      </c>
    </row>
    <row r="130" spans="1:13" x14ac:dyDescent="0.25">
      <c r="A130" s="4">
        <f t="shared" si="1"/>
        <v>43695</v>
      </c>
      <c r="B130" s="4">
        <v>43695</v>
      </c>
      <c r="C130" s="4">
        <v>43701</v>
      </c>
      <c r="D130" t="str">
        <f ca="1">IF(B130&lt;=TODAY(),SUMIFS('Days To Done'!$I$3:$I1128,'Days To Done'!$D$3:$D1128,"XS",'Days To Done'!$H$3:$H1128,"&gt;="&amp;$B130,'Days To Done'!$H$3:$H1128,"&lt;="&amp;$C130),"")</f>
        <v/>
      </c>
      <c r="E130" t="str">
        <f ca="1">IF(D130&lt;&gt;"",IF(D130&lt;&gt;0,D130/COUNTIFS('Days To Done'!$D$3:$D1128,"XS",'Days To Done'!$H$3:$H1128,"&gt;="&amp;$B130,'Days To Done'!$H$3:$H1128,"&lt;="&amp;$C130),0),"")</f>
        <v/>
      </c>
      <c r="F130" t="str">
        <f ca="1">IF(B130&lt;=TODAY(),SUMIFS('Days To Done'!$I$3:$I1128,'Days To Done'!$D$3:$D1128,"S",'Days To Done'!$H$3:$H1128,"&gt;="&amp;$B130,'Days To Done'!$H$3:$H1128,"&lt;="&amp;$C130),"")</f>
        <v/>
      </c>
      <c r="G130" t="str">
        <f ca="1">IF(F130&lt;&gt;"",IF(F130&lt;&gt;0,F130/COUNTIFS('Days To Done'!$D$3:$D1128,"S",'Days To Done'!$H$3:$H1128,"&gt;="&amp;$B130,'Days To Done'!$H$3:$H1128,"&lt;="&amp;$C130),0),"")</f>
        <v/>
      </c>
      <c r="H130" t="str">
        <f ca="1">IF(B130&lt;=TODAY(),SUMIFS('Days To Done'!$I$3:$I1128,'Days To Done'!$D$3:$D1128,"M",'Days To Done'!$H$3:$H1128,"&gt;="&amp;$B130,'Days To Done'!$H$3:$H1128,"&lt;="&amp;$C130),"")</f>
        <v/>
      </c>
      <c r="I130" t="str">
        <f ca="1">IF(H130&lt;&gt;"",IF(H130&lt;&gt;0,H130/COUNTIFS('Days To Done'!$D$3:$D1128,"M",'Days To Done'!$H$3:$H1128,"&gt;="&amp;$B130,'Days To Done'!$H$3:$H1128,"&lt;="&amp;$C130),0),"")</f>
        <v/>
      </c>
      <c r="J130" t="str">
        <f ca="1">IF(B130&lt;=TODAY(),SUMIFS('Days To Done'!$I$3:$I1128,'Days To Done'!$D$3:$D1128,"L",'Days To Done'!$H$3:$H1128,"&gt;="&amp;$B130,'Days To Done'!$H$3:$H1128,"&lt;="&amp;$C130),"")</f>
        <v/>
      </c>
      <c r="K130" t="str">
        <f ca="1">IF(J130&lt;&gt;"",IF(J130&lt;&gt;0,J130/COUNTIFS('Days To Done'!$D$3:$D1128,"L",'Days To Done'!$H$3:$H1128,"&gt;="&amp;$B130,'Days To Done'!$H$3:$H1128,"&lt;="&amp;$C130),0),"")</f>
        <v/>
      </c>
      <c r="L130" t="str">
        <f ca="1">IF(B130&lt;=TODAY(),SUMIFS('Days To Done'!$I$3:$I1128,'Days To Done'!$D$3:$D1128,"XL",'Days To Done'!$H$3:$H1128,"&gt;="&amp;$B130,'Days To Done'!$H$3:$H1128,"&lt;="&amp;$C130),"")</f>
        <v/>
      </c>
      <c r="M130" t="str">
        <f ca="1">IF(L130&lt;&gt;"",IF(L130&lt;&gt;0,L130/COUNTIFS('Days To Done'!$D$3:$D1128,"XL",'Days To Done'!$H$3:$H1128,"&gt;="&amp;$B130,'Days To Done'!$H$3:$H1128,"&lt;="&amp;$C130),0),"")</f>
        <v/>
      </c>
    </row>
    <row r="131" spans="1:13" x14ac:dyDescent="0.25">
      <c r="A131" s="4">
        <f t="shared" si="1"/>
        <v>43702</v>
      </c>
      <c r="B131" s="4">
        <v>43702</v>
      </c>
      <c r="C131" s="4">
        <v>43708</v>
      </c>
      <c r="D131" t="str">
        <f ca="1">IF(B131&lt;=TODAY(),SUMIFS('Days To Done'!$I$3:$I1129,'Days To Done'!$D$3:$D1129,"XS",'Days To Done'!$H$3:$H1129,"&gt;="&amp;$B131,'Days To Done'!$H$3:$H1129,"&lt;="&amp;$C131),"")</f>
        <v/>
      </c>
      <c r="E131" t="str">
        <f ca="1">IF(D131&lt;&gt;"",IF(D131&lt;&gt;0,D131/COUNTIFS('Days To Done'!$D$3:$D1129,"XS",'Days To Done'!$H$3:$H1129,"&gt;="&amp;$B131,'Days To Done'!$H$3:$H1129,"&lt;="&amp;$C131),0),"")</f>
        <v/>
      </c>
      <c r="F131" t="str">
        <f ca="1">IF(B131&lt;=TODAY(),SUMIFS('Days To Done'!$I$3:$I1129,'Days To Done'!$D$3:$D1129,"S",'Days To Done'!$H$3:$H1129,"&gt;="&amp;$B131,'Days To Done'!$H$3:$H1129,"&lt;="&amp;$C131),"")</f>
        <v/>
      </c>
      <c r="G131" t="str">
        <f ca="1">IF(F131&lt;&gt;"",IF(F131&lt;&gt;0,F131/COUNTIFS('Days To Done'!$D$3:$D1129,"S",'Days To Done'!$H$3:$H1129,"&gt;="&amp;$B131,'Days To Done'!$H$3:$H1129,"&lt;="&amp;$C131),0),"")</f>
        <v/>
      </c>
      <c r="H131" t="str">
        <f ca="1">IF(B131&lt;=TODAY(),SUMIFS('Days To Done'!$I$3:$I1129,'Days To Done'!$D$3:$D1129,"M",'Days To Done'!$H$3:$H1129,"&gt;="&amp;$B131,'Days To Done'!$H$3:$H1129,"&lt;="&amp;$C131),"")</f>
        <v/>
      </c>
      <c r="I131" t="str">
        <f ca="1">IF(H131&lt;&gt;"",IF(H131&lt;&gt;0,H131/COUNTIFS('Days To Done'!$D$3:$D1129,"M",'Days To Done'!$H$3:$H1129,"&gt;="&amp;$B131,'Days To Done'!$H$3:$H1129,"&lt;="&amp;$C131),0),"")</f>
        <v/>
      </c>
      <c r="J131" t="str">
        <f ca="1">IF(B131&lt;=TODAY(),SUMIFS('Days To Done'!$I$3:$I1129,'Days To Done'!$D$3:$D1129,"L",'Days To Done'!$H$3:$H1129,"&gt;="&amp;$B131,'Days To Done'!$H$3:$H1129,"&lt;="&amp;$C131),"")</f>
        <v/>
      </c>
      <c r="K131" t="str">
        <f ca="1">IF(J131&lt;&gt;"",IF(J131&lt;&gt;0,J131/COUNTIFS('Days To Done'!$D$3:$D1129,"L",'Days To Done'!$H$3:$H1129,"&gt;="&amp;$B131,'Days To Done'!$H$3:$H1129,"&lt;="&amp;$C131),0),"")</f>
        <v/>
      </c>
      <c r="L131" t="str">
        <f ca="1">IF(B131&lt;=TODAY(),SUMIFS('Days To Done'!$I$3:$I1129,'Days To Done'!$D$3:$D1129,"XL",'Days To Done'!$H$3:$H1129,"&gt;="&amp;$B131,'Days To Done'!$H$3:$H1129,"&lt;="&amp;$C131),"")</f>
        <v/>
      </c>
      <c r="M131" t="str">
        <f ca="1">IF(L131&lt;&gt;"",IF(L131&lt;&gt;0,L131/COUNTIFS('Days To Done'!$D$3:$D1129,"XL",'Days To Done'!$H$3:$H1129,"&gt;="&amp;$B131,'Days To Done'!$H$3:$H1129,"&lt;="&amp;$C131),0),"")</f>
        <v/>
      </c>
    </row>
    <row r="132" spans="1:13" x14ac:dyDescent="0.25">
      <c r="A132" s="4">
        <f t="shared" ref="A132:A195" si="2">B132</f>
        <v>43709</v>
      </c>
      <c r="B132" s="4">
        <v>43709</v>
      </c>
      <c r="C132" s="4">
        <v>43715</v>
      </c>
      <c r="D132" t="str">
        <f ca="1">IF(B132&lt;=TODAY(),SUMIFS('Days To Done'!$I$3:$I1130,'Days To Done'!$D$3:$D1130,"XS",'Days To Done'!$H$3:$H1130,"&gt;="&amp;$B132,'Days To Done'!$H$3:$H1130,"&lt;="&amp;$C132),"")</f>
        <v/>
      </c>
      <c r="E132" t="str">
        <f ca="1">IF(D132&lt;&gt;"",IF(D132&lt;&gt;0,D132/COUNTIFS('Days To Done'!$D$3:$D1130,"XS",'Days To Done'!$H$3:$H1130,"&gt;="&amp;$B132,'Days To Done'!$H$3:$H1130,"&lt;="&amp;$C132),0),"")</f>
        <v/>
      </c>
      <c r="F132" t="str">
        <f ca="1">IF(B132&lt;=TODAY(),SUMIFS('Days To Done'!$I$3:$I1130,'Days To Done'!$D$3:$D1130,"S",'Days To Done'!$H$3:$H1130,"&gt;="&amp;$B132,'Days To Done'!$H$3:$H1130,"&lt;="&amp;$C132),"")</f>
        <v/>
      </c>
      <c r="G132" t="str">
        <f ca="1">IF(F132&lt;&gt;"",IF(F132&lt;&gt;0,F132/COUNTIFS('Days To Done'!$D$3:$D1130,"S",'Days To Done'!$H$3:$H1130,"&gt;="&amp;$B132,'Days To Done'!$H$3:$H1130,"&lt;="&amp;$C132),0),"")</f>
        <v/>
      </c>
      <c r="H132" t="str">
        <f ca="1">IF(B132&lt;=TODAY(),SUMIFS('Days To Done'!$I$3:$I1130,'Days To Done'!$D$3:$D1130,"M",'Days To Done'!$H$3:$H1130,"&gt;="&amp;$B132,'Days To Done'!$H$3:$H1130,"&lt;="&amp;$C132),"")</f>
        <v/>
      </c>
      <c r="I132" t="str">
        <f ca="1">IF(H132&lt;&gt;"",IF(H132&lt;&gt;0,H132/COUNTIFS('Days To Done'!$D$3:$D1130,"M",'Days To Done'!$H$3:$H1130,"&gt;="&amp;$B132,'Days To Done'!$H$3:$H1130,"&lt;="&amp;$C132),0),"")</f>
        <v/>
      </c>
      <c r="J132" t="str">
        <f ca="1">IF(B132&lt;=TODAY(),SUMIFS('Days To Done'!$I$3:$I1130,'Days To Done'!$D$3:$D1130,"L",'Days To Done'!$H$3:$H1130,"&gt;="&amp;$B132,'Days To Done'!$H$3:$H1130,"&lt;="&amp;$C132),"")</f>
        <v/>
      </c>
      <c r="K132" t="str">
        <f ca="1">IF(J132&lt;&gt;"",IF(J132&lt;&gt;0,J132/COUNTIFS('Days To Done'!$D$3:$D1130,"L",'Days To Done'!$H$3:$H1130,"&gt;="&amp;$B132,'Days To Done'!$H$3:$H1130,"&lt;="&amp;$C132),0),"")</f>
        <v/>
      </c>
      <c r="L132" t="str">
        <f ca="1">IF(B132&lt;=TODAY(),SUMIFS('Days To Done'!$I$3:$I1130,'Days To Done'!$D$3:$D1130,"XL",'Days To Done'!$H$3:$H1130,"&gt;="&amp;$B132,'Days To Done'!$H$3:$H1130,"&lt;="&amp;$C132),"")</f>
        <v/>
      </c>
      <c r="M132" t="str">
        <f ca="1">IF(L132&lt;&gt;"",IF(L132&lt;&gt;0,L132/COUNTIFS('Days To Done'!$D$3:$D1130,"XL",'Days To Done'!$H$3:$H1130,"&gt;="&amp;$B132,'Days To Done'!$H$3:$H1130,"&lt;="&amp;$C132),0),"")</f>
        <v/>
      </c>
    </row>
    <row r="133" spans="1:13" x14ac:dyDescent="0.25">
      <c r="A133" s="4">
        <f t="shared" si="2"/>
        <v>43716</v>
      </c>
      <c r="B133" s="4">
        <v>43716</v>
      </c>
      <c r="C133" s="4">
        <v>43722</v>
      </c>
      <c r="D133" t="str">
        <f ca="1">IF(B133&lt;=TODAY(),SUMIFS('Days To Done'!$I$3:$I1131,'Days To Done'!$D$3:$D1131,"XS",'Days To Done'!$H$3:$H1131,"&gt;="&amp;$B133,'Days To Done'!$H$3:$H1131,"&lt;="&amp;$C133),"")</f>
        <v/>
      </c>
      <c r="E133" t="str">
        <f ca="1">IF(D133&lt;&gt;"",IF(D133&lt;&gt;0,D133/COUNTIFS('Days To Done'!$D$3:$D1131,"XS",'Days To Done'!$H$3:$H1131,"&gt;="&amp;$B133,'Days To Done'!$H$3:$H1131,"&lt;="&amp;$C133),0),"")</f>
        <v/>
      </c>
      <c r="F133" t="str">
        <f ca="1">IF(B133&lt;=TODAY(),SUMIFS('Days To Done'!$I$3:$I1131,'Days To Done'!$D$3:$D1131,"S",'Days To Done'!$H$3:$H1131,"&gt;="&amp;$B133,'Days To Done'!$H$3:$H1131,"&lt;="&amp;$C133),"")</f>
        <v/>
      </c>
      <c r="G133" t="str">
        <f ca="1">IF(F133&lt;&gt;"",IF(F133&lt;&gt;0,F133/COUNTIFS('Days To Done'!$D$3:$D1131,"S",'Days To Done'!$H$3:$H1131,"&gt;="&amp;$B133,'Days To Done'!$H$3:$H1131,"&lt;="&amp;$C133),0),"")</f>
        <v/>
      </c>
      <c r="H133" t="str">
        <f ca="1">IF(B133&lt;=TODAY(),SUMIFS('Days To Done'!$I$3:$I1131,'Days To Done'!$D$3:$D1131,"M",'Days To Done'!$H$3:$H1131,"&gt;="&amp;$B133,'Days To Done'!$H$3:$H1131,"&lt;="&amp;$C133),"")</f>
        <v/>
      </c>
      <c r="I133" t="str">
        <f ca="1">IF(H133&lt;&gt;"",IF(H133&lt;&gt;0,H133/COUNTIFS('Days To Done'!$D$3:$D1131,"M",'Days To Done'!$H$3:$H1131,"&gt;="&amp;$B133,'Days To Done'!$H$3:$H1131,"&lt;="&amp;$C133),0),"")</f>
        <v/>
      </c>
      <c r="J133" t="str">
        <f ca="1">IF(B133&lt;=TODAY(),SUMIFS('Days To Done'!$I$3:$I1131,'Days To Done'!$D$3:$D1131,"L",'Days To Done'!$H$3:$H1131,"&gt;="&amp;$B133,'Days To Done'!$H$3:$H1131,"&lt;="&amp;$C133),"")</f>
        <v/>
      </c>
      <c r="K133" t="str">
        <f ca="1">IF(J133&lt;&gt;"",IF(J133&lt;&gt;0,J133/COUNTIFS('Days To Done'!$D$3:$D1131,"L",'Days To Done'!$H$3:$H1131,"&gt;="&amp;$B133,'Days To Done'!$H$3:$H1131,"&lt;="&amp;$C133),0),"")</f>
        <v/>
      </c>
      <c r="L133" t="str">
        <f ca="1">IF(B133&lt;=TODAY(),SUMIFS('Days To Done'!$I$3:$I1131,'Days To Done'!$D$3:$D1131,"XL",'Days To Done'!$H$3:$H1131,"&gt;="&amp;$B133,'Days To Done'!$H$3:$H1131,"&lt;="&amp;$C133),"")</f>
        <v/>
      </c>
      <c r="M133" t="str">
        <f ca="1">IF(L133&lt;&gt;"",IF(L133&lt;&gt;0,L133/COUNTIFS('Days To Done'!$D$3:$D1131,"XL",'Days To Done'!$H$3:$H1131,"&gt;="&amp;$B133,'Days To Done'!$H$3:$H1131,"&lt;="&amp;$C133),0),"")</f>
        <v/>
      </c>
    </row>
    <row r="134" spans="1:13" x14ac:dyDescent="0.25">
      <c r="A134" s="4">
        <f t="shared" si="2"/>
        <v>43723</v>
      </c>
      <c r="B134" s="4">
        <v>43723</v>
      </c>
      <c r="C134" s="4">
        <v>43729</v>
      </c>
      <c r="D134" t="str">
        <f ca="1">IF(B134&lt;=TODAY(),SUMIFS('Days To Done'!$I$3:$I1132,'Days To Done'!$D$3:$D1132,"XS",'Days To Done'!$H$3:$H1132,"&gt;="&amp;$B134,'Days To Done'!$H$3:$H1132,"&lt;="&amp;$C134),"")</f>
        <v/>
      </c>
      <c r="E134" t="str">
        <f ca="1">IF(D134&lt;&gt;"",IF(D134&lt;&gt;0,D134/COUNTIFS('Days To Done'!$D$3:$D1132,"XS",'Days To Done'!$H$3:$H1132,"&gt;="&amp;$B134,'Days To Done'!$H$3:$H1132,"&lt;="&amp;$C134),0),"")</f>
        <v/>
      </c>
      <c r="F134" t="str">
        <f ca="1">IF(B134&lt;=TODAY(),SUMIFS('Days To Done'!$I$3:$I1132,'Days To Done'!$D$3:$D1132,"S",'Days To Done'!$H$3:$H1132,"&gt;="&amp;$B134,'Days To Done'!$H$3:$H1132,"&lt;="&amp;$C134),"")</f>
        <v/>
      </c>
      <c r="G134" t="str">
        <f ca="1">IF(F134&lt;&gt;"",IF(F134&lt;&gt;0,F134/COUNTIFS('Days To Done'!$D$3:$D1132,"S",'Days To Done'!$H$3:$H1132,"&gt;="&amp;$B134,'Days To Done'!$H$3:$H1132,"&lt;="&amp;$C134),0),"")</f>
        <v/>
      </c>
      <c r="H134" t="str">
        <f ca="1">IF(B134&lt;=TODAY(),SUMIFS('Days To Done'!$I$3:$I1132,'Days To Done'!$D$3:$D1132,"M",'Days To Done'!$H$3:$H1132,"&gt;="&amp;$B134,'Days To Done'!$H$3:$H1132,"&lt;="&amp;$C134),"")</f>
        <v/>
      </c>
      <c r="I134" t="str">
        <f ca="1">IF(H134&lt;&gt;"",IF(H134&lt;&gt;0,H134/COUNTIFS('Days To Done'!$D$3:$D1132,"M",'Days To Done'!$H$3:$H1132,"&gt;="&amp;$B134,'Days To Done'!$H$3:$H1132,"&lt;="&amp;$C134),0),"")</f>
        <v/>
      </c>
      <c r="J134" t="str">
        <f ca="1">IF(B134&lt;=TODAY(),SUMIFS('Days To Done'!$I$3:$I1132,'Days To Done'!$D$3:$D1132,"L",'Days To Done'!$H$3:$H1132,"&gt;="&amp;$B134,'Days To Done'!$H$3:$H1132,"&lt;="&amp;$C134),"")</f>
        <v/>
      </c>
      <c r="K134" t="str">
        <f ca="1">IF(J134&lt;&gt;"",IF(J134&lt;&gt;0,J134/COUNTIFS('Days To Done'!$D$3:$D1132,"L",'Days To Done'!$H$3:$H1132,"&gt;="&amp;$B134,'Days To Done'!$H$3:$H1132,"&lt;="&amp;$C134),0),"")</f>
        <v/>
      </c>
      <c r="L134" t="str">
        <f ca="1">IF(B134&lt;=TODAY(),SUMIFS('Days To Done'!$I$3:$I1132,'Days To Done'!$D$3:$D1132,"XL",'Days To Done'!$H$3:$H1132,"&gt;="&amp;$B134,'Days To Done'!$H$3:$H1132,"&lt;="&amp;$C134),"")</f>
        <v/>
      </c>
      <c r="M134" t="str">
        <f ca="1">IF(L134&lt;&gt;"",IF(L134&lt;&gt;0,L134/COUNTIFS('Days To Done'!$D$3:$D1132,"XL",'Days To Done'!$H$3:$H1132,"&gt;="&amp;$B134,'Days To Done'!$H$3:$H1132,"&lt;="&amp;$C134),0),"")</f>
        <v/>
      </c>
    </row>
    <row r="135" spans="1:13" x14ac:dyDescent="0.25">
      <c r="A135" s="4">
        <f t="shared" si="2"/>
        <v>43730</v>
      </c>
      <c r="B135" s="4">
        <v>43730</v>
      </c>
      <c r="C135" s="4">
        <v>43736</v>
      </c>
      <c r="D135" t="str">
        <f ca="1">IF(B135&lt;=TODAY(),SUMIFS('Days To Done'!$I$3:$I1133,'Days To Done'!$D$3:$D1133,"XS",'Days To Done'!$H$3:$H1133,"&gt;="&amp;$B135,'Days To Done'!$H$3:$H1133,"&lt;="&amp;$C135),"")</f>
        <v/>
      </c>
      <c r="E135" t="str">
        <f ca="1">IF(D135&lt;&gt;"",IF(D135&lt;&gt;0,D135/COUNTIFS('Days To Done'!$D$3:$D1133,"XS",'Days To Done'!$H$3:$H1133,"&gt;="&amp;$B135,'Days To Done'!$H$3:$H1133,"&lt;="&amp;$C135),0),"")</f>
        <v/>
      </c>
      <c r="F135" t="str">
        <f ca="1">IF(B135&lt;=TODAY(),SUMIFS('Days To Done'!$I$3:$I1133,'Days To Done'!$D$3:$D1133,"S",'Days To Done'!$H$3:$H1133,"&gt;="&amp;$B135,'Days To Done'!$H$3:$H1133,"&lt;="&amp;$C135),"")</f>
        <v/>
      </c>
      <c r="G135" t="str">
        <f ca="1">IF(F135&lt;&gt;"",IF(F135&lt;&gt;0,F135/COUNTIFS('Days To Done'!$D$3:$D1133,"S",'Days To Done'!$H$3:$H1133,"&gt;="&amp;$B135,'Days To Done'!$H$3:$H1133,"&lt;="&amp;$C135),0),"")</f>
        <v/>
      </c>
      <c r="H135" t="str">
        <f ca="1">IF(B135&lt;=TODAY(),SUMIFS('Days To Done'!$I$3:$I1133,'Days To Done'!$D$3:$D1133,"M",'Days To Done'!$H$3:$H1133,"&gt;="&amp;$B135,'Days To Done'!$H$3:$H1133,"&lt;="&amp;$C135),"")</f>
        <v/>
      </c>
      <c r="I135" t="str">
        <f ca="1">IF(H135&lt;&gt;"",IF(H135&lt;&gt;0,H135/COUNTIFS('Days To Done'!$D$3:$D1133,"M",'Days To Done'!$H$3:$H1133,"&gt;="&amp;$B135,'Days To Done'!$H$3:$H1133,"&lt;="&amp;$C135),0),"")</f>
        <v/>
      </c>
      <c r="J135" t="str">
        <f ca="1">IF(B135&lt;=TODAY(),SUMIFS('Days To Done'!$I$3:$I1133,'Days To Done'!$D$3:$D1133,"L",'Days To Done'!$H$3:$H1133,"&gt;="&amp;$B135,'Days To Done'!$H$3:$H1133,"&lt;="&amp;$C135),"")</f>
        <v/>
      </c>
      <c r="K135" t="str">
        <f ca="1">IF(J135&lt;&gt;"",IF(J135&lt;&gt;0,J135/COUNTIFS('Days To Done'!$D$3:$D1133,"L",'Days To Done'!$H$3:$H1133,"&gt;="&amp;$B135,'Days To Done'!$H$3:$H1133,"&lt;="&amp;$C135),0),"")</f>
        <v/>
      </c>
      <c r="L135" t="str">
        <f ca="1">IF(B135&lt;=TODAY(),SUMIFS('Days To Done'!$I$3:$I1133,'Days To Done'!$D$3:$D1133,"XL",'Days To Done'!$H$3:$H1133,"&gt;="&amp;$B135,'Days To Done'!$H$3:$H1133,"&lt;="&amp;$C135),"")</f>
        <v/>
      </c>
      <c r="M135" t="str">
        <f ca="1">IF(L135&lt;&gt;"",IF(L135&lt;&gt;0,L135/COUNTIFS('Days To Done'!$D$3:$D1133,"XL",'Days To Done'!$H$3:$H1133,"&gt;="&amp;$B135,'Days To Done'!$H$3:$H1133,"&lt;="&amp;$C135),0),"")</f>
        <v/>
      </c>
    </row>
    <row r="136" spans="1:13" x14ac:dyDescent="0.25">
      <c r="A136" s="4">
        <f t="shared" si="2"/>
        <v>43737</v>
      </c>
      <c r="B136" s="4">
        <v>43737</v>
      </c>
      <c r="C136" s="4">
        <v>43743</v>
      </c>
      <c r="D136" t="str">
        <f ca="1">IF(B136&lt;=TODAY(),SUMIFS('Days To Done'!$I$3:$I1134,'Days To Done'!$D$3:$D1134,"XS",'Days To Done'!$H$3:$H1134,"&gt;="&amp;$B136,'Days To Done'!$H$3:$H1134,"&lt;="&amp;$C136),"")</f>
        <v/>
      </c>
      <c r="E136" t="str">
        <f ca="1">IF(D136&lt;&gt;"",IF(D136&lt;&gt;0,D136/COUNTIFS('Days To Done'!$D$3:$D1134,"XS",'Days To Done'!$H$3:$H1134,"&gt;="&amp;$B136,'Days To Done'!$H$3:$H1134,"&lt;="&amp;$C136),0),"")</f>
        <v/>
      </c>
      <c r="F136" t="str">
        <f ca="1">IF(B136&lt;=TODAY(),SUMIFS('Days To Done'!$I$3:$I1134,'Days To Done'!$D$3:$D1134,"S",'Days To Done'!$H$3:$H1134,"&gt;="&amp;$B136,'Days To Done'!$H$3:$H1134,"&lt;="&amp;$C136),"")</f>
        <v/>
      </c>
      <c r="G136" t="str">
        <f ca="1">IF(F136&lt;&gt;"",IF(F136&lt;&gt;0,F136/COUNTIFS('Days To Done'!$D$3:$D1134,"S",'Days To Done'!$H$3:$H1134,"&gt;="&amp;$B136,'Days To Done'!$H$3:$H1134,"&lt;="&amp;$C136),0),"")</f>
        <v/>
      </c>
      <c r="H136" t="str">
        <f ca="1">IF(B136&lt;=TODAY(),SUMIFS('Days To Done'!$I$3:$I1134,'Days To Done'!$D$3:$D1134,"M",'Days To Done'!$H$3:$H1134,"&gt;="&amp;$B136,'Days To Done'!$H$3:$H1134,"&lt;="&amp;$C136),"")</f>
        <v/>
      </c>
      <c r="I136" t="str">
        <f ca="1">IF(H136&lt;&gt;"",IF(H136&lt;&gt;0,H136/COUNTIFS('Days To Done'!$D$3:$D1134,"M",'Days To Done'!$H$3:$H1134,"&gt;="&amp;$B136,'Days To Done'!$H$3:$H1134,"&lt;="&amp;$C136),0),"")</f>
        <v/>
      </c>
      <c r="J136" t="str">
        <f ca="1">IF(B136&lt;=TODAY(),SUMIFS('Days To Done'!$I$3:$I1134,'Days To Done'!$D$3:$D1134,"L",'Days To Done'!$H$3:$H1134,"&gt;="&amp;$B136,'Days To Done'!$H$3:$H1134,"&lt;="&amp;$C136),"")</f>
        <v/>
      </c>
      <c r="K136" t="str">
        <f ca="1">IF(J136&lt;&gt;"",IF(J136&lt;&gt;0,J136/COUNTIFS('Days To Done'!$D$3:$D1134,"L",'Days To Done'!$H$3:$H1134,"&gt;="&amp;$B136,'Days To Done'!$H$3:$H1134,"&lt;="&amp;$C136),0),"")</f>
        <v/>
      </c>
      <c r="L136" t="str">
        <f ca="1">IF(B136&lt;=TODAY(),SUMIFS('Days To Done'!$I$3:$I1134,'Days To Done'!$D$3:$D1134,"XL",'Days To Done'!$H$3:$H1134,"&gt;="&amp;$B136,'Days To Done'!$H$3:$H1134,"&lt;="&amp;$C136),"")</f>
        <v/>
      </c>
      <c r="M136" t="str">
        <f ca="1">IF(L136&lt;&gt;"",IF(L136&lt;&gt;0,L136/COUNTIFS('Days To Done'!$D$3:$D1134,"XL",'Days To Done'!$H$3:$H1134,"&gt;="&amp;$B136,'Days To Done'!$H$3:$H1134,"&lt;="&amp;$C136),0),"")</f>
        <v/>
      </c>
    </row>
    <row r="137" spans="1:13" x14ac:dyDescent="0.25">
      <c r="A137" s="4">
        <f t="shared" si="2"/>
        <v>43744</v>
      </c>
      <c r="B137" s="4">
        <v>43744</v>
      </c>
      <c r="C137" s="4">
        <v>43750</v>
      </c>
      <c r="D137" t="str">
        <f ca="1">IF(B137&lt;=TODAY(),SUMIFS('Days To Done'!$I$3:$I1135,'Days To Done'!$D$3:$D1135,"XS",'Days To Done'!$H$3:$H1135,"&gt;="&amp;$B137,'Days To Done'!$H$3:$H1135,"&lt;="&amp;$C137),"")</f>
        <v/>
      </c>
      <c r="E137" t="str">
        <f ca="1">IF(D137&lt;&gt;"",IF(D137&lt;&gt;0,D137/COUNTIFS('Days To Done'!$D$3:$D1135,"XS",'Days To Done'!$H$3:$H1135,"&gt;="&amp;$B137,'Days To Done'!$H$3:$H1135,"&lt;="&amp;$C137),0),"")</f>
        <v/>
      </c>
      <c r="F137" t="str">
        <f ca="1">IF(B137&lt;=TODAY(),SUMIFS('Days To Done'!$I$3:$I1135,'Days To Done'!$D$3:$D1135,"S",'Days To Done'!$H$3:$H1135,"&gt;="&amp;$B137,'Days To Done'!$H$3:$H1135,"&lt;="&amp;$C137),"")</f>
        <v/>
      </c>
      <c r="G137" t="str">
        <f ca="1">IF(F137&lt;&gt;"",IF(F137&lt;&gt;0,F137/COUNTIFS('Days To Done'!$D$3:$D1135,"S",'Days To Done'!$H$3:$H1135,"&gt;="&amp;$B137,'Days To Done'!$H$3:$H1135,"&lt;="&amp;$C137),0),"")</f>
        <v/>
      </c>
      <c r="H137" t="str">
        <f ca="1">IF(B137&lt;=TODAY(),SUMIFS('Days To Done'!$I$3:$I1135,'Days To Done'!$D$3:$D1135,"M",'Days To Done'!$H$3:$H1135,"&gt;="&amp;$B137,'Days To Done'!$H$3:$H1135,"&lt;="&amp;$C137),"")</f>
        <v/>
      </c>
      <c r="I137" t="str">
        <f ca="1">IF(H137&lt;&gt;"",IF(H137&lt;&gt;0,H137/COUNTIFS('Days To Done'!$D$3:$D1135,"M",'Days To Done'!$H$3:$H1135,"&gt;="&amp;$B137,'Days To Done'!$H$3:$H1135,"&lt;="&amp;$C137),0),"")</f>
        <v/>
      </c>
      <c r="J137" t="str">
        <f ca="1">IF(B137&lt;=TODAY(),SUMIFS('Days To Done'!$I$3:$I1135,'Days To Done'!$D$3:$D1135,"L",'Days To Done'!$H$3:$H1135,"&gt;="&amp;$B137,'Days To Done'!$H$3:$H1135,"&lt;="&amp;$C137),"")</f>
        <v/>
      </c>
      <c r="K137" t="str">
        <f ca="1">IF(J137&lt;&gt;"",IF(J137&lt;&gt;0,J137/COUNTIFS('Days To Done'!$D$3:$D1135,"L",'Days To Done'!$H$3:$H1135,"&gt;="&amp;$B137,'Days To Done'!$H$3:$H1135,"&lt;="&amp;$C137),0),"")</f>
        <v/>
      </c>
      <c r="L137" t="str">
        <f ca="1">IF(B137&lt;=TODAY(),SUMIFS('Days To Done'!$I$3:$I1135,'Days To Done'!$D$3:$D1135,"XL",'Days To Done'!$H$3:$H1135,"&gt;="&amp;$B137,'Days To Done'!$H$3:$H1135,"&lt;="&amp;$C137),"")</f>
        <v/>
      </c>
      <c r="M137" t="str">
        <f ca="1">IF(L137&lt;&gt;"",IF(L137&lt;&gt;0,L137/COUNTIFS('Days To Done'!$D$3:$D1135,"XL",'Days To Done'!$H$3:$H1135,"&gt;="&amp;$B137,'Days To Done'!$H$3:$H1135,"&lt;="&amp;$C137),0),"")</f>
        <v/>
      </c>
    </row>
    <row r="138" spans="1:13" x14ac:dyDescent="0.25">
      <c r="A138" s="4">
        <f t="shared" si="2"/>
        <v>43751</v>
      </c>
      <c r="B138" s="4">
        <v>43751</v>
      </c>
      <c r="C138" s="4">
        <v>43757</v>
      </c>
      <c r="D138" t="str">
        <f ca="1">IF(B138&lt;=TODAY(),SUMIFS('Days To Done'!$I$3:$I1136,'Days To Done'!$D$3:$D1136,"XS",'Days To Done'!$H$3:$H1136,"&gt;="&amp;$B138,'Days To Done'!$H$3:$H1136,"&lt;="&amp;$C138),"")</f>
        <v/>
      </c>
      <c r="E138" t="str">
        <f ca="1">IF(D138&lt;&gt;"",IF(D138&lt;&gt;0,D138/COUNTIFS('Days To Done'!$D$3:$D1136,"XS",'Days To Done'!$H$3:$H1136,"&gt;="&amp;$B138,'Days To Done'!$H$3:$H1136,"&lt;="&amp;$C138),0),"")</f>
        <v/>
      </c>
      <c r="F138" t="str">
        <f ca="1">IF(B138&lt;=TODAY(),SUMIFS('Days To Done'!$I$3:$I1136,'Days To Done'!$D$3:$D1136,"S",'Days To Done'!$H$3:$H1136,"&gt;="&amp;$B138,'Days To Done'!$H$3:$H1136,"&lt;="&amp;$C138),"")</f>
        <v/>
      </c>
      <c r="G138" t="str">
        <f ca="1">IF(F138&lt;&gt;"",IF(F138&lt;&gt;0,F138/COUNTIFS('Days To Done'!$D$3:$D1136,"S",'Days To Done'!$H$3:$H1136,"&gt;="&amp;$B138,'Days To Done'!$H$3:$H1136,"&lt;="&amp;$C138),0),"")</f>
        <v/>
      </c>
      <c r="H138" t="str">
        <f ca="1">IF(B138&lt;=TODAY(),SUMIFS('Days To Done'!$I$3:$I1136,'Days To Done'!$D$3:$D1136,"M",'Days To Done'!$H$3:$H1136,"&gt;="&amp;$B138,'Days To Done'!$H$3:$H1136,"&lt;="&amp;$C138),"")</f>
        <v/>
      </c>
      <c r="I138" t="str">
        <f ca="1">IF(H138&lt;&gt;"",IF(H138&lt;&gt;0,H138/COUNTIFS('Days To Done'!$D$3:$D1136,"M",'Days To Done'!$H$3:$H1136,"&gt;="&amp;$B138,'Days To Done'!$H$3:$H1136,"&lt;="&amp;$C138),0),"")</f>
        <v/>
      </c>
      <c r="J138" t="str">
        <f ca="1">IF(B138&lt;=TODAY(),SUMIFS('Days To Done'!$I$3:$I1136,'Days To Done'!$D$3:$D1136,"L",'Days To Done'!$H$3:$H1136,"&gt;="&amp;$B138,'Days To Done'!$H$3:$H1136,"&lt;="&amp;$C138),"")</f>
        <v/>
      </c>
      <c r="K138" t="str">
        <f ca="1">IF(J138&lt;&gt;"",IF(J138&lt;&gt;0,J138/COUNTIFS('Days To Done'!$D$3:$D1136,"L",'Days To Done'!$H$3:$H1136,"&gt;="&amp;$B138,'Days To Done'!$H$3:$H1136,"&lt;="&amp;$C138),0),"")</f>
        <v/>
      </c>
      <c r="L138" t="str">
        <f ca="1">IF(B138&lt;=TODAY(),SUMIFS('Days To Done'!$I$3:$I1136,'Days To Done'!$D$3:$D1136,"XL",'Days To Done'!$H$3:$H1136,"&gt;="&amp;$B138,'Days To Done'!$H$3:$H1136,"&lt;="&amp;$C138),"")</f>
        <v/>
      </c>
      <c r="M138" t="str">
        <f ca="1">IF(L138&lt;&gt;"",IF(L138&lt;&gt;0,L138/COUNTIFS('Days To Done'!$D$3:$D1136,"XL",'Days To Done'!$H$3:$H1136,"&gt;="&amp;$B138,'Days To Done'!$H$3:$H1136,"&lt;="&amp;$C138),0),"")</f>
        <v/>
      </c>
    </row>
    <row r="139" spans="1:13" x14ac:dyDescent="0.25">
      <c r="A139" s="4">
        <f t="shared" si="2"/>
        <v>43758</v>
      </c>
      <c r="B139" s="4">
        <v>43758</v>
      </c>
      <c r="C139" s="4">
        <v>43764</v>
      </c>
      <c r="D139" t="str">
        <f ca="1">IF(B139&lt;=TODAY(),SUMIFS('Days To Done'!$I$3:$I1137,'Days To Done'!$D$3:$D1137,"XS",'Days To Done'!$H$3:$H1137,"&gt;="&amp;$B139,'Days To Done'!$H$3:$H1137,"&lt;="&amp;$C139),"")</f>
        <v/>
      </c>
      <c r="E139" t="str">
        <f ca="1">IF(D139&lt;&gt;"",IF(D139&lt;&gt;0,D139/COUNTIFS('Days To Done'!$D$3:$D1137,"XS",'Days To Done'!$H$3:$H1137,"&gt;="&amp;$B139,'Days To Done'!$H$3:$H1137,"&lt;="&amp;$C139),0),"")</f>
        <v/>
      </c>
      <c r="F139" t="str">
        <f ca="1">IF(B139&lt;=TODAY(),SUMIFS('Days To Done'!$I$3:$I1137,'Days To Done'!$D$3:$D1137,"S",'Days To Done'!$H$3:$H1137,"&gt;="&amp;$B139,'Days To Done'!$H$3:$H1137,"&lt;="&amp;$C139),"")</f>
        <v/>
      </c>
      <c r="G139" t="str">
        <f ca="1">IF(F139&lt;&gt;"",IF(F139&lt;&gt;0,F139/COUNTIFS('Days To Done'!$D$3:$D1137,"S",'Days To Done'!$H$3:$H1137,"&gt;="&amp;$B139,'Days To Done'!$H$3:$H1137,"&lt;="&amp;$C139),0),"")</f>
        <v/>
      </c>
      <c r="H139" t="str">
        <f ca="1">IF(B139&lt;=TODAY(),SUMIFS('Days To Done'!$I$3:$I1137,'Days To Done'!$D$3:$D1137,"M",'Days To Done'!$H$3:$H1137,"&gt;="&amp;$B139,'Days To Done'!$H$3:$H1137,"&lt;="&amp;$C139),"")</f>
        <v/>
      </c>
      <c r="I139" t="str">
        <f ca="1">IF(H139&lt;&gt;"",IF(H139&lt;&gt;0,H139/COUNTIFS('Days To Done'!$D$3:$D1137,"M",'Days To Done'!$H$3:$H1137,"&gt;="&amp;$B139,'Days To Done'!$H$3:$H1137,"&lt;="&amp;$C139),0),"")</f>
        <v/>
      </c>
      <c r="J139" t="str">
        <f ca="1">IF(B139&lt;=TODAY(),SUMIFS('Days To Done'!$I$3:$I1137,'Days To Done'!$D$3:$D1137,"L",'Days To Done'!$H$3:$H1137,"&gt;="&amp;$B139,'Days To Done'!$H$3:$H1137,"&lt;="&amp;$C139),"")</f>
        <v/>
      </c>
      <c r="K139" t="str">
        <f ca="1">IF(J139&lt;&gt;"",IF(J139&lt;&gt;0,J139/COUNTIFS('Days To Done'!$D$3:$D1137,"L",'Days To Done'!$H$3:$H1137,"&gt;="&amp;$B139,'Days To Done'!$H$3:$H1137,"&lt;="&amp;$C139),0),"")</f>
        <v/>
      </c>
      <c r="L139" t="str">
        <f ca="1">IF(B139&lt;=TODAY(),SUMIFS('Days To Done'!$I$3:$I1137,'Days To Done'!$D$3:$D1137,"XL",'Days To Done'!$H$3:$H1137,"&gt;="&amp;$B139,'Days To Done'!$H$3:$H1137,"&lt;="&amp;$C139),"")</f>
        <v/>
      </c>
      <c r="M139" t="str">
        <f ca="1">IF(L139&lt;&gt;"",IF(L139&lt;&gt;0,L139/COUNTIFS('Days To Done'!$D$3:$D1137,"XL",'Days To Done'!$H$3:$H1137,"&gt;="&amp;$B139,'Days To Done'!$H$3:$H1137,"&lt;="&amp;$C139),0),"")</f>
        <v/>
      </c>
    </row>
    <row r="140" spans="1:13" x14ac:dyDescent="0.25">
      <c r="A140" s="4">
        <f t="shared" si="2"/>
        <v>43765</v>
      </c>
      <c r="B140" s="4">
        <v>43765</v>
      </c>
      <c r="C140" s="4">
        <v>43771</v>
      </c>
      <c r="D140" t="str">
        <f ca="1">IF(B140&lt;=TODAY(),SUMIFS('Days To Done'!$I$3:$I1138,'Days To Done'!$D$3:$D1138,"XS",'Days To Done'!$H$3:$H1138,"&gt;="&amp;$B140,'Days To Done'!$H$3:$H1138,"&lt;="&amp;$C140),"")</f>
        <v/>
      </c>
      <c r="E140" t="str">
        <f ca="1">IF(D140&lt;&gt;"",IF(D140&lt;&gt;0,D140/COUNTIFS('Days To Done'!$D$3:$D1138,"XS",'Days To Done'!$H$3:$H1138,"&gt;="&amp;$B140,'Days To Done'!$H$3:$H1138,"&lt;="&amp;$C140),0),"")</f>
        <v/>
      </c>
      <c r="F140" t="str">
        <f ca="1">IF(B140&lt;=TODAY(),SUMIFS('Days To Done'!$I$3:$I1138,'Days To Done'!$D$3:$D1138,"S",'Days To Done'!$H$3:$H1138,"&gt;="&amp;$B140,'Days To Done'!$H$3:$H1138,"&lt;="&amp;$C140),"")</f>
        <v/>
      </c>
      <c r="G140" t="str">
        <f ca="1">IF(F140&lt;&gt;"",IF(F140&lt;&gt;0,F140/COUNTIFS('Days To Done'!$D$3:$D1138,"S",'Days To Done'!$H$3:$H1138,"&gt;="&amp;$B140,'Days To Done'!$H$3:$H1138,"&lt;="&amp;$C140),0),"")</f>
        <v/>
      </c>
      <c r="H140" t="str">
        <f ca="1">IF(B140&lt;=TODAY(),SUMIFS('Days To Done'!$I$3:$I1138,'Days To Done'!$D$3:$D1138,"M",'Days To Done'!$H$3:$H1138,"&gt;="&amp;$B140,'Days To Done'!$H$3:$H1138,"&lt;="&amp;$C140),"")</f>
        <v/>
      </c>
      <c r="I140" t="str">
        <f ca="1">IF(H140&lt;&gt;"",IF(H140&lt;&gt;0,H140/COUNTIFS('Days To Done'!$D$3:$D1138,"M",'Days To Done'!$H$3:$H1138,"&gt;="&amp;$B140,'Days To Done'!$H$3:$H1138,"&lt;="&amp;$C140),0),"")</f>
        <v/>
      </c>
      <c r="J140" t="str">
        <f ca="1">IF(B140&lt;=TODAY(),SUMIFS('Days To Done'!$I$3:$I1138,'Days To Done'!$D$3:$D1138,"L",'Days To Done'!$H$3:$H1138,"&gt;="&amp;$B140,'Days To Done'!$H$3:$H1138,"&lt;="&amp;$C140),"")</f>
        <v/>
      </c>
      <c r="K140" t="str">
        <f ca="1">IF(J140&lt;&gt;"",IF(J140&lt;&gt;0,J140/COUNTIFS('Days To Done'!$D$3:$D1138,"L",'Days To Done'!$H$3:$H1138,"&gt;="&amp;$B140,'Days To Done'!$H$3:$H1138,"&lt;="&amp;$C140),0),"")</f>
        <v/>
      </c>
      <c r="L140" t="str">
        <f ca="1">IF(B140&lt;=TODAY(),SUMIFS('Days To Done'!$I$3:$I1138,'Days To Done'!$D$3:$D1138,"XL",'Days To Done'!$H$3:$H1138,"&gt;="&amp;$B140,'Days To Done'!$H$3:$H1138,"&lt;="&amp;$C140),"")</f>
        <v/>
      </c>
      <c r="M140" t="str">
        <f ca="1">IF(L140&lt;&gt;"",IF(L140&lt;&gt;0,L140/COUNTIFS('Days To Done'!$D$3:$D1138,"XL",'Days To Done'!$H$3:$H1138,"&gt;="&amp;$B140,'Days To Done'!$H$3:$H1138,"&lt;="&amp;$C140),0),"")</f>
        <v/>
      </c>
    </row>
    <row r="141" spans="1:13" x14ac:dyDescent="0.25">
      <c r="A141" s="4">
        <f t="shared" si="2"/>
        <v>43772</v>
      </c>
      <c r="B141" s="4">
        <v>43772</v>
      </c>
      <c r="C141" s="4">
        <v>43778</v>
      </c>
      <c r="D141" t="str">
        <f ca="1">IF(B141&lt;=TODAY(),SUMIFS('Days To Done'!$I$3:$I1139,'Days To Done'!$D$3:$D1139,"XS",'Days To Done'!$H$3:$H1139,"&gt;="&amp;$B141,'Days To Done'!$H$3:$H1139,"&lt;="&amp;$C141),"")</f>
        <v/>
      </c>
      <c r="E141" t="str">
        <f ca="1">IF(D141&lt;&gt;"",IF(D141&lt;&gt;0,D141/COUNTIFS('Days To Done'!$D$3:$D1139,"XS",'Days To Done'!$H$3:$H1139,"&gt;="&amp;$B141,'Days To Done'!$H$3:$H1139,"&lt;="&amp;$C141),0),"")</f>
        <v/>
      </c>
      <c r="F141" t="str">
        <f ca="1">IF(B141&lt;=TODAY(),SUMIFS('Days To Done'!$I$3:$I1139,'Days To Done'!$D$3:$D1139,"S",'Days To Done'!$H$3:$H1139,"&gt;="&amp;$B141,'Days To Done'!$H$3:$H1139,"&lt;="&amp;$C141),"")</f>
        <v/>
      </c>
      <c r="G141" t="str">
        <f ca="1">IF(F141&lt;&gt;"",IF(F141&lt;&gt;0,F141/COUNTIFS('Days To Done'!$D$3:$D1139,"S",'Days To Done'!$H$3:$H1139,"&gt;="&amp;$B141,'Days To Done'!$H$3:$H1139,"&lt;="&amp;$C141),0),"")</f>
        <v/>
      </c>
      <c r="H141" t="str">
        <f ca="1">IF(B141&lt;=TODAY(),SUMIFS('Days To Done'!$I$3:$I1139,'Days To Done'!$D$3:$D1139,"M",'Days To Done'!$H$3:$H1139,"&gt;="&amp;$B141,'Days To Done'!$H$3:$H1139,"&lt;="&amp;$C141),"")</f>
        <v/>
      </c>
      <c r="I141" t="str">
        <f ca="1">IF(H141&lt;&gt;"",IF(H141&lt;&gt;0,H141/COUNTIFS('Days To Done'!$D$3:$D1139,"M",'Days To Done'!$H$3:$H1139,"&gt;="&amp;$B141,'Days To Done'!$H$3:$H1139,"&lt;="&amp;$C141),0),"")</f>
        <v/>
      </c>
      <c r="J141" t="str">
        <f ca="1">IF(B141&lt;=TODAY(),SUMIFS('Days To Done'!$I$3:$I1139,'Days To Done'!$D$3:$D1139,"L",'Days To Done'!$H$3:$H1139,"&gt;="&amp;$B141,'Days To Done'!$H$3:$H1139,"&lt;="&amp;$C141),"")</f>
        <v/>
      </c>
      <c r="K141" t="str">
        <f ca="1">IF(J141&lt;&gt;"",IF(J141&lt;&gt;0,J141/COUNTIFS('Days To Done'!$D$3:$D1139,"L",'Days To Done'!$H$3:$H1139,"&gt;="&amp;$B141,'Days To Done'!$H$3:$H1139,"&lt;="&amp;$C141),0),"")</f>
        <v/>
      </c>
      <c r="L141" t="str">
        <f ca="1">IF(B141&lt;=TODAY(),SUMIFS('Days To Done'!$I$3:$I1139,'Days To Done'!$D$3:$D1139,"XL",'Days To Done'!$H$3:$H1139,"&gt;="&amp;$B141,'Days To Done'!$H$3:$H1139,"&lt;="&amp;$C141),"")</f>
        <v/>
      </c>
      <c r="M141" t="str">
        <f ca="1">IF(L141&lt;&gt;"",IF(L141&lt;&gt;0,L141/COUNTIFS('Days To Done'!$D$3:$D1139,"XL",'Days To Done'!$H$3:$H1139,"&gt;="&amp;$B141,'Days To Done'!$H$3:$H1139,"&lt;="&amp;$C141),0),"")</f>
        <v/>
      </c>
    </row>
    <row r="142" spans="1:13" x14ac:dyDescent="0.25">
      <c r="A142" s="4">
        <f t="shared" si="2"/>
        <v>43779</v>
      </c>
      <c r="B142" s="4">
        <v>43779</v>
      </c>
      <c r="C142" s="4">
        <v>43785</v>
      </c>
      <c r="D142" t="str">
        <f ca="1">IF(B142&lt;=TODAY(),SUMIFS('Days To Done'!$I$3:$I1140,'Days To Done'!$D$3:$D1140,"XS",'Days To Done'!$H$3:$H1140,"&gt;="&amp;$B142,'Days To Done'!$H$3:$H1140,"&lt;="&amp;$C142),"")</f>
        <v/>
      </c>
      <c r="E142" t="str">
        <f ca="1">IF(D142&lt;&gt;"",IF(D142&lt;&gt;0,D142/COUNTIFS('Days To Done'!$D$3:$D1140,"XS",'Days To Done'!$H$3:$H1140,"&gt;="&amp;$B142,'Days To Done'!$H$3:$H1140,"&lt;="&amp;$C142),0),"")</f>
        <v/>
      </c>
      <c r="F142" t="str">
        <f ca="1">IF(B142&lt;=TODAY(),SUMIFS('Days To Done'!$I$3:$I1140,'Days To Done'!$D$3:$D1140,"S",'Days To Done'!$H$3:$H1140,"&gt;="&amp;$B142,'Days To Done'!$H$3:$H1140,"&lt;="&amp;$C142),"")</f>
        <v/>
      </c>
      <c r="G142" t="str">
        <f ca="1">IF(F142&lt;&gt;"",IF(F142&lt;&gt;0,F142/COUNTIFS('Days To Done'!$D$3:$D1140,"S",'Days To Done'!$H$3:$H1140,"&gt;="&amp;$B142,'Days To Done'!$H$3:$H1140,"&lt;="&amp;$C142),0),"")</f>
        <v/>
      </c>
      <c r="H142" t="str">
        <f ca="1">IF(B142&lt;=TODAY(),SUMIFS('Days To Done'!$I$3:$I1140,'Days To Done'!$D$3:$D1140,"M",'Days To Done'!$H$3:$H1140,"&gt;="&amp;$B142,'Days To Done'!$H$3:$H1140,"&lt;="&amp;$C142),"")</f>
        <v/>
      </c>
      <c r="I142" t="str">
        <f ca="1">IF(H142&lt;&gt;"",IF(H142&lt;&gt;0,H142/COUNTIFS('Days To Done'!$D$3:$D1140,"M",'Days To Done'!$H$3:$H1140,"&gt;="&amp;$B142,'Days To Done'!$H$3:$H1140,"&lt;="&amp;$C142),0),"")</f>
        <v/>
      </c>
      <c r="J142" t="str">
        <f ca="1">IF(B142&lt;=TODAY(),SUMIFS('Days To Done'!$I$3:$I1140,'Days To Done'!$D$3:$D1140,"L",'Days To Done'!$H$3:$H1140,"&gt;="&amp;$B142,'Days To Done'!$H$3:$H1140,"&lt;="&amp;$C142),"")</f>
        <v/>
      </c>
      <c r="K142" t="str">
        <f ca="1">IF(J142&lt;&gt;"",IF(J142&lt;&gt;0,J142/COUNTIFS('Days To Done'!$D$3:$D1140,"L",'Days To Done'!$H$3:$H1140,"&gt;="&amp;$B142,'Days To Done'!$H$3:$H1140,"&lt;="&amp;$C142),0),"")</f>
        <v/>
      </c>
      <c r="L142" t="str">
        <f ca="1">IF(B142&lt;=TODAY(),SUMIFS('Days To Done'!$I$3:$I1140,'Days To Done'!$D$3:$D1140,"XL",'Days To Done'!$H$3:$H1140,"&gt;="&amp;$B142,'Days To Done'!$H$3:$H1140,"&lt;="&amp;$C142),"")</f>
        <v/>
      </c>
      <c r="M142" t="str">
        <f ca="1">IF(L142&lt;&gt;"",IF(L142&lt;&gt;0,L142/COUNTIFS('Days To Done'!$D$3:$D1140,"XL",'Days To Done'!$H$3:$H1140,"&gt;="&amp;$B142,'Days To Done'!$H$3:$H1140,"&lt;="&amp;$C142),0),"")</f>
        <v/>
      </c>
    </row>
    <row r="143" spans="1:13" x14ac:dyDescent="0.25">
      <c r="A143" s="4">
        <f t="shared" si="2"/>
        <v>43786</v>
      </c>
      <c r="B143" s="4">
        <v>43786</v>
      </c>
      <c r="C143" s="4">
        <v>43792</v>
      </c>
      <c r="D143" t="str">
        <f ca="1">IF(B143&lt;=TODAY(),SUMIFS('Days To Done'!$I$3:$I1141,'Days To Done'!$D$3:$D1141,"XS",'Days To Done'!$H$3:$H1141,"&gt;="&amp;$B143,'Days To Done'!$H$3:$H1141,"&lt;="&amp;$C143),"")</f>
        <v/>
      </c>
      <c r="E143" t="str">
        <f ca="1">IF(D143&lt;&gt;"",IF(D143&lt;&gt;0,D143/COUNTIFS('Days To Done'!$D$3:$D1141,"XS",'Days To Done'!$H$3:$H1141,"&gt;="&amp;$B143,'Days To Done'!$H$3:$H1141,"&lt;="&amp;$C143),0),"")</f>
        <v/>
      </c>
      <c r="F143" t="str">
        <f ca="1">IF(B143&lt;=TODAY(),SUMIFS('Days To Done'!$I$3:$I1141,'Days To Done'!$D$3:$D1141,"S",'Days To Done'!$H$3:$H1141,"&gt;="&amp;$B143,'Days To Done'!$H$3:$H1141,"&lt;="&amp;$C143),"")</f>
        <v/>
      </c>
      <c r="G143" t="str">
        <f ca="1">IF(F143&lt;&gt;"",IF(F143&lt;&gt;0,F143/COUNTIFS('Days To Done'!$D$3:$D1141,"S",'Days To Done'!$H$3:$H1141,"&gt;="&amp;$B143,'Days To Done'!$H$3:$H1141,"&lt;="&amp;$C143),0),"")</f>
        <v/>
      </c>
      <c r="H143" t="str">
        <f ca="1">IF(B143&lt;=TODAY(),SUMIFS('Days To Done'!$I$3:$I1141,'Days To Done'!$D$3:$D1141,"M",'Days To Done'!$H$3:$H1141,"&gt;="&amp;$B143,'Days To Done'!$H$3:$H1141,"&lt;="&amp;$C143),"")</f>
        <v/>
      </c>
      <c r="I143" t="str">
        <f ca="1">IF(H143&lt;&gt;"",IF(H143&lt;&gt;0,H143/COUNTIFS('Days To Done'!$D$3:$D1141,"M",'Days To Done'!$H$3:$H1141,"&gt;="&amp;$B143,'Days To Done'!$H$3:$H1141,"&lt;="&amp;$C143),0),"")</f>
        <v/>
      </c>
      <c r="J143" t="str">
        <f ca="1">IF(B143&lt;=TODAY(),SUMIFS('Days To Done'!$I$3:$I1141,'Days To Done'!$D$3:$D1141,"L",'Days To Done'!$H$3:$H1141,"&gt;="&amp;$B143,'Days To Done'!$H$3:$H1141,"&lt;="&amp;$C143),"")</f>
        <v/>
      </c>
      <c r="K143" t="str">
        <f ca="1">IF(J143&lt;&gt;"",IF(J143&lt;&gt;0,J143/COUNTIFS('Days To Done'!$D$3:$D1141,"L",'Days To Done'!$H$3:$H1141,"&gt;="&amp;$B143,'Days To Done'!$H$3:$H1141,"&lt;="&amp;$C143),0),"")</f>
        <v/>
      </c>
      <c r="L143" t="str">
        <f ca="1">IF(B143&lt;=TODAY(),SUMIFS('Days To Done'!$I$3:$I1141,'Days To Done'!$D$3:$D1141,"XL",'Days To Done'!$H$3:$H1141,"&gt;="&amp;$B143,'Days To Done'!$H$3:$H1141,"&lt;="&amp;$C143),"")</f>
        <v/>
      </c>
      <c r="M143" t="str">
        <f ca="1">IF(L143&lt;&gt;"",IF(L143&lt;&gt;0,L143/COUNTIFS('Days To Done'!$D$3:$D1141,"XL",'Days To Done'!$H$3:$H1141,"&gt;="&amp;$B143,'Days To Done'!$H$3:$H1141,"&lt;="&amp;$C143),0),"")</f>
        <v/>
      </c>
    </row>
    <row r="144" spans="1:13" x14ac:dyDescent="0.25">
      <c r="A144" s="4">
        <f t="shared" si="2"/>
        <v>43793</v>
      </c>
      <c r="B144" s="4">
        <v>43793</v>
      </c>
      <c r="C144" s="4">
        <v>43799</v>
      </c>
      <c r="D144" t="str">
        <f ca="1">IF(B144&lt;=TODAY(),SUMIFS('Days To Done'!$I$3:$I1142,'Days To Done'!$D$3:$D1142,"XS",'Days To Done'!$H$3:$H1142,"&gt;="&amp;$B144,'Days To Done'!$H$3:$H1142,"&lt;="&amp;$C144),"")</f>
        <v/>
      </c>
      <c r="E144" t="str">
        <f ca="1">IF(D144&lt;&gt;"",IF(D144&lt;&gt;0,D144/COUNTIFS('Days To Done'!$D$3:$D1142,"XS",'Days To Done'!$H$3:$H1142,"&gt;="&amp;$B144,'Days To Done'!$H$3:$H1142,"&lt;="&amp;$C144),0),"")</f>
        <v/>
      </c>
      <c r="F144" t="str">
        <f ca="1">IF(B144&lt;=TODAY(),SUMIFS('Days To Done'!$I$3:$I1142,'Days To Done'!$D$3:$D1142,"S",'Days To Done'!$H$3:$H1142,"&gt;="&amp;$B144,'Days To Done'!$H$3:$H1142,"&lt;="&amp;$C144),"")</f>
        <v/>
      </c>
      <c r="G144" t="str">
        <f ca="1">IF(F144&lt;&gt;"",IF(F144&lt;&gt;0,F144/COUNTIFS('Days To Done'!$D$3:$D1142,"S",'Days To Done'!$H$3:$H1142,"&gt;="&amp;$B144,'Days To Done'!$H$3:$H1142,"&lt;="&amp;$C144),0),"")</f>
        <v/>
      </c>
      <c r="H144" t="str">
        <f ca="1">IF(B144&lt;=TODAY(),SUMIFS('Days To Done'!$I$3:$I1142,'Days To Done'!$D$3:$D1142,"M",'Days To Done'!$H$3:$H1142,"&gt;="&amp;$B144,'Days To Done'!$H$3:$H1142,"&lt;="&amp;$C144),"")</f>
        <v/>
      </c>
      <c r="I144" t="str">
        <f ca="1">IF(H144&lt;&gt;"",IF(H144&lt;&gt;0,H144/COUNTIFS('Days To Done'!$D$3:$D1142,"M",'Days To Done'!$H$3:$H1142,"&gt;="&amp;$B144,'Days To Done'!$H$3:$H1142,"&lt;="&amp;$C144),0),"")</f>
        <v/>
      </c>
      <c r="J144" t="str">
        <f ca="1">IF(B144&lt;=TODAY(),SUMIFS('Days To Done'!$I$3:$I1142,'Days To Done'!$D$3:$D1142,"L",'Days To Done'!$H$3:$H1142,"&gt;="&amp;$B144,'Days To Done'!$H$3:$H1142,"&lt;="&amp;$C144),"")</f>
        <v/>
      </c>
      <c r="K144" t="str">
        <f ca="1">IF(J144&lt;&gt;"",IF(J144&lt;&gt;0,J144/COUNTIFS('Days To Done'!$D$3:$D1142,"L",'Days To Done'!$H$3:$H1142,"&gt;="&amp;$B144,'Days To Done'!$H$3:$H1142,"&lt;="&amp;$C144),0),"")</f>
        <v/>
      </c>
      <c r="L144" t="str">
        <f ca="1">IF(B144&lt;=TODAY(),SUMIFS('Days To Done'!$I$3:$I1142,'Days To Done'!$D$3:$D1142,"XL",'Days To Done'!$H$3:$H1142,"&gt;="&amp;$B144,'Days To Done'!$H$3:$H1142,"&lt;="&amp;$C144),"")</f>
        <v/>
      </c>
      <c r="M144" t="str">
        <f ca="1">IF(L144&lt;&gt;"",IF(L144&lt;&gt;0,L144/COUNTIFS('Days To Done'!$D$3:$D1142,"XL",'Days To Done'!$H$3:$H1142,"&gt;="&amp;$B144,'Days To Done'!$H$3:$H1142,"&lt;="&amp;$C144),0),"")</f>
        <v/>
      </c>
    </row>
    <row r="145" spans="1:13" x14ac:dyDescent="0.25">
      <c r="A145" s="4">
        <f t="shared" si="2"/>
        <v>43800</v>
      </c>
      <c r="B145" s="4">
        <v>43800</v>
      </c>
      <c r="C145" s="4">
        <v>43806</v>
      </c>
      <c r="D145" t="str">
        <f ca="1">IF(B145&lt;=TODAY(),SUMIFS('Days To Done'!$I$3:$I1143,'Days To Done'!$D$3:$D1143,"XS",'Days To Done'!$H$3:$H1143,"&gt;="&amp;$B145,'Days To Done'!$H$3:$H1143,"&lt;="&amp;$C145),"")</f>
        <v/>
      </c>
      <c r="E145" t="str">
        <f ca="1">IF(D145&lt;&gt;"",IF(D145&lt;&gt;0,D145/COUNTIFS('Days To Done'!$D$3:$D1143,"XS",'Days To Done'!$H$3:$H1143,"&gt;="&amp;$B145,'Days To Done'!$H$3:$H1143,"&lt;="&amp;$C145),0),"")</f>
        <v/>
      </c>
      <c r="F145" t="str">
        <f ca="1">IF(B145&lt;=TODAY(),SUMIFS('Days To Done'!$I$3:$I1143,'Days To Done'!$D$3:$D1143,"S",'Days To Done'!$H$3:$H1143,"&gt;="&amp;$B145,'Days To Done'!$H$3:$H1143,"&lt;="&amp;$C145),"")</f>
        <v/>
      </c>
      <c r="G145" t="str">
        <f ca="1">IF(F145&lt;&gt;"",IF(F145&lt;&gt;0,F145/COUNTIFS('Days To Done'!$D$3:$D1143,"S",'Days To Done'!$H$3:$H1143,"&gt;="&amp;$B145,'Days To Done'!$H$3:$H1143,"&lt;="&amp;$C145),0),"")</f>
        <v/>
      </c>
      <c r="H145" t="str">
        <f ca="1">IF(B145&lt;=TODAY(),SUMIFS('Days To Done'!$I$3:$I1143,'Days To Done'!$D$3:$D1143,"M",'Days To Done'!$H$3:$H1143,"&gt;="&amp;$B145,'Days To Done'!$H$3:$H1143,"&lt;="&amp;$C145),"")</f>
        <v/>
      </c>
      <c r="I145" t="str">
        <f ca="1">IF(H145&lt;&gt;"",IF(H145&lt;&gt;0,H145/COUNTIFS('Days To Done'!$D$3:$D1143,"M",'Days To Done'!$H$3:$H1143,"&gt;="&amp;$B145,'Days To Done'!$H$3:$H1143,"&lt;="&amp;$C145),0),"")</f>
        <v/>
      </c>
      <c r="J145" t="str">
        <f ca="1">IF(B145&lt;=TODAY(),SUMIFS('Days To Done'!$I$3:$I1143,'Days To Done'!$D$3:$D1143,"L",'Days To Done'!$H$3:$H1143,"&gt;="&amp;$B145,'Days To Done'!$H$3:$H1143,"&lt;="&amp;$C145),"")</f>
        <v/>
      </c>
      <c r="K145" t="str">
        <f ca="1">IF(J145&lt;&gt;"",IF(J145&lt;&gt;0,J145/COUNTIFS('Days To Done'!$D$3:$D1143,"L",'Days To Done'!$H$3:$H1143,"&gt;="&amp;$B145,'Days To Done'!$H$3:$H1143,"&lt;="&amp;$C145),0),"")</f>
        <v/>
      </c>
      <c r="L145" t="str">
        <f ca="1">IF(B145&lt;=TODAY(),SUMIFS('Days To Done'!$I$3:$I1143,'Days To Done'!$D$3:$D1143,"XL",'Days To Done'!$H$3:$H1143,"&gt;="&amp;$B145,'Days To Done'!$H$3:$H1143,"&lt;="&amp;$C145),"")</f>
        <v/>
      </c>
      <c r="M145" t="str">
        <f ca="1">IF(L145&lt;&gt;"",IF(L145&lt;&gt;0,L145/COUNTIFS('Days To Done'!$D$3:$D1143,"XL",'Days To Done'!$H$3:$H1143,"&gt;="&amp;$B145,'Days To Done'!$H$3:$H1143,"&lt;="&amp;$C145),0),"")</f>
        <v/>
      </c>
    </row>
    <row r="146" spans="1:13" x14ac:dyDescent="0.25">
      <c r="A146" s="4">
        <f t="shared" si="2"/>
        <v>43807</v>
      </c>
      <c r="B146" s="4">
        <v>43807</v>
      </c>
      <c r="C146" s="4">
        <v>43813</v>
      </c>
      <c r="D146" t="str">
        <f ca="1">IF(B146&lt;=TODAY(),SUMIFS('Days To Done'!$I$3:$I1144,'Days To Done'!$D$3:$D1144,"XS",'Days To Done'!$H$3:$H1144,"&gt;="&amp;$B146,'Days To Done'!$H$3:$H1144,"&lt;="&amp;$C146),"")</f>
        <v/>
      </c>
      <c r="E146" t="str">
        <f ca="1">IF(D146&lt;&gt;"",IF(D146&lt;&gt;0,D146/COUNTIFS('Days To Done'!$D$3:$D1144,"XS",'Days To Done'!$H$3:$H1144,"&gt;="&amp;$B146,'Days To Done'!$H$3:$H1144,"&lt;="&amp;$C146),0),"")</f>
        <v/>
      </c>
      <c r="F146" t="str">
        <f ca="1">IF(B146&lt;=TODAY(),SUMIFS('Days To Done'!$I$3:$I1144,'Days To Done'!$D$3:$D1144,"S",'Days To Done'!$H$3:$H1144,"&gt;="&amp;$B146,'Days To Done'!$H$3:$H1144,"&lt;="&amp;$C146),"")</f>
        <v/>
      </c>
      <c r="G146" t="str">
        <f ca="1">IF(F146&lt;&gt;"",IF(F146&lt;&gt;0,F146/COUNTIFS('Days To Done'!$D$3:$D1144,"S",'Days To Done'!$H$3:$H1144,"&gt;="&amp;$B146,'Days To Done'!$H$3:$H1144,"&lt;="&amp;$C146),0),"")</f>
        <v/>
      </c>
      <c r="H146" t="str">
        <f ca="1">IF(B146&lt;=TODAY(),SUMIFS('Days To Done'!$I$3:$I1144,'Days To Done'!$D$3:$D1144,"M",'Days To Done'!$H$3:$H1144,"&gt;="&amp;$B146,'Days To Done'!$H$3:$H1144,"&lt;="&amp;$C146),"")</f>
        <v/>
      </c>
      <c r="I146" t="str">
        <f ca="1">IF(H146&lt;&gt;"",IF(H146&lt;&gt;0,H146/COUNTIFS('Days To Done'!$D$3:$D1144,"M",'Days To Done'!$H$3:$H1144,"&gt;="&amp;$B146,'Days To Done'!$H$3:$H1144,"&lt;="&amp;$C146),0),"")</f>
        <v/>
      </c>
      <c r="J146" t="str">
        <f ca="1">IF(B146&lt;=TODAY(),SUMIFS('Days To Done'!$I$3:$I1144,'Days To Done'!$D$3:$D1144,"L",'Days To Done'!$H$3:$H1144,"&gt;="&amp;$B146,'Days To Done'!$H$3:$H1144,"&lt;="&amp;$C146),"")</f>
        <v/>
      </c>
      <c r="K146" t="str">
        <f ca="1">IF(J146&lt;&gt;"",IF(J146&lt;&gt;0,J146/COUNTIFS('Days To Done'!$D$3:$D1144,"L",'Days To Done'!$H$3:$H1144,"&gt;="&amp;$B146,'Days To Done'!$H$3:$H1144,"&lt;="&amp;$C146),0),"")</f>
        <v/>
      </c>
      <c r="L146" t="str">
        <f ca="1">IF(B146&lt;=TODAY(),SUMIFS('Days To Done'!$I$3:$I1144,'Days To Done'!$D$3:$D1144,"XL",'Days To Done'!$H$3:$H1144,"&gt;="&amp;$B146,'Days To Done'!$H$3:$H1144,"&lt;="&amp;$C146),"")</f>
        <v/>
      </c>
      <c r="M146" t="str">
        <f ca="1">IF(L146&lt;&gt;"",IF(L146&lt;&gt;0,L146/COUNTIFS('Days To Done'!$D$3:$D1144,"XL",'Days To Done'!$H$3:$H1144,"&gt;="&amp;$B146,'Days To Done'!$H$3:$H1144,"&lt;="&amp;$C146),0),"")</f>
        <v/>
      </c>
    </row>
    <row r="147" spans="1:13" x14ac:dyDescent="0.25">
      <c r="A147" s="4">
        <f t="shared" si="2"/>
        <v>43814</v>
      </c>
      <c r="B147" s="4">
        <v>43814</v>
      </c>
      <c r="C147" s="4">
        <v>43820</v>
      </c>
      <c r="D147" t="str">
        <f ca="1">IF(B147&lt;=TODAY(),SUMIFS('Days To Done'!$I$3:$I1145,'Days To Done'!$D$3:$D1145,"XS",'Days To Done'!$H$3:$H1145,"&gt;="&amp;$B147,'Days To Done'!$H$3:$H1145,"&lt;="&amp;$C147),"")</f>
        <v/>
      </c>
      <c r="E147" t="str">
        <f ca="1">IF(D147&lt;&gt;"",IF(D147&lt;&gt;0,D147/COUNTIFS('Days To Done'!$D$3:$D1145,"XS",'Days To Done'!$H$3:$H1145,"&gt;="&amp;$B147,'Days To Done'!$H$3:$H1145,"&lt;="&amp;$C147),0),"")</f>
        <v/>
      </c>
      <c r="F147" t="str">
        <f ca="1">IF(B147&lt;=TODAY(),SUMIFS('Days To Done'!$I$3:$I1145,'Days To Done'!$D$3:$D1145,"S",'Days To Done'!$H$3:$H1145,"&gt;="&amp;$B147,'Days To Done'!$H$3:$H1145,"&lt;="&amp;$C147),"")</f>
        <v/>
      </c>
      <c r="G147" t="str">
        <f ca="1">IF(F147&lt;&gt;"",IF(F147&lt;&gt;0,F147/COUNTIFS('Days To Done'!$D$3:$D1145,"S",'Days To Done'!$H$3:$H1145,"&gt;="&amp;$B147,'Days To Done'!$H$3:$H1145,"&lt;="&amp;$C147),0),"")</f>
        <v/>
      </c>
      <c r="H147" t="str">
        <f ca="1">IF(B147&lt;=TODAY(),SUMIFS('Days To Done'!$I$3:$I1145,'Days To Done'!$D$3:$D1145,"M",'Days To Done'!$H$3:$H1145,"&gt;="&amp;$B147,'Days To Done'!$H$3:$H1145,"&lt;="&amp;$C147),"")</f>
        <v/>
      </c>
      <c r="I147" t="str">
        <f ca="1">IF(H147&lt;&gt;"",IF(H147&lt;&gt;0,H147/COUNTIFS('Days To Done'!$D$3:$D1145,"M",'Days To Done'!$H$3:$H1145,"&gt;="&amp;$B147,'Days To Done'!$H$3:$H1145,"&lt;="&amp;$C147),0),"")</f>
        <v/>
      </c>
      <c r="J147" t="str">
        <f ca="1">IF(B147&lt;=TODAY(),SUMIFS('Days To Done'!$I$3:$I1145,'Days To Done'!$D$3:$D1145,"L",'Days To Done'!$H$3:$H1145,"&gt;="&amp;$B147,'Days To Done'!$H$3:$H1145,"&lt;="&amp;$C147),"")</f>
        <v/>
      </c>
      <c r="K147" t="str">
        <f ca="1">IF(J147&lt;&gt;"",IF(J147&lt;&gt;0,J147/COUNTIFS('Days To Done'!$D$3:$D1145,"L",'Days To Done'!$H$3:$H1145,"&gt;="&amp;$B147,'Days To Done'!$H$3:$H1145,"&lt;="&amp;$C147),0),"")</f>
        <v/>
      </c>
      <c r="L147" t="str">
        <f ca="1">IF(B147&lt;=TODAY(),SUMIFS('Days To Done'!$I$3:$I1145,'Days To Done'!$D$3:$D1145,"XL",'Days To Done'!$H$3:$H1145,"&gt;="&amp;$B147,'Days To Done'!$H$3:$H1145,"&lt;="&amp;$C147),"")</f>
        <v/>
      </c>
      <c r="M147" t="str">
        <f ca="1">IF(L147&lt;&gt;"",IF(L147&lt;&gt;0,L147/COUNTIFS('Days To Done'!$D$3:$D1145,"XL",'Days To Done'!$H$3:$H1145,"&gt;="&amp;$B147,'Days To Done'!$H$3:$H1145,"&lt;="&amp;$C147),0),"")</f>
        <v/>
      </c>
    </row>
    <row r="148" spans="1:13" x14ac:dyDescent="0.25">
      <c r="A148" s="4">
        <f t="shared" si="2"/>
        <v>43821</v>
      </c>
      <c r="B148" s="4">
        <v>43821</v>
      </c>
      <c r="C148" s="4">
        <v>43827</v>
      </c>
      <c r="D148" t="str">
        <f ca="1">IF(B148&lt;=TODAY(),SUMIFS('Days To Done'!$I$3:$I1146,'Days To Done'!$D$3:$D1146,"XS",'Days To Done'!$H$3:$H1146,"&gt;="&amp;$B148,'Days To Done'!$H$3:$H1146,"&lt;="&amp;$C148),"")</f>
        <v/>
      </c>
      <c r="E148" t="str">
        <f ca="1">IF(D148&lt;&gt;"",IF(D148&lt;&gt;0,D148/COUNTIFS('Days To Done'!$D$3:$D1146,"XS",'Days To Done'!$H$3:$H1146,"&gt;="&amp;$B148,'Days To Done'!$H$3:$H1146,"&lt;="&amp;$C148),0),"")</f>
        <v/>
      </c>
      <c r="F148" t="str">
        <f ca="1">IF(B148&lt;=TODAY(),SUMIFS('Days To Done'!$I$3:$I1146,'Days To Done'!$D$3:$D1146,"S",'Days To Done'!$H$3:$H1146,"&gt;="&amp;$B148,'Days To Done'!$H$3:$H1146,"&lt;="&amp;$C148),"")</f>
        <v/>
      </c>
      <c r="G148" t="str">
        <f ca="1">IF(F148&lt;&gt;"",IF(F148&lt;&gt;0,F148/COUNTIFS('Days To Done'!$D$3:$D1146,"S",'Days To Done'!$H$3:$H1146,"&gt;="&amp;$B148,'Days To Done'!$H$3:$H1146,"&lt;="&amp;$C148),0),"")</f>
        <v/>
      </c>
      <c r="H148" t="str">
        <f ca="1">IF(B148&lt;=TODAY(),SUMIFS('Days To Done'!$I$3:$I1146,'Days To Done'!$D$3:$D1146,"M",'Days To Done'!$H$3:$H1146,"&gt;="&amp;$B148,'Days To Done'!$H$3:$H1146,"&lt;="&amp;$C148),"")</f>
        <v/>
      </c>
      <c r="I148" t="str">
        <f ca="1">IF(H148&lt;&gt;"",IF(H148&lt;&gt;0,H148/COUNTIFS('Days To Done'!$D$3:$D1146,"M",'Days To Done'!$H$3:$H1146,"&gt;="&amp;$B148,'Days To Done'!$H$3:$H1146,"&lt;="&amp;$C148),0),"")</f>
        <v/>
      </c>
      <c r="J148" t="str">
        <f ca="1">IF(B148&lt;=TODAY(),SUMIFS('Days To Done'!$I$3:$I1146,'Days To Done'!$D$3:$D1146,"L",'Days To Done'!$H$3:$H1146,"&gt;="&amp;$B148,'Days To Done'!$H$3:$H1146,"&lt;="&amp;$C148),"")</f>
        <v/>
      </c>
      <c r="K148" t="str">
        <f ca="1">IF(J148&lt;&gt;"",IF(J148&lt;&gt;0,J148/COUNTIFS('Days To Done'!$D$3:$D1146,"L",'Days To Done'!$H$3:$H1146,"&gt;="&amp;$B148,'Days To Done'!$H$3:$H1146,"&lt;="&amp;$C148),0),"")</f>
        <v/>
      </c>
      <c r="L148" t="str">
        <f ca="1">IF(B148&lt;=TODAY(),SUMIFS('Days To Done'!$I$3:$I1146,'Days To Done'!$D$3:$D1146,"XL",'Days To Done'!$H$3:$H1146,"&gt;="&amp;$B148,'Days To Done'!$H$3:$H1146,"&lt;="&amp;$C148),"")</f>
        <v/>
      </c>
      <c r="M148" t="str">
        <f ca="1">IF(L148&lt;&gt;"",IF(L148&lt;&gt;0,L148/COUNTIFS('Days To Done'!$D$3:$D1146,"XL",'Days To Done'!$H$3:$H1146,"&gt;="&amp;$B148,'Days To Done'!$H$3:$H1146,"&lt;="&amp;$C148),0),"")</f>
        <v/>
      </c>
    </row>
    <row r="149" spans="1:13" x14ac:dyDescent="0.25">
      <c r="A149" s="4">
        <f t="shared" si="2"/>
        <v>43828</v>
      </c>
      <c r="B149" s="4">
        <v>43828</v>
      </c>
      <c r="C149" s="4">
        <v>43834</v>
      </c>
      <c r="D149" t="str">
        <f ca="1">IF(B149&lt;=TODAY(),SUMIFS('Days To Done'!$I$3:$I1147,'Days To Done'!$D$3:$D1147,"XS",'Days To Done'!$H$3:$H1147,"&gt;="&amp;$B149,'Days To Done'!$H$3:$H1147,"&lt;="&amp;$C149),"")</f>
        <v/>
      </c>
      <c r="E149" t="str">
        <f ca="1">IF(D149&lt;&gt;"",IF(D149&lt;&gt;0,D149/COUNTIFS('Days To Done'!$D$3:$D1147,"XS",'Days To Done'!$H$3:$H1147,"&gt;="&amp;$B149,'Days To Done'!$H$3:$H1147,"&lt;="&amp;$C149),0),"")</f>
        <v/>
      </c>
      <c r="F149" t="str">
        <f ca="1">IF(B149&lt;=TODAY(),SUMIFS('Days To Done'!$I$3:$I1147,'Days To Done'!$D$3:$D1147,"S",'Days To Done'!$H$3:$H1147,"&gt;="&amp;$B149,'Days To Done'!$H$3:$H1147,"&lt;="&amp;$C149),"")</f>
        <v/>
      </c>
      <c r="G149" t="str">
        <f ca="1">IF(F149&lt;&gt;"",IF(F149&lt;&gt;0,F149/COUNTIFS('Days To Done'!$D$3:$D1147,"S",'Days To Done'!$H$3:$H1147,"&gt;="&amp;$B149,'Days To Done'!$H$3:$H1147,"&lt;="&amp;$C149),0),"")</f>
        <v/>
      </c>
      <c r="H149" t="str">
        <f ca="1">IF(B149&lt;=TODAY(),SUMIFS('Days To Done'!$I$3:$I1147,'Days To Done'!$D$3:$D1147,"M",'Days To Done'!$H$3:$H1147,"&gt;="&amp;$B149,'Days To Done'!$H$3:$H1147,"&lt;="&amp;$C149),"")</f>
        <v/>
      </c>
      <c r="I149" t="str">
        <f ca="1">IF(H149&lt;&gt;"",IF(H149&lt;&gt;0,H149/COUNTIFS('Days To Done'!$D$3:$D1147,"M",'Days To Done'!$H$3:$H1147,"&gt;="&amp;$B149,'Days To Done'!$H$3:$H1147,"&lt;="&amp;$C149),0),"")</f>
        <v/>
      </c>
      <c r="J149" t="str">
        <f ca="1">IF(B149&lt;=TODAY(),SUMIFS('Days To Done'!$I$3:$I1147,'Days To Done'!$D$3:$D1147,"L",'Days To Done'!$H$3:$H1147,"&gt;="&amp;$B149,'Days To Done'!$H$3:$H1147,"&lt;="&amp;$C149),"")</f>
        <v/>
      </c>
      <c r="K149" t="str">
        <f ca="1">IF(J149&lt;&gt;"",IF(J149&lt;&gt;0,J149/COUNTIFS('Days To Done'!$D$3:$D1147,"L",'Days To Done'!$H$3:$H1147,"&gt;="&amp;$B149,'Days To Done'!$H$3:$H1147,"&lt;="&amp;$C149),0),"")</f>
        <v/>
      </c>
      <c r="L149" t="str">
        <f ca="1">IF(B149&lt;=TODAY(),SUMIFS('Days To Done'!$I$3:$I1147,'Days To Done'!$D$3:$D1147,"XL",'Days To Done'!$H$3:$H1147,"&gt;="&amp;$B149,'Days To Done'!$H$3:$H1147,"&lt;="&amp;$C149),"")</f>
        <v/>
      </c>
      <c r="M149" t="str">
        <f ca="1">IF(L149&lt;&gt;"",IF(L149&lt;&gt;0,L149/COUNTIFS('Days To Done'!$D$3:$D1147,"XL",'Days To Done'!$H$3:$H1147,"&gt;="&amp;$B149,'Days To Done'!$H$3:$H1147,"&lt;="&amp;$C149),0),"")</f>
        <v/>
      </c>
    </row>
    <row r="150" spans="1:13" x14ac:dyDescent="0.25">
      <c r="A150" s="4">
        <f t="shared" si="2"/>
        <v>43835</v>
      </c>
      <c r="B150" s="4">
        <v>43835</v>
      </c>
      <c r="C150" s="4">
        <v>43841</v>
      </c>
      <c r="D150" t="str">
        <f ca="1">IF(B150&lt;=TODAY(),SUMIFS('Days To Done'!$I$3:$I1148,'Days To Done'!$D$3:$D1148,"XS",'Days To Done'!$H$3:$H1148,"&gt;="&amp;$B150,'Days To Done'!$H$3:$H1148,"&lt;="&amp;$C150),"")</f>
        <v/>
      </c>
      <c r="E150" t="str">
        <f ca="1">IF(D150&lt;&gt;"",IF(D150&lt;&gt;0,D150/COUNTIFS('Days To Done'!$D$3:$D1148,"XS",'Days To Done'!$H$3:$H1148,"&gt;="&amp;$B150,'Days To Done'!$H$3:$H1148,"&lt;="&amp;$C150),0),"")</f>
        <v/>
      </c>
      <c r="F150" t="str">
        <f ca="1">IF(B150&lt;=TODAY(),SUMIFS('Days To Done'!$I$3:$I1148,'Days To Done'!$D$3:$D1148,"S",'Days To Done'!$H$3:$H1148,"&gt;="&amp;$B150,'Days To Done'!$H$3:$H1148,"&lt;="&amp;$C150),"")</f>
        <v/>
      </c>
      <c r="G150" t="str">
        <f ca="1">IF(F150&lt;&gt;"",IF(F150&lt;&gt;0,F150/COUNTIFS('Days To Done'!$D$3:$D1148,"S",'Days To Done'!$H$3:$H1148,"&gt;="&amp;$B150,'Days To Done'!$H$3:$H1148,"&lt;="&amp;$C150),0),"")</f>
        <v/>
      </c>
      <c r="H150" t="str">
        <f ca="1">IF(B150&lt;=TODAY(),SUMIFS('Days To Done'!$I$3:$I1148,'Days To Done'!$D$3:$D1148,"M",'Days To Done'!$H$3:$H1148,"&gt;="&amp;$B150,'Days To Done'!$H$3:$H1148,"&lt;="&amp;$C150),"")</f>
        <v/>
      </c>
      <c r="I150" t="str">
        <f ca="1">IF(H150&lt;&gt;"",IF(H150&lt;&gt;0,H150/COUNTIFS('Days To Done'!$D$3:$D1148,"M",'Days To Done'!$H$3:$H1148,"&gt;="&amp;$B150,'Days To Done'!$H$3:$H1148,"&lt;="&amp;$C150),0),"")</f>
        <v/>
      </c>
      <c r="J150" t="str">
        <f ca="1">IF(B150&lt;=TODAY(),SUMIFS('Days To Done'!$I$3:$I1148,'Days To Done'!$D$3:$D1148,"L",'Days To Done'!$H$3:$H1148,"&gt;="&amp;$B150,'Days To Done'!$H$3:$H1148,"&lt;="&amp;$C150),"")</f>
        <v/>
      </c>
      <c r="K150" t="str">
        <f ca="1">IF(J150&lt;&gt;"",IF(J150&lt;&gt;0,J150/COUNTIFS('Days To Done'!$D$3:$D1148,"L",'Days To Done'!$H$3:$H1148,"&gt;="&amp;$B150,'Days To Done'!$H$3:$H1148,"&lt;="&amp;$C150),0),"")</f>
        <v/>
      </c>
      <c r="L150" t="str">
        <f ca="1">IF(B150&lt;=TODAY(),SUMIFS('Days To Done'!$I$3:$I1148,'Days To Done'!$D$3:$D1148,"XL",'Days To Done'!$H$3:$H1148,"&gt;="&amp;$B150,'Days To Done'!$H$3:$H1148,"&lt;="&amp;$C150),"")</f>
        <v/>
      </c>
      <c r="M150" t="str">
        <f ca="1">IF(L150&lt;&gt;"",IF(L150&lt;&gt;0,L150/COUNTIFS('Days To Done'!$D$3:$D1148,"XL",'Days To Done'!$H$3:$H1148,"&gt;="&amp;$B150,'Days To Done'!$H$3:$H1148,"&lt;="&amp;$C150),0),"")</f>
        <v/>
      </c>
    </row>
    <row r="151" spans="1:13" x14ac:dyDescent="0.25">
      <c r="A151" s="4">
        <f t="shared" si="2"/>
        <v>43842</v>
      </c>
      <c r="B151" s="4">
        <v>43842</v>
      </c>
      <c r="C151" s="4">
        <v>43848</v>
      </c>
      <c r="D151" t="str">
        <f ca="1">IF(B151&lt;=TODAY(),SUMIFS('Days To Done'!$I$3:$I1149,'Days To Done'!$D$3:$D1149,"XS",'Days To Done'!$H$3:$H1149,"&gt;="&amp;$B151,'Days To Done'!$H$3:$H1149,"&lt;="&amp;$C151),"")</f>
        <v/>
      </c>
      <c r="E151" t="str">
        <f ca="1">IF(D151&lt;&gt;"",IF(D151&lt;&gt;0,D151/COUNTIFS('Days To Done'!$D$3:$D1149,"XS",'Days To Done'!$H$3:$H1149,"&gt;="&amp;$B151,'Days To Done'!$H$3:$H1149,"&lt;="&amp;$C151),0),"")</f>
        <v/>
      </c>
      <c r="F151" t="str">
        <f ca="1">IF(B151&lt;=TODAY(),SUMIFS('Days To Done'!$I$3:$I1149,'Days To Done'!$D$3:$D1149,"S",'Days To Done'!$H$3:$H1149,"&gt;="&amp;$B151,'Days To Done'!$H$3:$H1149,"&lt;="&amp;$C151),"")</f>
        <v/>
      </c>
      <c r="G151" t="str">
        <f ca="1">IF(F151&lt;&gt;"",IF(F151&lt;&gt;0,F151/COUNTIFS('Days To Done'!$D$3:$D1149,"S",'Days To Done'!$H$3:$H1149,"&gt;="&amp;$B151,'Days To Done'!$H$3:$H1149,"&lt;="&amp;$C151),0),"")</f>
        <v/>
      </c>
      <c r="H151" t="str">
        <f ca="1">IF(B151&lt;=TODAY(),SUMIFS('Days To Done'!$I$3:$I1149,'Days To Done'!$D$3:$D1149,"M",'Days To Done'!$H$3:$H1149,"&gt;="&amp;$B151,'Days To Done'!$H$3:$H1149,"&lt;="&amp;$C151),"")</f>
        <v/>
      </c>
      <c r="I151" t="str">
        <f ca="1">IF(H151&lt;&gt;"",IF(H151&lt;&gt;0,H151/COUNTIFS('Days To Done'!$D$3:$D1149,"M",'Days To Done'!$H$3:$H1149,"&gt;="&amp;$B151,'Days To Done'!$H$3:$H1149,"&lt;="&amp;$C151),0),"")</f>
        <v/>
      </c>
      <c r="J151" t="str">
        <f ca="1">IF(B151&lt;=TODAY(),SUMIFS('Days To Done'!$I$3:$I1149,'Days To Done'!$D$3:$D1149,"L",'Days To Done'!$H$3:$H1149,"&gt;="&amp;$B151,'Days To Done'!$H$3:$H1149,"&lt;="&amp;$C151),"")</f>
        <v/>
      </c>
      <c r="K151" t="str">
        <f ca="1">IF(J151&lt;&gt;"",IF(J151&lt;&gt;0,J151/COUNTIFS('Days To Done'!$D$3:$D1149,"L",'Days To Done'!$H$3:$H1149,"&gt;="&amp;$B151,'Days To Done'!$H$3:$H1149,"&lt;="&amp;$C151),0),"")</f>
        <v/>
      </c>
      <c r="L151" t="str">
        <f ca="1">IF(B151&lt;=TODAY(),SUMIFS('Days To Done'!$I$3:$I1149,'Days To Done'!$D$3:$D1149,"XL",'Days To Done'!$H$3:$H1149,"&gt;="&amp;$B151,'Days To Done'!$H$3:$H1149,"&lt;="&amp;$C151),"")</f>
        <v/>
      </c>
      <c r="M151" t="str">
        <f ca="1">IF(L151&lt;&gt;"",IF(L151&lt;&gt;0,L151/COUNTIFS('Days To Done'!$D$3:$D1149,"XL",'Days To Done'!$H$3:$H1149,"&gt;="&amp;$B151,'Days To Done'!$H$3:$H1149,"&lt;="&amp;$C151),0),"")</f>
        <v/>
      </c>
    </row>
    <row r="152" spans="1:13" x14ac:dyDescent="0.25">
      <c r="A152" s="4">
        <f t="shared" si="2"/>
        <v>43849</v>
      </c>
      <c r="B152" s="4">
        <v>43849</v>
      </c>
      <c r="C152" s="4">
        <v>43855</v>
      </c>
      <c r="D152" t="str">
        <f ca="1">IF(B152&lt;=TODAY(),SUMIFS('Days To Done'!$I$3:$I1150,'Days To Done'!$D$3:$D1150,"XS",'Days To Done'!$H$3:$H1150,"&gt;="&amp;$B152,'Days To Done'!$H$3:$H1150,"&lt;="&amp;$C152),"")</f>
        <v/>
      </c>
      <c r="E152" t="str">
        <f ca="1">IF(D152&lt;&gt;"",IF(D152&lt;&gt;0,D152/COUNTIFS('Days To Done'!$D$3:$D1150,"XS",'Days To Done'!$H$3:$H1150,"&gt;="&amp;$B152,'Days To Done'!$H$3:$H1150,"&lt;="&amp;$C152),0),"")</f>
        <v/>
      </c>
      <c r="F152" t="str">
        <f ca="1">IF(B152&lt;=TODAY(),SUMIFS('Days To Done'!$I$3:$I1150,'Days To Done'!$D$3:$D1150,"S",'Days To Done'!$H$3:$H1150,"&gt;="&amp;$B152,'Days To Done'!$H$3:$H1150,"&lt;="&amp;$C152),"")</f>
        <v/>
      </c>
      <c r="G152" t="str">
        <f ca="1">IF(F152&lt;&gt;"",IF(F152&lt;&gt;0,F152/COUNTIFS('Days To Done'!$D$3:$D1150,"S",'Days To Done'!$H$3:$H1150,"&gt;="&amp;$B152,'Days To Done'!$H$3:$H1150,"&lt;="&amp;$C152),0),"")</f>
        <v/>
      </c>
      <c r="H152" t="str">
        <f ca="1">IF(B152&lt;=TODAY(),SUMIFS('Days To Done'!$I$3:$I1150,'Days To Done'!$D$3:$D1150,"M",'Days To Done'!$H$3:$H1150,"&gt;="&amp;$B152,'Days To Done'!$H$3:$H1150,"&lt;="&amp;$C152),"")</f>
        <v/>
      </c>
      <c r="I152" t="str">
        <f ca="1">IF(H152&lt;&gt;"",IF(H152&lt;&gt;0,H152/COUNTIFS('Days To Done'!$D$3:$D1150,"M",'Days To Done'!$H$3:$H1150,"&gt;="&amp;$B152,'Days To Done'!$H$3:$H1150,"&lt;="&amp;$C152),0),"")</f>
        <v/>
      </c>
      <c r="J152" t="str">
        <f ca="1">IF(B152&lt;=TODAY(),SUMIFS('Days To Done'!$I$3:$I1150,'Days To Done'!$D$3:$D1150,"L",'Days To Done'!$H$3:$H1150,"&gt;="&amp;$B152,'Days To Done'!$H$3:$H1150,"&lt;="&amp;$C152),"")</f>
        <v/>
      </c>
      <c r="K152" t="str">
        <f ca="1">IF(J152&lt;&gt;"",IF(J152&lt;&gt;0,J152/COUNTIFS('Days To Done'!$D$3:$D1150,"L",'Days To Done'!$H$3:$H1150,"&gt;="&amp;$B152,'Days To Done'!$H$3:$H1150,"&lt;="&amp;$C152),0),"")</f>
        <v/>
      </c>
      <c r="L152" t="str">
        <f ca="1">IF(B152&lt;=TODAY(),SUMIFS('Days To Done'!$I$3:$I1150,'Days To Done'!$D$3:$D1150,"XL",'Days To Done'!$H$3:$H1150,"&gt;="&amp;$B152,'Days To Done'!$H$3:$H1150,"&lt;="&amp;$C152),"")</f>
        <v/>
      </c>
      <c r="M152" t="str">
        <f ca="1">IF(L152&lt;&gt;"",IF(L152&lt;&gt;0,L152/COUNTIFS('Days To Done'!$D$3:$D1150,"XL",'Days To Done'!$H$3:$H1150,"&gt;="&amp;$B152,'Days To Done'!$H$3:$H1150,"&lt;="&amp;$C152),0),"")</f>
        <v/>
      </c>
    </row>
    <row r="153" spans="1:13" x14ac:dyDescent="0.25">
      <c r="A153" s="4">
        <f t="shared" si="2"/>
        <v>43856</v>
      </c>
      <c r="B153" s="4">
        <v>43856</v>
      </c>
      <c r="C153" s="4">
        <v>43862</v>
      </c>
      <c r="D153" t="str">
        <f ca="1">IF(B153&lt;=TODAY(),SUMIFS('Days To Done'!$I$3:$I1151,'Days To Done'!$D$3:$D1151,"XS",'Days To Done'!$H$3:$H1151,"&gt;="&amp;$B153,'Days To Done'!$H$3:$H1151,"&lt;="&amp;$C153),"")</f>
        <v/>
      </c>
      <c r="E153" t="str">
        <f ca="1">IF(D153&lt;&gt;"",IF(D153&lt;&gt;0,D153/COUNTIFS('Days To Done'!$D$3:$D1151,"XS",'Days To Done'!$H$3:$H1151,"&gt;="&amp;$B153,'Days To Done'!$H$3:$H1151,"&lt;="&amp;$C153),0),"")</f>
        <v/>
      </c>
      <c r="F153" t="str">
        <f ca="1">IF(B153&lt;=TODAY(),SUMIFS('Days To Done'!$I$3:$I1151,'Days To Done'!$D$3:$D1151,"S",'Days To Done'!$H$3:$H1151,"&gt;="&amp;$B153,'Days To Done'!$H$3:$H1151,"&lt;="&amp;$C153),"")</f>
        <v/>
      </c>
      <c r="G153" t="str">
        <f ca="1">IF(F153&lt;&gt;"",IF(F153&lt;&gt;0,F153/COUNTIFS('Days To Done'!$D$3:$D1151,"S",'Days To Done'!$H$3:$H1151,"&gt;="&amp;$B153,'Days To Done'!$H$3:$H1151,"&lt;="&amp;$C153),0),"")</f>
        <v/>
      </c>
      <c r="H153" t="str">
        <f ca="1">IF(B153&lt;=TODAY(),SUMIFS('Days To Done'!$I$3:$I1151,'Days To Done'!$D$3:$D1151,"M",'Days To Done'!$H$3:$H1151,"&gt;="&amp;$B153,'Days To Done'!$H$3:$H1151,"&lt;="&amp;$C153),"")</f>
        <v/>
      </c>
      <c r="I153" t="str">
        <f ca="1">IF(H153&lt;&gt;"",IF(H153&lt;&gt;0,H153/COUNTIFS('Days To Done'!$D$3:$D1151,"M",'Days To Done'!$H$3:$H1151,"&gt;="&amp;$B153,'Days To Done'!$H$3:$H1151,"&lt;="&amp;$C153),0),"")</f>
        <v/>
      </c>
      <c r="J153" t="str">
        <f ca="1">IF(B153&lt;=TODAY(),SUMIFS('Days To Done'!$I$3:$I1151,'Days To Done'!$D$3:$D1151,"L",'Days To Done'!$H$3:$H1151,"&gt;="&amp;$B153,'Days To Done'!$H$3:$H1151,"&lt;="&amp;$C153),"")</f>
        <v/>
      </c>
      <c r="K153" t="str">
        <f ca="1">IF(J153&lt;&gt;"",IF(J153&lt;&gt;0,J153/COUNTIFS('Days To Done'!$D$3:$D1151,"L",'Days To Done'!$H$3:$H1151,"&gt;="&amp;$B153,'Days To Done'!$H$3:$H1151,"&lt;="&amp;$C153),0),"")</f>
        <v/>
      </c>
      <c r="L153" t="str">
        <f ca="1">IF(B153&lt;=TODAY(),SUMIFS('Days To Done'!$I$3:$I1151,'Days To Done'!$D$3:$D1151,"XL",'Days To Done'!$H$3:$H1151,"&gt;="&amp;$B153,'Days To Done'!$H$3:$H1151,"&lt;="&amp;$C153),"")</f>
        <v/>
      </c>
      <c r="M153" t="str">
        <f ca="1">IF(L153&lt;&gt;"",IF(L153&lt;&gt;0,L153/COUNTIFS('Days To Done'!$D$3:$D1151,"XL",'Days To Done'!$H$3:$H1151,"&gt;="&amp;$B153,'Days To Done'!$H$3:$H1151,"&lt;="&amp;$C153),0),"")</f>
        <v/>
      </c>
    </row>
    <row r="154" spans="1:13" x14ac:dyDescent="0.25">
      <c r="A154" s="4">
        <f t="shared" si="2"/>
        <v>43863</v>
      </c>
      <c r="B154" s="4">
        <v>43863</v>
      </c>
      <c r="C154" s="4">
        <v>43869</v>
      </c>
      <c r="D154" t="str">
        <f ca="1">IF(B154&lt;=TODAY(),SUMIFS('Days To Done'!$I$3:$I1152,'Days To Done'!$D$3:$D1152,"XS",'Days To Done'!$H$3:$H1152,"&gt;="&amp;$B154,'Days To Done'!$H$3:$H1152,"&lt;="&amp;$C154),"")</f>
        <v/>
      </c>
      <c r="E154" t="str">
        <f ca="1">IF(D154&lt;&gt;"",IF(D154&lt;&gt;0,D154/COUNTIFS('Days To Done'!$D$3:$D1152,"XS",'Days To Done'!$H$3:$H1152,"&gt;="&amp;$B154,'Days To Done'!$H$3:$H1152,"&lt;="&amp;$C154),0),"")</f>
        <v/>
      </c>
      <c r="F154" t="str">
        <f ca="1">IF(B154&lt;=TODAY(),SUMIFS('Days To Done'!$I$3:$I1152,'Days To Done'!$D$3:$D1152,"S",'Days To Done'!$H$3:$H1152,"&gt;="&amp;$B154,'Days To Done'!$H$3:$H1152,"&lt;="&amp;$C154),"")</f>
        <v/>
      </c>
      <c r="G154" t="str">
        <f ca="1">IF(F154&lt;&gt;"",IF(F154&lt;&gt;0,F154/COUNTIFS('Days To Done'!$D$3:$D1152,"S",'Days To Done'!$H$3:$H1152,"&gt;="&amp;$B154,'Days To Done'!$H$3:$H1152,"&lt;="&amp;$C154),0),"")</f>
        <v/>
      </c>
      <c r="H154" t="str">
        <f ca="1">IF(B154&lt;=TODAY(),SUMIFS('Days To Done'!$I$3:$I1152,'Days To Done'!$D$3:$D1152,"M",'Days To Done'!$H$3:$H1152,"&gt;="&amp;$B154,'Days To Done'!$H$3:$H1152,"&lt;="&amp;$C154),"")</f>
        <v/>
      </c>
      <c r="I154" t="str">
        <f ca="1">IF(H154&lt;&gt;"",IF(H154&lt;&gt;0,H154/COUNTIFS('Days To Done'!$D$3:$D1152,"M",'Days To Done'!$H$3:$H1152,"&gt;="&amp;$B154,'Days To Done'!$H$3:$H1152,"&lt;="&amp;$C154),0),"")</f>
        <v/>
      </c>
      <c r="J154" t="str">
        <f ca="1">IF(B154&lt;=TODAY(),SUMIFS('Days To Done'!$I$3:$I1152,'Days To Done'!$D$3:$D1152,"L",'Days To Done'!$H$3:$H1152,"&gt;="&amp;$B154,'Days To Done'!$H$3:$H1152,"&lt;="&amp;$C154),"")</f>
        <v/>
      </c>
      <c r="K154" t="str">
        <f ca="1">IF(J154&lt;&gt;"",IF(J154&lt;&gt;0,J154/COUNTIFS('Days To Done'!$D$3:$D1152,"L",'Days To Done'!$H$3:$H1152,"&gt;="&amp;$B154,'Days To Done'!$H$3:$H1152,"&lt;="&amp;$C154),0),"")</f>
        <v/>
      </c>
      <c r="L154" t="str">
        <f ca="1">IF(B154&lt;=TODAY(),SUMIFS('Days To Done'!$I$3:$I1152,'Days To Done'!$D$3:$D1152,"XL",'Days To Done'!$H$3:$H1152,"&gt;="&amp;$B154,'Days To Done'!$H$3:$H1152,"&lt;="&amp;$C154),"")</f>
        <v/>
      </c>
      <c r="M154" t="str">
        <f ca="1">IF(L154&lt;&gt;"",IF(L154&lt;&gt;0,L154/COUNTIFS('Days To Done'!$D$3:$D1152,"XL",'Days To Done'!$H$3:$H1152,"&gt;="&amp;$B154,'Days To Done'!$H$3:$H1152,"&lt;="&amp;$C154),0),"")</f>
        <v/>
      </c>
    </row>
    <row r="155" spans="1:13" x14ac:dyDescent="0.25">
      <c r="A155" s="4">
        <f t="shared" si="2"/>
        <v>43870</v>
      </c>
      <c r="B155" s="4">
        <v>43870</v>
      </c>
      <c r="C155" s="4">
        <v>43876</v>
      </c>
      <c r="D155" t="str">
        <f ca="1">IF(B155&lt;=TODAY(),SUMIFS('Days To Done'!$I$3:$I1153,'Days To Done'!$D$3:$D1153,"XS",'Days To Done'!$H$3:$H1153,"&gt;="&amp;$B155,'Days To Done'!$H$3:$H1153,"&lt;="&amp;$C155),"")</f>
        <v/>
      </c>
      <c r="E155" t="str">
        <f ca="1">IF(D155&lt;&gt;"",IF(D155&lt;&gt;0,D155/COUNTIFS('Days To Done'!$D$3:$D1153,"XS",'Days To Done'!$H$3:$H1153,"&gt;="&amp;$B155,'Days To Done'!$H$3:$H1153,"&lt;="&amp;$C155),0),"")</f>
        <v/>
      </c>
      <c r="F155" t="str">
        <f ca="1">IF(B155&lt;=TODAY(),SUMIFS('Days To Done'!$I$3:$I1153,'Days To Done'!$D$3:$D1153,"S",'Days To Done'!$H$3:$H1153,"&gt;="&amp;$B155,'Days To Done'!$H$3:$H1153,"&lt;="&amp;$C155),"")</f>
        <v/>
      </c>
      <c r="G155" t="str">
        <f ca="1">IF(F155&lt;&gt;"",IF(F155&lt;&gt;0,F155/COUNTIFS('Days To Done'!$D$3:$D1153,"S",'Days To Done'!$H$3:$H1153,"&gt;="&amp;$B155,'Days To Done'!$H$3:$H1153,"&lt;="&amp;$C155),0),"")</f>
        <v/>
      </c>
      <c r="H155" t="str">
        <f ca="1">IF(B155&lt;=TODAY(),SUMIFS('Days To Done'!$I$3:$I1153,'Days To Done'!$D$3:$D1153,"M",'Days To Done'!$H$3:$H1153,"&gt;="&amp;$B155,'Days To Done'!$H$3:$H1153,"&lt;="&amp;$C155),"")</f>
        <v/>
      </c>
      <c r="I155" t="str">
        <f ca="1">IF(H155&lt;&gt;"",IF(H155&lt;&gt;0,H155/COUNTIFS('Days To Done'!$D$3:$D1153,"M",'Days To Done'!$H$3:$H1153,"&gt;="&amp;$B155,'Days To Done'!$H$3:$H1153,"&lt;="&amp;$C155),0),"")</f>
        <v/>
      </c>
      <c r="J155" t="str">
        <f ca="1">IF(B155&lt;=TODAY(),SUMIFS('Days To Done'!$I$3:$I1153,'Days To Done'!$D$3:$D1153,"L",'Days To Done'!$H$3:$H1153,"&gt;="&amp;$B155,'Days To Done'!$H$3:$H1153,"&lt;="&amp;$C155),"")</f>
        <v/>
      </c>
      <c r="K155" t="str">
        <f ca="1">IF(J155&lt;&gt;"",IF(J155&lt;&gt;0,J155/COUNTIFS('Days To Done'!$D$3:$D1153,"L",'Days To Done'!$H$3:$H1153,"&gt;="&amp;$B155,'Days To Done'!$H$3:$H1153,"&lt;="&amp;$C155),0),"")</f>
        <v/>
      </c>
      <c r="L155" t="str">
        <f ca="1">IF(B155&lt;=TODAY(),SUMIFS('Days To Done'!$I$3:$I1153,'Days To Done'!$D$3:$D1153,"XL",'Days To Done'!$H$3:$H1153,"&gt;="&amp;$B155,'Days To Done'!$H$3:$H1153,"&lt;="&amp;$C155),"")</f>
        <v/>
      </c>
      <c r="M155" t="str">
        <f ca="1">IF(L155&lt;&gt;"",IF(L155&lt;&gt;0,L155/COUNTIFS('Days To Done'!$D$3:$D1153,"XL",'Days To Done'!$H$3:$H1153,"&gt;="&amp;$B155,'Days To Done'!$H$3:$H1153,"&lt;="&amp;$C155),0),"")</f>
        <v/>
      </c>
    </row>
    <row r="156" spans="1:13" x14ac:dyDescent="0.25">
      <c r="A156" s="4">
        <f t="shared" si="2"/>
        <v>43877</v>
      </c>
      <c r="B156" s="4">
        <v>43877</v>
      </c>
      <c r="C156" s="4">
        <v>43883</v>
      </c>
      <c r="D156" t="str">
        <f ca="1">IF(B156&lt;=TODAY(),SUMIFS('Days To Done'!$I$3:$I1154,'Days To Done'!$D$3:$D1154,"XS",'Days To Done'!$H$3:$H1154,"&gt;="&amp;$B156,'Days To Done'!$H$3:$H1154,"&lt;="&amp;$C156),"")</f>
        <v/>
      </c>
      <c r="E156" t="str">
        <f ca="1">IF(D156&lt;&gt;"",IF(D156&lt;&gt;0,D156/COUNTIFS('Days To Done'!$D$3:$D1154,"XS",'Days To Done'!$H$3:$H1154,"&gt;="&amp;$B156,'Days To Done'!$H$3:$H1154,"&lt;="&amp;$C156),0),"")</f>
        <v/>
      </c>
      <c r="F156" t="str">
        <f ca="1">IF(B156&lt;=TODAY(),SUMIFS('Days To Done'!$I$3:$I1154,'Days To Done'!$D$3:$D1154,"S",'Days To Done'!$H$3:$H1154,"&gt;="&amp;$B156,'Days To Done'!$H$3:$H1154,"&lt;="&amp;$C156),"")</f>
        <v/>
      </c>
      <c r="G156" t="str">
        <f ca="1">IF(F156&lt;&gt;"",IF(F156&lt;&gt;0,F156/COUNTIFS('Days To Done'!$D$3:$D1154,"S",'Days To Done'!$H$3:$H1154,"&gt;="&amp;$B156,'Days To Done'!$H$3:$H1154,"&lt;="&amp;$C156),0),"")</f>
        <v/>
      </c>
      <c r="H156" t="str">
        <f ca="1">IF(B156&lt;=TODAY(),SUMIFS('Days To Done'!$I$3:$I1154,'Days To Done'!$D$3:$D1154,"M",'Days To Done'!$H$3:$H1154,"&gt;="&amp;$B156,'Days To Done'!$H$3:$H1154,"&lt;="&amp;$C156),"")</f>
        <v/>
      </c>
      <c r="I156" t="str">
        <f ca="1">IF(H156&lt;&gt;"",IF(H156&lt;&gt;0,H156/COUNTIFS('Days To Done'!$D$3:$D1154,"M",'Days To Done'!$H$3:$H1154,"&gt;="&amp;$B156,'Days To Done'!$H$3:$H1154,"&lt;="&amp;$C156),0),"")</f>
        <v/>
      </c>
      <c r="J156" t="str">
        <f ca="1">IF(B156&lt;=TODAY(),SUMIFS('Days To Done'!$I$3:$I1154,'Days To Done'!$D$3:$D1154,"L",'Days To Done'!$H$3:$H1154,"&gt;="&amp;$B156,'Days To Done'!$H$3:$H1154,"&lt;="&amp;$C156),"")</f>
        <v/>
      </c>
      <c r="K156" t="str">
        <f ca="1">IF(J156&lt;&gt;"",IF(J156&lt;&gt;0,J156/COUNTIFS('Days To Done'!$D$3:$D1154,"L",'Days To Done'!$H$3:$H1154,"&gt;="&amp;$B156,'Days To Done'!$H$3:$H1154,"&lt;="&amp;$C156),0),"")</f>
        <v/>
      </c>
      <c r="L156" t="str">
        <f ca="1">IF(B156&lt;=TODAY(),SUMIFS('Days To Done'!$I$3:$I1154,'Days To Done'!$D$3:$D1154,"XL",'Days To Done'!$H$3:$H1154,"&gt;="&amp;$B156,'Days To Done'!$H$3:$H1154,"&lt;="&amp;$C156),"")</f>
        <v/>
      </c>
      <c r="M156" t="str">
        <f ca="1">IF(L156&lt;&gt;"",IF(L156&lt;&gt;0,L156/COUNTIFS('Days To Done'!$D$3:$D1154,"XL",'Days To Done'!$H$3:$H1154,"&gt;="&amp;$B156,'Days To Done'!$H$3:$H1154,"&lt;="&amp;$C156),0),"")</f>
        <v/>
      </c>
    </row>
    <row r="157" spans="1:13" x14ac:dyDescent="0.25">
      <c r="A157" s="4">
        <f t="shared" si="2"/>
        <v>43884</v>
      </c>
      <c r="B157" s="4">
        <v>43884</v>
      </c>
      <c r="C157" s="4">
        <v>43890</v>
      </c>
      <c r="D157" t="str">
        <f ca="1">IF(B157&lt;=TODAY(),SUMIFS('Days To Done'!$I$3:$I1155,'Days To Done'!$D$3:$D1155,"XS",'Days To Done'!$H$3:$H1155,"&gt;="&amp;$B157,'Days To Done'!$H$3:$H1155,"&lt;="&amp;$C157),"")</f>
        <v/>
      </c>
      <c r="E157" t="str">
        <f ca="1">IF(D157&lt;&gt;"",IF(D157&lt;&gt;0,D157/COUNTIFS('Days To Done'!$D$3:$D1155,"XS",'Days To Done'!$H$3:$H1155,"&gt;="&amp;$B157,'Days To Done'!$H$3:$H1155,"&lt;="&amp;$C157),0),"")</f>
        <v/>
      </c>
      <c r="F157" t="str">
        <f ca="1">IF(B157&lt;=TODAY(),SUMIFS('Days To Done'!$I$3:$I1155,'Days To Done'!$D$3:$D1155,"S",'Days To Done'!$H$3:$H1155,"&gt;="&amp;$B157,'Days To Done'!$H$3:$H1155,"&lt;="&amp;$C157),"")</f>
        <v/>
      </c>
      <c r="G157" t="str">
        <f ca="1">IF(F157&lt;&gt;"",IF(F157&lt;&gt;0,F157/COUNTIFS('Days To Done'!$D$3:$D1155,"S",'Days To Done'!$H$3:$H1155,"&gt;="&amp;$B157,'Days To Done'!$H$3:$H1155,"&lt;="&amp;$C157),0),"")</f>
        <v/>
      </c>
      <c r="H157" t="str">
        <f ca="1">IF(B157&lt;=TODAY(),SUMIFS('Days To Done'!$I$3:$I1155,'Days To Done'!$D$3:$D1155,"M",'Days To Done'!$H$3:$H1155,"&gt;="&amp;$B157,'Days To Done'!$H$3:$H1155,"&lt;="&amp;$C157),"")</f>
        <v/>
      </c>
      <c r="I157" t="str">
        <f ca="1">IF(H157&lt;&gt;"",IF(H157&lt;&gt;0,H157/COUNTIFS('Days To Done'!$D$3:$D1155,"M",'Days To Done'!$H$3:$H1155,"&gt;="&amp;$B157,'Days To Done'!$H$3:$H1155,"&lt;="&amp;$C157),0),"")</f>
        <v/>
      </c>
      <c r="J157" t="str">
        <f ca="1">IF(B157&lt;=TODAY(),SUMIFS('Days To Done'!$I$3:$I1155,'Days To Done'!$D$3:$D1155,"L",'Days To Done'!$H$3:$H1155,"&gt;="&amp;$B157,'Days To Done'!$H$3:$H1155,"&lt;="&amp;$C157),"")</f>
        <v/>
      </c>
      <c r="K157" t="str">
        <f ca="1">IF(J157&lt;&gt;"",IF(J157&lt;&gt;0,J157/COUNTIFS('Days To Done'!$D$3:$D1155,"L",'Days To Done'!$H$3:$H1155,"&gt;="&amp;$B157,'Days To Done'!$H$3:$H1155,"&lt;="&amp;$C157),0),"")</f>
        <v/>
      </c>
      <c r="L157" t="str">
        <f ca="1">IF(B157&lt;=TODAY(),SUMIFS('Days To Done'!$I$3:$I1155,'Days To Done'!$D$3:$D1155,"XL",'Days To Done'!$H$3:$H1155,"&gt;="&amp;$B157,'Days To Done'!$H$3:$H1155,"&lt;="&amp;$C157),"")</f>
        <v/>
      </c>
      <c r="M157" t="str">
        <f ca="1">IF(L157&lt;&gt;"",IF(L157&lt;&gt;0,L157/COUNTIFS('Days To Done'!$D$3:$D1155,"XL",'Days To Done'!$H$3:$H1155,"&gt;="&amp;$B157,'Days To Done'!$H$3:$H1155,"&lt;="&amp;$C157),0),"")</f>
        <v/>
      </c>
    </row>
    <row r="158" spans="1:13" x14ac:dyDescent="0.25">
      <c r="A158" s="4">
        <f t="shared" si="2"/>
        <v>43891</v>
      </c>
      <c r="B158" s="4">
        <v>43891</v>
      </c>
      <c r="C158" s="4">
        <v>43897</v>
      </c>
      <c r="D158" t="str">
        <f ca="1">IF(B158&lt;=TODAY(),SUMIFS('Days To Done'!$I$3:$I1156,'Days To Done'!$D$3:$D1156,"XS",'Days To Done'!$H$3:$H1156,"&gt;="&amp;$B158,'Days To Done'!$H$3:$H1156,"&lt;="&amp;$C158),"")</f>
        <v/>
      </c>
      <c r="E158" t="str">
        <f ca="1">IF(D158&lt;&gt;"",IF(D158&lt;&gt;0,D158/COUNTIFS('Days To Done'!$D$3:$D1156,"XS",'Days To Done'!$H$3:$H1156,"&gt;="&amp;$B158,'Days To Done'!$H$3:$H1156,"&lt;="&amp;$C158),0),"")</f>
        <v/>
      </c>
      <c r="F158" t="str">
        <f ca="1">IF(B158&lt;=TODAY(),SUMIFS('Days To Done'!$I$3:$I1156,'Days To Done'!$D$3:$D1156,"S",'Days To Done'!$H$3:$H1156,"&gt;="&amp;$B158,'Days To Done'!$H$3:$H1156,"&lt;="&amp;$C158),"")</f>
        <v/>
      </c>
      <c r="G158" t="str">
        <f ca="1">IF(F158&lt;&gt;"",IF(F158&lt;&gt;0,F158/COUNTIFS('Days To Done'!$D$3:$D1156,"S",'Days To Done'!$H$3:$H1156,"&gt;="&amp;$B158,'Days To Done'!$H$3:$H1156,"&lt;="&amp;$C158),0),"")</f>
        <v/>
      </c>
      <c r="H158" t="str">
        <f ca="1">IF(B158&lt;=TODAY(),SUMIFS('Days To Done'!$I$3:$I1156,'Days To Done'!$D$3:$D1156,"M",'Days To Done'!$H$3:$H1156,"&gt;="&amp;$B158,'Days To Done'!$H$3:$H1156,"&lt;="&amp;$C158),"")</f>
        <v/>
      </c>
      <c r="I158" t="str">
        <f ca="1">IF(H158&lt;&gt;"",IF(H158&lt;&gt;0,H158/COUNTIFS('Days To Done'!$D$3:$D1156,"M",'Days To Done'!$H$3:$H1156,"&gt;="&amp;$B158,'Days To Done'!$H$3:$H1156,"&lt;="&amp;$C158),0),"")</f>
        <v/>
      </c>
      <c r="J158" t="str">
        <f ca="1">IF(B158&lt;=TODAY(),SUMIFS('Days To Done'!$I$3:$I1156,'Days To Done'!$D$3:$D1156,"L",'Days To Done'!$H$3:$H1156,"&gt;="&amp;$B158,'Days To Done'!$H$3:$H1156,"&lt;="&amp;$C158),"")</f>
        <v/>
      </c>
      <c r="K158" t="str">
        <f ca="1">IF(J158&lt;&gt;"",IF(J158&lt;&gt;0,J158/COUNTIFS('Days To Done'!$D$3:$D1156,"L",'Days To Done'!$H$3:$H1156,"&gt;="&amp;$B158,'Days To Done'!$H$3:$H1156,"&lt;="&amp;$C158),0),"")</f>
        <v/>
      </c>
      <c r="L158" t="str">
        <f ca="1">IF(B158&lt;=TODAY(),SUMIFS('Days To Done'!$I$3:$I1156,'Days To Done'!$D$3:$D1156,"XL",'Days To Done'!$H$3:$H1156,"&gt;="&amp;$B158,'Days To Done'!$H$3:$H1156,"&lt;="&amp;$C158),"")</f>
        <v/>
      </c>
      <c r="M158" t="str">
        <f ca="1">IF(L158&lt;&gt;"",IF(L158&lt;&gt;0,L158/COUNTIFS('Days To Done'!$D$3:$D1156,"XL",'Days To Done'!$H$3:$H1156,"&gt;="&amp;$B158,'Days To Done'!$H$3:$H1156,"&lt;="&amp;$C158),0),"")</f>
        <v/>
      </c>
    </row>
    <row r="159" spans="1:13" x14ac:dyDescent="0.25">
      <c r="A159" s="4">
        <f t="shared" si="2"/>
        <v>43898</v>
      </c>
      <c r="B159" s="4">
        <v>43898</v>
      </c>
      <c r="C159" s="4">
        <v>43904</v>
      </c>
      <c r="D159" t="str">
        <f ca="1">IF(B159&lt;=TODAY(),SUMIFS('Days To Done'!$I$3:$I1157,'Days To Done'!$D$3:$D1157,"XS",'Days To Done'!$H$3:$H1157,"&gt;="&amp;$B159,'Days To Done'!$H$3:$H1157,"&lt;="&amp;$C159),"")</f>
        <v/>
      </c>
      <c r="E159" t="str">
        <f ca="1">IF(D159&lt;&gt;"",IF(D159&lt;&gt;0,D159/COUNTIFS('Days To Done'!$D$3:$D1157,"XS",'Days To Done'!$H$3:$H1157,"&gt;="&amp;$B159,'Days To Done'!$H$3:$H1157,"&lt;="&amp;$C159),0),"")</f>
        <v/>
      </c>
      <c r="F159" t="str">
        <f ca="1">IF(B159&lt;=TODAY(),SUMIFS('Days To Done'!$I$3:$I1157,'Days To Done'!$D$3:$D1157,"S",'Days To Done'!$H$3:$H1157,"&gt;="&amp;$B159,'Days To Done'!$H$3:$H1157,"&lt;="&amp;$C159),"")</f>
        <v/>
      </c>
      <c r="G159" t="str">
        <f ca="1">IF(F159&lt;&gt;"",IF(F159&lt;&gt;0,F159/COUNTIFS('Days To Done'!$D$3:$D1157,"S",'Days To Done'!$H$3:$H1157,"&gt;="&amp;$B159,'Days To Done'!$H$3:$H1157,"&lt;="&amp;$C159),0),"")</f>
        <v/>
      </c>
      <c r="H159" t="str">
        <f ca="1">IF(B159&lt;=TODAY(),SUMIFS('Days To Done'!$I$3:$I1157,'Days To Done'!$D$3:$D1157,"M",'Days To Done'!$H$3:$H1157,"&gt;="&amp;$B159,'Days To Done'!$H$3:$H1157,"&lt;="&amp;$C159),"")</f>
        <v/>
      </c>
      <c r="I159" t="str">
        <f ca="1">IF(H159&lt;&gt;"",IF(H159&lt;&gt;0,H159/COUNTIFS('Days To Done'!$D$3:$D1157,"M",'Days To Done'!$H$3:$H1157,"&gt;="&amp;$B159,'Days To Done'!$H$3:$H1157,"&lt;="&amp;$C159),0),"")</f>
        <v/>
      </c>
      <c r="J159" t="str">
        <f ca="1">IF(B159&lt;=TODAY(),SUMIFS('Days To Done'!$I$3:$I1157,'Days To Done'!$D$3:$D1157,"L",'Days To Done'!$H$3:$H1157,"&gt;="&amp;$B159,'Days To Done'!$H$3:$H1157,"&lt;="&amp;$C159),"")</f>
        <v/>
      </c>
      <c r="K159" t="str">
        <f ca="1">IF(J159&lt;&gt;"",IF(J159&lt;&gt;0,J159/COUNTIFS('Days To Done'!$D$3:$D1157,"L",'Days To Done'!$H$3:$H1157,"&gt;="&amp;$B159,'Days To Done'!$H$3:$H1157,"&lt;="&amp;$C159),0),"")</f>
        <v/>
      </c>
      <c r="L159" t="str">
        <f ca="1">IF(B159&lt;=TODAY(),SUMIFS('Days To Done'!$I$3:$I1157,'Days To Done'!$D$3:$D1157,"XL",'Days To Done'!$H$3:$H1157,"&gt;="&amp;$B159,'Days To Done'!$H$3:$H1157,"&lt;="&amp;$C159),"")</f>
        <v/>
      </c>
      <c r="M159" t="str">
        <f ca="1">IF(L159&lt;&gt;"",IF(L159&lt;&gt;0,L159/COUNTIFS('Days To Done'!$D$3:$D1157,"XL",'Days To Done'!$H$3:$H1157,"&gt;="&amp;$B159,'Days To Done'!$H$3:$H1157,"&lt;="&amp;$C159),0),"")</f>
        <v/>
      </c>
    </row>
    <row r="160" spans="1:13" x14ac:dyDescent="0.25">
      <c r="A160" s="4">
        <f t="shared" si="2"/>
        <v>43905</v>
      </c>
      <c r="B160" s="4">
        <v>43905</v>
      </c>
      <c r="C160" s="4">
        <v>43911</v>
      </c>
      <c r="D160" t="str">
        <f ca="1">IF(B160&lt;=TODAY(),SUMIFS('Days To Done'!$I$3:$I1158,'Days To Done'!$D$3:$D1158,"XS",'Days To Done'!$H$3:$H1158,"&gt;="&amp;$B160,'Days To Done'!$H$3:$H1158,"&lt;="&amp;$C160),"")</f>
        <v/>
      </c>
      <c r="E160" t="str">
        <f ca="1">IF(D160&lt;&gt;"",IF(D160&lt;&gt;0,D160/COUNTIFS('Days To Done'!$D$3:$D1158,"XS",'Days To Done'!$H$3:$H1158,"&gt;="&amp;$B160,'Days To Done'!$H$3:$H1158,"&lt;="&amp;$C160),0),"")</f>
        <v/>
      </c>
      <c r="F160" t="str">
        <f ca="1">IF(B160&lt;=TODAY(),SUMIFS('Days To Done'!$I$3:$I1158,'Days To Done'!$D$3:$D1158,"S",'Days To Done'!$H$3:$H1158,"&gt;="&amp;$B160,'Days To Done'!$H$3:$H1158,"&lt;="&amp;$C160),"")</f>
        <v/>
      </c>
      <c r="G160" t="str">
        <f ca="1">IF(F160&lt;&gt;"",IF(F160&lt;&gt;0,F160/COUNTIFS('Days To Done'!$D$3:$D1158,"S",'Days To Done'!$H$3:$H1158,"&gt;="&amp;$B160,'Days To Done'!$H$3:$H1158,"&lt;="&amp;$C160),0),"")</f>
        <v/>
      </c>
      <c r="H160" t="str">
        <f ca="1">IF(B160&lt;=TODAY(),SUMIFS('Days To Done'!$I$3:$I1158,'Days To Done'!$D$3:$D1158,"M",'Days To Done'!$H$3:$H1158,"&gt;="&amp;$B160,'Days To Done'!$H$3:$H1158,"&lt;="&amp;$C160),"")</f>
        <v/>
      </c>
      <c r="I160" t="str">
        <f ca="1">IF(H160&lt;&gt;"",IF(H160&lt;&gt;0,H160/COUNTIFS('Days To Done'!$D$3:$D1158,"M",'Days To Done'!$H$3:$H1158,"&gt;="&amp;$B160,'Days To Done'!$H$3:$H1158,"&lt;="&amp;$C160),0),"")</f>
        <v/>
      </c>
      <c r="J160" t="str">
        <f ca="1">IF(B160&lt;=TODAY(),SUMIFS('Days To Done'!$I$3:$I1158,'Days To Done'!$D$3:$D1158,"L",'Days To Done'!$H$3:$H1158,"&gt;="&amp;$B160,'Days To Done'!$H$3:$H1158,"&lt;="&amp;$C160),"")</f>
        <v/>
      </c>
      <c r="K160" t="str">
        <f ca="1">IF(J160&lt;&gt;"",IF(J160&lt;&gt;0,J160/COUNTIFS('Days To Done'!$D$3:$D1158,"L",'Days To Done'!$H$3:$H1158,"&gt;="&amp;$B160,'Days To Done'!$H$3:$H1158,"&lt;="&amp;$C160),0),"")</f>
        <v/>
      </c>
      <c r="L160" t="str">
        <f ca="1">IF(B160&lt;=TODAY(),SUMIFS('Days To Done'!$I$3:$I1158,'Days To Done'!$D$3:$D1158,"XL",'Days To Done'!$H$3:$H1158,"&gt;="&amp;$B160,'Days To Done'!$H$3:$H1158,"&lt;="&amp;$C160),"")</f>
        <v/>
      </c>
      <c r="M160" t="str">
        <f ca="1">IF(L160&lt;&gt;"",IF(L160&lt;&gt;0,L160/COUNTIFS('Days To Done'!$D$3:$D1158,"XL",'Days To Done'!$H$3:$H1158,"&gt;="&amp;$B160,'Days To Done'!$H$3:$H1158,"&lt;="&amp;$C160),0),"")</f>
        <v/>
      </c>
    </row>
    <row r="161" spans="1:13" x14ac:dyDescent="0.25">
      <c r="A161" s="4">
        <f t="shared" si="2"/>
        <v>43912</v>
      </c>
      <c r="B161" s="4">
        <v>43912</v>
      </c>
      <c r="C161" s="4">
        <v>43918</v>
      </c>
      <c r="D161" t="str">
        <f ca="1">IF(B161&lt;=TODAY(),SUMIFS('Days To Done'!$I$3:$I1159,'Days To Done'!$D$3:$D1159,"XS",'Days To Done'!$H$3:$H1159,"&gt;="&amp;$B161,'Days To Done'!$H$3:$H1159,"&lt;="&amp;$C161),"")</f>
        <v/>
      </c>
      <c r="E161" t="str">
        <f ca="1">IF(D161&lt;&gt;"",IF(D161&lt;&gt;0,D161/COUNTIFS('Days To Done'!$D$3:$D1159,"XS",'Days To Done'!$H$3:$H1159,"&gt;="&amp;$B161,'Days To Done'!$H$3:$H1159,"&lt;="&amp;$C161),0),"")</f>
        <v/>
      </c>
      <c r="F161" t="str">
        <f ca="1">IF(B161&lt;=TODAY(),SUMIFS('Days To Done'!$I$3:$I1159,'Days To Done'!$D$3:$D1159,"S",'Days To Done'!$H$3:$H1159,"&gt;="&amp;$B161,'Days To Done'!$H$3:$H1159,"&lt;="&amp;$C161),"")</f>
        <v/>
      </c>
      <c r="G161" t="str">
        <f ca="1">IF(F161&lt;&gt;"",IF(F161&lt;&gt;0,F161/COUNTIFS('Days To Done'!$D$3:$D1159,"S",'Days To Done'!$H$3:$H1159,"&gt;="&amp;$B161,'Days To Done'!$H$3:$H1159,"&lt;="&amp;$C161),0),"")</f>
        <v/>
      </c>
      <c r="H161" t="str">
        <f ca="1">IF(B161&lt;=TODAY(),SUMIFS('Days To Done'!$I$3:$I1159,'Days To Done'!$D$3:$D1159,"M",'Days To Done'!$H$3:$H1159,"&gt;="&amp;$B161,'Days To Done'!$H$3:$H1159,"&lt;="&amp;$C161),"")</f>
        <v/>
      </c>
      <c r="I161" t="str">
        <f ca="1">IF(H161&lt;&gt;"",IF(H161&lt;&gt;0,H161/COUNTIFS('Days To Done'!$D$3:$D1159,"M",'Days To Done'!$H$3:$H1159,"&gt;="&amp;$B161,'Days To Done'!$H$3:$H1159,"&lt;="&amp;$C161),0),"")</f>
        <v/>
      </c>
      <c r="J161" t="str">
        <f ca="1">IF(B161&lt;=TODAY(),SUMIFS('Days To Done'!$I$3:$I1159,'Days To Done'!$D$3:$D1159,"L",'Days To Done'!$H$3:$H1159,"&gt;="&amp;$B161,'Days To Done'!$H$3:$H1159,"&lt;="&amp;$C161),"")</f>
        <v/>
      </c>
      <c r="K161" t="str">
        <f ca="1">IF(J161&lt;&gt;"",IF(J161&lt;&gt;0,J161/COUNTIFS('Days To Done'!$D$3:$D1159,"L",'Days To Done'!$H$3:$H1159,"&gt;="&amp;$B161,'Days To Done'!$H$3:$H1159,"&lt;="&amp;$C161),0),"")</f>
        <v/>
      </c>
      <c r="L161" t="str">
        <f ca="1">IF(B161&lt;=TODAY(),SUMIFS('Days To Done'!$I$3:$I1159,'Days To Done'!$D$3:$D1159,"XL",'Days To Done'!$H$3:$H1159,"&gt;="&amp;$B161,'Days To Done'!$H$3:$H1159,"&lt;="&amp;$C161),"")</f>
        <v/>
      </c>
      <c r="M161" t="str">
        <f ca="1">IF(L161&lt;&gt;"",IF(L161&lt;&gt;0,L161/COUNTIFS('Days To Done'!$D$3:$D1159,"XL",'Days To Done'!$H$3:$H1159,"&gt;="&amp;$B161,'Days To Done'!$H$3:$H1159,"&lt;="&amp;$C161),0),"")</f>
        <v/>
      </c>
    </row>
    <row r="162" spans="1:13" x14ac:dyDescent="0.25">
      <c r="A162" s="4">
        <f t="shared" si="2"/>
        <v>43919</v>
      </c>
      <c r="B162" s="4">
        <v>43919</v>
      </c>
      <c r="C162" s="4">
        <v>43925</v>
      </c>
      <c r="D162" t="str">
        <f ca="1">IF(B162&lt;=TODAY(),SUMIFS('Days To Done'!$I$3:$I1160,'Days To Done'!$D$3:$D1160,"XS",'Days To Done'!$H$3:$H1160,"&gt;="&amp;$B162,'Days To Done'!$H$3:$H1160,"&lt;="&amp;$C162),"")</f>
        <v/>
      </c>
      <c r="E162" t="str">
        <f ca="1">IF(D162&lt;&gt;"",IF(D162&lt;&gt;0,D162/COUNTIFS('Days To Done'!$D$3:$D1160,"XS",'Days To Done'!$H$3:$H1160,"&gt;="&amp;$B162,'Days To Done'!$H$3:$H1160,"&lt;="&amp;$C162),0),"")</f>
        <v/>
      </c>
      <c r="F162" t="str">
        <f ca="1">IF(B162&lt;=TODAY(),SUMIFS('Days To Done'!$I$3:$I1160,'Days To Done'!$D$3:$D1160,"S",'Days To Done'!$H$3:$H1160,"&gt;="&amp;$B162,'Days To Done'!$H$3:$H1160,"&lt;="&amp;$C162),"")</f>
        <v/>
      </c>
      <c r="G162" t="str">
        <f ca="1">IF(F162&lt;&gt;"",IF(F162&lt;&gt;0,F162/COUNTIFS('Days To Done'!$D$3:$D1160,"S",'Days To Done'!$H$3:$H1160,"&gt;="&amp;$B162,'Days To Done'!$H$3:$H1160,"&lt;="&amp;$C162),0),"")</f>
        <v/>
      </c>
      <c r="H162" t="str">
        <f ca="1">IF(B162&lt;=TODAY(),SUMIFS('Days To Done'!$I$3:$I1160,'Days To Done'!$D$3:$D1160,"M",'Days To Done'!$H$3:$H1160,"&gt;="&amp;$B162,'Days To Done'!$H$3:$H1160,"&lt;="&amp;$C162),"")</f>
        <v/>
      </c>
      <c r="I162" t="str">
        <f ca="1">IF(H162&lt;&gt;"",IF(H162&lt;&gt;0,H162/COUNTIFS('Days To Done'!$D$3:$D1160,"M",'Days To Done'!$H$3:$H1160,"&gt;="&amp;$B162,'Days To Done'!$H$3:$H1160,"&lt;="&amp;$C162),0),"")</f>
        <v/>
      </c>
      <c r="J162" t="str">
        <f ca="1">IF(B162&lt;=TODAY(),SUMIFS('Days To Done'!$I$3:$I1160,'Days To Done'!$D$3:$D1160,"L",'Days To Done'!$H$3:$H1160,"&gt;="&amp;$B162,'Days To Done'!$H$3:$H1160,"&lt;="&amp;$C162),"")</f>
        <v/>
      </c>
      <c r="K162" t="str">
        <f ca="1">IF(J162&lt;&gt;"",IF(J162&lt;&gt;0,J162/COUNTIFS('Days To Done'!$D$3:$D1160,"L",'Days To Done'!$H$3:$H1160,"&gt;="&amp;$B162,'Days To Done'!$H$3:$H1160,"&lt;="&amp;$C162),0),"")</f>
        <v/>
      </c>
      <c r="L162" t="str">
        <f ca="1">IF(B162&lt;=TODAY(),SUMIFS('Days To Done'!$I$3:$I1160,'Days To Done'!$D$3:$D1160,"XL",'Days To Done'!$H$3:$H1160,"&gt;="&amp;$B162,'Days To Done'!$H$3:$H1160,"&lt;="&amp;$C162),"")</f>
        <v/>
      </c>
      <c r="M162" t="str">
        <f ca="1">IF(L162&lt;&gt;"",IF(L162&lt;&gt;0,L162/COUNTIFS('Days To Done'!$D$3:$D1160,"XL",'Days To Done'!$H$3:$H1160,"&gt;="&amp;$B162,'Days To Done'!$H$3:$H1160,"&lt;="&amp;$C162),0),"")</f>
        <v/>
      </c>
    </row>
    <row r="163" spans="1:13" x14ac:dyDescent="0.25">
      <c r="A163" s="4">
        <f t="shared" si="2"/>
        <v>43926</v>
      </c>
      <c r="B163" s="4">
        <v>43926</v>
      </c>
      <c r="C163" s="4">
        <v>43932</v>
      </c>
      <c r="D163" t="str">
        <f ca="1">IF(B163&lt;=TODAY(),SUMIFS('Days To Done'!$I$3:$I1161,'Days To Done'!$D$3:$D1161,"XS",'Days To Done'!$H$3:$H1161,"&gt;="&amp;$B163,'Days To Done'!$H$3:$H1161,"&lt;="&amp;$C163),"")</f>
        <v/>
      </c>
      <c r="E163" t="str">
        <f ca="1">IF(D163&lt;&gt;"",IF(D163&lt;&gt;0,D163/COUNTIFS('Days To Done'!$D$3:$D1161,"XS",'Days To Done'!$H$3:$H1161,"&gt;="&amp;$B163,'Days To Done'!$H$3:$H1161,"&lt;="&amp;$C163),0),"")</f>
        <v/>
      </c>
      <c r="F163" t="str">
        <f ca="1">IF(B163&lt;=TODAY(),SUMIFS('Days To Done'!$I$3:$I1161,'Days To Done'!$D$3:$D1161,"S",'Days To Done'!$H$3:$H1161,"&gt;="&amp;$B163,'Days To Done'!$H$3:$H1161,"&lt;="&amp;$C163),"")</f>
        <v/>
      </c>
      <c r="G163" t="str">
        <f ca="1">IF(F163&lt;&gt;"",IF(F163&lt;&gt;0,F163/COUNTIFS('Days To Done'!$D$3:$D1161,"S",'Days To Done'!$H$3:$H1161,"&gt;="&amp;$B163,'Days To Done'!$H$3:$H1161,"&lt;="&amp;$C163),0),"")</f>
        <v/>
      </c>
      <c r="H163" t="str">
        <f ca="1">IF(B163&lt;=TODAY(),SUMIFS('Days To Done'!$I$3:$I1161,'Days To Done'!$D$3:$D1161,"M",'Days To Done'!$H$3:$H1161,"&gt;="&amp;$B163,'Days To Done'!$H$3:$H1161,"&lt;="&amp;$C163),"")</f>
        <v/>
      </c>
      <c r="I163" t="str">
        <f ca="1">IF(H163&lt;&gt;"",IF(H163&lt;&gt;0,H163/COUNTIFS('Days To Done'!$D$3:$D1161,"M",'Days To Done'!$H$3:$H1161,"&gt;="&amp;$B163,'Days To Done'!$H$3:$H1161,"&lt;="&amp;$C163),0),"")</f>
        <v/>
      </c>
      <c r="J163" t="str">
        <f ca="1">IF(B163&lt;=TODAY(),SUMIFS('Days To Done'!$I$3:$I1161,'Days To Done'!$D$3:$D1161,"L",'Days To Done'!$H$3:$H1161,"&gt;="&amp;$B163,'Days To Done'!$H$3:$H1161,"&lt;="&amp;$C163),"")</f>
        <v/>
      </c>
      <c r="K163" t="str">
        <f ca="1">IF(J163&lt;&gt;"",IF(J163&lt;&gt;0,J163/COUNTIFS('Days To Done'!$D$3:$D1161,"L",'Days To Done'!$H$3:$H1161,"&gt;="&amp;$B163,'Days To Done'!$H$3:$H1161,"&lt;="&amp;$C163),0),"")</f>
        <v/>
      </c>
      <c r="L163" t="str">
        <f ca="1">IF(B163&lt;=TODAY(),SUMIFS('Days To Done'!$I$3:$I1161,'Days To Done'!$D$3:$D1161,"XL",'Days To Done'!$H$3:$H1161,"&gt;="&amp;$B163,'Days To Done'!$H$3:$H1161,"&lt;="&amp;$C163),"")</f>
        <v/>
      </c>
      <c r="M163" t="str">
        <f ca="1">IF(L163&lt;&gt;"",IF(L163&lt;&gt;0,L163/COUNTIFS('Days To Done'!$D$3:$D1161,"XL",'Days To Done'!$H$3:$H1161,"&gt;="&amp;$B163,'Days To Done'!$H$3:$H1161,"&lt;="&amp;$C163),0),"")</f>
        <v/>
      </c>
    </row>
    <row r="164" spans="1:13" x14ac:dyDescent="0.25">
      <c r="A164" s="4">
        <f t="shared" si="2"/>
        <v>43933</v>
      </c>
      <c r="B164" s="4">
        <v>43933</v>
      </c>
      <c r="C164" s="4">
        <v>43939</v>
      </c>
      <c r="D164" t="str">
        <f ca="1">IF(B164&lt;=TODAY(),SUMIFS('Days To Done'!$I$3:$I1162,'Days To Done'!$D$3:$D1162,"XS",'Days To Done'!$H$3:$H1162,"&gt;="&amp;$B164,'Days To Done'!$H$3:$H1162,"&lt;="&amp;$C164),"")</f>
        <v/>
      </c>
      <c r="E164" t="str">
        <f ca="1">IF(D164&lt;&gt;"",IF(D164&lt;&gt;0,D164/COUNTIFS('Days To Done'!$D$3:$D1162,"XS",'Days To Done'!$H$3:$H1162,"&gt;="&amp;$B164,'Days To Done'!$H$3:$H1162,"&lt;="&amp;$C164),0),"")</f>
        <v/>
      </c>
      <c r="F164" t="str">
        <f ca="1">IF(B164&lt;=TODAY(),SUMIFS('Days To Done'!$I$3:$I1162,'Days To Done'!$D$3:$D1162,"S",'Days To Done'!$H$3:$H1162,"&gt;="&amp;$B164,'Days To Done'!$H$3:$H1162,"&lt;="&amp;$C164),"")</f>
        <v/>
      </c>
      <c r="G164" t="str">
        <f ca="1">IF(F164&lt;&gt;"",IF(F164&lt;&gt;0,F164/COUNTIFS('Days To Done'!$D$3:$D1162,"S",'Days To Done'!$H$3:$H1162,"&gt;="&amp;$B164,'Days To Done'!$H$3:$H1162,"&lt;="&amp;$C164),0),"")</f>
        <v/>
      </c>
      <c r="H164" t="str">
        <f ca="1">IF(B164&lt;=TODAY(),SUMIFS('Days To Done'!$I$3:$I1162,'Days To Done'!$D$3:$D1162,"M",'Days To Done'!$H$3:$H1162,"&gt;="&amp;$B164,'Days To Done'!$H$3:$H1162,"&lt;="&amp;$C164),"")</f>
        <v/>
      </c>
      <c r="I164" t="str">
        <f ca="1">IF(H164&lt;&gt;"",IF(H164&lt;&gt;0,H164/COUNTIFS('Days To Done'!$D$3:$D1162,"M",'Days To Done'!$H$3:$H1162,"&gt;="&amp;$B164,'Days To Done'!$H$3:$H1162,"&lt;="&amp;$C164),0),"")</f>
        <v/>
      </c>
      <c r="J164" t="str">
        <f ca="1">IF(B164&lt;=TODAY(),SUMIFS('Days To Done'!$I$3:$I1162,'Days To Done'!$D$3:$D1162,"L",'Days To Done'!$H$3:$H1162,"&gt;="&amp;$B164,'Days To Done'!$H$3:$H1162,"&lt;="&amp;$C164),"")</f>
        <v/>
      </c>
      <c r="K164" t="str">
        <f ca="1">IF(J164&lt;&gt;"",IF(J164&lt;&gt;0,J164/COUNTIFS('Days To Done'!$D$3:$D1162,"L",'Days To Done'!$H$3:$H1162,"&gt;="&amp;$B164,'Days To Done'!$H$3:$H1162,"&lt;="&amp;$C164),0),"")</f>
        <v/>
      </c>
      <c r="L164" t="str">
        <f ca="1">IF(B164&lt;=TODAY(),SUMIFS('Days To Done'!$I$3:$I1162,'Days To Done'!$D$3:$D1162,"XL",'Days To Done'!$H$3:$H1162,"&gt;="&amp;$B164,'Days To Done'!$H$3:$H1162,"&lt;="&amp;$C164),"")</f>
        <v/>
      </c>
      <c r="M164" t="str">
        <f ca="1">IF(L164&lt;&gt;"",IF(L164&lt;&gt;0,L164/COUNTIFS('Days To Done'!$D$3:$D1162,"XL",'Days To Done'!$H$3:$H1162,"&gt;="&amp;$B164,'Days To Done'!$H$3:$H1162,"&lt;="&amp;$C164),0),"")</f>
        <v/>
      </c>
    </row>
    <row r="165" spans="1:13" x14ac:dyDescent="0.25">
      <c r="A165" s="4">
        <f t="shared" si="2"/>
        <v>43940</v>
      </c>
      <c r="B165" s="4">
        <v>43940</v>
      </c>
      <c r="C165" s="4">
        <v>43946</v>
      </c>
      <c r="D165" t="str">
        <f ca="1">IF(B165&lt;=TODAY(),SUMIFS('Days To Done'!$I$3:$I1163,'Days To Done'!$D$3:$D1163,"XS",'Days To Done'!$H$3:$H1163,"&gt;="&amp;$B165,'Days To Done'!$H$3:$H1163,"&lt;="&amp;$C165),"")</f>
        <v/>
      </c>
      <c r="E165" t="str">
        <f ca="1">IF(D165&lt;&gt;"",IF(D165&lt;&gt;0,D165/COUNTIFS('Days To Done'!$D$3:$D1163,"XS",'Days To Done'!$H$3:$H1163,"&gt;="&amp;$B165,'Days To Done'!$H$3:$H1163,"&lt;="&amp;$C165),0),"")</f>
        <v/>
      </c>
      <c r="F165" t="str">
        <f ca="1">IF(B165&lt;=TODAY(),SUMIFS('Days To Done'!$I$3:$I1163,'Days To Done'!$D$3:$D1163,"S",'Days To Done'!$H$3:$H1163,"&gt;="&amp;$B165,'Days To Done'!$H$3:$H1163,"&lt;="&amp;$C165),"")</f>
        <v/>
      </c>
      <c r="G165" t="str">
        <f ca="1">IF(F165&lt;&gt;"",IF(F165&lt;&gt;0,F165/COUNTIFS('Days To Done'!$D$3:$D1163,"S",'Days To Done'!$H$3:$H1163,"&gt;="&amp;$B165,'Days To Done'!$H$3:$H1163,"&lt;="&amp;$C165),0),"")</f>
        <v/>
      </c>
      <c r="H165" t="str">
        <f ca="1">IF(B165&lt;=TODAY(),SUMIFS('Days To Done'!$I$3:$I1163,'Days To Done'!$D$3:$D1163,"M",'Days To Done'!$H$3:$H1163,"&gt;="&amp;$B165,'Days To Done'!$H$3:$H1163,"&lt;="&amp;$C165),"")</f>
        <v/>
      </c>
      <c r="I165" t="str">
        <f ca="1">IF(H165&lt;&gt;"",IF(H165&lt;&gt;0,H165/COUNTIFS('Days To Done'!$D$3:$D1163,"M",'Days To Done'!$H$3:$H1163,"&gt;="&amp;$B165,'Days To Done'!$H$3:$H1163,"&lt;="&amp;$C165),0),"")</f>
        <v/>
      </c>
      <c r="J165" t="str">
        <f ca="1">IF(B165&lt;=TODAY(),SUMIFS('Days To Done'!$I$3:$I1163,'Days To Done'!$D$3:$D1163,"L",'Days To Done'!$H$3:$H1163,"&gt;="&amp;$B165,'Days To Done'!$H$3:$H1163,"&lt;="&amp;$C165),"")</f>
        <v/>
      </c>
      <c r="K165" t="str">
        <f ca="1">IF(J165&lt;&gt;"",IF(J165&lt;&gt;0,J165/COUNTIFS('Days To Done'!$D$3:$D1163,"L",'Days To Done'!$H$3:$H1163,"&gt;="&amp;$B165,'Days To Done'!$H$3:$H1163,"&lt;="&amp;$C165),0),"")</f>
        <v/>
      </c>
      <c r="L165" t="str">
        <f ca="1">IF(B165&lt;=TODAY(),SUMIFS('Days To Done'!$I$3:$I1163,'Days To Done'!$D$3:$D1163,"XL",'Days To Done'!$H$3:$H1163,"&gt;="&amp;$B165,'Days To Done'!$H$3:$H1163,"&lt;="&amp;$C165),"")</f>
        <v/>
      </c>
      <c r="M165" t="str">
        <f ca="1">IF(L165&lt;&gt;"",IF(L165&lt;&gt;0,L165/COUNTIFS('Days To Done'!$D$3:$D1163,"XL",'Days To Done'!$H$3:$H1163,"&gt;="&amp;$B165,'Days To Done'!$H$3:$H1163,"&lt;="&amp;$C165),0),"")</f>
        <v/>
      </c>
    </row>
    <row r="166" spans="1:13" x14ac:dyDescent="0.25">
      <c r="A166" s="4">
        <f t="shared" si="2"/>
        <v>43947</v>
      </c>
      <c r="B166" s="4">
        <v>43947</v>
      </c>
      <c r="C166" s="4">
        <v>43953</v>
      </c>
      <c r="D166" t="str">
        <f ca="1">IF(B166&lt;=TODAY(),SUMIFS('Days To Done'!$I$3:$I1164,'Days To Done'!$D$3:$D1164,"XS",'Days To Done'!$H$3:$H1164,"&gt;="&amp;$B166,'Days To Done'!$H$3:$H1164,"&lt;="&amp;$C166),"")</f>
        <v/>
      </c>
      <c r="E166" t="str">
        <f ca="1">IF(D166&lt;&gt;"",IF(D166&lt;&gt;0,D166/COUNTIFS('Days To Done'!$D$3:$D1164,"XS",'Days To Done'!$H$3:$H1164,"&gt;="&amp;$B166,'Days To Done'!$H$3:$H1164,"&lt;="&amp;$C166),0),"")</f>
        <v/>
      </c>
      <c r="F166" t="str">
        <f ca="1">IF(B166&lt;=TODAY(),SUMIFS('Days To Done'!$I$3:$I1164,'Days To Done'!$D$3:$D1164,"S",'Days To Done'!$H$3:$H1164,"&gt;="&amp;$B166,'Days To Done'!$H$3:$H1164,"&lt;="&amp;$C166),"")</f>
        <v/>
      </c>
      <c r="G166" t="str">
        <f ca="1">IF(F166&lt;&gt;"",IF(F166&lt;&gt;0,F166/COUNTIFS('Days To Done'!$D$3:$D1164,"S",'Days To Done'!$H$3:$H1164,"&gt;="&amp;$B166,'Days To Done'!$H$3:$H1164,"&lt;="&amp;$C166),0),"")</f>
        <v/>
      </c>
      <c r="H166" t="str">
        <f ca="1">IF(B166&lt;=TODAY(),SUMIFS('Days To Done'!$I$3:$I1164,'Days To Done'!$D$3:$D1164,"M",'Days To Done'!$H$3:$H1164,"&gt;="&amp;$B166,'Days To Done'!$H$3:$H1164,"&lt;="&amp;$C166),"")</f>
        <v/>
      </c>
      <c r="I166" t="str">
        <f ca="1">IF(H166&lt;&gt;"",IF(H166&lt;&gt;0,H166/COUNTIFS('Days To Done'!$D$3:$D1164,"M",'Days To Done'!$H$3:$H1164,"&gt;="&amp;$B166,'Days To Done'!$H$3:$H1164,"&lt;="&amp;$C166),0),"")</f>
        <v/>
      </c>
      <c r="J166" t="str">
        <f ca="1">IF(B166&lt;=TODAY(),SUMIFS('Days To Done'!$I$3:$I1164,'Days To Done'!$D$3:$D1164,"L",'Days To Done'!$H$3:$H1164,"&gt;="&amp;$B166,'Days To Done'!$H$3:$H1164,"&lt;="&amp;$C166),"")</f>
        <v/>
      </c>
      <c r="K166" t="str">
        <f ca="1">IF(J166&lt;&gt;"",IF(J166&lt;&gt;0,J166/COUNTIFS('Days To Done'!$D$3:$D1164,"L",'Days To Done'!$H$3:$H1164,"&gt;="&amp;$B166,'Days To Done'!$H$3:$H1164,"&lt;="&amp;$C166),0),"")</f>
        <v/>
      </c>
      <c r="L166" t="str">
        <f ca="1">IF(B166&lt;=TODAY(),SUMIFS('Days To Done'!$I$3:$I1164,'Days To Done'!$D$3:$D1164,"XL",'Days To Done'!$H$3:$H1164,"&gt;="&amp;$B166,'Days To Done'!$H$3:$H1164,"&lt;="&amp;$C166),"")</f>
        <v/>
      </c>
      <c r="M166" t="str">
        <f ca="1">IF(L166&lt;&gt;"",IF(L166&lt;&gt;0,L166/COUNTIFS('Days To Done'!$D$3:$D1164,"XL",'Days To Done'!$H$3:$H1164,"&gt;="&amp;$B166,'Days To Done'!$H$3:$H1164,"&lt;="&amp;$C166),0),"")</f>
        <v/>
      </c>
    </row>
    <row r="167" spans="1:13" x14ac:dyDescent="0.25">
      <c r="A167" s="4">
        <f t="shared" si="2"/>
        <v>43954</v>
      </c>
      <c r="B167" s="4">
        <v>43954</v>
      </c>
      <c r="C167" s="4">
        <v>43960</v>
      </c>
      <c r="D167" t="str">
        <f ca="1">IF(B167&lt;=TODAY(),SUMIFS('Days To Done'!$I$3:$I1165,'Days To Done'!$D$3:$D1165,"XS",'Days To Done'!$H$3:$H1165,"&gt;="&amp;$B167,'Days To Done'!$H$3:$H1165,"&lt;="&amp;$C167),"")</f>
        <v/>
      </c>
      <c r="E167" t="str">
        <f ca="1">IF(D167&lt;&gt;"",IF(D167&lt;&gt;0,D167/COUNTIFS('Days To Done'!$D$3:$D1165,"XS",'Days To Done'!$H$3:$H1165,"&gt;="&amp;$B167,'Days To Done'!$H$3:$H1165,"&lt;="&amp;$C167),0),"")</f>
        <v/>
      </c>
      <c r="F167" t="str">
        <f ca="1">IF(B167&lt;=TODAY(),SUMIFS('Days To Done'!$I$3:$I1165,'Days To Done'!$D$3:$D1165,"S",'Days To Done'!$H$3:$H1165,"&gt;="&amp;$B167,'Days To Done'!$H$3:$H1165,"&lt;="&amp;$C167),"")</f>
        <v/>
      </c>
      <c r="G167" t="str">
        <f ca="1">IF(F167&lt;&gt;"",IF(F167&lt;&gt;0,F167/COUNTIFS('Days To Done'!$D$3:$D1165,"S",'Days To Done'!$H$3:$H1165,"&gt;="&amp;$B167,'Days To Done'!$H$3:$H1165,"&lt;="&amp;$C167),0),"")</f>
        <v/>
      </c>
      <c r="H167" t="str">
        <f ca="1">IF(B167&lt;=TODAY(),SUMIFS('Days To Done'!$I$3:$I1165,'Days To Done'!$D$3:$D1165,"M",'Days To Done'!$H$3:$H1165,"&gt;="&amp;$B167,'Days To Done'!$H$3:$H1165,"&lt;="&amp;$C167),"")</f>
        <v/>
      </c>
      <c r="I167" t="str">
        <f ca="1">IF(H167&lt;&gt;"",IF(H167&lt;&gt;0,H167/COUNTIFS('Days To Done'!$D$3:$D1165,"M",'Days To Done'!$H$3:$H1165,"&gt;="&amp;$B167,'Days To Done'!$H$3:$H1165,"&lt;="&amp;$C167),0),"")</f>
        <v/>
      </c>
      <c r="J167" t="str">
        <f ca="1">IF(B167&lt;=TODAY(),SUMIFS('Days To Done'!$I$3:$I1165,'Days To Done'!$D$3:$D1165,"L",'Days To Done'!$H$3:$H1165,"&gt;="&amp;$B167,'Days To Done'!$H$3:$H1165,"&lt;="&amp;$C167),"")</f>
        <v/>
      </c>
      <c r="K167" t="str">
        <f ca="1">IF(J167&lt;&gt;"",IF(J167&lt;&gt;0,J167/COUNTIFS('Days To Done'!$D$3:$D1165,"L",'Days To Done'!$H$3:$H1165,"&gt;="&amp;$B167,'Days To Done'!$H$3:$H1165,"&lt;="&amp;$C167),0),"")</f>
        <v/>
      </c>
      <c r="L167" t="str">
        <f ca="1">IF(B167&lt;=TODAY(),SUMIFS('Days To Done'!$I$3:$I1165,'Days To Done'!$D$3:$D1165,"XL",'Days To Done'!$H$3:$H1165,"&gt;="&amp;$B167,'Days To Done'!$H$3:$H1165,"&lt;="&amp;$C167),"")</f>
        <v/>
      </c>
      <c r="M167" t="str">
        <f ca="1">IF(L167&lt;&gt;"",IF(L167&lt;&gt;0,L167/COUNTIFS('Days To Done'!$D$3:$D1165,"XL",'Days To Done'!$H$3:$H1165,"&gt;="&amp;$B167,'Days To Done'!$H$3:$H1165,"&lt;="&amp;$C167),0),"")</f>
        <v/>
      </c>
    </row>
    <row r="168" spans="1:13" x14ac:dyDescent="0.25">
      <c r="A168" s="4">
        <f t="shared" si="2"/>
        <v>43961</v>
      </c>
      <c r="B168" s="4">
        <v>43961</v>
      </c>
      <c r="C168" s="4">
        <v>43967</v>
      </c>
      <c r="D168" t="str">
        <f ca="1">IF(B168&lt;=TODAY(),SUMIFS('Days To Done'!$I$3:$I1166,'Days To Done'!$D$3:$D1166,"XS",'Days To Done'!$H$3:$H1166,"&gt;="&amp;$B168,'Days To Done'!$H$3:$H1166,"&lt;="&amp;$C168),"")</f>
        <v/>
      </c>
      <c r="E168" t="str">
        <f ca="1">IF(D168&lt;&gt;"",IF(D168&lt;&gt;0,D168/COUNTIFS('Days To Done'!$D$3:$D1166,"XS",'Days To Done'!$H$3:$H1166,"&gt;="&amp;$B168,'Days To Done'!$H$3:$H1166,"&lt;="&amp;$C168),0),"")</f>
        <v/>
      </c>
      <c r="F168" t="str">
        <f ca="1">IF(B168&lt;=TODAY(),SUMIFS('Days To Done'!$I$3:$I1166,'Days To Done'!$D$3:$D1166,"S",'Days To Done'!$H$3:$H1166,"&gt;="&amp;$B168,'Days To Done'!$H$3:$H1166,"&lt;="&amp;$C168),"")</f>
        <v/>
      </c>
      <c r="G168" t="str">
        <f ca="1">IF(F168&lt;&gt;"",IF(F168&lt;&gt;0,F168/COUNTIFS('Days To Done'!$D$3:$D1166,"S",'Days To Done'!$H$3:$H1166,"&gt;="&amp;$B168,'Days To Done'!$H$3:$H1166,"&lt;="&amp;$C168),0),"")</f>
        <v/>
      </c>
      <c r="H168" t="str">
        <f ca="1">IF(B168&lt;=TODAY(),SUMIFS('Days To Done'!$I$3:$I1166,'Days To Done'!$D$3:$D1166,"M",'Days To Done'!$H$3:$H1166,"&gt;="&amp;$B168,'Days To Done'!$H$3:$H1166,"&lt;="&amp;$C168),"")</f>
        <v/>
      </c>
      <c r="I168" t="str">
        <f ca="1">IF(H168&lt;&gt;"",IF(H168&lt;&gt;0,H168/COUNTIFS('Days To Done'!$D$3:$D1166,"M",'Days To Done'!$H$3:$H1166,"&gt;="&amp;$B168,'Days To Done'!$H$3:$H1166,"&lt;="&amp;$C168),0),"")</f>
        <v/>
      </c>
      <c r="J168" t="str">
        <f ca="1">IF(B168&lt;=TODAY(),SUMIFS('Days To Done'!$I$3:$I1166,'Days To Done'!$D$3:$D1166,"L",'Days To Done'!$H$3:$H1166,"&gt;="&amp;$B168,'Days To Done'!$H$3:$H1166,"&lt;="&amp;$C168),"")</f>
        <v/>
      </c>
      <c r="K168" t="str">
        <f ca="1">IF(J168&lt;&gt;"",IF(J168&lt;&gt;0,J168/COUNTIFS('Days To Done'!$D$3:$D1166,"L",'Days To Done'!$H$3:$H1166,"&gt;="&amp;$B168,'Days To Done'!$H$3:$H1166,"&lt;="&amp;$C168),0),"")</f>
        <v/>
      </c>
      <c r="L168" t="str">
        <f ca="1">IF(B168&lt;=TODAY(),SUMIFS('Days To Done'!$I$3:$I1166,'Days To Done'!$D$3:$D1166,"XL",'Days To Done'!$H$3:$H1166,"&gt;="&amp;$B168,'Days To Done'!$H$3:$H1166,"&lt;="&amp;$C168),"")</f>
        <v/>
      </c>
      <c r="M168" t="str">
        <f ca="1">IF(L168&lt;&gt;"",IF(L168&lt;&gt;0,L168/COUNTIFS('Days To Done'!$D$3:$D1166,"XL",'Days To Done'!$H$3:$H1166,"&gt;="&amp;$B168,'Days To Done'!$H$3:$H1166,"&lt;="&amp;$C168),0),"")</f>
        <v/>
      </c>
    </row>
    <row r="169" spans="1:13" x14ac:dyDescent="0.25">
      <c r="A169" s="4">
        <f t="shared" si="2"/>
        <v>43968</v>
      </c>
      <c r="B169" s="4">
        <v>43968</v>
      </c>
      <c r="C169" s="4">
        <v>43974</v>
      </c>
      <c r="D169" t="str">
        <f ca="1">IF(B169&lt;=TODAY(),SUMIFS('Days To Done'!$I$3:$I1167,'Days To Done'!$D$3:$D1167,"XS",'Days To Done'!$H$3:$H1167,"&gt;="&amp;$B169,'Days To Done'!$H$3:$H1167,"&lt;="&amp;$C169),"")</f>
        <v/>
      </c>
      <c r="E169" t="str">
        <f ca="1">IF(D169&lt;&gt;"",IF(D169&lt;&gt;0,D169/COUNTIFS('Days To Done'!$D$3:$D1167,"XS",'Days To Done'!$H$3:$H1167,"&gt;="&amp;$B169,'Days To Done'!$H$3:$H1167,"&lt;="&amp;$C169),0),"")</f>
        <v/>
      </c>
      <c r="F169" t="str">
        <f ca="1">IF(B169&lt;=TODAY(),SUMIFS('Days To Done'!$I$3:$I1167,'Days To Done'!$D$3:$D1167,"S",'Days To Done'!$H$3:$H1167,"&gt;="&amp;$B169,'Days To Done'!$H$3:$H1167,"&lt;="&amp;$C169),"")</f>
        <v/>
      </c>
      <c r="G169" t="str">
        <f ca="1">IF(F169&lt;&gt;"",IF(F169&lt;&gt;0,F169/COUNTIFS('Days To Done'!$D$3:$D1167,"S",'Days To Done'!$H$3:$H1167,"&gt;="&amp;$B169,'Days To Done'!$H$3:$H1167,"&lt;="&amp;$C169),0),"")</f>
        <v/>
      </c>
      <c r="H169" t="str">
        <f ca="1">IF(B169&lt;=TODAY(),SUMIFS('Days To Done'!$I$3:$I1167,'Days To Done'!$D$3:$D1167,"M",'Days To Done'!$H$3:$H1167,"&gt;="&amp;$B169,'Days To Done'!$H$3:$H1167,"&lt;="&amp;$C169),"")</f>
        <v/>
      </c>
      <c r="I169" t="str">
        <f ca="1">IF(H169&lt;&gt;"",IF(H169&lt;&gt;0,H169/COUNTIFS('Days To Done'!$D$3:$D1167,"M",'Days To Done'!$H$3:$H1167,"&gt;="&amp;$B169,'Days To Done'!$H$3:$H1167,"&lt;="&amp;$C169),0),"")</f>
        <v/>
      </c>
      <c r="J169" t="str">
        <f ca="1">IF(B169&lt;=TODAY(),SUMIFS('Days To Done'!$I$3:$I1167,'Days To Done'!$D$3:$D1167,"L",'Days To Done'!$H$3:$H1167,"&gt;="&amp;$B169,'Days To Done'!$H$3:$H1167,"&lt;="&amp;$C169),"")</f>
        <v/>
      </c>
      <c r="K169" t="str">
        <f ca="1">IF(J169&lt;&gt;"",IF(J169&lt;&gt;0,J169/COUNTIFS('Days To Done'!$D$3:$D1167,"L",'Days To Done'!$H$3:$H1167,"&gt;="&amp;$B169,'Days To Done'!$H$3:$H1167,"&lt;="&amp;$C169),0),"")</f>
        <v/>
      </c>
      <c r="L169" t="str">
        <f ca="1">IF(B169&lt;=TODAY(),SUMIFS('Days To Done'!$I$3:$I1167,'Days To Done'!$D$3:$D1167,"XL",'Days To Done'!$H$3:$H1167,"&gt;="&amp;$B169,'Days To Done'!$H$3:$H1167,"&lt;="&amp;$C169),"")</f>
        <v/>
      </c>
      <c r="M169" t="str">
        <f ca="1">IF(L169&lt;&gt;"",IF(L169&lt;&gt;0,L169/COUNTIFS('Days To Done'!$D$3:$D1167,"XL",'Days To Done'!$H$3:$H1167,"&gt;="&amp;$B169,'Days To Done'!$H$3:$H1167,"&lt;="&amp;$C169),0),"")</f>
        <v/>
      </c>
    </row>
    <row r="170" spans="1:13" x14ac:dyDescent="0.25">
      <c r="A170" s="4">
        <f t="shared" si="2"/>
        <v>43975</v>
      </c>
      <c r="B170" s="4">
        <v>43975</v>
      </c>
      <c r="C170" s="4">
        <v>43981</v>
      </c>
      <c r="D170" t="str">
        <f ca="1">IF(B170&lt;=TODAY(),SUMIFS('Days To Done'!$I$3:$I1168,'Days To Done'!$D$3:$D1168,"XS",'Days To Done'!$H$3:$H1168,"&gt;="&amp;$B170,'Days To Done'!$H$3:$H1168,"&lt;="&amp;$C170),"")</f>
        <v/>
      </c>
      <c r="E170" t="str">
        <f ca="1">IF(D170&lt;&gt;"",IF(D170&lt;&gt;0,D170/COUNTIFS('Days To Done'!$D$3:$D1168,"XS",'Days To Done'!$H$3:$H1168,"&gt;="&amp;$B170,'Days To Done'!$H$3:$H1168,"&lt;="&amp;$C170),0),"")</f>
        <v/>
      </c>
      <c r="F170" t="str">
        <f ca="1">IF(B170&lt;=TODAY(),SUMIFS('Days To Done'!$I$3:$I1168,'Days To Done'!$D$3:$D1168,"S",'Days To Done'!$H$3:$H1168,"&gt;="&amp;$B170,'Days To Done'!$H$3:$H1168,"&lt;="&amp;$C170),"")</f>
        <v/>
      </c>
      <c r="G170" t="str">
        <f ca="1">IF(F170&lt;&gt;"",IF(F170&lt;&gt;0,F170/COUNTIFS('Days To Done'!$D$3:$D1168,"S",'Days To Done'!$H$3:$H1168,"&gt;="&amp;$B170,'Days To Done'!$H$3:$H1168,"&lt;="&amp;$C170),0),"")</f>
        <v/>
      </c>
      <c r="H170" t="str">
        <f ca="1">IF(B170&lt;=TODAY(),SUMIFS('Days To Done'!$I$3:$I1168,'Days To Done'!$D$3:$D1168,"M",'Days To Done'!$H$3:$H1168,"&gt;="&amp;$B170,'Days To Done'!$H$3:$H1168,"&lt;="&amp;$C170),"")</f>
        <v/>
      </c>
      <c r="I170" t="str">
        <f ca="1">IF(H170&lt;&gt;"",IF(H170&lt;&gt;0,H170/COUNTIFS('Days To Done'!$D$3:$D1168,"M",'Days To Done'!$H$3:$H1168,"&gt;="&amp;$B170,'Days To Done'!$H$3:$H1168,"&lt;="&amp;$C170),0),"")</f>
        <v/>
      </c>
      <c r="J170" t="str">
        <f ca="1">IF(B170&lt;=TODAY(),SUMIFS('Days To Done'!$I$3:$I1168,'Days To Done'!$D$3:$D1168,"L",'Days To Done'!$H$3:$H1168,"&gt;="&amp;$B170,'Days To Done'!$H$3:$H1168,"&lt;="&amp;$C170),"")</f>
        <v/>
      </c>
      <c r="K170" t="str">
        <f ca="1">IF(J170&lt;&gt;"",IF(J170&lt;&gt;0,J170/COUNTIFS('Days To Done'!$D$3:$D1168,"L",'Days To Done'!$H$3:$H1168,"&gt;="&amp;$B170,'Days To Done'!$H$3:$H1168,"&lt;="&amp;$C170),0),"")</f>
        <v/>
      </c>
      <c r="L170" t="str">
        <f ca="1">IF(B170&lt;=TODAY(),SUMIFS('Days To Done'!$I$3:$I1168,'Days To Done'!$D$3:$D1168,"XL",'Days To Done'!$H$3:$H1168,"&gt;="&amp;$B170,'Days To Done'!$H$3:$H1168,"&lt;="&amp;$C170),"")</f>
        <v/>
      </c>
      <c r="M170" t="str">
        <f ca="1">IF(L170&lt;&gt;"",IF(L170&lt;&gt;0,L170/COUNTIFS('Days To Done'!$D$3:$D1168,"XL",'Days To Done'!$H$3:$H1168,"&gt;="&amp;$B170,'Days To Done'!$H$3:$H1168,"&lt;="&amp;$C170),0),"")</f>
        <v/>
      </c>
    </row>
    <row r="171" spans="1:13" x14ac:dyDescent="0.25">
      <c r="A171" s="4">
        <f t="shared" si="2"/>
        <v>43982</v>
      </c>
      <c r="B171" s="4">
        <v>43982</v>
      </c>
      <c r="C171" s="4">
        <v>43988</v>
      </c>
      <c r="D171" t="str">
        <f ca="1">IF(B171&lt;=TODAY(),SUMIFS('Days To Done'!$I$3:$I1169,'Days To Done'!$D$3:$D1169,"XS",'Days To Done'!$H$3:$H1169,"&gt;="&amp;$B171,'Days To Done'!$H$3:$H1169,"&lt;="&amp;$C171),"")</f>
        <v/>
      </c>
      <c r="E171" t="str">
        <f ca="1">IF(D171&lt;&gt;"",IF(D171&lt;&gt;0,D171/COUNTIFS('Days To Done'!$D$3:$D1169,"XS",'Days To Done'!$H$3:$H1169,"&gt;="&amp;$B171,'Days To Done'!$H$3:$H1169,"&lt;="&amp;$C171),0),"")</f>
        <v/>
      </c>
      <c r="F171" t="str">
        <f ca="1">IF(B171&lt;=TODAY(),SUMIFS('Days To Done'!$I$3:$I1169,'Days To Done'!$D$3:$D1169,"S",'Days To Done'!$H$3:$H1169,"&gt;="&amp;$B171,'Days To Done'!$H$3:$H1169,"&lt;="&amp;$C171),"")</f>
        <v/>
      </c>
      <c r="G171" t="str">
        <f ca="1">IF(F171&lt;&gt;"",IF(F171&lt;&gt;0,F171/COUNTIFS('Days To Done'!$D$3:$D1169,"S",'Days To Done'!$H$3:$H1169,"&gt;="&amp;$B171,'Days To Done'!$H$3:$H1169,"&lt;="&amp;$C171),0),"")</f>
        <v/>
      </c>
      <c r="H171" t="str">
        <f ca="1">IF(B171&lt;=TODAY(),SUMIFS('Days To Done'!$I$3:$I1169,'Days To Done'!$D$3:$D1169,"M",'Days To Done'!$H$3:$H1169,"&gt;="&amp;$B171,'Days To Done'!$H$3:$H1169,"&lt;="&amp;$C171),"")</f>
        <v/>
      </c>
      <c r="I171" t="str">
        <f ca="1">IF(H171&lt;&gt;"",IF(H171&lt;&gt;0,H171/COUNTIFS('Days To Done'!$D$3:$D1169,"M",'Days To Done'!$H$3:$H1169,"&gt;="&amp;$B171,'Days To Done'!$H$3:$H1169,"&lt;="&amp;$C171),0),"")</f>
        <v/>
      </c>
      <c r="J171" t="str">
        <f ca="1">IF(B171&lt;=TODAY(),SUMIFS('Days To Done'!$I$3:$I1169,'Days To Done'!$D$3:$D1169,"L",'Days To Done'!$H$3:$H1169,"&gt;="&amp;$B171,'Days To Done'!$H$3:$H1169,"&lt;="&amp;$C171),"")</f>
        <v/>
      </c>
      <c r="K171" t="str">
        <f ca="1">IF(J171&lt;&gt;"",IF(J171&lt;&gt;0,J171/COUNTIFS('Days To Done'!$D$3:$D1169,"L",'Days To Done'!$H$3:$H1169,"&gt;="&amp;$B171,'Days To Done'!$H$3:$H1169,"&lt;="&amp;$C171),0),"")</f>
        <v/>
      </c>
      <c r="L171" t="str">
        <f ca="1">IF(B171&lt;=TODAY(),SUMIFS('Days To Done'!$I$3:$I1169,'Days To Done'!$D$3:$D1169,"XL",'Days To Done'!$H$3:$H1169,"&gt;="&amp;$B171,'Days To Done'!$H$3:$H1169,"&lt;="&amp;$C171),"")</f>
        <v/>
      </c>
      <c r="M171" t="str">
        <f ca="1">IF(L171&lt;&gt;"",IF(L171&lt;&gt;0,L171/COUNTIFS('Days To Done'!$D$3:$D1169,"XL",'Days To Done'!$H$3:$H1169,"&gt;="&amp;$B171,'Days To Done'!$H$3:$H1169,"&lt;="&amp;$C171),0),"")</f>
        <v/>
      </c>
    </row>
    <row r="172" spans="1:13" x14ac:dyDescent="0.25">
      <c r="A172" s="4">
        <f t="shared" si="2"/>
        <v>43989</v>
      </c>
      <c r="B172" s="4">
        <v>43989</v>
      </c>
      <c r="C172" s="4">
        <v>43995</v>
      </c>
      <c r="D172" t="str">
        <f ca="1">IF(B172&lt;=TODAY(),SUMIFS('Days To Done'!$I$3:$I1170,'Days To Done'!$D$3:$D1170,"XS",'Days To Done'!$H$3:$H1170,"&gt;="&amp;$B172,'Days To Done'!$H$3:$H1170,"&lt;="&amp;$C172),"")</f>
        <v/>
      </c>
      <c r="E172" t="str">
        <f ca="1">IF(D172&lt;&gt;"",IF(D172&lt;&gt;0,D172/COUNTIFS('Days To Done'!$D$3:$D1170,"XS",'Days To Done'!$H$3:$H1170,"&gt;="&amp;$B172,'Days To Done'!$H$3:$H1170,"&lt;="&amp;$C172),0),"")</f>
        <v/>
      </c>
      <c r="F172" t="str">
        <f ca="1">IF(B172&lt;=TODAY(),SUMIFS('Days To Done'!$I$3:$I1170,'Days To Done'!$D$3:$D1170,"S",'Days To Done'!$H$3:$H1170,"&gt;="&amp;$B172,'Days To Done'!$H$3:$H1170,"&lt;="&amp;$C172),"")</f>
        <v/>
      </c>
      <c r="G172" t="str">
        <f ca="1">IF(F172&lt;&gt;"",IF(F172&lt;&gt;0,F172/COUNTIFS('Days To Done'!$D$3:$D1170,"S",'Days To Done'!$H$3:$H1170,"&gt;="&amp;$B172,'Days To Done'!$H$3:$H1170,"&lt;="&amp;$C172),0),"")</f>
        <v/>
      </c>
      <c r="H172" t="str">
        <f ca="1">IF(B172&lt;=TODAY(),SUMIFS('Days To Done'!$I$3:$I1170,'Days To Done'!$D$3:$D1170,"M",'Days To Done'!$H$3:$H1170,"&gt;="&amp;$B172,'Days To Done'!$H$3:$H1170,"&lt;="&amp;$C172),"")</f>
        <v/>
      </c>
      <c r="I172" t="str">
        <f ca="1">IF(H172&lt;&gt;"",IF(H172&lt;&gt;0,H172/COUNTIFS('Days To Done'!$D$3:$D1170,"M",'Days To Done'!$H$3:$H1170,"&gt;="&amp;$B172,'Days To Done'!$H$3:$H1170,"&lt;="&amp;$C172),0),"")</f>
        <v/>
      </c>
      <c r="J172" t="str">
        <f ca="1">IF(B172&lt;=TODAY(),SUMIFS('Days To Done'!$I$3:$I1170,'Days To Done'!$D$3:$D1170,"L",'Days To Done'!$H$3:$H1170,"&gt;="&amp;$B172,'Days To Done'!$H$3:$H1170,"&lt;="&amp;$C172),"")</f>
        <v/>
      </c>
      <c r="K172" t="str">
        <f ca="1">IF(J172&lt;&gt;"",IF(J172&lt;&gt;0,J172/COUNTIFS('Days To Done'!$D$3:$D1170,"L",'Days To Done'!$H$3:$H1170,"&gt;="&amp;$B172,'Days To Done'!$H$3:$H1170,"&lt;="&amp;$C172),0),"")</f>
        <v/>
      </c>
      <c r="L172" t="str">
        <f ca="1">IF(B172&lt;=TODAY(),SUMIFS('Days To Done'!$I$3:$I1170,'Days To Done'!$D$3:$D1170,"XL",'Days To Done'!$H$3:$H1170,"&gt;="&amp;$B172,'Days To Done'!$H$3:$H1170,"&lt;="&amp;$C172),"")</f>
        <v/>
      </c>
      <c r="M172" t="str">
        <f ca="1">IF(L172&lt;&gt;"",IF(L172&lt;&gt;0,L172/COUNTIFS('Days To Done'!$D$3:$D1170,"XL",'Days To Done'!$H$3:$H1170,"&gt;="&amp;$B172,'Days To Done'!$H$3:$H1170,"&lt;="&amp;$C172),0),"")</f>
        <v/>
      </c>
    </row>
    <row r="173" spans="1:13" x14ac:dyDescent="0.25">
      <c r="A173" s="4">
        <f t="shared" si="2"/>
        <v>43996</v>
      </c>
      <c r="B173" s="4">
        <v>43996</v>
      </c>
      <c r="C173" s="4">
        <v>44002</v>
      </c>
      <c r="D173" t="str">
        <f ca="1">IF(B173&lt;=TODAY(),SUMIFS('Days To Done'!$I$3:$I1171,'Days To Done'!$D$3:$D1171,"XS",'Days To Done'!$H$3:$H1171,"&gt;="&amp;$B173,'Days To Done'!$H$3:$H1171,"&lt;="&amp;$C173),"")</f>
        <v/>
      </c>
      <c r="E173" t="str">
        <f ca="1">IF(D173&lt;&gt;"",IF(D173&lt;&gt;0,D173/COUNTIFS('Days To Done'!$D$3:$D1171,"XS",'Days To Done'!$H$3:$H1171,"&gt;="&amp;$B173,'Days To Done'!$H$3:$H1171,"&lt;="&amp;$C173),0),"")</f>
        <v/>
      </c>
      <c r="F173" t="str">
        <f ca="1">IF(B173&lt;=TODAY(),SUMIFS('Days To Done'!$I$3:$I1171,'Days To Done'!$D$3:$D1171,"S",'Days To Done'!$H$3:$H1171,"&gt;="&amp;$B173,'Days To Done'!$H$3:$H1171,"&lt;="&amp;$C173),"")</f>
        <v/>
      </c>
      <c r="G173" t="str">
        <f ca="1">IF(F173&lt;&gt;"",IF(F173&lt;&gt;0,F173/COUNTIFS('Days To Done'!$D$3:$D1171,"S",'Days To Done'!$H$3:$H1171,"&gt;="&amp;$B173,'Days To Done'!$H$3:$H1171,"&lt;="&amp;$C173),0),"")</f>
        <v/>
      </c>
      <c r="H173" t="str">
        <f ca="1">IF(B173&lt;=TODAY(),SUMIFS('Days To Done'!$I$3:$I1171,'Days To Done'!$D$3:$D1171,"M",'Days To Done'!$H$3:$H1171,"&gt;="&amp;$B173,'Days To Done'!$H$3:$H1171,"&lt;="&amp;$C173),"")</f>
        <v/>
      </c>
      <c r="I173" t="str">
        <f ca="1">IF(H173&lt;&gt;"",IF(H173&lt;&gt;0,H173/COUNTIFS('Days To Done'!$D$3:$D1171,"M",'Days To Done'!$H$3:$H1171,"&gt;="&amp;$B173,'Days To Done'!$H$3:$H1171,"&lt;="&amp;$C173),0),"")</f>
        <v/>
      </c>
      <c r="J173" t="str">
        <f ca="1">IF(B173&lt;=TODAY(),SUMIFS('Days To Done'!$I$3:$I1171,'Days To Done'!$D$3:$D1171,"L",'Days To Done'!$H$3:$H1171,"&gt;="&amp;$B173,'Days To Done'!$H$3:$H1171,"&lt;="&amp;$C173),"")</f>
        <v/>
      </c>
      <c r="K173" t="str">
        <f ca="1">IF(J173&lt;&gt;"",IF(J173&lt;&gt;0,J173/COUNTIFS('Days To Done'!$D$3:$D1171,"L",'Days To Done'!$H$3:$H1171,"&gt;="&amp;$B173,'Days To Done'!$H$3:$H1171,"&lt;="&amp;$C173),0),"")</f>
        <v/>
      </c>
      <c r="L173" t="str">
        <f ca="1">IF(B173&lt;=TODAY(),SUMIFS('Days To Done'!$I$3:$I1171,'Days To Done'!$D$3:$D1171,"XL",'Days To Done'!$H$3:$H1171,"&gt;="&amp;$B173,'Days To Done'!$H$3:$H1171,"&lt;="&amp;$C173),"")</f>
        <v/>
      </c>
      <c r="M173" t="str">
        <f ca="1">IF(L173&lt;&gt;"",IF(L173&lt;&gt;0,L173/COUNTIFS('Days To Done'!$D$3:$D1171,"XL",'Days To Done'!$H$3:$H1171,"&gt;="&amp;$B173,'Days To Done'!$H$3:$H1171,"&lt;="&amp;$C173),0),"")</f>
        <v/>
      </c>
    </row>
    <row r="174" spans="1:13" x14ac:dyDescent="0.25">
      <c r="A174" s="4">
        <f t="shared" si="2"/>
        <v>44003</v>
      </c>
      <c r="B174" s="4">
        <v>44003</v>
      </c>
      <c r="C174" s="4">
        <v>44009</v>
      </c>
      <c r="D174" t="str">
        <f ca="1">IF(B174&lt;=TODAY(),SUMIFS('Days To Done'!$I$3:$I1172,'Days To Done'!$D$3:$D1172,"XS",'Days To Done'!$H$3:$H1172,"&gt;="&amp;$B174,'Days To Done'!$H$3:$H1172,"&lt;="&amp;$C174),"")</f>
        <v/>
      </c>
      <c r="E174" t="str">
        <f ca="1">IF(D174&lt;&gt;"",IF(D174&lt;&gt;0,D174/COUNTIFS('Days To Done'!$D$3:$D1172,"XS",'Days To Done'!$H$3:$H1172,"&gt;="&amp;$B174,'Days To Done'!$H$3:$H1172,"&lt;="&amp;$C174),0),"")</f>
        <v/>
      </c>
      <c r="F174" t="str">
        <f ca="1">IF(B174&lt;=TODAY(),SUMIFS('Days To Done'!$I$3:$I1172,'Days To Done'!$D$3:$D1172,"S",'Days To Done'!$H$3:$H1172,"&gt;="&amp;$B174,'Days To Done'!$H$3:$H1172,"&lt;="&amp;$C174),"")</f>
        <v/>
      </c>
      <c r="G174" t="str">
        <f ca="1">IF(F174&lt;&gt;"",IF(F174&lt;&gt;0,F174/COUNTIFS('Days To Done'!$D$3:$D1172,"S",'Days To Done'!$H$3:$H1172,"&gt;="&amp;$B174,'Days To Done'!$H$3:$H1172,"&lt;="&amp;$C174),0),"")</f>
        <v/>
      </c>
      <c r="H174" t="str">
        <f ca="1">IF(B174&lt;=TODAY(),SUMIFS('Days To Done'!$I$3:$I1172,'Days To Done'!$D$3:$D1172,"M",'Days To Done'!$H$3:$H1172,"&gt;="&amp;$B174,'Days To Done'!$H$3:$H1172,"&lt;="&amp;$C174),"")</f>
        <v/>
      </c>
      <c r="I174" t="str">
        <f ca="1">IF(H174&lt;&gt;"",IF(H174&lt;&gt;0,H174/COUNTIFS('Days To Done'!$D$3:$D1172,"M",'Days To Done'!$H$3:$H1172,"&gt;="&amp;$B174,'Days To Done'!$H$3:$H1172,"&lt;="&amp;$C174),0),"")</f>
        <v/>
      </c>
      <c r="J174" t="str">
        <f ca="1">IF(B174&lt;=TODAY(),SUMIFS('Days To Done'!$I$3:$I1172,'Days To Done'!$D$3:$D1172,"L",'Days To Done'!$H$3:$H1172,"&gt;="&amp;$B174,'Days To Done'!$H$3:$H1172,"&lt;="&amp;$C174),"")</f>
        <v/>
      </c>
      <c r="K174" t="str">
        <f ca="1">IF(J174&lt;&gt;"",IF(J174&lt;&gt;0,J174/COUNTIFS('Days To Done'!$D$3:$D1172,"L",'Days To Done'!$H$3:$H1172,"&gt;="&amp;$B174,'Days To Done'!$H$3:$H1172,"&lt;="&amp;$C174),0),"")</f>
        <v/>
      </c>
      <c r="L174" t="str">
        <f ca="1">IF(B174&lt;=TODAY(),SUMIFS('Days To Done'!$I$3:$I1172,'Days To Done'!$D$3:$D1172,"XL",'Days To Done'!$H$3:$H1172,"&gt;="&amp;$B174,'Days To Done'!$H$3:$H1172,"&lt;="&amp;$C174),"")</f>
        <v/>
      </c>
      <c r="M174" t="str">
        <f ca="1">IF(L174&lt;&gt;"",IF(L174&lt;&gt;0,L174/COUNTIFS('Days To Done'!$D$3:$D1172,"XL",'Days To Done'!$H$3:$H1172,"&gt;="&amp;$B174,'Days To Done'!$H$3:$H1172,"&lt;="&amp;$C174),0),"")</f>
        <v/>
      </c>
    </row>
    <row r="175" spans="1:13" x14ac:dyDescent="0.25">
      <c r="A175" s="4">
        <f t="shared" si="2"/>
        <v>44010</v>
      </c>
      <c r="B175" s="4">
        <v>44010</v>
      </c>
      <c r="C175" s="4">
        <v>44016</v>
      </c>
      <c r="D175" t="str">
        <f ca="1">IF(B175&lt;=TODAY(),SUMIFS('Days To Done'!$I$3:$I1173,'Days To Done'!$D$3:$D1173,"XS",'Days To Done'!$H$3:$H1173,"&gt;="&amp;$B175,'Days To Done'!$H$3:$H1173,"&lt;="&amp;$C175),"")</f>
        <v/>
      </c>
      <c r="E175" t="str">
        <f ca="1">IF(D175&lt;&gt;"",IF(D175&lt;&gt;0,D175/COUNTIFS('Days To Done'!$D$3:$D1173,"XS",'Days To Done'!$H$3:$H1173,"&gt;="&amp;$B175,'Days To Done'!$H$3:$H1173,"&lt;="&amp;$C175),0),"")</f>
        <v/>
      </c>
      <c r="F175" t="str">
        <f ca="1">IF(B175&lt;=TODAY(),SUMIFS('Days To Done'!$I$3:$I1173,'Days To Done'!$D$3:$D1173,"S",'Days To Done'!$H$3:$H1173,"&gt;="&amp;$B175,'Days To Done'!$H$3:$H1173,"&lt;="&amp;$C175),"")</f>
        <v/>
      </c>
      <c r="G175" t="str">
        <f ca="1">IF(F175&lt;&gt;"",IF(F175&lt;&gt;0,F175/COUNTIFS('Days To Done'!$D$3:$D1173,"S",'Days To Done'!$H$3:$H1173,"&gt;="&amp;$B175,'Days To Done'!$H$3:$H1173,"&lt;="&amp;$C175),0),"")</f>
        <v/>
      </c>
      <c r="H175" t="str">
        <f ca="1">IF(B175&lt;=TODAY(),SUMIFS('Days To Done'!$I$3:$I1173,'Days To Done'!$D$3:$D1173,"M",'Days To Done'!$H$3:$H1173,"&gt;="&amp;$B175,'Days To Done'!$H$3:$H1173,"&lt;="&amp;$C175),"")</f>
        <v/>
      </c>
      <c r="I175" t="str">
        <f ca="1">IF(H175&lt;&gt;"",IF(H175&lt;&gt;0,H175/COUNTIFS('Days To Done'!$D$3:$D1173,"M",'Days To Done'!$H$3:$H1173,"&gt;="&amp;$B175,'Days To Done'!$H$3:$H1173,"&lt;="&amp;$C175),0),"")</f>
        <v/>
      </c>
      <c r="J175" t="str">
        <f ca="1">IF(B175&lt;=TODAY(),SUMIFS('Days To Done'!$I$3:$I1173,'Days To Done'!$D$3:$D1173,"L",'Days To Done'!$H$3:$H1173,"&gt;="&amp;$B175,'Days To Done'!$H$3:$H1173,"&lt;="&amp;$C175),"")</f>
        <v/>
      </c>
      <c r="K175" t="str">
        <f ca="1">IF(J175&lt;&gt;"",IF(J175&lt;&gt;0,J175/COUNTIFS('Days To Done'!$D$3:$D1173,"L",'Days To Done'!$H$3:$H1173,"&gt;="&amp;$B175,'Days To Done'!$H$3:$H1173,"&lt;="&amp;$C175),0),"")</f>
        <v/>
      </c>
      <c r="L175" t="str">
        <f ca="1">IF(B175&lt;=TODAY(),SUMIFS('Days To Done'!$I$3:$I1173,'Days To Done'!$D$3:$D1173,"XL",'Days To Done'!$H$3:$H1173,"&gt;="&amp;$B175,'Days To Done'!$H$3:$H1173,"&lt;="&amp;$C175),"")</f>
        <v/>
      </c>
      <c r="M175" t="str">
        <f ca="1">IF(L175&lt;&gt;"",IF(L175&lt;&gt;0,L175/COUNTIFS('Days To Done'!$D$3:$D1173,"XL",'Days To Done'!$H$3:$H1173,"&gt;="&amp;$B175,'Days To Done'!$H$3:$H1173,"&lt;="&amp;$C175),0),"")</f>
        <v/>
      </c>
    </row>
    <row r="176" spans="1:13" x14ac:dyDescent="0.25">
      <c r="A176" s="4">
        <f t="shared" si="2"/>
        <v>44017</v>
      </c>
      <c r="B176" s="4">
        <v>44017</v>
      </c>
      <c r="C176" s="4">
        <v>44023</v>
      </c>
      <c r="D176" t="str">
        <f ca="1">IF(B176&lt;=TODAY(),SUMIFS('Days To Done'!$I$3:$I1174,'Days To Done'!$D$3:$D1174,"XS",'Days To Done'!$H$3:$H1174,"&gt;="&amp;$B176,'Days To Done'!$H$3:$H1174,"&lt;="&amp;$C176),"")</f>
        <v/>
      </c>
      <c r="E176" t="str">
        <f ca="1">IF(D176&lt;&gt;"",IF(D176&lt;&gt;0,D176/COUNTIFS('Days To Done'!$D$3:$D1174,"XS",'Days To Done'!$H$3:$H1174,"&gt;="&amp;$B176,'Days To Done'!$H$3:$H1174,"&lt;="&amp;$C176),0),"")</f>
        <v/>
      </c>
      <c r="F176" t="str">
        <f ca="1">IF(B176&lt;=TODAY(),SUMIFS('Days To Done'!$I$3:$I1174,'Days To Done'!$D$3:$D1174,"S",'Days To Done'!$H$3:$H1174,"&gt;="&amp;$B176,'Days To Done'!$H$3:$H1174,"&lt;="&amp;$C176),"")</f>
        <v/>
      </c>
      <c r="G176" t="str">
        <f ca="1">IF(F176&lt;&gt;"",IF(F176&lt;&gt;0,F176/COUNTIFS('Days To Done'!$D$3:$D1174,"S",'Days To Done'!$H$3:$H1174,"&gt;="&amp;$B176,'Days To Done'!$H$3:$H1174,"&lt;="&amp;$C176),0),"")</f>
        <v/>
      </c>
      <c r="H176" t="str">
        <f ca="1">IF(B176&lt;=TODAY(),SUMIFS('Days To Done'!$I$3:$I1174,'Days To Done'!$D$3:$D1174,"M",'Days To Done'!$H$3:$H1174,"&gt;="&amp;$B176,'Days To Done'!$H$3:$H1174,"&lt;="&amp;$C176),"")</f>
        <v/>
      </c>
      <c r="I176" t="str">
        <f ca="1">IF(H176&lt;&gt;"",IF(H176&lt;&gt;0,H176/COUNTIFS('Days To Done'!$D$3:$D1174,"M",'Days To Done'!$H$3:$H1174,"&gt;="&amp;$B176,'Days To Done'!$H$3:$H1174,"&lt;="&amp;$C176),0),"")</f>
        <v/>
      </c>
      <c r="J176" t="str">
        <f ca="1">IF(B176&lt;=TODAY(),SUMIFS('Days To Done'!$I$3:$I1174,'Days To Done'!$D$3:$D1174,"L",'Days To Done'!$H$3:$H1174,"&gt;="&amp;$B176,'Days To Done'!$H$3:$H1174,"&lt;="&amp;$C176),"")</f>
        <v/>
      </c>
      <c r="K176" t="str">
        <f ca="1">IF(J176&lt;&gt;"",IF(J176&lt;&gt;0,J176/COUNTIFS('Days To Done'!$D$3:$D1174,"L",'Days To Done'!$H$3:$H1174,"&gt;="&amp;$B176,'Days To Done'!$H$3:$H1174,"&lt;="&amp;$C176),0),"")</f>
        <v/>
      </c>
      <c r="L176" t="str">
        <f ca="1">IF(B176&lt;=TODAY(),SUMIFS('Days To Done'!$I$3:$I1174,'Days To Done'!$D$3:$D1174,"XL",'Days To Done'!$H$3:$H1174,"&gt;="&amp;$B176,'Days To Done'!$H$3:$H1174,"&lt;="&amp;$C176),"")</f>
        <v/>
      </c>
      <c r="M176" t="str">
        <f ca="1">IF(L176&lt;&gt;"",IF(L176&lt;&gt;0,L176/COUNTIFS('Days To Done'!$D$3:$D1174,"XL",'Days To Done'!$H$3:$H1174,"&gt;="&amp;$B176,'Days To Done'!$H$3:$H1174,"&lt;="&amp;$C176),0),"")</f>
        <v/>
      </c>
    </row>
    <row r="177" spans="1:13" x14ac:dyDescent="0.25">
      <c r="A177" s="4">
        <f t="shared" si="2"/>
        <v>44024</v>
      </c>
      <c r="B177" s="4">
        <v>44024</v>
      </c>
      <c r="C177" s="4">
        <v>44030</v>
      </c>
      <c r="D177" t="str">
        <f ca="1">IF(B177&lt;=TODAY(),SUMIFS('Days To Done'!$I$3:$I1175,'Days To Done'!$D$3:$D1175,"XS",'Days To Done'!$H$3:$H1175,"&gt;="&amp;$B177,'Days To Done'!$H$3:$H1175,"&lt;="&amp;$C177),"")</f>
        <v/>
      </c>
      <c r="E177" t="str">
        <f ca="1">IF(D177&lt;&gt;"",IF(D177&lt;&gt;0,D177/COUNTIFS('Days To Done'!$D$3:$D1175,"XS",'Days To Done'!$H$3:$H1175,"&gt;="&amp;$B177,'Days To Done'!$H$3:$H1175,"&lt;="&amp;$C177),0),"")</f>
        <v/>
      </c>
      <c r="F177" t="str">
        <f ca="1">IF(B177&lt;=TODAY(),SUMIFS('Days To Done'!$I$3:$I1175,'Days To Done'!$D$3:$D1175,"S",'Days To Done'!$H$3:$H1175,"&gt;="&amp;$B177,'Days To Done'!$H$3:$H1175,"&lt;="&amp;$C177),"")</f>
        <v/>
      </c>
      <c r="G177" t="str">
        <f ca="1">IF(F177&lt;&gt;"",IF(F177&lt;&gt;0,F177/COUNTIFS('Days To Done'!$D$3:$D1175,"S",'Days To Done'!$H$3:$H1175,"&gt;="&amp;$B177,'Days To Done'!$H$3:$H1175,"&lt;="&amp;$C177),0),"")</f>
        <v/>
      </c>
      <c r="H177" t="str">
        <f ca="1">IF(B177&lt;=TODAY(),SUMIFS('Days To Done'!$I$3:$I1175,'Days To Done'!$D$3:$D1175,"M",'Days To Done'!$H$3:$H1175,"&gt;="&amp;$B177,'Days To Done'!$H$3:$H1175,"&lt;="&amp;$C177),"")</f>
        <v/>
      </c>
      <c r="I177" t="str">
        <f ca="1">IF(H177&lt;&gt;"",IF(H177&lt;&gt;0,H177/COUNTIFS('Days To Done'!$D$3:$D1175,"M",'Days To Done'!$H$3:$H1175,"&gt;="&amp;$B177,'Days To Done'!$H$3:$H1175,"&lt;="&amp;$C177),0),"")</f>
        <v/>
      </c>
      <c r="J177" t="str">
        <f ca="1">IF(B177&lt;=TODAY(),SUMIFS('Days To Done'!$I$3:$I1175,'Days To Done'!$D$3:$D1175,"L",'Days To Done'!$H$3:$H1175,"&gt;="&amp;$B177,'Days To Done'!$H$3:$H1175,"&lt;="&amp;$C177),"")</f>
        <v/>
      </c>
      <c r="K177" t="str">
        <f ca="1">IF(J177&lt;&gt;"",IF(J177&lt;&gt;0,J177/COUNTIFS('Days To Done'!$D$3:$D1175,"L",'Days To Done'!$H$3:$H1175,"&gt;="&amp;$B177,'Days To Done'!$H$3:$H1175,"&lt;="&amp;$C177),0),"")</f>
        <v/>
      </c>
      <c r="L177" t="str">
        <f ca="1">IF(B177&lt;=TODAY(),SUMIFS('Days To Done'!$I$3:$I1175,'Days To Done'!$D$3:$D1175,"XL",'Days To Done'!$H$3:$H1175,"&gt;="&amp;$B177,'Days To Done'!$H$3:$H1175,"&lt;="&amp;$C177),"")</f>
        <v/>
      </c>
      <c r="M177" t="str">
        <f ca="1">IF(L177&lt;&gt;"",IF(L177&lt;&gt;0,L177/COUNTIFS('Days To Done'!$D$3:$D1175,"XL",'Days To Done'!$H$3:$H1175,"&gt;="&amp;$B177,'Days To Done'!$H$3:$H1175,"&lt;="&amp;$C177),0),"")</f>
        <v/>
      </c>
    </row>
    <row r="178" spans="1:13" x14ac:dyDescent="0.25">
      <c r="A178" s="4">
        <f t="shared" si="2"/>
        <v>44031</v>
      </c>
      <c r="B178" s="4">
        <v>44031</v>
      </c>
      <c r="C178" s="4">
        <v>44037</v>
      </c>
      <c r="D178" t="str">
        <f ca="1">IF(B178&lt;=TODAY(),SUMIFS('Days To Done'!$I$3:$I1176,'Days To Done'!$D$3:$D1176,"XS",'Days To Done'!$H$3:$H1176,"&gt;="&amp;$B178,'Days To Done'!$H$3:$H1176,"&lt;="&amp;$C178),"")</f>
        <v/>
      </c>
      <c r="E178" t="str">
        <f ca="1">IF(D178&lt;&gt;"",IF(D178&lt;&gt;0,D178/COUNTIFS('Days To Done'!$D$3:$D1176,"XS",'Days To Done'!$H$3:$H1176,"&gt;="&amp;$B178,'Days To Done'!$H$3:$H1176,"&lt;="&amp;$C178),0),"")</f>
        <v/>
      </c>
      <c r="F178" t="str">
        <f ca="1">IF(B178&lt;=TODAY(),SUMIFS('Days To Done'!$I$3:$I1176,'Days To Done'!$D$3:$D1176,"S",'Days To Done'!$H$3:$H1176,"&gt;="&amp;$B178,'Days To Done'!$H$3:$H1176,"&lt;="&amp;$C178),"")</f>
        <v/>
      </c>
      <c r="G178" t="str">
        <f ca="1">IF(F178&lt;&gt;"",IF(F178&lt;&gt;0,F178/COUNTIFS('Days To Done'!$D$3:$D1176,"S",'Days To Done'!$H$3:$H1176,"&gt;="&amp;$B178,'Days To Done'!$H$3:$H1176,"&lt;="&amp;$C178),0),"")</f>
        <v/>
      </c>
      <c r="H178" t="str">
        <f ca="1">IF(B178&lt;=TODAY(),SUMIFS('Days To Done'!$I$3:$I1176,'Days To Done'!$D$3:$D1176,"M",'Days To Done'!$H$3:$H1176,"&gt;="&amp;$B178,'Days To Done'!$H$3:$H1176,"&lt;="&amp;$C178),"")</f>
        <v/>
      </c>
      <c r="I178" t="str">
        <f ca="1">IF(H178&lt;&gt;"",IF(H178&lt;&gt;0,H178/COUNTIFS('Days To Done'!$D$3:$D1176,"M",'Days To Done'!$H$3:$H1176,"&gt;="&amp;$B178,'Days To Done'!$H$3:$H1176,"&lt;="&amp;$C178),0),"")</f>
        <v/>
      </c>
      <c r="J178" t="str">
        <f ca="1">IF(B178&lt;=TODAY(),SUMIFS('Days To Done'!$I$3:$I1176,'Days To Done'!$D$3:$D1176,"L",'Days To Done'!$H$3:$H1176,"&gt;="&amp;$B178,'Days To Done'!$H$3:$H1176,"&lt;="&amp;$C178),"")</f>
        <v/>
      </c>
      <c r="K178" t="str">
        <f ca="1">IF(J178&lt;&gt;"",IF(J178&lt;&gt;0,J178/COUNTIFS('Days To Done'!$D$3:$D1176,"L",'Days To Done'!$H$3:$H1176,"&gt;="&amp;$B178,'Days To Done'!$H$3:$H1176,"&lt;="&amp;$C178),0),"")</f>
        <v/>
      </c>
      <c r="L178" t="str">
        <f ca="1">IF(B178&lt;=TODAY(),SUMIFS('Days To Done'!$I$3:$I1176,'Days To Done'!$D$3:$D1176,"XL",'Days To Done'!$H$3:$H1176,"&gt;="&amp;$B178,'Days To Done'!$H$3:$H1176,"&lt;="&amp;$C178),"")</f>
        <v/>
      </c>
      <c r="M178" t="str">
        <f ca="1">IF(L178&lt;&gt;"",IF(L178&lt;&gt;0,L178/COUNTIFS('Days To Done'!$D$3:$D1176,"XL",'Days To Done'!$H$3:$H1176,"&gt;="&amp;$B178,'Days To Done'!$H$3:$H1176,"&lt;="&amp;$C178),0),"")</f>
        <v/>
      </c>
    </row>
    <row r="179" spans="1:13" x14ac:dyDescent="0.25">
      <c r="A179" s="4">
        <f t="shared" si="2"/>
        <v>44038</v>
      </c>
      <c r="B179" s="4">
        <v>44038</v>
      </c>
      <c r="C179" s="4">
        <v>44044</v>
      </c>
      <c r="D179" t="str">
        <f ca="1">IF(B179&lt;=TODAY(),SUMIFS('Days To Done'!$I$3:$I1177,'Days To Done'!$D$3:$D1177,"XS",'Days To Done'!$H$3:$H1177,"&gt;="&amp;$B179,'Days To Done'!$H$3:$H1177,"&lt;="&amp;$C179),"")</f>
        <v/>
      </c>
      <c r="E179" t="str">
        <f ca="1">IF(D179&lt;&gt;"",IF(D179&lt;&gt;0,D179/COUNTIFS('Days To Done'!$D$3:$D1177,"XS",'Days To Done'!$H$3:$H1177,"&gt;="&amp;$B179,'Days To Done'!$H$3:$H1177,"&lt;="&amp;$C179),0),"")</f>
        <v/>
      </c>
      <c r="F179" t="str">
        <f ca="1">IF(B179&lt;=TODAY(),SUMIFS('Days To Done'!$I$3:$I1177,'Days To Done'!$D$3:$D1177,"S",'Days To Done'!$H$3:$H1177,"&gt;="&amp;$B179,'Days To Done'!$H$3:$H1177,"&lt;="&amp;$C179),"")</f>
        <v/>
      </c>
      <c r="G179" t="str">
        <f ca="1">IF(F179&lt;&gt;"",IF(F179&lt;&gt;0,F179/COUNTIFS('Days To Done'!$D$3:$D1177,"S",'Days To Done'!$H$3:$H1177,"&gt;="&amp;$B179,'Days To Done'!$H$3:$H1177,"&lt;="&amp;$C179),0),"")</f>
        <v/>
      </c>
      <c r="H179" t="str">
        <f ca="1">IF(B179&lt;=TODAY(),SUMIFS('Days To Done'!$I$3:$I1177,'Days To Done'!$D$3:$D1177,"M",'Days To Done'!$H$3:$H1177,"&gt;="&amp;$B179,'Days To Done'!$H$3:$H1177,"&lt;="&amp;$C179),"")</f>
        <v/>
      </c>
      <c r="I179" t="str">
        <f ca="1">IF(H179&lt;&gt;"",IF(H179&lt;&gt;0,H179/COUNTIFS('Days To Done'!$D$3:$D1177,"M",'Days To Done'!$H$3:$H1177,"&gt;="&amp;$B179,'Days To Done'!$H$3:$H1177,"&lt;="&amp;$C179),0),"")</f>
        <v/>
      </c>
      <c r="J179" t="str">
        <f ca="1">IF(B179&lt;=TODAY(),SUMIFS('Days To Done'!$I$3:$I1177,'Days To Done'!$D$3:$D1177,"L",'Days To Done'!$H$3:$H1177,"&gt;="&amp;$B179,'Days To Done'!$H$3:$H1177,"&lt;="&amp;$C179),"")</f>
        <v/>
      </c>
      <c r="K179" t="str">
        <f ca="1">IF(J179&lt;&gt;"",IF(J179&lt;&gt;0,J179/COUNTIFS('Days To Done'!$D$3:$D1177,"L",'Days To Done'!$H$3:$H1177,"&gt;="&amp;$B179,'Days To Done'!$H$3:$H1177,"&lt;="&amp;$C179),0),"")</f>
        <v/>
      </c>
      <c r="L179" t="str">
        <f ca="1">IF(B179&lt;=TODAY(),SUMIFS('Days To Done'!$I$3:$I1177,'Days To Done'!$D$3:$D1177,"XL",'Days To Done'!$H$3:$H1177,"&gt;="&amp;$B179,'Days To Done'!$H$3:$H1177,"&lt;="&amp;$C179),"")</f>
        <v/>
      </c>
      <c r="M179" t="str">
        <f ca="1">IF(L179&lt;&gt;"",IF(L179&lt;&gt;0,L179/COUNTIFS('Days To Done'!$D$3:$D1177,"XL",'Days To Done'!$H$3:$H1177,"&gt;="&amp;$B179,'Days To Done'!$H$3:$H1177,"&lt;="&amp;$C179),0),"")</f>
        <v/>
      </c>
    </row>
    <row r="180" spans="1:13" x14ac:dyDescent="0.25">
      <c r="A180" s="4">
        <f t="shared" si="2"/>
        <v>44045</v>
      </c>
      <c r="B180" s="4">
        <v>44045</v>
      </c>
      <c r="C180" s="4">
        <v>44051</v>
      </c>
      <c r="D180" t="str">
        <f ca="1">IF(B180&lt;=TODAY(),SUMIFS('Days To Done'!$I$3:$I1178,'Days To Done'!$D$3:$D1178,"XS",'Days To Done'!$H$3:$H1178,"&gt;="&amp;$B180,'Days To Done'!$H$3:$H1178,"&lt;="&amp;$C180),"")</f>
        <v/>
      </c>
      <c r="E180" t="str">
        <f ca="1">IF(D180&lt;&gt;"",IF(D180&lt;&gt;0,D180/COUNTIFS('Days To Done'!$D$3:$D1178,"XS",'Days To Done'!$H$3:$H1178,"&gt;="&amp;$B180,'Days To Done'!$H$3:$H1178,"&lt;="&amp;$C180),0),"")</f>
        <v/>
      </c>
      <c r="F180" t="str">
        <f ca="1">IF(B180&lt;=TODAY(),SUMIFS('Days To Done'!$I$3:$I1178,'Days To Done'!$D$3:$D1178,"S",'Days To Done'!$H$3:$H1178,"&gt;="&amp;$B180,'Days To Done'!$H$3:$H1178,"&lt;="&amp;$C180),"")</f>
        <v/>
      </c>
      <c r="G180" t="str">
        <f ca="1">IF(F180&lt;&gt;"",IF(F180&lt;&gt;0,F180/COUNTIFS('Days To Done'!$D$3:$D1178,"S",'Days To Done'!$H$3:$H1178,"&gt;="&amp;$B180,'Days To Done'!$H$3:$H1178,"&lt;="&amp;$C180),0),"")</f>
        <v/>
      </c>
      <c r="H180" t="str">
        <f ca="1">IF(B180&lt;=TODAY(),SUMIFS('Days To Done'!$I$3:$I1178,'Days To Done'!$D$3:$D1178,"M",'Days To Done'!$H$3:$H1178,"&gt;="&amp;$B180,'Days To Done'!$H$3:$H1178,"&lt;="&amp;$C180),"")</f>
        <v/>
      </c>
      <c r="I180" t="str">
        <f ca="1">IF(H180&lt;&gt;"",IF(H180&lt;&gt;0,H180/COUNTIFS('Days To Done'!$D$3:$D1178,"M",'Days To Done'!$H$3:$H1178,"&gt;="&amp;$B180,'Days To Done'!$H$3:$H1178,"&lt;="&amp;$C180),0),"")</f>
        <v/>
      </c>
      <c r="J180" t="str">
        <f ca="1">IF(B180&lt;=TODAY(),SUMIFS('Days To Done'!$I$3:$I1178,'Days To Done'!$D$3:$D1178,"L",'Days To Done'!$H$3:$H1178,"&gt;="&amp;$B180,'Days To Done'!$H$3:$H1178,"&lt;="&amp;$C180),"")</f>
        <v/>
      </c>
      <c r="K180" t="str">
        <f ca="1">IF(J180&lt;&gt;"",IF(J180&lt;&gt;0,J180/COUNTIFS('Days To Done'!$D$3:$D1178,"L",'Days To Done'!$H$3:$H1178,"&gt;="&amp;$B180,'Days To Done'!$H$3:$H1178,"&lt;="&amp;$C180),0),"")</f>
        <v/>
      </c>
      <c r="L180" t="str">
        <f ca="1">IF(B180&lt;=TODAY(),SUMIFS('Days To Done'!$I$3:$I1178,'Days To Done'!$D$3:$D1178,"XL",'Days To Done'!$H$3:$H1178,"&gt;="&amp;$B180,'Days To Done'!$H$3:$H1178,"&lt;="&amp;$C180),"")</f>
        <v/>
      </c>
      <c r="M180" t="str">
        <f ca="1">IF(L180&lt;&gt;"",IF(L180&lt;&gt;0,L180/COUNTIFS('Days To Done'!$D$3:$D1178,"XL",'Days To Done'!$H$3:$H1178,"&gt;="&amp;$B180,'Days To Done'!$H$3:$H1178,"&lt;="&amp;$C180),0),"")</f>
        <v/>
      </c>
    </row>
    <row r="181" spans="1:13" x14ac:dyDescent="0.25">
      <c r="A181" s="4">
        <f t="shared" si="2"/>
        <v>44052</v>
      </c>
      <c r="B181" s="4">
        <v>44052</v>
      </c>
      <c r="C181" s="4">
        <v>44058</v>
      </c>
      <c r="D181" t="str">
        <f ca="1">IF(B181&lt;=TODAY(),SUMIFS('Days To Done'!$I$3:$I1179,'Days To Done'!$D$3:$D1179,"XS",'Days To Done'!$H$3:$H1179,"&gt;="&amp;$B181,'Days To Done'!$H$3:$H1179,"&lt;="&amp;$C181),"")</f>
        <v/>
      </c>
      <c r="E181" t="str">
        <f ca="1">IF(D181&lt;&gt;"",IF(D181&lt;&gt;0,D181/COUNTIFS('Days To Done'!$D$3:$D1179,"XS",'Days To Done'!$H$3:$H1179,"&gt;="&amp;$B181,'Days To Done'!$H$3:$H1179,"&lt;="&amp;$C181),0),"")</f>
        <v/>
      </c>
      <c r="F181" t="str">
        <f ca="1">IF(B181&lt;=TODAY(),SUMIFS('Days To Done'!$I$3:$I1179,'Days To Done'!$D$3:$D1179,"S",'Days To Done'!$H$3:$H1179,"&gt;="&amp;$B181,'Days To Done'!$H$3:$H1179,"&lt;="&amp;$C181),"")</f>
        <v/>
      </c>
      <c r="G181" t="str">
        <f ca="1">IF(F181&lt;&gt;"",IF(F181&lt;&gt;0,F181/COUNTIFS('Days To Done'!$D$3:$D1179,"S",'Days To Done'!$H$3:$H1179,"&gt;="&amp;$B181,'Days To Done'!$H$3:$H1179,"&lt;="&amp;$C181),0),"")</f>
        <v/>
      </c>
      <c r="H181" t="str">
        <f ca="1">IF(B181&lt;=TODAY(),SUMIFS('Days To Done'!$I$3:$I1179,'Days To Done'!$D$3:$D1179,"M",'Days To Done'!$H$3:$H1179,"&gt;="&amp;$B181,'Days To Done'!$H$3:$H1179,"&lt;="&amp;$C181),"")</f>
        <v/>
      </c>
      <c r="I181" t="str">
        <f ca="1">IF(H181&lt;&gt;"",IF(H181&lt;&gt;0,H181/COUNTIFS('Days To Done'!$D$3:$D1179,"M",'Days To Done'!$H$3:$H1179,"&gt;="&amp;$B181,'Days To Done'!$H$3:$H1179,"&lt;="&amp;$C181),0),"")</f>
        <v/>
      </c>
      <c r="J181" t="str">
        <f ca="1">IF(B181&lt;=TODAY(),SUMIFS('Days To Done'!$I$3:$I1179,'Days To Done'!$D$3:$D1179,"L",'Days To Done'!$H$3:$H1179,"&gt;="&amp;$B181,'Days To Done'!$H$3:$H1179,"&lt;="&amp;$C181),"")</f>
        <v/>
      </c>
      <c r="K181" t="str">
        <f ca="1">IF(J181&lt;&gt;"",IF(J181&lt;&gt;0,J181/COUNTIFS('Days To Done'!$D$3:$D1179,"L",'Days To Done'!$H$3:$H1179,"&gt;="&amp;$B181,'Days To Done'!$H$3:$H1179,"&lt;="&amp;$C181),0),"")</f>
        <v/>
      </c>
      <c r="L181" t="str">
        <f ca="1">IF(B181&lt;=TODAY(),SUMIFS('Days To Done'!$I$3:$I1179,'Days To Done'!$D$3:$D1179,"XL",'Days To Done'!$H$3:$H1179,"&gt;="&amp;$B181,'Days To Done'!$H$3:$H1179,"&lt;="&amp;$C181),"")</f>
        <v/>
      </c>
      <c r="M181" t="str">
        <f ca="1">IF(L181&lt;&gt;"",IF(L181&lt;&gt;0,L181/COUNTIFS('Days To Done'!$D$3:$D1179,"XL",'Days To Done'!$H$3:$H1179,"&gt;="&amp;$B181,'Days To Done'!$H$3:$H1179,"&lt;="&amp;$C181),0),"")</f>
        <v/>
      </c>
    </row>
    <row r="182" spans="1:13" x14ac:dyDescent="0.25">
      <c r="A182" s="4">
        <f t="shared" si="2"/>
        <v>44059</v>
      </c>
      <c r="B182" s="4">
        <v>44059</v>
      </c>
      <c r="C182" s="4">
        <v>44065</v>
      </c>
      <c r="D182" t="str">
        <f ca="1">IF(B182&lt;=TODAY(),SUMIFS('Days To Done'!$I$3:$I1180,'Days To Done'!$D$3:$D1180,"XS",'Days To Done'!$H$3:$H1180,"&gt;="&amp;$B182,'Days To Done'!$H$3:$H1180,"&lt;="&amp;$C182),"")</f>
        <v/>
      </c>
      <c r="E182" t="str">
        <f ca="1">IF(D182&lt;&gt;"",IF(D182&lt;&gt;0,D182/COUNTIFS('Days To Done'!$D$3:$D1180,"XS",'Days To Done'!$H$3:$H1180,"&gt;="&amp;$B182,'Days To Done'!$H$3:$H1180,"&lt;="&amp;$C182),0),"")</f>
        <v/>
      </c>
      <c r="F182" t="str">
        <f ca="1">IF(B182&lt;=TODAY(),SUMIFS('Days To Done'!$I$3:$I1180,'Days To Done'!$D$3:$D1180,"S",'Days To Done'!$H$3:$H1180,"&gt;="&amp;$B182,'Days To Done'!$H$3:$H1180,"&lt;="&amp;$C182),"")</f>
        <v/>
      </c>
      <c r="G182" t="str">
        <f ca="1">IF(F182&lt;&gt;"",IF(F182&lt;&gt;0,F182/COUNTIFS('Days To Done'!$D$3:$D1180,"S",'Days To Done'!$H$3:$H1180,"&gt;="&amp;$B182,'Days To Done'!$H$3:$H1180,"&lt;="&amp;$C182),0),"")</f>
        <v/>
      </c>
      <c r="H182" t="str">
        <f ca="1">IF(B182&lt;=TODAY(),SUMIFS('Days To Done'!$I$3:$I1180,'Days To Done'!$D$3:$D1180,"M",'Days To Done'!$H$3:$H1180,"&gt;="&amp;$B182,'Days To Done'!$H$3:$H1180,"&lt;="&amp;$C182),"")</f>
        <v/>
      </c>
      <c r="I182" t="str">
        <f ca="1">IF(H182&lt;&gt;"",IF(H182&lt;&gt;0,H182/COUNTIFS('Days To Done'!$D$3:$D1180,"M",'Days To Done'!$H$3:$H1180,"&gt;="&amp;$B182,'Days To Done'!$H$3:$H1180,"&lt;="&amp;$C182),0),"")</f>
        <v/>
      </c>
      <c r="J182" t="str">
        <f ca="1">IF(B182&lt;=TODAY(),SUMIFS('Days To Done'!$I$3:$I1180,'Days To Done'!$D$3:$D1180,"L",'Days To Done'!$H$3:$H1180,"&gt;="&amp;$B182,'Days To Done'!$H$3:$H1180,"&lt;="&amp;$C182),"")</f>
        <v/>
      </c>
      <c r="K182" t="str">
        <f ca="1">IF(J182&lt;&gt;"",IF(J182&lt;&gt;0,J182/COUNTIFS('Days To Done'!$D$3:$D1180,"L",'Days To Done'!$H$3:$H1180,"&gt;="&amp;$B182,'Days To Done'!$H$3:$H1180,"&lt;="&amp;$C182),0),"")</f>
        <v/>
      </c>
      <c r="L182" t="str">
        <f ca="1">IF(B182&lt;=TODAY(),SUMIFS('Days To Done'!$I$3:$I1180,'Days To Done'!$D$3:$D1180,"XL",'Days To Done'!$H$3:$H1180,"&gt;="&amp;$B182,'Days To Done'!$H$3:$H1180,"&lt;="&amp;$C182),"")</f>
        <v/>
      </c>
      <c r="M182" t="str">
        <f ca="1">IF(L182&lt;&gt;"",IF(L182&lt;&gt;0,L182/COUNTIFS('Days To Done'!$D$3:$D1180,"XL",'Days To Done'!$H$3:$H1180,"&gt;="&amp;$B182,'Days To Done'!$H$3:$H1180,"&lt;="&amp;$C182),0),"")</f>
        <v/>
      </c>
    </row>
    <row r="183" spans="1:13" x14ac:dyDescent="0.25">
      <c r="A183" s="4">
        <f t="shared" si="2"/>
        <v>44066</v>
      </c>
      <c r="B183" s="4">
        <v>44066</v>
      </c>
      <c r="C183" s="4">
        <v>44072</v>
      </c>
      <c r="D183" t="str">
        <f ca="1">IF(B183&lt;=TODAY(),SUMIFS('Days To Done'!$I$3:$I1181,'Days To Done'!$D$3:$D1181,"XS",'Days To Done'!$H$3:$H1181,"&gt;="&amp;$B183,'Days To Done'!$H$3:$H1181,"&lt;="&amp;$C183),"")</f>
        <v/>
      </c>
      <c r="E183" t="str">
        <f ca="1">IF(D183&lt;&gt;"",IF(D183&lt;&gt;0,D183/COUNTIFS('Days To Done'!$D$3:$D1181,"XS",'Days To Done'!$H$3:$H1181,"&gt;="&amp;$B183,'Days To Done'!$H$3:$H1181,"&lt;="&amp;$C183),0),"")</f>
        <v/>
      </c>
      <c r="F183" t="str">
        <f ca="1">IF(B183&lt;=TODAY(),SUMIFS('Days To Done'!$I$3:$I1181,'Days To Done'!$D$3:$D1181,"S",'Days To Done'!$H$3:$H1181,"&gt;="&amp;$B183,'Days To Done'!$H$3:$H1181,"&lt;="&amp;$C183),"")</f>
        <v/>
      </c>
      <c r="G183" t="str">
        <f ca="1">IF(F183&lt;&gt;"",IF(F183&lt;&gt;0,F183/COUNTIFS('Days To Done'!$D$3:$D1181,"S",'Days To Done'!$H$3:$H1181,"&gt;="&amp;$B183,'Days To Done'!$H$3:$H1181,"&lt;="&amp;$C183),0),"")</f>
        <v/>
      </c>
      <c r="H183" t="str">
        <f ca="1">IF(B183&lt;=TODAY(),SUMIFS('Days To Done'!$I$3:$I1181,'Days To Done'!$D$3:$D1181,"M",'Days To Done'!$H$3:$H1181,"&gt;="&amp;$B183,'Days To Done'!$H$3:$H1181,"&lt;="&amp;$C183),"")</f>
        <v/>
      </c>
      <c r="I183" t="str">
        <f ca="1">IF(H183&lt;&gt;"",IF(H183&lt;&gt;0,H183/COUNTIFS('Days To Done'!$D$3:$D1181,"M",'Days To Done'!$H$3:$H1181,"&gt;="&amp;$B183,'Days To Done'!$H$3:$H1181,"&lt;="&amp;$C183),0),"")</f>
        <v/>
      </c>
      <c r="J183" t="str">
        <f ca="1">IF(B183&lt;=TODAY(),SUMIFS('Days To Done'!$I$3:$I1181,'Days To Done'!$D$3:$D1181,"L",'Days To Done'!$H$3:$H1181,"&gt;="&amp;$B183,'Days To Done'!$H$3:$H1181,"&lt;="&amp;$C183),"")</f>
        <v/>
      </c>
      <c r="K183" t="str">
        <f ca="1">IF(J183&lt;&gt;"",IF(J183&lt;&gt;0,J183/COUNTIFS('Days To Done'!$D$3:$D1181,"L",'Days To Done'!$H$3:$H1181,"&gt;="&amp;$B183,'Days To Done'!$H$3:$H1181,"&lt;="&amp;$C183),0),"")</f>
        <v/>
      </c>
      <c r="L183" t="str">
        <f ca="1">IF(B183&lt;=TODAY(),SUMIFS('Days To Done'!$I$3:$I1181,'Days To Done'!$D$3:$D1181,"XL",'Days To Done'!$H$3:$H1181,"&gt;="&amp;$B183,'Days To Done'!$H$3:$H1181,"&lt;="&amp;$C183),"")</f>
        <v/>
      </c>
      <c r="M183" t="str">
        <f ca="1">IF(L183&lt;&gt;"",IF(L183&lt;&gt;0,L183/COUNTIFS('Days To Done'!$D$3:$D1181,"XL",'Days To Done'!$H$3:$H1181,"&gt;="&amp;$B183,'Days To Done'!$H$3:$H1181,"&lt;="&amp;$C183),0),"")</f>
        <v/>
      </c>
    </row>
    <row r="184" spans="1:13" x14ac:dyDescent="0.25">
      <c r="A184" s="4">
        <f t="shared" si="2"/>
        <v>44073</v>
      </c>
      <c r="B184" s="4">
        <v>44073</v>
      </c>
      <c r="C184" s="4">
        <v>44079</v>
      </c>
      <c r="D184" t="str">
        <f ca="1">IF(B184&lt;=TODAY(),SUMIFS('Days To Done'!$I$3:$I1182,'Days To Done'!$D$3:$D1182,"XS",'Days To Done'!$H$3:$H1182,"&gt;="&amp;$B184,'Days To Done'!$H$3:$H1182,"&lt;="&amp;$C184),"")</f>
        <v/>
      </c>
      <c r="E184" t="str">
        <f ca="1">IF(D184&lt;&gt;"",IF(D184&lt;&gt;0,D184/COUNTIFS('Days To Done'!$D$3:$D1182,"XS",'Days To Done'!$H$3:$H1182,"&gt;="&amp;$B184,'Days To Done'!$H$3:$H1182,"&lt;="&amp;$C184),0),"")</f>
        <v/>
      </c>
      <c r="F184" t="str">
        <f ca="1">IF(B184&lt;=TODAY(),SUMIFS('Days To Done'!$I$3:$I1182,'Days To Done'!$D$3:$D1182,"S",'Days To Done'!$H$3:$H1182,"&gt;="&amp;$B184,'Days To Done'!$H$3:$H1182,"&lt;="&amp;$C184),"")</f>
        <v/>
      </c>
      <c r="G184" t="str">
        <f ca="1">IF(F184&lt;&gt;"",IF(F184&lt;&gt;0,F184/COUNTIFS('Days To Done'!$D$3:$D1182,"S",'Days To Done'!$H$3:$H1182,"&gt;="&amp;$B184,'Days To Done'!$H$3:$H1182,"&lt;="&amp;$C184),0),"")</f>
        <v/>
      </c>
      <c r="H184" t="str">
        <f ca="1">IF(B184&lt;=TODAY(),SUMIFS('Days To Done'!$I$3:$I1182,'Days To Done'!$D$3:$D1182,"M",'Days To Done'!$H$3:$H1182,"&gt;="&amp;$B184,'Days To Done'!$H$3:$H1182,"&lt;="&amp;$C184),"")</f>
        <v/>
      </c>
      <c r="I184" t="str">
        <f ca="1">IF(H184&lt;&gt;"",IF(H184&lt;&gt;0,H184/COUNTIFS('Days To Done'!$D$3:$D1182,"M",'Days To Done'!$H$3:$H1182,"&gt;="&amp;$B184,'Days To Done'!$H$3:$H1182,"&lt;="&amp;$C184),0),"")</f>
        <v/>
      </c>
      <c r="J184" t="str">
        <f ca="1">IF(B184&lt;=TODAY(),SUMIFS('Days To Done'!$I$3:$I1182,'Days To Done'!$D$3:$D1182,"L",'Days To Done'!$H$3:$H1182,"&gt;="&amp;$B184,'Days To Done'!$H$3:$H1182,"&lt;="&amp;$C184),"")</f>
        <v/>
      </c>
      <c r="K184" t="str">
        <f ca="1">IF(J184&lt;&gt;"",IF(J184&lt;&gt;0,J184/COUNTIFS('Days To Done'!$D$3:$D1182,"L",'Days To Done'!$H$3:$H1182,"&gt;="&amp;$B184,'Days To Done'!$H$3:$H1182,"&lt;="&amp;$C184),0),"")</f>
        <v/>
      </c>
      <c r="L184" t="str">
        <f ca="1">IF(B184&lt;=TODAY(),SUMIFS('Days To Done'!$I$3:$I1182,'Days To Done'!$D$3:$D1182,"XL",'Days To Done'!$H$3:$H1182,"&gt;="&amp;$B184,'Days To Done'!$H$3:$H1182,"&lt;="&amp;$C184),"")</f>
        <v/>
      </c>
      <c r="M184" t="str">
        <f ca="1">IF(L184&lt;&gt;"",IF(L184&lt;&gt;0,L184/COUNTIFS('Days To Done'!$D$3:$D1182,"XL",'Days To Done'!$H$3:$H1182,"&gt;="&amp;$B184,'Days To Done'!$H$3:$H1182,"&lt;="&amp;$C184),0),"")</f>
        <v/>
      </c>
    </row>
    <row r="185" spans="1:13" x14ac:dyDescent="0.25">
      <c r="A185" s="4">
        <f t="shared" si="2"/>
        <v>44080</v>
      </c>
      <c r="B185" s="4">
        <v>44080</v>
      </c>
      <c r="C185" s="4">
        <v>44086</v>
      </c>
      <c r="D185" t="str">
        <f ca="1">IF(B185&lt;=TODAY(),SUMIFS('Days To Done'!$I$3:$I1183,'Days To Done'!$D$3:$D1183,"XS",'Days To Done'!$H$3:$H1183,"&gt;="&amp;$B185,'Days To Done'!$H$3:$H1183,"&lt;="&amp;$C185),"")</f>
        <v/>
      </c>
      <c r="E185" t="str">
        <f ca="1">IF(D185&lt;&gt;"",IF(D185&lt;&gt;0,D185/COUNTIFS('Days To Done'!$D$3:$D1183,"XS",'Days To Done'!$H$3:$H1183,"&gt;="&amp;$B185,'Days To Done'!$H$3:$H1183,"&lt;="&amp;$C185),0),"")</f>
        <v/>
      </c>
      <c r="F185" t="str">
        <f ca="1">IF(B185&lt;=TODAY(),SUMIFS('Days To Done'!$I$3:$I1183,'Days To Done'!$D$3:$D1183,"S",'Days To Done'!$H$3:$H1183,"&gt;="&amp;$B185,'Days To Done'!$H$3:$H1183,"&lt;="&amp;$C185),"")</f>
        <v/>
      </c>
      <c r="G185" t="str">
        <f ca="1">IF(F185&lt;&gt;"",IF(F185&lt;&gt;0,F185/COUNTIFS('Days To Done'!$D$3:$D1183,"S",'Days To Done'!$H$3:$H1183,"&gt;="&amp;$B185,'Days To Done'!$H$3:$H1183,"&lt;="&amp;$C185),0),"")</f>
        <v/>
      </c>
      <c r="H185" t="str">
        <f ca="1">IF(B185&lt;=TODAY(),SUMIFS('Days To Done'!$I$3:$I1183,'Days To Done'!$D$3:$D1183,"M",'Days To Done'!$H$3:$H1183,"&gt;="&amp;$B185,'Days To Done'!$H$3:$H1183,"&lt;="&amp;$C185),"")</f>
        <v/>
      </c>
      <c r="I185" t="str">
        <f ca="1">IF(H185&lt;&gt;"",IF(H185&lt;&gt;0,H185/COUNTIFS('Days To Done'!$D$3:$D1183,"M",'Days To Done'!$H$3:$H1183,"&gt;="&amp;$B185,'Days To Done'!$H$3:$H1183,"&lt;="&amp;$C185),0),"")</f>
        <v/>
      </c>
      <c r="J185" t="str">
        <f ca="1">IF(B185&lt;=TODAY(),SUMIFS('Days To Done'!$I$3:$I1183,'Days To Done'!$D$3:$D1183,"L",'Days To Done'!$H$3:$H1183,"&gt;="&amp;$B185,'Days To Done'!$H$3:$H1183,"&lt;="&amp;$C185),"")</f>
        <v/>
      </c>
      <c r="K185" t="str">
        <f ca="1">IF(J185&lt;&gt;"",IF(J185&lt;&gt;0,J185/COUNTIFS('Days To Done'!$D$3:$D1183,"L",'Days To Done'!$H$3:$H1183,"&gt;="&amp;$B185,'Days To Done'!$H$3:$H1183,"&lt;="&amp;$C185),0),"")</f>
        <v/>
      </c>
      <c r="L185" t="str">
        <f ca="1">IF(B185&lt;=TODAY(),SUMIFS('Days To Done'!$I$3:$I1183,'Days To Done'!$D$3:$D1183,"XL",'Days To Done'!$H$3:$H1183,"&gt;="&amp;$B185,'Days To Done'!$H$3:$H1183,"&lt;="&amp;$C185),"")</f>
        <v/>
      </c>
      <c r="M185" t="str">
        <f ca="1">IF(L185&lt;&gt;"",IF(L185&lt;&gt;0,L185/COUNTIFS('Days To Done'!$D$3:$D1183,"XL",'Days To Done'!$H$3:$H1183,"&gt;="&amp;$B185,'Days To Done'!$H$3:$H1183,"&lt;="&amp;$C185),0),"")</f>
        <v/>
      </c>
    </row>
    <row r="186" spans="1:13" x14ac:dyDescent="0.25">
      <c r="A186" s="4">
        <f t="shared" si="2"/>
        <v>44087</v>
      </c>
      <c r="B186" s="4">
        <v>44087</v>
      </c>
      <c r="C186" s="4">
        <v>44093</v>
      </c>
      <c r="D186" t="str">
        <f ca="1">IF(B186&lt;=TODAY(),SUMIFS('Days To Done'!$I$3:$I1184,'Days To Done'!$D$3:$D1184,"XS",'Days To Done'!$H$3:$H1184,"&gt;="&amp;$B186,'Days To Done'!$H$3:$H1184,"&lt;="&amp;$C186),"")</f>
        <v/>
      </c>
      <c r="E186" t="str">
        <f ca="1">IF(D186&lt;&gt;"",IF(D186&lt;&gt;0,D186/COUNTIFS('Days To Done'!$D$3:$D1184,"XS",'Days To Done'!$H$3:$H1184,"&gt;="&amp;$B186,'Days To Done'!$H$3:$H1184,"&lt;="&amp;$C186),0),"")</f>
        <v/>
      </c>
      <c r="F186" t="str">
        <f ca="1">IF(B186&lt;=TODAY(),SUMIFS('Days To Done'!$I$3:$I1184,'Days To Done'!$D$3:$D1184,"S",'Days To Done'!$H$3:$H1184,"&gt;="&amp;$B186,'Days To Done'!$H$3:$H1184,"&lt;="&amp;$C186),"")</f>
        <v/>
      </c>
      <c r="G186" t="str">
        <f ca="1">IF(F186&lt;&gt;"",IF(F186&lt;&gt;0,F186/COUNTIFS('Days To Done'!$D$3:$D1184,"S",'Days To Done'!$H$3:$H1184,"&gt;="&amp;$B186,'Days To Done'!$H$3:$H1184,"&lt;="&amp;$C186),0),"")</f>
        <v/>
      </c>
      <c r="H186" t="str">
        <f ca="1">IF(B186&lt;=TODAY(),SUMIFS('Days To Done'!$I$3:$I1184,'Days To Done'!$D$3:$D1184,"M",'Days To Done'!$H$3:$H1184,"&gt;="&amp;$B186,'Days To Done'!$H$3:$H1184,"&lt;="&amp;$C186),"")</f>
        <v/>
      </c>
      <c r="I186" t="str">
        <f ca="1">IF(H186&lt;&gt;"",IF(H186&lt;&gt;0,H186/COUNTIFS('Days To Done'!$D$3:$D1184,"M",'Days To Done'!$H$3:$H1184,"&gt;="&amp;$B186,'Days To Done'!$H$3:$H1184,"&lt;="&amp;$C186),0),"")</f>
        <v/>
      </c>
      <c r="J186" t="str">
        <f ca="1">IF(B186&lt;=TODAY(),SUMIFS('Days To Done'!$I$3:$I1184,'Days To Done'!$D$3:$D1184,"L",'Days To Done'!$H$3:$H1184,"&gt;="&amp;$B186,'Days To Done'!$H$3:$H1184,"&lt;="&amp;$C186),"")</f>
        <v/>
      </c>
      <c r="K186" t="str">
        <f ca="1">IF(J186&lt;&gt;"",IF(J186&lt;&gt;0,J186/COUNTIFS('Days To Done'!$D$3:$D1184,"L",'Days To Done'!$H$3:$H1184,"&gt;="&amp;$B186,'Days To Done'!$H$3:$H1184,"&lt;="&amp;$C186),0),"")</f>
        <v/>
      </c>
      <c r="L186" t="str">
        <f ca="1">IF(B186&lt;=TODAY(),SUMIFS('Days To Done'!$I$3:$I1184,'Days To Done'!$D$3:$D1184,"XL",'Days To Done'!$H$3:$H1184,"&gt;="&amp;$B186,'Days To Done'!$H$3:$H1184,"&lt;="&amp;$C186),"")</f>
        <v/>
      </c>
      <c r="M186" t="str">
        <f ca="1">IF(L186&lt;&gt;"",IF(L186&lt;&gt;0,L186/COUNTIFS('Days To Done'!$D$3:$D1184,"XL",'Days To Done'!$H$3:$H1184,"&gt;="&amp;$B186,'Days To Done'!$H$3:$H1184,"&lt;="&amp;$C186),0),"")</f>
        <v/>
      </c>
    </row>
    <row r="187" spans="1:13" x14ac:dyDescent="0.25">
      <c r="A187" s="4">
        <f t="shared" si="2"/>
        <v>44094</v>
      </c>
      <c r="B187" s="4">
        <v>44094</v>
      </c>
      <c r="C187" s="4">
        <v>44100</v>
      </c>
      <c r="D187" t="str">
        <f ca="1">IF(B187&lt;=TODAY(),SUMIFS('Days To Done'!$I$3:$I1185,'Days To Done'!$D$3:$D1185,"XS",'Days To Done'!$H$3:$H1185,"&gt;="&amp;$B187,'Days To Done'!$H$3:$H1185,"&lt;="&amp;$C187),"")</f>
        <v/>
      </c>
      <c r="E187" t="str">
        <f ca="1">IF(D187&lt;&gt;"",IF(D187&lt;&gt;0,D187/COUNTIFS('Days To Done'!$D$3:$D1185,"XS",'Days To Done'!$H$3:$H1185,"&gt;="&amp;$B187,'Days To Done'!$H$3:$H1185,"&lt;="&amp;$C187),0),"")</f>
        <v/>
      </c>
      <c r="F187" t="str">
        <f ca="1">IF(B187&lt;=TODAY(),SUMIFS('Days To Done'!$I$3:$I1185,'Days To Done'!$D$3:$D1185,"S",'Days To Done'!$H$3:$H1185,"&gt;="&amp;$B187,'Days To Done'!$H$3:$H1185,"&lt;="&amp;$C187),"")</f>
        <v/>
      </c>
      <c r="G187" t="str">
        <f ca="1">IF(F187&lt;&gt;"",IF(F187&lt;&gt;0,F187/COUNTIFS('Days To Done'!$D$3:$D1185,"S",'Days To Done'!$H$3:$H1185,"&gt;="&amp;$B187,'Days To Done'!$H$3:$H1185,"&lt;="&amp;$C187),0),"")</f>
        <v/>
      </c>
      <c r="H187" t="str">
        <f ca="1">IF(B187&lt;=TODAY(),SUMIFS('Days To Done'!$I$3:$I1185,'Days To Done'!$D$3:$D1185,"M",'Days To Done'!$H$3:$H1185,"&gt;="&amp;$B187,'Days To Done'!$H$3:$H1185,"&lt;="&amp;$C187),"")</f>
        <v/>
      </c>
      <c r="I187" t="str">
        <f ca="1">IF(H187&lt;&gt;"",IF(H187&lt;&gt;0,H187/COUNTIFS('Days To Done'!$D$3:$D1185,"M",'Days To Done'!$H$3:$H1185,"&gt;="&amp;$B187,'Days To Done'!$H$3:$H1185,"&lt;="&amp;$C187),0),"")</f>
        <v/>
      </c>
      <c r="J187" t="str">
        <f ca="1">IF(B187&lt;=TODAY(),SUMIFS('Days To Done'!$I$3:$I1185,'Days To Done'!$D$3:$D1185,"L",'Days To Done'!$H$3:$H1185,"&gt;="&amp;$B187,'Days To Done'!$H$3:$H1185,"&lt;="&amp;$C187),"")</f>
        <v/>
      </c>
      <c r="K187" t="str">
        <f ca="1">IF(J187&lt;&gt;"",IF(J187&lt;&gt;0,J187/COUNTIFS('Days To Done'!$D$3:$D1185,"L",'Days To Done'!$H$3:$H1185,"&gt;="&amp;$B187,'Days To Done'!$H$3:$H1185,"&lt;="&amp;$C187),0),"")</f>
        <v/>
      </c>
      <c r="L187" t="str">
        <f ca="1">IF(B187&lt;=TODAY(),SUMIFS('Days To Done'!$I$3:$I1185,'Days To Done'!$D$3:$D1185,"XL",'Days To Done'!$H$3:$H1185,"&gt;="&amp;$B187,'Days To Done'!$H$3:$H1185,"&lt;="&amp;$C187),"")</f>
        <v/>
      </c>
      <c r="M187" t="str">
        <f ca="1">IF(L187&lt;&gt;"",IF(L187&lt;&gt;0,L187/COUNTIFS('Days To Done'!$D$3:$D1185,"XL",'Days To Done'!$H$3:$H1185,"&gt;="&amp;$B187,'Days To Done'!$H$3:$H1185,"&lt;="&amp;$C187),0),"")</f>
        <v/>
      </c>
    </row>
    <row r="188" spans="1:13" x14ac:dyDescent="0.25">
      <c r="A188" s="4">
        <f t="shared" si="2"/>
        <v>44101</v>
      </c>
      <c r="B188" s="4">
        <v>44101</v>
      </c>
      <c r="C188" s="4">
        <v>44107</v>
      </c>
      <c r="D188" t="str">
        <f ca="1">IF(B188&lt;=TODAY(),SUMIFS('Days To Done'!$I$3:$I1186,'Days To Done'!$D$3:$D1186,"XS",'Days To Done'!$H$3:$H1186,"&gt;="&amp;$B188,'Days To Done'!$H$3:$H1186,"&lt;="&amp;$C188),"")</f>
        <v/>
      </c>
      <c r="E188" t="str">
        <f ca="1">IF(D188&lt;&gt;"",IF(D188&lt;&gt;0,D188/COUNTIFS('Days To Done'!$D$3:$D1186,"XS",'Days To Done'!$H$3:$H1186,"&gt;="&amp;$B188,'Days To Done'!$H$3:$H1186,"&lt;="&amp;$C188),0),"")</f>
        <v/>
      </c>
      <c r="F188" t="str">
        <f ca="1">IF(B188&lt;=TODAY(),SUMIFS('Days To Done'!$I$3:$I1186,'Days To Done'!$D$3:$D1186,"S",'Days To Done'!$H$3:$H1186,"&gt;="&amp;$B188,'Days To Done'!$H$3:$H1186,"&lt;="&amp;$C188),"")</f>
        <v/>
      </c>
      <c r="G188" t="str">
        <f ca="1">IF(F188&lt;&gt;"",IF(F188&lt;&gt;0,F188/COUNTIFS('Days To Done'!$D$3:$D1186,"S",'Days To Done'!$H$3:$H1186,"&gt;="&amp;$B188,'Days To Done'!$H$3:$H1186,"&lt;="&amp;$C188),0),"")</f>
        <v/>
      </c>
      <c r="H188" t="str">
        <f ca="1">IF(B188&lt;=TODAY(),SUMIFS('Days To Done'!$I$3:$I1186,'Days To Done'!$D$3:$D1186,"M",'Days To Done'!$H$3:$H1186,"&gt;="&amp;$B188,'Days To Done'!$H$3:$H1186,"&lt;="&amp;$C188),"")</f>
        <v/>
      </c>
      <c r="I188" t="str">
        <f ca="1">IF(H188&lt;&gt;"",IF(H188&lt;&gt;0,H188/COUNTIFS('Days To Done'!$D$3:$D1186,"M",'Days To Done'!$H$3:$H1186,"&gt;="&amp;$B188,'Days To Done'!$H$3:$H1186,"&lt;="&amp;$C188),0),"")</f>
        <v/>
      </c>
      <c r="J188" t="str">
        <f ca="1">IF(B188&lt;=TODAY(),SUMIFS('Days To Done'!$I$3:$I1186,'Days To Done'!$D$3:$D1186,"L",'Days To Done'!$H$3:$H1186,"&gt;="&amp;$B188,'Days To Done'!$H$3:$H1186,"&lt;="&amp;$C188),"")</f>
        <v/>
      </c>
      <c r="K188" t="str">
        <f ca="1">IF(J188&lt;&gt;"",IF(J188&lt;&gt;0,J188/COUNTIFS('Days To Done'!$D$3:$D1186,"L",'Days To Done'!$H$3:$H1186,"&gt;="&amp;$B188,'Days To Done'!$H$3:$H1186,"&lt;="&amp;$C188),0),"")</f>
        <v/>
      </c>
      <c r="L188" t="str">
        <f ca="1">IF(B188&lt;=TODAY(),SUMIFS('Days To Done'!$I$3:$I1186,'Days To Done'!$D$3:$D1186,"XL",'Days To Done'!$H$3:$H1186,"&gt;="&amp;$B188,'Days To Done'!$H$3:$H1186,"&lt;="&amp;$C188),"")</f>
        <v/>
      </c>
      <c r="M188" t="str">
        <f ca="1">IF(L188&lt;&gt;"",IF(L188&lt;&gt;0,L188/COUNTIFS('Days To Done'!$D$3:$D1186,"XL",'Days To Done'!$H$3:$H1186,"&gt;="&amp;$B188,'Days To Done'!$H$3:$H1186,"&lt;="&amp;$C188),0),"")</f>
        <v/>
      </c>
    </row>
    <row r="189" spans="1:13" x14ac:dyDescent="0.25">
      <c r="A189" s="4">
        <f t="shared" si="2"/>
        <v>44108</v>
      </c>
      <c r="B189" s="4">
        <v>44108</v>
      </c>
      <c r="C189" s="4">
        <v>44114</v>
      </c>
      <c r="D189" t="str">
        <f ca="1">IF(B189&lt;=TODAY(),SUMIFS('Days To Done'!$I$3:$I1187,'Days To Done'!$D$3:$D1187,"XS",'Days To Done'!$H$3:$H1187,"&gt;="&amp;$B189,'Days To Done'!$H$3:$H1187,"&lt;="&amp;$C189),"")</f>
        <v/>
      </c>
      <c r="E189" t="str">
        <f ca="1">IF(D189&lt;&gt;"",IF(D189&lt;&gt;0,D189/COUNTIFS('Days To Done'!$D$3:$D1187,"XS",'Days To Done'!$H$3:$H1187,"&gt;="&amp;$B189,'Days To Done'!$H$3:$H1187,"&lt;="&amp;$C189),0),"")</f>
        <v/>
      </c>
      <c r="F189" t="str">
        <f ca="1">IF(B189&lt;=TODAY(),SUMIFS('Days To Done'!$I$3:$I1187,'Days To Done'!$D$3:$D1187,"S",'Days To Done'!$H$3:$H1187,"&gt;="&amp;$B189,'Days To Done'!$H$3:$H1187,"&lt;="&amp;$C189),"")</f>
        <v/>
      </c>
      <c r="G189" t="str">
        <f ca="1">IF(F189&lt;&gt;"",IF(F189&lt;&gt;0,F189/COUNTIFS('Days To Done'!$D$3:$D1187,"S",'Days To Done'!$H$3:$H1187,"&gt;="&amp;$B189,'Days To Done'!$H$3:$H1187,"&lt;="&amp;$C189),0),"")</f>
        <v/>
      </c>
      <c r="H189" t="str">
        <f ca="1">IF(B189&lt;=TODAY(),SUMIFS('Days To Done'!$I$3:$I1187,'Days To Done'!$D$3:$D1187,"M",'Days To Done'!$H$3:$H1187,"&gt;="&amp;$B189,'Days To Done'!$H$3:$H1187,"&lt;="&amp;$C189),"")</f>
        <v/>
      </c>
      <c r="I189" t="str">
        <f ca="1">IF(H189&lt;&gt;"",IF(H189&lt;&gt;0,H189/COUNTIFS('Days To Done'!$D$3:$D1187,"M",'Days To Done'!$H$3:$H1187,"&gt;="&amp;$B189,'Days To Done'!$H$3:$H1187,"&lt;="&amp;$C189),0),"")</f>
        <v/>
      </c>
      <c r="J189" t="str">
        <f ca="1">IF(B189&lt;=TODAY(),SUMIFS('Days To Done'!$I$3:$I1187,'Days To Done'!$D$3:$D1187,"L",'Days To Done'!$H$3:$H1187,"&gt;="&amp;$B189,'Days To Done'!$H$3:$H1187,"&lt;="&amp;$C189),"")</f>
        <v/>
      </c>
      <c r="K189" t="str">
        <f ca="1">IF(J189&lt;&gt;"",IF(J189&lt;&gt;0,J189/COUNTIFS('Days To Done'!$D$3:$D1187,"L",'Days To Done'!$H$3:$H1187,"&gt;="&amp;$B189,'Days To Done'!$H$3:$H1187,"&lt;="&amp;$C189),0),"")</f>
        <v/>
      </c>
      <c r="L189" t="str">
        <f ca="1">IF(B189&lt;=TODAY(),SUMIFS('Days To Done'!$I$3:$I1187,'Days To Done'!$D$3:$D1187,"XL",'Days To Done'!$H$3:$H1187,"&gt;="&amp;$B189,'Days To Done'!$H$3:$H1187,"&lt;="&amp;$C189),"")</f>
        <v/>
      </c>
      <c r="M189" t="str">
        <f ca="1">IF(L189&lt;&gt;"",IF(L189&lt;&gt;0,L189/COUNTIFS('Days To Done'!$D$3:$D1187,"XL",'Days To Done'!$H$3:$H1187,"&gt;="&amp;$B189,'Days To Done'!$H$3:$H1187,"&lt;="&amp;$C189),0),"")</f>
        <v/>
      </c>
    </row>
    <row r="190" spans="1:13" x14ac:dyDescent="0.25">
      <c r="A190" s="4">
        <f t="shared" si="2"/>
        <v>44115</v>
      </c>
      <c r="B190" s="4">
        <v>44115</v>
      </c>
      <c r="C190" s="4">
        <v>44121</v>
      </c>
      <c r="D190" t="str">
        <f ca="1">IF(B190&lt;=TODAY(),SUMIFS('Days To Done'!$I$3:$I1188,'Days To Done'!$D$3:$D1188,"XS",'Days To Done'!$H$3:$H1188,"&gt;="&amp;$B190,'Days To Done'!$H$3:$H1188,"&lt;="&amp;$C190),"")</f>
        <v/>
      </c>
      <c r="E190" t="str">
        <f ca="1">IF(D190&lt;&gt;"",IF(D190&lt;&gt;0,D190/COUNTIFS('Days To Done'!$D$3:$D1188,"XS",'Days To Done'!$H$3:$H1188,"&gt;="&amp;$B190,'Days To Done'!$H$3:$H1188,"&lt;="&amp;$C190),0),"")</f>
        <v/>
      </c>
      <c r="F190" t="str">
        <f ca="1">IF(B190&lt;=TODAY(),SUMIFS('Days To Done'!$I$3:$I1188,'Days To Done'!$D$3:$D1188,"S",'Days To Done'!$H$3:$H1188,"&gt;="&amp;$B190,'Days To Done'!$H$3:$H1188,"&lt;="&amp;$C190),"")</f>
        <v/>
      </c>
      <c r="G190" t="str">
        <f ca="1">IF(F190&lt;&gt;"",IF(F190&lt;&gt;0,F190/COUNTIFS('Days To Done'!$D$3:$D1188,"S",'Days To Done'!$H$3:$H1188,"&gt;="&amp;$B190,'Days To Done'!$H$3:$H1188,"&lt;="&amp;$C190),0),"")</f>
        <v/>
      </c>
      <c r="H190" t="str">
        <f ca="1">IF(B190&lt;=TODAY(),SUMIFS('Days To Done'!$I$3:$I1188,'Days To Done'!$D$3:$D1188,"M",'Days To Done'!$H$3:$H1188,"&gt;="&amp;$B190,'Days To Done'!$H$3:$H1188,"&lt;="&amp;$C190),"")</f>
        <v/>
      </c>
      <c r="I190" t="str">
        <f ca="1">IF(H190&lt;&gt;"",IF(H190&lt;&gt;0,H190/COUNTIFS('Days To Done'!$D$3:$D1188,"M",'Days To Done'!$H$3:$H1188,"&gt;="&amp;$B190,'Days To Done'!$H$3:$H1188,"&lt;="&amp;$C190),0),"")</f>
        <v/>
      </c>
      <c r="J190" t="str">
        <f ca="1">IF(B190&lt;=TODAY(),SUMIFS('Days To Done'!$I$3:$I1188,'Days To Done'!$D$3:$D1188,"L",'Days To Done'!$H$3:$H1188,"&gt;="&amp;$B190,'Days To Done'!$H$3:$H1188,"&lt;="&amp;$C190),"")</f>
        <v/>
      </c>
      <c r="K190" t="str">
        <f ca="1">IF(J190&lt;&gt;"",IF(J190&lt;&gt;0,J190/COUNTIFS('Days To Done'!$D$3:$D1188,"L",'Days To Done'!$H$3:$H1188,"&gt;="&amp;$B190,'Days To Done'!$H$3:$H1188,"&lt;="&amp;$C190),0),"")</f>
        <v/>
      </c>
      <c r="L190" t="str">
        <f ca="1">IF(B190&lt;=TODAY(),SUMIFS('Days To Done'!$I$3:$I1188,'Days To Done'!$D$3:$D1188,"XL",'Days To Done'!$H$3:$H1188,"&gt;="&amp;$B190,'Days To Done'!$H$3:$H1188,"&lt;="&amp;$C190),"")</f>
        <v/>
      </c>
      <c r="M190" t="str">
        <f ca="1">IF(L190&lt;&gt;"",IF(L190&lt;&gt;0,L190/COUNTIFS('Days To Done'!$D$3:$D1188,"XL",'Days To Done'!$H$3:$H1188,"&gt;="&amp;$B190,'Days To Done'!$H$3:$H1188,"&lt;="&amp;$C190),0),"")</f>
        <v/>
      </c>
    </row>
    <row r="191" spans="1:13" x14ac:dyDescent="0.25">
      <c r="A191" s="4">
        <f t="shared" si="2"/>
        <v>44122</v>
      </c>
      <c r="B191" s="4">
        <v>44122</v>
      </c>
      <c r="C191" s="4">
        <v>44128</v>
      </c>
      <c r="D191" t="str">
        <f ca="1">IF(B191&lt;=TODAY(),SUMIFS('Days To Done'!$I$3:$I1189,'Days To Done'!$D$3:$D1189,"XS",'Days To Done'!$H$3:$H1189,"&gt;="&amp;$B191,'Days To Done'!$H$3:$H1189,"&lt;="&amp;$C191),"")</f>
        <v/>
      </c>
      <c r="E191" t="str">
        <f ca="1">IF(D191&lt;&gt;"",IF(D191&lt;&gt;0,D191/COUNTIFS('Days To Done'!$D$3:$D1189,"XS",'Days To Done'!$H$3:$H1189,"&gt;="&amp;$B191,'Days To Done'!$H$3:$H1189,"&lt;="&amp;$C191),0),"")</f>
        <v/>
      </c>
      <c r="F191" t="str">
        <f ca="1">IF(B191&lt;=TODAY(),SUMIFS('Days To Done'!$I$3:$I1189,'Days To Done'!$D$3:$D1189,"S",'Days To Done'!$H$3:$H1189,"&gt;="&amp;$B191,'Days To Done'!$H$3:$H1189,"&lt;="&amp;$C191),"")</f>
        <v/>
      </c>
      <c r="G191" t="str">
        <f ca="1">IF(F191&lt;&gt;"",IF(F191&lt;&gt;0,F191/COUNTIFS('Days To Done'!$D$3:$D1189,"S",'Days To Done'!$H$3:$H1189,"&gt;="&amp;$B191,'Days To Done'!$H$3:$H1189,"&lt;="&amp;$C191),0),"")</f>
        <v/>
      </c>
      <c r="H191" t="str">
        <f ca="1">IF(B191&lt;=TODAY(),SUMIFS('Days To Done'!$I$3:$I1189,'Days To Done'!$D$3:$D1189,"M",'Days To Done'!$H$3:$H1189,"&gt;="&amp;$B191,'Days To Done'!$H$3:$H1189,"&lt;="&amp;$C191),"")</f>
        <v/>
      </c>
      <c r="I191" t="str">
        <f ca="1">IF(H191&lt;&gt;"",IF(H191&lt;&gt;0,H191/COUNTIFS('Days To Done'!$D$3:$D1189,"M",'Days To Done'!$H$3:$H1189,"&gt;="&amp;$B191,'Days To Done'!$H$3:$H1189,"&lt;="&amp;$C191),0),"")</f>
        <v/>
      </c>
      <c r="J191" t="str">
        <f ca="1">IF(B191&lt;=TODAY(),SUMIFS('Days To Done'!$I$3:$I1189,'Days To Done'!$D$3:$D1189,"L",'Days To Done'!$H$3:$H1189,"&gt;="&amp;$B191,'Days To Done'!$H$3:$H1189,"&lt;="&amp;$C191),"")</f>
        <v/>
      </c>
      <c r="K191" t="str">
        <f ca="1">IF(J191&lt;&gt;"",IF(J191&lt;&gt;0,J191/COUNTIFS('Days To Done'!$D$3:$D1189,"L",'Days To Done'!$H$3:$H1189,"&gt;="&amp;$B191,'Days To Done'!$H$3:$H1189,"&lt;="&amp;$C191),0),"")</f>
        <v/>
      </c>
      <c r="L191" t="str">
        <f ca="1">IF(B191&lt;=TODAY(),SUMIFS('Days To Done'!$I$3:$I1189,'Days To Done'!$D$3:$D1189,"XL",'Days To Done'!$H$3:$H1189,"&gt;="&amp;$B191,'Days To Done'!$H$3:$H1189,"&lt;="&amp;$C191),"")</f>
        <v/>
      </c>
      <c r="M191" t="str">
        <f ca="1">IF(L191&lt;&gt;"",IF(L191&lt;&gt;0,L191/COUNTIFS('Days To Done'!$D$3:$D1189,"XL",'Days To Done'!$H$3:$H1189,"&gt;="&amp;$B191,'Days To Done'!$H$3:$H1189,"&lt;="&amp;$C191),0),"")</f>
        <v/>
      </c>
    </row>
    <row r="192" spans="1:13" x14ac:dyDescent="0.25">
      <c r="A192" s="4">
        <f t="shared" si="2"/>
        <v>44129</v>
      </c>
      <c r="B192" s="4">
        <v>44129</v>
      </c>
      <c r="C192" s="4">
        <v>44135</v>
      </c>
      <c r="D192" t="str">
        <f ca="1">IF(B192&lt;=TODAY(),SUMIFS('Days To Done'!$I$3:$I1190,'Days To Done'!$D$3:$D1190,"XS",'Days To Done'!$H$3:$H1190,"&gt;="&amp;$B192,'Days To Done'!$H$3:$H1190,"&lt;="&amp;$C192),"")</f>
        <v/>
      </c>
      <c r="E192" t="str">
        <f ca="1">IF(D192&lt;&gt;"",IF(D192&lt;&gt;0,D192/COUNTIFS('Days To Done'!$D$3:$D1190,"XS",'Days To Done'!$H$3:$H1190,"&gt;="&amp;$B192,'Days To Done'!$H$3:$H1190,"&lt;="&amp;$C192),0),"")</f>
        <v/>
      </c>
      <c r="F192" t="str">
        <f ca="1">IF(B192&lt;=TODAY(),SUMIFS('Days To Done'!$I$3:$I1190,'Days To Done'!$D$3:$D1190,"S",'Days To Done'!$H$3:$H1190,"&gt;="&amp;$B192,'Days To Done'!$H$3:$H1190,"&lt;="&amp;$C192),"")</f>
        <v/>
      </c>
      <c r="G192" t="str">
        <f ca="1">IF(F192&lt;&gt;"",IF(F192&lt;&gt;0,F192/COUNTIFS('Days To Done'!$D$3:$D1190,"S",'Days To Done'!$H$3:$H1190,"&gt;="&amp;$B192,'Days To Done'!$H$3:$H1190,"&lt;="&amp;$C192),0),"")</f>
        <v/>
      </c>
      <c r="H192" t="str">
        <f ca="1">IF(B192&lt;=TODAY(),SUMIFS('Days To Done'!$I$3:$I1190,'Days To Done'!$D$3:$D1190,"M",'Days To Done'!$H$3:$H1190,"&gt;="&amp;$B192,'Days To Done'!$H$3:$H1190,"&lt;="&amp;$C192),"")</f>
        <v/>
      </c>
      <c r="I192" t="str">
        <f ca="1">IF(H192&lt;&gt;"",IF(H192&lt;&gt;0,H192/COUNTIFS('Days To Done'!$D$3:$D1190,"M",'Days To Done'!$H$3:$H1190,"&gt;="&amp;$B192,'Days To Done'!$H$3:$H1190,"&lt;="&amp;$C192),0),"")</f>
        <v/>
      </c>
      <c r="J192" t="str">
        <f ca="1">IF(B192&lt;=TODAY(),SUMIFS('Days To Done'!$I$3:$I1190,'Days To Done'!$D$3:$D1190,"L",'Days To Done'!$H$3:$H1190,"&gt;="&amp;$B192,'Days To Done'!$H$3:$H1190,"&lt;="&amp;$C192),"")</f>
        <v/>
      </c>
      <c r="K192" t="str">
        <f ca="1">IF(J192&lt;&gt;"",IF(J192&lt;&gt;0,J192/COUNTIFS('Days To Done'!$D$3:$D1190,"L",'Days To Done'!$H$3:$H1190,"&gt;="&amp;$B192,'Days To Done'!$H$3:$H1190,"&lt;="&amp;$C192),0),"")</f>
        <v/>
      </c>
      <c r="L192" t="str">
        <f ca="1">IF(B192&lt;=TODAY(),SUMIFS('Days To Done'!$I$3:$I1190,'Days To Done'!$D$3:$D1190,"XL",'Days To Done'!$H$3:$H1190,"&gt;="&amp;$B192,'Days To Done'!$H$3:$H1190,"&lt;="&amp;$C192),"")</f>
        <v/>
      </c>
      <c r="M192" t="str">
        <f ca="1">IF(L192&lt;&gt;"",IF(L192&lt;&gt;0,L192/COUNTIFS('Days To Done'!$D$3:$D1190,"XL",'Days To Done'!$H$3:$H1190,"&gt;="&amp;$B192,'Days To Done'!$H$3:$H1190,"&lt;="&amp;$C192),0),"")</f>
        <v/>
      </c>
    </row>
    <row r="193" spans="1:13" x14ac:dyDescent="0.25">
      <c r="A193" s="4">
        <f t="shared" si="2"/>
        <v>44136</v>
      </c>
      <c r="B193" s="4">
        <v>44136</v>
      </c>
      <c r="C193" s="4">
        <v>44142</v>
      </c>
      <c r="D193" t="str">
        <f ca="1">IF(B193&lt;=TODAY(),SUMIFS('Days To Done'!$I$3:$I1191,'Days To Done'!$D$3:$D1191,"XS",'Days To Done'!$H$3:$H1191,"&gt;="&amp;$B193,'Days To Done'!$H$3:$H1191,"&lt;="&amp;$C193),"")</f>
        <v/>
      </c>
      <c r="E193" t="str">
        <f ca="1">IF(D193&lt;&gt;"",IF(D193&lt;&gt;0,D193/COUNTIFS('Days To Done'!$D$3:$D1191,"XS",'Days To Done'!$H$3:$H1191,"&gt;="&amp;$B193,'Days To Done'!$H$3:$H1191,"&lt;="&amp;$C193),0),"")</f>
        <v/>
      </c>
      <c r="F193" t="str">
        <f ca="1">IF(B193&lt;=TODAY(),SUMIFS('Days To Done'!$I$3:$I1191,'Days To Done'!$D$3:$D1191,"S",'Days To Done'!$H$3:$H1191,"&gt;="&amp;$B193,'Days To Done'!$H$3:$H1191,"&lt;="&amp;$C193),"")</f>
        <v/>
      </c>
      <c r="G193" t="str">
        <f ca="1">IF(F193&lt;&gt;"",IF(F193&lt;&gt;0,F193/COUNTIFS('Days To Done'!$D$3:$D1191,"S",'Days To Done'!$H$3:$H1191,"&gt;="&amp;$B193,'Days To Done'!$H$3:$H1191,"&lt;="&amp;$C193),0),"")</f>
        <v/>
      </c>
      <c r="H193" t="str">
        <f ca="1">IF(B193&lt;=TODAY(),SUMIFS('Days To Done'!$I$3:$I1191,'Days To Done'!$D$3:$D1191,"M",'Days To Done'!$H$3:$H1191,"&gt;="&amp;$B193,'Days To Done'!$H$3:$H1191,"&lt;="&amp;$C193),"")</f>
        <v/>
      </c>
      <c r="I193" t="str">
        <f ca="1">IF(H193&lt;&gt;"",IF(H193&lt;&gt;0,H193/COUNTIFS('Days To Done'!$D$3:$D1191,"M",'Days To Done'!$H$3:$H1191,"&gt;="&amp;$B193,'Days To Done'!$H$3:$H1191,"&lt;="&amp;$C193),0),"")</f>
        <v/>
      </c>
      <c r="J193" t="str">
        <f ca="1">IF(B193&lt;=TODAY(),SUMIFS('Days To Done'!$I$3:$I1191,'Days To Done'!$D$3:$D1191,"L",'Days To Done'!$H$3:$H1191,"&gt;="&amp;$B193,'Days To Done'!$H$3:$H1191,"&lt;="&amp;$C193),"")</f>
        <v/>
      </c>
      <c r="K193" t="str">
        <f ca="1">IF(J193&lt;&gt;"",IF(J193&lt;&gt;0,J193/COUNTIFS('Days To Done'!$D$3:$D1191,"L",'Days To Done'!$H$3:$H1191,"&gt;="&amp;$B193,'Days To Done'!$H$3:$H1191,"&lt;="&amp;$C193),0),"")</f>
        <v/>
      </c>
      <c r="L193" t="str">
        <f ca="1">IF(B193&lt;=TODAY(),SUMIFS('Days To Done'!$I$3:$I1191,'Days To Done'!$D$3:$D1191,"XL",'Days To Done'!$H$3:$H1191,"&gt;="&amp;$B193,'Days To Done'!$H$3:$H1191,"&lt;="&amp;$C193),"")</f>
        <v/>
      </c>
      <c r="M193" t="str">
        <f ca="1">IF(L193&lt;&gt;"",IF(L193&lt;&gt;0,L193/COUNTIFS('Days To Done'!$D$3:$D1191,"XL",'Days To Done'!$H$3:$H1191,"&gt;="&amp;$B193,'Days To Done'!$H$3:$H1191,"&lt;="&amp;$C193),0),"")</f>
        <v/>
      </c>
    </row>
    <row r="194" spans="1:13" x14ac:dyDescent="0.25">
      <c r="A194" s="4">
        <f t="shared" si="2"/>
        <v>44143</v>
      </c>
      <c r="B194" s="4">
        <v>44143</v>
      </c>
      <c r="C194" s="4">
        <v>44149</v>
      </c>
      <c r="D194" t="str">
        <f ca="1">IF(B194&lt;=TODAY(),SUMIFS('Days To Done'!$I$3:$I1192,'Days To Done'!$D$3:$D1192,"XS",'Days To Done'!$H$3:$H1192,"&gt;="&amp;$B194,'Days To Done'!$H$3:$H1192,"&lt;="&amp;$C194),"")</f>
        <v/>
      </c>
      <c r="E194" t="str">
        <f ca="1">IF(D194&lt;&gt;"",IF(D194&lt;&gt;0,D194/COUNTIFS('Days To Done'!$D$3:$D1192,"XS",'Days To Done'!$H$3:$H1192,"&gt;="&amp;$B194,'Days To Done'!$H$3:$H1192,"&lt;="&amp;$C194),0),"")</f>
        <v/>
      </c>
      <c r="F194" t="str">
        <f ca="1">IF(B194&lt;=TODAY(),SUMIFS('Days To Done'!$I$3:$I1192,'Days To Done'!$D$3:$D1192,"S",'Days To Done'!$H$3:$H1192,"&gt;="&amp;$B194,'Days To Done'!$H$3:$H1192,"&lt;="&amp;$C194),"")</f>
        <v/>
      </c>
      <c r="G194" t="str">
        <f ca="1">IF(F194&lt;&gt;"",IF(F194&lt;&gt;0,F194/COUNTIFS('Days To Done'!$D$3:$D1192,"S",'Days To Done'!$H$3:$H1192,"&gt;="&amp;$B194,'Days To Done'!$H$3:$H1192,"&lt;="&amp;$C194),0),"")</f>
        <v/>
      </c>
      <c r="H194" t="str">
        <f ca="1">IF(B194&lt;=TODAY(),SUMIFS('Days To Done'!$I$3:$I1192,'Days To Done'!$D$3:$D1192,"M",'Days To Done'!$H$3:$H1192,"&gt;="&amp;$B194,'Days To Done'!$H$3:$H1192,"&lt;="&amp;$C194),"")</f>
        <v/>
      </c>
      <c r="I194" t="str">
        <f ca="1">IF(H194&lt;&gt;"",IF(H194&lt;&gt;0,H194/COUNTIFS('Days To Done'!$D$3:$D1192,"M",'Days To Done'!$H$3:$H1192,"&gt;="&amp;$B194,'Days To Done'!$H$3:$H1192,"&lt;="&amp;$C194),0),"")</f>
        <v/>
      </c>
      <c r="J194" t="str">
        <f ca="1">IF(B194&lt;=TODAY(),SUMIFS('Days To Done'!$I$3:$I1192,'Days To Done'!$D$3:$D1192,"L",'Days To Done'!$H$3:$H1192,"&gt;="&amp;$B194,'Days To Done'!$H$3:$H1192,"&lt;="&amp;$C194),"")</f>
        <v/>
      </c>
      <c r="K194" t="str">
        <f ca="1">IF(J194&lt;&gt;"",IF(J194&lt;&gt;0,J194/COUNTIFS('Days To Done'!$D$3:$D1192,"L",'Days To Done'!$H$3:$H1192,"&gt;="&amp;$B194,'Days To Done'!$H$3:$H1192,"&lt;="&amp;$C194),0),"")</f>
        <v/>
      </c>
      <c r="L194" t="str">
        <f ca="1">IF(B194&lt;=TODAY(),SUMIFS('Days To Done'!$I$3:$I1192,'Days To Done'!$D$3:$D1192,"XL",'Days To Done'!$H$3:$H1192,"&gt;="&amp;$B194,'Days To Done'!$H$3:$H1192,"&lt;="&amp;$C194),"")</f>
        <v/>
      </c>
      <c r="M194" t="str">
        <f ca="1">IF(L194&lt;&gt;"",IF(L194&lt;&gt;0,L194/COUNTIFS('Days To Done'!$D$3:$D1192,"XL",'Days To Done'!$H$3:$H1192,"&gt;="&amp;$B194,'Days To Done'!$H$3:$H1192,"&lt;="&amp;$C194),0),"")</f>
        <v/>
      </c>
    </row>
    <row r="195" spans="1:13" x14ac:dyDescent="0.25">
      <c r="A195" s="4">
        <f t="shared" si="2"/>
        <v>44150</v>
      </c>
      <c r="B195" s="4">
        <v>44150</v>
      </c>
      <c r="C195" s="4">
        <v>44156</v>
      </c>
      <c r="D195" t="str">
        <f ca="1">IF(B195&lt;=TODAY(),SUMIFS('Days To Done'!$I$3:$I1193,'Days To Done'!$D$3:$D1193,"XS",'Days To Done'!$H$3:$H1193,"&gt;="&amp;$B195,'Days To Done'!$H$3:$H1193,"&lt;="&amp;$C195),"")</f>
        <v/>
      </c>
      <c r="E195" t="str">
        <f ca="1">IF(D195&lt;&gt;"",IF(D195&lt;&gt;0,D195/COUNTIFS('Days To Done'!$D$3:$D1193,"XS",'Days To Done'!$H$3:$H1193,"&gt;="&amp;$B195,'Days To Done'!$H$3:$H1193,"&lt;="&amp;$C195),0),"")</f>
        <v/>
      </c>
      <c r="F195" t="str">
        <f ca="1">IF(B195&lt;=TODAY(),SUMIFS('Days To Done'!$I$3:$I1193,'Days To Done'!$D$3:$D1193,"S",'Days To Done'!$H$3:$H1193,"&gt;="&amp;$B195,'Days To Done'!$H$3:$H1193,"&lt;="&amp;$C195),"")</f>
        <v/>
      </c>
      <c r="G195" t="str">
        <f ca="1">IF(F195&lt;&gt;"",IF(F195&lt;&gt;0,F195/COUNTIFS('Days To Done'!$D$3:$D1193,"S",'Days To Done'!$H$3:$H1193,"&gt;="&amp;$B195,'Days To Done'!$H$3:$H1193,"&lt;="&amp;$C195),0),"")</f>
        <v/>
      </c>
      <c r="H195" t="str">
        <f ca="1">IF(B195&lt;=TODAY(),SUMIFS('Days To Done'!$I$3:$I1193,'Days To Done'!$D$3:$D1193,"M",'Days To Done'!$H$3:$H1193,"&gt;="&amp;$B195,'Days To Done'!$H$3:$H1193,"&lt;="&amp;$C195),"")</f>
        <v/>
      </c>
      <c r="I195" t="str">
        <f ca="1">IF(H195&lt;&gt;"",IF(H195&lt;&gt;0,H195/COUNTIFS('Days To Done'!$D$3:$D1193,"M",'Days To Done'!$H$3:$H1193,"&gt;="&amp;$B195,'Days To Done'!$H$3:$H1193,"&lt;="&amp;$C195),0),"")</f>
        <v/>
      </c>
      <c r="J195" t="str">
        <f ca="1">IF(B195&lt;=TODAY(),SUMIFS('Days To Done'!$I$3:$I1193,'Days To Done'!$D$3:$D1193,"L",'Days To Done'!$H$3:$H1193,"&gt;="&amp;$B195,'Days To Done'!$H$3:$H1193,"&lt;="&amp;$C195),"")</f>
        <v/>
      </c>
      <c r="K195" t="str">
        <f ca="1">IF(J195&lt;&gt;"",IF(J195&lt;&gt;0,J195/COUNTIFS('Days To Done'!$D$3:$D1193,"L",'Days To Done'!$H$3:$H1193,"&gt;="&amp;$B195,'Days To Done'!$H$3:$H1193,"&lt;="&amp;$C195),0),"")</f>
        <v/>
      </c>
      <c r="L195" t="str">
        <f ca="1">IF(B195&lt;=TODAY(),SUMIFS('Days To Done'!$I$3:$I1193,'Days To Done'!$D$3:$D1193,"XL",'Days To Done'!$H$3:$H1193,"&gt;="&amp;$B195,'Days To Done'!$H$3:$H1193,"&lt;="&amp;$C195),"")</f>
        <v/>
      </c>
      <c r="M195" t="str">
        <f ca="1">IF(L195&lt;&gt;"",IF(L195&lt;&gt;0,L195/COUNTIFS('Days To Done'!$D$3:$D1193,"XL",'Days To Done'!$H$3:$H1193,"&gt;="&amp;$B195,'Days To Done'!$H$3:$H1193,"&lt;="&amp;$C195),0),"")</f>
        <v/>
      </c>
    </row>
    <row r="196" spans="1:13" x14ac:dyDescent="0.25">
      <c r="A196" s="4">
        <f t="shared" ref="A196:A259" si="3">B196</f>
        <v>44157</v>
      </c>
      <c r="B196" s="4">
        <v>44157</v>
      </c>
      <c r="C196" s="4">
        <v>44163</v>
      </c>
      <c r="D196" t="str">
        <f ca="1">IF(B196&lt;=TODAY(),SUMIFS('Days To Done'!$I$3:$I1194,'Days To Done'!$D$3:$D1194,"XS",'Days To Done'!$H$3:$H1194,"&gt;="&amp;$B196,'Days To Done'!$H$3:$H1194,"&lt;="&amp;$C196),"")</f>
        <v/>
      </c>
      <c r="E196" t="str">
        <f ca="1">IF(D196&lt;&gt;"",IF(D196&lt;&gt;0,D196/COUNTIFS('Days To Done'!$D$3:$D1194,"XS",'Days To Done'!$H$3:$H1194,"&gt;="&amp;$B196,'Days To Done'!$H$3:$H1194,"&lt;="&amp;$C196),0),"")</f>
        <v/>
      </c>
      <c r="F196" t="str">
        <f ca="1">IF(B196&lt;=TODAY(),SUMIFS('Days To Done'!$I$3:$I1194,'Days To Done'!$D$3:$D1194,"S",'Days To Done'!$H$3:$H1194,"&gt;="&amp;$B196,'Days To Done'!$H$3:$H1194,"&lt;="&amp;$C196),"")</f>
        <v/>
      </c>
      <c r="G196" t="str">
        <f ca="1">IF(F196&lt;&gt;"",IF(F196&lt;&gt;0,F196/COUNTIFS('Days To Done'!$D$3:$D1194,"S",'Days To Done'!$H$3:$H1194,"&gt;="&amp;$B196,'Days To Done'!$H$3:$H1194,"&lt;="&amp;$C196),0),"")</f>
        <v/>
      </c>
      <c r="H196" t="str">
        <f ca="1">IF(B196&lt;=TODAY(),SUMIFS('Days To Done'!$I$3:$I1194,'Days To Done'!$D$3:$D1194,"M",'Days To Done'!$H$3:$H1194,"&gt;="&amp;$B196,'Days To Done'!$H$3:$H1194,"&lt;="&amp;$C196),"")</f>
        <v/>
      </c>
      <c r="I196" t="str">
        <f ca="1">IF(H196&lt;&gt;"",IF(H196&lt;&gt;0,H196/COUNTIFS('Days To Done'!$D$3:$D1194,"M",'Days To Done'!$H$3:$H1194,"&gt;="&amp;$B196,'Days To Done'!$H$3:$H1194,"&lt;="&amp;$C196),0),"")</f>
        <v/>
      </c>
      <c r="J196" t="str">
        <f ca="1">IF(B196&lt;=TODAY(),SUMIFS('Days To Done'!$I$3:$I1194,'Days To Done'!$D$3:$D1194,"L",'Days To Done'!$H$3:$H1194,"&gt;="&amp;$B196,'Days To Done'!$H$3:$H1194,"&lt;="&amp;$C196),"")</f>
        <v/>
      </c>
      <c r="K196" t="str">
        <f ca="1">IF(J196&lt;&gt;"",IF(J196&lt;&gt;0,J196/COUNTIFS('Days To Done'!$D$3:$D1194,"L",'Days To Done'!$H$3:$H1194,"&gt;="&amp;$B196,'Days To Done'!$H$3:$H1194,"&lt;="&amp;$C196),0),"")</f>
        <v/>
      </c>
      <c r="L196" t="str">
        <f ca="1">IF(B196&lt;=TODAY(),SUMIFS('Days To Done'!$I$3:$I1194,'Days To Done'!$D$3:$D1194,"XL",'Days To Done'!$H$3:$H1194,"&gt;="&amp;$B196,'Days To Done'!$H$3:$H1194,"&lt;="&amp;$C196),"")</f>
        <v/>
      </c>
      <c r="M196" t="str">
        <f ca="1">IF(L196&lt;&gt;"",IF(L196&lt;&gt;0,L196/COUNTIFS('Days To Done'!$D$3:$D1194,"XL",'Days To Done'!$H$3:$H1194,"&gt;="&amp;$B196,'Days To Done'!$H$3:$H1194,"&lt;="&amp;$C196),0),"")</f>
        <v/>
      </c>
    </row>
    <row r="197" spans="1:13" x14ac:dyDescent="0.25">
      <c r="A197" s="4">
        <f t="shared" si="3"/>
        <v>44164</v>
      </c>
      <c r="B197" s="4">
        <v>44164</v>
      </c>
      <c r="C197" s="4">
        <v>44170</v>
      </c>
      <c r="D197" t="str">
        <f ca="1">IF(B197&lt;=TODAY(),SUMIFS('Days To Done'!$I$3:$I1195,'Days To Done'!$D$3:$D1195,"XS",'Days To Done'!$H$3:$H1195,"&gt;="&amp;$B197,'Days To Done'!$H$3:$H1195,"&lt;="&amp;$C197),"")</f>
        <v/>
      </c>
      <c r="E197" t="str">
        <f ca="1">IF(D197&lt;&gt;"",IF(D197&lt;&gt;0,D197/COUNTIFS('Days To Done'!$D$3:$D1195,"XS",'Days To Done'!$H$3:$H1195,"&gt;="&amp;$B197,'Days To Done'!$H$3:$H1195,"&lt;="&amp;$C197),0),"")</f>
        <v/>
      </c>
      <c r="F197" t="str">
        <f ca="1">IF(B197&lt;=TODAY(),SUMIFS('Days To Done'!$I$3:$I1195,'Days To Done'!$D$3:$D1195,"S",'Days To Done'!$H$3:$H1195,"&gt;="&amp;$B197,'Days To Done'!$H$3:$H1195,"&lt;="&amp;$C197),"")</f>
        <v/>
      </c>
      <c r="G197" t="str">
        <f ca="1">IF(F197&lt;&gt;"",IF(F197&lt;&gt;0,F197/COUNTIFS('Days To Done'!$D$3:$D1195,"S",'Days To Done'!$H$3:$H1195,"&gt;="&amp;$B197,'Days To Done'!$H$3:$H1195,"&lt;="&amp;$C197),0),"")</f>
        <v/>
      </c>
      <c r="H197" t="str">
        <f ca="1">IF(B197&lt;=TODAY(),SUMIFS('Days To Done'!$I$3:$I1195,'Days To Done'!$D$3:$D1195,"M",'Days To Done'!$H$3:$H1195,"&gt;="&amp;$B197,'Days To Done'!$H$3:$H1195,"&lt;="&amp;$C197),"")</f>
        <v/>
      </c>
      <c r="I197" t="str">
        <f ca="1">IF(H197&lt;&gt;"",IF(H197&lt;&gt;0,H197/COUNTIFS('Days To Done'!$D$3:$D1195,"M",'Days To Done'!$H$3:$H1195,"&gt;="&amp;$B197,'Days To Done'!$H$3:$H1195,"&lt;="&amp;$C197),0),"")</f>
        <v/>
      </c>
      <c r="J197" t="str">
        <f ca="1">IF(B197&lt;=TODAY(),SUMIFS('Days To Done'!$I$3:$I1195,'Days To Done'!$D$3:$D1195,"L",'Days To Done'!$H$3:$H1195,"&gt;="&amp;$B197,'Days To Done'!$H$3:$H1195,"&lt;="&amp;$C197),"")</f>
        <v/>
      </c>
      <c r="K197" t="str">
        <f ca="1">IF(J197&lt;&gt;"",IF(J197&lt;&gt;0,J197/COUNTIFS('Days To Done'!$D$3:$D1195,"L",'Days To Done'!$H$3:$H1195,"&gt;="&amp;$B197,'Days To Done'!$H$3:$H1195,"&lt;="&amp;$C197),0),"")</f>
        <v/>
      </c>
      <c r="L197" t="str">
        <f ca="1">IF(B197&lt;=TODAY(),SUMIFS('Days To Done'!$I$3:$I1195,'Days To Done'!$D$3:$D1195,"XL",'Days To Done'!$H$3:$H1195,"&gt;="&amp;$B197,'Days To Done'!$H$3:$H1195,"&lt;="&amp;$C197),"")</f>
        <v/>
      </c>
      <c r="M197" t="str">
        <f ca="1">IF(L197&lt;&gt;"",IF(L197&lt;&gt;0,L197/COUNTIFS('Days To Done'!$D$3:$D1195,"XL",'Days To Done'!$H$3:$H1195,"&gt;="&amp;$B197,'Days To Done'!$H$3:$H1195,"&lt;="&amp;$C197),0),"")</f>
        <v/>
      </c>
    </row>
    <row r="198" spans="1:13" x14ac:dyDescent="0.25">
      <c r="A198" s="4">
        <f t="shared" si="3"/>
        <v>44171</v>
      </c>
      <c r="B198" s="4">
        <v>44171</v>
      </c>
      <c r="C198" s="4">
        <v>44177</v>
      </c>
      <c r="D198" t="str">
        <f ca="1">IF(B198&lt;=TODAY(),SUMIFS('Days To Done'!$I$3:$I1196,'Days To Done'!$D$3:$D1196,"XS",'Days To Done'!$H$3:$H1196,"&gt;="&amp;$B198,'Days To Done'!$H$3:$H1196,"&lt;="&amp;$C198),"")</f>
        <v/>
      </c>
      <c r="E198" t="str">
        <f ca="1">IF(D198&lt;&gt;"",IF(D198&lt;&gt;0,D198/COUNTIFS('Days To Done'!$D$3:$D1196,"XS",'Days To Done'!$H$3:$H1196,"&gt;="&amp;$B198,'Days To Done'!$H$3:$H1196,"&lt;="&amp;$C198),0),"")</f>
        <v/>
      </c>
      <c r="F198" t="str">
        <f ca="1">IF(B198&lt;=TODAY(),SUMIFS('Days To Done'!$I$3:$I1196,'Days To Done'!$D$3:$D1196,"S",'Days To Done'!$H$3:$H1196,"&gt;="&amp;$B198,'Days To Done'!$H$3:$H1196,"&lt;="&amp;$C198),"")</f>
        <v/>
      </c>
      <c r="G198" t="str">
        <f ca="1">IF(F198&lt;&gt;"",IF(F198&lt;&gt;0,F198/COUNTIFS('Days To Done'!$D$3:$D1196,"S",'Days To Done'!$H$3:$H1196,"&gt;="&amp;$B198,'Days To Done'!$H$3:$H1196,"&lt;="&amp;$C198),0),"")</f>
        <v/>
      </c>
      <c r="H198" t="str">
        <f ca="1">IF(B198&lt;=TODAY(),SUMIFS('Days To Done'!$I$3:$I1196,'Days To Done'!$D$3:$D1196,"M",'Days To Done'!$H$3:$H1196,"&gt;="&amp;$B198,'Days To Done'!$H$3:$H1196,"&lt;="&amp;$C198),"")</f>
        <v/>
      </c>
      <c r="I198" t="str">
        <f ca="1">IF(H198&lt;&gt;"",IF(H198&lt;&gt;0,H198/COUNTIFS('Days To Done'!$D$3:$D1196,"M",'Days To Done'!$H$3:$H1196,"&gt;="&amp;$B198,'Days To Done'!$H$3:$H1196,"&lt;="&amp;$C198),0),"")</f>
        <v/>
      </c>
      <c r="J198" t="str">
        <f ca="1">IF(B198&lt;=TODAY(),SUMIFS('Days To Done'!$I$3:$I1196,'Days To Done'!$D$3:$D1196,"L",'Days To Done'!$H$3:$H1196,"&gt;="&amp;$B198,'Days To Done'!$H$3:$H1196,"&lt;="&amp;$C198),"")</f>
        <v/>
      </c>
      <c r="K198" t="str">
        <f ca="1">IF(J198&lt;&gt;"",IF(J198&lt;&gt;0,J198/COUNTIFS('Days To Done'!$D$3:$D1196,"L",'Days To Done'!$H$3:$H1196,"&gt;="&amp;$B198,'Days To Done'!$H$3:$H1196,"&lt;="&amp;$C198),0),"")</f>
        <v/>
      </c>
      <c r="L198" t="str">
        <f ca="1">IF(B198&lt;=TODAY(),SUMIFS('Days To Done'!$I$3:$I1196,'Days To Done'!$D$3:$D1196,"XL",'Days To Done'!$H$3:$H1196,"&gt;="&amp;$B198,'Days To Done'!$H$3:$H1196,"&lt;="&amp;$C198),"")</f>
        <v/>
      </c>
      <c r="M198" t="str">
        <f ca="1">IF(L198&lt;&gt;"",IF(L198&lt;&gt;0,L198/COUNTIFS('Days To Done'!$D$3:$D1196,"XL",'Days To Done'!$H$3:$H1196,"&gt;="&amp;$B198,'Days To Done'!$H$3:$H1196,"&lt;="&amp;$C198),0),"")</f>
        <v/>
      </c>
    </row>
    <row r="199" spans="1:13" x14ac:dyDescent="0.25">
      <c r="A199" s="4">
        <f t="shared" si="3"/>
        <v>44178</v>
      </c>
      <c r="B199" s="4">
        <v>44178</v>
      </c>
      <c r="C199" s="4">
        <v>44184</v>
      </c>
      <c r="D199" t="str">
        <f ca="1">IF(B199&lt;=TODAY(),SUMIFS('Days To Done'!$I$3:$I1197,'Days To Done'!$D$3:$D1197,"XS",'Days To Done'!$H$3:$H1197,"&gt;="&amp;$B199,'Days To Done'!$H$3:$H1197,"&lt;="&amp;$C199),"")</f>
        <v/>
      </c>
      <c r="E199" t="str">
        <f ca="1">IF(D199&lt;&gt;"",IF(D199&lt;&gt;0,D199/COUNTIFS('Days To Done'!$D$3:$D1197,"XS",'Days To Done'!$H$3:$H1197,"&gt;="&amp;$B199,'Days To Done'!$H$3:$H1197,"&lt;="&amp;$C199),0),"")</f>
        <v/>
      </c>
      <c r="F199" t="str">
        <f ca="1">IF(B199&lt;=TODAY(),SUMIFS('Days To Done'!$I$3:$I1197,'Days To Done'!$D$3:$D1197,"S",'Days To Done'!$H$3:$H1197,"&gt;="&amp;$B199,'Days To Done'!$H$3:$H1197,"&lt;="&amp;$C199),"")</f>
        <v/>
      </c>
      <c r="G199" t="str">
        <f ca="1">IF(F199&lt;&gt;"",IF(F199&lt;&gt;0,F199/COUNTIFS('Days To Done'!$D$3:$D1197,"S",'Days To Done'!$H$3:$H1197,"&gt;="&amp;$B199,'Days To Done'!$H$3:$H1197,"&lt;="&amp;$C199),0),"")</f>
        <v/>
      </c>
      <c r="H199" t="str">
        <f ca="1">IF(B199&lt;=TODAY(),SUMIFS('Days To Done'!$I$3:$I1197,'Days To Done'!$D$3:$D1197,"M",'Days To Done'!$H$3:$H1197,"&gt;="&amp;$B199,'Days To Done'!$H$3:$H1197,"&lt;="&amp;$C199),"")</f>
        <v/>
      </c>
      <c r="I199" t="str">
        <f ca="1">IF(H199&lt;&gt;"",IF(H199&lt;&gt;0,H199/COUNTIFS('Days To Done'!$D$3:$D1197,"M",'Days To Done'!$H$3:$H1197,"&gt;="&amp;$B199,'Days To Done'!$H$3:$H1197,"&lt;="&amp;$C199),0),"")</f>
        <v/>
      </c>
      <c r="J199" t="str">
        <f ca="1">IF(B199&lt;=TODAY(),SUMIFS('Days To Done'!$I$3:$I1197,'Days To Done'!$D$3:$D1197,"L",'Days To Done'!$H$3:$H1197,"&gt;="&amp;$B199,'Days To Done'!$H$3:$H1197,"&lt;="&amp;$C199),"")</f>
        <v/>
      </c>
      <c r="K199" t="str">
        <f ca="1">IF(J199&lt;&gt;"",IF(J199&lt;&gt;0,J199/COUNTIFS('Days To Done'!$D$3:$D1197,"L",'Days To Done'!$H$3:$H1197,"&gt;="&amp;$B199,'Days To Done'!$H$3:$H1197,"&lt;="&amp;$C199),0),"")</f>
        <v/>
      </c>
      <c r="L199" t="str">
        <f ca="1">IF(B199&lt;=TODAY(),SUMIFS('Days To Done'!$I$3:$I1197,'Days To Done'!$D$3:$D1197,"XL",'Days To Done'!$H$3:$H1197,"&gt;="&amp;$B199,'Days To Done'!$H$3:$H1197,"&lt;="&amp;$C199),"")</f>
        <v/>
      </c>
      <c r="M199" t="str">
        <f ca="1">IF(L199&lt;&gt;"",IF(L199&lt;&gt;0,L199/COUNTIFS('Days To Done'!$D$3:$D1197,"XL",'Days To Done'!$H$3:$H1197,"&gt;="&amp;$B199,'Days To Done'!$H$3:$H1197,"&lt;="&amp;$C199),0),"")</f>
        <v/>
      </c>
    </row>
    <row r="200" spans="1:13" x14ac:dyDescent="0.25">
      <c r="A200" s="4">
        <f t="shared" si="3"/>
        <v>44185</v>
      </c>
      <c r="B200" s="4">
        <v>44185</v>
      </c>
      <c r="C200" s="4">
        <v>44191</v>
      </c>
      <c r="D200" t="str">
        <f ca="1">IF(B200&lt;=TODAY(),SUMIFS('Days To Done'!$I$3:$I1198,'Days To Done'!$D$3:$D1198,"XS",'Days To Done'!$H$3:$H1198,"&gt;="&amp;$B200,'Days To Done'!$H$3:$H1198,"&lt;="&amp;$C200),"")</f>
        <v/>
      </c>
      <c r="E200" t="str">
        <f ca="1">IF(D200&lt;&gt;"",IF(D200&lt;&gt;0,D200/COUNTIFS('Days To Done'!$D$3:$D1198,"XS",'Days To Done'!$H$3:$H1198,"&gt;="&amp;$B200,'Days To Done'!$H$3:$H1198,"&lt;="&amp;$C200),0),"")</f>
        <v/>
      </c>
      <c r="F200" t="str">
        <f ca="1">IF(B200&lt;=TODAY(),SUMIFS('Days To Done'!$I$3:$I1198,'Days To Done'!$D$3:$D1198,"S",'Days To Done'!$H$3:$H1198,"&gt;="&amp;$B200,'Days To Done'!$H$3:$H1198,"&lt;="&amp;$C200),"")</f>
        <v/>
      </c>
      <c r="G200" t="str">
        <f ca="1">IF(F200&lt;&gt;"",IF(F200&lt;&gt;0,F200/COUNTIFS('Days To Done'!$D$3:$D1198,"S",'Days To Done'!$H$3:$H1198,"&gt;="&amp;$B200,'Days To Done'!$H$3:$H1198,"&lt;="&amp;$C200),0),"")</f>
        <v/>
      </c>
      <c r="H200" t="str">
        <f ca="1">IF(B200&lt;=TODAY(),SUMIFS('Days To Done'!$I$3:$I1198,'Days To Done'!$D$3:$D1198,"M",'Days To Done'!$H$3:$H1198,"&gt;="&amp;$B200,'Days To Done'!$H$3:$H1198,"&lt;="&amp;$C200),"")</f>
        <v/>
      </c>
      <c r="I200" t="str">
        <f ca="1">IF(H200&lt;&gt;"",IF(H200&lt;&gt;0,H200/COUNTIFS('Days To Done'!$D$3:$D1198,"M",'Days To Done'!$H$3:$H1198,"&gt;="&amp;$B200,'Days To Done'!$H$3:$H1198,"&lt;="&amp;$C200),0),"")</f>
        <v/>
      </c>
      <c r="J200" t="str">
        <f ca="1">IF(B200&lt;=TODAY(),SUMIFS('Days To Done'!$I$3:$I1198,'Days To Done'!$D$3:$D1198,"L",'Days To Done'!$H$3:$H1198,"&gt;="&amp;$B200,'Days To Done'!$H$3:$H1198,"&lt;="&amp;$C200),"")</f>
        <v/>
      </c>
      <c r="K200" t="str">
        <f ca="1">IF(J200&lt;&gt;"",IF(J200&lt;&gt;0,J200/COUNTIFS('Days To Done'!$D$3:$D1198,"L",'Days To Done'!$H$3:$H1198,"&gt;="&amp;$B200,'Days To Done'!$H$3:$H1198,"&lt;="&amp;$C200),0),"")</f>
        <v/>
      </c>
      <c r="L200" t="str">
        <f ca="1">IF(B200&lt;=TODAY(),SUMIFS('Days To Done'!$I$3:$I1198,'Days To Done'!$D$3:$D1198,"XL",'Days To Done'!$H$3:$H1198,"&gt;="&amp;$B200,'Days To Done'!$H$3:$H1198,"&lt;="&amp;$C200),"")</f>
        <v/>
      </c>
      <c r="M200" t="str">
        <f ca="1">IF(L200&lt;&gt;"",IF(L200&lt;&gt;0,L200/COUNTIFS('Days To Done'!$D$3:$D1198,"XL",'Days To Done'!$H$3:$H1198,"&gt;="&amp;$B200,'Days To Done'!$H$3:$H1198,"&lt;="&amp;$C200),0),"")</f>
        <v/>
      </c>
    </row>
    <row r="201" spans="1:13" x14ac:dyDescent="0.25">
      <c r="A201" s="4">
        <f t="shared" si="3"/>
        <v>44192</v>
      </c>
      <c r="B201" s="4">
        <v>44192</v>
      </c>
      <c r="C201" s="4">
        <v>44198</v>
      </c>
      <c r="D201" t="str">
        <f ca="1">IF(B201&lt;=TODAY(),SUMIFS('Days To Done'!$I$3:$I1199,'Days To Done'!$D$3:$D1199,"XS",'Days To Done'!$H$3:$H1199,"&gt;="&amp;$B201,'Days To Done'!$H$3:$H1199,"&lt;="&amp;$C201),"")</f>
        <v/>
      </c>
      <c r="E201" t="str">
        <f ca="1">IF(D201&lt;&gt;"",IF(D201&lt;&gt;0,D201/COUNTIFS('Days To Done'!$D$3:$D1199,"XS",'Days To Done'!$H$3:$H1199,"&gt;="&amp;$B201,'Days To Done'!$H$3:$H1199,"&lt;="&amp;$C201),0),"")</f>
        <v/>
      </c>
      <c r="F201" t="str">
        <f ca="1">IF(B201&lt;=TODAY(),SUMIFS('Days To Done'!$I$3:$I1199,'Days To Done'!$D$3:$D1199,"S",'Days To Done'!$H$3:$H1199,"&gt;="&amp;$B201,'Days To Done'!$H$3:$H1199,"&lt;="&amp;$C201),"")</f>
        <v/>
      </c>
      <c r="G201" t="str">
        <f ca="1">IF(F201&lt;&gt;"",IF(F201&lt;&gt;0,F201/COUNTIFS('Days To Done'!$D$3:$D1199,"S",'Days To Done'!$H$3:$H1199,"&gt;="&amp;$B201,'Days To Done'!$H$3:$H1199,"&lt;="&amp;$C201),0),"")</f>
        <v/>
      </c>
      <c r="H201" t="str">
        <f ca="1">IF(B201&lt;=TODAY(),SUMIFS('Days To Done'!$I$3:$I1199,'Days To Done'!$D$3:$D1199,"M",'Days To Done'!$H$3:$H1199,"&gt;="&amp;$B201,'Days To Done'!$H$3:$H1199,"&lt;="&amp;$C201),"")</f>
        <v/>
      </c>
      <c r="I201" t="str">
        <f ca="1">IF(H201&lt;&gt;"",IF(H201&lt;&gt;0,H201/COUNTIFS('Days To Done'!$D$3:$D1199,"M",'Days To Done'!$H$3:$H1199,"&gt;="&amp;$B201,'Days To Done'!$H$3:$H1199,"&lt;="&amp;$C201),0),"")</f>
        <v/>
      </c>
      <c r="J201" t="str">
        <f ca="1">IF(B201&lt;=TODAY(),SUMIFS('Days To Done'!$I$3:$I1199,'Days To Done'!$D$3:$D1199,"L",'Days To Done'!$H$3:$H1199,"&gt;="&amp;$B201,'Days To Done'!$H$3:$H1199,"&lt;="&amp;$C201),"")</f>
        <v/>
      </c>
      <c r="K201" t="str">
        <f ca="1">IF(J201&lt;&gt;"",IF(J201&lt;&gt;0,J201/COUNTIFS('Days To Done'!$D$3:$D1199,"L",'Days To Done'!$H$3:$H1199,"&gt;="&amp;$B201,'Days To Done'!$H$3:$H1199,"&lt;="&amp;$C201),0),"")</f>
        <v/>
      </c>
      <c r="L201" t="str">
        <f ca="1">IF(B201&lt;=TODAY(),SUMIFS('Days To Done'!$I$3:$I1199,'Days To Done'!$D$3:$D1199,"XL",'Days To Done'!$H$3:$H1199,"&gt;="&amp;$B201,'Days To Done'!$H$3:$H1199,"&lt;="&amp;$C201),"")</f>
        <v/>
      </c>
      <c r="M201" t="str">
        <f ca="1">IF(L201&lt;&gt;"",IF(L201&lt;&gt;0,L201/COUNTIFS('Days To Done'!$D$3:$D1199,"XL",'Days To Done'!$H$3:$H1199,"&gt;="&amp;$B201,'Days To Done'!$H$3:$H1199,"&lt;="&amp;$C201),0),"")</f>
        <v/>
      </c>
    </row>
    <row r="202" spans="1:13" x14ac:dyDescent="0.25">
      <c r="A202" s="4">
        <f t="shared" si="3"/>
        <v>44199</v>
      </c>
      <c r="B202" s="4">
        <v>44199</v>
      </c>
      <c r="C202" s="4">
        <v>44205</v>
      </c>
      <c r="D202" t="str">
        <f ca="1">IF(B202&lt;=TODAY(),SUMIFS('Days To Done'!$I$3:$I1200,'Days To Done'!$D$3:$D1200,"XS",'Days To Done'!$H$3:$H1200,"&gt;="&amp;$B202,'Days To Done'!$H$3:$H1200,"&lt;="&amp;$C202),"")</f>
        <v/>
      </c>
      <c r="E202" t="str">
        <f ca="1">IF(D202&lt;&gt;"",IF(D202&lt;&gt;0,D202/COUNTIFS('Days To Done'!$D$3:$D1200,"XS",'Days To Done'!$H$3:$H1200,"&gt;="&amp;$B202,'Days To Done'!$H$3:$H1200,"&lt;="&amp;$C202),0),"")</f>
        <v/>
      </c>
      <c r="F202" t="str">
        <f ca="1">IF(B202&lt;=TODAY(),SUMIFS('Days To Done'!$I$3:$I1200,'Days To Done'!$D$3:$D1200,"S",'Days To Done'!$H$3:$H1200,"&gt;="&amp;$B202,'Days To Done'!$H$3:$H1200,"&lt;="&amp;$C202),"")</f>
        <v/>
      </c>
      <c r="G202" t="str">
        <f ca="1">IF(F202&lt;&gt;"",IF(F202&lt;&gt;0,F202/COUNTIFS('Days To Done'!$D$3:$D1200,"S",'Days To Done'!$H$3:$H1200,"&gt;="&amp;$B202,'Days To Done'!$H$3:$H1200,"&lt;="&amp;$C202),0),"")</f>
        <v/>
      </c>
      <c r="H202" t="str">
        <f ca="1">IF(B202&lt;=TODAY(),SUMIFS('Days To Done'!$I$3:$I1200,'Days To Done'!$D$3:$D1200,"M",'Days To Done'!$H$3:$H1200,"&gt;="&amp;$B202,'Days To Done'!$H$3:$H1200,"&lt;="&amp;$C202),"")</f>
        <v/>
      </c>
      <c r="I202" t="str">
        <f ca="1">IF(H202&lt;&gt;"",IF(H202&lt;&gt;0,H202/COUNTIFS('Days To Done'!$D$3:$D1200,"M",'Days To Done'!$H$3:$H1200,"&gt;="&amp;$B202,'Days To Done'!$H$3:$H1200,"&lt;="&amp;$C202),0),"")</f>
        <v/>
      </c>
      <c r="J202" t="str">
        <f ca="1">IF(B202&lt;=TODAY(),SUMIFS('Days To Done'!$I$3:$I1200,'Days To Done'!$D$3:$D1200,"L",'Days To Done'!$H$3:$H1200,"&gt;="&amp;$B202,'Days To Done'!$H$3:$H1200,"&lt;="&amp;$C202),"")</f>
        <v/>
      </c>
      <c r="K202" t="str">
        <f ca="1">IF(J202&lt;&gt;"",IF(J202&lt;&gt;0,J202/COUNTIFS('Days To Done'!$D$3:$D1200,"L",'Days To Done'!$H$3:$H1200,"&gt;="&amp;$B202,'Days To Done'!$H$3:$H1200,"&lt;="&amp;$C202),0),"")</f>
        <v/>
      </c>
      <c r="L202" t="str">
        <f ca="1">IF(B202&lt;=TODAY(),SUMIFS('Days To Done'!$I$3:$I1200,'Days To Done'!$D$3:$D1200,"XL",'Days To Done'!$H$3:$H1200,"&gt;="&amp;$B202,'Days To Done'!$H$3:$H1200,"&lt;="&amp;$C202),"")</f>
        <v/>
      </c>
      <c r="M202" t="str">
        <f ca="1">IF(L202&lt;&gt;"",IF(L202&lt;&gt;0,L202/COUNTIFS('Days To Done'!$D$3:$D1200,"XL",'Days To Done'!$H$3:$H1200,"&gt;="&amp;$B202,'Days To Done'!$H$3:$H1200,"&lt;="&amp;$C202),0),"")</f>
        <v/>
      </c>
    </row>
    <row r="203" spans="1:13" x14ac:dyDescent="0.25">
      <c r="A203" s="4">
        <f t="shared" si="3"/>
        <v>44206</v>
      </c>
      <c r="B203" s="4">
        <v>44206</v>
      </c>
      <c r="C203" s="4">
        <v>44212</v>
      </c>
      <c r="D203" t="str">
        <f ca="1">IF(B203&lt;=TODAY(),SUMIFS('Days To Done'!$I$3:$I1201,'Days To Done'!$D$3:$D1201,"XS",'Days To Done'!$H$3:$H1201,"&gt;="&amp;$B203,'Days To Done'!$H$3:$H1201,"&lt;="&amp;$C203),"")</f>
        <v/>
      </c>
      <c r="E203" t="str">
        <f ca="1">IF(D203&lt;&gt;"",IF(D203&lt;&gt;0,D203/COUNTIFS('Days To Done'!$D$3:$D1201,"XS",'Days To Done'!$H$3:$H1201,"&gt;="&amp;$B203,'Days To Done'!$H$3:$H1201,"&lt;="&amp;$C203),0),"")</f>
        <v/>
      </c>
      <c r="F203" t="str">
        <f ca="1">IF(B203&lt;=TODAY(),SUMIFS('Days To Done'!$I$3:$I1201,'Days To Done'!$D$3:$D1201,"S",'Days To Done'!$H$3:$H1201,"&gt;="&amp;$B203,'Days To Done'!$H$3:$H1201,"&lt;="&amp;$C203),"")</f>
        <v/>
      </c>
      <c r="G203" t="str">
        <f ca="1">IF(F203&lt;&gt;"",IF(F203&lt;&gt;0,F203/COUNTIFS('Days To Done'!$D$3:$D1201,"S",'Days To Done'!$H$3:$H1201,"&gt;="&amp;$B203,'Days To Done'!$H$3:$H1201,"&lt;="&amp;$C203),0),"")</f>
        <v/>
      </c>
      <c r="H203" t="str">
        <f ca="1">IF(B203&lt;=TODAY(),SUMIFS('Days To Done'!$I$3:$I1201,'Days To Done'!$D$3:$D1201,"M",'Days To Done'!$H$3:$H1201,"&gt;="&amp;$B203,'Days To Done'!$H$3:$H1201,"&lt;="&amp;$C203),"")</f>
        <v/>
      </c>
      <c r="I203" t="str">
        <f ca="1">IF(H203&lt;&gt;"",IF(H203&lt;&gt;0,H203/COUNTIFS('Days To Done'!$D$3:$D1201,"M",'Days To Done'!$H$3:$H1201,"&gt;="&amp;$B203,'Days To Done'!$H$3:$H1201,"&lt;="&amp;$C203),0),"")</f>
        <v/>
      </c>
      <c r="J203" t="str">
        <f ca="1">IF(B203&lt;=TODAY(),SUMIFS('Days To Done'!$I$3:$I1201,'Days To Done'!$D$3:$D1201,"L",'Days To Done'!$H$3:$H1201,"&gt;="&amp;$B203,'Days To Done'!$H$3:$H1201,"&lt;="&amp;$C203),"")</f>
        <v/>
      </c>
      <c r="K203" t="str">
        <f ca="1">IF(J203&lt;&gt;"",IF(J203&lt;&gt;0,J203/COUNTIFS('Days To Done'!$D$3:$D1201,"L",'Days To Done'!$H$3:$H1201,"&gt;="&amp;$B203,'Days To Done'!$H$3:$H1201,"&lt;="&amp;$C203),0),"")</f>
        <v/>
      </c>
      <c r="L203" t="str">
        <f ca="1">IF(B203&lt;=TODAY(),SUMIFS('Days To Done'!$I$3:$I1201,'Days To Done'!$D$3:$D1201,"XL",'Days To Done'!$H$3:$H1201,"&gt;="&amp;$B203,'Days To Done'!$H$3:$H1201,"&lt;="&amp;$C203),"")</f>
        <v/>
      </c>
      <c r="M203" t="str">
        <f ca="1">IF(L203&lt;&gt;"",IF(L203&lt;&gt;0,L203/COUNTIFS('Days To Done'!$D$3:$D1201,"XL",'Days To Done'!$H$3:$H1201,"&gt;="&amp;$B203,'Days To Done'!$H$3:$H1201,"&lt;="&amp;$C203),0),"")</f>
        <v/>
      </c>
    </row>
    <row r="204" spans="1:13" x14ac:dyDescent="0.25">
      <c r="A204" s="4">
        <f t="shared" si="3"/>
        <v>44213</v>
      </c>
      <c r="B204" s="4">
        <v>44213</v>
      </c>
      <c r="C204" s="4">
        <v>44219</v>
      </c>
      <c r="D204" t="str">
        <f ca="1">IF(B204&lt;=TODAY(),SUMIFS('Days To Done'!$I$3:$I1202,'Days To Done'!$D$3:$D1202,"XS",'Days To Done'!$H$3:$H1202,"&gt;="&amp;$B204,'Days To Done'!$H$3:$H1202,"&lt;="&amp;$C204),"")</f>
        <v/>
      </c>
      <c r="E204" t="str">
        <f ca="1">IF(D204&lt;&gt;"",IF(D204&lt;&gt;0,D204/COUNTIFS('Days To Done'!$D$3:$D1202,"XS",'Days To Done'!$H$3:$H1202,"&gt;="&amp;$B204,'Days To Done'!$H$3:$H1202,"&lt;="&amp;$C204),0),"")</f>
        <v/>
      </c>
      <c r="F204" t="str">
        <f ca="1">IF(B204&lt;=TODAY(),SUMIFS('Days To Done'!$I$3:$I1202,'Days To Done'!$D$3:$D1202,"S",'Days To Done'!$H$3:$H1202,"&gt;="&amp;$B204,'Days To Done'!$H$3:$H1202,"&lt;="&amp;$C204),"")</f>
        <v/>
      </c>
      <c r="G204" t="str">
        <f ca="1">IF(F204&lt;&gt;"",IF(F204&lt;&gt;0,F204/COUNTIFS('Days To Done'!$D$3:$D1202,"S",'Days To Done'!$H$3:$H1202,"&gt;="&amp;$B204,'Days To Done'!$H$3:$H1202,"&lt;="&amp;$C204),0),"")</f>
        <v/>
      </c>
      <c r="H204" t="str">
        <f ca="1">IF(B204&lt;=TODAY(),SUMIFS('Days To Done'!$I$3:$I1202,'Days To Done'!$D$3:$D1202,"M",'Days To Done'!$H$3:$H1202,"&gt;="&amp;$B204,'Days To Done'!$H$3:$H1202,"&lt;="&amp;$C204),"")</f>
        <v/>
      </c>
      <c r="I204" t="str">
        <f ca="1">IF(H204&lt;&gt;"",IF(H204&lt;&gt;0,H204/COUNTIFS('Days To Done'!$D$3:$D1202,"M",'Days To Done'!$H$3:$H1202,"&gt;="&amp;$B204,'Days To Done'!$H$3:$H1202,"&lt;="&amp;$C204),0),"")</f>
        <v/>
      </c>
      <c r="J204" t="str">
        <f ca="1">IF(B204&lt;=TODAY(),SUMIFS('Days To Done'!$I$3:$I1202,'Days To Done'!$D$3:$D1202,"L",'Days To Done'!$H$3:$H1202,"&gt;="&amp;$B204,'Days To Done'!$H$3:$H1202,"&lt;="&amp;$C204),"")</f>
        <v/>
      </c>
      <c r="K204" t="str">
        <f ca="1">IF(J204&lt;&gt;"",IF(J204&lt;&gt;0,J204/COUNTIFS('Days To Done'!$D$3:$D1202,"L",'Days To Done'!$H$3:$H1202,"&gt;="&amp;$B204,'Days To Done'!$H$3:$H1202,"&lt;="&amp;$C204),0),"")</f>
        <v/>
      </c>
      <c r="L204" t="str">
        <f ca="1">IF(B204&lt;=TODAY(),SUMIFS('Days To Done'!$I$3:$I1202,'Days To Done'!$D$3:$D1202,"XL",'Days To Done'!$H$3:$H1202,"&gt;="&amp;$B204,'Days To Done'!$H$3:$H1202,"&lt;="&amp;$C204),"")</f>
        <v/>
      </c>
      <c r="M204" t="str">
        <f ca="1">IF(L204&lt;&gt;"",IF(L204&lt;&gt;0,L204/COUNTIFS('Days To Done'!$D$3:$D1202,"XL",'Days To Done'!$H$3:$H1202,"&gt;="&amp;$B204,'Days To Done'!$H$3:$H1202,"&lt;="&amp;$C204),0),"")</f>
        <v/>
      </c>
    </row>
    <row r="205" spans="1:13" x14ac:dyDescent="0.25">
      <c r="A205" s="4">
        <f t="shared" si="3"/>
        <v>44220</v>
      </c>
      <c r="B205" s="4">
        <v>44220</v>
      </c>
      <c r="C205" s="4">
        <v>44226</v>
      </c>
      <c r="D205" t="str">
        <f ca="1">IF(B205&lt;=TODAY(),SUMIFS('Days To Done'!$I$3:$I1203,'Days To Done'!$D$3:$D1203,"XS",'Days To Done'!$H$3:$H1203,"&gt;="&amp;$B205,'Days To Done'!$H$3:$H1203,"&lt;="&amp;$C205),"")</f>
        <v/>
      </c>
      <c r="E205" t="str">
        <f ca="1">IF(D205&lt;&gt;"",IF(D205&lt;&gt;0,D205/COUNTIFS('Days To Done'!$D$3:$D1203,"XS",'Days To Done'!$H$3:$H1203,"&gt;="&amp;$B205,'Days To Done'!$H$3:$H1203,"&lt;="&amp;$C205),0),"")</f>
        <v/>
      </c>
      <c r="F205" t="str">
        <f ca="1">IF(B205&lt;=TODAY(),SUMIFS('Days To Done'!$I$3:$I1203,'Days To Done'!$D$3:$D1203,"S",'Days To Done'!$H$3:$H1203,"&gt;="&amp;$B205,'Days To Done'!$H$3:$H1203,"&lt;="&amp;$C205),"")</f>
        <v/>
      </c>
      <c r="G205" t="str">
        <f ca="1">IF(F205&lt;&gt;"",IF(F205&lt;&gt;0,F205/COUNTIFS('Days To Done'!$D$3:$D1203,"S",'Days To Done'!$H$3:$H1203,"&gt;="&amp;$B205,'Days To Done'!$H$3:$H1203,"&lt;="&amp;$C205),0),"")</f>
        <v/>
      </c>
      <c r="H205" t="str">
        <f ca="1">IF(B205&lt;=TODAY(),SUMIFS('Days To Done'!$I$3:$I1203,'Days To Done'!$D$3:$D1203,"M",'Days To Done'!$H$3:$H1203,"&gt;="&amp;$B205,'Days To Done'!$H$3:$H1203,"&lt;="&amp;$C205),"")</f>
        <v/>
      </c>
      <c r="I205" t="str">
        <f ca="1">IF(H205&lt;&gt;"",IF(H205&lt;&gt;0,H205/COUNTIFS('Days To Done'!$D$3:$D1203,"M",'Days To Done'!$H$3:$H1203,"&gt;="&amp;$B205,'Days To Done'!$H$3:$H1203,"&lt;="&amp;$C205),0),"")</f>
        <v/>
      </c>
      <c r="J205" t="str">
        <f ca="1">IF(B205&lt;=TODAY(),SUMIFS('Days To Done'!$I$3:$I1203,'Days To Done'!$D$3:$D1203,"L",'Days To Done'!$H$3:$H1203,"&gt;="&amp;$B205,'Days To Done'!$H$3:$H1203,"&lt;="&amp;$C205),"")</f>
        <v/>
      </c>
      <c r="K205" t="str">
        <f ca="1">IF(J205&lt;&gt;"",IF(J205&lt;&gt;0,J205/COUNTIFS('Days To Done'!$D$3:$D1203,"L",'Days To Done'!$H$3:$H1203,"&gt;="&amp;$B205,'Days To Done'!$H$3:$H1203,"&lt;="&amp;$C205),0),"")</f>
        <v/>
      </c>
      <c r="L205" t="str">
        <f ca="1">IF(B205&lt;=TODAY(),SUMIFS('Days To Done'!$I$3:$I1203,'Days To Done'!$D$3:$D1203,"XL",'Days To Done'!$H$3:$H1203,"&gt;="&amp;$B205,'Days To Done'!$H$3:$H1203,"&lt;="&amp;$C205),"")</f>
        <v/>
      </c>
      <c r="M205" t="str">
        <f ca="1">IF(L205&lt;&gt;"",IF(L205&lt;&gt;0,L205/COUNTIFS('Days To Done'!$D$3:$D1203,"XL",'Days To Done'!$H$3:$H1203,"&gt;="&amp;$B205,'Days To Done'!$H$3:$H1203,"&lt;="&amp;$C205),0),"")</f>
        <v/>
      </c>
    </row>
    <row r="206" spans="1:13" x14ac:dyDescent="0.25">
      <c r="A206" s="4">
        <f t="shared" si="3"/>
        <v>44227</v>
      </c>
      <c r="B206" s="4">
        <v>44227</v>
      </c>
      <c r="C206" s="4">
        <v>44233</v>
      </c>
      <c r="D206" t="str">
        <f ca="1">IF(B206&lt;=TODAY(),SUMIFS('Days To Done'!$I$3:$I1204,'Days To Done'!$D$3:$D1204,"XS",'Days To Done'!$H$3:$H1204,"&gt;="&amp;$B206,'Days To Done'!$H$3:$H1204,"&lt;="&amp;$C206),"")</f>
        <v/>
      </c>
      <c r="E206" t="str">
        <f ca="1">IF(D206&lt;&gt;"",IF(D206&lt;&gt;0,D206/COUNTIFS('Days To Done'!$D$3:$D1204,"XS",'Days To Done'!$H$3:$H1204,"&gt;="&amp;$B206,'Days To Done'!$H$3:$H1204,"&lt;="&amp;$C206),0),"")</f>
        <v/>
      </c>
      <c r="F206" t="str">
        <f ca="1">IF(B206&lt;=TODAY(),SUMIFS('Days To Done'!$I$3:$I1204,'Days To Done'!$D$3:$D1204,"S",'Days To Done'!$H$3:$H1204,"&gt;="&amp;$B206,'Days To Done'!$H$3:$H1204,"&lt;="&amp;$C206),"")</f>
        <v/>
      </c>
      <c r="G206" t="str">
        <f ca="1">IF(F206&lt;&gt;"",IF(F206&lt;&gt;0,F206/COUNTIFS('Days To Done'!$D$3:$D1204,"S",'Days To Done'!$H$3:$H1204,"&gt;="&amp;$B206,'Days To Done'!$H$3:$H1204,"&lt;="&amp;$C206),0),"")</f>
        <v/>
      </c>
      <c r="H206" t="str">
        <f ca="1">IF(B206&lt;=TODAY(),SUMIFS('Days To Done'!$I$3:$I1204,'Days To Done'!$D$3:$D1204,"M",'Days To Done'!$H$3:$H1204,"&gt;="&amp;$B206,'Days To Done'!$H$3:$H1204,"&lt;="&amp;$C206),"")</f>
        <v/>
      </c>
      <c r="I206" t="str">
        <f ca="1">IF(H206&lt;&gt;"",IF(H206&lt;&gt;0,H206/COUNTIFS('Days To Done'!$D$3:$D1204,"M",'Days To Done'!$H$3:$H1204,"&gt;="&amp;$B206,'Days To Done'!$H$3:$H1204,"&lt;="&amp;$C206),0),"")</f>
        <v/>
      </c>
      <c r="J206" t="str">
        <f ca="1">IF(B206&lt;=TODAY(),SUMIFS('Days To Done'!$I$3:$I1204,'Days To Done'!$D$3:$D1204,"L",'Days To Done'!$H$3:$H1204,"&gt;="&amp;$B206,'Days To Done'!$H$3:$H1204,"&lt;="&amp;$C206),"")</f>
        <v/>
      </c>
      <c r="K206" t="str">
        <f ca="1">IF(J206&lt;&gt;"",IF(J206&lt;&gt;0,J206/COUNTIFS('Days To Done'!$D$3:$D1204,"L",'Days To Done'!$H$3:$H1204,"&gt;="&amp;$B206,'Days To Done'!$H$3:$H1204,"&lt;="&amp;$C206),0),"")</f>
        <v/>
      </c>
      <c r="L206" t="str">
        <f ca="1">IF(B206&lt;=TODAY(),SUMIFS('Days To Done'!$I$3:$I1204,'Days To Done'!$D$3:$D1204,"XL",'Days To Done'!$H$3:$H1204,"&gt;="&amp;$B206,'Days To Done'!$H$3:$H1204,"&lt;="&amp;$C206),"")</f>
        <v/>
      </c>
      <c r="M206" t="str">
        <f ca="1">IF(L206&lt;&gt;"",IF(L206&lt;&gt;0,L206/COUNTIFS('Days To Done'!$D$3:$D1204,"XL",'Days To Done'!$H$3:$H1204,"&gt;="&amp;$B206,'Days To Done'!$H$3:$H1204,"&lt;="&amp;$C206),0),"")</f>
        <v/>
      </c>
    </row>
    <row r="207" spans="1:13" x14ac:dyDescent="0.25">
      <c r="A207" s="4">
        <f t="shared" si="3"/>
        <v>44234</v>
      </c>
      <c r="B207" s="4">
        <v>44234</v>
      </c>
      <c r="C207" s="4">
        <v>44240</v>
      </c>
      <c r="D207" t="str">
        <f ca="1">IF(B207&lt;=TODAY(),SUMIFS('Days To Done'!$I$3:$I1205,'Days To Done'!$D$3:$D1205,"XS",'Days To Done'!$H$3:$H1205,"&gt;="&amp;$B207,'Days To Done'!$H$3:$H1205,"&lt;="&amp;$C207),"")</f>
        <v/>
      </c>
      <c r="E207" t="str">
        <f ca="1">IF(D207&lt;&gt;"",IF(D207&lt;&gt;0,D207/COUNTIFS('Days To Done'!$D$3:$D1205,"XS",'Days To Done'!$H$3:$H1205,"&gt;="&amp;$B207,'Days To Done'!$H$3:$H1205,"&lt;="&amp;$C207),0),"")</f>
        <v/>
      </c>
      <c r="F207" t="str">
        <f ca="1">IF(B207&lt;=TODAY(),SUMIFS('Days To Done'!$I$3:$I1205,'Days To Done'!$D$3:$D1205,"S",'Days To Done'!$H$3:$H1205,"&gt;="&amp;$B207,'Days To Done'!$H$3:$H1205,"&lt;="&amp;$C207),"")</f>
        <v/>
      </c>
      <c r="G207" t="str">
        <f ca="1">IF(F207&lt;&gt;"",IF(F207&lt;&gt;0,F207/COUNTIFS('Days To Done'!$D$3:$D1205,"S",'Days To Done'!$H$3:$H1205,"&gt;="&amp;$B207,'Days To Done'!$H$3:$H1205,"&lt;="&amp;$C207),0),"")</f>
        <v/>
      </c>
      <c r="H207" t="str">
        <f ca="1">IF(B207&lt;=TODAY(),SUMIFS('Days To Done'!$I$3:$I1205,'Days To Done'!$D$3:$D1205,"M",'Days To Done'!$H$3:$H1205,"&gt;="&amp;$B207,'Days To Done'!$H$3:$H1205,"&lt;="&amp;$C207),"")</f>
        <v/>
      </c>
      <c r="I207" t="str">
        <f ca="1">IF(H207&lt;&gt;"",IF(H207&lt;&gt;0,H207/COUNTIFS('Days To Done'!$D$3:$D1205,"M",'Days To Done'!$H$3:$H1205,"&gt;="&amp;$B207,'Days To Done'!$H$3:$H1205,"&lt;="&amp;$C207),0),"")</f>
        <v/>
      </c>
      <c r="J207" t="str">
        <f ca="1">IF(B207&lt;=TODAY(),SUMIFS('Days To Done'!$I$3:$I1205,'Days To Done'!$D$3:$D1205,"L",'Days To Done'!$H$3:$H1205,"&gt;="&amp;$B207,'Days To Done'!$H$3:$H1205,"&lt;="&amp;$C207),"")</f>
        <v/>
      </c>
      <c r="K207" t="str">
        <f ca="1">IF(J207&lt;&gt;"",IF(J207&lt;&gt;0,J207/COUNTIFS('Days To Done'!$D$3:$D1205,"L",'Days To Done'!$H$3:$H1205,"&gt;="&amp;$B207,'Days To Done'!$H$3:$H1205,"&lt;="&amp;$C207),0),"")</f>
        <v/>
      </c>
      <c r="L207" t="str">
        <f ca="1">IF(B207&lt;=TODAY(),SUMIFS('Days To Done'!$I$3:$I1205,'Days To Done'!$D$3:$D1205,"XL",'Days To Done'!$H$3:$H1205,"&gt;="&amp;$B207,'Days To Done'!$H$3:$H1205,"&lt;="&amp;$C207),"")</f>
        <v/>
      </c>
      <c r="M207" t="str">
        <f ca="1">IF(L207&lt;&gt;"",IF(L207&lt;&gt;0,L207/COUNTIFS('Days To Done'!$D$3:$D1205,"XL",'Days To Done'!$H$3:$H1205,"&gt;="&amp;$B207,'Days To Done'!$H$3:$H1205,"&lt;="&amp;$C207),0),"")</f>
        <v/>
      </c>
    </row>
    <row r="208" spans="1:13" x14ac:dyDescent="0.25">
      <c r="A208" s="4">
        <f t="shared" si="3"/>
        <v>44241</v>
      </c>
      <c r="B208" s="4">
        <v>44241</v>
      </c>
      <c r="C208" s="4">
        <v>44247</v>
      </c>
      <c r="D208" t="str">
        <f ca="1">IF(B208&lt;=TODAY(),SUMIFS('Days To Done'!$I$3:$I1206,'Days To Done'!$D$3:$D1206,"XS",'Days To Done'!$H$3:$H1206,"&gt;="&amp;$B208,'Days To Done'!$H$3:$H1206,"&lt;="&amp;$C208),"")</f>
        <v/>
      </c>
      <c r="E208" t="str">
        <f ca="1">IF(D208&lt;&gt;"",IF(D208&lt;&gt;0,D208/COUNTIFS('Days To Done'!$D$3:$D1206,"XS",'Days To Done'!$H$3:$H1206,"&gt;="&amp;$B208,'Days To Done'!$H$3:$H1206,"&lt;="&amp;$C208),0),"")</f>
        <v/>
      </c>
      <c r="F208" t="str">
        <f ca="1">IF(B208&lt;=TODAY(),SUMIFS('Days To Done'!$I$3:$I1206,'Days To Done'!$D$3:$D1206,"S",'Days To Done'!$H$3:$H1206,"&gt;="&amp;$B208,'Days To Done'!$H$3:$H1206,"&lt;="&amp;$C208),"")</f>
        <v/>
      </c>
      <c r="G208" t="str">
        <f ca="1">IF(F208&lt;&gt;"",IF(F208&lt;&gt;0,F208/COUNTIFS('Days To Done'!$D$3:$D1206,"S",'Days To Done'!$H$3:$H1206,"&gt;="&amp;$B208,'Days To Done'!$H$3:$H1206,"&lt;="&amp;$C208),0),"")</f>
        <v/>
      </c>
      <c r="H208" t="str">
        <f ca="1">IF(B208&lt;=TODAY(),SUMIFS('Days To Done'!$I$3:$I1206,'Days To Done'!$D$3:$D1206,"M",'Days To Done'!$H$3:$H1206,"&gt;="&amp;$B208,'Days To Done'!$H$3:$H1206,"&lt;="&amp;$C208),"")</f>
        <v/>
      </c>
      <c r="I208" t="str">
        <f ca="1">IF(H208&lt;&gt;"",IF(H208&lt;&gt;0,H208/COUNTIFS('Days To Done'!$D$3:$D1206,"M",'Days To Done'!$H$3:$H1206,"&gt;="&amp;$B208,'Days To Done'!$H$3:$H1206,"&lt;="&amp;$C208),0),"")</f>
        <v/>
      </c>
      <c r="J208" t="str">
        <f ca="1">IF(B208&lt;=TODAY(),SUMIFS('Days To Done'!$I$3:$I1206,'Days To Done'!$D$3:$D1206,"L",'Days To Done'!$H$3:$H1206,"&gt;="&amp;$B208,'Days To Done'!$H$3:$H1206,"&lt;="&amp;$C208),"")</f>
        <v/>
      </c>
      <c r="K208" t="str">
        <f ca="1">IF(J208&lt;&gt;"",IF(J208&lt;&gt;0,J208/COUNTIFS('Days To Done'!$D$3:$D1206,"L",'Days To Done'!$H$3:$H1206,"&gt;="&amp;$B208,'Days To Done'!$H$3:$H1206,"&lt;="&amp;$C208),0),"")</f>
        <v/>
      </c>
      <c r="L208" t="str">
        <f ca="1">IF(B208&lt;=TODAY(),SUMIFS('Days To Done'!$I$3:$I1206,'Days To Done'!$D$3:$D1206,"XL",'Days To Done'!$H$3:$H1206,"&gt;="&amp;$B208,'Days To Done'!$H$3:$H1206,"&lt;="&amp;$C208),"")</f>
        <v/>
      </c>
      <c r="M208" t="str">
        <f ca="1">IF(L208&lt;&gt;"",IF(L208&lt;&gt;0,L208/COUNTIFS('Days To Done'!$D$3:$D1206,"XL",'Days To Done'!$H$3:$H1206,"&gt;="&amp;$B208,'Days To Done'!$H$3:$H1206,"&lt;="&amp;$C208),0),"")</f>
        <v/>
      </c>
    </row>
    <row r="209" spans="1:3" x14ac:dyDescent="0.25">
      <c r="A209" s="4">
        <f t="shared" si="3"/>
        <v>44248</v>
      </c>
      <c r="B209" s="4">
        <v>44248</v>
      </c>
      <c r="C209" s="4">
        <v>44254</v>
      </c>
    </row>
    <row r="210" spans="1:3" x14ac:dyDescent="0.25">
      <c r="A210" s="4">
        <f t="shared" si="3"/>
        <v>44255</v>
      </c>
      <c r="B210" s="4">
        <v>44255</v>
      </c>
      <c r="C210" s="4">
        <v>44261</v>
      </c>
    </row>
    <row r="211" spans="1:3" x14ac:dyDescent="0.25">
      <c r="A211" s="4">
        <f t="shared" si="3"/>
        <v>44262</v>
      </c>
      <c r="B211" s="4">
        <v>44262</v>
      </c>
      <c r="C211" s="4">
        <v>44268</v>
      </c>
    </row>
    <row r="212" spans="1:3" x14ac:dyDescent="0.25">
      <c r="A212" s="4">
        <f t="shared" si="3"/>
        <v>44269</v>
      </c>
      <c r="B212" s="4">
        <v>44269</v>
      </c>
      <c r="C212" s="4">
        <v>44275</v>
      </c>
    </row>
    <row r="213" spans="1:3" x14ac:dyDescent="0.25">
      <c r="A213" s="4">
        <f t="shared" si="3"/>
        <v>44276</v>
      </c>
      <c r="B213" s="4">
        <v>44276</v>
      </c>
      <c r="C213" s="4">
        <v>44282</v>
      </c>
    </row>
    <row r="214" spans="1:3" x14ac:dyDescent="0.25">
      <c r="A214" s="4">
        <f t="shared" si="3"/>
        <v>44283</v>
      </c>
      <c r="B214" s="4">
        <v>44283</v>
      </c>
      <c r="C214" s="4">
        <v>44289</v>
      </c>
    </row>
    <row r="215" spans="1:3" x14ac:dyDescent="0.25">
      <c r="A215" s="4">
        <f t="shared" si="3"/>
        <v>44290</v>
      </c>
      <c r="B215" s="4">
        <v>44290</v>
      </c>
      <c r="C215" s="4">
        <v>44296</v>
      </c>
    </row>
    <row r="216" spans="1:3" x14ac:dyDescent="0.25">
      <c r="A216" s="4">
        <f t="shared" si="3"/>
        <v>44297</v>
      </c>
      <c r="B216" s="4">
        <v>44297</v>
      </c>
      <c r="C216" s="4">
        <v>44303</v>
      </c>
    </row>
    <row r="217" spans="1:3" x14ac:dyDescent="0.25">
      <c r="A217" s="4">
        <f t="shared" si="3"/>
        <v>44304</v>
      </c>
      <c r="B217" s="4">
        <v>44304</v>
      </c>
      <c r="C217" s="4">
        <v>44310</v>
      </c>
    </row>
    <row r="218" spans="1:3" x14ac:dyDescent="0.25">
      <c r="A218" s="4">
        <f t="shared" si="3"/>
        <v>44311</v>
      </c>
      <c r="B218" s="4">
        <v>44311</v>
      </c>
      <c r="C218" s="4">
        <v>44317</v>
      </c>
    </row>
    <row r="219" spans="1:3" x14ac:dyDescent="0.25">
      <c r="A219" s="4">
        <f t="shared" si="3"/>
        <v>44318</v>
      </c>
      <c r="B219" s="4">
        <v>44318</v>
      </c>
      <c r="C219" s="4">
        <v>44324</v>
      </c>
    </row>
    <row r="220" spans="1:3" x14ac:dyDescent="0.25">
      <c r="A220" s="4">
        <f t="shared" si="3"/>
        <v>44325</v>
      </c>
      <c r="B220" s="4">
        <v>44325</v>
      </c>
      <c r="C220" s="4">
        <v>44331</v>
      </c>
    </row>
    <row r="221" spans="1:3" x14ac:dyDescent="0.25">
      <c r="A221" s="4">
        <f t="shared" si="3"/>
        <v>44332</v>
      </c>
      <c r="B221" s="4">
        <v>44332</v>
      </c>
      <c r="C221" s="4">
        <v>44338</v>
      </c>
    </row>
    <row r="222" spans="1:3" x14ac:dyDescent="0.25">
      <c r="A222" s="4">
        <f t="shared" si="3"/>
        <v>44339</v>
      </c>
      <c r="B222" s="4">
        <v>44339</v>
      </c>
      <c r="C222" s="4">
        <v>44345</v>
      </c>
    </row>
    <row r="223" spans="1:3" x14ac:dyDescent="0.25">
      <c r="A223" s="4">
        <f t="shared" si="3"/>
        <v>44346</v>
      </c>
      <c r="B223" s="4">
        <v>44346</v>
      </c>
      <c r="C223" s="4">
        <v>44352</v>
      </c>
    </row>
    <row r="224" spans="1:3" x14ac:dyDescent="0.25">
      <c r="A224" s="4">
        <f t="shared" si="3"/>
        <v>44353</v>
      </c>
      <c r="B224" s="4">
        <v>44353</v>
      </c>
      <c r="C224" s="4">
        <v>44359</v>
      </c>
    </row>
    <row r="225" spans="1:3" x14ac:dyDescent="0.25">
      <c r="A225" s="4">
        <f t="shared" si="3"/>
        <v>44360</v>
      </c>
      <c r="B225" s="4">
        <v>44360</v>
      </c>
      <c r="C225" s="4">
        <v>44366</v>
      </c>
    </row>
    <row r="226" spans="1:3" x14ac:dyDescent="0.25">
      <c r="A226" s="4">
        <f t="shared" si="3"/>
        <v>44367</v>
      </c>
      <c r="B226" s="4">
        <v>44367</v>
      </c>
      <c r="C226" s="4">
        <v>44373</v>
      </c>
    </row>
    <row r="227" spans="1:3" x14ac:dyDescent="0.25">
      <c r="A227" s="4">
        <f t="shared" si="3"/>
        <v>44374</v>
      </c>
      <c r="B227" s="4">
        <v>44374</v>
      </c>
      <c r="C227" s="4">
        <v>44380</v>
      </c>
    </row>
    <row r="228" spans="1:3" x14ac:dyDescent="0.25">
      <c r="A228" s="4">
        <f t="shared" si="3"/>
        <v>44381</v>
      </c>
      <c r="B228" s="4">
        <v>44381</v>
      </c>
      <c r="C228" s="4">
        <v>44387</v>
      </c>
    </row>
    <row r="229" spans="1:3" x14ac:dyDescent="0.25">
      <c r="A229" s="4">
        <f t="shared" si="3"/>
        <v>44388</v>
      </c>
      <c r="B229" s="4">
        <v>44388</v>
      </c>
      <c r="C229" s="4">
        <v>44394</v>
      </c>
    </row>
    <row r="230" spans="1:3" x14ac:dyDescent="0.25">
      <c r="A230" s="4">
        <f t="shared" si="3"/>
        <v>44395</v>
      </c>
      <c r="B230" s="4">
        <v>44395</v>
      </c>
      <c r="C230" s="4">
        <v>44401</v>
      </c>
    </row>
    <row r="231" spans="1:3" x14ac:dyDescent="0.25">
      <c r="A231" s="4">
        <f t="shared" si="3"/>
        <v>44402</v>
      </c>
      <c r="B231" s="4">
        <v>44402</v>
      </c>
      <c r="C231" s="4">
        <v>44408</v>
      </c>
    </row>
    <row r="232" spans="1:3" x14ac:dyDescent="0.25">
      <c r="A232" s="4">
        <f t="shared" si="3"/>
        <v>44409</v>
      </c>
      <c r="B232" s="4">
        <v>44409</v>
      </c>
      <c r="C232" s="4">
        <v>44415</v>
      </c>
    </row>
    <row r="233" spans="1:3" x14ac:dyDescent="0.25">
      <c r="A233" s="4">
        <f t="shared" si="3"/>
        <v>44416</v>
      </c>
      <c r="B233" s="4">
        <v>44416</v>
      </c>
      <c r="C233" s="4">
        <v>44422</v>
      </c>
    </row>
    <row r="234" spans="1:3" x14ac:dyDescent="0.25">
      <c r="A234" s="4">
        <f t="shared" si="3"/>
        <v>44423</v>
      </c>
      <c r="B234" s="4">
        <v>44423</v>
      </c>
      <c r="C234" s="4">
        <v>44429</v>
      </c>
    </row>
    <row r="235" spans="1:3" x14ac:dyDescent="0.25">
      <c r="A235" s="4">
        <f t="shared" si="3"/>
        <v>44430</v>
      </c>
      <c r="B235" s="4">
        <v>44430</v>
      </c>
      <c r="C235" s="4">
        <v>44436</v>
      </c>
    </row>
    <row r="236" spans="1:3" x14ac:dyDescent="0.25">
      <c r="A236" s="4">
        <f t="shared" si="3"/>
        <v>44437</v>
      </c>
      <c r="B236" s="4">
        <v>44437</v>
      </c>
      <c r="C236" s="4">
        <v>44443</v>
      </c>
    </row>
    <row r="237" spans="1:3" x14ac:dyDescent="0.25">
      <c r="A237" s="4">
        <f t="shared" si="3"/>
        <v>44444</v>
      </c>
      <c r="B237" s="4">
        <v>44444</v>
      </c>
      <c r="C237" s="4">
        <v>44450</v>
      </c>
    </row>
    <row r="238" spans="1:3" x14ac:dyDescent="0.25">
      <c r="A238" s="4">
        <f t="shared" si="3"/>
        <v>44451</v>
      </c>
      <c r="B238" s="4">
        <v>44451</v>
      </c>
      <c r="C238" s="4">
        <v>44457</v>
      </c>
    </row>
    <row r="239" spans="1:3" x14ac:dyDescent="0.25">
      <c r="A239" s="4">
        <f t="shared" si="3"/>
        <v>44458</v>
      </c>
      <c r="B239" s="4">
        <v>44458</v>
      </c>
      <c r="C239" s="4">
        <v>44464</v>
      </c>
    </row>
    <row r="240" spans="1:3" x14ac:dyDescent="0.25">
      <c r="A240" s="4">
        <f t="shared" si="3"/>
        <v>44465</v>
      </c>
      <c r="B240" s="4">
        <v>44465</v>
      </c>
      <c r="C240" s="4">
        <v>44471</v>
      </c>
    </row>
    <row r="241" spans="1:3" x14ac:dyDescent="0.25">
      <c r="A241" s="4">
        <f t="shared" si="3"/>
        <v>44472</v>
      </c>
      <c r="B241" s="4">
        <v>44472</v>
      </c>
      <c r="C241" s="4">
        <v>44478</v>
      </c>
    </row>
    <row r="242" spans="1:3" x14ac:dyDescent="0.25">
      <c r="A242" s="4">
        <f t="shared" si="3"/>
        <v>44479</v>
      </c>
      <c r="B242" s="4">
        <v>44479</v>
      </c>
      <c r="C242" s="4">
        <v>44485</v>
      </c>
    </row>
    <row r="243" spans="1:3" x14ac:dyDescent="0.25">
      <c r="A243" s="4">
        <f t="shared" si="3"/>
        <v>44486</v>
      </c>
      <c r="B243" s="4">
        <v>44486</v>
      </c>
      <c r="C243" s="4">
        <v>44492</v>
      </c>
    </row>
    <row r="244" spans="1:3" x14ac:dyDescent="0.25">
      <c r="A244" s="4">
        <f t="shared" si="3"/>
        <v>44493</v>
      </c>
      <c r="B244" s="4">
        <v>44493</v>
      </c>
      <c r="C244" s="4">
        <v>44499</v>
      </c>
    </row>
    <row r="245" spans="1:3" x14ac:dyDescent="0.25">
      <c r="A245" s="4">
        <f t="shared" si="3"/>
        <v>44500</v>
      </c>
      <c r="B245" s="4">
        <v>44500</v>
      </c>
      <c r="C245" s="4">
        <v>44506</v>
      </c>
    </row>
    <row r="246" spans="1:3" x14ac:dyDescent="0.25">
      <c r="A246" s="4">
        <f t="shared" si="3"/>
        <v>44507</v>
      </c>
      <c r="B246" s="4">
        <v>44507</v>
      </c>
      <c r="C246" s="4">
        <v>44513</v>
      </c>
    </row>
    <row r="247" spans="1:3" x14ac:dyDescent="0.25">
      <c r="A247" s="4">
        <f t="shared" si="3"/>
        <v>44514</v>
      </c>
      <c r="B247" s="4">
        <v>44514</v>
      </c>
      <c r="C247" s="4">
        <v>44520</v>
      </c>
    </row>
    <row r="248" spans="1:3" x14ac:dyDescent="0.25">
      <c r="A248" s="4">
        <f t="shared" si="3"/>
        <v>44521</v>
      </c>
      <c r="B248" s="4">
        <v>44521</v>
      </c>
      <c r="C248" s="4">
        <v>44527</v>
      </c>
    </row>
    <row r="249" spans="1:3" x14ac:dyDescent="0.25">
      <c r="A249" s="4">
        <f t="shared" si="3"/>
        <v>44528</v>
      </c>
      <c r="B249" s="4">
        <v>44528</v>
      </c>
      <c r="C249" s="4">
        <v>44534</v>
      </c>
    </row>
    <row r="250" spans="1:3" x14ac:dyDescent="0.25">
      <c r="A250" s="4">
        <f t="shared" si="3"/>
        <v>44535</v>
      </c>
      <c r="B250" s="4">
        <v>44535</v>
      </c>
      <c r="C250" s="4">
        <v>44541</v>
      </c>
    </row>
    <row r="251" spans="1:3" x14ac:dyDescent="0.25">
      <c r="A251" s="4">
        <f t="shared" si="3"/>
        <v>44542</v>
      </c>
      <c r="B251" s="4">
        <v>44542</v>
      </c>
      <c r="C251" s="4">
        <v>44548</v>
      </c>
    </row>
    <row r="252" spans="1:3" x14ac:dyDescent="0.25">
      <c r="A252" s="4">
        <f t="shared" si="3"/>
        <v>44549</v>
      </c>
      <c r="B252" s="4">
        <v>44549</v>
      </c>
      <c r="C252" s="4">
        <v>44555</v>
      </c>
    </row>
    <row r="253" spans="1:3" x14ac:dyDescent="0.25">
      <c r="A253" s="4">
        <f t="shared" si="3"/>
        <v>44556</v>
      </c>
      <c r="B253" s="4">
        <v>44556</v>
      </c>
      <c r="C253" s="4">
        <v>44562</v>
      </c>
    </row>
    <row r="254" spans="1:3" x14ac:dyDescent="0.25">
      <c r="A254" s="4">
        <f t="shared" si="3"/>
        <v>44563</v>
      </c>
      <c r="B254" s="4">
        <v>44563</v>
      </c>
      <c r="C254" s="4">
        <v>44569</v>
      </c>
    </row>
    <row r="255" spans="1:3" x14ac:dyDescent="0.25">
      <c r="A255" s="4">
        <f t="shared" si="3"/>
        <v>44570</v>
      </c>
      <c r="B255" s="4">
        <v>44570</v>
      </c>
      <c r="C255" s="4">
        <v>44576</v>
      </c>
    </row>
    <row r="256" spans="1:3" x14ac:dyDescent="0.25">
      <c r="A256" s="4">
        <f t="shared" si="3"/>
        <v>44577</v>
      </c>
      <c r="B256" s="4">
        <v>44577</v>
      </c>
      <c r="C256" s="4">
        <v>44583</v>
      </c>
    </row>
    <row r="257" spans="1:3" x14ac:dyDescent="0.25">
      <c r="A257" s="4">
        <f t="shared" si="3"/>
        <v>44584</v>
      </c>
      <c r="B257" s="4">
        <v>44584</v>
      </c>
      <c r="C257" s="4">
        <v>44590</v>
      </c>
    </row>
    <row r="258" spans="1:3" x14ac:dyDescent="0.25">
      <c r="A258" s="4">
        <f t="shared" si="3"/>
        <v>44591</v>
      </c>
      <c r="B258" s="4">
        <v>44591</v>
      </c>
      <c r="C258" s="4">
        <v>44597</v>
      </c>
    </row>
    <row r="259" spans="1:3" x14ac:dyDescent="0.25">
      <c r="A259" s="4">
        <f t="shared" si="3"/>
        <v>44598</v>
      </c>
      <c r="B259" s="4">
        <v>44598</v>
      </c>
      <c r="C259" s="4">
        <v>44604</v>
      </c>
    </row>
    <row r="260" spans="1:3" x14ac:dyDescent="0.25">
      <c r="A260" s="4">
        <f t="shared" ref="A260:A268" si="4">B260</f>
        <v>44605</v>
      </c>
      <c r="B260" s="4">
        <v>44605</v>
      </c>
      <c r="C260" s="4">
        <v>44611</v>
      </c>
    </row>
    <row r="261" spans="1:3" x14ac:dyDescent="0.25">
      <c r="A261" s="4">
        <f t="shared" si="4"/>
        <v>44612</v>
      </c>
      <c r="B261" s="4">
        <v>44612</v>
      </c>
      <c r="C261" s="4">
        <v>44618</v>
      </c>
    </row>
    <row r="262" spans="1:3" x14ac:dyDescent="0.25">
      <c r="A262" s="4">
        <f t="shared" si="4"/>
        <v>44619</v>
      </c>
      <c r="B262" s="4">
        <v>44619</v>
      </c>
      <c r="C262" s="4">
        <v>44625</v>
      </c>
    </row>
    <row r="263" spans="1:3" x14ac:dyDescent="0.25">
      <c r="A263" s="4">
        <f t="shared" si="4"/>
        <v>44626</v>
      </c>
      <c r="B263" s="4">
        <v>44626</v>
      </c>
      <c r="C263" s="4">
        <v>44632</v>
      </c>
    </row>
    <row r="264" spans="1:3" x14ac:dyDescent="0.25">
      <c r="A264" s="4">
        <f t="shared" si="4"/>
        <v>44633</v>
      </c>
      <c r="B264" s="4">
        <v>44633</v>
      </c>
      <c r="C264" s="4">
        <v>44639</v>
      </c>
    </row>
    <row r="265" spans="1:3" x14ac:dyDescent="0.25">
      <c r="A265" s="4">
        <f t="shared" si="4"/>
        <v>44640</v>
      </c>
      <c r="B265" s="4">
        <v>44640</v>
      </c>
      <c r="C265" s="4">
        <v>44646</v>
      </c>
    </row>
    <row r="266" spans="1:3" x14ac:dyDescent="0.25">
      <c r="A266" s="4">
        <f t="shared" si="4"/>
        <v>44647</v>
      </c>
      <c r="B266" s="4">
        <v>44647</v>
      </c>
      <c r="C266" s="4">
        <v>44653</v>
      </c>
    </row>
    <row r="267" spans="1:3" x14ac:dyDescent="0.25">
      <c r="A267" s="4">
        <f t="shared" si="4"/>
        <v>44654</v>
      </c>
      <c r="B267" s="4">
        <v>44654</v>
      </c>
      <c r="C267" s="4">
        <v>44660</v>
      </c>
    </row>
    <row r="268" spans="1:3" x14ac:dyDescent="0.25">
      <c r="A268" s="4">
        <f t="shared" si="4"/>
        <v>44661</v>
      </c>
      <c r="B268" s="4">
        <v>44661</v>
      </c>
      <c r="C268" s="4">
        <v>44667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D3" sqref="D3"/>
    </sheetView>
  </sheetViews>
  <sheetFormatPr defaultRowHeight="15" x14ac:dyDescent="0.25"/>
  <sheetData>
    <row r="1" spans="1:5" x14ac:dyDescent="0.3">
      <c r="A1" t="s">
        <v>58</v>
      </c>
      <c r="D1" t="s">
        <v>59</v>
      </c>
    </row>
    <row r="2" spans="1:5" x14ac:dyDescent="0.3">
      <c r="D2" t="s">
        <v>49</v>
      </c>
      <c r="E2" t="s">
        <v>19</v>
      </c>
    </row>
    <row r="3" spans="1:5" x14ac:dyDescent="0.3">
      <c r="A3" t="s">
        <v>60</v>
      </c>
      <c r="D3" t="s">
        <v>51</v>
      </c>
      <c r="E3" t="s">
        <v>16</v>
      </c>
    </row>
    <row r="4" spans="1:5" x14ac:dyDescent="0.3">
      <c r="A4" t="s">
        <v>20</v>
      </c>
      <c r="D4" t="s">
        <v>53</v>
      </c>
      <c r="E4" t="s">
        <v>18</v>
      </c>
    </row>
    <row r="5" spans="1:5" x14ac:dyDescent="0.3">
      <c r="A5" t="s">
        <v>15</v>
      </c>
      <c r="D5" t="s">
        <v>55</v>
      </c>
      <c r="E5" t="s">
        <v>17</v>
      </c>
    </row>
    <row r="6" spans="1:5" x14ac:dyDescent="0.3">
      <c r="A6" t="s">
        <v>61</v>
      </c>
      <c r="D6" t="s">
        <v>57</v>
      </c>
      <c r="E6" t="s">
        <v>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W70"/>
  <sheetViews>
    <sheetView showGridLines="0" topLeftCell="A16" zoomScale="90" zoomScaleNormal="90" zoomScaleSheetLayoutView="80" zoomScalePageLayoutView="90" workbookViewId="0"/>
  </sheetViews>
  <sheetFormatPr defaultColWidth="8.85546875" defaultRowHeight="15" x14ac:dyDescent="0.25"/>
  <cols>
    <col min="20" max="20" width="17.140625" customWidth="1"/>
    <col min="21" max="21" width="9.28515625" bestFit="1" customWidth="1"/>
    <col min="23" max="23" width="10.42578125" bestFit="1" customWidth="1"/>
  </cols>
  <sheetData>
    <row r="1" spans="20:23" ht="14.45" x14ac:dyDescent="0.3">
      <c r="T1" s="34" t="s">
        <v>87</v>
      </c>
      <c r="U1" s="34" t="s">
        <v>101</v>
      </c>
    </row>
    <row r="2" spans="20:23" ht="14.45" x14ac:dyDescent="0.3">
      <c r="T2" s="59">
        <f ca="1">MIN(EndOfWeekDateResults)</f>
        <v>42826</v>
      </c>
      <c r="U2" s="48">
        <f t="array" aca="1" ref="U2:U54" ca="1">FREQUENCY(EndOfWeekDateResults,T2:T54)</f>
        <v>1</v>
      </c>
    </row>
    <row r="3" spans="20:23" ht="14.45" x14ac:dyDescent="0.3">
      <c r="T3" s="59">
        <f t="shared" ref="T3:T34" ca="1" si="0">IF(ISNUMBER(T2),IF(T2+DaysPerThroughputUnit&lt;=MAX(EndOfWeekDateResults),T2+DaysPerThroughputUnit,""),"")</f>
        <v>42833</v>
      </c>
      <c r="U3" s="48">
        <f ca="1"/>
        <v>29</v>
      </c>
    </row>
    <row r="4" spans="20:23" ht="14.45" x14ac:dyDescent="0.3">
      <c r="T4" s="59">
        <f t="shared" ca="1" si="0"/>
        <v>42840</v>
      </c>
      <c r="U4" s="48">
        <f ca="1"/>
        <v>60</v>
      </c>
    </row>
    <row r="5" spans="20:23" ht="14.45" x14ac:dyDescent="0.3">
      <c r="T5" s="59">
        <f t="shared" ca="1" si="0"/>
        <v>42847</v>
      </c>
      <c r="U5" s="48">
        <f ca="1"/>
        <v>83</v>
      </c>
    </row>
    <row r="6" spans="20:23" ht="14.45" x14ac:dyDescent="0.3">
      <c r="T6" s="59">
        <f t="shared" ca="1" si="0"/>
        <v>42854</v>
      </c>
      <c r="U6" s="48">
        <f ca="1"/>
        <v>85</v>
      </c>
    </row>
    <row r="7" spans="20:23" ht="14.45" x14ac:dyDescent="0.3">
      <c r="T7" s="59">
        <f t="shared" ca="1" si="0"/>
        <v>42861</v>
      </c>
      <c r="U7" s="48">
        <f ca="1"/>
        <v>74</v>
      </c>
    </row>
    <row r="8" spans="20:23" ht="14.45" x14ac:dyDescent="0.3">
      <c r="T8" s="59">
        <f t="shared" ca="1" si="0"/>
        <v>42868</v>
      </c>
      <c r="U8" s="48">
        <f ca="1"/>
        <v>51</v>
      </c>
    </row>
    <row r="9" spans="20:23" ht="14.45" x14ac:dyDescent="0.3">
      <c r="T9" s="59">
        <f t="shared" ca="1" si="0"/>
        <v>42875</v>
      </c>
      <c r="U9" s="48">
        <f ca="1"/>
        <v>46</v>
      </c>
    </row>
    <row r="10" spans="20:23" ht="14.45" x14ac:dyDescent="0.3">
      <c r="T10" s="59">
        <f t="shared" ca="1" si="0"/>
        <v>42882</v>
      </c>
      <c r="U10" s="48">
        <f ca="1"/>
        <v>31</v>
      </c>
    </row>
    <row r="11" spans="20:23" ht="14.45" x14ac:dyDescent="0.3">
      <c r="T11" s="59">
        <f t="shared" ca="1" si="0"/>
        <v>42889</v>
      </c>
      <c r="U11" s="48">
        <f ca="1"/>
        <v>18</v>
      </c>
    </row>
    <row r="12" spans="20:23" ht="14.45" x14ac:dyDescent="0.3">
      <c r="T12" s="59">
        <f t="shared" ca="1" si="0"/>
        <v>42896</v>
      </c>
      <c r="U12" s="48">
        <f ca="1"/>
        <v>12</v>
      </c>
    </row>
    <row r="13" spans="20:23" ht="14.45" x14ac:dyDescent="0.3">
      <c r="T13" s="59">
        <f t="shared" ca="1" si="0"/>
        <v>42903</v>
      </c>
      <c r="U13" s="48">
        <f ca="1"/>
        <v>5</v>
      </c>
      <c r="W13" s="4"/>
    </row>
    <row r="14" spans="20:23" ht="14.45" x14ac:dyDescent="0.3">
      <c r="T14" s="59">
        <f t="shared" ca="1" si="0"/>
        <v>42910</v>
      </c>
      <c r="U14" s="48">
        <f ca="1"/>
        <v>2</v>
      </c>
    </row>
    <row r="15" spans="20:23" ht="14.45" x14ac:dyDescent="0.3">
      <c r="T15" s="59">
        <f t="shared" ca="1" si="0"/>
        <v>42917</v>
      </c>
      <c r="U15" s="48">
        <f ca="1"/>
        <v>2</v>
      </c>
    </row>
    <row r="16" spans="20:23" ht="14.45" x14ac:dyDescent="0.3">
      <c r="T16" s="59">
        <f t="shared" ca="1" si="0"/>
        <v>42924</v>
      </c>
      <c r="U16" s="48">
        <f ca="1"/>
        <v>2</v>
      </c>
    </row>
    <row r="17" spans="20:21" ht="14.45" x14ac:dyDescent="0.3">
      <c r="T17" s="59" t="str">
        <f t="shared" ca="1" si="0"/>
        <v/>
      </c>
      <c r="U17" s="48">
        <f ca="1"/>
        <v>0</v>
      </c>
    </row>
    <row r="18" spans="20:21" ht="14.45" x14ac:dyDescent="0.3">
      <c r="T18" s="59" t="str">
        <f t="shared" ca="1" si="0"/>
        <v/>
      </c>
      <c r="U18" s="48" t="e">
        <f ca="1"/>
        <v>#N/A</v>
      </c>
    </row>
    <row r="19" spans="20:21" ht="14.45" x14ac:dyDescent="0.3">
      <c r="T19" s="59" t="str">
        <f t="shared" ca="1" si="0"/>
        <v/>
      </c>
      <c r="U19" s="48" t="e">
        <f ca="1"/>
        <v>#N/A</v>
      </c>
    </row>
    <row r="20" spans="20:21" ht="14.45" x14ac:dyDescent="0.3">
      <c r="T20" s="59" t="str">
        <f t="shared" ca="1" si="0"/>
        <v/>
      </c>
      <c r="U20" s="48" t="e">
        <f ca="1"/>
        <v>#N/A</v>
      </c>
    </row>
    <row r="21" spans="20:21" ht="14.45" x14ac:dyDescent="0.3">
      <c r="T21" s="59" t="str">
        <f t="shared" ca="1" si="0"/>
        <v/>
      </c>
      <c r="U21" s="48" t="e">
        <f ca="1"/>
        <v>#N/A</v>
      </c>
    </row>
    <row r="22" spans="20:21" ht="14.45" x14ac:dyDescent="0.3">
      <c r="T22" s="59" t="str">
        <f t="shared" ca="1" si="0"/>
        <v/>
      </c>
      <c r="U22" s="48" t="e">
        <f ca="1"/>
        <v>#N/A</v>
      </c>
    </row>
    <row r="23" spans="20:21" ht="14.45" x14ac:dyDescent="0.3">
      <c r="T23" s="59" t="str">
        <f t="shared" ca="1" si="0"/>
        <v/>
      </c>
      <c r="U23" s="48" t="e">
        <f ca="1"/>
        <v>#N/A</v>
      </c>
    </row>
    <row r="24" spans="20:21" ht="14.45" x14ac:dyDescent="0.3">
      <c r="T24" s="59" t="str">
        <f t="shared" ca="1" si="0"/>
        <v/>
      </c>
      <c r="U24" s="48" t="e">
        <f ca="1"/>
        <v>#N/A</v>
      </c>
    </row>
    <row r="25" spans="20:21" ht="14.45" x14ac:dyDescent="0.3">
      <c r="T25" s="59" t="str">
        <f t="shared" ca="1" si="0"/>
        <v/>
      </c>
      <c r="U25" s="48" t="e">
        <f ca="1"/>
        <v>#N/A</v>
      </c>
    </row>
    <row r="26" spans="20:21" ht="14.45" x14ac:dyDescent="0.3">
      <c r="T26" s="59" t="str">
        <f t="shared" ca="1" si="0"/>
        <v/>
      </c>
      <c r="U26" s="48" t="e">
        <f ca="1"/>
        <v>#N/A</v>
      </c>
    </row>
    <row r="27" spans="20:21" ht="14.45" x14ac:dyDescent="0.3">
      <c r="T27" s="59" t="str">
        <f t="shared" ca="1" si="0"/>
        <v/>
      </c>
      <c r="U27" s="48" t="e">
        <f ca="1"/>
        <v>#N/A</v>
      </c>
    </row>
    <row r="28" spans="20:21" x14ac:dyDescent="0.25">
      <c r="T28" s="59" t="str">
        <f t="shared" ca="1" si="0"/>
        <v/>
      </c>
      <c r="U28" s="48" t="e">
        <f ca="1"/>
        <v>#N/A</v>
      </c>
    </row>
    <row r="29" spans="20:21" x14ac:dyDescent="0.25">
      <c r="T29" s="59" t="str">
        <f t="shared" ca="1" si="0"/>
        <v/>
      </c>
      <c r="U29" s="48" t="e">
        <f ca="1"/>
        <v>#N/A</v>
      </c>
    </row>
    <row r="30" spans="20:21" x14ac:dyDescent="0.25">
      <c r="T30" s="59" t="str">
        <f t="shared" ca="1" si="0"/>
        <v/>
      </c>
      <c r="U30" s="48" t="e">
        <f ca="1"/>
        <v>#N/A</v>
      </c>
    </row>
    <row r="31" spans="20:21" x14ac:dyDescent="0.25">
      <c r="T31" s="59" t="str">
        <f t="shared" ca="1" si="0"/>
        <v/>
      </c>
      <c r="U31" s="48" t="e">
        <f ca="1"/>
        <v>#N/A</v>
      </c>
    </row>
    <row r="32" spans="20:21" x14ac:dyDescent="0.25">
      <c r="T32" s="59" t="str">
        <f t="shared" ca="1" si="0"/>
        <v/>
      </c>
      <c r="U32" s="48" t="e">
        <f ca="1"/>
        <v>#N/A</v>
      </c>
    </row>
    <row r="33" spans="20:21" x14ac:dyDescent="0.25">
      <c r="T33" s="59" t="str">
        <f t="shared" ca="1" si="0"/>
        <v/>
      </c>
      <c r="U33" s="48" t="e">
        <f ca="1"/>
        <v>#N/A</v>
      </c>
    </row>
    <row r="34" spans="20:21" x14ac:dyDescent="0.25">
      <c r="T34" s="59" t="str">
        <f t="shared" ca="1" si="0"/>
        <v/>
      </c>
      <c r="U34" s="48" t="e">
        <f ca="1"/>
        <v>#N/A</v>
      </c>
    </row>
    <row r="35" spans="20:21" x14ac:dyDescent="0.25">
      <c r="T35" s="59" t="str">
        <f t="shared" ref="T35:T54" ca="1" si="1">IF(ISNUMBER(T34),IF(T34+DaysPerThroughputUnit&lt;=MAX(EndOfWeekDateResults),T34+DaysPerThroughputUnit,""),"")</f>
        <v/>
      </c>
      <c r="U35" s="48" t="e">
        <f ca="1"/>
        <v>#N/A</v>
      </c>
    </row>
    <row r="36" spans="20:21" x14ac:dyDescent="0.25">
      <c r="T36" s="59" t="str">
        <f t="shared" ca="1" si="1"/>
        <v/>
      </c>
      <c r="U36" s="48" t="e">
        <f ca="1"/>
        <v>#N/A</v>
      </c>
    </row>
    <row r="37" spans="20:21" x14ac:dyDescent="0.25">
      <c r="T37" s="59" t="str">
        <f t="shared" ca="1" si="1"/>
        <v/>
      </c>
      <c r="U37" s="48" t="e">
        <f ca="1"/>
        <v>#N/A</v>
      </c>
    </row>
    <row r="38" spans="20:21" x14ac:dyDescent="0.25">
      <c r="T38" s="59" t="str">
        <f t="shared" ca="1" si="1"/>
        <v/>
      </c>
      <c r="U38" s="48" t="e">
        <f ca="1"/>
        <v>#N/A</v>
      </c>
    </row>
    <row r="39" spans="20:21" x14ac:dyDescent="0.25">
      <c r="T39" s="59" t="str">
        <f t="shared" ca="1" si="1"/>
        <v/>
      </c>
      <c r="U39" s="48" t="e">
        <f ca="1"/>
        <v>#N/A</v>
      </c>
    </row>
    <row r="40" spans="20:21" x14ac:dyDescent="0.25">
      <c r="T40" s="59" t="str">
        <f t="shared" ca="1" si="1"/>
        <v/>
      </c>
      <c r="U40" s="48" t="e">
        <f ca="1"/>
        <v>#N/A</v>
      </c>
    </row>
    <row r="41" spans="20:21" x14ac:dyDescent="0.25">
      <c r="T41" s="59" t="str">
        <f t="shared" ca="1" si="1"/>
        <v/>
      </c>
      <c r="U41" s="48" t="e">
        <f ca="1"/>
        <v>#N/A</v>
      </c>
    </row>
    <row r="42" spans="20:21" x14ac:dyDescent="0.25">
      <c r="T42" s="59" t="str">
        <f t="shared" ca="1" si="1"/>
        <v/>
      </c>
      <c r="U42" s="48" t="e">
        <f ca="1"/>
        <v>#N/A</v>
      </c>
    </row>
    <row r="43" spans="20:21" x14ac:dyDescent="0.25">
      <c r="T43" s="59" t="str">
        <f t="shared" ca="1" si="1"/>
        <v/>
      </c>
      <c r="U43" s="48" t="e">
        <f ca="1"/>
        <v>#N/A</v>
      </c>
    </row>
    <row r="44" spans="20:21" x14ac:dyDescent="0.25">
      <c r="T44" s="59" t="str">
        <f t="shared" ca="1" si="1"/>
        <v/>
      </c>
      <c r="U44" s="48" t="e">
        <f ca="1"/>
        <v>#N/A</v>
      </c>
    </row>
    <row r="45" spans="20:21" x14ac:dyDescent="0.25">
      <c r="T45" s="59" t="str">
        <f t="shared" ca="1" si="1"/>
        <v/>
      </c>
      <c r="U45" s="48" t="e">
        <f ca="1"/>
        <v>#N/A</v>
      </c>
    </row>
    <row r="46" spans="20:21" x14ac:dyDescent="0.25">
      <c r="T46" s="59" t="str">
        <f t="shared" ca="1" si="1"/>
        <v/>
      </c>
      <c r="U46" s="48" t="e">
        <f ca="1"/>
        <v>#N/A</v>
      </c>
    </row>
    <row r="47" spans="20:21" x14ac:dyDescent="0.25">
      <c r="T47" s="59" t="str">
        <f t="shared" ca="1" si="1"/>
        <v/>
      </c>
      <c r="U47" s="48" t="e">
        <f ca="1"/>
        <v>#N/A</v>
      </c>
    </row>
    <row r="48" spans="20:21" x14ac:dyDescent="0.25">
      <c r="T48" s="59" t="str">
        <f t="shared" ca="1" si="1"/>
        <v/>
      </c>
      <c r="U48" s="48" t="e">
        <f ca="1"/>
        <v>#N/A</v>
      </c>
    </row>
    <row r="49" spans="20:21" x14ac:dyDescent="0.25">
      <c r="T49" s="59" t="str">
        <f t="shared" ca="1" si="1"/>
        <v/>
      </c>
      <c r="U49" s="48" t="e">
        <f ca="1"/>
        <v>#N/A</v>
      </c>
    </row>
    <row r="50" spans="20:21" x14ac:dyDescent="0.25">
      <c r="T50" s="59" t="str">
        <f t="shared" ca="1" si="1"/>
        <v/>
      </c>
      <c r="U50" s="48" t="e">
        <f ca="1"/>
        <v>#N/A</v>
      </c>
    </row>
    <row r="51" spans="20:21" x14ac:dyDescent="0.25">
      <c r="T51" s="59" t="str">
        <f t="shared" ca="1" si="1"/>
        <v/>
      </c>
      <c r="U51" s="48" t="e">
        <f ca="1"/>
        <v>#N/A</v>
      </c>
    </row>
    <row r="52" spans="20:21" x14ac:dyDescent="0.25">
      <c r="T52" s="59" t="str">
        <f t="shared" ca="1" si="1"/>
        <v/>
      </c>
      <c r="U52" s="48" t="e">
        <f ca="1"/>
        <v>#N/A</v>
      </c>
    </row>
    <row r="53" spans="20:21" x14ac:dyDescent="0.25">
      <c r="T53" s="59" t="str">
        <f t="shared" ca="1" si="1"/>
        <v/>
      </c>
      <c r="U53" s="48" t="e">
        <f ca="1"/>
        <v>#N/A</v>
      </c>
    </row>
    <row r="54" spans="20:21" x14ac:dyDescent="0.25">
      <c r="T54" s="59" t="str">
        <f t="shared" ca="1" si="1"/>
        <v/>
      </c>
      <c r="U54" t="e">
        <f ca="1"/>
        <v>#N/A</v>
      </c>
    </row>
    <row r="65" spans="2:15" x14ac:dyDescent="0.25">
      <c r="B65" s="34" t="s">
        <v>102</v>
      </c>
    </row>
    <row r="67" spans="2:15" x14ac:dyDescent="0.25">
      <c r="C67" s="60" t="str">
        <f>CONCATENATE("4 ",Forecast!$E$15,"s")</f>
        <v>4 Weeks</v>
      </c>
      <c r="D67" s="60" t="str">
        <f>CONCATENATE("8 ",Forecast!$E$15,"s")</f>
        <v>8 Weeks</v>
      </c>
      <c r="E67" s="60" t="str">
        <f>CONCATENATE("12 ",Forecast!$E$15,"s")</f>
        <v>12 Weeks</v>
      </c>
      <c r="F67" s="60" t="str">
        <f>CONCATENATE("16 ",Forecast!$E$15,"s")</f>
        <v>16 Weeks</v>
      </c>
      <c r="G67" s="60" t="str">
        <f>CONCATENATE("20 ",Forecast!$E$15,"s")</f>
        <v>20 Weeks</v>
      </c>
      <c r="H67" s="60" t="str">
        <f>CONCATENATE("24 ",Forecast!$E$15,"s")</f>
        <v>24 Weeks</v>
      </c>
      <c r="I67" s="60" t="str">
        <f>CONCATENATE("28 ",Forecast!$E$15,"s")</f>
        <v>28 Weeks</v>
      </c>
      <c r="J67" s="60" t="str">
        <f>CONCATENATE("32 ",Forecast!$E$15,"s")</f>
        <v>32 Weeks</v>
      </c>
      <c r="K67" s="60" t="str">
        <f>CONCATENATE("36 ",Forecast!$E$15,"s")</f>
        <v>36 Weeks</v>
      </c>
      <c r="L67" s="60" t="str">
        <f>CONCATENATE("40 ",Forecast!$E$15,"s")</f>
        <v>40 Weeks</v>
      </c>
      <c r="M67" s="60" t="str">
        <f>CONCATENATE("44 ",Forecast!$E$15,"s")</f>
        <v>44 Weeks</v>
      </c>
      <c r="N67" s="60" t="str">
        <f>CONCATENATE("48 ",Forecast!$E$15,"s")</f>
        <v>48 Weeks</v>
      </c>
      <c r="O67" s="60" t="str">
        <f>CONCATENATE("52 ",Forecast!$E$15,"s")</f>
        <v>52 Weeks</v>
      </c>
    </row>
    <row r="68" spans="2:15" x14ac:dyDescent="0.25">
      <c r="B68" s="61">
        <f>Forecast!F34</f>
        <v>0.95</v>
      </c>
      <c r="C68" s="62">
        <f ca="1">_xlfn.PERCENTILE.INC('Throughput Monte Carlo Weeks'!C$2:C$501,1-$B68)</f>
        <v>5</v>
      </c>
      <c r="D68" s="62">
        <f ca="1">_xlfn.PERCENTILE.INC('Throughput Monte Carlo Weeks'!D$2:D$501,1-$B68)</f>
        <v>12</v>
      </c>
      <c r="E68" s="62">
        <f ca="1">_xlfn.PERCENTILE.INC('Throughput Monte Carlo Weeks'!E$2:E$501,1-$B68)</f>
        <v>20</v>
      </c>
      <c r="F68" s="62">
        <f ca="1">_xlfn.PERCENTILE.INC('Throughput Monte Carlo Weeks'!F$2:F$501,1-$B68)</f>
        <v>27</v>
      </c>
      <c r="G68" s="62">
        <f ca="1">_xlfn.PERCENTILE.INC('Throughput Monte Carlo Weeks'!G$2:G$501,1-$B68)</f>
        <v>34</v>
      </c>
      <c r="H68" s="62">
        <f ca="1">_xlfn.PERCENTILE.INC('Throughput Monte Carlo Weeks'!H$2:H$501,1-$B68)</f>
        <v>41</v>
      </c>
      <c r="I68" s="62">
        <f ca="1">_xlfn.PERCENTILE.INC('Throughput Monte Carlo Weeks'!I$2:I$501,1-$B68)</f>
        <v>49</v>
      </c>
      <c r="J68" s="62">
        <f ca="1">_xlfn.PERCENTILE.INC('Throughput Monte Carlo Weeks'!J$2:J$501,1-$B68)</f>
        <v>56</v>
      </c>
      <c r="K68" s="62">
        <f ca="1">_xlfn.PERCENTILE.INC('Throughput Monte Carlo Weeks'!K$2:K$501,1-$B68)</f>
        <v>64</v>
      </c>
      <c r="L68" s="62">
        <f ca="1">_xlfn.PERCENTILE.INC('Throughput Monte Carlo Weeks'!L$2:L$501,1-$B68)</f>
        <v>72</v>
      </c>
      <c r="M68" s="62">
        <f ca="1">_xlfn.PERCENTILE.INC('Throughput Monte Carlo Weeks'!M$2:M$501,1-$B68)</f>
        <v>80</v>
      </c>
      <c r="N68" s="62">
        <f ca="1">_xlfn.PERCENTILE.INC('Throughput Monte Carlo Weeks'!N$2:N$501,1-$B68)</f>
        <v>88</v>
      </c>
      <c r="O68" s="62">
        <f ca="1">_xlfn.PERCENTILE.INC('Throughput Monte Carlo Weeks'!O$2:O$501,1-$B68)</f>
        <v>95</v>
      </c>
    </row>
    <row r="69" spans="2:15" x14ac:dyDescent="0.25">
      <c r="B69" s="61">
        <f>Forecast!F35</f>
        <v>0.85</v>
      </c>
      <c r="C69" s="62">
        <f ca="1">_xlfn.PERCENTILE.INC('Throughput Monte Carlo Weeks'!C$2:C$501,1-$B69)</f>
        <v>6</v>
      </c>
      <c r="D69" s="62">
        <f ca="1">_xlfn.PERCENTILE.INC('Throughput Monte Carlo Weeks'!D$2:D$501,1-$B69)</f>
        <v>14</v>
      </c>
      <c r="E69" s="62">
        <f ca="1">_xlfn.PERCENTILE.INC('Throughput Monte Carlo Weeks'!E$2:E$501,1-$B69)</f>
        <v>21</v>
      </c>
      <c r="F69" s="62">
        <f ca="1">_xlfn.PERCENTILE.INC('Throughput Monte Carlo Weeks'!F$2:F$501,1-$B69)</f>
        <v>29</v>
      </c>
      <c r="G69" s="62">
        <f ca="1">_xlfn.PERCENTILE.INC('Throughput Monte Carlo Weeks'!G$2:G$501,1-$B69)</f>
        <v>36</v>
      </c>
      <c r="H69" s="62">
        <f ca="1">_xlfn.PERCENTILE.INC('Throughput Monte Carlo Weeks'!H$2:H$501,1-$B69)</f>
        <v>44</v>
      </c>
      <c r="I69" s="62">
        <f ca="1">_xlfn.PERCENTILE.INC('Throughput Monte Carlo Weeks'!I$2:I$501,1-$B69)</f>
        <v>52</v>
      </c>
      <c r="J69" s="62">
        <f ca="1">_xlfn.PERCENTILE.INC('Throughput Monte Carlo Weeks'!J$2:J$501,1-$B69)</f>
        <v>59</v>
      </c>
      <c r="K69" s="62">
        <f ca="1">_xlfn.PERCENTILE.INC('Throughput Monte Carlo Weeks'!K$2:K$501,1-$B69)</f>
        <v>67</v>
      </c>
      <c r="L69" s="62">
        <f ca="1">_xlfn.PERCENTILE.INC('Throughput Monte Carlo Weeks'!L$2:L$501,1-$B69)</f>
        <v>75</v>
      </c>
      <c r="M69" s="62">
        <f ca="1">_xlfn.PERCENTILE.INC('Throughput Monte Carlo Weeks'!M$2:M$501,1-$B69)</f>
        <v>83</v>
      </c>
      <c r="N69" s="62">
        <f ca="1">_xlfn.PERCENTILE.INC('Throughput Monte Carlo Weeks'!N$2:N$501,1-$B69)</f>
        <v>90</v>
      </c>
      <c r="O69" s="62">
        <f ca="1">_xlfn.PERCENTILE.INC('Throughput Monte Carlo Weeks'!O$2:O$501,1-$B69)</f>
        <v>99</v>
      </c>
    </row>
    <row r="70" spans="2:15" x14ac:dyDescent="0.25">
      <c r="B70" s="61">
        <f>Forecast!F36</f>
        <v>0.05</v>
      </c>
      <c r="C70" s="62">
        <f ca="1">_xlfn.PERCENTILE.INC('Throughput Monte Carlo Weeks'!C$2:C$501,1-$B70)</f>
        <v>11</v>
      </c>
      <c r="D70" s="62">
        <f ca="1">_xlfn.PERCENTILE.INC('Throughput Monte Carlo Weeks'!D$2:D$501,1-$B70)</f>
        <v>20</v>
      </c>
      <c r="E70" s="62">
        <f ca="1">_xlfn.PERCENTILE.INC('Throughput Monte Carlo Weeks'!E$2:E$501,1-$B70)</f>
        <v>29</v>
      </c>
      <c r="F70" s="62">
        <f ca="1">_xlfn.PERCENTILE.INC('Throughput Monte Carlo Weeks'!F$2:F$501,1-$B70)</f>
        <v>37</v>
      </c>
      <c r="G70" s="62">
        <f ca="1">_xlfn.PERCENTILE.INC('Throughput Monte Carlo Weeks'!G$2:G$501,1-$B70)</f>
        <v>46</v>
      </c>
      <c r="H70" s="62">
        <f ca="1">_xlfn.PERCENTILE.INC('Throughput Monte Carlo Weeks'!H$2:H$501,1-$B70)</f>
        <v>55</v>
      </c>
      <c r="I70" s="62">
        <f ca="1">_xlfn.PERCENTILE.INC('Throughput Monte Carlo Weeks'!I$2:I$501,1-$B70)</f>
        <v>64</v>
      </c>
      <c r="J70" s="62">
        <f ca="1">_xlfn.PERCENTILE.INC('Throughput Monte Carlo Weeks'!J$2:J$501,1-$B70)</f>
        <v>72</v>
      </c>
      <c r="K70" s="62">
        <f ca="1">_xlfn.PERCENTILE.INC('Throughput Monte Carlo Weeks'!K$2:K$501,1-$B70)</f>
        <v>80.049999999999955</v>
      </c>
      <c r="L70" s="62">
        <f ca="1">_xlfn.PERCENTILE.INC('Throughput Monte Carlo Weeks'!L$2:L$501,1-$B70)</f>
        <v>89</v>
      </c>
      <c r="M70" s="62">
        <f ca="1">_xlfn.PERCENTILE.INC('Throughput Monte Carlo Weeks'!M$2:M$501,1-$B70)</f>
        <v>98</v>
      </c>
      <c r="N70" s="62">
        <f ca="1">_xlfn.PERCENTILE.INC('Throughput Monte Carlo Weeks'!N$2:N$501,1-$B70)</f>
        <v>106</v>
      </c>
      <c r="O70" s="62">
        <f ca="1">_xlfn.PERCENTILE.INC('Throughput Monte Carlo Weeks'!O$2:O$501,1-$B70)</f>
        <v>114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showGridLines="0" workbookViewId="0">
      <selection sqref="A1:M1"/>
    </sheetView>
  </sheetViews>
  <sheetFormatPr defaultColWidth="8.85546875" defaultRowHeight="15" x14ac:dyDescent="0.25"/>
  <cols>
    <col min="16" max="16" width="14.42578125" customWidth="1"/>
    <col min="17" max="17" width="10" bestFit="1" customWidth="1"/>
    <col min="18" max="18" width="45.28515625" customWidth="1"/>
  </cols>
  <sheetData>
    <row r="1" spans="1:18" ht="31.35" customHeight="1" thickBot="1" x14ac:dyDescent="0.45">
      <c r="A1" s="131" t="s">
        <v>63</v>
      </c>
      <c r="B1" s="131"/>
      <c r="C1" s="131"/>
      <c r="D1" s="131"/>
      <c r="E1" s="131"/>
      <c r="F1" s="131"/>
      <c r="G1" s="131"/>
      <c r="H1" s="131"/>
      <c r="I1" s="131"/>
      <c r="J1" s="131"/>
      <c r="K1" s="131"/>
      <c r="L1" s="131"/>
      <c r="M1" s="131"/>
    </row>
    <row r="2" spans="1:18" thickTop="1" x14ac:dyDescent="0.3">
      <c r="Q2" s="27"/>
    </row>
    <row r="3" spans="1:18" ht="14.45" x14ac:dyDescent="0.3">
      <c r="Q3" s="28"/>
      <c r="R3" s="29"/>
    </row>
    <row r="4" spans="1:18" ht="14.45" x14ac:dyDescent="0.3">
      <c r="P4" s="30"/>
    </row>
    <row r="6" spans="1:18" ht="14.45" x14ac:dyDescent="0.3">
      <c r="P6" t="s">
        <v>64</v>
      </c>
    </row>
    <row r="8" spans="1:18" ht="14.45" x14ac:dyDescent="0.3">
      <c r="P8" t="s">
        <v>65</v>
      </c>
    </row>
    <row r="10" spans="1:18" ht="14.45" x14ac:dyDescent="0.3">
      <c r="P10" s="29">
        <v>1</v>
      </c>
      <c r="Q10" s="4">
        <v>42101</v>
      </c>
      <c r="R10" t="s">
        <v>66</v>
      </c>
    </row>
    <row r="11" spans="1:18" ht="14.45" x14ac:dyDescent="0.3">
      <c r="P11">
        <v>1.01</v>
      </c>
      <c r="Q11" s="4">
        <v>42146</v>
      </c>
      <c r="R11" t="s">
        <v>67</v>
      </c>
    </row>
    <row r="12" spans="1:18" ht="14.45" x14ac:dyDescent="0.3">
      <c r="P12">
        <v>1.1000000000000001</v>
      </c>
      <c r="Q12" s="4">
        <v>42150</v>
      </c>
      <c r="R12" t="s">
        <v>68</v>
      </c>
    </row>
    <row r="13" spans="1:18" ht="14.45" x14ac:dyDescent="0.3">
      <c r="P13">
        <v>1.2</v>
      </c>
      <c r="Q13" s="4">
        <v>42156</v>
      </c>
      <c r="R13" t="s">
        <v>69</v>
      </c>
    </row>
    <row r="14" spans="1:18" ht="14.45" x14ac:dyDescent="0.3">
      <c r="P14">
        <v>1.3</v>
      </c>
      <c r="Q14" s="4">
        <v>42412</v>
      </c>
      <c r="R14" t="s">
        <v>70</v>
      </c>
    </row>
    <row r="15" spans="1:18" ht="14.45" x14ac:dyDescent="0.3">
      <c r="P15">
        <v>1.4</v>
      </c>
      <c r="Q15" s="4">
        <v>42522</v>
      </c>
      <c r="R15" t="s">
        <v>71</v>
      </c>
    </row>
    <row r="16" spans="1:18" ht="14.45" x14ac:dyDescent="0.3">
      <c r="P16">
        <v>1.5</v>
      </c>
      <c r="Q16" s="4">
        <v>42523</v>
      </c>
      <c r="R16" t="s">
        <v>72</v>
      </c>
    </row>
  </sheetData>
  <mergeCells count="1">
    <mergeCell ref="A1:M1"/>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C52"/>
  <sheetViews>
    <sheetView workbookViewId="0"/>
  </sheetViews>
  <sheetFormatPr defaultColWidth="11.42578125" defaultRowHeight="15" x14ac:dyDescent="0.25"/>
  <cols>
    <col min="1" max="1" width="14.28515625" style="4" customWidth="1"/>
    <col min="2" max="2" width="19.42578125" customWidth="1"/>
    <col min="3" max="3" width="65.28515625" customWidth="1"/>
  </cols>
  <sheetData>
    <row r="1" spans="1:3" ht="43.15" x14ac:dyDescent="0.3">
      <c r="A1" s="66" t="s">
        <v>115</v>
      </c>
      <c r="B1" s="67" t="s">
        <v>116</v>
      </c>
      <c r="C1" s="34" t="s">
        <v>117</v>
      </c>
    </row>
    <row r="2" spans="1:3" ht="14.45" x14ac:dyDescent="0.3">
      <c r="A2" s="59">
        <f ca="1">OFFSET('Monte Carlo'!$D$2,0,ROW(A2)-2)</f>
        <v>42805</v>
      </c>
      <c r="B2" s="47">
        <f ca="1">IF(TODAY()&gt;A2,COUNTIFS('Tracking Data'!D$3:D1000,"SPM"&amp;"*",'Tracking Data'!R$3:R1000,"",'Tracking Data'!I$3:I1000,"&lt;"&amp;A2),"")</f>
        <v>9</v>
      </c>
    </row>
    <row r="3" spans="1:3" ht="14.45" x14ac:dyDescent="0.3">
      <c r="A3" s="59">
        <f ca="1">OFFSET('Monte Carlo'!$D$2,0,ROW(A3)-2)</f>
        <v>42812</v>
      </c>
      <c r="B3" s="47">
        <f ca="1">IF(TODAY()&gt;A3,COUNTIFS('Tracking Data'!D$3:D1001,"SPM"&amp;"*",'Tracking Data'!R$3:R1001,"",'Tracking Data'!I$3:I1001,"&lt;"&amp;A3),"")</f>
        <v>16</v>
      </c>
    </row>
    <row r="4" spans="1:3" ht="14.45" x14ac:dyDescent="0.3">
      <c r="A4" s="59">
        <f ca="1">OFFSET('Monte Carlo'!$D$2,0,ROW(A4)-2)</f>
        <v>42819</v>
      </c>
      <c r="B4" s="47" t="str">
        <f ca="1">IF(TODAY()&gt;A4,COUNTIFS('Tracking Data'!D$3:D1002,"SPM"&amp;"*",'Tracking Data'!R$3:R1002,"",'Tracking Data'!I$3:I1002,"&lt;"&amp;A4),"")</f>
        <v/>
      </c>
    </row>
    <row r="5" spans="1:3" ht="14.45" x14ac:dyDescent="0.3">
      <c r="A5" s="59">
        <f ca="1">OFFSET('Monte Carlo'!$D$2,0,ROW(A5)-2)</f>
        <v>42826</v>
      </c>
      <c r="B5" s="47" t="str">
        <f ca="1">IF(TODAY()&gt;A5,COUNTIFS('Tracking Data'!D$3:D1003,"SPM"&amp;"*",'Tracking Data'!R$3:R1003,"",'Tracking Data'!I$3:I1003,"&lt;"&amp;A5),"")</f>
        <v/>
      </c>
    </row>
    <row r="6" spans="1:3" ht="14.45" x14ac:dyDescent="0.3">
      <c r="A6" s="59">
        <f ca="1">OFFSET('Monte Carlo'!$D$2,0,ROW(A6)-2)</f>
        <v>42833</v>
      </c>
      <c r="B6" s="47" t="str">
        <f ca="1">IF(TODAY()&gt;A6,COUNTIFS('Tracking Data'!D$3:D1004,"SPM"&amp;"*",'Tracking Data'!R$3:R1004,"",'Tracking Data'!I$3:I1004,"&lt;"&amp;A6),"")</f>
        <v/>
      </c>
    </row>
    <row r="7" spans="1:3" ht="14.45" x14ac:dyDescent="0.3">
      <c r="A7" s="59">
        <f ca="1">OFFSET('Monte Carlo'!$D$2,0,ROW(A7)-2)</f>
        <v>42840</v>
      </c>
      <c r="B7" s="47" t="str">
        <f ca="1">IF(TODAY()&gt;A7,COUNTIFS('Tracking Data'!D$3:D1005,"SPM"&amp;"*",'Tracking Data'!R$3:R1005,"",'Tracking Data'!I$3:I1005,"&lt;"&amp;A7),"")</f>
        <v/>
      </c>
    </row>
    <row r="8" spans="1:3" ht="14.45" x14ac:dyDescent="0.3">
      <c r="A8" s="59">
        <f ca="1">OFFSET('Monte Carlo'!$D$2,0,ROW(A8)-2)</f>
        <v>42847</v>
      </c>
      <c r="B8" s="47" t="str">
        <f ca="1">IF(TODAY()&gt;A8,COUNTIFS('Tracking Data'!D$3:D1006,"SPM"&amp;"*",'Tracking Data'!R$3:R1006,"",'Tracking Data'!I$3:I1006,"&lt;"&amp;A8),"")</f>
        <v/>
      </c>
    </row>
    <row r="9" spans="1:3" ht="14.45" x14ac:dyDescent="0.3">
      <c r="A9" s="59">
        <f ca="1">OFFSET('Monte Carlo'!$D$2,0,ROW(A9)-2)</f>
        <v>42854</v>
      </c>
      <c r="B9" s="47" t="str">
        <f ca="1">IF(TODAY()&gt;A9,COUNTIFS('Tracking Data'!D$3:D1007,"SPM"&amp;"*",'Tracking Data'!R$3:R1007,"",'Tracking Data'!I$3:I1007,"&lt;"&amp;A9),"")</f>
        <v/>
      </c>
    </row>
    <row r="10" spans="1:3" ht="14.45" x14ac:dyDescent="0.3">
      <c r="A10" s="59">
        <f ca="1">OFFSET('Monte Carlo'!$D$2,0,ROW(A10)-2)</f>
        <v>42861</v>
      </c>
      <c r="B10" s="47" t="str">
        <f ca="1">IF(TODAY()&gt;A10,COUNTIFS('Tracking Data'!D$3:D1008,"SPM"&amp;"*",'Tracking Data'!R$3:R1008,"",'Tracking Data'!I$3:I1008,"&lt;"&amp;A10),"")</f>
        <v/>
      </c>
    </row>
    <row r="11" spans="1:3" ht="14.45" x14ac:dyDescent="0.3">
      <c r="A11" s="59">
        <f ca="1">OFFSET('Monte Carlo'!$D$2,0,ROW(A11)-2)</f>
        <v>42868</v>
      </c>
      <c r="B11" s="47" t="str">
        <f ca="1">IF(TODAY()&gt;A11,COUNTIFS('Tracking Data'!D$3:D1009,"SPM"&amp;"*",'Tracking Data'!R$3:R1009,"",'Tracking Data'!I$3:I1009,"&lt;"&amp;A11),"")</f>
        <v/>
      </c>
    </row>
    <row r="12" spans="1:3" ht="14.45" x14ac:dyDescent="0.3">
      <c r="A12" s="59">
        <f ca="1">OFFSET('Monte Carlo'!$D$2,0,ROW(A12)-2)</f>
        <v>42875</v>
      </c>
      <c r="B12" s="47" t="str">
        <f ca="1">IF(TODAY()&gt;A12,COUNTIFS('Tracking Data'!D$3:D1010,"SPM"&amp;"*",'Tracking Data'!R$3:R1010,"",'Tracking Data'!I$3:I1010,"&lt;"&amp;A12),"")</f>
        <v/>
      </c>
    </row>
    <row r="13" spans="1:3" ht="14.45" x14ac:dyDescent="0.3">
      <c r="A13" s="59">
        <f ca="1">OFFSET('Monte Carlo'!$D$2,0,ROW(A13)-2)</f>
        <v>42882</v>
      </c>
      <c r="B13" s="47" t="str">
        <f ca="1">IF(TODAY()&gt;A13,COUNTIFS('Tracking Data'!D$3:D1011,"SPM"&amp;"*",'Tracking Data'!R$3:R1011,"",'Tracking Data'!I$3:I1011,"&lt;"&amp;A13),"")</f>
        <v/>
      </c>
    </row>
    <row r="14" spans="1:3" ht="14.45" x14ac:dyDescent="0.3">
      <c r="A14" s="59">
        <f ca="1">OFFSET('Monte Carlo'!$D$2,0,ROW(A14)-2)</f>
        <v>42889</v>
      </c>
      <c r="B14" s="47" t="str">
        <f ca="1">IF(TODAY()&gt;A14,COUNTIFS('Tracking Data'!D$3:D1012,"SPM"&amp;"*",'Tracking Data'!R$3:R1012,"",'Tracking Data'!I$3:I1012,"&lt;"&amp;A14),"")</f>
        <v/>
      </c>
    </row>
    <row r="15" spans="1:3" ht="14.45" x14ac:dyDescent="0.3">
      <c r="A15" s="59">
        <f ca="1">OFFSET('Monte Carlo'!$D$2,0,ROW(A15)-2)</f>
        <v>42896</v>
      </c>
      <c r="B15" s="47" t="str">
        <f ca="1">IF(TODAY()&gt;A15,COUNTIFS('Tracking Data'!D$3:D1013,"SPM"&amp;"*",'Tracking Data'!R$3:R1013,"",'Tracking Data'!I$3:I1013,"&lt;"&amp;A15),"")</f>
        <v/>
      </c>
    </row>
    <row r="16" spans="1:3" ht="14.45" x14ac:dyDescent="0.3">
      <c r="A16" s="59">
        <f ca="1">OFFSET('Monte Carlo'!$D$2,0,ROW(A16)-2)</f>
        <v>42903</v>
      </c>
      <c r="B16" s="47" t="str">
        <f ca="1">IF(TODAY()&gt;A16,COUNTIFS('Tracking Data'!D$3:D1014,"SPM"&amp;"*",'Tracking Data'!R$3:R1014,"",'Tracking Data'!I$3:I1014,"&lt;"&amp;A16),"")</f>
        <v/>
      </c>
    </row>
    <row r="17" spans="1:2" ht="14.45" x14ac:dyDescent="0.3">
      <c r="A17" s="59">
        <f ca="1">OFFSET('Monte Carlo'!$D$2,0,ROW(A17)-2)</f>
        <v>42910</v>
      </c>
      <c r="B17" s="47" t="str">
        <f ca="1">IF(TODAY()&gt;A17,COUNTIFS('Tracking Data'!D$3:D1015,"SPM"&amp;"*",'Tracking Data'!R$3:R1015,"",'Tracking Data'!I$3:I1015,"&lt;"&amp;A17),"")</f>
        <v/>
      </c>
    </row>
    <row r="18" spans="1:2" ht="14.45" x14ac:dyDescent="0.3">
      <c r="A18" s="59">
        <f ca="1">OFFSET('Monte Carlo'!$D$2,0,ROW(A18)-2)</f>
        <v>42917</v>
      </c>
      <c r="B18" s="47" t="str">
        <f ca="1">IF(TODAY()&gt;A18,COUNTIFS('Tracking Data'!D$3:D1016,"SPM"&amp;"*",'Tracking Data'!R$3:R1016,"",'Tracking Data'!I$3:I1016,"&lt;"&amp;A18),"")</f>
        <v/>
      </c>
    </row>
    <row r="19" spans="1:2" ht="14.45" x14ac:dyDescent="0.3">
      <c r="A19" s="59">
        <f ca="1">OFFSET('Monte Carlo'!$D$2,0,ROW(A19)-2)</f>
        <v>42924</v>
      </c>
      <c r="B19" s="47" t="str">
        <f ca="1">IF(TODAY()&gt;A19,COUNTIFS('Tracking Data'!D$3:D1017,"SPM"&amp;"*",'Tracking Data'!R$3:R1017,"",'Tracking Data'!I$3:I1017,"&lt;"&amp;A19),"")</f>
        <v/>
      </c>
    </row>
    <row r="20" spans="1:2" ht="14.45" x14ac:dyDescent="0.3">
      <c r="A20" s="59">
        <f ca="1">OFFSET('Monte Carlo'!$D$2,0,ROW(A20)-2)</f>
        <v>42931</v>
      </c>
      <c r="B20" s="47" t="str">
        <f ca="1">IF(TODAY()&gt;A20,COUNTIFS('Tracking Data'!D$3:D1018,"SPM"&amp;"*",'Tracking Data'!R$3:R1018,"",'Tracking Data'!I$3:I1018,"&lt;"&amp;A20),"")</f>
        <v/>
      </c>
    </row>
    <row r="21" spans="1:2" ht="14.45" x14ac:dyDescent="0.3">
      <c r="A21" s="59">
        <f ca="1">OFFSET('Monte Carlo'!$D$2,0,ROW(A21)-2)</f>
        <v>42938</v>
      </c>
      <c r="B21" s="47" t="str">
        <f ca="1">IF(TODAY()&gt;A21,COUNTIFS('Tracking Data'!D$3:D1019,"SPM"&amp;"*",'Tracking Data'!R$3:R1019,"",'Tracking Data'!I$3:I1019,"&lt;"&amp;A21),"")</f>
        <v/>
      </c>
    </row>
    <row r="22" spans="1:2" ht="14.45" x14ac:dyDescent="0.3">
      <c r="A22" s="59">
        <f ca="1">OFFSET('Monte Carlo'!$D$2,0,ROW(A22)-2)</f>
        <v>42945</v>
      </c>
      <c r="B22" s="47" t="str">
        <f ca="1">IF(TODAY()&gt;A22,COUNTIFS('Tracking Data'!D$3:D1020,"SPM"&amp;"*",'Tracking Data'!R$3:R1020,"",'Tracking Data'!I$3:I1020,"&lt;"&amp;A22),"")</f>
        <v/>
      </c>
    </row>
    <row r="23" spans="1:2" x14ac:dyDescent="0.25">
      <c r="A23" s="59">
        <f ca="1">OFFSET('Monte Carlo'!$D$2,0,ROW(A23)-2)</f>
        <v>42952</v>
      </c>
      <c r="B23" s="47" t="str">
        <f ca="1">IF(TODAY()&gt;A23,COUNTIFS('Tracking Data'!D$3:D1021,"SPM"&amp;"*",'Tracking Data'!R$3:R1021,"",'Tracking Data'!I$3:I1021,"&lt;"&amp;A23),"")</f>
        <v/>
      </c>
    </row>
    <row r="24" spans="1:2" x14ac:dyDescent="0.25">
      <c r="A24" s="59">
        <f ca="1">OFFSET('Monte Carlo'!$D$2,0,ROW(A24)-2)</f>
        <v>42959</v>
      </c>
      <c r="B24" s="47" t="str">
        <f ca="1">IF(TODAY()&gt;A24,COUNTIFS('Tracking Data'!D$3:D1022,"SPM"&amp;"*",'Tracking Data'!R$3:R1022,"",'Tracking Data'!I$3:I1022,"&lt;"&amp;A24),"")</f>
        <v/>
      </c>
    </row>
    <row r="25" spans="1:2" x14ac:dyDescent="0.25">
      <c r="A25" s="59">
        <f ca="1">OFFSET('Monte Carlo'!$D$2,0,ROW(A25)-2)</f>
        <v>42966</v>
      </c>
      <c r="B25" s="47" t="str">
        <f ca="1">IF(TODAY()&gt;A25,COUNTIFS('Tracking Data'!D$3:D1023,"SPM"&amp;"*",'Tracking Data'!R$3:R1023,"",'Tracking Data'!I$3:I1023,"&lt;"&amp;A25),"")</f>
        <v/>
      </c>
    </row>
    <row r="26" spans="1:2" x14ac:dyDescent="0.25">
      <c r="A26" s="59">
        <f ca="1">OFFSET('Monte Carlo'!$D$2,0,ROW(A26)-2)</f>
        <v>42973</v>
      </c>
      <c r="B26" s="47" t="str">
        <f ca="1">IF(TODAY()&gt;A26,COUNTIFS('Tracking Data'!D$3:D1024,"SPM"&amp;"*",'Tracking Data'!R$3:R1024,"",'Tracking Data'!I$3:I1024,"&lt;"&amp;A26),"")</f>
        <v/>
      </c>
    </row>
    <row r="27" spans="1:2" x14ac:dyDescent="0.25">
      <c r="A27" s="59">
        <f ca="1">OFFSET('Monte Carlo'!$D$2,0,ROW(A27)-2)</f>
        <v>42980</v>
      </c>
      <c r="B27" s="47" t="str">
        <f ca="1">IF(TODAY()&gt;A27,COUNTIFS('Tracking Data'!D$3:D1025,"SPM"&amp;"*",'Tracking Data'!R$3:R1025,"",'Tracking Data'!I$3:I1025,"&lt;"&amp;A27),"")</f>
        <v/>
      </c>
    </row>
    <row r="28" spans="1:2" x14ac:dyDescent="0.25">
      <c r="A28" s="59">
        <f ca="1">OFFSET('Monte Carlo'!$D$2,0,ROW(A28)-2)</f>
        <v>42987</v>
      </c>
      <c r="B28" s="47" t="str">
        <f ca="1">IF(TODAY()&gt;A28,COUNTIFS('Tracking Data'!D$3:D1026,"SPM"&amp;"*",'Tracking Data'!R$3:R1026,"",'Tracking Data'!I$3:I1026,"&lt;"&amp;A28),"")</f>
        <v/>
      </c>
    </row>
    <row r="29" spans="1:2" x14ac:dyDescent="0.25">
      <c r="A29" s="59">
        <f ca="1">OFFSET('Monte Carlo'!$D$2,0,ROW(A29)-2)</f>
        <v>42994</v>
      </c>
      <c r="B29" s="47" t="str">
        <f ca="1">IF(TODAY()&gt;A29,COUNTIFS('Tracking Data'!D$3:D1027,"SPM"&amp;"*",'Tracking Data'!R$3:R1027,"",'Tracking Data'!I$3:I1027,"&lt;"&amp;A29),"")</f>
        <v/>
      </c>
    </row>
    <row r="30" spans="1:2" x14ac:dyDescent="0.25">
      <c r="A30" s="59">
        <f ca="1">OFFSET('Monte Carlo'!$D$2,0,ROW(A30)-2)</f>
        <v>43001</v>
      </c>
      <c r="B30" s="47" t="str">
        <f ca="1">IF(TODAY()&gt;A30,COUNTIFS('Tracking Data'!D$3:D1028,"SPM"&amp;"*",'Tracking Data'!R$3:R1028,"",'Tracking Data'!I$3:I1028,"&lt;"&amp;A30),"")</f>
        <v/>
      </c>
    </row>
    <row r="31" spans="1:2" x14ac:dyDescent="0.25">
      <c r="A31" s="59">
        <f ca="1">OFFSET('Monte Carlo'!$D$2,0,ROW(A31)-2)</f>
        <v>43008</v>
      </c>
      <c r="B31" s="47" t="str">
        <f ca="1">IF(TODAY()&gt;A31,COUNTIFS('Tracking Data'!D$3:D1029,"SPM"&amp;"*",'Tracking Data'!R$3:R1029,"",'Tracking Data'!I$3:I1029,"&lt;"&amp;A31),"")</f>
        <v/>
      </c>
    </row>
    <row r="32" spans="1:2" x14ac:dyDescent="0.25">
      <c r="A32" s="59">
        <f ca="1">OFFSET('Monte Carlo'!$D$2,0,ROW(A32)-2)</f>
        <v>43015</v>
      </c>
      <c r="B32" s="47" t="str">
        <f ca="1">IF(TODAY()&gt;A32,COUNTIFS('Tracking Data'!D$3:D1030,"SPM"&amp;"*",'Tracking Data'!R$3:R1030,"",'Tracking Data'!I$3:I1030,"&lt;"&amp;A32),"")</f>
        <v/>
      </c>
    </row>
    <row r="33" spans="1:2" x14ac:dyDescent="0.25">
      <c r="A33" s="59">
        <f ca="1">OFFSET('Monte Carlo'!$D$2,0,ROW(A33)-2)</f>
        <v>43022</v>
      </c>
      <c r="B33" s="47" t="str">
        <f ca="1">IF(TODAY()&gt;A33,COUNTIFS('Tracking Data'!D$3:D1031,"SPM"&amp;"*",'Tracking Data'!R$3:R1031,"",'Tracking Data'!I$3:I1031,"&lt;"&amp;A33),"")</f>
        <v/>
      </c>
    </row>
    <row r="34" spans="1:2" x14ac:dyDescent="0.25">
      <c r="A34" s="59">
        <f ca="1">OFFSET('Monte Carlo'!$D$2,0,ROW(A34)-2)</f>
        <v>43029</v>
      </c>
      <c r="B34" s="47" t="str">
        <f ca="1">IF(TODAY()&gt;A34,COUNTIFS('Tracking Data'!D$3:D1032,"SPM"&amp;"*",'Tracking Data'!R$3:R1032,"",'Tracking Data'!I$3:I1032,"&lt;"&amp;A34),"")</f>
        <v/>
      </c>
    </row>
    <row r="35" spans="1:2" x14ac:dyDescent="0.25">
      <c r="A35" s="59">
        <f ca="1">OFFSET('Monte Carlo'!$D$2,0,ROW(A35)-2)</f>
        <v>43036</v>
      </c>
      <c r="B35" s="47" t="str">
        <f ca="1">IF(TODAY()&gt;A35,COUNTIFS('Tracking Data'!D$3:D1033,"SPM"&amp;"*",'Tracking Data'!R$3:R1033,"",'Tracking Data'!I$3:I1033,"&lt;"&amp;A35),"")</f>
        <v/>
      </c>
    </row>
    <row r="36" spans="1:2" x14ac:dyDescent="0.25">
      <c r="A36" s="59">
        <f ca="1">OFFSET('Monte Carlo'!$D$2,0,ROW(A36)-2)</f>
        <v>43043</v>
      </c>
      <c r="B36" s="47" t="str">
        <f ca="1">IF(TODAY()&gt;A36,COUNTIFS('Tracking Data'!D$3:D1034,"SPM"&amp;"*",'Tracking Data'!R$3:R1034,"",'Tracking Data'!I$3:I1034,"&lt;"&amp;A36),"")</f>
        <v/>
      </c>
    </row>
    <row r="37" spans="1:2" x14ac:dyDescent="0.25">
      <c r="A37" s="59">
        <f ca="1">OFFSET('Monte Carlo'!$D$2,0,ROW(A37)-2)</f>
        <v>43050</v>
      </c>
      <c r="B37" s="47" t="str">
        <f ca="1">IF(TODAY()&gt;A37,COUNTIFS('Tracking Data'!D$3:D1035,"SPM"&amp;"*",'Tracking Data'!R$3:R1035,"",'Tracking Data'!I$3:I1035,"&lt;"&amp;A37),"")</f>
        <v/>
      </c>
    </row>
    <row r="38" spans="1:2" x14ac:dyDescent="0.25">
      <c r="A38" s="59">
        <f ca="1">OFFSET('Monte Carlo'!$D$2,0,ROW(A38)-2)</f>
        <v>43057</v>
      </c>
      <c r="B38" s="47" t="str">
        <f ca="1">IF(TODAY()&gt;A38,COUNTIFS('Tracking Data'!D$3:D1036,"SPM"&amp;"*",'Tracking Data'!R$3:R1036,"",'Tracking Data'!I$3:I1036,"&lt;"&amp;A38),"")</f>
        <v/>
      </c>
    </row>
    <row r="39" spans="1:2" x14ac:dyDescent="0.25">
      <c r="A39" s="59">
        <f ca="1">OFFSET('Monte Carlo'!$D$2,0,ROW(A39)-2)</f>
        <v>43064</v>
      </c>
      <c r="B39" s="47" t="str">
        <f ca="1">IF(TODAY()&gt;A39,COUNTIFS('Tracking Data'!D$3:D1037,"SPM"&amp;"*",'Tracking Data'!R$3:R1037,"",'Tracking Data'!I$3:I1037,"&lt;"&amp;A39),"")</f>
        <v/>
      </c>
    </row>
    <row r="40" spans="1:2" x14ac:dyDescent="0.25">
      <c r="A40" s="59">
        <f ca="1">OFFSET('Monte Carlo'!$D$2,0,ROW(A40)-2)</f>
        <v>43071</v>
      </c>
      <c r="B40" s="47" t="str">
        <f ca="1">IF(TODAY()&gt;A40,COUNTIFS('Tracking Data'!D$3:D1038,"SPM"&amp;"*",'Tracking Data'!R$3:R1038,"",'Tracking Data'!I$3:I1038,"&lt;"&amp;A40),"")</f>
        <v/>
      </c>
    </row>
    <row r="41" spans="1:2" x14ac:dyDescent="0.25">
      <c r="A41" s="59">
        <f ca="1">OFFSET('Monte Carlo'!$D$2,0,ROW(A41)-2)</f>
        <v>43078</v>
      </c>
      <c r="B41" s="47" t="str">
        <f ca="1">IF(TODAY()&gt;A41,COUNTIFS('Tracking Data'!D$3:D1039,"SPM"&amp;"*",'Tracking Data'!R$3:R1039,"",'Tracking Data'!I$3:I1039,"&lt;"&amp;A41),"")</f>
        <v/>
      </c>
    </row>
    <row r="42" spans="1:2" x14ac:dyDescent="0.25">
      <c r="A42" s="59">
        <f ca="1">OFFSET('Monte Carlo'!$D$2,0,ROW(A42)-2)</f>
        <v>43085</v>
      </c>
      <c r="B42" s="47" t="str">
        <f ca="1">IF(TODAY()&gt;A42,COUNTIFS('Tracking Data'!D$3:D1040,"SPM"&amp;"*",'Tracking Data'!R$3:R1040,"",'Tracking Data'!I$3:I1040,"&lt;"&amp;A42),"")</f>
        <v/>
      </c>
    </row>
    <row r="43" spans="1:2" x14ac:dyDescent="0.25">
      <c r="A43" s="59">
        <f ca="1">OFFSET('Monte Carlo'!$D$2,0,ROW(A43)-2)</f>
        <v>43092</v>
      </c>
      <c r="B43" s="47" t="str">
        <f ca="1">IF(TODAY()&gt;A43,COUNTIFS('Tracking Data'!D$3:D1041,"SPM"&amp;"*",'Tracking Data'!R$3:R1041,"",'Tracking Data'!I$3:I1041,"&lt;"&amp;A43),"")</f>
        <v/>
      </c>
    </row>
    <row r="44" spans="1:2" x14ac:dyDescent="0.25">
      <c r="A44" s="59">
        <f ca="1">OFFSET('Monte Carlo'!$D$2,0,ROW(A44)-2)</f>
        <v>43099</v>
      </c>
      <c r="B44" s="47" t="str">
        <f ca="1">IF(TODAY()&gt;A44,COUNTIFS('Tracking Data'!D$3:D1042,"SPM"&amp;"*",'Tracking Data'!R$3:R1042,"",'Tracking Data'!I$3:I1042,"&lt;"&amp;A44),"")</f>
        <v/>
      </c>
    </row>
    <row r="45" spans="1:2" x14ac:dyDescent="0.25">
      <c r="A45" s="59">
        <f ca="1">OFFSET('Monte Carlo'!$D$2,0,ROW(A45)-2)</f>
        <v>43106</v>
      </c>
      <c r="B45" s="47" t="str">
        <f ca="1">IF(TODAY()&gt;A45,COUNTIFS('Tracking Data'!D$3:D1043,"SPM"&amp;"*",'Tracking Data'!R$3:R1043,"",'Tracking Data'!I$3:I1043,"&lt;"&amp;A45),"")</f>
        <v/>
      </c>
    </row>
    <row r="46" spans="1:2" x14ac:dyDescent="0.25">
      <c r="A46" s="59">
        <f ca="1">OFFSET('Monte Carlo'!$D$2,0,ROW(A46)-2)</f>
        <v>43113</v>
      </c>
      <c r="B46" s="47" t="str">
        <f ca="1">IF(TODAY()&gt;A46,COUNTIFS('Tracking Data'!D$3:D1044,"SPM"&amp;"*",'Tracking Data'!R$3:R1044,"",'Tracking Data'!I$3:I1044,"&lt;"&amp;A46),"")</f>
        <v/>
      </c>
    </row>
    <row r="47" spans="1:2" x14ac:dyDescent="0.25">
      <c r="A47" s="59">
        <f ca="1">OFFSET('Monte Carlo'!$D$2,0,ROW(A47)-2)</f>
        <v>43120</v>
      </c>
      <c r="B47" s="47" t="str">
        <f ca="1">IF(TODAY()&gt;A47,COUNTIFS('Tracking Data'!D$3:D1045,"SPM"&amp;"*",'Tracking Data'!R$3:R1045,"",'Tracking Data'!I$3:I1045,"&lt;"&amp;A47),"")</f>
        <v/>
      </c>
    </row>
    <row r="48" spans="1:2" x14ac:dyDescent="0.25">
      <c r="A48" s="59">
        <f ca="1">OFFSET('Monte Carlo'!$D$2,0,ROW(A48)-2)</f>
        <v>43127</v>
      </c>
      <c r="B48" s="47" t="str">
        <f ca="1">IF(TODAY()&gt;A48,COUNTIFS('Tracking Data'!D$3:D1046,"SPM"&amp;"*",'Tracking Data'!R$3:R1046,"",'Tracking Data'!I$3:I1046,"&lt;"&amp;A48),"")</f>
        <v/>
      </c>
    </row>
    <row r="49" spans="1:2" x14ac:dyDescent="0.25">
      <c r="A49" s="59">
        <f ca="1">OFFSET('Monte Carlo'!$D$2,0,ROW(A49)-2)</f>
        <v>43134</v>
      </c>
      <c r="B49" s="47" t="str">
        <f ca="1">IF(TODAY()&gt;A49,COUNTIFS('Tracking Data'!D$3:D1047,"SPM"&amp;"*",'Tracking Data'!R$3:R1047,"",'Tracking Data'!I$3:I1047,"&lt;"&amp;A49),"")</f>
        <v/>
      </c>
    </row>
    <row r="50" spans="1:2" x14ac:dyDescent="0.25">
      <c r="A50" s="59">
        <f ca="1">OFFSET('Monte Carlo'!$D$2,0,ROW(A50)-2)</f>
        <v>43141</v>
      </c>
      <c r="B50" s="47" t="str">
        <f ca="1">IF(TODAY()&gt;A50,COUNTIFS('Tracking Data'!D$3:D1048,"SPM"&amp;"*",'Tracking Data'!R$3:R1048,"",'Tracking Data'!I$3:I1048,"&lt;"&amp;A50),"")</f>
        <v/>
      </c>
    </row>
    <row r="51" spans="1:2" x14ac:dyDescent="0.25">
      <c r="A51" s="59">
        <f ca="1">OFFSET('Monte Carlo'!$D$2,0,ROW(A51)-2)</f>
        <v>43148</v>
      </c>
      <c r="B51" s="47" t="str">
        <f ca="1">IF(TODAY()&gt;A51,COUNTIFS('Tracking Data'!D$3:D1049,"SPM"&amp;"*",'Tracking Data'!R$3:R1049,"",'Tracking Data'!I$3:I1049,"&lt;"&amp;A51),"")</f>
        <v/>
      </c>
    </row>
    <row r="52" spans="1:2" x14ac:dyDescent="0.25">
      <c r="A52" s="59">
        <f ca="1">OFFSET('Monte Carlo'!$D$2,0,ROW(A52)-2)</f>
        <v>43155</v>
      </c>
      <c r="B52" s="47" t="str">
        <f ca="1">IF(TODAY()&gt;A52,COUNTIFS('Tracking Data'!D$3:D1050,"SPM"&amp;"*",'Tracking Data'!R$3:R1050,"",'Tracking Data'!I$3:I1050,"&lt;"&amp;A52),"")</f>
        <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03"/>
  <sheetViews>
    <sheetView workbookViewId="0"/>
  </sheetViews>
  <sheetFormatPr defaultColWidth="8.85546875" defaultRowHeight="15" x14ac:dyDescent="0.25"/>
  <cols>
    <col min="1" max="1" width="5.7109375" customWidth="1"/>
    <col min="2" max="2" width="16.42578125" customWidth="1"/>
    <col min="3" max="3" width="19.140625" customWidth="1"/>
    <col min="4" max="4" width="10.7109375" bestFit="1" customWidth="1"/>
    <col min="5" max="13" width="10.28515625" bestFit="1" customWidth="1"/>
    <col min="14" max="56" width="11.28515625" bestFit="1" customWidth="1"/>
  </cols>
  <sheetData>
    <row r="1" spans="1:56" s="34" customFormat="1" ht="14.45" x14ac:dyDescent="0.3">
      <c r="A1" s="34" t="s">
        <v>118</v>
      </c>
      <c r="B1" s="34" t="s">
        <v>119</v>
      </c>
      <c r="C1" s="34" t="s">
        <v>120</v>
      </c>
      <c r="D1" s="34" t="s">
        <v>121</v>
      </c>
      <c r="E1" s="34" t="s">
        <v>122</v>
      </c>
      <c r="F1" s="34" t="s">
        <v>123</v>
      </c>
      <c r="G1" s="34" t="s">
        <v>124</v>
      </c>
      <c r="H1" s="34" t="s">
        <v>125</v>
      </c>
      <c r="I1" s="34" t="s">
        <v>126</v>
      </c>
      <c r="J1" s="34" t="s">
        <v>127</v>
      </c>
      <c r="K1" s="34" t="s">
        <v>128</v>
      </c>
      <c r="L1" s="34" t="s">
        <v>129</v>
      </c>
      <c r="M1" s="34" t="s">
        <v>130</v>
      </c>
      <c r="N1" s="34" t="s">
        <v>131</v>
      </c>
      <c r="O1" s="34" t="s">
        <v>132</v>
      </c>
      <c r="P1" s="34" t="s">
        <v>133</v>
      </c>
      <c r="Q1" s="34" t="s">
        <v>134</v>
      </c>
      <c r="R1" s="34" t="s">
        <v>135</v>
      </c>
      <c r="S1" s="34" t="s">
        <v>136</v>
      </c>
      <c r="T1" s="34" t="s">
        <v>137</v>
      </c>
      <c r="U1" s="34" t="s">
        <v>138</v>
      </c>
      <c r="V1" s="34" t="s">
        <v>139</v>
      </c>
      <c r="W1" s="34" t="s">
        <v>140</v>
      </c>
      <c r="X1" s="34" t="s">
        <v>141</v>
      </c>
      <c r="Y1" s="34" t="s">
        <v>142</v>
      </c>
      <c r="Z1" s="34" t="s">
        <v>143</v>
      </c>
      <c r="AA1" s="34" t="s">
        <v>144</v>
      </c>
      <c r="AB1" s="34" t="s">
        <v>145</v>
      </c>
      <c r="AC1" s="34" t="s">
        <v>146</v>
      </c>
      <c r="AD1" s="34" t="s">
        <v>147</v>
      </c>
      <c r="AE1" s="34" t="s">
        <v>148</v>
      </c>
      <c r="AF1" s="34" t="s">
        <v>149</v>
      </c>
      <c r="AG1" s="34" t="s">
        <v>150</v>
      </c>
      <c r="AH1" s="34" t="s">
        <v>151</v>
      </c>
      <c r="AI1" s="34" t="s">
        <v>152</v>
      </c>
      <c r="AJ1" s="34" t="s">
        <v>153</v>
      </c>
      <c r="AK1" s="34" t="s">
        <v>154</v>
      </c>
      <c r="AL1" s="34" t="s">
        <v>155</v>
      </c>
      <c r="AM1" s="34" t="s">
        <v>156</v>
      </c>
      <c r="AN1" s="34" t="s">
        <v>157</v>
      </c>
      <c r="AO1" s="34" t="s">
        <v>158</v>
      </c>
      <c r="AP1" s="34" t="s">
        <v>159</v>
      </c>
      <c r="AQ1" s="34" t="s">
        <v>160</v>
      </c>
      <c r="AR1" s="34" t="s">
        <v>161</v>
      </c>
      <c r="AS1" s="34" t="s">
        <v>162</v>
      </c>
      <c r="AT1" s="34" t="s">
        <v>163</v>
      </c>
      <c r="AU1" s="34" t="s">
        <v>164</v>
      </c>
      <c r="AV1" s="34" t="s">
        <v>165</v>
      </c>
      <c r="AW1" s="34" t="s">
        <v>166</v>
      </c>
      <c r="AX1" s="34" t="s">
        <v>167</v>
      </c>
      <c r="AY1" s="34" t="s">
        <v>168</v>
      </c>
      <c r="AZ1" s="34" t="s">
        <v>169</v>
      </c>
      <c r="BA1" s="34" t="s">
        <v>170</v>
      </c>
      <c r="BB1" s="34" t="s">
        <v>171</v>
      </c>
      <c r="BC1" s="34" t="s">
        <v>172</v>
      </c>
      <c r="BD1" s="34" t="s">
        <v>173</v>
      </c>
    </row>
    <row r="2" spans="1:56" s="34" customFormat="1" ht="14.45" x14ac:dyDescent="0.3">
      <c r="D2" s="68">
        <f>StartDate</f>
        <v>42805</v>
      </c>
      <c r="E2" s="68">
        <f>StartDate + DaysPerThroughputUnit</f>
        <v>42812</v>
      </c>
      <c r="F2" s="68">
        <f t="shared" ref="F2:AK2" si="0">E2+DaysPerThroughputUnit</f>
        <v>42819</v>
      </c>
      <c r="G2" s="68">
        <f t="shared" si="0"/>
        <v>42826</v>
      </c>
      <c r="H2" s="68">
        <f t="shared" si="0"/>
        <v>42833</v>
      </c>
      <c r="I2" s="68">
        <f t="shared" si="0"/>
        <v>42840</v>
      </c>
      <c r="J2" s="68">
        <f t="shared" si="0"/>
        <v>42847</v>
      </c>
      <c r="K2" s="68">
        <f t="shared" si="0"/>
        <v>42854</v>
      </c>
      <c r="L2" s="68">
        <f t="shared" si="0"/>
        <v>42861</v>
      </c>
      <c r="M2" s="68">
        <f t="shared" si="0"/>
        <v>42868</v>
      </c>
      <c r="N2" s="68">
        <f t="shared" si="0"/>
        <v>42875</v>
      </c>
      <c r="O2" s="68">
        <f t="shared" si="0"/>
        <v>42882</v>
      </c>
      <c r="P2" s="68">
        <f t="shared" si="0"/>
        <v>42889</v>
      </c>
      <c r="Q2" s="68">
        <f t="shared" si="0"/>
        <v>42896</v>
      </c>
      <c r="R2" s="68">
        <f t="shared" si="0"/>
        <v>42903</v>
      </c>
      <c r="S2" s="68">
        <f t="shared" si="0"/>
        <v>42910</v>
      </c>
      <c r="T2" s="68">
        <f t="shared" si="0"/>
        <v>42917</v>
      </c>
      <c r="U2" s="68">
        <f t="shared" si="0"/>
        <v>42924</v>
      </c>
      <c r="V2" s="68">
        <f t="shared" si="0"/>
        <v>42931</v>
      </c>
      <c r="W2" s="68">
        <f t="shared" si="0"/>
        <v>42938</v>
      </c>
      <c r="X2" s="68">
        <f t="shared" si="0"/>
        <v>42945</v>
      </c>
      <c r="Y2" s="68">
        <f t="shared" si="0"/>
        <v>42952</v>
      </c>
      <c r="Z2" s="68">
        <f t="shared" si="0"/>
        <v>42959</v>
      </c>
      <c r="AA2" s="68">
        <f t="shared" si="0"/>
        <v>42966</v>
      </c>
      <c r="AB2" s="68">
        <f t="shared" si="0"/>
        <v>42973</v>
      </c>
      <c r="AC2" s="68">
        <f t="shared" si="0"/>
        <v>42980</v>
      </c>
      <c r="AD2" s="68">
        <f t="shared" si="0"/>
        <v>42987</v>
      </c>
      <c r="AE2" s="68">
        <f t="shared" si="0"/>
        <v>42994</v>
      </c>
      <c r="AF2" s="68">
        <f t="shared" si="0"/>
        <v>43001</v>
      </c>
      <c r="AG2" s="68">
        <f t="shared" si="0"/>
        <v>43008</v>
      </c>
      <c r="AH2" s="68">
        <f t="shared" si="0"/>
        <v>43015</v>
      </c>
      <c r="AI2" s="68">
        <f t="shared" si="0"/>
        <v>43022</v>
      </c>
      <c r="AJ2" s="68">
        <f t="shared" si="0"/>
        <v>43029</v>
      </c>
      <c r="AK2" s="68">
        <f t="shared" si="0"/>
        <v>43036</v>
      </c>
      <c r="AL2" s="68">
        <f t="shared" ref="AL2:BD2" si="1">AK2+DaysPerThroughputUnit</f>
        <v>43043</v>
      </c>
      <c r="AM2" s="68">
        <f t="shared" si="1"/>
        <v>43050</v>
      </c>
      <c r="AN2" s="68">
        <f t="shared" si="1"/>
        <v>43057</v>
      </c>
      <c r="AO2" s="68">
        <f t="shared" si="1"/>
        <v>43064</v>
      </c>
      <c r="AP2" s="68">
        <f t="shared" si="1"/>
        <v>43071</v>
      </c>
      <c r="AQ2" s="68">
        <f t="shared" si="1"/>
        <v>43078</v>
      </c>
      <c r="AR2" s="68">
        <f t="shared" si="1"/>
        <v>43085</v>
      </c>
      <c r="AS2" s="68">
        <f t="shared" si="1"/>
        <v>43092</v>
      </c>
      <c r="AT2" s="68">
        <f t="shared" si="1"/>
        <v>43099</v>
      </c>
      <c r="AU2" s="68">
        <f t="shared" si="1"/>
        <v>43106</v>
      </c>
      <c r="AV2" s="68">
        <f t="shared" si="1"/>
        <v>43113</v>
      </c>
      <c r="AW2" s="68">
        <f t="shared" si="1"/>
        <v>43120</v>
      </c>
      <c r="AX2" s="68">
        <f t="shared" si="1"/>
        <v>43127</v>
      </c>
      <c r="AY2" s="68">
        <f t="shared" si="1"/>
        <v>43134</v>
      </c>
      <c r="AZ2" s="68">
        <f t="shared" si="1"/>
        <v>43141</v>
      </c>
      <c r="BA2" s="68">
        <f t="shared" si="1"/>
        <v>43148</v>
      </c>
      <c r="BB2" s="68">
        <f t="shared" si="1"/>
        <v>43155</v>
      </c>
      <c r="BC2" s="68">
        <f t="shared" si="1"/>
        <v>43162</v>
      </c>
      <c r="BD2" s="68">
        <f t="shared" si="1"/>
        <v>43169</v>
      </c>
    </row>
    <row r="3" spans="1:56" ht="14.45" x14ac:dyDescent="0.3">
      <c r="A3">
        <v>1</v>
      </c>
      <c r="B3" s="69">
        <f ca="1">MATCH(0,D3:BD3,0)-1</f>
        <v>8</v>
      </c>
      <c r="C3" s="70">
        <f t="shared" ref="C3:C66" ca="1" si="2">INDEX(D$2:BD$2,1,B3+1)</f>
        <v>42861</v>
      </c>
      <c r="D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 s="48">
        <f t="shared" ref="E3:AJ3" ca="1" si="3">MAX(0,D3-(IF(SamplesOrEstimateFlag = "Data", INDEX(Samples,RANDBETWEEN(1, TotalCount), 0), RANDBETWEEN(ThroughputLowEstimate,ThroughputHighEstimate))))</f>
        <v>12</v>
      </c>
      <c r="F3" s="48">
        <f t="shared" ca="1" si="3"/>
        <v>9</v>
      </c>
      <c r="G3" s="48">
        <f t="shared" ca="1" si="3"/>
        <v>6</v>
      </c>
      <c r="H3" s="48">
        <f t="shared" ca="1" si="3"/>
        <v>6</v>
      </c>
      <c r="I3" s="48">
        <f t="shared" ca="1" si="3"/>
        <v>4</v>
      </c>
      <c r="J3" s="48">
        <f t="shared" ca="1" si="3"/>
        <v>4</v>
      </c>
      <c r="K3" s="48">
        <f t="shared" ca="1" si="3"/>
        <v>1</v>
      </c>
      <c r="L3" s="48">
        <f t="shared" ca="1" si="3"/>
        <v>0</v>
      </c>
      <c r="M3" s="48">
        <f t="shared" ca="1" si="3"/>
        <v>0</v>
      </c>
      <c r="N3" s="48">
        <f t="shared" ca="1" si="3"/>
        <v>0</v>
      </c>
      <c r="O3" s="48">
        <f t="shared" ca="1" si="3"/>
        <v>0</v>
      </c>
      <c r="P3" s="48">
        <f t="shared" ca="1" si="3"/>
        <v>0</v>
      </c>
      <c r="Q3" s="48">
        <f t="shared" ca="1" si="3"/>
        <v>0</v>
      </c>
      <c r="R3" s="48">
        <f t="shared" ca="1" si="3"/>
        <v>0</v>
      </c>
      <c r="S3" s="48">
        <f t="shared" ca="1" si="3"/>
        <v>0</v>
      </c>
      <c r="T3" s="48">
        <f t="shared" ca="1" si="3"/>
        <v>0</v>
      </c>
      <c r="U3" s="48">
        <f t="shared" ca="1" si="3"/>
        <v>0</v>
      </c>
      <c r="V3" s="48">
        <f t="shared" ca="1" si="3"/>
        <v>0</v>
      </c>
      <c r="W3" s="48">
        <f t="shared" ca="1" si="3"/>
        <v>0</v>
      </c>
      <c r="X3" s="48">
        <f t="shared" ca="1" si="3"/>
        <v>0</v>
      </c>
      <c r="Y3" s="48">
        <f t="shared" ca="1" si="3"/>
        <v>0</v>
      </c>
      <c r="Z3" s="48">
        <f t="shared" ca="1" si="3"/>
        <v>0</v>
      </c>
      <c r="AA3" s="48">
        <f t="shared" ca="1" si="3"/>
        <v>0</v>
      </c>
      <c r="AB3" s="48">
        <f t="shared" ca="1" si="3"/>
        <v>0</v>
      </c>
      <c r="AC3" s="48">
        <f t="shared" ca="1" si="3"/>
        <v>0</v>
      </c>
      <c r="AD3" s="48">
        <f t="shared" ca="1" si="3"/>
        <v>0</v>
      </c>
      <c r="AE3" s="48">
        <f t="shared" ca="1" si="3"/>
        <v>0</v>
      </c>
      <c r="AF3" s="48">
        <f t="shared" ca="1" si="3"/>
        <v>0</v>
      </c>
      <c r="AG3" s="48">
        <f t="shared" ca="1" si="3"/>
        <v>0</v>
      </c>
      <c r="AH3" s="48">
        <f t="shared" ca="1" si="3"/>
        <v>0</v>
      </c>
      <c r="AI3" s="48">
        <f t="shared" ca="1" si="3"/>
        <v>0</v>
      </c>
      <c r="AJ3" s="48">
        <f t="shared" ca="1" si="3"/>
        <v>0</v>
      </c>
      <c r="AK3" s="48">
        <f t="shared" ref="AK3:BD3" ca="1" si="4">MAX(0,AJ3-(IF(SamplesOrEstimateFlag = "Data", INDEX(Samples,RANDBETWEEN(1, TotalCount), 0), RANDBETWEEN(ThroughputLowEstimate,ThroughputHighEstimate))))</f>
        <v>0</v>
      </c>
      <c r="AL3" s="48">
        <f t="shared" ca="1" si="4"/>
        <v>0</v>
      </c>
      <c r="AM3" s="48">
        <f t="shared" ca="1" si="4"/>
        <v>0</v>
      </c>
      <c r="AN3" s="48">
        <f t="shared" ca="1" si="4"/>
        <v>0</v>
      </c>
      <c r="AO3" s="48">
        <f t="shared" ca="1" si="4"/>
        <v>0</v>
      </c>
      <c r="AP3" s="48">
        <f t="shared" ca="1" si="4"/>
        <v>0</v>
      </c>
      <c r="AQ3" s="48">
        <f t="shared" ca="1" si="4"/>
        <v>0</v>
      </c>
      <c r="AR3" s="48">
        <f t="shared" ca="1" si="4"/>
        <v>0</v>
      </c>
      <c r="AS3" s="48">
        <f t="shared" ca="1" si="4"/>
        <v>0</v>
      </c>
      <c r="AT3" s="48">
        <f t="shared" ca="1" si="4"/>
        <v>0</v>
      </c>
      <c r="AU3" s="48">
        <f t="shared" ca="1" si="4"/>
        <v>0</v>
      </c>
      <c r="AV3" s="48">
        <f t="shared" ca="1" si="4"/>
        <v>0</v>
      </c>
      <c r="AW3" s="48">
        <f t="shared" ca="1" si="4"/>
        <v>0</v>
      </c>
      <c r="AX3" s="48">
        <f t="shared" ca="1" si="4"/>
        <v>0</v>
      </c>
      <c r="AY3" s="48">
        <f t="shared" ca="1" si="4"/>
        <v>0</v>
      </c>
      <c r="AZ3" s="48">
        <f t="shared" ca="1" si="4"/>
        <v>0</v>
      </c>
      <c r="BA3" s="48">
        <f t="shared" ca="1" si="4"/>
        <v>0</v>
      </c>
      <c r="BB3" s="48">
        <f t="shared" ca="1" si="4"/>
        <v>0</v>
      </c>
      <c r="BC3" s="48">
        <f t="shared" ca="1" si="4"/>
        <v>0</v>
      </c>
      <c r="BD3" s="48">
        <f t="shared" ca="1" si="4"/>
        <v>0</v>
      </c>
    </row>
    <row r="4" spans="1:56" ht="14.45" x14ac:dyDescent="0.3">
      <c r="A4">
        <v>2</v>
      </c>
      <c r="B4" s="69">
        <f t="shared" ref="B4:B67" ca="1" si="5">MATCH(0,D4:BD4,0)-1</f>
        <v>8</v>
      </c>
      <c r="C4" s="70">
        <f t="shared" ca="1" si="2"/>
        <v>42861</v>
      </c>
      <c r="D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 s="48">
        <f t="shared" ref="E4:AJ4" ca="1" si="6">MAX(0,D4-(IF(SamplesOrEstimateFlag = "Data", INDEX(Samples,RANDBETWEEN(1, TotalCount), 0), RANDBETWEEN(ThroughputLowEstimate,ThroughputHighEstimate))))</f>
        <v>10</v>
      </c>
      <c r="F4" s="48">
        <f t="shared" ca="1" si="6"/>
        <v>7</v>
      </c>
      <c r="G4" s="48">
        <f t="shared" ca="1" si="6"/>
        <v>7</v>
      </c>
      <c r="H4" s="48">
        <f t="shared" ca="1" si="6"/>
        <v>7</v>
      </c>
      <c r="I4" s="48">
        <f t="shared" ca="1" si="6"/>
        <v>4</v>
      </c>
      <c r="J4" s="48">
        <f t="shared" ca="1" si="6"/>
        <v>2</v>
      </c>
      <c r="K4" s="48">
        <f t="shared" ca="1" si="6"/>
        <v>2</v>
      </c>
      <c r="L4" s="48">
        <f t="shared" ca="1" si="6"/>
        <v>0</v>
      </c>
      <c r="M4" s="48">
        <f t="shared" ca="1" si="6"/>
        <v>0</v>
      </c>
      <c r="N4" s="48">
        <f t="shared" ca="1" si="6"/>
        <v>0</v>
      </c>
      <c r="O4" s="48">
        <f t="shared" ca="1" si="6"/>
        <v>0</v>
      </c>
      <c r="P4" s="48">
        <f t="shared" ca="1" si="6"/>
        <v>0</v>
      </c>
      <c r="Q4" s="48">
        <f t="shared" ca="1" si="6"/>
        <v>0</v>
      </c>
      <c r="R4" s="48">
        <f t="shared" ca="1" si="6"/>
        <v>0</v>
      </c>
      <c r="S4" s="48">
        <f t="shared" ca="1" si="6"/>
        <v>0</v>
      </c>
      <c r="T4" s="48">
        <f t="shared" ca="1" si="6"/>
        <v>0</v>
      </c>
      <c r="U4" s="48">
        <f t="shared" ca="1" si="6"/>
        <v>0</v>
      </c>
      <c r="V4" s="48">
        <f t="shared" ca="1" si="6"/>
        <v>0</v>
      </c>
      <c r="W4" s="48">
        <f t="shared" ca="1" si="6"/>
        <v>0</v>
      </c>
      <c r="X4" s="48">
        <f t="shared" ca="1" si="6"/>
        <v>0</v>
      </c>
      <c r="Y4" s="48">
        <f t="shared" ca="1" si="6"/>
        <v>0</v>
      </c>
      <c r="Z4" s="48">
        <f t="shared" ca="1" si="6"/>
        <v>0</v>
      </c>
      <c r="AA4" s="48">
        <f t="shared" ca="1" si="6"/>
        <v>0</v>
      </c>
      <c r="AB4" s="48">
        <f t="shared" ca="1" si="6"/>
        <v>0</v>
      </c>
      <c r="AC4" s="48">
        <f t="shared" ca="1" si="6"/>
        <v>0</v>
      </c>
      <c r="AD4" s="48">
        <f t="shared" ca="1" si="6"/>
        <v>0</v>
      </c>
      <c r="AE4" s="48">
        <f t="shared" ca="1" si="6"/>
        <v>0</v>
      </c>
      <c r="AF4" s="48">
        <f t="shared" ca="1" si="6"/>
        <v>0</v>
      </c>
      <c r="AG4" s="48">
        <f t="shared" ca="1" si="6"/>
        <v>0</v>
      </c>
      <c r="AH4" s="48">
        <f t="shared" ca="1" si="6"/>
        <v>0</v>
      </c>
      <c r="AI4" s="48">
        <f t="shared" ca="1" si="6"/>
        <v>0</v>
      </c>
      <c r="AJ4" s="48">
        <f t="shared" ca="1" si="6"/>
        <v>0</v>
      </c>
      <c r="AK4" s="48">
        <f t="shared" ref="AK4:BD4" ca="1" si="7">MAX(0,AJ4-(IF(SamplesOrEstimateFlag = "Data", INDEX(Samples,RANDBETWEEN(1, TotalCount), 0), RANDBETWEEN(ThroughputLowEstimate,ThroughputHighEstimate))))</f>
        <v>0</v>
      </c>
      <c r="AL4" s="48">
        <f t="shared" ca="1" si="7"/>
        <v>0</v>
      </c>
      <c r="AM4" s="48">
        <f t="shared" ca="1" si="7"/>
        <v>0</v>
      </c>
      <c r="AN4" s="48">
        <f t="shared" ca="1" si="7"/>
        <v>0</v>
      </c>
      <c r="AO4" s="48">
        <f t="shared" ca="1" si="7"/>
        <v>0</v>
      </c>
      <c r="AP4" s="48">
        <f t="shared" ca="1" si="7"/>
        <v>0</v>
      </c>
      <c r="AQ4" s="48">
        <f t="shared" ca="1" si="7"/>
        <v>0</v>
      </c>
      <c r="AR4" s="48">
        <f t="shared" ca="1" si="7"/>
        <v>0</v>
      </c>
      <c r="AS4" s="48">
        <f t="shared" ca="1" si="7"/>
        <v>0</v>
      </c>
      <c r="AT4" s="48">
        <f t="shared" ca="1" si="7"/>
        <v>0</v>
      </c>
      <c r="AU4" s="48">
        <f t="shared" ca="1" si="7"/>
        <v>0</v>
      </c>
      <c r="AV4" s="48">
        <f t="shared" ca="1" si="7"/>
        <v>0</v>
      </c>
      <c r="AW4" s="48">
        <f t="shared" ca="1" si="7"/>
        <v>0</v>
      </c>
      <c r="AX4" s="48">
        <f t="shared" ca="1" si="7"/>
        <v>0</v>
      </c>
      <c r="AY4" s="48">
        <f t="shared" ca="1" si="7"/>
        <v>0</v>
      </c>
      <c r="AZ4" s="48">
        <f t="shared" ca="1" si="7"/>
        <v>0</v>
      </c>
      <c r="BA4" s="48">
        <f t="shared" ca="1" si="7"/>
        <v>0</v>
      </c>
      <c r="BB4" s="48">
        <f t="shared" ca="1" si="7"/>
        <v>0</v>
      </c>
      <c r="BC4" s="48">
        <f t="shared" ca="1" si="7"/>
        <v>0</v>
      </c>
      <c r="BD4" s="48">
        <f t="shared" ca="1" si="7"/>
        <v>0</v>
      </c>
    </row>
    <row r="5" spans="1:56" ht="14.45" x14ac:dyDescent="0.3">
      <c r="A5">
        <v>3</v>
      </c>
      <c r="B5" s="69">
        <f t="shared" ca="1" si="5"/>
        <v>11</v>
      </c>
      <c r="C5" s="70">
        <f t="shared" ca="1" si="2"/>
        <v>42882</v>
      </c>
      <c r="D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 s="48">
        <f t="shared" ref="E5:AJ5" ca="1" si="8">MAX(0,D5-(IF(SamplesOrEstimateFlag = "Data", INDEX(Samples,RANDBETWEEN(1, TotalCount), 0), RANDBETWEEN(ThroughputLowEstimate,ThroughputHighEstimate))))</f>
        <v>13</v>
      </c>
      <c r="F5" s="48">
        <f t="shared" ca="1" si="8"/>
        <v>11</v>
      </c>
      <c r="G5" s="48">
        <f t="shared" ca="1" si="8"/>
        <v>11</v>
      </c>
      <c r="H5" s="48">
        <f t="shared" ca="1" si="8"/>
        <v>9</v>
      </c>
      <c r="I5" s="48">
        <f t="shared" ca="1" si="8"/>
        <v>7</v>
      </c>
      <c r="J5" s="48">
        <f t="shared" ca="1" si="8"/>
        <v>5</v>
      </c>
      <c r="K5" s="48">
        <f t="shared" ca="1" si="8"/>
        <v>5</v>
      </c>
      <c r="L5" s="48">
        <f t="shared" ca="1" si="8"/>
        <v>5</v>
      </c>
      <c r="M5" s="48">
        <f t="shared" ca="1" si="8"/>
        <v>3</v>
      </c>
      <c r="N5" s="48">
        <f t="shared" ca="1" si="8"/>
        <v>3</v>
      </c>
      <c r="O5" s="48">
        <f t="shared" ca="1" si="8"/>
        <v>0</v>
      </c>
      <c r="P5" s="48">
        <f t="shared" ca="1" si="8"/>
        <v>0</v>
      </c>
      <c r="Q5" s="48">
        <f t="shared" ca="1" si="8"/>
        <v>0</v>
      </c>
      <c r="R5" s="48">
        <f t="shared" ca="1" si="8"/>
        <v>0</v>
      </c>
      <c r="S5" s="48">
        <f t="shared" ca="1" si="8"/>
        <v>0</v>
      </c>
      <c r="T5" s="48">
        <f t="shared" ca="1" si="8"/>
        <v>0</v>
      </c>
      <c r="U5" s="48">
        <f t="shared" ca="1" si="8"/>
        <v>0</v>
      </c>
      <c r="V5" s="48">
        <f t="shared" ca="1" si="8"/>
        <v>0</v>
      </c>
      <c r="W5" s="48">
        <f t="shared" ca="1" si="8"/>
        <v>0</v>
      </c>
      <c r="X5" s="48">
        <f t="shared" ca="1" si="8"/>
        <v>0</v>
      </c>
      <c r="Y5" s="48">
        <f t="shared" ca="1" si="8"/>
        <v>0</v>
      </c>
      <c r="Z5" s="48">
        <f t="shared" ca="1" si="8"/>
        <v>0</v>
      </c>
      <c r="AA5" s="48">
        <f t="shared" ca="1" si="8"/>
        <v>0</v>
      </c>
      <c r="AB5" s="48">
        <f t="shared" ca="1" si="8"/>
        <v>0</v>
      </c>
      <c r="AC5" s="48">
        <f t="shared" ca="1" si="8"/>
        <v>0</v>
      </c>
      <c r="AD5" s="48">
        <f t="shared" ca="1" si="8"/>
        <v>0</v>
      </c>
      <c r="AE5" s="48">
        <f t="shared" ca="1" si="8"/>
        <v>0</v>
      </c>
      <c r="AF5" s="48">
        <f t="shared" ca="1" si="8"/>
        <v>0</v>
      </c>
      <c r="AG5" s="48">
        <f t="shared" ca="1" si="8"/>
        <v>0</v>
      </c>
      <c r="AH5" s="48">
        <f t="shared" ca="1" si="8"/>
        <v>0</v>
      </c>
      <c r="AI5" s="48">
        <f t="shared" ca="1" si="8"/>
        <v>0</v>
      </c>
      <c r="AJ5" s="48">
        <f t="shared" ca="1" si="8"/>
        <v>0</v>
      </c>
      <c r="AK5" s="48">
        <f t="shared" ref="AK5:BD5" ca="1" si="9">MAX(0,AJ5-(IF(SamplesOrEstimateFlag = "Data", INDEX(Samples,RANDBETWEEN(1, TotalCount), 0), RANDBETWEEN(ThroughputLowEstimate,ThroughputHighEstimate))))</f>
        <v>0</v>
      </c>
      <c r="AL5" s="48">
        <f t="shared" ca="1" si="9"/>
        <v>0</v>
      </c>
      <c r="AM5" s="48">
        <f t="shared" ca="1" si="9"/>
        <v>0</v>
      </c>
      <c r="AN5" s="48">
        <f t="shared" ca="1" si="9"/>
        <v>0</v>
      </c>
      <c r="AO5" s="48">
        <f t="shared" ca="1" si="9"/>
        <v>0</v>
      </c>
      <c r="AP5" s="48">
        <f t="shared" ca="1" si="9"/>
        <v>0</v>
      </c>
      <c r="AQ5" s="48">
        <f t="shared" ca="1" si="9"/>
        <v>0</v>
      </c>
      <c r="AR5" s="48">
        <f t="shared" ca="1" si="9"/>
        <v>0</v>
      </c>
      <c r="AS5" s="48">
        <f t="shared" ca="1" si="9"/>
        <v>0</v>
      </c>
      <c r="AT5" s="48">
        <f t="shared" ca="1" si="9"/>
        <v>0</v>
      </c>
      <c r="AU5" s="48">
        <f t="shared" ca="1" si="9"/>
        <v>0</v>
      </c>
      <c r="AV5" s="48">
        <f t="shared" ca="1" si="9"/>
        <v>0</v>
      </c>
      <c r="AW5" s="48">
        <f t="shared" ca="1" si="9"/>
        <v>0</v>
      </c>
      <c r="AX5" s="48">
        <f t="shared" ca="1" si="9"/>
        <v>0</v>
      </c>
      <c r="AY5" s="48">
        <f t="shared" ca="1" si="9"/>
        <v>0</v>
      </c>
      <c r="AZ5" s="48">
        <f t="shared" ca="1" si="9"/>
        <v>0</v>
      </c>
      <c r="BA5" s="48">
        <f t="shared" ca="1" si="9"/>
        <v>0</v>
      </c>
      <c r="BB5" s="48">
        <f t="shared" ca="1" si="9"/>
        <v>0</v>
      </c>
      <c r="BC5" s="48">
        <f t="shared" ca="1" si="9"/>
        <v>0</v>
      </c>
      <c r="BD5" s="48">
        <f t="shared" ca="1" si="9"/>
        <v>0</v>
      </c>
    </row>
    <row r="6" spans="1:56" ht="14.45" x14ac:dyDescent="0.3">
      <c r="A6">
        <v>4</v>
      </c>
      <c r="B6" s="69">
        <f t="shared" ca="1" si="5"/>
        <v>6</v>
      </c>
      <c r="C6" s="70">
        <f t="shared" ca="1" si="2"/>
        <v>42847</v>
      </c>
      <c r="D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6" s="48">
        <f t="shared" ref="E6:AJ6" ca="1" si="10">MAX(0,D6-(IF(SamplesOrEstimateFlag = "Data", INDEX(Samples,RANDBETWEEN(1, TotalCount), 0), RANDBETWEEN(ThroughputLowEstimate,ThroughputHighEstimate))))</f>
        <v>13</v>
      </c>
      <c r="F6" s="48">
        <f t="shared" ca="1" si="10"/>
        <v>10</v>
      </c>
      <c r="G6" s="48">
        <f t="shared" ca="1" si="10"/>
        <v>8</v>
      </c>
      <c r="H6" s="48">
        <f t="shared" ca="1" si="10"/>
        <v>5</v>
      </c>
      <c r="I6" s="48">
        <f t="shared" ca="1" si="10"/>
        <v>3</v>
      </c>
      <c r="J6" s="48">
        <f t="shared" ca="1" si="10"/>
        <v>0</v>
      </c>
      <c r="K6" s="48">
        <f t="shared" ca="1" si="10"/>
        <v>0</v>
      </c>
      <c r="L6" s="48">
        <f t="shared" ca="1" si="10"/>
        <v>0</v>
      </c>
      <c r="M6" s="48">
        <f t="shared" ca="1" si="10"/>
        <v>0</v>
      </c>
      <c r="N6" s="48">
        <f t="shared" ca="1" si="10"/>
        <v>0</v>
      </c>
      <c r="O6" s="48">
        <f t="shared" ca="1" si="10"/>
        <v>0</v>
      </c>
      <c r="P6" s="48">
        <f t="shared" ca="1" si="10"/>
        <v>0</v>
      </c>
      <c r="Q6" s="48">
        <f t="shared" ca="1" si="10"/>
        <v>0</v>
      </c>
      <c r="R6" s="48">
        <f t="shared" ca="1" si="10"/>
        <v>0</v>
      </c>
      <c r="S6" s="48">
        <f t="shared" ca="1" si="10"/>
        <v>0</v>
      </c>
      <c r="T6" s="48">
        <f t="shared" ca="1" si="10"/>
        <v>0</v>
      </c>
      <c r="U6" s="48">
        <f t="shared" ca="1" si="10"/>
        <v>0</v>
      </c>
      <c r="V6" s="48">
        <f t="shared" ca="1" si="10"/>
        <v>0</v>
      </c>
      <c r="W6" s="48">
        <f t="shared" ca="1" si="10"/>
        <v>0</v>
      </c>
      <c r="X6" s="48">
        <f t="shared" ca="1" si="10"/>
        <v>0</v>
      </c>
      <c r="Y6" s="48">
        <f t="shared" ca="1" si="10"/>
        <v>0</v>
      </c>
      <c r="Z6" s="48">
        <f t="shared" ca="1" si="10"/>
        <v>0</v>
      </c>
      <c r="AA6" s="48">
        <f t="shared" ca="1" si="10"/>
        <v>0</v>
      </c>
      <c r="AB6" s="48">
        <f t="shared" ca="1" si="10"/>
        <v>0</v>
      </c>
      <c r="AC6" s="48">
        <f t="shared" ca="1" si="10"/>
        <v>0</v>
      </c>
      <c r="AD6" s="48">
        <f t="shared" ca="1" si="10"/>
        <v>0</v>
      </c>
      <c r="AE6" s="48">
        <f t="shared" ca="1" si="10"/>
        <v>0</v>
      </c>
      <c r="AF6" s="48">
        <f t="shared" ca="1" si="10"/>
        <v>0</v>
      </c>
      <c r="AG6" s="48">
        <f t="shared" ca="1" si="10"/>
        <v>0</v>
      </c>
      <c r="AH6" s="48">
        <f t="shared" ca="1" si="10"/>
        <v>0</v>
      </c>
      <c r="AI6" s="48">
        <f t="shared" ca="1" si="10"/>
        <v>0</v>
      </c>
      <c r="AJ6" s="48">
        <f t="shared" ca="1" si="10"/>
        <v>0</v>
      </c>
      <c r="AK6" s="48">
        <f t="shared" ref="AK6:BD6" ca="1" si="11">MAX(0,AJ6-(IF(SamplesOrEstimateFlag = "Data", INDEX(Samples,RANDBETWEEN(1, TotalCount), 0), RANDBETWEEN(ThroughputLowEstimate,ThroughputHighEstimate))))</f>
        <v>0</v>
      </c>
      <c r="AL6" s="48">
        <f t="shared" ca="1" si="11"/>
        <v>0</v>
      </c>
      <c r="AM6" s="48">
        <f t="shared" ca="1" si="11"/>
        <v>0</v>
      </c>
      <c r="AN6" s="48">
        <f t="shared" ca="1" si="11"/>
        <v>0</v>
      </c>
      <c r="AO6" s="48">
        <f t="shared" ca="1" si="11"/>
        <v>0</v>
      </c>
      <c r="AP6" s="48">
        <f t="shared" ca="1" si="11"/>
        <v>0</v>
      </c>
      <c r="AQ6" s="48">
        <f t="shared" ca="1" si="11"/>
        <v>0</v>
      </c>
      <c r="AR6" s="48">
        <f t="shared" ca="1" si="11"/>
        <v>0</v>
      </c>
      <c r="AS6" s="48">
        <f t="shared" ca="1" si="11"/>
        <v>0</v>
      </c>
      <c r="AT6" s="48">
        <f t="shared" ca="1" si="11"/>
        <v>0</v>
      </c>
      <c r="AU6" s="48">
        <f t="shared" ca="1" si="11"/>
        <v>0</v>
      </c>
      <c r="AV6" s="48">
        <f t="shared" ca="1" si="11"/>
        <v>0</v>
      </c>
      <c r="AW6" s="48">
        <f t="shared" ca="1" si="11"/>
        <v>0</v>
      </c>
      <c r="AX6" s="48">
        <f t="shared" ca="1" si="11"/>
        <v>0</v>
      </c>
      <c r="AY6" s="48">
        <f t="shared" ca="1" si="11"/>
        <v>0</v>
      </c>
      <c r="AZ6" s="48">
        <f t="shared" ca="1" si="11"/>
        <v>0</v>
      </c>
      <c r="BA6" s="48">
        <f t="shared" ca="1" si="11"/>
        <v>0</v>
      </c>
      <c r="BB6" s="48">
        <f t="shared" ca="1" si="11"/>
        <v>0</v>
      </c>
      <c r="BC6" s="48">
        <f t="shared" ca="1" si="11"/>
        <v>0</v>
      </c>
      <c r="BD6" s="48">
        <f t="shared" ca="1" si="11"/>
        <v>0</v>
      </c>
    </row>
    <row r="7" spans="1:56" ht="14.45" x14ac:dyDescent="0.3">
      <c r="A7">
        <v>5</v>
      </c>
      <c r="B7" s="69">
        <f t="shared" ca="1" si="5"/>
        <v>8</v>
      </c>
      <c r="C7" s="70">
        <f t="shared" ca="1" si="2"/>
        <v>42861</v>
      </c>
      <c r="D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 s="48">
        <f t="shared" ref="E7:AJ7" ca="1" si="12">MAX(0,D7-(IF(SamplesOrEstimateFlag = "Data", INDEX(Samples,RANDBETWEEN(1, TotalCount), 0), RANDBETWEEN(ThroughputLowEstimate,ThroughputHighEstimate))))</f>
        <v>9</v>
      </c>
      <c r="F7" s="48">
        <f t="shared" ca="1" si="12"/>
        <v>9</v>
      </c>
      <c r="G7" s="48">
        <f t="shared" ca="1" si="12"/>
        <v>7</v>
      </c>
      <c r="H7" s="48">
        <f t="shared" ca="1" si="12"/>
        <v>7</v>
      </c>
      <c r="I7" s="48">
        <f t="shared" ca="1" si="12"/>
        <v>7</v>
      </c>
      <c r="J7" s="48">
        <f t="shared" ca="1" si="12"/>
        <v>5</v>
      </c>
      <c r="K7" s="48">
        <f t="shared" ca="1" si="12"/>
        <v>3</v>
      </c>
      <c r="L7" s="48">
        <f t="shared" ca="1" si="12"/>
        <v>0</v>
      </c>
      <c r="M7" s="48">
        <f t="shared" ca="1" si="12"/>
        <v>0</v>
      </c>
      <c r="N7" s="48">
        <f t="shared" ca="1" si="12"/>
        <v>0</v>
      </c>
      <c r="O7" s="48">
        <f t="shared" ca="1" si="12"/>
        <v>0</v>
      </c>
      <c r="P7" s="48">
        <f t="shared" ca="1" si="12"/>
        <v>0</v>
      </c>
      <c r="Q7" s="48">
        <f t="shared" ca="1" si="12"/>
        <v>0</v>
      </c>
      <c r="R7" s="48">
        <f t="shared" ca="1" si="12"/>
        <v>0</v>
      </c>
      <c r="S7" s="48">
        <f t="shared" ca="1" si="12"/>
        <v>0</v>
      </c>
      <c r="T7" s="48">
        <f t="shared" ca="1" si="12"/>
        <v>0</v>
      </c>
      <c r="U7" s="48">
        <f t="shared" ca="1" si="12"/>
        <v>0</v>
      </c>
      <c r="V7" s="48">
        <f t="shared" ca="1" si="12"/>
        <v>0</v>
      </c>
      <c r="W7" s="48">
        <f t="shared" ca="1" si="12"/>
        <v>0</v>
      </c>
      <c r="X7" s="48">
        <f t="shared" ca="1" si="12"/>
        <v>0</v>
      </c>
      <c r="Y7" s="48">
        <f t="shared" ca="1" si="12"/>
        <v>0</v>
      </c>
      <c r="Z7" s="48">
        <f t="shared" ca="1" si="12"/>
        <v>0</v>
      </c>
      <c r="AA7" s="48">
        <f t="shared" ca="1" si="12"/>
        <v>0</v>
      </c>
      <c r="AB7" s="48">
        <f t="shared" ca="1" si="12"/>
        <v>0</v>
      </c>
      <c r="AC7" s="48">
        <f t="shared" ca="1" si="12"/>
        <v>0</v>
      </c>
      <c r="AD7" s="48">
        <f t="shared" ca="1" si="12"/>
        <v>0</v>
      </c>
      <c r="AE7" s="48">
        <f t="shared" ca="1" si="12"/>
        <v>0</v>
      </c>
      <c r="AF7" s="48">
        <f t="shared" ca="1" si="12"/>
        <v>0</v>
      </c>
      <c r="AG7" s="48">
        <f t="shared" ca="1" si="12"/>
        <v>0</v>
      </c>
      <c r="AH7" s="48">
        <f t="shared" ca="1" si="12"/>
        <v>0</v>
      </c>
      <c r="AI7" s="48">
        <f t="shared" ca="1" si="12"/>
        <v>0</v>
      </c>
      <c r="AJ7" s="48">
        <f t="shared" ca="1" si="12"/>
        <v>0</v>
      </c>
      <c r="AK7" s="48">
        <f t="shared" ref="AK7:BD7" ca="1" si="13">MAX(0,AJ7-(IF(SamplesOrEstimateFlag = "Data", INDEX(Samples,RANDBETWEEN(1, TotalCount), 0), RANDBETWEEN(ThroughputLowEstimate,ThroughputHighEstimate))))</f>
        <v>0</v>
      </c>
      <c r="AL7" s="48">
        <f t="shared" ca="1" si="13"/>
        <v>0</v>
      </c>
      <c r="AM7" s="48">
        <f t="shared" ca="1" si="13"/>
        <v>0</v>
      </c>
      <c r="AN7" s="48">
        <f t="shared" ca="1" si="13"/>
        <v>0</v>
      </c>
      <c r="AO7" s="48">
        <f t="shared" ca="1" si="13"/>
        <v>0</v>
      </c>
      <c r="AP7" s="48">
        <f t="shared" ca="1" si="13"/>
        <v>0</v>
      </c>
      <c r="AQ7" s="48">
        <f t="shared" ca="1" si="13"/>
        <v>0</v>
      </c>
      <c r="AR7" s="48">
        <f t="shared" ca="1" si="13"/>
        <v>0</v>
      </c>
      <c r="AS7" s="48">
        <f t="shared" ca="1" si="13"/>
        <v>0</v>
      </c>
      <c r="AT7" s="48">
        <f t="shared" ca="1" si="13"/>
        <v>0</v>
      </c>
      <c r="AU7" s="48">
        <f t="shared" ca="1" si="13"/>
        <v>0</v>
      </c>
      <c r="AV7" s="48">
        <f t="shared" ca="1" si="13"/>
        <v>0</v>
      </c>
      <c r="AW7" s="48">
        <f t="shared" ca="1" si="13"/>
        <v>0</v>
      </c>
      <c r="AX7" s="48">
        <f t="shared" ca="1" si="13"/>
        <v>0</v>
      </c>
      <c r="AY7" s="48">
        <f t="shared" ca="1" si="13"/>
        <v>0</v>
      </c>
      <c r="AZ7" s="48">
        <f t="shared" ca="1" si="13"/>
        <v>0</v>
      </c>
      <c r="BA7" s="48">
        <f t="shared" ca="1" si="13"/>
        <v>0</v>
      </c>
      <c r="BB7" s="48">
        <f t="shared" ca="1" si="13"/>
        <v>0</v>
      </c>
      <c r="BC7" s="48">
        <f t="shared" ca="1" si="13"/>
        <v>0</v>
      </c>
      <c r="BD7" s="48">
        <f t="shared" ca="1" si="13"/>
        <v>0</v>
      </c>
    </row>
    <row r="8" spans="1:56" ht="14.45" x14ac:dyDescent="0.3">
      <c r="A8">
        <v>6</v>
      </c>
      <c r="B8" s="69">
        <f t="shared" ca="1" si="5"/>
        <v>6</v>
      </c>
      <c r="C8" s="70">
        <f t="shared" ca="1" si="2"/>
        <v>42847</v>
      </c>
      <c r="D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8" s="48">
        <f t="shared" ref="E8:AJ8" ca="1" si="14">MAX(0,D8-(IF(SamplesOrEstimateFlag = "Data", INDEX(Samples,RANDBETWEEN(1, TotalCount), 0), RANDBETWEEN(ThroughputLowEstimate,ThroughputHighEstimate))))</f>
        <v>9</v>
      </c>
      <c r="F8" s="48">
        <f t="shared" ca="1" si="14"/>
        <v>6</v>
      </c>
      <c r="G8" s="48">
        <f t="shared" ca="1" si="14"/>
        <v>3</v>
      </c>
      <c r="H8" s="48">
        <f t="shared" ca="1" si="14"/>
        <v>3</v>
      </c>
      <c r="I8" s="48">
        <f t="shared" ca="1" si="14"/>
        <v>1</v>
      </c>
      <c r="J8" s="48">
        <f t="shared" ca="1" si="14"/>
        <v>0</v>
      </c>
      <c r="K8" s="48">
        <f t="shared" ca="1" si="14"/>
        <v>0</v>
      </c>
      <c r="L8" s="48">
        <f t="shared" ca="1" si="14"/>
        <v>0</v>
      </c>
      <c r="M8" s="48">
        <f t="shared" ca="1" si="14"/>
        <v>0</v>
      </c>
      <c r="N8" s="48">
        <f t="shared" ca="1" si="14"/>
        <v>0</v>
      </c>
      <c r="O8" s="48">
        <f t="shared" ca="1" si="14"/>
        <v>0</v>
      </c>
      <c r="P8" s="48">
        <f t="shared" ca="1" si="14"/>
        <v>0</v>
      </c>
      <c r="Q8" s="48">
        <f t="shared" ca="1" si="14"/>
        <v>0</v>
      </c>
      <c r="R8" s="48">
        <f t="shared" ca="1" si="14"/>
        <v>0</v>
      </c>
      <c r="S8" s="48">
        <f t="shared" ca="1" si="14"/>
        <v>0</v>
      </c>
      <c r="T8" s="48">
        <f t="shared" ca="1" si="14"/>
        <v>0</v>
      </c>
      <c r="U8" s="48">
        <f t="shared" ca="1" si="14"/>
        <v>0</v>
      </c>
      <c r="V8" s="48">
        <f t="shared" ca="1" si="14"/>
        <v>0</v>
      </c>
      <c r="W8" s="48">
        <f t="shared" ca="1" si="14"/>
        <v>0</v>
      </c>
      <c r="X8" s="48">
        <f t="shared" ca="1" si="14"/>
        <v>0</v>
      </c>
      <c r="Y8" s="48">
        <f t="shared" ca="1" si="14"/>
        <v>0</v>
      </c>
      <c r="Z8" s="48">
        <f t="shared" ca="1" si="14"/>
        <v>0</v>
      </c>
      <c r="AA8" s="48">
        <f t="shared" ca="1" si="14"/>
        <v>0</v>
      </c>
      <c r="AB8" s="48">
        <f t="shared" ca="1" si="14"/>
        <v>0</v>
      </c>
      <c r="AC8" s="48">
        <f t="shared" ca="1" si="14"/>
        <v>0</v>
      </c>
      <c r="AD8" s="48">
        <f t="shared" ca="1" si="14"/>
        <v>0</v>
      </c>
      <c r="AE8" s="48">
        <f t="shared" ca="1" si="14"/>
        <v>0</v>
      </c>
      <c r="AF8" s="48">
        <f t="shared" ca="1" si="14"/>
        <v>0</v>
      </c>
      <c r="AG8" s="48">
        <f t="shared" ca="1" si="14"/>
        <v>0</v>
      </c>
      <c r="AH8" s="48">
        <f t="shared" ca="1" si="14"/>
        <v>0</v>
      </c>
      <c r="AI8" s="48">
        <f t="shared" ca="1" si="14"/>
        <v>0</v>
      </c>
      <c r="AJ8" s="48">
        <f t="shared" ca="1" si="14"/>
        <v>0</v>
      </c>
      <c r="AK8" s="48">
        <f t="shared" ref="AK8:BD8" ca="1" si="15">MAX(0,AJ8-(IF(SamplesOrEstimateFlag = "Data", INDEX(Samples,RANDBETWEEN(1, TotalCount), 0), RANDBETWEEN(ThroughputLowEstimate,ThroughputHighEstimate))))</f>
        <v>0</v>
      </c>
      <c r="AL8" s="48">
        <f t="shared" ca="1" si="15"/>
        <v>0</v>
      </c>
      <c r="AM8" s="48">
        <f t="shared" ca="1" si="15"/>
        <v>0</v>
      </c>
      <c r="AN8" s="48">
        <f t="shared" ca="1" si="15"/>
        <v>0</v>
      </c>
      <c r="AO8" s="48">
        <f t="shared" ca="1" si="15"/>
        <v>0</v>
      </c>
      <c r="AP8" s="48">
        <f t="shared" ca="1" si="15"/>
        <v>0</v>
      </c>
      <c r="AQ8" s="48">
        <f t="shared" ca="1" si="15"/>
        <v>0</v>
      </c>
      <c r="AR8" s="48">
        <f t="shared" ca="1" si="15"/>
        <v>0</v>
      </c>
      <c r="AS8" s="48">
        <f t="shared" ca="1" si="15"/>
        <v>0</v>
      </c>
      <c r="AT8" s="48">
        <f t="shared" ca="1" si="15"/>
        <v>0</v>
      </c>
      <c r="AU8" s="48">
        <f t="shared" ca="1" si="15"/>
        <v>0</v>
      </c>
      <c r="AV8" s="48">
        <f t="shared" ca="1" si="15"/>
        <v>0</v>
      </c>
      <c r="AW8" s="48">
        <f t="shared" ca="1" si="15"/>
        <v>0</v>
      </c>
      <c r="AX8" s="48">
        <f t="shared" ca="1" si="15"/>
        <v>0</v>
      </c>
      <c r="AY8" s="48">
        <f t="shared" ca="1" si="15"/>
        <v>0</v>
      </c>
      <c r="AZ8" s="48">
        <f t="shared" ca="1" si="15"/>
        <v>0</v>
      </c>
      <c r="BA8" s="48">
        <f t="shared" ca="1" si="15"/>
        <v>0</v>
      </c>
      <c r="BB8" s="48">
        <f t="shared" ca="1" si="15"/>
        <v>0</v>
      </c>
      <c r="BC8" s="48">
        <f t="shared" ca="1" si="15"/>
        <v>0</v>
      </c>
      <c r="BD8" s="48">
        <f t="shared" ca="1" si="15"/>
        <v>0</v>
      </c>
    </row>
    <row r="9" spans="1:56" ht="14.45" x14ac:dyDescent="0.3">
      <c r="A9">
        <v>7</v>
      </c>
      <c r="B9" s="69">
        <f t="shared" ca="1" si="5"/>
        <v>6</v>
      </c>
      <c r="C9" s="70">
        <f t="shared" ca="1" si="2"/>
        <v>42847</v>
      </c>
      <c r="D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9" s="48">
        <f t="shared" ref="E9:AJ9" ca="1" si="16">MAX(0,D9-(IF(SamplesOrEstimateFlag = "Data", INDEX(Samples,RANDBETWEEN(1, TotalCount), 0), RANDBETWEEN(ThroughputLowEstimate,ThroughputHighEstimate))))</f>
        <v>11</v>
      </c>
      <c r="F9" s="48">
        <f t="shared" ca="1" si="16"/>
        <v>8</v>
      </c>
      <c r="G9" s="48">
        <f t="shared" ca="1" si="16"/>
        <v>6</v>
      </c>
      <c r="H9" s="48">
        <f t="shared" ca="1" si="16"/>
        <v>3</v>
      </c>
      <c r="I9" s="48">
        <f t="shared" ca="1" si="16"/>
        <v>1</v>
      </c>
      <c r="J9" s="48">
        <f t="shared" ca="1" si="16"/>
        <v>0</v>
      </c>
      <c r="K9" s="48">
        <f t="shared" ca="1" si="16"/>
        <v>0</v>
      </c>
      <c r="L9" s="48">
        <f t="shared" ca="1" si="16"/>
        <v>0</v>
      </c>
      <c r="M9" s="48">
        <f t="shared" ca="1" si="16"/>
        <v>0</v>
      </c>
      <c r="N9" s="48">
        <f t="shared" ca="1" si="16"/>
        <v>0</v>
      </c>
      <c r="O9" s="48">
        <f t="shared" ca="1" si="16"/>
        <v>0</v>
      </c>
      <c r="P9" s="48">
        <f t="shared" ca="1" si="16"/>
        <v>0</v>
      </c>
      <c r="Q9" s="48">
        <f t="shared" ca="1" si="16"/>
        <v>0</v>
      </c>
      <c r="R9" s="48">
        <f t="shared" ca="1" si="16"/>
        <v>0</v>
      </c>
      <c r="S9" s="48">
        <f t="shared" ca="1" si="16"/>
        <v>0</v>
      </c>
      <c r="T9" s="48">
        <f t="shared" ca="1" si="16"/>
        <v>0</v>
      </c>
      <c r="U9" s="48">
        <f t="shared" ca="1" si="16"/>
        <v>0</v>
      </c>
      <c r="V9" s="48">
        <f t="shared" ca="1" si="16"/>
        <v>0</v>
      </c>
      <c r="W9" s="48">
        <f t="shared" ca="1" si="16"/>
        <v>0</v>
      </c>
      <c r="X9" s="48">
        <f t="shared" ca="1" si="16"/>
        <v>0</v>
      </c>
      <c r="Y9" s="48">
        <f t="shared" ca="1" si="16"/>
        <v>0</v>
      </c>
      <c r="Z9" s="48">
        <f t="shared" ca="1" si="16"/>
        <v>0</v>
      </c>
      <c r="AA9" s="48">
        <f t="shared" ca="1" si="16"/>
        <v>0</v>
      </c>
      <c r="AB9" s="48">
        <f t="shared" ca="1" si="16"/>
        <v>0</v>
      </c>
      <c r="AC9" s="48">
        <f t="shared" ca="1" si="16"/>
        <v>0</v>
      </c>
      <c r="AD9" s="48">
        <f t="shared" ca="1" si="16"/>
        <v>0</v>
      </c>
      <c r="AE9" s="48">
        <f t="shared" ca="1" si="16"/>
        <v>0</v>
      </c>
      <c r="AF9" s="48">
        <f t="shared" ca="1" si="16"/>
        <v>0</v>
      </c>
      <c r="AG9" s="48">
        <f t="shared" ca="1" si="16"/>
        <v>0</v>
      </c>
      <c r="AH9" s="48">
        <f t="shared" ca="1" si="16"/>
        <v>0</v>
      </c>
      <c r="AI9" s="48">
        <f t="shared" ca="1" si="16"/>
        <v>0</v>
      </c>
      <c r="AJ9" s="48">
        <f t="shared" ca="1" si="16"/>
        <v>0</v>
      </c>
      <c r="AK9" s="48">
        <f t="shared" ref="AK9:BD9" ca="1" si="17">MAX(0,AJ9-(IF(SamplesOrEstimateFlag = "Data", INDEX(Samples,RANDBETWEEN(1, TotalCount), 0), RANDBETWEEN(ThroughputLowEstimate,ThroughputHighEstimate))))</f>
        <v>0</v>
      </c>
      <c r="AL9" s="48">
        <f t="shared" ca="1" si="17"/>
        <v>0</v>
      </c>
      <c r="AM9" s="48">
        <f t="shared" ca="1" si="17"/>
        <v>0</v>
      </c>
      <c r="AN9" s="48">
        <f t="shared" ca="1" si="17"/>
        <v>0</v>
      </c>
      <c r="AO9" s="48">
        <f t="shared" ca="1" si="17"/>
        <v>0</v>
      </c>
      <c r="AP9" s="48">
        <f t="shared" ca="1" si="17"/>
        <v>0</v>
      </c>
      <c r="AQ9" s="48">
        <f t="shared" ca="1" si="17"/>
        <v>0</v>
      </c>
      <c r="AR9" s="48">
        <f t="shared" ca="1" si="17"/>
        <v>0</v>
      </c>
      <c r="AS9" s="48">
        <f t="shared" ca="1" si="17"/>
        <v>0</v>
      </c>
      <c r="AT9" s="48">
        <f t="shared" ca="1" si="17"/>
        <v>0</v>
      </c>
      <c r="AU9" s="48">
        <f t="shared" ca="1" si="17"/>
        <v>0</v>
      </c>
      <c r="AV9" s="48">
        <f t="shared" ca="1" si="17"/>
        <v>0</v>
      </c>
      <c r="AW9" s="48">
        <f t="shared" ca="1" si="17"/>
        <v>0</v>
      </c>
      <c r="AX9" s="48">
        <f t="shared" ca="1" si="17"/>
        <v>0</v>
      </c>
      <c r="AY9" s="48">
        <f t="shared" ca="1" si="17"/>
        <v>0</v>
      </c>
      <c r="AZ9" s="48">
        <f t="shared" ca="1" si="17"/>
        <v>0</v>
      </c>
      <c r="BA9" s="48">
        <f t="shared" ca="1" si="17"/>
        <v>0</v>
      </c>
      <c r="BB9" s="48">
        <f t="shared" ca="1" si="17"/>
        <v>0</v>
      </c>
      <c r="BC9" s="48">
        <f t="shared" ca="1" si="17"/>
        <v>0</v>
      </c>
      <c r="BD9" s="48">
        <f t="shared" ca="1" si="17"/>
        <v>0</v>
      </c>
    </row>
    <row r="10" spans="1:56" ht="14.45" x14ac:dyDescent="0.3">
      <c r="A10">
        <v>8</v>
      </c>
      <c r="B10" s="69">
        <f t="shared" ca="1" si="5"/>
        <v>8</v>
      </c>
      <c r="C10" s="70">
        <f t="shared" ca="1" si="2"/>
        <v>42861</v>
      </c>
      <c r="D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0" s="48">
        <f t="shared" ref="E10:AJ10" ca="1" si="18">MAX(0,D10-(IF(SamplesOrEstimateFlag = "Data", INDEX(Samples,RANDBETWEEN(1, TotalCount), 0), RANDBETWEEN(ThroughputLowEstimate,ThroughputHighEstimate))))</f>
        <v>9</v>
      </c>
      <c r="F10" s="48">
        <f t="shared" ca="1" si="18"/>
        <v>9</v>
      </c>
      <c r="G10" s="48">
        <f t="shared" ca="1" si="18"/>
        <v>9</v>
      </c>
      <c r="H10" s="48">
        <f t="shared" ca="1" si="18"/>
        <v>6</v>
      </c>
      <c r="I10" s="48">
        <f t="shared" ca="1" si="18"/>
        <v>3</v>
      </c>
      <c r="J10" s="48">
        <f t="shared" ca="1" si="18"/>
        <v>1</v>
      </c>
      <c r="K10" s="48">
        <f t="shared" ca="1" si="18"/>
        <v>1</v>
      </c>
      <c r="L10" s="48">
        <f t="shared" ca="1" si="18"/>
        <v>0</v>
      </c>
      <c r="M10" s="48">
        <f t="shared" ca="1" si="18"/>
        <v>0</v>
      </c>
      <c r="N10" s="48">
        <f t="shared" ca="1" si="18"/>
        <v>0</v>
      </c>
      <c r="O10" s="48">
        <f t="shared" ca="1" si="18"/>
        <v>0</v>
      </c>
      <c r="P10" s="48">
        <f t="shared" ca="1" si="18"/>
        <v>0</v>
      </c>
      <c r="Q10" s="48">
        <f t="shared" ca="1" si="18"/>
        <v>0</v>
      </c>
      <c r="R10" s="48">
        <f t="shared" ca="1" si="18"/>
        <v>0</v>
      </c>
      <c r="S10" s="48">
        <f t="shared" ca="1" si="18"/>
        <v>0</v>
      </c>
      <c r="T10" s="48">
        <f t="shared" ca="1" si="18"/>
        <v>0</v>
      </c>
      <c r="U10" s="48">
        <f t="shared" ca="1" si="18"/>
        <v>0</v>
      </c>
      <c r="V10" s="48">
        <f t="shared" ca="1" si="18"/>
        <v>0</v>
      </c>
      <c r="W10" s="48">
        <f t="shared" ca="1" si="18"/>
        <v>0</v>
      </c>
      <c r="X10" s="48">
        <f t="shared" ca="1" si="18"/>
        <v>0</v>
      </c>
      <c r="Y10" s="48">
        <f t="shared" ca="1" si="18"/>
        <v>0</v>
      </c>
      <c r="Z10" s="48">
        <f t="shared" ca="1" si="18"/>
        <v>0</v>
      </c>
      <c r="AA10" s="48">
        <f t="shared" ca="1" si="18"/>
        <v>0</v>
      </c>
      <c r="AB10" s="48">
        <f t="shared" ca="1" si="18"/>
        <v>0</v>
      </c>
      <c r="AC10" s="48">
        <f t="shared" ca="1" si="18"/>
        <v>0</v>
      </c>
      <c r="AD10" s="48">
        <f t="shared" ca="1" si="18"/>
        <v>0</v>
      </c>
      <c r="AE10" s="48">
        <f t="shared" ca="1" si="18"/>
        <v>0</v>
      </c>
      <c r="AF10" s="48">
        <f t="shared" ca="1" si="18"/>
        <v>0</v>
      </c>
      <c r="AG10" s="48">
        <f t="shared" ca="1" si="18"/>
        <v>0</v>
      </c>
      <c r="AH10" s="48">
        <f t="shared" ca="1" si="18"/>
        <v>0</v>
      </c>
      <c r="AI10" s="48">
        <f t="shared" ca="1" si="18"/>
        <v>0</v>
      </c>
      <c r="AJ10" s="48">
        <f t="shared" ca="1" si="18"/>
        <v>0</v>
      </c>
      <c r="AK10" s="48">
        <f t="shared" ref="AK10:BD10" ca="1" si="19">MAX(0,AJ10-(IF(SamplesOrEstimateFlag = "Data", INDEX(Samples,RANDBETWEEN(1, TotalCount), 0), RANDBETWEEN(ThroughputLowEstimate,ThroughputHighEstimate))))</f>
        <v>0</v>
      </c>
      <c r="AL10" s="48">
        <f t="shared" ca="1" si="19"/>
        <v>0</v>
      </c>
      <c r="AM10" s="48">
        <f t="shared" ca="1" si="19"/>
        <v>0</v>
      </c>
      <c r="AN10" s="48">
        <f t="shared" ca="1" si="19"/>
        <v>0</v>
      </c>
      <c r="AO10" s="48">
        <f t="shared" ca="1" si="19"/>
        <v>0</v>
      </c>
      <c r="AP10" s="48">
        <f t="shared" ca="1" si="19"/>
        <v>0</v>
      </c>
      <c r="AQ10" s="48">
        <f t="shared" ca="1" si="19"/>
        <v>0</v>
      </c>
      <c r="AR10" s="48">
        <f t="shared" ca="1" si="19"/>
        <v>0</v>
      </c>
      <c r="AS10" s="48">
        <f t="shared" ca="1" si="19"/>
        <v>0</v>
      </c>
      <c r="AT10" s="48">
        <f t="shared" ca="1" si="19"/>
        <v>0</v>
      </c>
      <c r="AU10" s="48">
        <f t="shared" ca="1" si="19"/>
        <v>0</v>
      </c>
      <c r="AV10" s="48">
        <f t="shared" ca="1" si="19"/>
        <v>0</v>
      </c>
      <c r="AW10" s="48">
        <f t="shared" ca="1" si="19"/>
        <v>0</v>
      </c>
      <c r="AX10" s="48">
        <f t="shared" ca="1" si="19"/>
        <v>0</v>
      </c>
      <c r="AY10" s="48">
        <f t="shared" ca="1" si="19"/>
        <v>0</v>
      </c>
      <c r="AZ10" s="48">
        <f t="shared" ca="1" si="19"/>
        <v>0</v>
      </c>
      <c r="BA10" s="48">
        <f t="shared" ca="1" si="19"/>
        <v>0</v>
      </c>
      <c r="BB10" s="48">
        <f t="shared" ca="1" si="19"/>
        <v>0</v>
      </c>
      <c r="BC10" s="48">
        <f t="shared" ca="1" si="19"/>
        <v>0</v>
      </c>
      <c r="BD10" s="48">
        <f t="shared" ca="1" si="19"/>
        <v>0</v>
      </c>
    </row>
    <row r="11" spans="1:56" ht="14.45" x14ac:dyDescent="0.3">
      <c r="A11">
        <v>9</v>
      </c>
      <c r="B11" s="69">
        <f t="shared" ca="1" si="5"/>
        <v>10</v>
      </c>
      <c r="C11" s="70">
        <f t="shared" ca="1" si="2"/>
        <v>42875</v>
      </c>
      <c r="D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1" s="48">
        <f t="shared" ref="E11:AJ11" ca="1" si="20">MAX(0,D11-(IF(SamplesOrEstimateFlag = "Data", INDEX(Samples,RANDBETWEEN(1, TotalCount), 0), RANDBETWEEN(ThroughputLowEstimate,ThroughputHighEstimate))))</f>
        <v>12</v>
      </c>
      <c r="F11" s="48">
        <f t="shared" ca="1" si="20"/>
        <v>12</v>
      </c>
      <c r="G11" s="48">
        <f t="shared" ca="1" si="20"/>
        <v>10</v>
      </c>
      <c r="H11" s="48">
        <f t="shared" ca="1" si="20"/>
        <v>7</v>
      </c>
      <c r="I11" s="48">
        <f t="shared" ca="1" si="20"/>
        <v>5</v>
      </c>
      <c r="J11" s="48">
        <f t="shared" ca="1" si="20"/>
        <v>5</v>
      </c>
      <c r="K11" s="48">
        <f t="shared" ca="1" si="20"/>
        <v>3</v>
      </c>
      <c r="L11" s="48">
        <f t="shared" ca="1" si="20"/>
        <v>3</v>
      </c>
      <c r="M11" s="48">
        <f t="shared" ca="1" si="20"/>
        <v>1</v>
      </c>
      <c r="N11" s="48">
        <f t="shared" ca="1" si="20"/>
        <v>0</v>
      </c>
      <c r="O11" s="48">
        <f t="shared" ca="1" si="20"/>
        <v>0</v>
      </c>
      <c r="P11" s="48">
        <f t="shared" ca="1" si="20"/>
        <v>0</v>
      </c>
      <c r="Q11" s="48">
        <f t="shared" ca="1" si="20"/>
        <v>0</v>
      </c>
      <c r="R11" s="48">
        <f t="shared" ca="1" si="20"/>
        <v>0</v>
      </c>
      <c r="S11" s="48">
        <f t="shared" ca="1" si="20"/>
        <v>0</v>
      </c>
      <c r="T11" s="48">
        <f t="shared" ca="1" si="20"/>
        <v>0</v>
      </c>
      <c r="U11" s="48">
        <f t="shared" ca="1" si="20"/>
        <v>0</v>
      </c>
      <c r="V11" s="48">
        <f t="shared" ca="1" si="20"/>
        <v>0</v>
      </c>
      <c r="W11" s="48">
        <f t="shared" ca="1" si="20"/>
        <v>0</v>
      </c>
      <c r="X11" s="48">
        <f t="shared" ca="1" si="20"/>
        <v>0</v>
      </c>
      <c r="Y11" s="48">
        <f t="shared" ca="1" si="20"/>
        <v>0</v>
      </c>
      <c r="Z11" s="48">
        <f t="shared" ca="1" si="20"/>
        <v>0</v>
      </c>
      <c r="AA11" s="48">
        <f t="shared" ca="1" si="20"/>
        <v>0</v>
      </c>
      <c r="AB11" s="48">
        <f t="shared" ca="1" si="20"/>
        <v>0</v>
      </c>
      <c r="AC11" s="48">
        <f t="shared" ca="1" si="20"/>
        <v>0</v>
      </c>
      <c r="AD11" s="48">
        <f t="shared" ca="1" si="20"/>
        <v>0</v>
      </c>
      <c r="AE11" s="48">
        <f t="shared" ca="1" si="20"/>
        <v>0</v>
      </c>
      <c r="AF11" s="48">
        <f t="shared" ca="1" si="20"/>
        <v>0</v>
      </c>
      <c r="AG11" s="48">
        <f t="shared" ca="1" si="20"/>
        <v>0</v>
      </c>
      <c r="AH11" s="48">
        <f t="shared" ca="1" si="20"/>
        <v>0</v>
      </c>
      <c r="AI11" s="48">
        <f t="shared" ca="1" si="20"/>
        <v>0</v>
      </c>
      <c r="AJ11" s="48">
        <f t="shared" ca="1" si="20"/>
        <v>0</v>
      </c>
      <c r="AK11" s="48">
        <f t="shared" ref="AK11:BD11" ca="1" si="21">MAX(0,AJ11-(IF(SamplesOrEstimateFlag = "Data", INDEX(Samples,RANDBETWEEN(1, TotalCount), 0), RANDBETWEEN(ThroughputLowEstimate,ThroughputHighEstimate))))</f>
        <v>0</v>
      </c>
      <c r="AL11" s="48">
        <f t="shared" ca="1" si="21"/>
        <v>0</v>
      </c>
      <c r="AM11" s="48">
        <f t="shared" ca="1" si="21"/>
        <v>0</v>
      </c>
      <c r="AN11" s="48">
        <f t="shared" ca="1" si="21"/>
        <v>0</v>
      </c>
      <c r="AO11" s="48">
        <f t="shared" ca="1" si="21"/>
        <v>0</v>
      </c>
      <c r="AP11" s="48">
        <f t="shared" ca="1" si="21"/>
        <v>0</v>
      </c>
      <c r="AQ11" s="48">
        <f t="shared" ca="1" si="21"/>
        <v>0</v>
      </c>
      <c r="AR11" s="48">
        <f t="shared" ca="1" si="21"/>
        <v>0</v>
      </c>
      <c r="AS11" s="48">
        <f t="shared" ca="1" si="21"/>
        <v>0</v>
      </c>
      <c r="AT11" s="48">
        <f t="shared" ca="1" si="21"/>
        <v>0</v>
      </c>
      <c r="AU11" s="48">
        <f t="shared" ca="1" si="21"/>
        <v>0</v>
      </c>
      <c r="AV11" s="48">
        <f t="shared" ca="1" si="21"/>
        <v>0</v>
      </c>
      <c r="AW11" s="48">
        <f t="shared" ca="1" si="21"/>
        <v>0</v>
      </c>
      <c r="AX11" s="48">
        <f t="shared" ca="1" si="21"/>
        <v>0</v>
      </c>
      <c r="AY11" s="48">
        <f t="shared" ca="1" si="21"/>
        <v>0</v>
      </c>
      <c r="AZ11" s="48">
        <f t="shared" ca="1" si="21"/>
        <v>0</v>
      </c>
      <c r="BA11" s="48">
        <f t="shared" ca="1" si="21"/>
        <v>0</v>
      </c>
      <c r="BB11" s="48">
        <f t="shared" ca="1" si="21"/>
        <v>0</v>
      </c>
      <c r="BC11" s="48">
        <f t="shared" ca="1" si="21"/>
        <v>0</v>
      </c>
      <c r="BD11" s="48">
        <f t="shared" ca="1" si="21"/>
        <v>0</v>
      </c>
    </row>
    <row r="12" spans="1:56" ht="14.45" x14ac:dyDescent="0.3">
      <c r="A12">
        <v>10</v>
      </c>
      <c r="B12" s="69">
        <f t="shared" ca="1" si="5"/>
        <v>8</v>
      </c>
      <c r="C12" s="70">
        <f t="shared" ca="1" si="2"/>
        <v>42861</v>
      </c>
      <c r="D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 s="48">
        <f t="shared" ref="E12:AJ12" ca="1" si="22">MAX(0,D12-(IF(SamplesOrEstimateFlag = "Data", INDEX(Samples,RANDBETWEEN(1, TotalCount), 0), RANDBETWEEN(ThroughputLowEstimate,ThroughputHighEstimate))))</f>
        <v>11</v>
      </c>
      <c r="F12" s="48">
        <f t="shared" ca="1" si="22"/>
        <v>9</v>
      </c>
      <c r="G12" s="48">
        <f t="shared" ca="1" si="22"/>
        <v>7</v>
      </c>
      <c r="H12" s="48">
        <f t="shared" ca="1" si="22"/>
        <v>7</v>
      </c>
      <c r="I12" s="48">
        <f t="shared" ca="1" si="22"/>
        <v>5</v>
      </c>
      <c r="J12" s="48">
        <f t="shared" ca="1" si="22"/>
        <v>5</v>
      </c>
      <c r="K12" s="48">
        <f t="shared" ca="1" si="22"/>
        <v>3</v>
      </c>
      <c r="L12" s="48">
        <f t="shared" ca="1" si="22"/>
        <v>0</v>
      </c>
      <c r="M12" s="48">
        <f t="shared" ca="1" si="22"/>
        <v>0</v>
      </c>
      <c r="N12" s="48">
        <f t="shared" ca="1" si="22"/>
        <v>0</v>
      </c>
      <c r="O12" s="48">
        <f t="shared" ca="1" si="22"/>
        <v>0</v>
      </c>
      <c r="P12" s="48">
        <f t="shared" ca="1" si="22"/>
        <v>0</v>
      </c>
      <c r="Q12" s="48">
        <f t="shared" ca="1" si="22"/>
        <v>0</v>
      </c>
      <c r="R12" s="48">
        <f t="shared" ca="1" si="22"/>
        <v>0</v>
      </c>
      <c r="S12" s="48">
        <f t="shared" ca="1" si="22"/>
        <v>0</v>
      </c>
      <c r="T12" s="48">
        <f t="shared" ca="1" si="22"/>
        <v>0</v>
      </c>
      <c r="U12" s="48">
        <f t="shared" ca="1" si="22"/>
        <v>0</v>
      </c>
      <c r="V12" s="48">
        <f t="shared" ca="1" si="22"/>
        <v>0</v>
      </c>
      <c r="W12" s="48">
        <f t="shared" ca="1" si="22"/>
        <v>0</v>
      </c>
      <c r="X12" s="48">
        <f t="shared" ca="1" si="22"/>
        <v>0</v>
      </c>
      <c r="Y12" s="48">
        <f t="shared" ca="1" si="22"/>
        <v>0</v>
      </c>
      <c r="Z12" s="48">
        <f t="shared" ca="1" si="22"/>
        <v>0</v>
      </c>
      <c r="AA12" s="48">
        <f t="shared" ca="1" si="22"/>
        <v>0</v>
      </c>
      <c r="AB12" s="48">
        <f t="shared" ca="1" si="22"/>
        <v>0</v>
      </c>
      <c r="AC12" s="48">
        <f t="shared" ca="1" si="22"/>
        <v>0</v>
      </c>
      <c r="AD12" s="48">
        <f t="shared" ca="1" si="22"/>
        <v>0</v>
      </c>
      <c r="AE12" s="48">
        <f t="shared" ca="1" si="22"/>
        <v>0</v>
      </c>
      <c r="AF12" s="48">
        <f t="shared" ca="1" si="22"/>
        <v>0</v>
      </c>
      <c r="AG12" s="48">
        <f t="shared" ca="1" si="22"/>
        <v>0</v>
      </c>
      <c r="AH12" s="48">
        <f t="shared" ca="1" si="22"/>
        <v>0</v>
      </c>
      <c r="AI12" s="48">
        <f t="shared" ca="1" si="22"/>
        <v>0</v>
      </c>
      <c r="AJ12" s="48">
        <f t="shared" ca="1" si="22"/>
        <v>0</v>
      </c>
      <c r="AK12" s="48">
        <f t="shared" ref="AK12:BD12" ca="1" si="23">MAX(0,AJ12-(IF(SamplesOrEstimateFlag = "Data", INDEX(Samples,RANDBETWEEN(1, TotalCount), 0), RANDBETWEEN(ThroughputLowEstimate,ThroughputHighEstimate))))</f>
        <v>0</v>
      </c>
      <c r="AL12" s="48">
        <f t="shared" ca="1" si="23"/>
        <v>0</v>
      </c>
      <c r="AM12" s="48">
        <f t="shared" ca="1" si="23"/>
        <v>0</v>
      </c>
      <c r="AN12" s="48">
        <f t="shared" ca="1" si="23"/>
        <v>0</v>
      </c>
      <c r="AO12" s="48">
        <f t="shared" ca="1" si="23"/>
        <v>0</v>
      </c>
      <c r="AP12" s="48">
        <f t="shared" ca="1" si="23"/>
        <v>0</v>
      </c>
      <c r="AQ12" s="48">
        <f t="shared" ca="1" si="23"/>
        <v>0</v>
      </c>
      <c r="AR12" s="48">
        <f t="shared" ca="1" si="23"/>
        <v>0</v>
      </c>
      <c r="AS12" s="48">
        <f t="shared" ca="1" si="23"/>
        <v>0</v>
      </c>
      <c r="AT12" s="48">
        <f t="shared" ca="1" si="23"/>
        <v>0</v>
      </c>
      <c r="AU12" s="48">
        <f t="shared" ca="1" si="23"/>
        <v>0</v>
      </c>
      <c r="AV12" s="48">
        <f t="shared" ca="1" si="23"/>
        <v>0</v>
      </c>
      <c r="AW12" s="48">
        <f t="shared" ca="1" si="23"/>
        <v>0</v>
      </c>
      <c r="AX12" s="48">
        <f t="shared" ca="1" si="23"/>
        <v>0</v>
      </c>
      <c r="AY12" s="48">
        <f t="shared" ca="1" si="23"/>
        <v>0</v>
      </c>
      <c r="AZ12" s="48">
        <f t="shared" ca="1" si="23"/>
        <v>0</v>
      </c>
      <c r="BA12" s="48">
        <f t="shared" ca="1" si="23"/>
        <v>0</v>
      </c>
      <c r="BB12" s="48">
        <f t="shared" ca="1" si="23"/>
        <v>0</v>
      </c>
      <c r="BC12" s="48">
        <f t="shared" ca="1" si="23"/>
        <v>0</v>
      </c>
      <c r="BD12" s="48">
        <f t="shared" ca="1" si="23"/>
        <v>0</v>
      </c>
    </row>
    <row r="13" spans="1:56" ht="14.45" x14ac:dyDescent="0.3">
      <c r="A13">
        <v>11</v>
      </c>
      <c r="B13" s="69">
        <f t="shared" ca="1" si="5"/>
        <v>12</v>
      </c>
      <c r="C13" s="70">
        <f t="shared" ca="1" si="2"/>
        <v>42889</v>
      </c>
      <c r="D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 s="48">
        <f t="shared" ref="E13:AJ13" ca="1" si="24">MAX(0,D13-(IF(SamplesOrEstimateFlag = "Data", INDEX(Samples,RANDBETWEEN(1, TotalCount), 0), RANDBETWEEN(ThroughputLowEstimate,ThroughputHighEstimate))))</f>
        <v>13</v>
      </c>
      <c r="F13" s="48">
        <f t="shared" ca="1" si="24"/>
        <v>10</v>
      </c>
      <c r="G13" s="48">
        <f t="shared" ca="1" si="24"/>
        <v>8</v>
      </c>
      <c r="H13" s="48">
        <f t="shared" ca="1" si="24"/>
        <v>8</v>
      </c>
      <c r="I13" s="48">
        <f t="shared" ca="1" si="24"/>
        <v>6</v>
      </c>
      <c r="J13" s="48">
        <f t="shared" ca="1" si="24"/>
        <v>6</v>
      </c>
      <c r="K13" s="48">
        <f t="shared" ca="1" si="24"/>
        <v>6</v>
      </c>
      <c r="L13" s="48">
        <f t="shared" ca="1" si="24"/>
        <v>6</v>
      </c>
      <c r="M13" s="48">
        <f t="shared" ca="1" si="24"/>
        <v>3</v>
      </c>
      <c r="N13" s="48">
        <f t="shared" ca="1" si="24"/>
        <v>1</v>
      </c>
      <c r="O13" s="48">
        <f t="shared" ca="1" si="24"/>
        <v>1</v>
      </c>
      <c r="P13" s="48">
        <f t="shared" ca="1" si="24"/>
        <v>0</v>
      </c>
      <c r="Q13" s="48">
        <f t="shared" ca="1" si="24"/>
        <v>0</v>
      </c>
      <c r="R13" s="48">
        <f t="shared" ca="1" si="24"/>
        <v>0</v>
      </c>
      <c r="S13" s="48">
        <f t="shared" ca="1" si="24"/>
        <v>0</v>
      </c>
      <c r="T13" s="48">
        <f t="shared" ca="1" si="24"/>
        <v>0</v>
      </c>
      <c r="U13" s="48">
        <f t="shared" ca="1" si="24"/>
        <v>0</v>
      </c>
      <c r="V13" s="48">
        <f t="shared" ca="1" si="24"/>
        <v>0</v>
      </c>
      <c r="W13" s="48">
        <f t="shared" ca="1" si="24"/>
        <v>0</v>
      </c>
      <c r="X13" s="48">
        <f t="shared" ca="1" si="24"/>
        <v>0</v>
      </c>
      <c r="Y13" s="48">
        <f t="shared" ca="1" si="24"/>
        <v>0</v>
      </c>
      <c r="Z13" s="48">
        <f t="shared" ca="1" si="24"/>
        <v>0</v>
      </c>
      <c r="AA13" s="48">
        <f t="shared" ca="1" si="24"/>
        <v>0</v>
      </c>
      <c r="AB13" s="48">
        <f t="shared" ca="1" si="24"/>
        <v>0</v>
      </c>
      <c r="AC13" s="48">
        <f t="shared" ca="1" si="24"/>
        <v>0</v>
      </c>
      <c r="AD13" s="48">
        <f t="shared" ca="1" si="24"/>
        <v>0</v>
      </c>
      <c r="AE13" s="48">
        <f t="shared" ca="1" si="24"/>
        <v>0</v>
      </c>
      <c r="AF13" s="48">
        <f t="shared" ca="1" si="24"/>
        <v>0</v>
      </c>
      <c r="AG13" s="48">
        <f t="shared" ca="1" si="24"/>
        <v>0</v>
      </c>
      <c r="AH13" s="48">
        <f t="shared" ca="1" si="24"/>
        <v>0</v>
      </c>
      <c r="AI13" s="48">
        <f t="shared" ca="1" si="24"/>
        <v>0</v>
      </c>
      <c r="AJ13" s="48">
        <f t="shared" ca="1" si="24"/>
        <v>0</v>
      </c>
      <c r="AK13" s="48">
        <f t="shared" ref="AK13:BD13" ca="1" si="25">MAX(0,AJ13-(IF(SamplesOrEstimateFlag = "Data", INDEX(Samples,RANDBETWEEN(1, TotalCount), 0), RANDBETWEEN(ThroughputLowEstimate,ThroughputHighEstimate))))</f>
        <v>0</v>
      </c>
      <c r="AL13" s="48">
        <f t="shared" ca="1" si="25"/>
        <v>0</v>
      </c>
      <c r="AM13" s="48">
        <f t="shared" ca="1" si="25"/>
        <v>0</v>
      </c>
      <c r="AN13" s="48">
        <f t="shared" ca="1" si="25"/>
        <v>0</v>
      </c>
      <c r="AO13" s="48">
        <f t="shared" ca="1" si="25"/>
        <v>0</v>
      </c>
      <c r="AP13" s="48">
        <f t="shared" ca="1" si="25"/>
        <v>0</v>
      </c>
      <c r="AQ13" s="48">
        <f t="shared" ca="1" si="25"/>
        <v>0</v>
      </c>
      <c r="AR13" s="48">
        <f t="shared" ca="1" si="25"/>
        <v>0</v>
      </c>
      <c r="AS13" s="48">
        <f t="shared" ca="1" si="25"/>
        <v>0</v>
      </c>
      <c r="AT13" s="48">
        <f t="shared" ca="1" si="25"/>
        <v>0</v>
      </c>
      <c r="AU13" s="48">
        <f t="shared" ca="1" si="25"/>
        <v>0</v>
      </c>
      <c r="AV13" s="48">
        <f t="shared" ca="1" si="25"/>
        <v>0</v>
      </c>
      <c r="AW13" s="48">
        <f t="shared" ca="1" si="25"/>
        <v>0</v>
      </c>
      <c r="AX13" s="48">
        <f t="shared" ca="1" si="25"/>
        <v>0</v>
      </c>
      <c r="AY13" s="48">
        <f t="shared" ca="1" si="25"/>
        <v>0</v>
      </c>
      <c r="AZ13" s="48">
        <f t="shared" ca="1" si="25"/>
        <v>0</v>
      </c>
      <c r="BA13" s="48">
        <f t="shared" ca="1" si="25"/>
        <v>0</v>
      </c>
      <c r="BB13" s="48">
        <f t="shared" ca="1" si="25"/>
        <v>0</v>
      </c>
      <c r="BC13" s="48">
        <f t="shared" ca="1" si="25"/>
        <v>0</v>
      </c>
      <c r="BD13" s="48">
        <f t="shared" ca="1" si="25"/>
        <v>0</v>
      </c>
    </row>
    <row r="14" spans="1:56" ht="14.45" x14ac:dyDescent="0.3">
      <c r="A14">
        <v>12</v>
      </c>
      <c r="B14" s="69">
        <f t="shared" ca="1" si="5"/>
        <v>10</v>
      </c>
      <c r="C14" s="70">
        <f t="shared" ca="1" si="2"/>
        <v>42875</v>
      </c>
      <c r="D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 s="48">
        <f t="shared" ref="E14:AJ14" ca="1" si="26">MAX(0,D14-(IF(SamplesOrEstimateFlag = "Data", INDEX(Samples,RANDBETWEEN(1, TotalCount), 0), RANDBETWEEN(ThroughputLowEstimate,ThroughputHighEstimate))))</f>
        <v>11</v>
      </c>
      <c r="F14" s="48">
        <f t="shared" ca="1" si="26"/>
        <v>11</v>
      </c>
      <c r="G14" s="48">
        <f t="shared" ca="1" si="26"/>
        <v>11</v>
      </c>
      <c r="H14" s="48">
        <f t="shared" ca="1" si="26"/>
        <v>11</v>
      </c>
      <c r="I14" s="48">
        <f t="shared" ca="1" si="26"/>
        <v>9</v>
      </c>
      <c r="J14" s="48">
        <f t="shared" ca="1" si="26"/>
        <v>6</v>
      </c>
      <c r="K14" s="48">
        <f t="shared" ca="1" si="26"/>
        <v>3</v>
      </c>
      <c r="L14" s="48">
        <f t="shared" ca="1" si="26"/>
        <v>3</v>
      </c>
      <c r="M14" s="48">
        <f t="shared" ca="1" si="26"/>
        <v>1</v>
      </c>
      <c r="N14" s="48">
        <f t="shared" ca="1" si="26"/>
        <v>0</v>
      </c>
      <c r="O14" s="48">
        <f t="shared" ca="1" si="26"/>
        <v>0</v>
      </c>
      <c r="P14" s="48">
        <f t="shared" ca="1" si="26"/>
        <v>0</v>
      </c>
      <c r="Q14" s="48">
        <f t="shared" ca="1" si="26"/>
        <v>0</v>
      </c>
      <c r="R14" s="48">
        <f t="shared" ca="1" si="26"/>
        <v>0</v>
      </c>
      <c r="S14" s="48">
        <f t="shared" ca="1" si="26"/>
        <v>0</v>
      </c>
      <c r="T14" s="48">
        <f t="shared" ca="1" si="26"/>
        <v>0</v>
      </c>
      <c r="U14" s="48">
        <f t="shared" ca="1" si="26"/>
        <v>0</v>
      </c>
      <c r="V14" s="48">
        <f t="shared" ca="1" si="26"/>
        <v>0</v>
      </c>
      <c r="W14" s="48">
        <f t="shared" ca="1" si="26"/>
        <v>0</v>
      </c>
      <c r="X14" s="48">
        <f t="shared" ca="1" si="26"/>
        <v>0</v>
      </c>
      <c r="Y14" s="48">
        <f t="shared" ca="1" si="26"/>
        <v>0</v>
      </c>
      <c r="Z14" s="48">
        <f t="shared" ca="1" si="26"/>
        <v>0</v>
      </c>
      <c r="AA14" s="48">
        <f t="shared" ca="1" si="26"/>
        <v>0</v>
      </c>
      <c r="AB14" s="48">
        <f t="shared" ca="1" si="26"/>
        <v>0</v>
      </c>
      <c r="AC14" s="48">
        <f t="shared" ca="1" si="26"/>
        <v>0</v>
      </c>
      <c r="AD14" s="48">
        <f t="shared" ca="1" si="26"/>
        <v>0</v>
      </c>
      <c r="AE14" s="48">
        <f t="shared" ca="1" si="26"/>
        <v>0</v>
      </c>
      <c r="AF14" s="48">
        <f t="shared" ca="1" si="26"/>
        <v>0</v>
      </c>
      <c r="AG14" s="48">
        <f t="shared" ca="1" si="26"/>
        <v>0</v>
      </c>
      <c r="AH14" s="48">
        <f t="shared" ca="1" si="26"/>
        <v>0</v>
      </c>
      <c r="AI14" s="48">
        <f t="shared" ca="1" si="26"/>
        <v>0</v>
      </c>
      <c r="AJ14" s="48">
        <f t="shared" ca="1" si="26"/>
        <v>0</v>
      </c>
      <c r="AK14" s="48">
        <f t="shared" ref="AK14:BD14" ca="1" si="27">MAX(0,AJ14-(IF(SamplesOrEstimateFlag = "Data", INDEX(Samples,RANDBETWEEN(1, TotalCount), 0), RANDBETWEEN(ThroughputLowEstimate,ThroughputHighEstimate))))</f>
        <v>0</v>
      </c>
      <c r="AL14" s="48">
        <f t="shared" ca="1" si="27"/>
        <v>0</v>
      </c>
      <c r="AM14" s="48">
        <f t="shared" ca="1" si="27"/>
        <v>0</v>
      </c>
      <c r="AN14" s="48">
        <f t="shared" ca="1" si="27"/>
        <v>0</v>
      </c>
      <c r="AO14" s="48">
        <f t="shared" ca="1" si="27"/>
        <v>0</v>
      </c>
      <c r="AP14" s="48">
        <f t="shared" ca="1" si="27"/>
        <v>0</v>
      </c>
      <c r="AQ14" s="48">
        <f t="shared" ca="1" si="27"/>
        <v>0</v>
      </c>
      <c r="AR14" s="48">
        <f t="shared" ca="1" si="27"/>
        <v>0</v>
      </c>
      <c r="AS14" s="48">
        <f t="shared" ca="1" si="27"/>
        <v>0</v>
      </c>
      <c r="AT14" s="48">
        <f t="shared" ca="1" si="27"/>
        <v>0</v>
      </c>
      <c r="AU14" s="48">
        <f t="shared" ca="1" si="27"/>
        <v>0</v>
      </c>
      <c r="AV14" s="48">
        <f t="shared" ca="1" si="27"/>
        <v>0</v>
      </c>
      <c r="AW14" s="48">
        <f t="shared" ca="1" si="27"/>
        <v>0</v>
      </c>
      <c r="AX14" s="48">
        <f t="shared" ca="1" si="27"/>
        <v>0</v>
      </c>
      <c r="AY14" s="48">
        <f t="shared" ca="1" si="27"/>
        <v>0</v>
      </c>
      <c r="AZ14" s="48">
        <f t="shared" ca="1" si="27"/>
        <v>0</v>
      </c>
      <c r="BA14" s="48">
        <f t="shared" ca="1" si="27"/>
        <v>0</v>
      </c>
      <c r="BB14" s="48">
        <f t="shared" ca="1" si="27"/>
        <v>0</v>
      </c>
      <c r="BC14" s="48">
        <f t="shared" ca="1" si="27"/>
        <v>0</v>
      </c>
      <c r="BD14" s="48">
        <f t="shared" ca="1" si="27"/>
        <v>0</v>
      </c>
    </row>
    <row r="15" spans="1:56" ht="14.45" x14ac:dyDescent="0.3">
      <c r="A15">
        <v>13</v>
      </c>
      <c r="B15" s="69">
        <f t="shared" ca="1" si="5"/>
        <v>11</v>
      </c>
      <c r="C15" s="70">
        <f t="shared" ca="1" si="2"/>
        <v>42882</v>
      </c>
      <c r="D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5" s="48">
        <f t="shared" ref="E15:AJ15" ca="1" si="28">MAX(0,D15-(IF(SamplesOrEstimateFlag = "Data", INDEX(Samples,RANDBETWEEN(1, TotalCount), 0), RANDBETWEEN(ThroughputLowEstimate,ThroughputHighEstimate))))</f>
        <v>11</v>
      </c>
      <c r="F15" s="48">
        <f t="shared" ca="1" si="28"/>
        <v>9</v>
      </c>
      <c r="G15" s="48">
        <f t="shared" ca="1" si="28"/>
        <v>9</v>
      </c>
      <c r="H15" s="48">
        <f t="shared" ca="1" si="28"/>
        <v>9</v>
      </c>
      <c r="I15" s="48">
        <f t="shared" ca="1" si="28"/>
        <v>7</v>
      </c>
      <c r="J15" s="48">
        <f t="shared" ca="1" si="28"/>
        <v>4</v>
      </c>
      <c r="K15" s="48">
        <f t="shared" ca="1" si="28"/>
        <v>2</v>
      </c>
      <c r="L15" s="48">
        <f t="shared" ca="1" si="28"/>
        <v>2</v>
      </c>
      <c r="M15" s="48">
        <f t="shared" ca="1" si="28"/>
        <v>2</v>
      </c>
      <c r="N15" s="48">
        <f t="shared" ca="1" si="28"/>
        <v>2</v>
      </c>
      <c r="O15" s="48">
        <f t="shared" ca="1" si="28"/>
        <v>0</v>
      </c>
      <c r="P15" s="48">
        <f t="shared" ca="1" si="28"/>
        <v>0</v>
      </c>
      <c r="Q15" s="48">
        <f t="shared" ca="1" si="28"/>
        <v>0</v>
      </c>
      <c r="R15" s="48">
        <f t="shared" ca="1" si="28"/>
        <v>0</v>
      </c>
      <c r="S15" s="48">
        <f t="shared" ca="1" si="28"/>
        <v>0</v>
      </c>
      <c r="T15" s="48">
        <f t="shared" ca="1" si="28"/>
        <v>0</v>
      </c>
      <c r="U15" s="48">
        <f t="shared" ca="1" si="28"/>
        <v>0</v>
      </c>
      <c r="V15" s="48">
        <f t="shared" ca="1" si="28"/>
        <v>0</v>
      </c>
      <c r="W15" s="48">
        <f t="shared" ca="1" si="28"/>
        <v>0</v>
      </c>
      <c r="X15" s="48">
        <f t="shared" ca="1" si="28"/>
        <v>0</v>
      </c>
      <c r="Y15" s="48">
        <f t="shared" ca="1" si="28"/>
        <v>0</v>
      </c>
      <c r="Z15" s="48">
        <f t="shared" ca="1" si="28"/>
        <v>0</v>
      </c>
      <c r="AA15" s="48">
        <f t="shared" ca="1" si="28"/>
        <v>0</v>
      </c>
      <c r="AB15" s="48">
        <f t="shared" ca="1" si="28"/>
        <v>0</v>
      </c>
      <c r="AC15" s="48">
        <f t="shared" ca="1" si="28"/>
        <v>0</v>
      </c>
      <c r="AD15" s="48">
        <f t="shared" ca="1" si="28"/>
        <v>0</v>
      </c>
      <c r="AE15" s="48">
        <f t="shared" ca="1" si="28"/>
        <v>0</v>
      </c>
      <c r="AF15" s="48">
        <f t="shared" ca="1" si="28"/>
        <v>0</v>
      </c>
      <c r="AG15" s="48">
        <f t="shared" ca="1" si="28"/>
        <v>0</v>
      </c>
      <c r="AH15" s="48">
        <f t="shared" ca="1" si="28"/>
        <v>0</v>
      </c>
      <c r="AI15" s="48">
        <f t="shared" ca="1" si="28"/>
        <v>0</v>
      </c>
      <c r="AJ15" s="48">
        <f t="shared" ca="1" si="28"/>
        <v>0</v>
      </c>
      <c r="AK15" s="48">
        <f t="shared" ref="AK15:BD15" ca="1" si="29">MAX(0,AJ15-(IF(SamplesOrEstimateFlag = "Data", INDEX(Samples,RANDBETWEEN(1, TotalCount), 0), RANDBETWEEN(ThroughputLowEstimate,ThroughputHighEstimate))))</f>
        <v>0</v>
      </c>
      <c r="AL15" s="48">
        <f t="shared" ca="1" si="29"/>
        <v>0</v>
      </c>
      <c r="AM15" s="48">
        <f t="shared" ca="1" si="29"/>
        <v>0</v>
      </c>
      <c r="AN15" s="48">
        <f t="shared" ca="1" si="29"/>
        <v>0</v>
      </c>
      <c r="AO15" s="48">
        <f t="shared" ca="1" si="29"/>
        <v>0</v>
      </c>
      <c r="AP15" s="48">
        <f t="shared" ca="1" si="29"/>
        <v>0</v>
      </c>
      <c r="AQ15" s="48">
        <f t="shared" ca="1" si="29"/>
        <v>0</v>
      </c>
      <c r="AR15" s="48">
        <f t="shared" ca="1" si="29"/>
        <v>0</v>
      </c>
      <c r="AS15" s="48">
        <f t="shared" ca="1" si="29"/>
        <v>0</v>
      </c>
      <c r="AT15" s="48">
        <f t="shared" ca="1" si="29"/>
        <v>0</v>
      </c>
      <c r="AU15" s="48">
        <f t="shared" ca="1" si="29"/>
        <v>0</v>
      </c>
      <c r="AV15" s="48">
        <f t="shared" ca="1" si="29"/>
        <v>0</v>
      </c>
      <c r="AW15" s="48">
        <f t="shared" ca="1" si="29"/>
        <v>0</v>
      </c>
      <c r="AX15" s="48">
        <f t="shared" ca="1" si="29"/>
        <v>0</v>
      </c>
      <c r="AY15" s="48">
        <f t="shared" ca="1" si="29"/>
        <v>0</v>
      </c>
      <c r="AZ15" s="48">
        <f t="shared" ca="1" si="29"/>
        <v>0</v>
      </c>
      <c r="BA15" s="48">
        <f t="shared" ca="1" si="29"/>
        <v>0</v>
      </c>
      <c r="BB15" s="48">
        <f t="shared" ca="1" si="29"/>
        <v>0</v>
      </c>
      <c r="BC15" s="48">
        <f t="shared" ca="1" si="29"/>
        <v>0</v>
      </c>
      <c r="BD15" s="48">
        <f t="shared" ca="1" si="29"/>
        <v>0</v>
      </c>
    </row>
    <row r="16" spans="1:56" ht="14.45" x14ac:dyDescent="0.3">
      <c r="A16">
        <v>14</v>
      </c>
      <c r="B16" s="69">
        <f t="shared" ca="1" si="5"/>
        <v>6</v>
      </c>
      <c r="C16" s="70">
        <f t="shared" ca="1" si="2"/>
        <v>42847</v>
      </c>
      <c r="D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 s="48">
        <f t="shared" ref="E16:AJ16" ca="1" si="30">MAX(0,D16-(IF(SamplesOrEstimateFlag = "Data", INDEX(Samples,RANDBETWEEN(1, TotalCount), 0), RANDBETWEEN(ThroughputLowEstimate,ThroughputHighEstimate))))</f>
        <v>11</v>
      </c>
      <c r="F16" s="48">
        <f t="shared" ca="1" si="30"/>
        <v>8</v>
      </c>
      <c r="G16" s="48">
        <f t="shared" ca="1" si="30"/>
        <v>5</v>
      </c>
      <c r="H16" s="48">
        <f t="shared" ca="1" si="30"/>
        <v>5</v>
      </c>
      <c r="I16" s="48">
        <f t="shared" ca="1" si="30"/>
        <v>3</v>
      </c>
      <c r="J16" s="48">
        <f t="shared" ca="1" si="30"/>
        <v>0</v>
      </c>
      <c r="K16" s="48">
        <f t="shared" ca="1" si="30"/>
        <v>0</v>
      </c>
      <c r="L16" s="48">
        <f t="shared" ca="1" si="30"/>
        <v>0</v>
      </c>
      <c r="M16" s="48">
        <f t="shared" ca="1" si="30"/>
        <v>0</v>
      </c>
      <c r="N16" s="48">
        <f t="shared" ca="1" si="30"/>
        <v>0</v>
      </c>
      <c r="O16" s="48">
        <f t="shared" ca="1" si="30"/>
        <v>0</v>
      </c>
      <c r="P16" s="48">
        <f t="shared" ca="1" si="30"/>
        <v>0</v>
      </c>
      <c r="Q16" s="48">
        <f t="shared" ca="1" si="30"/>
        <v>0</v>
      </c>
      <c r="R16" s="48">
        <f t="shared" ca="1" si="30"/>
        <v>0</v>
      </c>
      <c r="S16" s="48">
        <f t="shared" ca="1" si="30"/>
        <v>0</v>
      </c>
      <c r="T16" s="48">
        <f t="shared" ca="1" si="30"/>
        <v>0</v>
      </c>
      <c r="U16" s="48">
        <f t="shared" ca="1" si="30"/>
        <v>0</v>
      </c>
      <c r="V16" s="48">
        <f t="shared" ca="1" si="30"/>
        <v>0</v>
      </c>
      <c r="W16" s="48">
        <f t="shared" ca="1" si="30"/>
        <v>0</v>
      </c>
      <c r="X16" s="48">
        <f t="shared" ca="1" si="30"/>
        <v>0</v>
      </c>
      <c r="Y16" s="48">
        <f t="shared" ca="1" si="30"/>
        <v>0</v>
      </c>
      <c r="Z16" s="48">
        <f t="shared" ca="1" si="30"/>
        <v>0</v>
      </c>
      <c r="AA16" s="48">
        <f t="shared" ca="1" si="30"/>
        <v>0</v>
      </c>
      <c r="AB16" s="48">
        <f t="shared" ca="1" si="30"/>
        <v>0</v>
      </c>
      <c r="AC16" s="48">
        <f t="shared" ca="1" si="30"/>
        <v>0</v>
      </c>
      <c r="AD16" s="48">
        <f t="shared" ca="1" si="30"/>
        <v>0</v>
      </c>
      <c r="AE16" s="48">
        <f t="shared" ca="1" si="30"/>
        <v>0</v>
      </c>
      <c r="AF16" s="48">
        <f t="shared" ca="1" si="30"/>
        <v>0</v>
      </c>
      <c r="AG16" s="48">
        <f t="shared" ca="1" si="30"/>
        <v>0</v>
      </c>
      <c r="AH16" s="48">
        <f t="shared" ca="1" si="30"/>
        <v>0</v>
      </c>
      <c r="AI16" s="48">
        <f t="shared" ca="1" si="30"/>
        <v>0</v>
      </c>
      <c r="AJ16" s="48">
        <f t="shared" ca="1" si="30"/>
        <v>0</v>
      </c>
      <c r="AK16" s="48">
        <f t="shared" ref="AK16:BD16" ca="1" si="31">MAX(0,AJ16-(IF(SamplesOrEstimateFlag = "Data", INDEX(Samples,RANDBETWEEN(1, TotalCount), 0), RANDBETWEEN(ThroughputLowEstimate,ThroughputHighEstimate))))</f>
        <v>0</v>
      </c>
      <c r="AL16" s="48">
        <f t="shared" ca="1" si="31"/>
        <v>0</v>
      </c>
      <c r="AM16" s="48">
        <f t="shared" ca="1" si="31"/>
        <v>0</v>
      </c>
      <c r="AN16" s="48">
        <f t="shared" ca="1" si="31"/>
        <v>0</v>
      </c>
      <c r="AO16" s="48">
        <f t="shared" ca="1" si="31"/>
        <v>0</v>
      </c>
      <c r="AP16" s="48">
        <f t="shared" ca="1" si="31"/>
        <v>0</v>
      </c>
      <c r="AQ16" s="48">
        <f t="shared" ca="1" si="31"/>
        <v>0</v>
      </c>
      <c r="AR16" s="48">
        <f t="shared" ca="1" si="31"/>
        <v>0</v>
      </c>
      <c r="AS16" s="48">
        <f t="shared" ca="1" si="31"/>
        <v>0</v>
      </c>
      <c r="AT16" s="48">
        <f t="shared" ca="1" si="31"/>
        <v>0</v>
      </c>
      <c r="AU16" s="48">
        <f t="shared" ca="1" si="31"/>
        <v>0</v>
      </c>
      <c r="AV16" s="48">
        <f t="shared" ca="1" si="31"/>
        <v>0</v>
      </c>
      <c r="AW16" s="48">
        <f t="shared" ca="1" si="31"/>
        <v>0</v>
      </c>
      <c r="AX16" s="48">
        <f t="shared" ca="1" si="31"/>
        <v>0</v>
      </c>
      <c r="AY16" s="48">
        <f t="shared" ca="1" si="31"/>
        <v>0</v>
      </c>
      <c r="AZ16" s="48">
        <f t="shared" ca="1" si="31"/>
        <v>0</v>
      </c>
      <c r="BA16" s="48">
        <f t="shared" ca="1" si="31"/>
        <v>0</v>
      </c>
      <c r="BB16" s="48">
        <f t="shared" ca="1" si="31"/>
        <v>0</v>
      </c>
      <c r="BC16" s="48">
        <f t="shared" ca="1" si="31"/>
        <v>0</v>
      </c>
      <c r="BD16" s="48">
        <f t="shared" ca="1" si="31"/>
        <v>0</v>
      </c>
    </row>
    <row r="17" spans="1:56" ht="14.45" x14ac:dyDescent="0.3">
      <c r="A17">
        <v>15</v>
      </c>
      <c r="B17" s="69">
        <f t="shared" ca="1" si="5"/>
        <v>9</v>
      </c>
      <c r="C17" s="70">
        <f t="shared" ca="1" si="2"/>
        <v>42868</v>
      </c>
      <c r="D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 s="48">
        <f t="shared" ref="E17:AJ17" ca="1" si="32">MAX(0,D17-(IF(SamplesOrEstimateFlag = "Data", INDEX(Samples,RANDBETWEEN(1, TotalCount), 0), RANDBETWEEN(ThroughputLowEstimate,ThroughputHighEstimate))))</f>
        <v>13</v>
      </c>
      <c r="F17" s="48">
        <f t="shared" ca="1" si="32"/>
        <v>11</v>
      </c>
      <c r="G17" s="48">
        <f t="shared" ca="1" si="32"/>
        <v>11</v>
      </c>
      <c r="H17" s="48">
        <f t="shared" ca="1" si="32"/>
        <v>11</v>
      </c>
      <c r="I17" s="48">
        <f t="shared" ca="1" si="32"/>
        <v>9</v>
      </c>
      <c r="J17" s="48">
        <f t="shared" ca="1" si="32"/>
        <v>7</v>
      </c>
      <c r="K17" s="48">
        <f t="shared" ca="1" si="32"/>
        <v>5</v>
      </c>
      <c r="L17" s="48">
        <f t="shared" ca="1" si="32"/>
        <v>2</v>
      </c>
      <c r="M17" s="48">
        <f t="shared" ca="1" si="32"/>
        <v>0</v>
      </c>
      <c r="N17" s="48">
        <f t="shared" ca="1" si="32"/>
        <v>0</v>
      </c>
      <c r="O17" s="48">
        <f t="shared" ca="1" si="32"/>
        <v>0</v>
      </c>
      <c r="P17" s="48">
        <f t="shared" ca="1" si="32"/>
        <v>0</v>
      </c>
      <c r="Q17" s="48">
        <f t="shared" ca="1" si="32"/>
        <v>0</v>
      </c>
      <c r="R17" s="48">
        <f t="shared" ca="1" si="32"/>
        <v>0</v>
      </c>
      <c r="S17" s="48">
        <f t="shared" ca="1" si="32"/>
        <v>0</v>
      </c>
      <c r="T17" s="48">
        <f t="shared" ca="1" si="32"/>
        <v>0</v>
      </c>
      <c r="U17" s="48">
        <f t="shared" ca="1" si="32"/>
        <v>0</v>
      </c>
      <c r="V17" s="48">
        <f t="shared" ca="1" si="32"/>
        <v>0</v>
      </c>
      <c r="W17" s="48">
        <f t="shared" ca="1" si="32"/>
        <v>0</v>
      </c>
      <c r="X17" s="48">
        <f t="shared" ca="1" si="32"/>
        <v>0</v>
      </c>
      <c r="Y17" s="48">
        <f t="shared" ca="1" si="32"/>
        <v>0</v>
      </c>
      <c r="Z17" s="48">
        <f t="shared" ca="1" si="32"/>
        <v>0</v>
      </c>
      <c r="AA17" s="48">
        <f t="shared" ca="1" si="32"/>
        <v>0</v>
      </c>
      <c r="AB17" s="48">
        <f t="shared" ca="1" si="32"/>
        <v>0</v>
      </c>
      <c r="AC17" s="48">
        <f t="shared" ca="1" si="32"/>
        <v>0</v>
      </c>
      <c r="AD17" s="48">
        <f t="shared" ca="1" si="32"/>
        <v>0</v>
      </c>
      <c r="AE17" s="48">
        <f t="shared" ca="1" si="32"/>
        <v>0</v>
      </c>
      <c r="AF17" s="48">
        <f t="shared" ca="1" si="32"/>
        <v>0</v>
      </c>
      <c r="AG17" s="48">
        <f t="shared" ca="1" si="32"/>
        <v>0</v>
      </c>
      <c r="AH17" s="48">
        <f t="shared" ca="1" si="32"/>
        <v>0</v>
      </c>
      <c r="AI17" s="48">
        <f t="shared" ca="1" si="32"/>
        <v>0</v>
      </c>
      <c r="AJ17" s="48">
        <f t="shared" ca="1" si="32"/>
        <v>0</v>
      </c>
      <c r="AK17" s="48">
        <f t="shared" ref="AK17:BD17" ca="1" si="33">MAX(0,AJ17-(IF(SamplesOrEstimateFlag = "Data", INDEX(Samples,RANDBETWEEN(1, TotalCount), 0), RANDBETWEEN(ThroughputLowEstimate,ThroughputHighEstimate))))</f>
        <v>0</v>
      </c>
      <c r="AL17" s="48">
        <f t="shared" ca="1" si="33"/>
        <v>0</v>
      </c>
      <c r="AM17" s="48">
        <f t="shared" ca="1" si="33"/>
        <v>0</v>
      </c>
      <c r="AN17" s="48">
        <f t="shared" ca="1" si="33"/>
        <v>0</v>
      </c>
      <c r="AO17" s="48">
        <f t="shared" ca="1" si="33"/>
        <v>0</v>
      </c>
      <c r="AP17" s="48">
        <f t="shared" ca="1" si="33"/>
        <v>0</v>
      </c>
      <c r="AQ17" s="48">
        <f t="shared" ca="1" si="33"/>
        <v>0</v>
      </c>
      <c r="AR17" s="48">
        <f t="shared" ca="1" si="33"/>
        <v>0</v>
      </c>
      <c r="AS17" s="48">
        <f t="shared" ca="1" si="33"/>
        <v>0</v>
      </c>
      <c r="AT17" s="48">
        <f t="shared" ca="1" si="33"/>
        <v>0</v>
      </c>
      <c r="AU17" s="48">
        <f t="shared" ca="1" si="33"/>
        <v>0</v>
      </c>
      <c r="AV17" s="48">
        <f t="shared" ca="1" si="33"/>
        <v>0</v>
      </c>
      <c r="AW17" s="48">
        <f t="shared" ca="1" si="33"/>
        <v>0</v>
      </c>
      <c r="AX17" s="48">
        <f t="shared" ca="1" si="33"/>
        <v>0</v>
      </c>
      <c r="AY17" s="48">
        <f t="shared" ca="1" si="33"/>
        <v>0</v>
      </c>
      <c r="AZ17" s="48">
        <f t="shared" ca="1" si="33"/>
        <v>0</v>
      </c>
      <c r="BA17" s="48">
        <f t="shared" ca="1" si="33"/>
        <v>0</v>
      </c>
      <c r="BB17" s="48">
        <f t="shared" ca="1" si="33"/>
        <v>0</v>
      </c>
      <c r="BC17" s="48">
        <f t="shared" ca="1" si="33"/>
        <v>0</v>
      </c>
      <c r="BD17" s="48">
        <f t="shared" ca="1" si="33"/>
        <v>0</v>
      </c>
    </row>
    <row r="18" spans="1:56" ht="14.45" x14ac:dyDescent="0.3">
      <c r="A18">
        <v>16</v>
      </c>
      <c r="B18" s="69">
        <f t="shared" ca="1" si="5"/>
        <v>7</v>
      </c>
      <c r="C18" s="70">
        <f t="shared" ca="1" si="2"/>
        <v>42854</v>
      </c>
      <c r="D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8" s="48">
        <f t="shared" ref="E18:AJ18" ca="1" si="34">MAX(0,D18-(IF(SamplesOrEstimateFlag = "Data", INDEX(Samples,RANDBETWEEN(1, TotalCount), 0), RANDBETWEEN(ThroughputLowEstimate,ThroughputHighEstimate))))</f>
        <v>9</v>
      </c>
      <c r="F18" s="48">
        <f t="shared" ca="1" si="34"/>
        <v>7</v>
      </c>
      <c r="G18" s="48">
        <f t="shared" ca="1" si="34"/>
        <v>7</v>
      </c>
      <c r="H18" s="48">
        <f t="shared" ca="1" si="34"/>
        <v>5</v>
      </c>
      <c r="I18" s="48">
        <f t="shared" ca="1" si="34"/>
        <v>5</v>
      </c>
      <c r="J18" s="48">
        <f t="shared" ca="1" si="34"/>
        <v>3</v>
      </c>
      <c r="K18" s="48">
        <f t="shared" ca="1" si="34"/>
        <v>0</v>
      </c>
      <c r="L18" s="48">
        <f t="shared" ca="1" si="34"/>
        <v>0</v>
      </c>
      <c r="M18" s="48">
        <f t="shared" ca="1" si="34"/>
        <v>0</v>
      </c>
      <c r="N18" s="48">
        <f t="shared" ca="1" si="34"/>
        <v>0</v>
      </c>
      <c r="O18" s="48">
        <f t="shared" ca="1" si="34"/>
        <v>0</v>
      </c>
      <c r="P18" s="48">
        <f t="shared" ca="1" si="34"/>
        <v>0</v>
      </c>
      <c r="Q18" s="48">
        <f t="shared" ca="1" si="34"/>
        <v>0</v>
      </c>
      <c r="R18" s="48">
        <f t="shared" ca="1" si="34"/>
        <v>0</v>
      </c>
      <c r="S18" s="48">
        <f t="shared" ca="1" si="34"/>
        <v>0</v>
      </c>
      <c r="T18" s="48">
        <f t="shared" ca="1" si="34"/>
        <v>0</v>
      </c>
      <c r="U18" s="48">
        <f t="shared" ca="1" si="34"/>
        <v>0</v>
      </c>
      <c r="V18" s="48">
        <f t="shared" ca="1" si="34"/>
        <v>0</v>
      </c>
      <c r="W18" s="48">
        <f t="shared" ca="1" si="34"/>
        <v>0</v>
      </c>
      <c r="X18" s="48">
        <f t="shared" ca="1" si="34"/>
        <v>0</v>
      </c>
      <c r="Y18" s="48">
        <f t="shared" ca="1" si="34"/>
        <v>0</v>
      </c>
      <c r="Z18" s="48">
        <f t="shared" ca="1" si="34"/>
        <v>0</v>
      </c>
      <c r="AA18" s="48">
        <f t="shared" ca="1" si="34"/>
        <v>0</v>
      </c>
      <c r="AB18" s="48">
        <f t="shared" ca="1" si="34"/>
        <v>0</v>
      </c>
      <c r="AC18" s="48">
        <f t="shared" ca="1" si="34"/>
        <v>0</v>
      </c>
      <c r="AD18" s="48">
        <f t="shared" ca="1" si="34"/>
        <v>0</v>
      </c>
      <c r="AE18" s="48">
        <f t="shared" ca="1" si="34"/>
        <v>0</v>
      </c>
      <c r="AF18" s="48">
        <f t="shared" ca="1" si="34"/>
        <v>0</v>
      </c>
      <c r="AG18" s="48">
        <f t="shared" ca="1" si="34"/>
        <v>0</v>
      </c>
      <c r="AH18" s="48">
        <f t="shared" ca="1" si="34"/>
        <v>0</v>
      </c>
      <c r="AI18" s="48">
        <f t="shared" ca="1" si="34"/>
        <v>0</v>
      </c>
      <c r="AJ18" s="48">
        <f t="shared" ca="1" si="34"/>
        <v>0</v>
      </c>
      <c r="AK18" s="48">
        <f t="shared" ref="AK18:BD18" ca="1" si="35">MAX(0,AJ18-(IF(SamplesOrEstimateFlag = "Data", INDEX(Samples,RANDBETWEEN(1, TotalCount), 0), RANDBETWEEN(ThroughputLowEstimate,ThroughputHighEstimate))))</f>
        <v>0</v>
      </c>
      <c r="AL18" s="48">
        <f t="shared" ca="1" si="35"/>
        <v>0</v>
      </c>
      <c r="AM18" s="48">
        <f t="shared" ca="1" si="35"/>
        <v>0</v>
      </c>
      <c r="AN18" s="48">
        <f t="shared" ca="1" si="35"/>
        <v>0</v>
      </c>
      <c r="AO18" s="48">
        <f t="shared" ca="1" si="35"/>
        <v>0</v>
      </c>
      <c r="AP18" s="48">
        <f t="shared" ca="1" si="35"/>
        <v>0</v>
      </c>
      <c r="AQ18" s="48">
        <f t="shared" ca="1" si="35"/>
        <v>0</v>
      </c>
      <c r="AR18" s="48">
        <f t="shared" ca="1" si="35"/>
        <v>0</v>
      </c>
      <c r="AS18" s="48">
        <f t="shared" ca="1" si="35"/>
        <v>0</v>
      </c>
      <c r="AT18" s="48">
        <f t="shared" ca="1" si="35"/>
        <v>0</v>
      </c>
      <c r="AU18" s="48">
        <f t="shared" ca="1" si="35"/>
        <v>0</v>
      </c>
      <c r="AV18" s="48">
        <f t="shared" ca="1" si="35"/>
        <v>0</v>
      </c>
      <c r="AW18" s="48">
        <f t="shared" ca="1" si="35"/>
        <v>0</v>
      </c>
      <c r="AX18" s="48">
        <f t="shared" ca="1" si="35"/>
        <v>0</v>
      </c>
      <c r="AY18" s="48">
        <f t="shared" ca="1" si="35"/>
        <v>0</v>
      </c>
      <c r="AZ18" s="48">
        <f t="shared" ca="1" si="35"/>
        <v>0</v>
      </c>
      <c r="BA18" s="48">
        <f t="shared" ca="1" si="35"/>
        <v>0</v>
      </c>
      <c r="BB18" s="48">
        <f t="shared" ca="1" si="35"/>
        <v>0</v>
      </c>
      <c r="BC18" s="48">
        <f t="shared" ca="1" si="35"/>
        <v>0</v>
      </c>
      <c r="BD18" s="48">
        <f t="shared" ca="1" si="35"/>
        <v>0</v>
      </c>
    </row>
    <row r="19" spans="1:56" ht="14.45" x14ac:dyDescent="0.3">
      <c r="A19">
        <v>17</v>
      </c>
      <c r="B19" s="69">
        <f t="shared" ca="1" si="5"/>
        <v>7</v>
      </c>
      <c r="C19" s="70">
        <f t="shared" ca="1" si="2"/>
        <v>42854</v>
      </c>
      <c r="D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 s="48">
        <f t="shared" ref="E19:AJ19" ca="1" si="36">MAX(0,D19-(IF(SamplesOrEstimateFlag = "Data", INDEX(Samples,RANDBETWEEN(1, TotalCount), 0), RANDBETWEEN(ThroughputLowEstimate,ThroughputHighEstimate))))</f>
        <v>7</v>
      </c>
      <c r="F19" s="48">
        <f t="shared" ca="1" si="36"/>
        <v>7</v>
      </c>
      <c r="G19" s="48">
        <f t="shared" ca="1" si="36"/>
        <v>5</v>
      </c>
      <c r="H19" s="48">
        <f t="shared" ca="1" si="36"/>
        <v>5</v>
      </c>
      <c r="I19" s="48">
        <f t="shared" ca="1" si="36"/>
        <v>2</v>
      </c>
      <c r="J19" s="48">
        <f t="shared" ca="1" si="36"/>
        <v>2</v>
      </c>
      <c r="K19" s="48">
        <f t="shared" ca="1" si="36"/>
        <v>0</v>
      </c>
      <c r="L19" s="48">
        <f t="shared" ca="1" si="36"/>
        <v>0</v>
      </c>
      <c r="M19" s="48">
        <f t="shared" ca="1" si="36"/>
        <v>0</v>
      </c>
      <c r="N19" s="48">
        <f t="shared" ca="1" si="36"/>
        <v>0</v>
      </c>
      <c r="O19" s="48">
        <f t="shared" ca="1" si="36"/>
        <v>0</v>
      </c>
      <c r="P19" s="48">
        <f t="shared" ca="1" si="36"/>
        <v>0</v>
      </c>
      <c r="Q19" s="48">
        <f t="shared" ca="1" si="36"/>
        <v>0</v>
      </c>
      <c r="R19" s="48">
        <f t="shared" ca="1" si="36"/>
        <v>0</v>
      </c>
      <c r="S19" s="48">
        <f t="shared" ca="1" si="36"/>
        <v>0</v>
      </c>
      <c r="T19" s="48">
        <f t="shared" ca="1" si="36"/>
        <v>0</v>
      </c>
      <c r="U19" s="48">
        <f t="shared" ca="1" si="36"/>
        <v>0</v>
      </c>
      <c r="V19" s="48">
        <f t="shared" ca="1" si="36"/>
        <v>0</v>
      </c>
      <c r="W19" s="48">
        <f t="shared" ca="1" si="36"/>
        <v>0</v>
      </c>
      <c r="X19" s="48">
        <f t="shared" ca="1" si="36"/>
        <v>0</v>
      </c>
      <c r="Y19" s="48">
        <f t="shared" ca="1" si="36"/>
        <v>0</v>
      </c>
      <c r="Z19" s="48">
        <f t="shared" ca="1" si="36"/>
        <v>0</v>
      </c>
      <c r="AA19" s="48">
        <f t="shared" ca="1" si="36"/>
        <v>0</v>
      </c>
      <c r="AB19" s="48">
        <f t="shared" ca="1" si="36"/>
        <v>0</v>
      </c>
      <c r="AC19" s="48">
        <f t="shared" ca="1" si="36"/>
        <v>0</v>
      </c>
      <c r="AD19" s="48">
        <f t="shared" ca="1" si="36"/>
        <v>0</v>
      </c>
      <c r="AE19" s="48">
        <f t="shared" ca="1" si="36"/>
        <v>0</v>
      </c>
      <c r="AF19" s="48">
        <f t="shared" ca="1" si="36"/>
        <v>0</v>
      </c>
      <c r="AG19" s="48">
        <f t="shared" ca="1" si="36"/>
        <v>0</v>
      </c>
      <c r="AH19" s="48">
        <f t="shared" ca="1" si="36"/>
        <v>0</v>
      </c>
      <c r="AI19" s="48">
        <f t="shared" ca="1" si="36"/>
        <v>0</v>
      </c>
      <c r="AJ19" s="48">
        <f t="shared" ca="1" si="36"/>
        <v>0</v>
      </c>
      <c r="AK19" s="48">
        <f t="shared" ref="AK19:BD19" ca="1" si="37">MAX(0,AJ19-(IF(SamplesOrEstimateFlag = "Data", INDEX(Samples,RANDBETWEEN(1, TotalCount), 0), RANDBETWEEN(ThroughputLowEstimate,ThroughputHighEstimate))))</f>
        <v>0</v>
      </c>
      <c r="AL19" s="48">
        <f t="shared" ca="1" si="37"/>
        <v>0</v>
      </c>
      <c r="AM19" s="48">
        <f t="shared" ca="1" si="37"/>
        <v>0</v>
      </c>
      <c r="AN19" s="48">
        <f t="shared" ca="1" si="37"/>
        <v>0</v>
      </c>
      <c r="AO19" s="48">
        <f t="shared" ca="1" si="37"/>
        <v>0</v>
      </c>
      <c r="AP19" s="48">
        <f t="shared" ca="1" si="37"/>
        <v>0</v>
      </c>
      <c r="AQ19" s="48">
        <f t="shared" ca="1" si="37"/>
        <v>0</v>
      </c>
      <c r="AR19" s="48">
        <f t="shared" ca="1" si="37"/>
        <v>0</v>
      </c>
      <c r="AS19" s="48">
        <f t="shared" ca="1" si="37"/>
        <v>0</v>
      </c>
      <c r="AT19" s="48">
        <f t="shared" ca="1" si="37"/>
        <v>0</v>
      </c>
      <c r="AU19" s="48">
        <f t="shared" ca="1" si="37"/>
        <v>0</v>
      </c>
      <c r="AV19" s="48">
        <f t="shared" ca="1" si="37"/>
        <v>0</v>
      </c>
      <c r="AW19" s="48">
        <f t="shared" ca="1" si="37"/>
        <v>0</v>
      </c>
      <c r="AX19" s="48">
        <f t="shared" ca="1" si="37"/>
        <v>0</v>
      </c>
      <c r="AY19" s="48">
        <f t="shared" ca="1" si="37"/>
        <v>0</v>
      </c>
      <c r="AZ19" s="48">
        <f t="shared" ca="1" si="37"/>
        <v>0</v>
      </c>
      <c r="BA19" s="48">
        <f t="shared" ca="1" si="37"/>
        <v>0</v>
      </c>
      <c r="BB19" s="48">
        <f t="shared" ca="1" si="37"/>
        <v>0</v>
      </c>
      <c r="BC19" s="48">
        <f t="shared" ca="1" si="37"/>
        <v>0</v>
      </c>
      <c r="BD19" s="48">
        <f t="shared" ca="1" si="37"/>
        <v>0</v>
      </c>
    </row>
    <row r="20" spans="1:56" ht="14.45" x14ac:dyDescent="0.3">
      <c r="A20">
        <v>18</v>
      </c>
      <c r="B20" s="69">
        <f t="shared" ca="1" si="5"/>
        <v>5</v>
      </c>
      <c r="C20" s="70">
        <f t="shared" ca="1" si="2"/>
        <v>42840</v>
      </c>
      <c r="D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0" s="48">
        <f t="shared" ref="E20:AJ20" ca="1" si="38">MAX(0,D20-(IF(SamplesOrEstimateFlag = "Data", INDEX(Samples,RANDBETWEEN(1, TotalCount), 0), RANDBETWEEN(ThroughputLowEstimate,ThroughputHighEstimate))))</f>
        <v>7</v>
      </c>
      <c r="F20" s="48">
        <f t="shared" ca="1" si="38"/>
        <v>7</v>
      </c>
      <c r="G20" s="48">
        <f t="shared" ca="1" si="38"/>
        <v>5</v>
      </c>
      <c r="H20" s="48">
        <f t="shared" ca="1" si="38"/>
        <v>2</v>
      </c>
      <c r="I20" s="48">
        <f t="shared" ca="1" si="38"/>
        <v>0</v>
      </c>
      <c r="J20" s="48">
        <f t="shared" ca="1" si="38"/>
        <v>0</v>
      </c>
      <c r="K20" s="48">
        <f t="shared" ca="1" si="38"/>
        <v>0</v>
      </c>
      <c r="L20" s="48">
        <f t="shared" ca="1" si="38"/>
        <v>0</v>
      </c>
      <c r="M20" s="48">
        <f t="shared" ca="1" si="38"/>
        <v>0</v>
      </c>
      <c r="N20" s="48">
        <f t="shared" ca="1" si="38"/>
        <v>0</v>
      </c>
      <c r="O20" s="48">
        <f t="shared" ca="1" si="38"/>
        <v>0</v>
      </c>
      <c r="P20" s="48">
        <f t="shared" ca="1" si="38"/>
        <v>0</v>
      </c>
      <c r="Q20" s="48">
        <f t="shared" ca="1" si="38"/>
        <v>0</v>
      </c>
      <c r="R20" s="48">
        <f t="shared" ca="1" si="38"/>
        <v>0</v>
      </c>
      <c r="S20" s="48">
        <f t="shared" ca="1" si="38"/>
        <v>0</v>
      </c>
      <c r="T20" s="48">
        <f t="shared" ca="1" si="38"/>
        <v>0</v>
      </c>
      <c r="U20" s="48">
        <f t="shared" ca="1" si="38"/>
        <v>0</v>
      </c>
      <c r="V20" s="48">
        <f t="shared" ca="1" si="38"/>
        <v>0</v>
      </c>
      <c r="W20" s="48">
        <f t="shared" ca="1" si="38"/>
        <v>0</v>
      </c>
      <c r="X20" s="48">
        <f t="shared" ca="1" si="38"/>
        <v>0</v>
      </c>
      <c r="Y20" s="48">
        <f t="shared" ca="1" si="38"/>
        <v>0</v>
      </c>
      <c r="Z20" s="48">
        <f t="shared" ca="1" si="38"/>
        <v>0</v>
      </c>
      <c r="AA20" s="48">
        <f t="shared" ca="1" si="38"/>
        <v>0</v>
      </c>
      <c r="AB20" s="48">
        <f t="shared" ca="1" si="38"/>
        <v>0</v>
      </c>
      <c r="AC20" s="48">
        <f t="shared" ca="1" si="38"/>
        <v>0</v>
      </c>
      <c r="AD20" s="48">
        <f t="shared" ca="1" si="38"/>
        <v>0</v>
      </c>
      <c r="AE20" s="48">
        <f t="shared" ca="1" si="38"/>
        <v>0</v>
      </c>
      <c r="AF20" s="48">
        <f t="shared" ca="1" si="38"/>
        <v>0</v>
      </c>
      <c r="AG20" s="48">
        <f t="shared" ca="1" si="38"/>
        <v>0</v>
      </c>
      <c r="AH20" s="48">
        <f t="shared" ca="1" si="38"/>
        <v>0</v>
      </c>
      <c r="AI20" s="48">
        <f t="shared" ca="1" si="38"/>
        <v>0</v>
      </c>
      <c r="AJ20" s="48">
        <f t="shared" ca="1" si="38"/>
        <v>0</v>
      </c>
      <c r="AK20" s="48">
        <f t="shared" ref="AK20:BD20" ca="1" si="39">MAX(0,AJ20-(IF(SamplesOrEstimateFlag = "Data", INDEX(Samples,RANDBETWEEN(1, TotalCount), 0), RANDBETWEEN(ThroughputLowEstimate,ThroughputHighEstimate))))</f>
        <v>0</v>
      </c>
      <c r="AL20" s="48">
        <f t="shared" ca="1" si="39"/>
        <v>0</v>
      </c>
      <c r="AM20" s="48">
        <f t="shared" ca="1" si="39"/>
        <v>0</v>
      </c>
      <c r="AN20" s="48">
        <f t="shared" ca="1" si="39"/>
        <v>0</v>
      </c>
      <c r="AO20" s="48">
        <f t="shared" ca="1" si="39"/>
        <v>0</v>
      </c>
      <c r="AP20" s="48">
        <f t="shared" ca="1" si="39"/>
        <v>0</v>
      </c>
      <c r="AQ20" s="48">
        <f t="shared" ca="1" si="39"/>
        <v>0</v>
      </c>
      <c r="AR20" s="48">
        <f t="shared" ca="1" si="39"/>
        <v>0</v>
      </c>
      <c r="AS20" s="48">
        <f t="shared" ca="1" si="39"/>
        <v>0</v>
      </c>
      <c r="AT20" s="48">
        <f t="shared" ca="1" si="39"/>
        <v>0</v>
      </c>
      <c r="AU20" s="48">
        <f t="shared" ca="1" si="39"/>
        <v>0</v>
      </c>
      <c r="AV20" s="48">
        <f t="shared" ca="1" si="39"/>
        <v>0</v>
      </c>
      <c r="AW20" s="48">
        <f t="shared" ca="1" si="39"/>
        <v>0</v>
      </c>
      <c r="AX20" s="48">
        <f t="shared" ca="1" si="39"/>
        <v>0</v>
      </c>
      <c r="AY20" s="48">
        <f t="shared" ca="1" si="39"/>
        <v>0</v>
      </c>
      <c r="AZ20" s="48">
        <f t="shared" ca="1" si="39"/>
        <v>0</v>
      </c>
      <c r="BA20" s="48">
        <f t="shared" ca="1" si="39"/>
        <v>0</v>
      </c>
      <c r="BB20" s="48">
        <f t="shared" ca="1" si="39"/>
        <v>0</v>
      </c>
      <c r="BC20" s="48">
        <f t="shared" ca="1" si="39"/>
        <v>0</v>
      </c>
      <c r="BD20" s="48">
        <f t="shared" ca="1" si="39"/>
        <v>0</v>
      </c>
    </row>
    <row r="21" spans="1:56" ht="14.45" x14ac:dyDescent="0.3">
      <c r="A21">
        <v>19</v>
      </c>
      <c r="B21" s="69">
        <f t="shared" ca="1" si="5"/>
        <v>10</v>
      </c>
      <c r="C21" s="70">
        <f t="shared" ca="1" si="2"/>
        <v>42875</v>
      </c>
      <c r="D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 s="48">
        <f t="shared" ref="E21:AJ21" ca="1" si="40">MAX(0,D21-(IF(SamplesOrEstimateFlag = "Data", INDEX(Samples,RANDBETWEEN(1, TotalCount), 0), RANDBETWEEN(ThroughputLowEstimate,ThroughputHighEstimate))))</f>
        <v>9</v>
      </c>
      <c r="F21" s="48">
        <f t="shared" ca="1" si="40"/>
        <v>7</v>
      </c>
      <c r="G21" s="48">
        <f t="shared" ca="1" si="40"/>
        <v>7</v>
      </c>
      <c r="H21" s="48">
        <f t="shared" ca="1" si="40"/>
        <v>7</v>
      </c>
      <c r="I21" s="48">
        <f t="shared" ca="1" si="40"/>
        <v>7</v>
      </c>
      <c r="J21" s="48">
        <f t="shared" ca="1" si="40"/>
        <v>5</v>
      </c>
      <c r="K21" s="48">
        <f t="shared" ca="1" si="40"/>
        <v>3</v>
      </c>
      <c r="L21" s="48">
        <f t="shared" ca="1" si="40"/>
        <v>3</v>
      </c>
      <c r="M21" s="48">
        <f t="shared" ca="1" si="40"/>
        <v>3</v>
      </c>
      <c r="N21" s="48">
        <f t="shared" ca="1" si="40"/>
        <v>0</v>
      </c>
      <c r="O21" s="48">
        <f t="shared" ca="1" si="40"/>
        <v>0</v>
      </c>
      <c r="P21" s="48">
        <f t="shared" ca="1" si="40"/>
        <v>0</v>
      </c>
      <c r="Q21" s="48">
        <f t="shared" ca="1" si="40"/>
        <v>0</v>
      </c>
      <c r="R21" s="48">
        <f t="shared" ca="1" si="40"/>
        <v>0</v>
      </c>
      <c r="S21" s="48">
        <f t="shared" ca="1" si="40"/>
        <v>0</v>
      </c>
      <c r="T21" s="48">
        <f t="shared" ca="1" si="40"/>
        <v>0</v>
      </c>
      <c r="U21" s="48">
        <f t="shared" ca="1" si="40"/>
        <v>0</v>
      </c>
      <c r="V21" s="48">
        <f t="shared" ca="1" si="40"/>
        <v>0</v>
      </c>
      <c r="W21" s="48">
        <f t="shared" ca="1" si="40"/>
        <v>0</v>
      </c>
      <c r="X21" s="48">
        <f t="shared" ca="1" si="40"/>
        <v>0</v>
      </c>
      <c r="Y21" s="48">
        <f t="shared" ca="1" si="40"/>
        <v>0</v>
      </c>
      <c r="Z21" s="48">
        <f t="shared" ca="1" si="40"/>
        <v>0</v>
      </c>
      <c r="AA21" s="48">
        <f t="shared" ca="1" si="40"/>
        <v>0</v>
      </c>
      <c r="AB21" s="48">
        <f t="shared" ca="1" si="40"/>
        <v>0</v>
      </c>
      <c r="AC21" s="48">
        <f t="shared" ca="1" si="40"/>
        <v>0</v>
      </c>
      <c r="AD21" s="48">
        <f t="shared" ca="1" si="40"/>
        <v>0</v>
      </c>
      <c r="AE21" s="48">
        <f t="shared" ca="1" si="40"/>
        <v>0</v>
      </c>
      <c r="AF21" s="48">
        <f t="shared" ca="1" si="40"/>
        <v>0</v>
      </c>
      <c r="AG21" s="48">
        <f t="shared" ca="1" si="40"/>
        <v>0</v>
      </c>
      <c r="AH21" s="48">
        <f t="shared" ca="1" si="40"/>
        <v>0</v>
      </c>
      <c r="AI21" s="48">
        <f t="shared" ca="1" si="40"/>
        <v>0</v>
      </c>
      <c r="AJ21" s="48">
        <f t="shared" ca="1" si="40"/>
        <v>0</v>
      </c>
      <c r="AK21" s="48">
        <f t="shared" ref="AK21:BD21" ca="1" si="41">MAX(0,AJ21-(IF(SamplesOrEstimateFlag = "Data", INDEX(Samples,RANDBETWEEN(1, TotalCount), 0), RANDBETWEEN(ThroughputLowEstimate,ThroughputHighEstimate))))</f>
        <v>0</v>
      </c>
      <c r="AL21" s="48">
        <f t="shared" ca="1" si="41"/>
        <v>0</v>
      </c>
      <c r="AM21" s="48">
        <f t="shared" ca="1" si="41"/>
        <v>0</v>
      </c>
      <c r="AN21" s="48">
        <f t="shared" ca="1" si="41"/>
        <v>0</v>
      </c>
      <c r="AO21" s="48">
        <f t="shared" ca="1" si="41"/>
        <v>0</v>
      </c>
      <c r="AP21" s="48">
        <f t="shared" ca="1" si="41"/>
        <v>0</v>
      </c>
      <c r="AQ21" s="48">
        <f t="shared" ca="1" si="41"/>
        <v>0</v>
      </c>
      <c r="AR21" s="48">
        <f t="shared" ca="1" si="41"/>
        <v>0</v>
      </c>
      <c r="AS21" s="48">
        <f t="shared" ca="1" si="41"/>
        <v>0</v>
      </c>
      <c r="AT21" s="48">
        <f t="shared" ca="1" si="41"/>
        <v>0</v>
      </c>
      <c r="AU21" s="48">
        <f t="shared" ca="1" si="41"/>
        <v>0</v>
      </c>
      <c r="AV21" s="48">
        <f t="shared" ca="1" si="41"/>
        <v>0</v>
      </c>
      <c r="AW21" s="48">
        <f t="shared" ca="1" si="41"/>
        <v>0</v>
      </c>
      <c r="AX21" s="48">
        <f t="shared" ca="1" si="41"/>
        <v>0</v>
      </c>
      <c r="AY21" s="48">
        <f t="shared" ca="1" si="41"/>
        <v>0</v>
      </c>
      <c r="AZ21" s="48">
        <f t="shared" ca="1" si="41"/>
        <v>0</v>
      </c>
      <c r="BA21" s="48">
        <f t="shared" ca="1" si="41"/>
        <v>0</v>
      </c>
      <c r="BB21" s="48">
        <f t="shared" ca="1" si="41"/>
        <v>0</v>
      </c>
      <c r="BC21" s="48">
        <f t="shared" ca="1" si="41"/>
        <v>0</v>
      </c>
      <c r="BD21" s="48">
        <f t="shared" ca="1" si="41"/>
        <v>0</v>
      </c>
    </row>
    <row r="22" spans="1:56" ht="14.45" x14ac:dyDescent="0.3">
      <c r="A22">
        <v>20</v>
      </c>
      <c r="B22" s="69">
        <f t="shared" ca="1" si="5"/>
        <v>6</v>
      </c>
      <c r="C22" s="70">
        <f t="shared" ca="1" si="2"/>
        <v>42847</v>
      </c>
      <c r="D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 s="48">
        <f t="shared" ref="E22:AJ22" ca="1" si="42">MAX(0,D22-(IF(SamplesOrEstimateFlag = "Data", INDEX(Samples,RANDBETWEEN(1, TotalCount), 0), RANDBETWEEN(ThroughputLowEstimate,ThroughputHighEstimate))))</f>
        <v>9</v>
      </c>
      <c r="F22" s="48">
        <f t="shared" ca="1" si="42"/>
        <v>9</v>
      </c>
      <c r="G22" s="48">
        <f t="shared" ca="1" si="42"/>
        <v>7</v>
      </c>
      <c r="H22" s="48">
        <f t="shared" ca="1" si="42"/>
        <v>5</v>
      </c>
      <c r="I22" s="48">
        <f t="shared" ca="1" si="42"/>
        <v>2</v>
      </c>
      <c r="J22" s="48">
        <f t="shared" ca="1" si="42"/>
        <v>0</v>
      </c>
      <c r="K22" s="48">
        <f t="shared" ca="1" si="42"/>
        <v>0</v>
      </c>
      <c r="L22" s="48">
        <f t="shared" ca="1" si="42"/>
        <v>0</v>
      </c>
      <c r="M22" s="48">
        <f t="shared" ca="1" si="42"/>
        <v>0</v>
      </c>
      <c r="N22" s="48">
        <f t="shared" ca="1" si="42"/>
        <v>0</v>
      </c>
      <c r="O22" s="48">
        <f t="shared" ca="1" si="42"/>
        <v>0</v>
      </c>
      <c r="P22" s="48">
        <f t="shared" ca="1" si="42"/>
        <v>0</v>
      </c>
      <c r="Q22" s="48">
        <f t="shared" ca="1" si="42"/>
        <v>0</v>
      </c>
      <c r="R22" s="48">
        <f t="shared" ca="1" si="42"/>
        <v>0</v>
      </c>
      <c r="S22" s="48">
        <f t="shared" ca="1" si="42"/>
        <v>0</v>
      </c>
      <c r="T22" s="48">
        <f t="shared" ca="1" si="42"/>
        <v>0</v>
      </c>
      <c r="U22" s="48">
        <f t="shared" ca="1" si="42"/>
        <v>0</v>
      </c>
      <c r="V22" s="48">
        <f t="shared" ca="1" si="42"/>
        <v>0</v>
      </c>
      <c r="W22" s="48">
        <f t="shared" ca="1" si="42"/>
        <v>0</v>
      </c>
      <c r="X22" s="48">
        <f t="shared" ca="1" si="42"/>
        <v>0</v>
      </c>
      <c r="Y22" s="48">
        <f t="shared" ca="1" si="42"/>
        <v>0</v>
      </c>
      <c r="Z22" s="48">
        <f t="shared" ca="1" si="42"/>
        <v>0</v>
      </c>
      <c r="AA22" s="48">
        <f t="shared" ca="1" si="42"/>
        <v>0</v>
      </c>
      <c r="AB22" s="48">
        <f t="shared" ca="1" si="42"/>
        <v>0</v>
      </c>
      <c r="AC22" s="48">
        <f t="shared" ca="1" si="42"/>
        <v>0</v>
      </c>
      <c r="AD22" s="48">
        <f t="shared" ca="1" si="42"/>
        <v>0</v>
      </c>
      <c r="AE22" s="48">
        <f t="shared" ca="1" si="42"/>
        <v>0</v>
      </c>
      <c r="AF22" s="48">
        <f t="shared" ca="1" si="42"/>
        <v>0</v>
      </c>
      <c r="AG22" s="48">
        <f t="shared" ca="1" si="42"/>
        <v>0</v>
      </c>
      <c r="AH22" s="48">
        <f t="shared" ca="1" si="42"/>
        <v>0</v>
      </c>
      <c r="AI22" s="48">
        <f t="shared" ca="1" si="42"/>
        <v>0</v>
      </c>
      <c r="AJ22" s="48">
        <f t="shared" ca="1" si="42"/>
        <v>0</v>
      </c>
      <c r="AK22" s="48">
        <f t="shared" ref="AK22:BD22" ca="1" si="43">MAX(0,AJ22-(IF(SamplesOrEstimateFlag = "Data", INDEX(Samples,RANDBETWEEN(1, TotalCount), 0), RANDBETWEEN(ThroughputLowEstimate,ThroughputHighEstimate))))</f>
        <v>0</v>
      </c>
      <c r="AL22" s="48">
        <f t="shared" ca="1" si="43"/>
        <v>0</v>
      </c>
      <c r="AM22" s="48">
        <f t="shared" ca="1" si="43"/>
        <v>0</v>
      </c>
      <c r="AN22" s="48">
        <f t="shared" ca="1" si="43"/>
        <v>0</v>
      </c>
      <c r="AO22" s="48">
        <f t="shared" ca="1" si="43"/>
        <v>0</v>
      </c>
      <c r="AP22" s="48">
        <f t="shared" ca="1" si="43"/>
        <v>0</v>
      </c>
      <c r="AQ22" s="48">
        <f t="shared" ca="1" si="43"/>
        <v>0</v>
      </c>
      <c r="AR22" s="48">
        <f t="shared" ca="1" si="43"/>
        <v>0</v>
      </c>
      <c r="AS22" s="48">
        <f t="shared" ca="1" si="43"/>
        <v>0</v>
      </c>
      <c r="AT22" s="48">
        <f t="shared" ca="1" si="43"/>
        <v>0</v>
      </c>
      <c r="AU22" s="48">
        <f t="shared" ca="1" si="43"/>
        <v>0</v>
      </c>
      <c r="AV22" s="48">
        <f t="shared" ca="1" si="43"/>
        <v>0</v>
      </c>
      <c r="AW22" s="48">
        <f t="shared" ca="1" si="43"/>
        <v>0</v>
      </c>
      <c r="AX22" s="48">
        <f t="shared" ca="1" si="43"/>
        <v>0</v>
      </c>
      <c r="AY22" s="48">
        <f t="shared" ca="1" si="43"/>
        <v>0</v>
      </c>
      <c r="AZ22" s="48">
        <f t="shared" ca="1" si="43"/>
        <v>0</v>
      </c>
      <c r="BA22" s="48">
        <f t="shared" ca="1" si="43"/>
        <v>0</v>
      </c>
      <c r="BB22" s="48">
        <f t="shared" ca="1" si="43"/>
        <v>0</v>
      </c>
      <c r="BC22" s="48">
        <f t="shared" ca="1" si="43"/>
        <v>0</v>
      </c>
      <c r="BD22" s="48">
        <f t="shared" ca="1" si="43"/>
        <v>0</v>
      </c>
    </row>
    <row r="23" spans="1:56" ht="14.45" x14ac:dyDescent="0.3">
      <c r="A23">
        <v>21</v>
      </c>
      <c r="B23" s="69">
        <f t="shared" ca="1" si="5"/>
        <v>5</v>
      </c>
      <c r="C23" s="70">
        <f t="shared" ca="1" si="2"/>
        <v>42840</v>
      </c>
      <c r="D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 s="48">
        <f t="shared" ref="E23:AJ23" ca="1" si="44">MAX(0,D23-(IF(SamplesOrEstimateFlag = "Data", INDEX(Samples,RANDBETWEEN(1, TotalCount), 0), RANDBETWEEN(ThroughputLowEstimate,ThroughputHighEstimate))))</f>
        <v>8</v>
      </c>
      <c r="F23" s="48">
        <f t="shared" ca="1" si="44"/>
        <v>8</v>
      </c>
      <c r="G23" s="48">
        <f t="shared" ca="1" si="44"/>
        <v>5</v>
      </c>
      <c r="H23" s="48">
        <f t="shared" ca="1" si="44"/>
        <v>3</v>
      </c>
      <c r="I23" s="48">
        <f t="shared" ca="1" si="44"/>
        <v>0</v>
      </c>
      <c r="J23" s="48">
        <f t="shared" ca="1" si="44"/>
        <v>0</v>
      </c>
      <c r="K23" s="48">
        <f t="shared" ca="1" si="44"/>
        <v>0</v>
      </c>
      <c r="L23" s="48">
        <f t="shared" ca="1" si="44"/>
        <v>0</v>
      </c>
      <c r="M23" s="48">
        <f t="shared" ca="1" si="44"/>
        <v>0</v>
      </c>
      <c r="N23" s="48">
        <f t="shared" ca="1" si="44"/>
        <v>0</v>
      </c>
      <c r="O23" s="48">
        <f t="shared" ca="1" si="44"/>
        <v>0</v>
      </c>
      <c r="P23" s="48">
        <f t="shared" ca="1" si="44"/>
        <v>0</v>
      </c>
      <c r="Q23" s="48">
        <f t="shared" ca="1" si="44"/>
        <v>0</v>
      </c>
      <c r="R23" s="48">
        <f t="shared" ca="1" si="44"/>
        <v>0</v>
      </c>
      <c r="S23" s="48">
        <f t="shared" ca="1" si="44"/>
        <v>0</v>
      </c>
      <c r="T23" s="48">
        <f t="shared" ca="1" si="44"/>
        <v>0</v>
      </c>
      <c r="U23" s="48">
        <f t="shared" ca="1" si="44"/>
        <v>0</v>
      </c>
      <c r="V23" s="48">
        <f t="shared" ca="1" si="44"/>
        <v>0</v>
      </c>
      <c r="W23" s="48">
        <f t="shared" ca="1" si="44"/>
        <v>0</v>
      </c>
      <c r="X23" s="48">
        <f t="shared" ca="1" si="44"/>
        <v>0</v>
      </c>
      <c r="Y23" s="48">
        <f t="shared" ca="1" si="44"/>
        <v>0</v>
      </c>
      <c r="Z23" s="48">
        <f t="shared" ca="1" si="44"/>
        <v>0</v>
      </c>
      <c r="AA23" s="48">
        <f t="shared" ca="1" si="44"/>
        <v>0</v>
      </c>
      <c r="AB23" s="48">
        <f t="shared" ca="1" si="44"/>
        <v>0</v>
      </c>
      <c r="AC23" s="48">
        <f t="shared" ca="1" si="44"/>
        <v>0</v>
      </c>
      <c r="AD23" s="48">
        <f t="shared" ca="1" si="44"/>
        <v>0</v>
      </c>
      <c r="AE23" s="48">
        <f t="shared" ca="1" si="44"/>
        <v>0</v>
      </c>
      <c r="AF23" s="48">
        <f t="shared" ca="1" si="44"/>
        <v>0</v>
      </c>
      <c r="AG23" s="48">
        <f t="shared" ca="1" si="44"/>
        <v>0</v>
      </c>
      <c r="AH23" s="48">
        <f t="shared" ca="1" si="44"/>
        <v>0</v>
      </c>
      <c r="AI23" s="48">
        <f t="shared" ca="1" si="44"/>
        <v>0</v>
      </c>
      <c r="AJ23" s="48">
        <f t="shared" ca="1" si="44"/>
        <v>0</v>
      </c>
      <c r="AK23" s="48">
        <f t="shared" ref="AK23:BD23" ca="1" si="45">MAX(0,AJ23-(IF(SamplesOrEstimateFlag = "Data", INDEX(Samples,RANDBETWEEN(1, TotalCount), 0), RANDBETWEEN(ThroughputLowEstimate,ThroughputHighEstimate))))</f>
        <v>0</v>
      </c>
      <c r="AL23" s="48">
        <f t="shared" ca="1" si="45"/>
        <v>0</v>
      </c>
      <c r="AM23" s="48">
        <f t="shared" ca="1" si="45"/>
        <v>0</v>
      </c>
      <c r="AN23" s="48">
        <f t="shared" ca="1" si="45"/>
        <v>0</v>
      </c>
      <c r="AO23" s="48">
        <f t="shared" ca="1" si="45"/>
        <v>0</v>
      </c>
      <c r="AP23" s="48">
        <f t="shared" ca="1" si="45"/>
        <v>0</v>
      </c>
      <c r="AQ23" s="48">
        <f t="shared" ca="1" si="45"/>
        <v>0</v>
      </c>
      <c r="AR23" s="48">
        <f t="shared" ca="1" si="45"/>
        <v>0</v>
      </c>
      <c r="AS23" s="48">
        <f t="shared" ca="1" si="45"/>
        <v>0</v>
      </c>
      <c r="AT23" s="48">
        <f t="shared" ca="1" si="45"/>
        <v>0</v>
      </c>
      <c r="AU23" s="48">
        <f t="shared" ca="1" si="45"/>
        <v>0</v>
      </c>
      <c r="AV23" s="48">
        <f t="shared" ca="1" si="45"/>
        <v>0</v>
      </c>
      <c r="AW23" s="48">
        <f t="shared" ca="1" si="45"/>
        <v>0</v>
      </c>
      <c r="AX23" s="48">
        <f t="shared" ca="1" si="45"/>
        <v>0</v>
      </c>
      <c r="AY23" s="48">
        <f t="shared" ca="1" si="45"/>
        <v>0</v>
      </c>
      <c r="AZ23" s="48">
        <f t="shared" ca="1" si="45"/>
        <v>0</v>
      </c>
      <c r="BA23" s="48">
        <f t="shared" ca="1" si="45"/>
        <v>0</v>
      </c>
      <c r="BB23" s="48">
        <f t="shared" ca="1" si="45"/>
        <v>0</v>
      </c>
      <c r="BC23" s="48">
        <f t="shared" ca="1" si="45"/>
        <v>0</v>
      </c>
      <c r="BD23" s="48">
        <f t="shared" ca="1" si="45"/>
        <v>0</v>
      </c>
    </row>
    <row r="24" spans="1:56" ht="14.45" x14ac:dyDescent="0.3">
      <c r="A24">
        <v>22</v>
      </c>
      <c r="B24" s="69">
        <f t="shared" ca="1" si="5"/>
        <v>11</v>
      </c>
      <c r="C24" s="70">
        <f t="shared" ca="1" si="2"/>
        <v>42882</v>
      </c>
      <c r="D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 s="48">
        <f t="shared" ref="E24:AJ24" ca="1" si="46">MAX(0,D24-(IF(SamplesOrEstimateFlag = "Data", INDEX(Samples,RANDBETWEEN(1, TotalCount), 0), RANDBETWEEN(ThroughputLowEstimate,ThroughputHighEstimate))))</f>
        <v>13</v>
      </c>
      <c r="F24" s="48">
        <f t="shared" ca="1" si="46"/>
        <v>13</v>
      </c>
      <c r="G24" s="48">
        <f t="shared" ca="1" si="46"/>
        <v>10</v>
      </c>
      <c r="H24" s="48">
        <f t="shared" ca="1" si="46"/>
        <v>8</v>
      </c>
      <c r="I24" s="48">
        <f t="shared" ca="1" si="46"/>
        <v>6</v>
      </c>
      <c r="J24" s="48">
        <f t="shared" ca="1" si="46"/>
        <v>6</v>
      </c>
      <c r="K24" s="48">
        <f t="shared" ca="1" si="46"/>
        <v>4</v>
      </c>
      <c r="L24" s="48">
        <f t="shared" ca="1" si="46"/>
        <v>4</v>
      </c>
      <c r="M24" s="48">
        <f t="shared" ca="1" si="46"/>
        <v>2</v>
      </c>
      <c r="N24" s="48">
        <f t="shared" ca="1" si="46"/>
        <v>2</v>
      </c>
      <c r="O24" s="48">
        <f t="shared" ca="1" si="46"/>
        <v>0</v>
      </c>
      <c r="P24" s="48">
        <f t="shared" ca="1" si="46"/>
        <v>0</v>
      </c>
      <c r="Q24" s="48">
        <f t="shared" ca="1" si="46"/>
        <v>0</v>
      </c>
      <c r="R24" s="48">
        <f t="shared" ca="1" si="46"/>
        <v>0</v>
      </c>
      <c r="S24" s="48">
        <f t="shared" ca="1" si="46"/>
        <v>0</v>
      </c>
      <c r="T24" s="48">
        <f t="shared" ca="1" si="46"/>
        <v>0</v>
      </c>
      <c r="U24" s="48">
        <f t="shared" ca="1" si="46"/>
        <v>0</v>
      </c>
      <c r="V24" s="48">
        <f t="shared" ca="1" si="46"/>
        <v>0</v>
      </c>
      <c r="W24" s="48">
        <f t="shared" ca="1" si="46"/>
        <v>0</v>
      </c>
      <c r="X24" s="48">
        <f t="shared" ca="1" si="46"/>
        <v>0</v>
      </c>
      <c r="Y24" s="48">
        <f t="shared" ca="1" si="46"/>
        <v>0</v>
      </c>
      <c r="Z24" s="48">
        <f t="shared" ca="1" si="46"/>
        <v>0</v>
      </c>
      <c r="AA24" s="48">
        <f t="shared" ca="1" si="46"/>
        <v>0</v>
      </c>
      <c r="AB24" s="48">
        <f t="shared" ca="1" si="46"/>
        <v>0</v>
      </c>
      <c r="AC24" s="48">
        <f t="shared" ca="1" si="46"/>
        <v>0</v>
      </c>
      <c r="AD24" s="48">
        <f t="shared" ca="1" si="46"/>
        <v>0</v>
      </c>
      <c r="AE24" s="48">
        <f t="shared" ca="1" si="46"/>
        <v>0</v>
      </c>
      <c r="AF24" s="48">
        <f t="shared" ca="1" si="46"/>
        <v>0</v>
      </c>
      <c r="AG24" s="48">
        <f t="shared" ca="1" si="46"/>
        <v>0</v>
      </c>
      <c r="AH24" s="48">
        <f t="shared" ca="1" si="46"/>
        <v>0</v>
      </c>
      <c r="AI24" s="48">
        <f t="shared" ca="1" si="46"/>
        <v>0</v>
      </c>
      <c r="AJ24" s="48">
        <f t="shared" ca="1" si="46"/>
        <v>0</v>
      </c>
      <c r="AK24" s="48">
        <f t="shared" ref="AK24:BD24" ca="1" si="47">MAX(0,AJ24-(IF(SamplesOrEstimateFlag = "Data", INDEX(Samples,RANDBETWEEN(1, TotalCount), 0), RANDBETWEEN(ThroughputLowEstimate,ThroughputHighEstimate))))</f>
        <v>0</v>
      </c>
      <c r="AL24" s="48">
        <f t="shared" ca="1" si="47"/>
        <v>0</v>
      </c>
      <c r="AM24" s="48">
        <f t="shared" ca="1" si="47"/>
        <v>0</v>
      </c>
      <c r="AN24" s="48">
        <f t="shared" ca="1" si="47"/>
        <v>0</v>
      </c>
      <c r="AO24" s="48">
        <f t="shared" ca="1" si="47"/>
        <v>0</v>
      </c>
      <c r="AP24" s="48">
        <f t="shared" ca="1" si="47"/>
        <v>0</v>
      </c>
      <c r="AQ24" s="48">
        <f t="shared" ca="1" si="47"/>
        <v>0</v>
      </c>
      <c r="AR24" s="48">
        <f t="shared" ca="1" si="47"/>
        <v>0</v>
      </c>
      <c r="AS24" s="48">
        <f t="shared" ca="1" si="47"/>
        <v>0</v>
      </c>
      <c r="AT24" s="48">
        <f t="shared" ca="1" si="47"/>
        <v>0</v>
      </c>
      <c r="AU24" s="48">
        <f t="shared" ca="1" si="47"/>
        <v>0</v>
      </c>
      <c r="AV24" s="48">
        <f t="shared" ca="1" si="47"/>
        <v>0</v>
      </c>
      <c r="AW24" s="48">
        <f t="shared" ca="1" si="47"/>
        <v>0</v>
      </c>
      <c r="AX24" s="48">
        <f t="shared" ca="1" si="47"/>
        <v>0</v>
      </c>
      <c r="AY24" s="48">
        <f t="shared" ca="1" si="47"/>
        <v>0</v>
      </c>
      <c r="AZ24" s="48">
        <f t="shared" ca="1" si="47"/>
        <v>0</v>
      </c>
      <c r="BA24" s="48">
        <f t="shared" ca="1" si="47"/>
        <v>0</v>
      </c>
      <c r="BB24" s="48">
        <f t="shared" ca="1" si="47"/>
        <v>0</v>
      </c>
      <c r="BC24" s="48">
        <f t="shared" ca="1" si="47"/>
        <v>0</v>
      </c>
      <c r="BD24" s="48">
        <f t="shared" ca="1" si="47"/>
        <v>0</v>
      </c>
    </row>
    <row r="25" spans="1:56" x14ac:dyDescent="0.25">
      <c r="A25">
        <v>23</v>
      </c>
      <c r="B25" s="69">
        <f t="shared" ca="1" si="5"/>
        <v>3</v>
      </c>
      <c r="C25" s="70">
        <f t="shared" ca="1" si="2"/>
        <v>42826</v>
      </c>
      <c r="D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 s="48">
        <f t="shared" ref="E25:AJ25" ca="1" si="48">MAX(0,D25-(IF(SamplesOrEstimateFlag = "Data", INDEX(Samples,RANDBETWEEN(1, TotalCount), 0), RANDBETWEEN(ThroughputLowEstimate,ThroughputHighEstimate))))</f>
        <v>6</v>
      </c>
      <c r="F25" s="48">
        <f t="shared" ca="1" si="48"/>
        <v>3</v>
      </c>
      <c r="G25" s="48">
        <f t="shared" ca="1" si="48"/>
        <v>0</v>
      </c>
      <c r="H25" s="48">
        <f t="shared" ca="1" si="48"/>
        <v>0</v>
      </c>
      <c r="I25" s="48">
        <f t="shared" ca="1" si="48"/>
        <v>0</v>
      </c>
      <c r="J25" s="48">
        <f t="shared" ca="1" si="48"/>
        <v>0</v>
      </c>
      <c r="K25" s="48">
        <f t="shared" ca="1" si="48"/>
        <v>0</v>
      </c>
      <c r="L25" s="48">
        <f t="shared" ca="1" si="48"/>
        <v>0</v>
      </c>
      <c r="M25" s="48">
        <f t="shared" ca="1" si="48"/>
        <v>0</v>
      </c>
      <c r="N25" s="48">
        <f t="shared" ca="1" si="48"/>
        <v>0</v>
      </c>
      <c r="O25" s="48">
        <f t="shared" ca="1" si="48"/>
        <v>0</v>
      </c>
      <c r="P25" s="48">
        <f t="shared" ca="1" si="48"/>
        <v>0</v>
      </c>
      <c r="Q25" s="48">
        <f t="shared" ca="1" si="48"/>
        <v>0</v>
      </c>
      <c r="R25" s="48">
        <f t="shared" ca="1" si="48"/>
        <v>0</v>
      </c>
      <c r="S25" s="48">
        <f t="shared" ca="1" si="48"/>
        <v>0</v>
      </c>
      <c r="T25" s="48">
        <f t="shared" ca="1" si="48"/>
        <v>0</v>
      </c>
      <c r="U25" s="48">
        <f t="shared" ca="1" si="48"/>
        <v>0</v>
      </c>
      <c r="V25" s="48">
        <f t="shared" ca="1" si="48"/>
        <v>0</v>
      </c>
      <c r="W25" s="48">
        <f t="shared" ca="1" si="48"/>
        <v>0</v>
      </c>
      <c r="X25" s="48">
        <f t="shared" ca="1" si="48"/>
        <v>0</v>
      </c>
      <c r="Y25" s="48">
        <f t="shared" ca="1" si="48"/>
        <v>0</v>
      </c>
      <c r="Z25" s="48">
        <f t="shared" ca="1" si="48"/>
        <v>0</v>
      </c>
      <c r="AA25" s="48">
        <f t="shared" ca="1" si="48"/>
        <v>0</v>
      </c>
      <c r="AB25" s="48">
        <f t="shared" ca="1" si="48"/>
        <v>0</v>
      </c>
      <c r="AC25" s="48">
        <f t="shared" ca="1" si="48"/>
        <v>0</v>
      </c>
      <c r="AD25" s="48">
        <f t="shared" ca="1" si="48"/>
        <v>0</v>
      </c>
      <c r="AE25" s="48">
        <f t="shared" ca="1" si="48"/>
        <v>0</v>
      </c>
      <c r="AF25" s="48">
        <f t="shared" ca="1" si="48"/>
        <v>0</v>
      </c>
      <c r="AG25" s="48">
        <f t="shared" ca="1" si="48"/>
        <v>0</v>
      </c>
      <c r="AH25" s="48">
        <f t="shared" ca="1" si="48"/>
        <v>0</v>
      </c>
      <c r="AI25" s="48">
        <f t="shared" ca="1" si="48"/>
        <v>0</v>
      </c>
      <c r="AJ25" s="48">
        <f t="shared" ca="1" si="48"/>
        <v>0</v>
      </c>
      <c r="AK25" s="48">
        <f t="shared" ref="AK25:BD25" ca="1" si="49">MAX(0,AJ25-(IF(SamplesOrEstimateFlag = "Data", INDEX(Samples,RANDBETWEEN(1, TotalCount), 0), RANDBETWEEN(ThroughputLowEstimate,ThroughputHighEstimate))))</f>
        <v>0</v>
      </c>
      <c r="AL25" s="48">
        <f t="shared" ca="1" si="49"/>
        <v>0</v>
      </c>
      <c r="AM25" s="48">
        <f t="shared" ca="1" si="49"/>
        <v>0</v>
      </c>
      <c r="AN25" s="48">
        <f t="shared" ca="1" si="49"/>
        <v>0</v>
      </c>
      <c r="AO25" s="48">
        <f t="shared" ca="1" si="49"/>
        <v>0</v>
      </c>
      <c r="AP25" s="48">
        <f t="shared" ca="1" si="49"/>
        <v>0</v>
      </c>
      <c r="AQ25" s="48">
        <f t="shared" ca="1" si="49"/>
        <v>0</v>
      </c>
      <c r="AR25" s="48">
        <f t="shared" ca="1" si="49"/>
        <v>0</v>
      </c>
      <c r="AS25" s="48">
        <f t="shared" ca="1" si="49"/>
        <v>0</v>
      </c>
      <c r="AT25" s="48">
        <f t="shared" ca="1" si="49"/>
        <v>0</v>
      </c>
      <c r="AU25" s="48">
        <f t="shared" ca="1" si="49"/>
        <v>0</v>
      </c>
      <c r="AV25" s="48">
        <f t="shared" ca="1" si="49"/>
        <v>0</v>
      </c>
      <c r="AW25" s="48">
        <f t="shared" ca="1" si="49"/>
        <v>0</v>
      </c>
      <c r="AX25" s="48">
        <f t="shared" ca="1" si="49"/>
        <v>0</v>
      </c>
      <c r="AY25" s="48">
        <f t="shared" ca="1" si="49"/>
        <v>0</v>
      </c>
      <c r="AZ25" s="48">
        <f t="shared" ca="1" si="49"/>
        <v>0</v>
      </c>
      <c r="BA25" s="48">
        <f t="shared" ca="1" si="49"/>
        <v>0</v>
      </c>
      <c r="BB25" s="48">
        <f t="shared" ca="1" si="49"/>
        <v>0</v>
      </c>
      <c r="BC25" s="48">
        <f t="shared" ca="1" si="49"/>
        <v>0</v>
      </c>
      <c r="BD25" s="48">
        <f t="shared" ca="1" si="49"/>
        <v>0</v>
      </c>
    </row>
    <row r="26" spans="1:56" x14ac:dyDescent="0.25">
      <c r="A26">
        <v>24</v>
      </c>
      <c r="B26" s="69">
        <f t="shared" ca="1" si="5"/>
        <v>8</v>
      </c>
      <c r="C26" s="70">
        <f t="shared" ca="1" si="2"/>
        <v>42861</v>
      </c>
      <c r="D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6" s="48">
        <f t="shared" ref="E26:AJ26" ca="1" si="50">MAX(0,D26-(IF(SamplesOrEstimateFlag = "Data", INDEX(Samples,RANDBETWEEN(1, TotalCount), 0), RANDBETWEEN(ThroughputLowEstimate,ThroughputHighEstimate))))</f>
        <v>11</v>
      </c>
      <c r="F26" s="48">
        <f t="shared" ca="1" si="50"/>
        <v>8</v>
      </c>
      <c r="G26" s="48">
        <f t="shared" ca="1" si="50"/>
        <v>6</v>
      </c>
      <c r="H26" s="48">
        <f t="shared" ca="1" si="50"/>
        <v>3</v>
      </c>
      <c r="I26" s="48">
        <f t="shared" ca="1" si="50"/>
        <v>3</v>
      </c>
      <c r="J26" s="48">
        <f t="shared" ca="1" si="50"/>
        <v>3</v>
      </c>
      <c r="K26" s="48">
        <f t="shared" ca="1" si="50"/>
        <v>1</v>
      </c>
      <c r="L26" s="48">
        <f t="shared" ca="1" si="50"/>
        <v>0</v>
      </c>
      <c r="M26" s="48">
        <f t="shared" ca="1" si="50"/>
        <v>0</v>
      </c>
      <c r="N26" s="48">
        <f t="shared" ca="1" si="50"/>
        <v>0</v>
      </c>
      <c r="O26" s="48">
        <f t="shared" ca="1" si="50"/>
        <v>0</v>
      </c>
      <c r="P26" s="48">
        <f t="shared" ca="1" si="50"/>
        <v>0</v>
      </c>
      <c r="Q26" s="48">
        <f t="shared" ca="1" si="50"/>
        <v>0</v>
      </c>
      <c r="R26" s="48">
        <f t="shared" ca="1" si="50"/>
        <v>0</v>
      </c>
      <c r="S26" s="48">
        <f t="shared" ca="1" si="50"/>
        <v>0</v>
      </c>
      <c r="T26" s="48">
        <f t="shared" ca="1" si="50"/>
        <v>0</v>
      </c>
      <c r="U26" s="48">
        <f t="shared" ca="1" si="50"/>
        <v>0</v>
      </c>
      <c r="V26" s="48">
        <f t="shared" ca="1" si="50"/>
        <v>0</v>
      </c>
      <c r="W26" s="48">
        <f t="shared" ca="1" si="50"/>
        <v>0</v>
      </c>
      <c r="X26" s="48">
        <f t="shared" ca="1" si="50"/>
        <v>0</v>
      </c>
      <c r="Y26" s="48">
        <f t="shared" ca="1" si="50"/>
        <v>0</v>
      </c>
      <c r="Z26" s="48">
        <f t="shared" ca="1" si="50"/>
        <v>0</v>
      </c>
      <c r="AA26" s="48">
        <f t="shared" ca="1" si="50"/>
        <v>0</v>
      </c>
      <c r="AB26" s="48">
        <f t="shared" ca="1" si="50"/>
        <v>0</v>
      </c>
      <c r="AC26" s="48">
        <f t="shared" ca="1" si="50"/>
        <v>0</v>
      </c>
      <c r="AD26" s="48">
        <f t="shared" ca="1" si="50"/>
        <v>0</v>
      </c>
      <c r="AE26" s="48">
        <f t="shared" ca="1" si="50"/>
        <v>0</v>
      </c>
      <c r="AF26" s="48">
        <f t="shared" ca="1" si="50"/>
        <v>0</v>
      </c>
      <c r="AG26" s="48">
        <f t="shared" ca="1" si="50"/>
        <v>0</v>
      </c>
      <c r="AH26" s="48">
        <f t="shared" ca="1" si="50"/>
        <v>0</v>
      </c>
      <c r="AI26" s="48">
        <f t="shared" ca="1" si="50"/>
        <v>0</v>
      </c>
      <c r="AJ26" s="48">
        <f t="shared" ca="1" si="50"/>
        <v>0</v>
      </c>
      <c r="AK26" s="48">
        <f t="shared" ref="AK26:BD26" ca="1" si="51">MAX(0,AJ26-(IF(SamplesOrEstimateFlag = "Data", INDEX(Samples,RANDBETWEEN(1, TotalCount), 0), RANDBETWEEN(ThroughputLowEstimate,ThroughputHighEstimate))))</f>
        <v>0</v>
      </c>
      <c r="AL26" s="48">
        <f t="shared" ca="1" si="51"/>
        <v>0</v>
      </c>
      <c r="AM26" s="48">
        <f t="shared" ca="1" si="51"/>
        <v>0</v>
      </c>
      <c r="AN26" s="48">
        <f t="shared" ca="1" si="51"/>
        <v>0</v>
      </c>
      <c r="AO26" s="48">
        <f t="shared" ca="1" si="51"/>
        <v>0</v>
      </c>
      <c r="AP26" s="48">
        <f t="shared" ca="1" si="51"/>
        <v>0</v>
      </c>
      <c r="AQ26" s="48">
        <f t="shared" ca="1" si="51"/>
        <v>0</v>
      </c>
      <c r="AR26" s="48">
        <f t="shared" ca="1" si="51"/>
        <v>0</v>
      </c>
      <c r="AS26" s="48">
        <f t="shared" ca="1" si="51"/>
        <v>0</v>
      </c>
      <c r="AT26" s="48">
        <f t="shared" ca="1" si="51"/>
        <v>0</v>
      </c>
      <c r="AU26" s="48">
        <f t="shared" ca="1" si="51"/>
        <v>0</v>
      </c>
      <c r="AV26" s="48">
        <f t="shared" ca="1" si="51"/>
        <v>0</v>
      </c>
      <c r="AW26" s="48">
        <f t="shared" ca="1" si="51"/>
        <v>0</v>
      </c>
      <c r="AX26" s="48">
        <f t="shared" ca="1" si="51"/>
        <v>0</v>
      </c>
      <c r="AY26" s="48">
        <f t="shared" ca="1" si="51"/>
        <v>0</v>
      </c>
      <c r="AZ26" s="48">
        <f t="shared" ca="1" si="51"/>
        <v>0</v>
      </c>
      <c r="BA26" s="48">
        <f t="shared" ca="1" si="51"/>
        <v>0</v>
      </c>
      <c r="BB26" s="48">
        <f t="shared" ca="1" si="51"/>
        <v>0</v>
      </c>
      <c r="BC26" s="48">
        <f t="shared" ca="1" si="51"/>
        <v>0</v>
      </c>
      <c r="BD26" s="48">
        <f t="shared" ca="1" si="51"/>
        <v>0</v>
      </c>
    </row>
    <row r="27" spans="1:56" x14ac:dyDescent="0.25">
      <c r="A27">
        <v>25</v>
      </c>
      <c r="B27" s="69">
        <f t="shared" ca="1" si="5"/>
        <v>10</v>
      </c>
      <c r="C27" s="70">
        <f t="shared" ca="1" si="2"/>
        <v>42875</v>
      </c>
      <c r="D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 s="48">
        <f t="shared" ref="E27:AJ27" ca="1" si="52">MAX(0,D27-(IF(SamplesOrEstimateFlag = "Data", INDEX(Samples,RANDBETWEEN(1, TotalCount), 0), RANDBETWEEN(ThroughputLowEstimate,ThroughputHighEstimate))))</f>
        <v>14</v>
      </c>
      <c r="F27" s="48">
        <f t="shared" ca="1" si="52"/>
        <v>11</v>
      </c>
      <c r="G27" s="48">
        <f t="shared" ca="1" si="52"/>
        <v>9</v>
      </c>
      <c r="H27" s="48">
        <f t="shared" ca="1" si="52"/>
        <v>9</v>
      </c>
      <c r="I27" s="48">
        <f t="shared" ca="1" si="52"/>
        <v>9</v>
      </c>
      <c r="J27" s="48">
        <f t="shared" ca="1" si="52"/>
        <v>7</v>
      </c>
      <c r="K27" s="48">
        <f t="shared" ca="1" si="52"/>
        <v>5</v>
      </c>
      <c r="L27" s="48">
        <f t="shared" ca="1" si="52"/>
        <v>3</v>
      </c>
      <c r="M27" s="48">
        <f t="shared" ca="1" si="52"/>
        <v>3</v>
      </c>
      <c r="N27" s="48">
        <f t="shared" ca="1" si="52"/>
        <v>0</v>
      </c>
      <c r="O27" s="48">
        <f t="shared" ca="1" si="52"/>
        <v>0</v>
      </c>
      <c r="P27" s="48">
        <f t="shared" ca="1" si="52"/>
        <v>0</v>
      </c>
      <c r="Q27" s="48">
        <f t="shared" ca="1" si="52"/>
        <v>0</v>
      </c>
      <c r="R27" s="48">
        <f t="shared" ca="1" si="52"/>
        <v>0</v>
      </c>
      <c r="S27" s="48">
        <f t="shared" ca="1" si="52"/>
        <v>0</v>
      </c>
      <c r="T27" s="48">
        <f t="shared" ca="1" si="52"/>
        <v>0</v>
      </c>
      <c r="U27" s="48">
        <f t="shared" ca="1" si="52"/>
        <v>0</v>
      </c>
      <c r="V27" s="48">
        <f t="shared" ca="1" si="52"/>
        <v>0</v>
      </c>
      <c r="W27" s="48">
        <f t="shared" ca="1" si="52"/>
        <v>0</v>
      </c>
      <c r="X27" s="48">
        <f t="shared" ca="1" si="52"/>
        <v>0</v>
      </c>
      <c r="Y27" s="48">
        <f t="shared" ca="1" si="52"/>
        <v>0</v>
      </c>
      <c r="Z27" s="48">
        <f t="shared" ca="1" si="52"/>
        <v>0</v>
      </c>
      <c r="AA27" s="48">
        <f t="shared" ca="1" si="52"/>
        <v>0</v>
      </c>
      <c r="AB27" s="48">
        <f t="shared" ca="1" si="52"/>
        <v>0</v>
      </c>
      <c r="AC27" s="48">
        <f t="shared" ca="1" si="52"/>
        <v>0</v>
      </c>
      <c r="AD27" s="48">
        <f t="shared" ca="1" si="52"/>
        <v>0</v>
      </c>
      <c r="AE27" s="48">
        <f t="shared" ca="1" si="52"/>
        <v>0</v>
      </c>
      <c r="AF27" s="48">
        <f t="shared" ca="1" si="52"/>
        <v>0</v>
      </c>
      <c r="AG27" s="48">
        <f t="shared" ca="1" si="52"/>
        <v>0</v>
      </c>
      <c r="AH27" s="48">
        <f t="shared" ca="1" si="52"/>
        <v>0</v>
      </c>
      <c r="AI27" s="48">
        <f t="shared" ca="1" si="52"/>
        <v>0</v>
      </c>
      <c r="AJ27" s="48">
        <f t="shared" ca="1" si="52"/>
        <v>0</v>
      </c>
      <c r="AK27" s="48">
        <f t="shared" ref="AK27:BD27" ca="1" si="53">MAX(0,AJ27-(IF(SamplesOrEstimateFlag = "Data", INDEX(Samples,RANDBETWEEN(1, TotalCount), 0), RANDBETWEEN(ThroughputLowEstimate,ThroughputHighEstimate))))</f>
        <v>0</v>
      </c>
      <c r="AL27" s="48">
        <f t="shared" ca="1" si="53"/>
        <v>0</v>
      </c>
      <c r="AM27" s="48">
        <f t="shared" ca="1" si="53"/>
        <v>0</v>
      </c>
      <c r="AN27" s="48">
        <f t="shared" ca="1" si="53"/>
        <v>0</v>
      </c>
      <c r="AO27" s="48">
        <f t="shared" ca="1" si="53"/>
        <v>0</v>
      </c>
      <c r="AP27" s="48">
        <f t="shared" ca="1" si="53"/>
        <v>0</v>
      </c>
      <c r="AQ27" s="48">
        <f t="shared" ca="1" si="53"/>
        <v>0</v>
      </c>
      <c r="AR27" s="48">
        <f t="shared" ca="1" si="53"/>
        <v>0</v>
      </c>
      <c r="AS27" s="48">
        <f t="shared" ca="1" si="53"/>
        <v>0</v>
      </c>
      <c r="AT27" s="48">
        <f t="shared" ca="1" si="53"/>
        <v>0</v>
      </c>
      <c r="AU27" s="48">
        <f t="shared" ca="1" si="53"/>
        <v>0</v>
      </c>
      <c r="AV27" s="48">
        <f t="shared" ca="1" si="53"/>
        <v>0</v>
      </c>
      <c r="AW27" s="48">
        <f t="shared" ca="1" si="53"/>
        <v>0</v>
      </c>
      <c r="AX27" s="48">
        <f t="shared" ca="1" si="53"/>
        <v>0</v>
      </c>
      <c r="AY27" s="48">
        <f t="shared" ca="1" si="53"/>
        <v>0</v>
      </c>
      <c r="AZ27" s="48">
        <f t="shared" ca="1" si="53"/>
        <v>0</v>
      </c>
      <c r="BA27" s="48">
        <f t="shared" ca="1" si="53"/>
        <v>0</v>
      </c>
      <c r="BB27" s="48">
        <f t="shared" ca="1" si="53"/>
        <v>0</v>
      </c>
      <c r="BC27" s="48">
        <f t="shared" ca="1" si="53"/>
        <v>0</v>
      </c>
      <c r="BD27" s="48">
        <f t="shared" ca="1" si="53"/>
        <v>0</v>
      </c>
    </row>
    <row r="28" spans="1:56" x14ac:dyDescent="0.25">
      <c r="A28">
        <v>26</v>
      </c>
      <c r="B28" s="69">
        <f t="shared" ca="1" si="5"/>
        <v>13</v>
      </c>
      <c r="C28" s="70">
        <f t="shared" ca="1" si="2"/>
        <v>42896</v>
      </c>
      <c r="D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8" s="48">
        <f t="shared" ref="E28:AJ28" ca="1" si="54">MAX(0,D28-(IF(SamplesOrEstimateFlag = "Data", INDEX(Samples,RANDBETWEEN(1, TotalCount), 0), RANDBETWEEN(ThroughputLowEstimate,ThroughputHighEstimate))))</f>
        <v>14</v>
      </c>
      <c r="F28" s="48">
        <f t="shared" ca="1" si="54"/>
        <v>12</v>
      </c>
      <c r="G28" s="48">
        <f t="shared" ca="1" si="54"/>
        <v>12</v>
      </c>
      <c r="H28" s="48">
        <f t="shared" ca="1" si="54"/>
        <v>9</v>
      </c>
      <c r="I28" s="48">
        <f t="shared" ca="1" si="54"/>
        <v>6</v>
      </c>
      <c r="J28" s="48">
        <f t="shared" ca="1" si="54"/>
        <v>6</v>
      </c>
      <c r="K28" s="48">
        <f t="shared" ca="1" si="54"/>
        <v>4</v>
      </c>
      <c r="L28" s="48">
        <f t="shared" ca="1" si="54"/>
        <v>2</v>
      </c>
      <c r="M28" s="48">
        <f t="shared" ca="1" si="54"/>
        <v>2</v>
      </c>
      <c r="N28" s="48">
        <f t="shared" ca="1" si="54"/>
        <v>2</v>
      </c>
      <c r="O28" s="48">
        <f t="shared" ca="1" si="54"/>
        <v>2</v>
      </c>
      <c r="P28" s="48">
        <f t="shared" ca="1" si="54"/>
        <v>2</v>
      </c>
      <c r="Q28" s="48">
        <f t="shared" ca="1" si="54"/>
        <v>0</v>
      </c>
      <c r="R28" s="48">
        <f t="shared" ca="1" si="54"/>
        <v>0</v>
      </c>
      <c r="S28" s="48">
        <f t="shared" ca="1" si="54"/>
        <v>0</v>
      </c>
      <c r="T28" s="48">
        <f t="shared" ca="1" si="54"/>
        <v>0</v>
      </c>
      <c r="U28" s="48">
        <f t="shared" ca="1" si="54"/>
        <v>0</v>
      </c>
      <c r="V28" s="48">
        <f t="shared" ca="1" si="54"/>
        <v>0</v>
      </c>
      <c r="W28" s="48">
        <f t="shared" ca="1" si="54"/>
        <v>0</v>
      </c>
      <c r="X28" s="48">
        <f t="shared" ca="1" si="54"/>
        <v>0</v>
      </c>
      <c r="Y28" s="48">
        <f t="shared" ca="1" si="54"/>
        <v>0</v>
      </c>
      <c r="Z28" s="48">
        <f t="shared" ca="1" si="54"/>
        <v>0</v>
      </c>
      <c r="AA28" s="48">
        <f t="shared" ca="1" si="54"/>
        <v>0</v>
      </c>
      <c r="AB28" s="48">
        <f t="shared" ca="1" si="54"/>
        <v>0</v>
      </c>
      <c r="AC28" s="48">
        <f t="shared" ca="1" si="54"/>
        <v>0</v>
      </c>
      <c r="AD28" s="48">
        <f t="shared" ca="1" si="54"/>
        <v>0</v>
      </c>
      <c r="AE28" s="48">
        <f t="shared" ca="1" si="54"/>
        <v>0</v>
      </c>
      <c r="AF28" s="48">
        <f t="shared" ca="1" si="54"/>
        <v>0</v>
      </c>
      <c r="AG28" s="48">
        <f t="shared" ca="1" si="54"/>
        <v>0</v>
      </c>
      <c r="AH28" s="48">
        <f t="shared" ca="1" si="54"/>
        <v>0</v>
      </c>
      <c r="AI28" s="48">
        <f t="shared" ca="1" si="54"/>
        <v>0</v>
      </c>
      <c r="AJ28" s="48">
        <f t="shared" ca="1" si="54"/>
        <v>0</v>
      </c>
      <c r="AK28" s="48">
        <f t="shared" ref="AK28:BD28" ca="1" si="55">MAX(0,AJ28-(IF(SamplesOrEstimateFlag = "Data", INDEX(Samples,RANDBETWEEN(1, TotalCount), 0), RANDBETWEEN(ThroughputLowEstimate,ThroughputHighEstimate))))</f>
        <v>0</v>
      </c>
      <c r="AL28" s="48">
        <f t="shared" ca="1" si="55"/>
        <v>0</v>
      </c>
      <c r="AM28" s="48">
        <f t="shared" ca="1" si="55"/>
        <v>0</v>
      </c>
      <c r="AN28" s="48">
        <f t="shared" ca="1" si="55"/>
        <v>0</v>
      </c>
      <c r="AO28" s="48">
        <f t="shared" ca="1" si="55"/>
        <v>0</v>
      </c>
      <c r="AP28" s="48">
        <f t="shared" ca="1" si="55"/>
        <v>0</v>
      </c>
      <c r="AQ28" s="48">
        <f t="shared" ca="1" si="55"/>
        <v>0</v>
      </c>
      <c r="AR28" s="48">
        <f t="shared" ca="1" si="55"/>
        <v>0</v>
      </c>
      <c r="AS28" s="48">
        <f t="shared" ca="1" si="55"/>
        <v>0</v>
      </c>
      <c r="AT28" s="48">
        <f t="shared" ca="1" si="55"/>
        <v>0</v>
      </c>
      <c r="AU28" s="48">
        <f t="shared" ca="1" si="55"/>
        <v>0</v>
      </c>
      <c r="AV28" s="48">
        <f t="shared" ca="1" si="55"/>
        <v>0</v>
      </c>
      <c r="AW28" s="48">
        <f t="shared" ca="1" si="55"/>
        <v>0</v>
      </c>
      <c r="AX28" s="48">
        <f t="shared" ca="1" si="55"/>
        <v>0</v>
      </c>
      <c r="AY28" s="48">
        <f t="shared" ca="1" si="55"/>
        <v>0</v>
      </c>
      <c r="AZ28" s="48">
        <f t="shared" ca="1" si="55"/>
        <v>0</v>
      </c>
      <c r="BA28" s="48">
        <f t="shared" ca="1" si="55"/>
        <v>0</v>
      </c>
      <c r="BB28" s="48">
        <f t="shared" ca="1" si="55"/>
        <v>0</v>
      </c>
      <c r="BC28" s="48">
        <f t="shared" ca="1" si="55"/>
        <v>0</v>
      </c>
      <c r="BD28" s="48">
        <f t="shared" ca="1" si="55"/>
        <v>0</v>
      </c>
    </row>
    <row r="29" spans="1:56" x14ac:dyDescent="0.25">
      <c r="A29">
        <v>27</v>
      </c>
      <c r="B29" s="69">
        <f t="shared" ca="1" si="5"/>
        <v>8</v>
      </c>
      <c r="C29" s="70">
        <f t="shared" ca="1" si="2"/>
        <v>42861</v>
      </c>
      <c r="D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 s="48">
        <f t="shared" ref="E29:AJ29" ca="1" si="56">MAX(0,D29-(IF(SamplesOrEstimateFlag = "Data", INDEX(Samples,RANDBETWEEN(1, TotalCount), 0), RANDBETWEEN(ThroughputLowEstimate,ThroughputHighEstimate))))</f>
        <v>12</v>
      </c>
      <c r="F29" s="48">
        <f t="shared" ca="1" si="56"/>
        <v>9</v>
      </c>
      <c r="G29" s="48">
        <f t="shared" ca="1" si="56"/>
        <v>9</v>
      </c>
      <c r="H29" s="48">
        <f t="shared" ca="1" si="56"/>
        <v>7</v>
      </c>
      <c r="I29" s="48">
        <f t="shared" ca="1" si="56"/>
        <v>4</v>
      </c>
      <c r="J29" s="48">
        <f t="shared" ca="1" si="56"/>
        <v>4</v>
      </c>
      <c r="K29" s="48">
        <f t="shared" ca="1" si="56"/>
        <v>1</v>
      </c>
      <c r="L29" s="48">
        <f t="shared" ca="1" si="56"/>
        <v>0</v>
      </c>
      <c r="M29" s="48">
        <f t="shared" ca="1" si="56"/>
        <v>0</v>
      </c>
      <c r="N29" s="48">
        <f t="shared" ca="1" si="56"/>
        <v>0</v>
      </c>
      <c r="O29" s="48">
        <f t="shared" ca="1" si="56"/>
        <v>0</v>
      </c>
      <c r="P29" s="48">
        <f t="shared" ca="1" si="56"/>
        <v>0</v>
      </c>
      <c r="Q29" s="48">
        <f t="shared" ca="1" si="56"/>
        <v>0</v>
      </c>
      <c r="R29" s="48">
        <f t="shared" ca="1" si="56"/>
        <v>0</v>
      </c>
      <c r="S29" s="48">
        <f t="shared" ca="1" si="56"/>
        <v>0</v>
      </c>
      <c r="T29" s="48">
        <f t="shared" ca="1" si="56"/>
        <v>0</v>
      </c>
      <c r="U29" s="48">
        <f t="shared" ca="1" si="56"/>
        <v>0</v>
      </c>
      <c r="V29" s="48">
        <f t="shared" ca="1" si="56"/>
        <v>0</v>
      </c>
      <c r="W29" s="48">
        <f t="shared" ca="1" si="56"/>
        <v>0</v>
      </c>
      <c r="X29" s="48">
        <f t="shared" ca="1" si="56"/>
        <v>0</v>
      </c>
      <c r="Y29" s="48">
        <f t="shared" ca="1" si="56"/>
        <v>0</v>
      </c>
      <c r="Z29" s="48">
        <f t="shared" ca="1" si="56"/>
        <v>0</v>
      </c>
      <c r="AA29" s="48">
        <f t="shared" ca="1" si="56"/>
        <v>0</v>
      </c>
      <c r="AB29" s="48">
        <f t="shared" ca="1" si="56"/>
        <v>0</v>
      </c>
      <c r="AC29" s="48">
        <f t="shared" ca="1" si="56"/>
        <v>0</v>
      </c>
      <c r="AD29" s="48">
        <f t="shared" ca="1" si="56"/>
        <v>0</v>
      </c>
      <c r="AE29" s="48">
        <f t="shared" ca="1" si="56"/>
        <v>0</v>
      </c>
      <c r="AF29" s="48">
        <f t="shared" ca="1" si="56"/>
        <v>0</v>
      </c>
      <c r="AG29" s="48">
        <f t="shared" ca="1" si="56"/>
        <v>0</v>
      </c>
      <c r="AH29" s="48">
        <f t="shared" ca="1" si="56"/>
        <v>0</v>
      </c>
      <c r="AI29" s="48">
        <f t="shared" ca="1" si="56"/>
        <v>0</v>
      </c>
      <c r="AJ29" s="48">
        <f t="shared" ca="1" si="56"/>
        <v>0</v>
      </c>
      <c r="AK29" s="48">
        <f t="shared" ref="AK29:BD29" ca="1" si="57">MAX(0,AJ29-(IF(SamplesOrEstimateFlag = "Data", INDEX(Samples,RANDBETWEEN(1, TotalCount), 0), RANDBETWEEN(ThroughputLowEstimate,ThroughputHighEstimate))))</f>
        <v>0</v>
      </c>
      <c r="AL29" s="48">
        <f t="shared" ca="1" si="57"/>
        <v>0</v>
      </c>
      <c r="AM29" s="48">
        <f t="shared" ca="1" si="57"/>
        <v>0</v>
      </c>
      <c r="AN29" s="48">
        <f t="shared" ca="1" si="57"/>
        <v>0</v>
      </c>
      <c r="AO29" s="48">
        <f t="shared" ca="1" si="57"/>
        <v>0</v>
      </c>
      <c r="AP29" s="48">
        <f t="shared" ca="1" si="57"/>
        <v>0</v>
      </c>
      <c r="AQ29" s="48">
        <f t="shared" ca="1" si="57"/>
        <v>0</v>
      </c>
      <c r="AR29" s="48">
        <f t="shared" ca="1" si="57"/>
        <v>0</v>
      </c>
      <c r="AS29" s="48">
        <f t="shared" ca="1" si="57"/>
        <v>0</v>
      </c>
      <c r="AT29" s="48">
        <f t="shared" ca="1" si="57"/>
        <v>0</v>
      </c>
      <c r="AU29" s="48">
        <f t="shared" ca="1" si="57"/>
        <v>0</v>
      </c>
      <c r="AV29" s="48">
        <f t="shared" ca="1" si="57"/>
        <v>0</v>
      </c>
      <c r="AW29" s="48">
        <f t="shared" ca="1" si="57"/>
        <v>0</v>
      </c>
      <c r="AX29" s="48">
        <f t="shared" ca="1" si="57"/>
        <v>0</v>
      </c>
      <c r="AY29" s="48">
        <f t="shared" ca="1" si="57"/>
        <v>0</v>
      </c>
      <c r="AZ29" s="48">
        <f t="shared" ca="1" si="57"/>
        <v>0</v>
      </c>
      <c r="BA29" s="48">
        <f t="shared" ca="1" si="57"/>
        <v>0</v>
      </c>
      <c r="BB29" s="48">
        <f t="shared" ca="1" si="57"/>
        <v>0</v>
      </c>
      <c r="BC29" s="48">
        <f t="shared" ca="1" si="57"/>
        <v>0</v>
      </c>
      <c r="BD29" s="48">
        <f t="shared" ca="1" si="57"/>
        <v>0</v>
      </c>
    </row>
    <row r="30" spans="1:56" x14ac:dyDescent="0.25">
      <c r="A30">
        <v>28</v>
      </c>
      <c r="B30" s="69">
        <f t="shared" ca="1" si="5"/>
        <v>4</v>
      </c>
      <c r="C30" s="70">
        <f t="shared" ca="1" si="2"/>
        <v>42833</v>
      </c>
      <c r="D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0" s="48">
        <f t="shared" ref="E30:AJ30" ca="1" si="58">MAX(0,D30-(IF(SamplesOrEstimateFlag = "Data", INDEX(Samples,RANDBETWEEN(1, TotalCount), 0), RANDBETWEEN(ThroughputLowEstimate,ThroughputHighEstimate))))</f>
        <v>6</v>
      </c>
      <c r="F30" s="48">
        <f t="shared" ca="1" si="58"/>
        <v>4</v>
      </c>
      <c r="G30" s="48">
        <f t="shared" ca="1" si="58"/>
        <v>1</v>
      </c>
      <c r="H30" s="48">
        <f t="shared" ca="1" si="58"/>
        <v>0</v>
      </c>
      <c r="I30" s="48">
        <f t="shared" ca="1" si="58"/>
        <v>0</v>
      </c>
      <c r="J30" s="48">
        <f t="shared" ca="1" si="58"/>
        <v>0</v>
      </c>
      <c r="K30" s="48">
        <f t="shared" ca="1" si="58"/>
        <v>0</v>
      </c>
      <c r="L30" s="48">
        <f t="shared" ca="1" si="58"/>
        <v>0</v>
      </c>
      <c r="M30" s="48">
        <f t="shared" ca="1" si="58"/>
        <v>0</v>
      </c>
      <c r="N30" s="48">
        <f t="shared" ca="1" si="58"/>
        <v>0</v>
      </c>
      <c r="O30" s="48">
        <f t="shared" ca="1" si="58"/>
        <v>0</v>
      </c>
      <c r="P30" s="48">
        <f t="shared" ca="1" si="58"/>
        <v>0</v>
      </c>
      <c r="Q30" s="48">
        <f t="shared" ca="1" si="58"/>
        <v>0</v>
      </c>
      <c r="R30" s="48">
        <f t="shared" ca="1" si="58"/>
        <v>0</v>
      </c>
      <c r="S30" s="48">
        <f t="shared" ca="1" si="58"/>
        <v>0</v>
      </c>
      <c r="T30" s="48">
        <f t="shared" ca="1" si="58"/>
        <v>0</v>
      </c>
      <c r="U30" s="48">
        <f t="shared" ca="1" si="58"/>
        <v>0</v>
      </c>
      <c r="V30" s="48">
        <f t="shared" ca="1" si="58"/>
        <v>0</v>
      </c>
      <c r="W30" s="48">
        <f t="shared" ca="1" si="58"/>
        <v>0</v>
      </c>
      <c r="X30" s="48">
        <f t="shared" ca="1" si="58"/>
        <v>0</v>
      </c>
      <c r="Y30" s="48">
        <f t="shared" ca="1" si="58"/>
        <v>0</v>
      </c>
      <c r="Z30" s="48">
        <f t="shared" ca="1" si="58"/>
        <v>0</v>
      </c>
      <c r="AA30" s="48">
        <f t="shared" ca="1" si="58"/>
        <v>0</v>
      </c>
      <c r="AB30" s="48">
        <f t="shared" ca="1" si="58"/>
        <v>0</v>
      </c>
      <c r="AC30" s="48">
        <f t="shared" ca="1" si="58"/>
        <v>0</v>
      </c>
      <c r="AD30" s="48">
        <f t="shared" ca="1" si="58"/>
        <v>0</v>
      </c>
      <c r="AE30" s="48">
        <f t="shared" ca="1" si="58"/>
        <v>0</v>
      </c>
      <c r="AF30" s="48">
        <f t="shared" ca="1" si="58"/>
        <v>0</v>
      </c>
      <c r="AG30" s="48">
        <f t="shared" ca="1" si="58"/>
        <v>0</v>
      </c>
      <c r="AH30" s="48">
        <f t="shared" ca="1" si="58"/>
        <v>0</v>
      </c>
      <c r="AI30" s="48">
        <f t="shared" ca="1" si="58"/>
        <v>0</v>
      </c>
      <c r="AJ30" s="48">
        <f t="shared" ca="1" si="58"/>
        <v>0</v>
      </c>
      <c r="AK30" s="48">
        <f t="shared" ref="AK30:BD30" ca="1" si="59">MAX(0,AJ30-(IF(SamplesOrEstimateFlag = "Data", INDEX(Samples,RANDBETWEEN(1, TotalCount), 0), RANDBETWEEN(ThroughputLowEstimate,ThroughputHighEstimate))))</f>
        <v>0</v>
      </c>
      <c r="AL30" s="48">
        <f t="shared" ca="1" si="59"/>
        <v>0</v>
      </c>
      <c r="AM30" s="48">
        <f t="shared" ca="1" si="59"/>
        <v>0</v>
      </c>
      <c r="AN30" s="48">
        <f t="shared" ca="1" si="59"/>
        <v>0</v>
      </c>
      <c r="AO30" s="48">
        <f t="shared" ca="1" si="59"/>
        <v>0</v>
      </c>
      <c r="AP30" s="48">
        <f t="shared" ca="1" si="59"/>
        <v>0</v>
      </c>
      <c r="AQ30" s="48">
        <f t="shared" ca="1" si="59"/>
        <v>0</v>
      </c>
      <c r="AR30" s="48">
        <f t="shared" ca="1" si="59"/>
        <v>0</v>
      </c>
      <c r="AS30" s="48">
        <f t="shared" ca="1" si="59"/>
        <v>0</v>
      </c>
      <c r="AT30" s="48">
        <f t="shared" ca="1" si="59"/>
        <v>0</v>
      </c>
      <c r="AU30" s="48">
        <f t="shared" ca="1" si="59"/>
        <v>0</v>
      </c>
      <c r="AV30" s="48">
        <f t="shared" ca="1" si="59"/>
        <v>0</v>
      </c>
      <c r="AW30" s="48">
        <f t="shared" ca="1" si="59"/>
        <v>0</v>
      </c>
      <c r="AX30" s="48">
        <f t="shared" ca="1" si="59"/>
        <v>0</v>
      </c>
      <c r="AY30" s="48">
        <f t="shared" ca="1" si="59"/>
        <v>0</v>
      </c>
      <c r="AZ30" s="48">
        <f t="shared" ca="1" si="59"/>
        <v>0</v>
      </c>
      <c r="BA30" s="48">
        <f t="shared" ca="1" si="59"/>
        <v>0</v>
      </c>
      <c r="BB30" s="48">
        <f t="shared" ca="1" si="59"/>
        <v>0</v>
      </c>
      <c r="BC30" s="48">
        <f t="shared" ca="1" si="59"/>
        <v>0</v>
      </c>
      <c r="BD30" s="48">
        <f t="shared" ca="1" si="59"/>
        <v>0</v>
      </c>
    </row>
    <row r="31" spans="1:56" x14ac:dyDescent="0.25">
      <c r="A31">
        <v>29</v>
      </c>
      <c r="B31" s="69">
        <f t="shared" ca="1" si="5"/>
        <v>11</v>
      </c>
      <c r="C31" s="70">
        <f t="shared" ca="1" si="2"/>
        <v>42882</v>
      </c>
      <c r="D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1" s="48">
        <f t="shared" ref="E31:AJ31" ca="1" si="60">MAX(0,D31-(IF(SamplesOrEstimateFlag = "Data", INDEX(Samples,RANDBETWEEN(1, TotalCount), 0), RANDBETWEEN(ThroughputLowEstimate,ThroughputHighEstimate))))</f>
        <v>11</v>
      </c>
      <c r="F31" s="48">
        <f t="shared" ca="1" si="60"/>
        <v>9</v>
      </c>
      <c r="G31" s="48">
        <f t="shared" ca="1" si="60"/>
        <v>9</v>
      </c>
      <c r="H31" s="48">
        <f t="shared" ca="1" si="60"/>
        <v>6</v>
      </c>
      <c r="I31" s="48">
        <f t="shared" ca="1" si="60"/>
        <v>6</v>
      </c>
      <c r="J31" s="48">
        <f t="shared" ca="1" si="60"/>
        <v>6</v>
      </c>
      <c r="K31" s="48">
        <f t="shared" ca="1" si="60"/>
        <v>6</v>
      </c>
      <c r="L31" s="48">
        <f t="shared" ca="1" si="60"/>
        <v>6</v>
      </c>
      <c r="M31" s="48">
        <f t="shared" ca="1" si="60"/>
        <v>3</v>
      </c>
      <c r="N31" s="48">
        <f t="shared" ca="1" si="60"/>
        <v>1</v>
      </c>
      <c r="O31" s="48">
        <f t="shared" ca="1" si="60"/>
        <v>0</v>
      </c>
      <c r="P31" s="48">
        <f t="shared" ca="1" si="60"/>
        <v>0</v>
      </c>
      <c r="Q31" s="48">
        <f t="shared" ca="1" si="60"/>
        <v>0</v>
      </c>
      <c r="R31" s="48">
        <f t="shared" ca="1" si="60"/>
        <v>0</v>
      </c>
      <c r="S31" s="48">
        <f t="shared" ca="1" si="60"/>
        <v>0</v>
      </c>
      <c r="T31" s="48">
        <f t="shared" ca="1" si="60"/>
        <v>0</v>
      </c>
      <c r="U31" s="48">
        <f t="shared" ca="1" si="60"/>
        <v>0</v>
      </c>
      <c r="V31" s="48">
        <f t="shared" ca="1" si="60"/>
        <v>0</v>
      </c>
      <c r="W31" s="48">
        <f t="shared" ca="1" si="60"/>
        <v>0</v>
      </c>
      <c r="X31" s="48">
        <f t="shared" ca="1" si="60"/>
        <v>0</v>
      </c>
      <c r="Y31" s="48">
        <f t="shared" ca="1" si="60"/>
        <v>0</v>
      </c>
      <c r="Z31" s="48">
        <f t="shared" ca="1" si="60"/>
        <v>0</v>
      </c>
      <c r="AA31" s="48">
        <f t="shared" ca="1" si="60"/>
        <v>0</v>
      </c>
      <c r="AB31" s="48">
        <f t="shared" ca="1" si="60"/>
        <v>0</v>
      </c>
      <c r="AC31" s="48">
        <f t="shared" ca="1" si="60"/>
        <v>0</v>
      </c>
      <c r="AD31" s="48">
        <f t="shared" ca="1" si="60"/>
        <v>0</v>
      </c>
      <c r="AE31" s="48">
        <f t="shared" ca="1" si="60"/>
        <v>0</v>
      </c>
      <c r="AF31" s="48">
        <f t="shared" ca="1" si="60"/>
        <v>0</v>
      </c>
      <c r="AG31" s="48">
        <f t="shared" ca="1" si="60"/>
        <v>0</v>
      </c>
      <c r="AH31" s="48">
        <f t="shared" ca="1" si="60"/>
        <v>0</v>
      </c>
      <c r="AI31" s="48">
        <f t="shared" ca="1" si="60"/>
        <v>0</v>
      </c>
      <c r="AJ31" s="48">
        <f t="shared" ca="1" si="60"/>
        <v>0</v>
      </c>
      <c r="AK31" s="48">
        <f t="shared" ref="AK31:BD31" ca="1" si="61">MAX(0,AJ31-(IF(SamplesOrEstimateFlag = "Data", INDEX(Samples,RANDBETWEEN(1, TotalCount), 0), RANDBETWEEN(ThroughputLowEstimate,ThroughputHighEstimate))))</f>
        <v>0</v>
      </c>
      <c r="AL31" s="48">
        <f t="shared" ca="1" si="61"/>
        <v>0</v>
      </c>
      <c r="AM31" s="48">
        <f t="shared" ca="1" si="61"/>
        <v>0</v>
      </c>
      <c r="AN31" s="48">
        <f t="shared" ca="1" si="61"/>
        <v>0</v>
      </c>
      <c r="AO31" s="48">
        <f t="shared" ca="1" si="61"/>
        <v>0</v>
      </c>
      <c r="AP31" s="48">
        <f t="shared" ca="1" si="61"/>
        <v>0</v>
      </c>
      <c r="AQ31" s="48">
        <f t="shared" ca="1" si="61"/>
        <v>0</v>
      </c>
      <c r="AR31" s="48">
        <f t="shared" ca="1" si="61"/>
        <v>0</v>
      </c>
      <c r="AS31" s="48">
        <f t="shared" ca="1" si="61"/>
        <v>0</v>
      </c>
      <c r="AT31" s="48">
        <f t="shared" ca="1" si="61"/>
        <v>0</v>
      </c>
      <c r="AU31" s="48">
        <f t="shared" ca="1" si="61"/>
        <v>0</v>
      </c>
      <c r="AV31" s="48">
        <f t="shared" ca="1" si="61"/>
        <v>0</v>
      </c>
      <c r="AW31" s="48">
        <f t="shared" ca="1" si="61"/>
        <v>0</v>
      </c>
      <c r="AX31" s="48">
        <f t="shared" ca="1" si="61"/>
        <v>0</v>
      </c>
      <c r="AY31" s="48">
        <f t="shared" ca="1" si="61"/>
        <v>0</v>
      </c>
      <c r="AZ31" s="48">
        <f t="shared" ca="1" si="61"/>
        <v>0</v>
      </c>
      <c r="BA31" s="48">
        <f t="shared" ca="1" si="61"/>
        <v>0</v>
      </c>
      <c r="BB31" s="48">
        <f t="shared" ca="1" si="61"/>
        <v>0</v>
      </c>
      <c r="BC31" s="48">
        <f t="shared" ca="1" si="61"/>
        <v>0</v>
      </c>
      <c r="BD31" s="48">
        <f t="shared" ca="1" si="61"/>
        <v>0</v>
      </c>
    </row>
    <row r="32" spans="1:56" x14ac:dyDescent="0.25">
      <c r="A32">
        <v>30</v>
      </c>
      <c r="B32" s="69">
        <f t="shared" ca="1" si="5"/>
        <v>11</v>
      </c>
      <c r="C32" s="70">
        <f t="shared" ca="1" si="2"/>
        <v>42882</v>
      </c>
      <c r="D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 s="48">
        <f t="shared" ref="E32:AJ32" ca="1" si="62">MAX(0,D32-(IF(SamplesOrEstimateFlag = "Data", INDEX(Samples,RANDBETWEEN(1, TotalCount), 0), RANDBETWEEN(ThroughputLowEstimate,ThroughputHighEstimate))))</f>
        <v>12</v>
      </c>
      <c r="F32" s="48">
        <f t="shared" ca="1" si="62"/>
        <v>12</v>
      </c>
      <c r="G32" s="48">
        <f t="shared" ca="1" si="62"/>
        <v>12</v>
      </c>
      <c r="H32" s="48">
        <f t="shared" ca="1" si="62"/>
        <v>12</v>
      </c>
      <c r="I32" s="48">
        <f t="shared" ca="1" si="62"/>
        <v>10</v>
      </c>
      <c r="J32" s="48">
        <f t="shared" ca="1" si="62"/>
        <v>10</v>
      </c>
      <c r="K32" s="48">
        <f t="shared" ca="1" si="62"/>
        <v>10</v>
      </c>
      <c r="L32" s="48">
        <f t="shared" ca="1" si="62"/>
        <v>8</v>
      </c>
      <c r="M32" s="48">
        <f t="shared" ca="1" si="62"/>
        <v>5</v>
      </c>
      <c r="N32" s="48">
        <f t="shared" ca="1" si="62"/>
        <v>2</v>
      </c>
      <c r="O32" s="48">
        <f t="shared" ca="1" si="62"/>
        <v>0</v>
      </c>
      <c r="P32" s="48">
        <f t="shared" ca="1" si="62"/>
        <v>0</v>
      </c>
      <c r="Q32" s="48">
        <f t="shared" ca="1" si="62"/>
        <v>0</v>
      </c>
      <c r="R32" s="48">
        <f t="shared" ca="1" si="62"/>
        <v>0</v>
      </c>
      <c r="S32" s="48">
        <f t="shared" ca="1" si="62"/>
        <v>0</v>
      </c>
      <c r="T32" s="48">
        <f t="shared" ca="1" si="62"/>
        <v>0</v>
      </c>
      <c r="U32" s="48">
        <f t="shared" ca="1" si="62"/>
        <v>0</v>
      </c>
      <c r="V32" s="48">
        <f t="shared" ca="1" si="62"/>
        <v>0</v>
      </c>
      <c r="W32" s="48">
        <f t="shared" ca="1" si="62"/>
        <v>0</v>
      </c>
      <c r="X32" s="48">
        <f t="shared" ca="1" si="62"/>
        <v>0</v>
      </c>
      <c r="Y32" s="48">
        <f t="shared" ca="1" si="62"/>
        <v>0</v>
      </c>
      <c r="Z32" s="48">
        <f t="shared" ca="1" si="62"/>
        <v>0</v>
      </c>
      <c r="AA32" s="48">
        <f t="shared" ca="1" si="62"/>
        <v>0</v>
      </c>
      <c r="AB32" s="48">
        <f t="shared" ca="1" si="62"/>
        <v>0</v>
      </c>
      <c r="AC32" s="48">
        <f t="shared" ca="1" si="62"/>
        <v>0</v>
      </c>
      <c r="AD32" s="48">
        <f t="shared" ca="1" si="62"/>
        <v>0</v>
      </c>
      <c r="AE32" s="48">
        <f t="shared" ca="1" si="62"/>
        <v>0</v>
      </c>
      <c r="AF32" s="48">
        <f t="shared" ca="1" si="62"/>
        <v>0</v>
      </c>
      <c r="AG32" s="48">
        <f t="shared" ca="1" si="62"/>
        <v>0</v>
      </c>
      <c r="AH32" s="48">
        <f t="shared" ca="1" si="62"/>
        <v>0</v>
      </c>
      <c r="AI32" s="48">
        <f t="shared" ca="1" si="62"/>
        <v>0</v>
      </c>
      <c r="AJ32" s="48">
        <f t="shared" ca="1" si="62"/>
        <v>0</v>
      </c>
      <c r="AK32" s="48">
        <f t="shared" ref="AK32:BD32" ca="1" si="63">MAX(0,AJ32-(IF(SamplesOrEstimateFlag = "Data", INDEX(Samples,RANDBETWEEN(1, TotalCount), 0), RANDBETWEEN(ThroughputLowEstimate,ThroughputHighEstimate))))</f>
        <v>0</v>
      </c>
      <c r="AL32" s="48">
        <f t="shared" ca="1" si="63"/>
        <v>0</v>
      </c>
      <c r="AM32" s="48">
        <f t="shared" ca="1" si="63"/>
        <v>0</v>
      </c>
      <c r="AN32" s="48">
        <f t="shared" ca="1" si="63"/>
        <v>0</v>
      </c>
      <c r="AO32" s="48">
        <f t="shared" ca="1" si="63"/>
        <v>0</v>
      </c>
      <c r="AP32" s="48">
        <f t="shared" ca="1" si="63"/>
        <v>0</v>
      </c>
      <c r="AQ32" s="48">
        <f t="shared" ca="1" si="63"/>
        <v>0</v>
      </c>
      <c r="AR32" s="48">
        <f t="shared" ca="1" si="63"/>
        <v>0</v>
      </c>
      <c r="AS32" s="48">
        <f t="shared" ca="1" si="63"/>
        <v>0</v>
      </c>
      <c r="AT32" s="48">
        <f t="shared" ca="1" si="63"/>
        <v>0</v>
      </c>
      <c r="AU32" s="48">
        <f t="shared" ca="1" si="63"/>
        <v>0</v>
      </c>
      <c r="AV32" s="48">
        <f t="shared" ca="1" si="63"/>
        <v>0</v>
      </c>
      <c r="AW32" s="48">
        <f t="shared" ca="1" si="63"/>
        <v>0</v>
      </c>
      <c r="AX32" s="48">
        <f t="shared" ca="1" si="63"/>
        <v>0</v>
      </c>
      <c r="AY32" s="48">
        <f t="shared" ca="1" si="63"/>
        <v>0</v>
      </c>
      <c r="AZ32" s="48">
        <f t="shared" ca="1" si="63"/>
        <v>0</v>
      </c>
      <c r="BA32" s="48">
        <f t="shared" ca="1" si="63"/>
        <v>0</v>
      </c>
      <c r="BB32" s="48">
        <f t="shared" ca="1" si="63"/>
        <v>0</v>
      </c>
      <c r="BC32" s="48">
        <f t="shared" ca="1" si="63"/>
        <v>0</v>
      </c>
      <c r="BD32" s="48">
        <f t="shared" ca="1" si="63"/>
        <v>0</v>
      </c>
    </row>
    <row r="33" spans="1:56" x14ac:dyDescent="0.25">
      <c r="A33">
        <v>31</v>
      </c>
      <c r="B33" s="69">
        <f t="shared" ca="1" si="5"/>
        <v>10</v>
      </c>
      <c r="C33" s="70">
        <f t="shared" ca="1" si="2"/>
        <v>42875</v>
      </c>
      <c r="D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3" s="48">
        <f t="shared" ref="E33:AJ33" ca="1" si="64">MAX(0,D33-(IF(SamplesOrEstimateFlag = "Data", INDEX(Samples,RANDBETWEEN(1, TotalCount), 0), RANDBETWEEN(ThroughputLowEstimate,ThroughputHighEstimate))))</f>
        <v>11</v>
      </c>
      <c r="F33" s="48">
        <f t="shared" ca="1" si="64"/>
        <v>8</v>
      </c>
      <c r="G33" s="48">
        <f t="shared" ca="1" si="64"/>
        <v>5</v>
      </c>
      <c r="H33" s="48">
        <f t="shared" ca="1" si="64"/>
        <v>5</v>
      </c>
      <c r="I33" s="48">
        <f t="shared" ca="1" si="64"/>
        <v>5</v>
      </c>
      <c r="J33" s="48">
        <f t="shared" ca="1" si="64"/>
        <v>5</v>
      </c>
      <c r="K33" s="48">
        <f t="shared" ca="1" si="64"/>
        <v>5</v>
      </c>
      <c r="L33" s="48">
        <f t="shared" ca="1" si="64"/>
        <v>5</v>
      </c>
      <c r="M33" s="48">
        <f t="shared" ca="1" si="64"/>
        <v>2</v>
      </c>
      <c r="N33" s="48">
        <f t="shared" ca="1" si="64"/>
        <v>0</v>
      </c>
      <c r="O33" s="48">
        <f t="shared" ca="1" si="64"/>
        <v>0</v>
      </c>
      <c r="P33" s="48">
        <f t="shared" ca="1" si="64"/>
        <v>0</v>
      </c>
      <c r="Q33" s="48">
        <f t="shared" ca="1" si="64"/>
        <v>0</v>
      </c>
      <c r="R33" s="48">
        <f t="shared" ca="1" si="64"/>
        <v>0</v>
      </c>
      <c r="S33" s="48">
        <f t="shared" ca="1" si="64"/>
        <v>0</v>
      </c>
      <c r="T33" s="48">
        <f t="shared" ca="1" si="64"/>
        <v>0</v>
      </c>
      <c r="U33" s="48">
        <f t="shared" ca="1" si="64"/>
        <v>0</v>
      </c>
      <c r="V33" s="48">
        <f t="shared" ca="1" si="64"/>
        <v>0</v>
      </c>
      <c r="W33" s="48">
        <f t="shared" ca="1" si="64"/>
        <v>0</v>
      </c>
      <c r="X33" s="48">
        <f t="shared" ca="1" si="64"/>
        <v>0</v>
      </c>
      <c r="Y33" s="48">
        <f t="shared" ca="1" si="64"/>
        <v>0</v>
      </c>
      <c r="Z33" s="48">
        <f t="shared" ca="1" si="64"/>
        <v>0</v>
      </c>
      <c r="AA33" s="48">
        <f t="shared" ca="1" si="64"/>
        <v>0</v>
      </c>
      <c r="AB33" s="48">
        <f t="shared" ca="1" si="64"/>
        <v>0</v>
      </c>
      <c r="AC33" s="48">
        <f t="shared" ca="1" si="64"/>
        <v>0</v>
      </c>
      <c r="AD33" s="48">
        <f t="shared" ca="1" si="64"/>
        <v>0</v>
      </c>
      <c r="AE33" s="48">
        <f t="shared" ca="1" si="64"/>
        <v>0</v>
      </c>
      <c r="AF33" s="48">
        <f t="shared" ca="1" si="64"/>
        <v>0</v>
      </c>
      <c r="AG33" s="48">
        <f t="shared" ca="1" si="64"/>
        <v>0</v>
      </c>
      <c r="AH33" s="48">
        <f t="shared" ca="1" si="64"/>
        <v>0</v>
      </c>
      <c r="AI33" s="48">
        <f t="shared" ca="1" si="64"/>
        <v>0</v>
      </c>
      <c r="AJ33" s="48">
        <f t="shared" ca="1" si="64"/>
        <v>0</v>
      </c>
      <c r="AK33" s="48">
        <f t="shared" ref="AK33:BD33" ca="1" si="65">MAX(0,AJ33-(IF(SamplesOrEstimateFlag = "Data", INDEX(Samples,RANDBETWEEN(1, TotalCount), 0), RANDBETWEEN(ThroughputLowEstimate,ThroughputHighEstimate))))</f>
        <v>0</v>
      </c>
      <c r="AL33" s="48">
        <f t="shared" ca="1" si="65"/>
        <v>0</v>
      </c>
      <c r="AM33" s="48">
        <f t="shared" ca="1" si="65"/>
        <v>0</v>
      </c>
      <c r="AN33" s="48">
        <f t="shared" ca="1" si="65"/>
        <v>0</v>
      </c>
      <c r="AO33" s="48">
        <f t="shared" ca="1" si="65"/>
        <v>0</v>
      </c>
      <c r="AP33" s="48">
        <f t="shared" ca="1" si="65"/>
        <v>0</v>
      </c>
      <c r="AQ33" s="48">
        <f t="shared" ca="1" si="65"/>
        <v>0</v>
      </c>
      <c r="AR33" s="48">
        <f t="shared" ca="1" si="65"/>
        <v>0</v>
      </c>
      <c r="AS33" s="48">
        <f t="shared" ca="1" si="65"/>
        <v>0</v>
      </c>
      <c r="AT33" s="48">
        <f t="shared" ca="1" si="65"/>
        <v>0</v>
      </c>
      <c r="AU33" s="48">
        <f t="shared" ca="1" si="65"/>
        <v>0</v>
      </c>
      <c r="AV33" s="48">
        <f t="shared" ca="1" si="65"/>
        <v>0</v>
      </c>
      <c r="AW33" s="48">
        <f t="shared" ca="1" si="65"/>
        <v>0</v>
      </c>
      <c r="AX33" s="48">
        <f t="shared" ca="1" si="65"/>
        <v>0</v>
      </c>
      <c r="AY33" s="48">
        <f t="shared" ca="1" si="65"/>
        <v>0</v>
      </c>
      <c r="AZ33" s="48">
        <f t="shared" ca="1" si="65"/>
        <v>0</v>
      </c>
      <c r="BA33" s="48">
        <f t="shared" ca="1" si="65"/>
        <v>0</v>
      </c>
      <c r="BB33" s="48">
        <f t="shared" ca="1" si="65"/>
        <v>0</v>
      </c>
      <c r="BC33" s="48">
        <f t="shared" ca="1" si="65"/>
        <v>0</v>
      </c>
      <c r="BD33" s="48">
        <f t="shared" ca="1" si="65"/>
        <v>0</v>
      </c>
    </row>
    <row r="34" spans="1:56" x14ac:dyDescent="0.25">
      <c r="A34">
        <v>32</v>
      </c>
      <c r="B34" s="69">
        <f t="shared" ca="1" si="5"/>
        <v>13</v>
      </c>
      <c r="C34" s="70">
        <f t="shared" ca="1" si="2"/>
        <v>42896</v>
      </c>
      <c r="D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 s="48">
        <f t="shared" ref="E34:AJ34" ca="1" si="66">MAX(0,D34-(IF(SamplesOrEstimateFlag = "Data", INDEX(Samples,RANDBETWEEN(1, TotalCount), 0), RANDBETWEEN(ThroughputLowEstimate,ThroughputHighEstimate))))</f>
        <v>14</v>
      </c>
      <c r="F34" s="48">
        <f t="shared" ca="1" si="66"/>
        <v>12</v>
      </c>
      <c r="G34" s="48">
        <f t="shared" ca="1" si="66"/>
        <v>10</v>
      </c>
      <c r="H34" s="48">
        <f t="shared" ca="1" si="66"/>
        <v>8</v>
      </c>
      <c r="I34" s="48">
        <f t="shared" ca="1" si="66"/>
        <v>8</v>
      </c>
      <c r="J34" s="48">
        <f t="shared" ca="1" si="66"/>
        <v>8</v>
      </c>
      <c r="K34" s="48">
        <f t="shared" ca="1" si="66"/>
        <v>6</v>
      </c>
      <c r="L34" s="48">
        <f t="shared" ca="1" si="66"/>
        <v>6</v>
      </c>
      <c r="M34" s="48">
        <f t="shared" ca="1" si="66"/>
        <v>3</v>
      </c>
      <c r="N34" s="48">
        <f t="shared" ca="1" si="66"/>
        <v>1</v>
      </c>
      <c r="O34" s="48">
        <f t="shared" ca="1" si="66"/>
        <v>1</v>
      </c>
      <c r="P34" s="48">
        <f t="shared" ca="1" si="66"/>
        <v>1</v>
      </c>
      <c r="Q34" s="48">
        <f t="shared" ca="1" si="66"/>
        <v>0</v>
      </c>
      <c r="R34" s="48">
        <f t="shared" ca="1" si="66"/>
        <v>0</v>
      </c>
      <c r="S34" s="48">
        <f t="shared" ca="1" si="66"/>
        <v>0</v>
      </c>
      <c r="T34" s="48">
        <f t="shared" ca="1" si="66"/>
        <v>0</v>
      </c>
      <c r="U34" s="48">
        <f t="shared" ca="1" si="66"/>
        <v>0</v>
      </c>
      <c r="V34" s="48">
        <f t="shared" ca="1" si="66"/>
        <v>0</v>
      </c>
      <c r="W34" s="48">
        <f t="shared" ca="1" si="66"/>
        <v>0</v>
      </c>
      <c r="X34" s="48">
        <f t="shared" ca="1" si="66"/>
        <v>0</v>
      </c>
      <c r="Y34" s="48">
        <f t="shared" ca="1" si="66"/>
        <v>0</v>
      </c>
      <c r="Z34" s="48">
        <f t="shared" ca="1" si="66"/>
        <v>0</v>
      </c>
      <c r="AA34" s="48">
        <f t="shared" ca="1" si="66"/>
        <v>0</v>
      </c>
      <c r="AB34" s="48">
        <f t="shared" ca="1" si="66"/>
        <v>0</v>
      </c>
      <c r="AC34" s="48">
        <f t="shared" ca="1" si="66"/>
        <v>0</v>
      </c>
      <c r="AD34" s="48">
        <f t="shared" ca="1" si="66"/>
        <v>0</v>
      </c>
      <c r="AE34" s="48">
        <f t="shared" ca="1" si="66"/>
        <v>0</v>
      </c>
      <c r="AF34" s="48">
        <f t="shared" ca="1" si="66"/>
        <v>0</v>
      </c>
      <c r="AG34" s="48">
        <f t="shared" ca="1" si="66"/>
        <v>0</v>
      </c>
      <c r="AH34" s="48">
        <f t="shared" ca="1" si="66"/>
        <v>0</v>
      </c>
      <c r="AI34" s="48">
        <f t="shared" ca="1" si="66"/>
        <v>0</v>
      </c>
      <c r="AJ34" s="48">
        <f t="shared" ca="1" si="66"/>
        <v>0</v>
      </c>
      <c r="AK34" s="48">
        <f t="shared" ref="AK34:BD34" ca="1" si="67">MAX(0,AJ34-(IF(SamplesOrEstimateFlag = "Data", INDEX(Samples,RANDBETWEEN(1, TotalCount), 0), RANDBETWEEN(ThroughputLowEstimate,ThroughputHighEstimate))))</f>
        <v>0</v>
      </c>
      <c r="AL34" s="48">
        <f t="shared" ca="1" si="67"/>
        <v>0</v>
      </c>
      <c r="AM34" s="48">
        <f t="shared" ca="1" si="67"/>
        <v>0</v>
      </c>
      <c r="AN34" s="48">
        <f t="shared" ca="1" si="67"/>
        <v>0</v>
      </c>
      <c r="AO34" s="48">
        <f t="shared" ca="1" si="67"/>
        <v>0</v>
      </c>
      <c r="AP34" s="48">
        <f t="shared" ca="1" si="67"/>
        <v>0</v>
      </c>
      <c r="AQ34" s="48">
        <f t="shared" ca="1" si="67"/>
        <v>0</v>
      </c>
      <c r="AR34" s="48">
        <f t="shared" ca="1" si="67"/>
        <v>0</v>
      </c>
      <c r="AS34" s="48">
        <f t="shared" ca="1" si="67"/>
        <v>0</v>
      </c>
      <c r="AT34" s="48">
        <f t="shared" ca="1" si="67"/>
        <v>0</v>
      </c>
      <c r="AU34" s="48">
        <f t="shared" ca="1" si="67"/>
        <v>0</v>
      </c>
      <c r="AV34" s="48">
        <f t="shared" ca="1" si="67"/>
        <v>0</v>
      </c>
      <c r="AW34" s="48">
        <f t="shared" ca="1" si="67"/>
        <v>0</v>
      </c>
      <c r="AX34" s="48">
        <f t="shared" ca="1" si="67"/>
        <v>0</v>
      </c>
      <c r="AY34" s="48">
        <f t="shared" ca="1" si="67"/>
        <v>0</v>
      </c>
      <c r="AZ34" s="48">
        <f t="shared" ca="1" si="67"/>
        <v>0</v>
      </c>
      <c r="BA34" s="48">
        <f t="shared" ca="1" si="67"/>
        <v>0</v>
      </c>
      <c r="BB34" s="48">
        <f t="shared" ca="1" si="67"/>
        <v>0</v>
      </c>
      <c r="BC34" s="48">
        <f t="shared" ca="1" si="67"/>
        <v>0</v>
      </c>
      <c r="BD34" s="48">
        <f t="shared" ca="1" si="67"/>
        <v>0</v>
      </c>
    </row>
    <row r="35" spans="1:56" x14ac:dyDescent="0.25">
      <c r="A35">
        <v>33</v>
      </c>
      <c r="B35" s="69">
        <f t="shared" ca="1" si="5"/>
        <v>6</v>
      </c>
      <c r="C35" s="70">
        <f t="shared" ca="1" si="2"/>
        <v>42847</v>
      </c>
      <c r="D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 s="48">
        <f t="shared" ref="E35:AJ35" ca="1" si="68">MAX(0,D35-(IF(SamplesOrEstimateFlag = "Data", INDEX(Samples,RANDBETWEEN(1, TotalCount), 0), RANDBETWEEN(ThroughputLowEstimate,ThroughputHighEstimate))))</f>
        <v>9</v>
      </c>
      <c r="F35" s="48">
        <f t="shared" ca="1" si="68"/>
        <v>7</v>
      </c>
      <c r="G35" s="48">
        <f t="shared" ca="1" si="68"/>
        <v>5</v>
      </c>
      <c r="H35" s="48">
        <f t="shared" ca="1" si="68"/>
        <v>3</v>
      </c>
      <c r="I35" s="48">
        <f t="shared" ca="1" si="68"/>
        <v>1</v>
      </c>
      <c r="J35" s="48">
        <f t="shared" ca="1" si="68"/>
        <v>0</v>
      </c>
      <c r="K35" s="48">
        <f t="shared" ca="1" si="68"/>
        <v>0</v>
      </c>
      <c r="L35" s="48">
        <f t="shared" ca="1" si="68"/>
        <v>0</v>
      </c>
      <c r="M35" s="48">
        <f t="shared" ca="1" si="68"/>
        <v>0</v>
      </c>
      <c r="N35" s="48">
        <f t="shared" ca="1" si="68"/>
        <v>0</v>
      </c>
      <c r="O35" s="48">
        <f t="shared" ca="1" si="68"/>
        <v>0</v>
      </c>
      <c r="P35" s="48">
        <f t="shared" ca="1" si="68"/>
        <v>0</v>
      </c>
      <c r="Q35" s="48">
        <f t="shared" ca="1" si="68"/>
        <v>0</v>
      </c>
      <c r="R35" s="48">
        <f t="shared" ca="1" si="68"/>
        <v>0</v>
      </c>
      <c r="S35" s="48">
        <f t="shared" ca="1" si="68"/>
        <v>0</v>
      </c>
      <c r="T35" s="48">
        <f t="shared" ca="1" si="68"/>
        <v>0</v>
      </c>
      <c r="U35" s="48">
        <f t="shared" ca="1" si="68"/>
        <v>0</v>
      </c>
      <c r="V35" s="48">
        <f t="shared" ca="1" si="68"/>
        <v>0</v>
      </c>
      <c r="W35" s="48">
        <f t="shared" ca="1" si="68"/>
        <v>0</v>
      </c>
      <c r="X35" s="48">
        <f t="shared" ca="1" si="68"/>
        <v>0</v>
      </c>
      <c r="Y35" s="48">
        <f t="shared" ca="1" si="68"/>
        <v>0</v>
      </c>
      <c r="Z35" s="48">
        <f t="shared" ca="1" si="68"/>
        <v>0</v>
      </c>
      <c r="AA35" s="48">
        <f t="shared" ca="1" si="68"/>
        <v>0</v>
      </c>
      <c r="AB35" s="48">
        <f t="shared" ca="1" si="68"/>
        <v>0</v>
      </c>
      <c r="AC35" s="48">
        <f t="shared" ca="1" si="68"/>
        <v>0</v>
      </c>
      <c r="AD35" s="48">
        <f t="shared" ca="1" si="68"/>
        <v>0</v>
      </c>
      <c r="AE35" s="48">
        <f t="shared" ca="1" si="68"/>
        <v>0</v>
      </c>
      <c r="AF35" s="48">
        <f t="shared" ca="1" si="68"/>
        <v>0</v>
      </c>
      <c r="AG35" s="48">
        <f t="shared" ca="1" si="68"/>
        <v>0</v>
      </c>
      <c r="AH35" s="48">
        <f t="shared" ca="1" si="68"/>
        <v>0</v>
      </c>
      <c r="AI35" s="48">
        <f t="shared" ca="1" si="68"/>
        <v>0</v>
      </c>
      <c r="AJ35" s="48">
        <f t="shared" ca="1" si="68"/>
        <v>0</v>
      </c>
      <c r="AK35" s="48">
        <f t="shared" ref="AK35:BD35" ca="1" si="69">MAX(0,AJ35-(IF(SamplesOrEstimateFlag = "Data", INDEX(Samples,RANDBETWEEN(1, TotalCount), 0), RANDBETWEEN(ThroughputLowEstimate,ThroughputHighEstimate))))</f>
        <v>0</v>
      </c>
      <c r="AL35" s="48">
        <f t="shared" ca="1" si="69"/>
        <v>0</v>
      </c>
      <c r="AM35" s="48">
        <f t="shared" ca="1" si="69"/>
        <v>0</v>
      </c>
      <c r="AN35" s="48">
        <f t="shared" ca="1" si="69"/>
        <v>0</v>
      </c>
      <c r="AO35" s="48">
        <f t="shared" ca="1" si="69"/>
        <v>0</v>
      </c>
      <c r="AP35" s="48">
        <f t="shared" ca="1" si="69"/>
        <v>0</v>
      </c>
      <c r="AQ35" s="48">
        <f t="shared" ca="1" si="69"/>
        <v>0</v>
      </c>
      <c r="AR35" s="48">
        <f t="shared" ca="1" si="69"/>
        <v>0</v>
      </c>
      <c r="AS35" s="48">
        <f t="shared" ca="1" si="69"/>
        <v>0</v>
      </c>
      <c r="AT35" s="48">
        <f t="shared" ca="1" si="69"/>
        <v>0</v>
      </c>
      <c r="AU35" s="48">
        <f t="shared" ca="1" si="69"/>
        <v>0</v>
      </c>
      <c r="AV35" s="48">
        <f t="shared" ca="1" si="69"/>
        <v>0</v>
      </c>
      <c r="AW35" s="48">
        <f t="shared" ca="1" si="69"/>
        <v>0</v>
      </c>
      <c r="AX35" s="48">
        <f t="shared" ca="1" si="69"/>
        <v>0</v>
      </c>
      <c r="AY35" s="48">
        <f t="shared" ca="1" si="69"/>
        <v>0</v>
      </c>
      <c r="AZ35" s="48">
        <f t="shared" ca="1" si="69"/>
        <v>0</v>
      </c>
      <c r="BA35" s="48">
        <f t="shared" ca="1" si="69"/>
        <v>0</v>
      </c>
      <c r="BB35" s="48">
        <f t="shared" ca="1" si="69"/>
        <v>0</v>
      </c>
      <c r="BC35" s="48">
        <f t="shared" ca="1" si="69"/>
        <v>0</v>
      </c>
      <c r="BD35" s="48">
        <f t="shared" ca="1" si="69"/>
        <v>0</v>
      </c>
    </row>
    <row r="36" spans="1:56" x14ac:dyDescent="0.25">
      <c r="A36">
        <v>34</v>
      </c>
      <c r="B36" s="69">
        <f t="shared" ca="1" si="5"/>
        <v>9</v>
      </c>
      <c r="C36" s="70">
        <f t="shared" ca="1" si="2"/>
        <v>42868</v>
      </c>
      <c r="D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 s="48">
        <f t="shared" ref="E36:AJ36" ca="1" si="70">MAX(0,D36-(IF(SamplesOrEstimateFlag = "Data", INDEX(Samples,RANDBETWEEN(1, TotalCount), 0), RANDBETWEEN(ThroughputLowEstimate,ThroughputHighEstimate))))</f>
        <v>10</v>
      </c>
      <c r="F36" s="48">
        <f t="shared" ca="1" si="70"/>
        <v>10</v>
      </c>
      <c r="G36" s="48">
        <f t="shared" ca="1" si="70"/>
        <v>7</v>
      </c>
      <c r="H36" s="48">
        <f t="shared" ca="1" si="70"/>
        <v>4</v>
      </c>
      <c r="I36" s="48">
        <f t="shared" ca="1" si="70"/>
        <v>4</v>
      </c>
      <c r="J36" s="48">
        <f t="shared" ca="1" si="70"/>
        <v>4</v>
      </c>
      <c r="K36" s="48">
        <f t="shared" ca="1" si="70"/>
        <v>4</v>
      </c>
      <c r="L36" s="48">
        <f t="shared" ca="1" si="70"/>
        <v>1</v>
      </c>
      <c r="M36" s="48">
        <f t="shared" ca="1" si="70"/>
        <v>0</v>
      </c>
      <c r="N36" s="48">
        <f t="shared" ca="1" si="70"/>
        <v>0</v>
      </c>
      <c r="O36" s="48">
        <f t="shared" ca="1" si="70"/>
        <v>0</v>
      </c>
      <c r="P36" s="48">
        <f t="shared" ca="1" si="70"/>
        <v>0</v>
      </c>
      <c r="Q36" s="48">
        <f t="shared" ca="1" si="70"/>
        <v>0</v>
      </c>
      <c r="R36" s="48">
        <f t="shared" ca="1" si="70"/>
        <v>0</v>
      </c>
      <c r="S36" s="48">
        <f t="shared" ca="1" si="70"/>
        <v>0</v>
      </c>
      <c r="T36" s="48">
        <f t="shared" ca="1" si="70"/>
        <v>0</v>
      </c>
      <c r="U36" s="48">
        <f t="shared" ca="1" si="70"/>
        <v>0</v>
      </c>
      <c r="V36" s="48">
        <f t="shared" ca="1" si="70"/>
        <v>0</v>
      </c>
      <c r="W36" s="48">
        <f t="shared" ca="1" si="70"/>
        <v>0</v>
      </c>
      <c r="X36" s="48">
        <f t="shared" ca="1" si="70"/>
        <v>0</v>
      </c>
      <c r="Y36" s="48">
        <f t="shared" ca="1" si="70"/>
        <v>0</v>
      </c>
      <c r="Z36" s="48">
        <f t="shared" ca="1" si="70"/>
        <v>0</v>
      </c>
      <c r="AA36" s="48">
        <f t="shared" ca="1" si="70"/>
        <v>0</v>
      </c>
      <c r="AB36" s="48">
        <f t="shared" ca="1" si="70"/>
        <v>0</v>
      </c>
      <c r="AC36" s="48">
        <f t="shared" ca="1" si="70"/>
        <v>0</v>
      </c>
      <c r="AD36" s="48">
        <f t="shared" ca="1" si="70"/>
        <v>0</v>
      </c>
      <c r="AE36" s="48">
        <f t="shared" ca="1" si="70"/>
        <v>0</v>
      </c>
      <c r="AF36" s="48">
        <f t="shared" ca="1" si="70"/>
        <v>0</v>
      </c>
      <c r="AG36" s="48">
        <f t="shared" ca="1" si="70"/>
        <v>0</v>
      </c>
      <c r="AH36" s="48">
        <f t="shared" ca="1" si="70"/>
        <v>0</v>
      </c>
      <c r="AI36" s="48">
        <f t="shared" ca="1" si="70"/>
        <v>0</v>
      </c>
      <c r="AJ36" s="48">
        <f t="shared" ca="1" si="70"/>
        <v>0</v>
      </c>
      <c r="AK36" s="48">
        <f t="shared" ref="AK36:BD36" ca="1" si="71">MAX(0,AJ36-(IF(SamplesOrEstimateFlag = "Data", INDEX(Samples,RANDBETWEEN(1, TotalCount), 0), RANDBETWEEN(ThroughputLowEstimate,ThroughputHighEstimate))))</f>
        <v>0</v>
      </c>
      <c r="AL36" s="48">
        <f t="shared" ca="1" si="71"/>
        <v>0</v>
      </c>
      <c r="AM36" s="48">
        <f t="shared" ca="1" si="71"/>
        <v>0</v>
      </c>
      <c r="AN36" s="48">
        <f t="shared" ca="1" si="71"/>
        <v>0</v>
      </c>
      <c r="AO36" s="48">
        <f t="shared" ca="1" si="71"/>
        <v>0</v>
      </c>
      <c r="AP36" s="48">
        <f t="shared" ca="1" si="71"/>
        <v>0</v>
      </c>
      <c r="AQ36" s="48">
        <f t="shared" ca="1" si="71"/>
        <v>0</v>
      </c>
      <c r="AR36" s="48">
        <f t="shared" ca="1" si="71"/>
        <v>0</v>
      </c>
      <c r="AS36" s="48">
        <f t="shared" ca="1" si="71"/>
        <v>0</v>
      </c>
      <c r="AT36" s="48">
        <f t="shared" ca="1" si="71"/>
        <v>0</v>
      </c>
      <c r="AU36" s="48">
        <f t="shared" ca="1" si="71"/>
        <v>0</v>
      </c>
      <c r="AV36" s="48">
        <f t="shared" ca="1" si="71"/>
        <v>0</v>
      </c>
      <c r="AW36" s="48">
        <f t="shared" ca="1" si="71"/>
        <v>0</v>
      </c>
      <c r="AX36" s="48">
        <f t="shared" ca="1" si="71"/>
        <v>0</v>
      </c>
      <c r="AY36" s="48">
        <f t="shared" ca="1" si="71"/>
        <v>0</v>
      </c>
      <c r="AZ36" s="48">
        <f t="shared" ca="1" si="71"/>
        <v>0</v>
      </c>
      <c r="BA36" s="48">
        <f t="shared" ca="1" si="71"/>
        <v>0</v>
      </c>
      <c r="BB36" s="48">
        <f t="shared" ca="1" si="71"/>
        <v>0</v>
      </c>
      <c r="BC36" s="48">
        <f t="shared" ca="1" si="71"/>
        <v>0</v>
      </c>
      <c r="BD36" s="48">
        <f t="shared" ca="1" si="71"/>
        <v>0</v>
      </c>
    </row>
    <row r="37" spans="1:56" x14ac:dyDescent="0.25">
      <c r="A37">
        <v>35</v>
      </c>
      <c r="B37" s="69">
        <f t="shared" ca="1" si="5"/>
        <v>10</v>
      </c>
      <c r="C37" s="70">
        <f t="shared" ca="1" si="2"/>
        <v>42875</v>
      </c>
      <c r="D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 s="48">
        <f t="shared" ref="E37:AJ37" ca="1" si="72">MAX(0,D37-(IF(SamplesOrEstimateFlag = "Data", INDEX(Samples,RANDBETWEEN(1, TotalCount), 0), RANDBETWEEN(ThroughputLowEstimate,ThroughputHighEstimate))))</f>
        <v>14</v>
      </c>
      <c r="F37" s="48">
        <f t="shared" ca="1" si="72"/>
        <v>12</v>
      </c>
      <c r="G37" s="48">
        <f t="shared" ca="1" si="72"/>
        <v>10</v>
      </c>
      <c r="H37" s="48">
        <f t="shared" ca="1" si="72"/>
        <v>8</v>
      </c>
      <c r="I37" s="48">
        <f t="shared" ca="1" si="72"/>
        <v>6</v>
      </c>
      <c r="J37" s="48">
        <f t="shared" ca="1" si="72"/>
        <v>3</v>
      </c>
      <c r="K37" s="48">
        <f t="shared" ca="1" si="72"/>
        <v>3</v>
      </c>
      <c r="L37" s="48">
        <f t="shared" ca="1" si="72"/>
        <v>3</v>
      </c>
      <c r="M37" s="48">
        <f t="shared" ca="1" si="72"/>
        <v>3</v>
      </c>
      <c r="N37" s="48">
        <f t="shared" ca="1" si="72"/>
        <v>0</v>
      </c>
      <c r="O37" s="48">
        <f t="shared" ca="1" si="72"/>
        <v>0</v>
      </c>
      <c r="P37" s="48">
        <f t="shared" ca="1" si="72"/>
        <v>0</v>
      </c>
      <c r="Q37" s="48">
        <f t="shared" ca="1" si="72"/>
        <v>0</v>
      </c>
      <c r="R37" s="48">
        <f t="shared" ca="1" si="72"/>
        <v>0</v>
      </c>
      <c r="S37" s="48">
        <f t="shared" ca="1" si="72"/>
        <v>0</v>
      </c>
      <c r="T37" s="48">
        <f t="shared" ca="1" si="72"/>
        <v>0</v>
      </c>
      <c r="U37" s="48">
        <f t="shared" ca="1" si="72"/>
        <v>0</v>
      </c>
      <c r="V37" s="48">
        <f t="shared" ca="1" si="72"/>
        <v>0</v>
      </c>
      <c r="W37" s="48">
        <f t="shared" ca="1" si="72"/>
        <v>0</v>
      </c>
      <c r="X37" s="48">
        <f t="shared" ca="1" si="72"/>
        <v>0</v>
      </c>
      <c r="Y37" s="48">
        <f t="shared" ca="1" si="72"/>
        <v>0</v>
      </c>
      <c r="Z37" s="48">
        <f t="shared" ca="1" si="72"/>
        <v>0</v>
      </c>
      <c r="AA37" s="48">
        <f t="shared" ca="1" si="72"/>
        <v>0</v>
      </c>
      <c r="AB37" s="48">
        <f t="shared" ca="1" si="72"/>
        <v>0</v>
      </c>
      <c r="AC37" s="48">
        <f t="shared" ca="1" si="72"/>
        <v>0</v>
      </c>
      <c r="AD37" s="48">
        <f t="shared" ca="1" si="72"/>
        <v>0</v>
      </c>
      <c r="AE37" s="48">
        <f t="shared" ca="1" si="72"/>
        <v>0</v>
      </c>
      <c r="AF37" s="48">
        <f t="shared" ca="1" si="72"/>
        <v>0</v>
      </c>
      <c r="AG37" s="48">
        <f t="shared" ca="1" si="72"/>
        <v>0</v>
      </c>
      <c r="AH37" s="48">
        <f t="shared" ca="1" si="72"/>
        <v>0</v>
      </c>
      <c r="AI37" s="48">
        <f t="shared" ca="1" si="72"/>
        <v>0</v>
      </c>
      <c r="AJ37" s="48">
        <f t="shared" ca="1" si="72"/>
        <v>0</v>
      </c>
      <c r="AK37" s="48">
        <f t="shared" ref="AK37:BD37" ca="1" si="73">MAX(0,AJ37-(IF(SamplesOrEstimateFlag = "Data", INDEX(Samples,RANDBETWEEN(1, TotalCount), 0), RANDBETWEEN(ThroughputLowEstimate,ThroughputHighEstimate))))</f>
        <v>0</v>
      </c>
      <c r="AL37" s="48">
        <f t="shared" ca="1" si="73"/>
        <v>0</v>
      </c>
      <c r="AM37" s="48">
        <f t="shared" ca="1" si="73"/>
        <v>0</v>
      </c>
      <c r="AN37" s="48">
        <f t="shared" ca="1" si="73"/>
        <v>0</v>
      </c>
      <c r="AO37" s="48">
        <f t="shared" ca="1" si="73"/>
        <v>0</v>
      </c>
      <c r="AP37" s="48">
        <f t="shared" ca="1" si="73"/>
        <v>0</v>
      </c>
      <c r="AQ37" s="48">
        <f t="shared" ca="1" si="73"/>
        <v>0</v>
      </c>
      <c r="AR37" s="48">
        <f t="shared" ca="1" si="73"/>
        <v>0</v>
      </c>
      <c r="AS37" s="48">
        <f t="shared" ca="1" si="73"/>
        <v>0</v>
      </c>
      <c r="AT37" s="48">
        <f t="shared" ca="1" si="73"/>
        <v>0</v>
      </c>
      <c r="AU37" s="48">
        <f t="shared" ca="1" si="73"/>
        <v>0</v>
      </c>
      <c r="AV37" s="48">
        <f t="shared" ca="1" si="73"/>
        <v>0</v>
      </c>
      <c r="AW37" s="48">
        <f t="shared" ca="1" si="73"/>
        <v>0</v>
      </c>
      <c r="AX37" s="48">
        <f t="shared" ca="1" si="73"/>
        <v>0</v>
      </c>
      <c r="AY37" s="48">
        <f t="shared" ca="1" si="73"/>
        <v>0</v>
      </c>
      <c r="AZ37" s="48">
        <f t="shared" ca="1" si="73"/>
        <v>0</v>
      </c>
      <c r="BA37" s="48">
        <f t="shared" ca="1" si="73"/>
        <v>0</v>
      </c>
      <c r="BB37" s="48">
        <f t="shared" ca="1" si="73"/>
        <v>0</v>
      </c>
      <c r="BC37" s="48">
        <f t="shared" ca="1" si="73"/>
        <v>0</v>
      </c>
      <c r="BD37" s="48">
        <f t="shared" ca="1" si="73"/>
        <v>0</v>
      </c>
    </row>
    <row r="38" spans="1:56" x14ac:dyDescent="0.25">
      <c r="A38">
        <v>36</v>
      </c>
      <c r="B38" s="69">
        <f t="shared" ca="1" si="5"/>
        <v>11</v>
      </c>
      <c r="C38" s="70">
        <f t="shared" ca="1" si="2"/>
        <v>42882</v>
      </c>
      <c r="D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 s="48">
        <f t="shared" ref="E38:AJ38" ca="1" si="74">MAX(0,D38-(IF(SamplesOrEstimateFlag = "Data", INDEX(Samples,RANDBETWEEN(1, TotalCount), 0), RANDBETWEEN(ThroughputLowEstimate,ThroughputHighEstimate))))</f>
        <v>10</v>
      </c>
      <c r="F38" s="48">
        <f t="shared" ca="1" si="74"/>
        <v>10</v>
      </c>
      <c r="G38" s="48">
        <f t="shared" ca="1" si="74"/>
        <v>8</v>
      </c>
      <c r="H38" s="48">
        <f t="shared" ca="1" si="74"/>
        <v>8</v>
      </c>
      <c r="I38" s="48">
        <f t="shared" ca="1" si="74"/>
        <v>6</v>
      </c>
      <c r="J38" s="48">
        <f t="shared" ca="1" si="74"/>
        <v>6</v>
      </c>
      <c r="K38" s="48">
        <f t="shared" ca="1" si="74"/>
        <v>6</v>
      </c>
      <c r="L38" s="48">
        <f t="shared" ca="1" si="74"/>
        <v>6</v>
      </c>
      <c r="M38" s="48">
        <f t="shared" ca="1" si="74"/>
        <v>3</v>
      </c>
      <c r="N38" s="48">
        <f t="shared" ca="1" si="74"/>
        <v>1</v>
      </c>
      <c r="O38" s="48">
        <f t="shared" ca="1" si="74"/>
        <v>0</v>
      </c>
      <c r="P38" s="48">
        <f t="shared" ca="1" si="74"/>
        <v>0</v>
      </c>
      <c r="Q38" s="48">
        <f t="shared" ca="1" si="74"/>
        <v>0</v>
      </c>
      <c r="R38" s="48">
        <f t="shared" ca="1" si="74"/>
        <v>0</v>
      </c>
      <c r="S38" s="48">
        <f t="shared" ca="1" si="74"/>
        <v>0</v>
      </c>
      <c r="T38" s="48">
        <f t="shared" ca="1" si="74"/>
        <v>0</v>
      </c>
      <c r="U38" s="48">
        <f t="shared" ca="1" si="74"/>
        <v>0</v>
      </c>
      <c r="V38" s="48">
        <f t="shared" ca="1" si="74"/>
        <v>0</v>
      </c>
      <c r="W38" s="48">
        <f t="shared" ca="1" si="74"/>
        <v>0</v>
      </c>
      <c r="X38" s="48">
        <f t="shared" ca="1" si="74"/>
        <v>0</v>
      </c>
      <c r="Y38" s="48">
        <f t="shared" ca="1" si="74"/>
        <v>0</v>
      </c>
      <c r="Z38" s="48">
        <f t="shared" ca="1" si="74"/>
        <v>0</v>
      </c>
      <c r="AA38" s="48">
        <f t="shared" ca="1" si="74"/>
        <v>0</v>
      </c>
      <c r="AB38" s="48">
        <f t="shared" ca="1" si="74"/>
        <v>0</v>
      </c>
      <c r="AC38" s="48">
        <f t="shared" ca="1" si="74"/>
        <v>0</v>
      </c>
      <c r="AD38" s="48">
        <f t="shared" ca="1" si="74"/>
        <v>0</v>
      </c>
      <c r="AE38" s="48">
        <f t="shared" ca="1" si="74"/>
        <v>0</v>
      </c>
      <c r="AF38" s="48">
        <f t="shared" ca="1" si="74"/>
        <v>0</v>
      </c>
      <c r="AG38" s="48">
        <f t="shared" ca="1" si="74"/>
        <v>0</v>
      </c>
      <c r="AH38" s="48">
        <f t="shared" ca="1" si="74"/>
        <v>0</v>
      </c>
      <c r="AI38" s="48">
        <f t="shared" ca="1" si="74"/>
        <v>0</v>
      </c>
      <c r="AJ38" s="48">
        <f t="shared" ca="1" si="74"/>
        <v>0</v>
      </c>
      <c r="AK38" s="48">
        <f t="shared" ref="AK38:BD38" ca="1" si="75">MAX(0,AJ38-(IF(SamplesOrEstimateFlag = "Data", INDEX(Samples,RANDBETWEEN(1, TotalCount), 0), RANDBETWEEN(ThroughputLowEstimate,ThroughputHighEstimate))))</f>
        <v>0</v>
      </c>
      <c r="AL38" s="48">
        <f t="shared" ca="1" si="75"/>
        <v>0</v>
      </c>
      <c r="AM38" s="48">
        <f t="shared" ca="1" si="75"/>
        <v>0</v>
      </c>
      <c r="AN38" s="48">
        <f t="shared" ca="1" si="75"/>
        <v>0</v>
      </c>
      <c r="AO38" s="48">
        <f t="shared" ca="1" si="75"/>
        <v>0</v>
      </c>
      <c r="AP38" s="48">
        <f t="shared" ca="1" si="75"/>
        <v>0</v>
      </c>
      <c r="AQ38" s="48">
        <f t="shared" ca="1" si="75"/>
        <v>0</v>
      </c>
      <c r="AR38" s="48">
        <f t="shared" ca="1" si="75"/>
        <v>0</v>
      </c>
      <c r="AS38" s="48">
        <f t="shared" ca="1" si="75"/>
        <v>0</v>
      </c>
      <c r="AT38" s="48">
        <f t="shared" ca="1" si="75"/>
        <v>0</v>
      </c>
      <c r="AU38" s="48">
        <f t="shared" ca="1" si="75"/>
        <v>0</v>
      </c>
      <c r="AV38" s="48">
        <f t="shared" ca="1" si="75"/>
        <v>0</v>
      </c>
      <c r="AW38" s="48">
        <f t="shared" ca="1" si="75"/>
        <v>0</v>
      </c>
      <c r="AX38" s="48">
        <f t="shared" ca="1" si="75"/>
        <v>0</v>
      </c>
      <c r="AY38" s="48">
        <f t="shared" ca="1" si="75"/>
        <v>0</v>
      </c>
      <c r="AZ38" s="48">
        <f t="shared" ca="1" si="75"/>
        <v>0</v>
      </c>
      <c r="BA38" s="48">
        <f t="shared" ca="1" si="75"/>
        <v>0</v>
      </c>
      <c r="BB38" s="48">
        <f t="shared" ca="1" si="75"/>
        <v>0</v>
      </c>
      <c r="BC38" s="48">
        <f t="shared" ca="1" si="75"/>
        <v>0</v>
      </c>
      <c r="BD38" s="48">
        <f t="shared" ca="1" si="75"/>
        <v>0</v>
      </c>
    </row>
    <row r="39" spans="1:56" x14ac:dyDescent="0.25">
      <c r="A39">
        <v>37</v>
      </c>
      <c r="B39" s="69">
        <f t="shared" ca="1" si="5"/>
        <v>8</v>
      </c>
      <c r="C39" s="70">
        <f t="shared" ca="1" si="2"/>
        <v>42861</v>
      </c>
      <c r="D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 s="48">
        <f t="shared" ref="E39:AJ39" ca="1" si="76">MAX(0,D39-(IF(SamplesOrEstimateFlag = "Data", INDEX(Samples,RANDBETWEEN(1, TotalCount), 0), RANDBETWEEN(ThroughputLowEstimate,ThroughputHighEstimate))))</f>
        <v>12</v>
      </c>
      <c r="F39" s="48">
        <f t="shared" ca="1" si="76"/>
        <v>9</v>
      </c>
      <c r="G39" s="48">
        <f t="shared" ca="1" si="76"/>
        <v>7</v>
      </c>
      <c r="H39" s="48">
        <f t="shared" ca="1" si="76"/>
        <v>5</v>
      </c>
      <c r="I39" s="48">
        <f t="shared" ca="1" si="76"/>
        <v>3</v>
      </c>
      <c r="J39" s="48">
        <f t="shared" ca="1" si="76"/>
        <v>3</v>
      </c>
      <c r="K39" s="48">
        <f t="shared" ca="1" si="76"/>
        <v>3</v>
      </c>
      <c r="L39" s="48">
        <f t="shared" ca="1" si="76"/>
        <v>0</v>
      </c>
      <c r="M39" s="48">
        <f t="shared" ca="1" si="76"/>
        <v>0</v>
      </c>
      <c r="N39" s="48">
        <f t="shared" ca="1" si="76"/>
        <v>0</v>
      </c>
      <c r="O39" s="48">
        <f t="shared" ca="1" si="76"/>
        <v>0</v>
      </c>
      <c r="P39" s="48">
        <f t="shared" ca="1" si="76"/>
        <v>0</v>
      </c>
      <c r="Q39" s="48">
        <f t="shared" ca="1" si="76"/>
        <v>0</v>
      </c>
      <c r="R39" s="48">
        <f t="shared" ca="1" si="76"/>
        <v>0</v>
      </c>
      <c r="S39" s="48">
        <f t="shared" ca="1" si="76"/>
        <v>0</v>
      </c>
      <c r="T39" s="48">
        <f t="shared" ca="1" si="76"/>
        <v>0</v>
      </c>
      <c r="U39" s="48">
        <f t="shared" ca="1" si="76"/>
        <v>0</v>
      </c>
      <c r="V39" s="48">
        <f t="shared" ca="1" si="76"/>
        <v>0</v>
      </c>
      <c r="W39" s="48">
        <f t="shared" ca="1" si="76"/>
        <v>0</v>
      </c>
      <c r="X39" s="48">
        <f t="shared" ca="1" si="76"/>
        <v>0</v>
      </c>
      <c r="Y39" s="48">
        <f t="shared" ca="1" si="76"/>
        <v>0</v>
      </c>
      <c r="Z39" s="48">
        <f t="shared" ca="1" si="76"/>
        <v>0</v>
      </c>
      <c r="AA39" s="48">
        <f t="shared" ca="1" si="76"/>
        <v>0</v>
      </c>
      <c r="AB39" s="48">
        <f t="shared" ca="1" si="76"/>
        <v>0</v>
      </c>
      <c r="AC39" s="48">
        <f t="shared" ca="1" si="76"/>
        <v>0</v>
      </c>
      <c r="AD39" s="48">
        <f t="shared" ca="1" si="76"/>
        <v>0</v>
      </c>
      <c r="AE39" s="48">
        <f t="shared" ca="1" si="76"/>
        <v>0</v>
      </c>
      <c r="AF39" s="48">
        <f t="shared" ca="1" si="76"/>
        <v>0</v>
      </c>
      <c r="AG39" s="48">
        <f t="shared" ca="1" si="76"/>
        <v>0</v>
      </c>
      <c r="AH39" s="48">
        <f t="shared" ca="1" si="76"/>
        <v>0</v>
      </c>
      <c r="AI39" s="48">
        <f t="shared" ca="1" si="76"/>
        <v>0</v>
      </c>
      <c r="AJ39" s="48">
        <f t="shared" ca="1" si="76"/>
        <v>0</v>
      </c>
      <c r="AK39" s="48">
        <f t="shared" ref="AK39:BD39" ca="1" si="77">MAX(0,AJ39-(IF(SamplesOrEstimateFlag = "Data", INDEX(Samples,RANDBETWEEN(1, TotalCount), 0), RANDBETWEEN(ThroughputLowEstimate,ThroughputHighEstimate))))</f>
        <v>0</v>
      </c>
      <c r="AL39" s="48">
        <f t="shared" ca="1" si="77"/>
        <v>0</v>
      </c>
      <c r="AM39" s="48">
        <f t="shared" ca="1" si="77"/>
        <v>0</v>
      </c>
      <c r="AN39" s="48">
        <f t="shared" ca="1" si="77"/>
        <v>0</v>
      </c>
      <c r="AO39" s="48">
        <f t="shared" ca="1" si="77"/>
        <v>0</v>
      </c>
      <c r="AP39" s="48">
        <f t="shared" ca="1" si="77"/>
        <v>0</v>
      </c>
      <c r="AQ39" s="48">
        <f t="shared" ca="1" si="77"/>
        <v>0</v>
      </c>
      <c r="AR39" s="48">
        <f t="shared" ca="1" si="77"/>
        <v>0</v>
      </c>
      <c r="AS39" s="48">
        <f t="shared" ca="1" si="77"/>
        <v>0</v>
      </c>
      <c r="AT39" s="48">
        <f t="shared" ca="1" si="77"/>
        <v>0</v>
      </c>
      <c r="AU39" s="48">
        <f t="shared" ca="1" si="77"/>
        <v>0</v>
      </c>
      <c r="AV39" s="48">
        <f t="shared" ca="1" si="77"/>
        <v>0</v>
      </c>
      <c r="AW39" s="48">
        <f t="shared" ca="1" si="77"/>
        <v>0</v>
      </c>
      <c r="AX39" s="48">
        <f t="shared" ca="1" si="77"/>
        <v>0</v>
      </c>
      <c r="AY39" s="48">
        <f t="shared" ca="1" si="77"/>
        <v>0</v>
      </c>
      <c r="AZ39" s="48">
        <f t="shared" ca="1" si="77"/>
        <v>0</v>
      </c>
      <c r="BA39" s="48">
        <f t="shared" ca="1" si="77"/>
        <v>0</v>
      </c>
      <c r="BB39" s="48">
        <f t="shared" ca="1" si="77"/>
        <v>0</v>
      </c>
      <c r="BC39" s="48">
        <f t="shared" ca="1" si="77"/>
        <v>0</v>
      </c>
      <c r="BD39" s="48">
        <f t="shared" ca="1" si="77"/>
        <v>0</v>
      </c>
    </row>
    <row r="40" spans="1:56" x14ac:dyDescent="0.25">
      <c r="A40">
        <v>38</v>
      </c>
      <c r="B40" s="69">
        <f t="shared" ca="1" si="5"/>
        <v>7</v>
      </c>
      <c r="C40" s="70">
        <f t="shared" ca="1" si="2"/>
        <v>42854</v>
      </c>
      <c r="D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0" s="48">
        <f t="shared" ref="E40:AJ40" ca="1" si="78">MAX(0,D40-(IF(SamplesOrEstimateFlag = "Data", INDEX(Samples,RANDBETWEEN(1, TotalCount), 0), RANDBETWEEN(ThroughputLowEstimate,ThroughputHighEstimate))))</f>
        <v>12</v>
      </c>
      <c r="F40" s="48">
        <f t="shared" ca="1" si="78"/>
        <v>12</v>
      </c>
      <c r="G40" s="48">
        <f t="shared" ca="1" si="78"/>
        <v>9</v>
      </c>
      <c r="H40" s="48">
        <f t="shared" ca="1" si="78"/>
        <v>7</v>
      </c>
      <c r="I40" s="48">
        <f t="shared" ca="1" si="78"/>
        <v>4</v>
      </c>
      <c r="J40" s="48">
        <f t="shared" ca="1" si="78"/>
        <v>2</v>
      </c>
      <c r="K40" s="48">
        <f t="shared" ca="1" si="78"/>
        <v>0</v>
      </c>
      <c r="L40" s="48">
        <f t="shared" ca="1" si="78"/>
        <v>0</v>
      </c>
      <c r="M40" s="48">
        <f t="shared" ca="1" si="78"/>
        <v>0</v>
      </c>
      <c r="N40" s="48">
        <f t="shared" ca="1" si="78"/>
        <v>0</v>
      </c>
      <c r="O40" s="48">
        <f t="shared" ca="1" si="78"/>
        <v>0</v>
      </c>
      <c r="P40" s="48">
        <f t="shared" ca="1" si="78"/>
        <v>0</v>
      </c>
      <c r="Q40" s="48">
        <f t="shared" ca="1" si="78"/>
        <v>0</v>
      </c>
      <c r="R40" s="48">
        <f t="shared" ca="1" si="78"/>
        <v>0</v>
      </c>
      <c r="S40" s="48">
        <f t="shared" ca="1" si="78"/>
        <v>0</v>
      </c>
      <c r="T40" s="48">
        <f t="shared" ca="1" si="78"/>
        <v>0</v>
      </c>
      <c r="U40" s="48">
        <f t="shared" ca="1" si="78"/>
        <v>0</v>
      </c>
      <c r="V40" s="48">
        <f t="shared" ca="1" si="78"/>
        <v>0</v>
      </c>
      <c r="W40" s="48">
        <f t="shared" ca="1" si="78"/>
        <v>0</v>
      </c>
      <c r="X40" s="48">
        <f t="shared" ca="1" si="78"/>
        <v>0</v>
      </c>
      <c r="Y40" s="48">
        <f t="shared" ca="1" si="78"/>
        <v>0</v>
      </c>
      <c r="Z40" s="48">
        <f t="shared" ca="1" si="78"/>
        <v>0</v>
      </c>
      <c r="AA40" s="48">
        <f t="shared" ca="1" si="78"/>
        <v>0</v>
      </c>
      <c r="AB40" s="48">
        <f t="shared" ca="1" si="78"/>
        <v>0</v>
      </c>
      <c r="AC40" s="48">
        <f t="shared" ca="1" si="78"/>
        <v>0</v>
      </c>
      <c r="AD40" s="48">
        <f t="shared" ca="1" si="78"/>
        <v>0</v>
      </c>
      <c r="AE40" s="48">
        <f t="shared" ca="1" si="78"/>
        <v>0</v>
      </c>
      <c r="AF40" s="48">
        <f t="shared" ca="1" si="78"/>
        <v>0</v>
      </c>
      <c r="AG40" s="48">
        <f t="shared" ca="1" si="78"/>
        <v>0</v>
      </c>
      <c r="AH40" s="48">
        <f t="shared" ca="1" si="78"/>
        <v>0</v>
      </c>
      <c r="AI40" s="48">
        <f t="shared" ca="1" si="78"/>
        <v>0</v>
      </c>
      <c r="AJ40" s="48">
        <f t="shared" ca="1" si="78"/>
        <v>0</v>
      </c>
      <c r="AK40" s="48">
        <f t="shared" ref="AK40:BD40" ca="1" si="79">MAX(0,AJ40-(IF(SamplesOrEstimateFlag = "Data", INDEX(Samples,RANDBETWEEN(1, TotalCount), 0), RANDBETWEEN(ThroughputLowEstimate,ThroughputHighEstimate))))</f>
        <v>0</v>
      </c>
      <c r="AL40" s="48">
        <f t="shared" ca="1" si="79"/>
        <v>0</v>
      </c>
      <c r="AM40" s="48">
        <f t="shared" ca="1" si="79"/>
        <v>0</v>
      </c>
      <c r="AN40" s="48">
        <f t="shared" ca="1" si="79"/>
        <v>0</v>
      </c>
      <c r="AO40" s="48">
        <f t="shared" ca="1" si="79"/>
        <v>0</v>
      </c>
      <c r="AP40" s="48">
        <f t="shared" ca="1" si="79"/>
        <v>0</v>
      </c>
      <c r="AQ40" s="48">
        <f t="shared" ca="1" si="79"/>
        <v>0</v>
      </c>
      <c r="AR40" s="48">
        <f t="shared" ca="1" si="79"/>
        <v>0</v>
      </c>
      <c r="AS40" s="48">
        <f t="shared" ca="1" si="79"/>
        <v>0</v>
      </c>
      <c r="AT40" s="48">
        <f t="shared" ca="1" si="79"/>
        <v>0</v>
      </c>
      <c r="AU40" s="48">
        <f t="shared" ca="1" si="79"/>
        <v>0</v>
      </c>
      <c r="AV40" s="48">
        <f t="shared" ca="1" si="79"/>
        <v>0</v>
      </c>
      <c r="AW40" s="48">
        <f t="shared" ca="1" si="79"/>
        <v>0</v>
      </c>
      <c r="AX40" s="48">
        <f t="shared" ca="1" si="79"/>
        <v>0</v>
      </c>
      <c r="AY40" s="48">
        <f t="shared" ca="1" si="79"/>
        <v>0</v>
      </c>
      <c r="AZ40" s="48">
        <f t="shared" ca="1" si="79"/>
        <v>0</v>
      </c>
      <c r="BA40" s="48">
        <f t="shared" ca="1" si="79"/>
        <v>0</v>
      </c>
      <c r="BB40" s="48">
        <f t="shared" ca="1" si="79"/>
        <v>0</v>
      </c>
      <c r="BC40" s="48">
        <f t="shared" ca="1" si="79"/>
        <v>0</v>
      </c>
      <c r="BD40" s="48">
        <f t="shared" ca="1" si="79"/>
        <v>0</v>
      </c>
    </row>
    <row r="41" spans="1:56" x14ac:dyDescent="0.25">
      <c r="A41">
        <v>39</v>
      </c>
      <c r="B41" s="69">
        <f t="shared" ca="1" si="5"/>
        <v>7</v>
      </c>
      <c r="C41" s="70">
        <f t="shared" ca="1" si="2"/>
        <v>42854</v>
      </c>
      <c r="D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 s="48">
        <f t="shared" ref="E41:AJ41" ca="1" si="80">MAX(0,D41-(IF(SamplesOrEstimateFlag = "Data", INDEX(Samples,RANDBETWEEN(1, TotalCount), 0), RANDBETWEEN(ThroughputLowEstimate,ThroughputHighEstimate))))</f>
        <v>11</v>
      </c>
      <c r="F41" s="48">
        <f t="shared" ca="1" si="80"/>
        <v>9</v>
      </c>
      <c r="G41" s="48">
        <f t="shared" ca="1" si="80"/>
        <v>9</v>
      </c>
      <c r="H41" s="48">
        <f t="shared" ca="1" si="80"/>
        <v>6</v>
      </c>
      <c r="I41" s="48">
        <f t="shared" ca="1" si="80"/>
        <v>3</v>
      </c>
      <c r="J41" s="48">
        <f t="shared" ca="1" si="80"/>
        <v>1</v>
      </c>
      <c r="K41" s="48">
        <f t="shared" ca="1" si="80"/>
        <v>0</v>
      </c>
      <c r="L41" s="48">
        <f t="shared" ca="1" si="80"/>
        <v>0</v>
      </c>
      <c r="M41" s="48">
        <f t="shared" ca="1" si="80"/>
        <v>0</v>
      </c>
      <c r="N41" s="48">
        <f t="shared" ca="1" si="80"/>
        <v>0</v>
      </c>
      <c r="O41" s="48">
        <f t="shared" ca="1" si="80"/>
        <v>0</v>
      </c>
      <c r="P41" s="48">
        <f t="shared" ca="1" si="80"/>
        <v>0</v>
      </c>
      <c r="Q41" s="48">
        <f t="shared" ca="1" si="80"/>
        <v>0</v>
      </c>
      <c r="R41" s="48">
        <f t="shared" ca="1" si="80"/>
        <v>0</v>
      </c>
      <c r="S41" s="48">
        <f t="shared" ca="1" si="80"/>
        <v>0</v>
      </c>
      <c r="T41" s="48">
        <f t="shared" ca="1" si="80"/>
        <v>0</v>
      </c>
      <c r="U41" s="48">
        <f t="shared" ca="1" si="80"/>
        <v>0</v>
      </c>
      <c r="V41" s="48">
        <f t="shared" ca="1" si="80"/>
        <v>0</v>
      </c>
      <c r="W41" s="48">
        <f t="shared" ca="1" si="80"/>
        <v>0</v>
      </c>
      <c r="X41" s="48">
        <f t="shared" ca="1" si="80"/>
        <v>0</v>
      </c>
      <c r="Y41" s="48">
        <f t="shared" ca="1" si="80"/>
        <v>0</v>
      </c>
      <c r="Z41" s="48">
        <f t="shared" ca="1" si="80"/>
        <v>0</v>
      </c>
      <c r="AA41" s="48">
        <f t="shared" ca="1" si="80"/>
        <v>0</v>
      </c>
      <c r="AB41" s="48">
        <f t="shared" ca="1" si="80"/>
        <v>0</v>
      </c>
      <c r="AC41" s="48">
        <f t="shared" ca="1" si="80"/>
        <v>0</v>
      </c>
      <c r="AD41" s="48">
        <f t="shared" ca="1" si="80"/>
        <v>0</v>
      </c>
      <c r="AE41" s="48">
        <f t="shared" ca="1" si="80"/>
        <v>0</v>
      </c>
      <c r="AF41" s="48">
        <f t="shared" ca="1" si="80"/>
        <v>0</v>
      </c>
      <c r="AG41" s="48">
        <f t="shared" ca="1" si="80"/>
        <v>0</v>
      </c>
      <c r="AH41" s="48">
        <f t="shared" ca="1" si="80"/>
        <v>0</v>
      </c>
      <c r="AI41" s="48">
        <f t="shared" ca="1" si="80"/>
        <v>0</v>
      </c>
      <c r="AJ41" s="48">
        <f t="shared" ca="1" si="80"/>
        <v>0</v>
      </c>
      <c r="AK41" s="48">
        <f t="shared" ref="AK41:BD41" ca="1" si="81">MAX(0,AJ41-(IF(SamplesOrEstimateFlag = "Data", INDEX(Samples,RANDBETWEEN(1, TotalCount), 0), RANDBETWEEN(ThroughputLowEstimate,ThroughputHighEstimate))))</f>
        <v>0</v>
      </c>
      <c r="AL41" s="48">
        <f t="shared" ca="1" si="81"/>
        <v>0</v>
      </c>
      <c r="AM41" s="48">
        <f t="shared" ca="1" si="81"/>
        <v>0</v>
      </c>
      <c r="AN41" s="48">
        <f t="shared" ca="1" si="81"/>
        <v>0</v>
      </c>
      <c r="AO41" s="48">
        <f t="shared" ca="1" si="81"/>
        <v>0</v>
      </c>
      <c r="AP41" s="48">
        <f t="shared" ca="1" si="81"/>
        <v>0</v>
      </c>
      <c r="AQ41" s="48">
        <f t="shared" ca="1" si="81"/>
        <v>0</v>
      </c>
      <c r="AR41" s="48">
        <f t="shared" ca="1" si="81"/>
        <v>0</v>
      </c>
      <c r="AS41" s="48">
        <f t="shared" ca="1" si="81"/>
        <v>0</v>
      </c>
      <c r="AT41" s="48">
        <f t="shared" ca="1" si="81"/>
        <v>0</v>
      </c>
      <c r="AU41" s="48">
        <f t="shared" ca="1" si="81"/>
        <v>0</v>
      </c>
      <c r="AV41" s="48">
        <f t="shared" ca="1" si="81"/>
        <v>0</v>
      </c>
      <c r="AW41" s="48">
        <f t="shared" ca="1" si="81"/>
        <v>0</v>
      </c>
      <c r="AX41" s="48">
        <f t="shared" ca="1" si="81"/>
        <v>0</v>
      </c>
      <c r="AY41" s="48">
        <f t="shared" ca="1" si="81"/>
        <v>0</v>
      </c>
      <c r="AZ41" s="48">
        <f t="shared" ca="1" si="81"/>
        <v>0</v>
      </c>
      <c r="BA41" s="48">
        <f t="shared" ca="1" si="81"/>
        <v>0</v>
      </c>
      <c r="BB41" s="48">
        <f t="shared" ca="1" si="81"/>
        <v>0</v>
      </c>
      <c r="BC41" s="48">
        <f t="shared" ca="1" si="81"/>
        <v>0</v>
      </c>
      <c r="BD41" s="48">
        <f t="shared" ca="1" si="81"/>
        <v>0</v>
      </c>
    </row>
    <row r="42" spans="1:56" x14ac:dyDescent="0.25">
      <c r="A42">
        <v>40</v>
      </c>
      <c r="B42" s="69">
        <f t="shared" ca="1" si="5"/>
        <v>14</v>
      </c>
      <c r="C42" s="70">
        <f t="shared" ca="1" si="2"/>
        <v>42903</v>
      </c>
      <c r="D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 s="48">
        <f t="shared" ref="E42:AJ42" ca="1" si="82">MAX(0,D42-(IF(SamplesOrEstimateFlag = "Data", INDEX(Samples,RANDBETWEEN(1, TotalCount), 0), RANDBETWEEN(ThroughputLowEstimate,ThroughputHighEstimate))))</f>
        <v>13</v>
      </c>
      <c r="F42" s="48">
        <f t="shared" ca="1" si="82"/>
        <v>10</v>
      </c>
      <c r="G42" s="48">
        <f t="shared" ca="1" si="82"/>
        <v>8</v>
      </c>
      <c r="H42" s="48">
        <f t="shared" ca="1" si="82"/>
        <v>6</v>
      </c>
      <c r="I42" s="48">
        <f t="shared" ca="1" si="82"/>
        <v>6</v>
      </c>
      <c r="J42" s="48">
        <f t="shared" ca="1" si="82"/>
        <v>4</v>
      </c>
      <c r="K42" s="48">
        <f t="shared" ca="1" si="82"/>
        <v>2</v>
      </c>
      <c r="L42" s="48">
        <f t="shared" ca="1" si="82"/>
        <v>2</v>
      </c>
      <c r="M42" s="48">
        <f t="shared" ca="1" si="82"/>
        <v>2</v>
      </c>
      <c r="N42" s="48">
        <f t="shared" ca="1" si="82"/>
        <v>2</v>
      </c>
      <c r="O42" s="48">
        <f t="shared" ca="1" si="82"/>
        <v>2</v>
      </c>
      <c r="P42" s="48">
        <f t="shared" ca="1" si="82"/>
        <v>2</v>
      </c>
      <c r="Q42" s="48">
        <f t="shared" ca="1" si="82"/>
        <v>2</v>
      </c>
      <c r="R42" s="48">
        <f t="shared" ca="1" si="82"/>
        <v>0</v>
      </c>
      <c r="S42" s="48">
        <f t="shared" ca="1" si="82"/>
        <v>0</v>
      </c>
      <c r="T42" s="48">
        <f t="shared" ca="1" si="82"/>
        <v>0</v>
      </c>
      <c r="U42" s="48">
        <f t="shared" ca="1" si="82"/>
        <v>0</v>
      </c>
      <c r="V42" s="48">
        <f t="shared" ca="1" si="82"/>
        <v>0</v>
      </c>
      <c r="W42" s="48">
        <f t="shared" ca="1" si="82"/>
        <v>0</v>
      </c>
      <c r="X42" s="48">
        <f t="shared" ca="1" si="82"/>
        <v>0</v>
      </c>
      <c r="Y42" s="48">
        <f t="shared" ca="1" si="82"/>
        <v>0</v>
      </c>
      <c r="Z42" s="48">
        <f t="shared" ca="1" si="82"/>
        <v>0</v>
      </c>
      <c r="AA42" s="48">
        <f t="shared" ca="1" si="82"/>
        <v>0</v>
      </c>
      <c r="AB42" s="48">
        <f t="shared" ca="1" si="82"/>
        <v>0</v>
      </c>
      <c r="AC42" s="48">
        <f t="shared" ca="1" si="82"/>
        <v>0</v>
      </c>
      <c r="AD42" s="48">
        <f t="shared" ca="1" si="82"/>
        <v>0</v>
      </c>
      <c r="AE42" s="48">
        <f t="shared" ca="1" si="82"/>
        <v>0</v>
      </c>
      <c r="AF42" s="48">
        <f t="shared" ca="1" si="82"/>
        <v>0</v>
      </c>
      <c r="AG42" s="48">
        <f t="shared" ca="1" si="82"/>
        <v>0</v>
      </c>
      <c r="AH42" s="48">
        <f t="shared" ca="1" si="82"/>
        <v>0</v>
      </c>
      <c r="AI42" s="48">
        <f t="shared" ca="1" si="82"/>
        <v>0</v>
      </c>
      <c r="AJ42" s="48">
        <f t="shared" ca="1" si="82"/>
        <v>0</v>
      </c>
      <c r="AK42" s="48">
        <f t="shared" ref="AK42:BD42" ca="1" si="83">MAX(0,AJ42-(IF(SamplesOrEstimateFlag = "Data", INDEX(Samples,RANDBETWEEN(1, TotalCount), 0), RANDBETWEEN(ThroughputLowEstimate,ThroughputHighEstimate))))</f>
        <v>0</v>
      </c>
      <c r="AL42" s="48">
        <f t="shared" ca="1" si="83"/>
        <v>0</v>
      </c>
      <c r="AM42" s="48">
        <f t="shared" ca="1" si="83"/>
        <v>0</v>
      </c>
      <c r="AN42" s="48">
        <f t="shared" ca="1" si="83"/>
        <v>0</v>
      </c>
      <c r="AO42" s="48">
        <f t="shared" ca="1" si="83"/>
        <v>0</v>
      </c>
      <c r="AP42" s="48">
        <f t="shared" ca="1" si="83"/>
        <v>0</v>
      </c>
      <c r="AQ42" s="48">
        <f t="shared" ca="1" si="83"/>
        <v>0</v>
      </c>
      <c r="AR42" s="48">
        <f t="shared" ca="1" si="83"/>
        <v>0</v>
      </c>
      <c r="AS42" s="48">
        <f t="shared" ca="1" si="83"/>
        <v>0</v>
      </c>
      <c r="AT42" s="48">
        <f t="shared" ca="1" si="83"/>
        <v>0</v>
      </c>
      <c r="AU42" s="48">
        <f t="shared" ca="1" si="83"/>
        <v>0</v>
      </c>
      <c r="AV42" s="48">
        <f t="shared" ca="1" si="83"/>
        <v>0</v>
      </c>
      <c r="AW42" s="48">
        <f t="shared" ca="1" si="83"/>
        <v>0</v>
      </c>
      <c r="AX42" s="48">
        <f t="shared" ca="1" si="83"/>
        <v>0</v>
      </c>
      <c r="AY42" s="48">
        <f t="shared" ca="1" si="83"/>
        <v>0</v>
      </c>
      <c r="AZ42" s="48">
        <f t="shared" ca="1" si="83"/>
        <v>0</v>
      </c>
      <c r="BA42" s="48">
        <f t="shared" ca="1" si="83"/>
        <v>0</v>
      </c>
      <c r="BB42" s="48">
        <f t="shared" ca="1" si="83"/>
        <v>0</v>
      </c>
      <c r="BC42" s="48">
        <f t="shared" ca="1" si="83"/>
        <v>0</v>
      </c>
      <c r="BD42" s="48">
        <f t="shared" ca="1" si="83"/>
        <v>0</v>
      </c>
    </row>
    <row r="43" spans="1:56" x14ac:dyDescent="0.25">
      <c r="A43">
        <v>41</v>
      </c>
      <c r="B43" s="69">
        <f t="shared" ca="1" si="5"/>
        <v>11</v>
      </c>
      <c r="C43" s="70">
        <f t="shared" ca="1" si="2"/>
        <v>42882</v>
      </c>
      <c r="D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 s="48">
        <f t="shared" ref="E43:AJ43" ca="1" si="84">MAX(0,D43-(IF(SamplesOrEstimateFlag = "Data", INDEX(Samples,RANDBETWEEN(1, TotalCount), 0), RANDBETWEEN(ThroughputLowEstimate,ThroughputHighEstimate))))</f>
        <v>10</v>
      </c>
      <c r="F43" s="48">
        <f t="shared" ca="1" si="84"/>
        <v>10</v>
      </c>
      <c r="G43" s="48">
        <f t="shared" ca="1" si="84"/>
        <v>10</v>
      </c>
      <c r="H43" s="48">
        <f t="shared" ca="1" si="84"/>
        <v>10</v>
      </c>
      <c r="I43" s="48">
        <f t="shared" ca="1" si="84"/>
        <v>10</v>
      </c>
      <c r="J43" s="48">
        <f t="shared" ca="1" si="84"/>
        <v>8</v>
      </c>
      <c r="K43" s="48">
        <f t="shared" ca="1" si="84"/>
        <v>6</v>
      </c>
      <c r="L43" s="48">
        <f t="shared" ca="1" si="84"/>
        <v>6</v>
      </c>
      <c r="M43" s="48">
        <f t="shared" ca="1" si="84"/>
        <v>3</v>
      </c>
      <c r="N43" s="48">
        <f t="shared" ca="1" si="84"/>
        <v>3</v>
      </c>
      <c r="O43" s="48">
        <f t="shared" ca="1" si="84"/>
        <v>0</v>
      </c>
      <c r="P43" s="48">
        <f t="shared" ca="1" si="84"/>
        <v>0</v>
      </c>
      <c r="Q43" s="48">
        <f t="shared" ca="1" si="84"/>
        <v>0</v>
      </c>
      <c r="R43" s="48">
        <f t="shared" ca="1" si="84"/>
        <v>0</v>
      </c>
      <c r="S43" s="48">
        <f t="shared" ca="1" si="84"/>
        <v>0</v>
      </c>
      <c r="T43" s="48">
        <f t="shared" ca="1" si="84"/>
        <v>0</v>
      </c>
      <c r="U43" s="48">
        <f t="shared" ca="1" si="84"/>
        <v>0</v>
      </c>
      <c r="V43" s="48">
        <f t="shared" ca="1" si="84"/>
        <v>0</v>
      </c>
      <c r="W43" s="48">
        <f t="shared" ca="1" si="84"/>
        <v>0</v>
      </c>
      <c r="X43" s="48">
        <f t="shared" ca="1" si="84"/>
        <v>0</v>
      </c>
      <c r="Y43" s="48">
        <f t="shared" ca="1" si="84"/>
        <v>0</v>
      </c>
      <c r="Z43" s="48">
        <f t="shared" ca="1" si="84"/>
        <v>0</v>
      </c>
      <c r="AA43" s="48">
        <f t="shared" ca="1" si="84"/>
        <v>0</v>
      </c>
      <c r="AB43" s="48">
        <f t="shared" ca="1" si="84"/>
        <v>0</v>
      </c>
      <c r="AC43" s="48">
        <f t="shared" ca="1" si="84"/>
        <v>0</v>
      </c>
      <c r="AD43" s="48">
        <f t="shared" ca="1" si="84"/>
        <v>0</v>
      </c>
      <c r="AE43" s="48">
        <f t="shared" ca="1" si="84"/>
        <v>0</v>
      </c>
      <c r="AF43" s="48">
        <f t="shared" ca="1" si="84"/>
        <v>0</v>
      </c>
      <c r="AG43" s="48">
        <f t="shared" ca="1" si="84"/>
        <v>0</v>
      </c>
      <c r="AH43" s="48">
        <f t="shared" ca="1" si="84"/>
        <v>0</v>
      </c>
      <c r="AI43" s="48">
        <f t="shared" ca="1" si="84"/>
        <v>0</v>
      </c>
      <c r="AJ43" s="48">
        <f t="shared" ca="1" si="84"/>
        <v>0</v>
      </c>
      <c r="AK43" s="48">
        <f t="shared" ref="AK43:BD43" ca="1" si="85">MAX(0,AJ43-(IF(SamplesOrEstimateFlag = "Data", INDEX(Samples,RANDBETWEEN(1, TotalCount), 0), RANDBETWEEN(ThroughputLowEstimate,ThroughputHighEstimate))))</f>
        <v>0</v>
      </c>
      <c r="AL43" s="48">
        <f t="shared" ca="1" si="85"/>
        <v>0</v>
      </c>
      <c r="AM43" s="48">
        <f t="shared" ca="1" si="85"/>
        <v>0</v>
      </c>
      <c r="AN43" s="48">
        <f t="shared" ca="1" si="85"/>
        <v>0</v>
      </c>
      <c r="AO43" s="48">
        <f t="shared" ca="1" si="85"/>
        <v>0</v>
      </c>
      <c r="AP43" s="48">
        <f t="shared" ca="1" si="85"/>
        <v>0</v>
      </c>
      <c r="AQ43" s="48">
        <f t="shared" ca="1" si="85"/>
        <v>0</v>
      </c>
      <c r="AR43" s="48">
        <f t="shared" ca="1" si="85"/>
        <v>0</v>
      </c>
      <c r="AS43" s="48">
        <f t="shared" ca="1" si="85"/>
        <v>0</v>
      </c>
      <c r="AT43" s="48">
        <f t="shared" ca="1" si="85"/>
        <v>0</v>
      </c>
      <c r="AU43" s="48">
        <f t="shared" ca="1" si="85"/>
        <v>0</v>
      </c>
      <c r="AV43" s="48">
        <f t="shared" ca="1" si="85"/>
        <v>0</v>
      </c>
      <c r="AW43" s="48">
        <f t="shared" ca="1" si="85"/>
        <v>0</v>
      </c>
      <c r="AX43" s="48">
        <f t="shared" ca="1" si="85"/>
        <v>0</v>
      </c>
      <c r="AY43" s="48">
        <f t="shared" ca="1" si="85"/>
        <v>0</v>
      </c>
      <c r="AZ43" s="48">
        <f t="shared" ca="1" si="85"/>
        <v>0</v>
      </c>
      <c r="BA43" s="48">
        <f t="shared" ca="1" si="85"/>
        <v>0</v>
      </c>
      <c r="BB43" s="48">
        <f t="shared" ca="1" si="85"/>
        <v>0</v>
      </c>
      <c r="BC43" s="48">
        <f t="shared" ca="1" si="85"/>
        <v>0</v>
      </c>
      <c r="BD43" s="48">
        <f t="shared" ca="1" si="85"/>
        <v>0</v>
      </c>
    </row>
    <row r="44" spans="1:56" x14ac:dyDescent="0.25">
      <c r="A44">
        <v>42</v>
      </c>
      <c r="B44" s="69">
        <f t="shared" ca="1" si="5"/>
        <v>8</v>
      </c>
      <c r="C44" s="70">
        <f t="shared" ca="1" si="2"/>
        <v>42861</v>
      </c>
      <c r="D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 s="48">
        <f t="shared" ref="E44:AJ44" ca="1" si="86">MAX(0,D44-(IF(SamplesOrEstimateFlag = "Data", INDEX(Samples,RANDBETWEEN(1, TotalCount), 0), RANDBETWEEN(ThroughputLowEstimate,ThroughputHighEstimate))))</f>
        <v>11</v>
      </c>
      <c r="F44" s="48">
        <f t="shared" ca="1" si="86"/>
        <v>9</v>
      </c>
      <c r="G44" s="48">
        <f t="shared" ca="1" si="86"/>
        <v>9</v>
      </c>
      <c r="H44" s="48">
        <f t="shared" ca="1" si="86"/>
        <v>9</v>
      </c>
      <c r="I44" s="48">
        <f t="shared" ca="1" si="86"/>
        <v>7</v>
      </c>
      <c r="J44" s="48">
        <f t="shared" ca="1" si="86"/>
        <v>5</v>
      </c>
      <c r="K44" s="48">
        <f t="shared" ca="1" si="86"/>
        <v>2</v>
      </c>
      <c r="L44" s="48">
        <f t="shared" ca="1" si="86"/>
        <v>0</v>
      </c>
      <c r="M44" s="48">
        <f t="shared" ca="1" si="86"/>
        <v>0</v>
      </c>
      <c r="N44" s="48">
        <f t="shared" ca="1" si="86"/>
        <v>0</v>
      </c>
      <c r="O44" s="48">
        <f t="shared" ca="1" si="86"/>
        <v>0</v>
      </c>
      <c r="P44" s="48">
        <f t="shared" ca="1" si="86"/>
        <v>0</v>
      </c>
      <c r="Q44" s="48">
        <f t="shared" ca="1" si="86"/>
        <v>0</v>
      </c>
      <c r="R44" s="48">
        <f t="shared" ca="1" si="86"/>
        <v>0</v>
      </c>
      <c r="S44" s="48">
        <f t="shared" ca="1" si="86"/>
        <v>0</v>
      </c>
      <c r="T44" s="48">
        <f t="shared" ca="1" si="86"/>
        <v>0</v>
      </c>
      <c r="U44" s="48">
        <f t="shared" ca="1" si="86"/>
        <v>0</v>
      </c>
      <c r="V44" s="48">
        <f t="shared" ca="1" si="86"/>
        <v>0</v>
      </c>
      <c r="W44" s="48">
        <f t="shared" ca="1" si="86"/>
        <v>0</v>
      </c>
      <c r="X44" s="48">
        <f t="shared" ca="1" si="86"/>
        <v>0</v>
      </c>
      <c r="Y44" s="48">
        <f t="shared" ca="1" si="86"/>
        <v>0</v>
      </c>
      <c r="Z44" s="48">
        <f t="shared" ca="1" si="86"/>
        <v>0</v>
      </c>
      <c r="AA44" s="48">
        <f t="shared" ca="1" si="86"/>
        <v>0</v>
      </c>
      <c r="AB44" s="48">
        <f t="shared" ca="1" si="86"/>
        <v>0</v>
      </c>
      <c r="AC44" s="48">
        <f t="shared" ca="1" si="86"/>
        <v>0</v>
      </c>
      <c r="AD44" s="48">
        <f t="shared" ca="1" si="86"/>
        <v>0</v>
      </c>
      <c r="AE44" s="48">
        <f t="shared" ca="1" si="86"/>
        <v>0</v>
      </c>
      <c r="AF44" s="48">
        <f t="shared" ca="1" si="86"/>
        <v>0</v>
      </c>
      <c r="AG44" s="48">
        <f t="shared" ca="1" si="86"/>
        <v>0</v>
      </c>
      <c r="AH44" s="48">
        <f t="shared" ca="1" si="86"/>
        <v>0</v>
      </c>
      <c r="AI44" s="48">
        <f t="shared" ca="1" si="86"/>
        <v>0</v>
      </c>
      <c r="AJ44" s="48">
        <f t="shared" ca="1" si="86"/>
        <v>0</v>
      </c>
      <c r="AK44" s="48">
        <f t="shared" ref="AK44:BD44" ca="1" si="87">MAX(0,AJ44-(IF(SamplesOrEstimateFlag = "Data", INDEX(Samples,RANDBETWEEN(1, TotalCount), 0), RANDBETWEEN(ThroughputLowEstimate,ThroughputHighEstimate))))</f>
        <v>0</v>
      </c>
      <c r="AL44" s="48">
        <f t="shared" ca="1" si="87"/>
        <v>0</v>
      </c>
      <c r="AM44" s="48">
        <f t="shared" ca="1" si="87"/>
        <v>0</v>
      </c>
      <c r="AN44" s="48">
        <f t="shared" ca="1" si="87"/>
        <v>0</v>
      </c>
      <c r="AO44" s="48">
        <f t="shared" ca="1" si="87"/>
        <v>0</v>
      </c>
      <c r="AP44" s="48">
        <f t="shared" ca="1" si="87"/>
        <v>0</v>
      </c>
      <c r="AQ44" s="48">
        <f t="shared" ca="1" si="87"/>
        <v>0</v>
      </c>
      <c r="AR44" s="48">
        <f t="shared" ca="1" si="87"/>
        <v>0</v>
      </c>
      <c r="AS44" s="48">
        <f t="shared" ca="1" si="87"/>
        <v>0</v>
      </c>
      <c r="AT44" s="48">
        <f t="shared" ca="1" si="87"/>
        <v>0</v>
      </c>
      <c r="AU44" s="48">
        <f t="shared" ca="1" si="87"/>
        <v>0</v>
      </c>
      <c r="AV44" s="48">
        <f t="shared" ca="1" si="87"/>
        <v>0</v>
      </c>
      <c r="AW44" s="48">
        <f t="shared" ca="1" si="87"/>
        <v>0</v>
      </c>
      <c r="AX44" s="48">
        <f t="shared" ca="1" si="87"/>
        <v>0</v>
      </c>
      <c r="AY44" s="48">
        <f t="shared" ca="1" si="87"/>
        <v>0</v>
      </c>
      <c r="AZ44" s="48">
        <f t="shared" ca="1" si="87"/>
        <v>0</v>
      </c>
      <c r="BA44" s="48">
        <f t="shared" ca="1" si="87"/>
        <v>0</v>
      </c>
      <c r="BB44" s="48">
        <f t="shared" ca="1" si="87"/>
        <v>0</v>
      </c>
      <c r="BC44" s="48">
        <f t="shared" ca="1" si="87"/>
        <v>0</v>
      </c>
      <c r="BD44" s="48">
        <f t="shared" ca="1" si="87"/>
        <v>0</v>
      </c>
    </row>
    <row r="45" spans="1:56" x14ac:dyDescent="0.25">
      <c r="A45">
        <v>43</v>
      </c>
      <c r="B45" s="69">
        <f t="shared" ca="1" si="5"/>
        <v>5</v>
      </c>
      <c r="C45" s="70">
        <f t="shared" ca="1" si="2"/>
        <v>42840</v>
      </c>
      <c r="D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5" s="48">
        <f t="shared" ref="E45:AJ45" ca="1" si="88">MAX(0,D45-(IF(SamplesOrEstimateFlag = "Data", INDEX(Samples,RANDBETWEEN(1, TotalCount), 0), RANDBETWEEN(ThroughputLowEstimate,ThroughputHighEstimate))))</f>
        <v>11</v>
      </c>
      <c r="F45" s="48">
        <f t="shared" ca="1" si="88"/>
        <v>9</v>
      </c>
      <c r="G45" s="48">
        <f t="shared" ca="1" si="88"/>
        <v>6</v>
      </c>
      <c r="H45" s="48">
        <f t="shared" ca="1" si="88"/>
        <v>3</v>
      </c>
      <c r="I45" s="48">
        <f t="shared" ca="1" si="88"/>
        <v>0</v>
      </c>
      <c r="J45" s="48">
        <f t="shared" ca="1" si="88"/>
        <v>0</v>
      </c>
      <c r="K45" s="48">
        <f t="shared" ca="1" si="88"/>
        <v>0</v>
      </c>
      <c r="L45" s="48">
        <f t="shared" ca="1" si="88"/>
        <v>0</v>
      </c>
      <c r="M45" s="48">
        <f t="shared" ca="1" si="88"/>
        <v>0</v>
      </c>
      <c r="N45" s="48">
        <f t="shared" ca="1" si="88"/>
        <v>0</v>
      </c>
      <c r="O45" s="48">
        <f t="shared" ca="1" si="88"/>
        <v>0</v>
      </c>
      <c r="P45" s="48">
        <f t="shared" ca="1" si="88"/>
        <v>0</v>
      </c>
      <c r="Q45" s="48">
        <f t="shared" ca="1" si="88"/>
        <v>0</v>
      </c>
      <c r="R45" s="48">
        <f t="shared" ca="1" si="88"/>
        <v>0</v>
      </c>
      <c r="S45" s="48">
        <f t="shared" ca="1" si="88"/>
        <v>0</v>
      </c>
      <c r="T45" s="48">
        <f t="shared" ca="1" si="88"/>
        <v>0</v>
      </c>
      <c r="U45" s="48">
        <f t="shared" ca="1" si="88"/>
        <v>0</v>
      </c>
      <c r="V45" s="48">
        <f t="shared" ca="1" si="88"/>
        <v>0</v>
      </c>
      <c r="W45" s="48">
        <f t="shared" ca="1" si="88"/>
        <v>0</v>
      </c>
      <c r="X45" s="48">
        <f t="shared" ca="1" si="88"/>
        <v>0</v>
      </c>
      <c r="Y45" s="48">
        <f t="shared" ca="1" si="88"/>
        <v>0</v>
      </c>
      <c r="Z45" s="48">
        <f t="shared" ca="1" si="88"/>
        <v>0</v>
      </c>
      <c r="AA45" s="48">
        <f t="shared" ca="1" si="88"/>
        <v>0</v>
      </c>
      <c r="AB45" s="48">
        <f t="shared" ca="1" si="88"/>
        <v>0</v>
      </c>
      <c r="AC45" s="48">
        <f t="shared" ca="1" si="88"/>
        <v>0</v>
      </c>
      <c r="AD45" s="48">
        <f t="shared" ca="1" si="88"/>
        <v>0</v>
      </c>
      <c r="AE45" s="48">
        <f t="shared" ca="1" si="88"/>
        <v>0</v>
      </c>
      <c r="AF45" s="48">
        <f t="shared" ca="1" si="88"/>
        <v>0</v>
      </c>
      <c r="AG45" s="48">
        <f t="shared" ca="1" si="88"/>
        <v>0</v>
      </c>
      <c r="AH45" s="48">
        <f t="shared" ca="1" si="88"/>
        <v>0</v>
      </c>
      <c r="AI45" s="48">
        <f t="shared" ca="1" si="88"/>
        <v>0</v>
      </c>
      <c r="AJ45" s="48">
        <f t="shared" ca="1" si="88"/>
        <v>0</v>
      </c>
      <c r="AK45" s="48">
        <f t="shared" ref="AK45:BD45" ca="1" si="89">MAX(0,AJ45-(IF(SamplesOrEstimateFlag = "Data", INDEX(Samples,RANDBETWEEN(1, TotalCount), 0), RANDBETWEEN(ThroughputLowEstimate,ThroughputHighEstimate))))</f>
        <v>0</v>
      </c>
      <c r="AL45" s="48">
        <f t="shared" ca="1" si="89"/>
        <v>0</v>
      </c>
      <c r="AM45" s="48">
        <f t="shared" ca="1" si="89"/>
        <v>0</v>
      </c>
      <c r="AN45" s="48">
        <f t="shared" ca="1" si="89"/>
        <v>0</v>
      </c>
      <c r="AO45" s="48">
        <f t="shared" ca="1" si="89"/>
        <v>0</v>
      </c>
      <c r="AP45" s="48">
        <f t="shared" ca="1" si="89"/>
        <v>0</v>
      </c>
      <c r="AQ45" s="48">
        <f t="shared" ca="1" si="89"/>
        <v>0</v>
      </c>
      <c r="AR45" s="48">
        <f t="shared" ca="1" si="89"/>
        <v>0</v>
      </c>
      <c r="AS45" s="48">
        <f t="shared" ca="1" si="89"/>
        <v>0</v>
      </c>
      <c r="AT45" s="48">
        <f t="shared" ca="1" si="89"/>
        <v>0</v>
      </c>
      <c r="AU45" s="48">
        <f t="shared" ca="1" si="89"/>
        <v>0</v>
      </c>
      <c r="AV45" s="48">
        <f t="shared" ca="1" si="89"/>
        <v>0</v>
      </c>
      <c r="AW45" s="48">
        <f t="shared" ca="1" si="89"/>
        <v>0</v>
      </c>
      <c r="AX45" s="48">
        <f t="shared" ca="1" si="89"/>
        <v>0</v>
      </c>
      <c r="AY45" s="48">
        <f t="shared" ca="1" si="89"/>
        <v>0</v>
      </c>
      <c r="AZ45" s="48">
        <f t="shared" ca="1" si="89"/>
        <v>0</v>
      </c>
      <c r="BA45" s="48">
        <f t="shared" ca="1" si="89"/>
        <v>0</v>
      </c>
      <c r="BB45" s="48">
        <f t="shared" ca="1" si="89"/>
        <v>0</v>
      </c>
      <c r="BC45" s="48">
        <f t="shared" ca="1" si="89"/>
        <v>0</v>
      </c>
      <c r="BD45" s="48">
        <f t="shared" ca="1" si="89"/>
        <v>0</v>
      </c>
    </row>
    <row r="46" spans="1:56" x14ac:dyDescent="0.25">
      <c r="A46">
        <v>44</v>
      </c>
      <c r="B46" s="69">
        <f t="shared" ca="1" si="5"/>
        <v>10</v>
      </c>
      <c r="C46" s="70">
        <f t="shared" ca="1" si="2"/>
        <v>42875</v>
      </c>
      <c r="D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 s="48">
        <f t="shared" ref="E46:AJ46" ca="1" si="90">MAX(0,D46-(IF(SamplesOrEstimateFlag = "Data", INDEX(Samples,RANDBETWEEN(1, TotalCount), 0), RANDBETWEEN(ThroughputLowEstimate,ThroughputHighEstimate))))</f>
        <v>12</v>
      </c>
      <c r="F46" s="48">
        <f t="shared" ca="1" si="90"/>
        <v>12</v>
      </c>
      <c r="G46" s="48">
        <f t="shared" ca="1" si="90"/>
        <v>9</v>
      </c>
      <c r="H46" s="48">
        <f t="shared" ca="1" si="90"/>
        <v>9</v>
      </c>
      <c r="I46" s="48">
        <f t="shared" ca="1" si="90"/>
        <v>7</v>
      </c>
      <c r="J46" s="48">
        <f t="shared" ca="1" si="90"/>
        <v>4</v>
      </c>
      <c r="K46" s="48">
        <f t="shared" ca="1" si="90"/>
        <v>4</v>
      </c>
      <c r="L46" s="48">
        <f t="shared" ca="1" si="90"/>
        <v>2</v>
      </c>
      <c r="M46" s="48">
        <f t="shared" ca="1" si="90"/>
        <v>2</v>
      </c>
      <c r="N46" s="48">
        <f t="shared" ca="1" si="90"/>
        <v>0</v>
      </c>
      <c r="O46" s="48">
        <f t="shared" ca="1" si="90"/>
        <v>0</v>
      </c>
      <c r="P46" s="48">
        <f t="shared" ca="1" si="90"/>
        <v>0</v>
      </c>
      <c r="Q46" s="48">
        <f t="shared" ca="1" si="90"/>
        <v>0</v>
      </c>
      <c r="R46" s="48">
        <f t="shared" ca="1" si="90"/>
        <v>0</v>
      </c>
      <c r="S46" s="48">
        <f t="shared" ca="1" si="90"/>
        <v>0</v>
      </c>
      <c r="T46" s="48">
        <f t="shared" ca="1" si="90"/>
        <v>0</v>
      </c>
      <c r="U46" s="48">
        <f t="shared" ca="1" si="90"/>
        <v>0</v>
      </c>
      <c r="V46" s="48">
        <f t="shared" ca="1" si="90"/>
        <v>0</v>
      </c>
      <c r="W46" s="48">
        <f t="shared" ca="1" si="90"/>
        <v>0</v>
      </c>
      <c r="X46" s="48">
        <f t="shared" ca="1" si="90"/>
        <v>0</v>
      </c>
      <c r="Y46" s="48">
        <f t="shared" ca="1" si="90"/>
        <v>0</v>
      </c>
      <c r="Z46" s="48">
        <f t="shared" ca="1" si="90"/>
        <v>0</v>
      </c>
      <c r="AA46" s="48">
        <f t="shared" ca="1" si="90"/>
        <v>0</v>
      </c>
      <c r="AB46" s="48">
        <f t="shared" ca="1" si="90"/>
        <v>0</v>
      </c>
      <c r="AC46" s="48">
        <f t="shared" ca="1" si="90"/>
        <v>0</v>
      </c>
      <c r="AD46" s="48">
        <f t="shared" ca="1" si="90"/>
        <v>0</v>
      </c>
      <c r="AE46" s="48">
        <f t="shared" ca="1" si="90"/>
        <v>0</v>
      </c>
      <c r="AF46" s="48">
        <f t="shared" ca="1" si="90"/>
        <v>0</v>
      </c>
      <c r="AG46" s="48">
        <f t="shared" ca="1" si="90"/>
        <v>0</v>
      </c>
      <c r="AH46" s="48">
        <f t="shared" ca="1" si="90"/>
        <v>0</v>
      </c>
      <c r="AI46" s="48">
        <f t="shared" ca="1" si="90"/>
        <v>0</v>
      </c>
      <c r="AJ46" s="48">
        <f t="shared" ca="1" si="90"/>
        <v>0</v>
      </c>
      <c r="AK46" s="48">
        <f t="shared" ref="AK46:BD46" ca="1" si="91">MAX(0,AJ46-(IF(SamplesOrEstimateFlag = "Data", INDEX(Samples,RANDBETWEEN(1, TotalCount), 0), RANDBETWEEN(ThroughputLowEstimate,ThroughputHighEstimate))))</f>
        <v>0</v>
      </c>
      <c r="AL46" s="48">
        <f t="shared" ca="1" si="91"/>
        <v>0</v>
      </c>
      <c r="AM46" s="48">
        <f t="shared" ca="1" si="91"/>
        <v>0</v>
      </c>
      <c r="AN46" s="48">
        <f t="shared" ca="1" si="91"/>
        <v>0</v>
      </c>
      <c r="AO46" s="48">
        <f t="shared" ca="1" si="91"/>
        <v>0</v>
      </c>
      <c r="AP46" s="48">
        <f t="shared" ca="1" si="91"/>
        <v>0</v>
      </c>
      <c r="AQ46" s="48">
        <f t="shared" ca="1" si="91"/>
        <v>0</v>
      </c>
      <c r="AR46" s="48">
        <f t="shared" ca="1" si="91"/>
        <v>0</v>
      </c>
      <c r="AS46" s="48">
        <f t="shared" ca="1" si="91"/>
        <v>0</v>
      </c>
      <c r="AT46" s="48">
        <f t="shared" ca="1" si="91"/>
        <v>0</v>
      </c>
      <c r="AU46" s="48">
        <f t="shared" ca="1" si="91"/>
        <v>0</v>
      </c>
      <c r="AV46" s="48">
        <f t="shared" ca="1" si="91"/>
        <v>0</v>
      </c>
      <c r="AW46" s="48">
        <f t="shared" ca="1" si="91"/>
        <v>0</v>
      </c>
      <c r="AX46" s="48">
        <f t="shared" ca="1" si="91"/>
        <v>0</v>
      </c>
      <c r="AY46" s="48">
        <f t="shared" ca="1" si="91"/>
        <v>0</v>
      </c>
      <c r="AZ46" s="48">
        <f t="shared" ca="1" si="91"/>
        <v>0</v>
      </c>
      <c r="BA46" s="48">
        <f t="shared" ca="1" si="91"/>
        <v>0</v>
      </c>
      <c r="BB46" s="48">
        <f t="shared" ca="1" si="91"/>
        <v>0</v>
      </c>
      <c r="BC46" s="48">
        <f t="shared" ca="1" si="91"/>
        <v>0</v>
      </c>
      <c r="BD46" s="48">
        <f t="shared" ca="1" si="91"/>
        <v>0</v>
      </c>
    </row>
    <row r="47" spans="1:56" x14ac:dyDescent="0.25">
      <c r="A47">
        <v>45</v>
      </c>
      <c r="B47" s="69">
        <f t="shared" ca="1" si="5"/>
        <v>7</v>
      </c>
      <c r="C47" s="70">
        <f t="shared" ca="1" si="2"/>
        <v>42854</v>
      </c>
      <c r="D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 s="48">
        <f t="shared" ref="E47:AJ47" ca="1" si="92">MAX(0,D47-(IF(SamplesOrEstimateFlag = "Data", INDEX(Samples,RANDBETWEEN(1, TotalCount), 0), RANDBETWEEN(ThroughputLowEstimate,ThroughputHighEstimate))))</f>
        <v>13</v>
      </c>
      <c r="F47" s="48">
        <f t="shared" ca="1" si="92"/>
        <v>11</v>
      </c>
      <c r="G47" s="48">
        <f t="shared" ca="1" si="92"/>
        <v>9</v>
      </c>
      <c r="H47" s="48">
        <f t="shared" ca="1" si="92"/>
        <v>6</v>
      </c>
      <c r="I47" s="48">
        <f t="shared" ca="1" si="92"/>
        <v>4</v>
      </c>
      <c r="J47" s="48">
        <f t="shared" ca="1" si="92"/>
        <v>1</v>
      </c>
      <c r="K47" s="48">
        <f t="shared" ca="1" si="92"/>
        <v>0</v>
      </c>
      <c r="L47" s="48">
        <f t="shared" ca="1" si="92"/>
        <v>0</v>
      </c>
      <c r="M47" s="48">
        <f t="shared" ca="1" si="92"/>
        <v>0</v>
      </c>
      <c r="N47" s="48">
        <f t="shared" ca="1" si="92"/>
        <v>0</v>
      </c>
      <c r="O47" s="48">
        <f t="shared" ca="1" si="92"/>
        <v>0</v>
      </c>
      <c r="P47" s="48">
        <f t="shared" ca="1" si="92"/>
        <v>0</v>
      </c>
      <c r="Q47" s="48">
        <f t="shared" ca="1" si="92"/>
        <v>0</v>
      </c>
      <c r="R47" s="48">
        <f t="shared" ca="1" si="92"/>
        <v>0</v>
      </c>
      <c r="S47" s="48">
        <f t="shared" ca="1" si="92"/>
        <v>0</v>
      </c>
      <c r="T47" s="48">
        <f t="shared" ca="1" si="92"/>
        <v>0</v>
      </c>
      <c r="U47" s="48">
        <f t="shared" ca="1" si="92"/>
        <v>0</v>
      </c>
      <c r="V47" s="48">
        <f t="shared" ca="1" si="92"/>
        <v>0</v>
      </c>
      <c r="W47" s="48">
        <f t="shared" ca="1" si="92"/>
        <v>0</v>
      </c>
      <c r="X47" s="48">
        <f t="shared" ca="1" si="92"/>
        <v>0</v>
      </c>
      <c r="Y47" s="48">
        <f t="shared" ca="1" si="92"/>
        <v>0</v>
      </c>
      <c r="Z47" s="48">
        <f t="shared" ca="1" si="92"/>
        <v>0</v>
      </c>
      <c r="AA47" s="48">
        <f t="shared" ca="1" si="92"/>
        <v>0</v>
      </c>
      <c r="AB47" s="48">
        <f t="shared" ca="1" si="92"/>
        <v>0</v>
      </c>
      <c r="AC47" s="48">
        <f t="shared" ca="1" si="92"/>
        <v>0</v>
      </c>
      <c r="AD47" s="48">
        <f t="shared" ca="1" si="92"/>
        <v>0</v>
      </c>
      <c r="AE47" s="48">
        <f t="shared" ca="1" si="92"/>
        <v>0</v>
      </c>
      <c r="AF47" s="48">
        <f t="shared" ca="1" si="92"/>
        <v>0</v>
      </c>
      <c r="AG47" s="48">
        <f t="shared" ca="1" si="92"/>
        <v>0</v>
      </c>
      <c r="AH47" s="48">
        <f t="shared" ca="1" si="92"/>
        <v>0</v>
      </c>
      <c r="AI47" s="48">
        <f t="shared" ca="1" si="92"/>
        <v>0</v>
      </c>
      <c r="AJ47" s="48">
        <f t="shared" ca="1" si="92"/>
        <v>0</v>
      </c>
      <c r="AK47" s="48">
        <f t="shared" ref="AK47:BD47" ca="1" si="93">MAX(0,AJ47-(IF(SamplesOrEstimateFlag = "Data", INDEX(Samples,RANDBETWEEN(1, TotalCount), 0), RANDBETWEEN(ThroughputLowEstimate,ThroughputHighEstimate))))</f>
        <v>0</v>
      </c>
      <c r="AL47" s="48">
        <f t="shared" ca="1" si="93"/>
        <v>0</v>
      </c>
      <c r="AM47" s="48">
        <f t="shared" ca="1" si="93"/>
        <v>0</v>
      </c>
      <c r="AN47" s="48">
        <f t="shared" ca="1" si="93"/>
        <v>0</v>
      </c>
      <c r="AO47" s="48">
        <f t="shared" ca="1" si="93"/>
        <v>0</v>
      </c>
      <c r="AP47" s="48">
        <f t="shared" ca="1" si="93"/>
        <v>0</v>
      </c>
      <c r="AQ47" s="48">
        <f t="shared" ca="1" si="93"/>
        <v>0</v>
      </c>
      <c r="AR47" s="48">
        <f t="shared" ca="1" si="93"/>
        <v>0</v>
      </c>
      <c r="AS47" s="48">
        <f t="shared" ca="1" si="93"/>
        <v>0</v>
      </c>
      <c r="AT47" s="48">
        <f t="shared" ca="1" si="93"/>
        <v>0</v>
      </c>
      <c r="AU47" s="48">
        <f t="shared" ca="1" si="93"/>
        <v>0</v>
      </c>
      <c r="AV47" s="48">
        <f t="shared" ca="1" si="93"/>
        <v>0</v>
      </c>
      <c r="AW47" s="48">
        <f t="shared" ca="1" si="93"/>
        <v>0</v>
      </c>
      <c r="AX47" s="48">
        <f t="shared" ca="1" si="93"/>
        <v>0</v>
      </c>
      <c r="AY47" s="48">
        <f t="shared" ca="1" si="93"/>
        <v>0</v>
      </c>
      <c r="AZ47" s="48">
        <f t="shared" ca="1" si="93"/>
        <v>0</v>
      </c>
      <c r="BA47" s="48">
        <f t="shared" ca="1" si="93"/>
        <v>0</v>
      </c>
      <c r="BB47" s="48">
        <f t="shared" ca="1" si="93"/>
        <v>0</v>
      </c>
      <c r="BC47" s="48">
        <f t="shared" ca="1" si="93"/>
        <v>0</v>
      </c>
      <c r="BD47" s="48">
        <f t="shared" ca="1" si="93"/>
        <v>0</v>
      </c>
    </row>
    <row r="48" spans="1:56" x14ac:dyDescent="0.25">
      <c r="A48">
        <v>46</v>
      </c>
      <c r="B48" s="69">
        <f t="shared" ca="1" si="5"/>
        <v>9</v>
      </c>
      <c r="C48" s="70">
        <f t="shared" ca="1" si="2"/>
        <v>42868</v>
      </c>
      <c r="D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8" s="48">
        <f t="shared" ref="E48:AJ48" ca="1" si="94">MAX(0,D48-(IF(SamplesOrEstimateFlag = "Data", INDEX(Samples,RANDBETWEEN(1, TotalCount), 0), RANDBETWEEN(ThroughputLowEstimate,ThroughputHighEstimate))))</f>
        <v>8</v>
      </c>
      <c r="F48" s="48">
        <f t="shared" ca="1" si="94"/>
        <v>5</v>
      </c>
      <c r="G48" s="48">
        <f t="shared" ca="1" si="94"/>
        <v>3</v>
      </c>
      <c r="H48" s="48">
        <f t="shared" ca="1" si="94"/>
        <v>3</v>
      </c>
      <c r="I48" s="48">
        <f t="shared" ca="1" si="94"/>
        <v>3</v>
      </c>
      <c r="J48" s="48">
        <f t="shared" ca="1" si="94"/>
        <v>3</v>
      </c>
      <c r="K48" s="48">
        <f t="shared" ca="1" si="94"/>
        <v>3</v>
      </c>
      <c r="L48" s="48">
        <f t="shared" ca="1" si="94"/>
        <v>3</v>
      </c>
      <c r="M48" s="48">
        <f t="shared" ca="1" si="94"/>
        <v>0</v>
      </c>
      <c r="N48" s="48">
        <f t="shared" ca="1" si="94"/>
        <v>0</v>
      </c>
      <c r="O48" s="48">
        <f t="shared" ca="1" si="94"/>
        <v>0</v>
      </c>
      <c r="P48" s="48">
        <f t="shared" ca="1" si="94"/>
        <v>0</v>
      </c>
      <c r="Q48" s="48">
        <f t="shared" ca="1" si="94"/>
        <v>0</v>
      </c>
      <c r="R48" s="48">
        <f t="shared" ca="1" si="94"/>
        <v>0</v>
      </c>
      <c r="S48" s="48">
        <f t="shared" ca="1" si="94"/>
        <v>0</v>
      </c>
      <c r="T48" s="48">
        <f t="shared" ca="1" si="94"/>
        <v>0</v>
      </c>
      <c r="U48" s="48">
        <f t="shared" ca="1" si="94"/>
        <v>0</v>
      </c>
      <c r="V48" s="48">
        <f t="shared" ca="1" si="94"/>
        <v>0</v>
      </c>
      <c r="W48" s="48">
        <f t="shared" ca="1" si="94"/>
        <v>0</v>
      </c>
      <c r="X48" s="48">
        <f t="shared" ca="1" si="94"/>
        <v>0</v>
      </c>
      <c r="Y48" s="48">
        <f t="shared" ca="1" si="94"/>
        <v>0</v>
      </c>
      <c r="Z48" s="48">
        <f t="shared" ca="1" si="94"/>
        <v>0</v>
      </c>
      <c r="AA48" s="48">
        <f t="shared" ca="1" si="94"/>
        <v>0</v>
      </c>
      <c r="AB48" s="48">
        <f t="shared" ca="1" si="94"/>
        <v>0</v>
      </c>
      <c r="AC48" s="48">
        <f t="shared" ca="1" si="94"/>
        <v>0</v>
      </c>
      <c r="AD48" s="48">
        <f t="shared" ca="1" si="94"/>
        <v>0</v>
      </c>
      <c r="AE48" s="48">
        <f t="shared" ca="1" si="94"/>
        <v>0</v>
      </c>
      <c r="AF48" s="48">
        <f t="shared" ca="1" si="94"/>
        <v>0</v>
      </c>
      <c r="AG48" s="48">
        <f t="shared" ca="1" si="94"/>
        <v>0</v>
      </c>
      <c r="AH48" s="48">
        <f t="shared" ca="1" si="94"/>
        <v>0</v>
      </c>
      <c r="AI48" s="48">
        <f t="shared" ca="1" si="94"/>
        <v>0</v>
      </c>
      <c r="AJ48" s="48">
        <f t="shared" ca="1" si="94"/>
        <v>0</v>
      </c>
      <c r="AK48" s="48">
        <f t="shared" ref="AK48:BD48" ca="1" si="95">MAX(0,AJ48-(IF(SamplesOrEstimateFlag = "Data", INDEX(Samples,RANDBETWEEN(1, TotalCount), 0), RANDBETWEEN(ThroughputLowEstimate,ThroughputHighEstimate))))</f>
        <v>0</v>
      </c>
      <c r="AL48" s="48">
        <f t="shared" ca="1" si="95"/>
        <v>0</v>
      </c>
      <c r="AM48" s="48">
        <f t="shared" ca="1" si="95"/>
        <v>0</v>
      </c>
      <c r="AN48" s="48">
        <f t="shared" ca="1" si="95"/>
        <v>0</v>
      </c>
      <c r="AO48" s="48">
        <f t="shared" ca="1" si="95"/>
        <v>0</v>
      </c>
      <c r="AP48" s="48">
        <f t="shared" ca="1" si="95"/>
        <v>0</v>
      </c>
      <c r="AQ48" s="48">
        <f t="shared" ca="1" si="95"/>
        <v>0</v>
      </c>
      <c r="AR48" s="48">
        <f t="shared" ca="1" si="95"/>
        <v>0</v>
      </c>
      <c r="AS48" s="48">
        <f t="shared" ca="1" si="95"/>
        <v>0</v>
      </c>
      <c r="AT48" s="48">
        <f t="shared" ca="1" si="95"/>
        <v>0</v>
      </c>
      <c r="AU48" s="48">
        <f t="shared" ca="1" si="95"/>
        <v>0</v>
      </c>
      <c r="AV48" s="48">
        <f t="shared" ca="1" si="95"/>
        <v>0</v>
      </c>
      <c r="AW48" s="48">
        <f t="shared" ca="1" si="95"/>
        <v>0</v>
      </c>
      <c r="AX48" s="48">
        <f t="shared" ca="1" si="95"/>
        <v>0</v>
      </c>
      <c r="AY48" s="48">
        <f t="shared" ca="1" si="95"/>
        <v>0</v>
      </c>
      <c r="AZ48" s="48">
        <f t="shared" ca="1" si="95"/>
        <v>0</v>
      </c>
      <c r="BA48" s="48">
        <f t="shared" ca="1" si="95"/>
        <v>0</v>
      </c>
      <c r="BB48" s="48">
        <f t="shared" ca="1" si="95"/>
        <v>0</v>
      </c>
      <c r="BC48" s="48">
        <f t="shared" ca="1" si="95"/>
        <v>0</v>
      </c>
      <c r="BD48" s="48">
        <f t="shared" ca="1" si="95"/>
        <v>0</v>
      </c>
    </row>
    <row r="49" spans="1:56" x14ac:dyDescent="0.25">
      <c r="A49">
        <v>47</v>
      </c>
      <c r="B49" s="69">
        <f t="shared" ca="1" si="5"/>
        <v>7</v>
      </c>
      <c r="C49" s="70">
        <f t="shared" ca="1" si="2"/>
        <v>42854</v>
      </c>
      <c r="D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 s="48">
        <f t="shared" ref="E49:AJ49" ca="1" si="96">MAX(0,D49-(IF(SamplesOrEstimateFlag = "Data", INDEX(Samples,RANDBETWEEN(1, TotalCount), 0), RANDBETWEEN(ThroughputLowEstimate,ThroughputHighEstimate))))</f>
        <v>11</v>
      </c>
      <c r="F49" s="48">
        <f t="shared" ca="1" si="96"/>
        <v>8</v>
      </c>
      <c r="G49" s="48">
        <f t="shared" ca="1" si="96"/>
        <v>6</v>
      </c>
      <c r="H49" s="48">
        <f t="shared" ca="1" si="96"/>
        <v>6</v>
      </c>
      <c r="I49" s="48">
        <f t="shared" ca="1" si="96"/>
        <v>4</v>
      </c>
      <c r="J49" s="48">
        <f t="shared" ca="1" si="96"/>
        <v>2</v>
      </c>
      <c r="K49" s="48">
        <f t="shared" ca="1" si="96"/>
        <v>0</v>
      </c>
      <c r="L49" s="48">
        <f t="shared" ca="1" si="96"/>
        <v>0</v>
      </c>
      <c r="M49" s="48">
        <f t="shared" ca="1" si="96"/>
        <v>0</v>
      </c>
      <c r="N49" s="48">
        <f t="shared" ca="1" si="96"/>
        <v>0</v>
      </c>
      <c r="O49" s="48">
        <f t="shared" ca="1" si="96"/>
        <v>0</v>
      </c>
      <c r="P49" s="48">
        <f t="shared" ca="1" si="96"/>
        <v>0</v>
      </c>
      <c r="Q49" s="48">
        <f t="shared" ca="1" si="96"/>
        <v>0</v>
      </c>
      <c r="R49" s="48">
        <f t="shared" ca="1" si="96"/>
        <v>0</v>
      </c>
      <c r="S49" s="48">
        <f t="shared" ca="1" si="96"/>
        <v>0</v>
      </c>
      <c r="T49" s="48">
        <f t="shared" ca="1" si="96"/>
        <v>0</v>
      </c>
      <c r="U49" s="48">
        <f t="shared" ca="1" si="96"/>
        <v>0</v>
      </c>
      <c r="V49" s="48">
        <f t="shared" ca="1" si="96"/>
        <v>0</v>
      </c>
      <c r="W49" s="48">
        <f t="shared" ca="1" si="96"/>
        <v>0</v>
      </c>
      <c r="X49" s="48">
        <f t="shared" ca="1" si="96"/>
        <v>0</v>
      </c>
      <c r="Y49" s="48">
        <f t="shared" ca="1" si="96"/>
        <v>0</v>
      </c>
      <c r="Z49" s="48">
        <f t="shared" ca="1" si="96"/>
        <v>0</v>
      </c>
      <c r="AA49" s="48">
        <f t="shared" ca="1" si="96"/>
        <v>0</v>
      </c>
      <c r="AB49" s="48">
        <f t="shared" ca="1" si="96"/>
        <v>0</v>
      </c>
      <c r="AC49" s="48">
        <f t="shared" ca="1" si="96"/>
        <v>0</v>
      </c>
      <c r="AD49" s="48">
        <f t="shared" ca="1" si="96"/>
        <v>0</v>
      </c>
      <c r="AE49" s="48">
        <f t="shared" ca="1" si="96"/>
        <v>0</v>
      </c>
      <c r="AF49" s="48">
        <f t="shared" ca="1" si="96"/>
        <v>0</v>
      </c>
      <c r="AG49" s="48">
        <f t="shared" ca="1" si="96"/>
        <v>0</v>
      </c>
      <c r="AH49" s="48">
        <f t="shared" ca="1" si="96"/>
        <v>0</v>
      </c>
      <c r="AI49" s="48">
        <f t="shared" ca="1" si="96"/>
        <v>0</v>
      </c>
      <c r="AJ49" s="48">
        <f t="shared" ca="1" si="96"/>
        <v>0</v>
      </c>
      <c r="AK49" s="48">
        <f t="shared" ref="AK49:BD49" ca="1" si="97">MAX(0,AJ49-(IF(SamplesOrEstimateFlag = "Data", INDEX(Samples,RANDBETWEEN(1, TotalCount), 0), RANDBETWEEN(ThroughputLowEstimate,ThroughputHighEstimate))))</f>
        <v>0</v>
      </c>
      <c r="AL49" s="48">
        <f t="shared" ca="1" si="97"/>
        <v>0</v>
      </c>
      <c r="AM49" s="48">
        <f t="shared" ca="1" si="97"/>
        <v>0</v>
      </c>
      <c r="AN49" s="48">
        <f t="shared" ca="1" si="97"/>
        <v>0</v>
      </c>
      <c r="AO49" s="48">
        <f t="shared" ca="1" si="97"/>
        <v>0</v>
      </c>
      <c r="AP49" s="48">
        <f t="shared" ca="1" si="97"/>
        <v>0</v>
      </c>
      <c r="AQ49" s="48">
        <f t="shared" ca="1" si="97"/>
        <v>0</v>
      </c>
      <c r="AR49" s="48">
        <f t="shared" ca="1" si="97"/>
        <v>0</v>
      </c>
      <c r="AS49" s="48">
        <f t="shared" ca="1" si="97"/>
        <v>0</v>
      </c>
      <c r="AT49" s="48">
        <f t="shared" ca="1" si="97"/>
        <v>0</v>
      </c>
      <c r="AU49" s="48">
        <f t="shared" ca="1" si="97"/>
        <v>0</v>
      </c>
      <c r="AV49" s="48">
        <f t="shared" ca="1" si="97"/>
        <v>0</v>
      </c>
      <c r="AW49" s="48">
        <f t="shared" ca="1" si="97"/>
        <v>0</v>
      </c>
      <c r="AX49" s="48">
        <f t="shared" ca="1" si="97"/>
        <v>0</v>
      </c>
      <c r="AY49" s="48">
        <f t="shared" ca="1" si="97"/>
        <v>0</v>
      </c>
      <c r="AZ49" s="48">
        <f t="shared" ca="1" si="97"/>
        <v>0</v>
      </c>
      <c r="BA49" s="48">
        <f t="shared" ca="1" si="97"/>
        <v>0</v>
      </c>
      <c r="BB49" s="48">
        <f t="shared" ca="1" si="97"/>
        <v>0</v>
      </c>
      <c r="BC49" s="48">
        <f t="shared" ca="1" si="97"/>
        <v>0</v>
      </c>
      <c r="BD49" s="48">
        <f t="shared" ca="1" si="97"/>
        <v>0</v>
      </c>
    </row>
    <row r="50" spans="1:56" x14ac:dyDescent="0.25">
      <c r="A50">
        <v>48</v>
      </c>
      <c r="B50" s="69">
        <f t="shared" ca="1" si="5"/>
        <v>7</v>
      </c>
      <c r="C50" s="70">
        <f t="shared" ca="1" si="2"/>
        <v>42854</v>
      </c>
      <c r="D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0" s="48">
        <f t="shared" ref="E50:AJ50" ca="1" si="98">MAX(0,D50-(IF(SamplesOrEstimateFlag = "Data", INDEX(Samples,RANDBETWEEN(1, TotalCount), 0), RANDBETWEEN(ThroughputLowEstimate,ThroughputHighEstimate))))</f>
        <v>12</v>
      </c>
      <c r="F50" s="48">
        <f t="shared" ca="1" si="98"/>
        <v>9</v>
      </c>
      <c r="G50" s="48">
        <f t="shared" ca="1" si="98"/>
        <v>6</v>
      </c>
      <c r="H50" s="48">
        <f t="shared" ca="1" si="98"/>
        <v>6</v>
      </c>
      <c r="I50" s="48">
        <f t="shared" ca="1" si="98"/>
        <v>3</v>
      </c>
      <c r="J50" s="48">
        <f t="shared" ca="1" si="98"/>
        <v>1</v>
      </c>
      <c r="K50" s="48">
        <f t="shared" ca="1" si="98"/>
        <v>0</v>
      </c>
      <c r="L50" s="48">
        <f t="shared" ca="1" si="98"/>
        <v>0</v>
      </c>
      <c r="M50" s="48">
        <f t="shared" ca="1" si="98"/>
        <v>0</v>
      </c>
      <c r="N50" s="48">
        <f t="shared" ca="1" si="98"/>
        <v>0</v>
      </c>
      <c r="O50" s="48">
        <f t="shared" ca="1" si="98"/>
        <v>0</v>
      </c>
      <c r="P50" s="48">
        <f t="shared" ca="1" si="98"/>
        <v>0</v>
      </c>
      <c r="Q50" s="48">
        <f t="shared" ca="1" si="98"/>
        <v>0</v>
      </c>
      <c r="R50" s="48">
        <f t="shared" ca="1" si="98"/>
        <v>0</v>
      </c>
      <c r="S50" s="48">
        <f t="shared" ca="1" si="98"/>
        <v>0</v>
      </c>
      <c r="T50" s="48">
        <f t="shared" ca="1" si="98"/>
        <v>0</v>
      </c>
      <c r="U50" s="48">
        <f t="shared" ca="1" si="98"/>
        <v>0</v>
      </c>
      <c r="V50" s="48">
        <f t="shared" ca="1" si="98"/>
        <v>0</v>
      </c>
      <c r="W50" s="48">
        <f t="shared" ca="1" si="98"/>
        <v>0</v>
      </c>
      <c r="X50" s="48">
        <f t="shared" ca="1" si="98"/>
        <v>0</v>
      </c>
      <c r="Y50" s="48">
        <f t="shared" ca="1" si="98"/>
        <v>0</v>
      </c>
      <c r="Z50" s="48">
        <f t="shared" ca="1" si="98"/>
        <v>0</v>
      </c>
      <c r="AA50" s="48">
        <f t="shared" ca="1" si="98"/>
        <v>0</v>
      </c>
      <c r="AB50" s="48">
        <f t="shared" ca="1" si="98"/>
        <v>0</v>
      </c>
      <c r="AC50" s="48">
        <f t="shared" ca="1" si="98"/>
        <v>0</v>
      </c>
      <c r="AD50" s="48">
        <f t="shared" ca="1" si="98"/>
        <v>0</v>
      </c>
      <c r="AE50" s="48">
        <f t="shared" ca="1" si="98"/>
        <v>0</v>
      </c>
      <c r="AF50" s="48">
        <f t="shared" ca="1" si="98"/>
        <v>0</v>
      </c>
      <c r="AG50" s="48">
        <f t="shared" ca="1" si="98"/>
        <v>0</v>
      </c>
      <c r="AH50" s="48">
        <f t="shared" ca="1" si="98"/>
        <v>0</v>
      </c>
      <c r="AI50" s="48">
        <f t="shared" ca="1" si="98"/>
        <v>0</v>
      </c>
      <c r="AJ50" s="48">
        <f t="shared" ca="1" si="98"/>
        <v>0</v>
      </c>
      <c r="AK50" s="48">
        <f t="shared" ref="AK50:BD50" ca="1" si="99">MAX(0,AJ50-(IF(SamplesOrEstimateFlag = "Data", INDEX(Samples,RANDBETWEEN(1, TotalCount), 0), RANDBETWEEN(ThroughputLowEstimate,ThroughputHighEstimate))))</f>
        <v>0</v>
      </c>
      <c r="AL50" s="48">
        <f t="shared" ca="1" si="99"/>
        <v>0</v>
      </c>
      <c r="AM50" s="48">
        <f t="shared" ca="1" si="99"/>
        <v>0</v>
      </c>
      <c r="AN50" s="48">
        <f t="shared" ca="1" si="99"/>
        <v>0</v>
      </c>
      <c r="AO50" s="48">
        <f t="shared" ca="1" si="99"/>
        <v>0</v>
      </c>
      <c r="AP50" s="48">
        <f t="shared" ca="1" si="99"/>
        <v>0</v>
      </c>
      <c r="AQ50" s="48">
        <f t="shared" ca="1" si="99"/>
        <v>0</v>
      </c>
      <c r="AR50" s="48">
        <f t="shared" ca="1" si="99"/>
        <v>0</v>
      </c>
      <c r="AS50" s="48">
        <f t="shared" ca="1" si="99"/>
        <v>0</v>
      </c>
      <c r="AT50" s="48">
        <f t="shared" ca="1" si="99"/>
        <v>0</v>
      </c>
      <c r="AU50" s="48">
        <f t="shared" ca="1" si="99"/>
        <v>0</v>
      </c>
      <c r="AV50" s="48">
        <f t="shared" ca="1" si="99"/>
        <v>0</v>
      </c>
      <c r="AW50" s="48">
        <f t="shared" ca="1" si="99"/>
        <v>0</v>
      </c>
      <c r="AX50" s="48">
        <f t="shared" ca="1" si="99"/>
        <v>0</v>
      </c>
      <c r="AY50" s="48">
        <f t="shared" ca="1" si="99"/>
        <v>0</v>
      </c>
      <c r="AZ50" s="48">
        <f t="shared" ca="1" si="99"/>
        <v>0</v>
      </c>
      <c r="BA50" s="48">
        <f t="shared" ca="1" si="99"/>
        <v>0</v>
      </c>
      <c r="BB50" s="48">
        <f t="shared" ca="1" si="99"/>
        <v>0</v>
      </c>
      <c r="BC50" s="48">
        <f t="shared" ca="1" si="99"/>
        <v>0</v>
      </c>
      <c r="BD50" s="48">
        <f t="shared" ca="1" si="99"/>
        <v>0</v>
      </c>
    </row>
    <row r="51" spans="1:56" x14ac:dyDescent="0.25">
      <c r="A51">
        <v>49</v>
      </c>
      <c r="B51" s="69">
        <f t="shared" ca="1" si="5"/>
        <v>7</v>
      </c>
      <c r="C51" s="70">
        <f t="shared" ca="1" si="2"/>
        <v>42854</v>
      </c>
      <c r="D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1" s="48">
        <f t="shared" ref="E51:AJ51" ca="1" si="100">MAX(0,D51-(IF(SamplesOrEstimateFlag = "Data", INDEX(Samples,RANDBETWEEN(1, TotalCount), 0), RANDBETWEEN(ThroughputLowEstimate,ThroughputHighEstimate))))</f>
        <v>8</v>
      </c>
      <c r="F51" s="48">
        <f t="shared" ca="1" si="100"/>
        <v>6</v>
      </c>
      <c r="G51" s="48">
        <f t="shared" ca="1" si="100"/>
        <v>6</v>
      </c>
      <c r="H51" s="48">
        <f t="shared" ca="1" si="100"/>
        <v>4</v>
      </c>
      <c r="I51" s="48">
        <f t="shared" ca="1" si="100"/>
        <v>4</v>
      </c>
      <c r="J51" s="48">
        <f t="shared" ca="1" si="100"/>
        <v>2</v>
      </c>
      <c r="K51" s="48">
        <f t="shared" ca="1" si="100"/>
        <v>0</v>
      </c>
      <c r="L51" s="48">
        <f t="shared" ca="1" si="100"/>
        <v>0</v>
      </c>
      <c r="M51" s="48">
        <f t="shared" ca="1" si="100"/>
        <v>0</v>
      </c>
      <c r="N51" s="48">
        <f t="shared" ca="1" si="100"/>
        <v>0</v>
      </c>
      <c r="O51" s="48">
        <f t="shared" ca="1" si="100"/>
        <v>0</v>
      </c>
      <c r="P51" s="48">
        <f t="shared" ca="1" si="100"/>
        <v>0</v>
      </c>
      <c r="Q51" s="48">
        <f t="shared" ca="1" si="100"/>
        <v>0</v>
      </c>
      <c r="R51" s="48">
        <f t="shared" ca="1" si="100"/>
        <v>0</v>
      </c>
      <c r="S51" s="48">
        <f t="shared" ca="1" si="100"/>
        <v>0</v>
      </c>
      <c r="T51" s="48">
        <f t="shared" ca="1" si="100"/>
        <v>0</v>
      </c>
      <c r="U51" s="48">
        <f t="shared" ca="1" si="100"/>
        <v>0</v>
      </c>
      <c r="V51" s="48">
        <f t="shared" ca="1" si="100"/>
        <v>0</v>
      </c>
      <c r="W51" s="48">
        <f t="shared" ca="1" si="100"/>
        <v>0</v>
      </c>
      <c r="X51" s="48">
        <f t="shared" ca="1" si="100"/>
        <v>0</v>
      </c>
      <c r="Y51" s="48">
        <f t="shared" ca="1" si="100"/>
        <v>0</v>
      </c>
      <c r="Z51" s="48">
        <f t="shared" ca="1" si="100"/>
        <v>0</v>
      </c>
      <c r="AA51" s="48">
        <f t="shared" ca="1" si="100"/>
        <v>0</v>
      </c>
      <c r="AB51" s="48">
        <f t="shared" ca="1" si="100"/>
        <v>0</v>
      </c>
      <c r="AC51" s="48">
        <f t="shared" ca="1" si="100"/>
        <v>0</v>
      </c>
      <c r="AD51" s="48">
        <f t="shared" ca="1" si="100"/>
        <v>0</v>
      </c>
      <c r="AE51" s="48">
        <f t="shared" ca="1" si="100"/>
        <v>0</v>
      </c>
      <c r="AF51" s="48">
        <f t="shared" ca="1" si="100"/>
        <v>0</v>
      </c>
      <c r="AG51" s="48">
        <f t="shared" ca="1" si="100"/>
        <v>0</v>
      </c>
      <c r="AH51" s="48">
        <f t="shared" ca="1" si="100"/>
        <v>0</v>
      </c>
      <c r="AI51" s="48">
        <f t="shared" ca="1" si="100"/>
        <v>0</v>
      </c>
      <c r="AJ51" s="48">
        <f t="shared" ca="1" si="100"/>
        <v>0</v>
      </c>
      <c r="AK51" s="48">
        <f t="shared" ref="AK51:BD51" ca="1" si="101">MAX(0,AJ51-(IF(SamplesOrEstimateFlag = "Data", INDEX(Samples,RANDBETWEEN(1, TotalCount), 0), RANDBETWEEN(ThroughputLowEstimate,ThroughputHighEstimate))))</f>
        <v>0</v>
      </c>
      <c r="AL51" s="48">
        <f t="shared" ca="1" si="101"/>
        <v>0</v>
      </c>
      <c r="AM51" s="48">
        <f t="shared" ca="1" si="101"/>
        <v>0</v>
      </c>
      <c r="AN51" s="48">
        <f t="shared" ca="1" si="101"/>
        <v>0</v>
      </c>
      <c r="AO51" s="48">
        <f t="shared" ca="1" si="101"/>
        <v>0</v>
      </c>
      <c r="AP51" s="48">
        <f t="shared" ca="1" si="101"/>
        <v>0</v>
      </c>
      <c r="AQ51" s="48">
        <f t="shared" ca="1" si="101"/>
        <v>0</v>
      </c>
      <c r="AR51" s="48">
        <f t="shared" ca="1" si="101"/>
        <v>0</v>
      </c>
      <c r="AS51" s="48">
        <f t="shared" ca="1" si="101"/>
        <v>0</v>
      </c>
      <c r="AT51" s="48">
        <f t="shared" ca="1" si="101"/>
        <v>0</v>
      </c>
      <c r="AU51" s="48">
        <f t="shared" ca="1" si="101"/>
        <v>0</v>
      </c>
      <c r="AV51" s="48">
        <f t="shared" ca="1" si="101"/>
        <v>0</v>
      </c>
      <c r="AW51" s="48">
        <f t="shared" ca="1" si="101"/>
        <v>0</v>
      </c>
      <c r="AX51" s="48">
        <f t="shared" ca="1" si="101"/>
        <v>0</v>
      </c>
      <c r="AY51" s="48">
        <f t="shared" ca="1" si="101"/>
        <v>0</v>
      </c>
      <c r="AZ51" s="48">
        <f t="shared" ca="1" si="101"/>
        <v>0</v>
      </c>
      <c r="BA51" s="48">
        <f t="shared" ca="1" si="101"/>
        <v>0</v>
      </c>
      <c r="BB51" s="48">
        <f t="shared" ca="1" si="101"/>
        <v>0</v>
      </c>
      <c r="BC51" s="48">
        <f t="shared" ca="1" si="101"/>
        <v>0</v>
      </c>
      <c r="BD51" s="48">
        <f t="shared" ca="1" si="101"/>
        <v>0</v>
      </c>
    </row>
    <row r="52" spans="1:56" x14ac:dyDescent="0.25">
      <c r="A52">
        <v>50</v>
      </c>
      <c r="B52" s="69">
        <f t="shared" ca="1" si="5"/>
        <v>8</v>
      </c>
      <c r="C52" s="70">
        <f t="shared" ca="1" si="2"/>
        <v>42861</v>
      </c>
      <c r="D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2" s="48">
        <f t="shared" ref="E52:AJ52" ca="1" si="102">MAX(0,D52-(IF(SamplesOrEstimateFlag = "Data", INDEX(Samples,RANDBETWEEN(1, TotalCount), 0), RANDBETWEEN(ThroughputLowEstimate,ThroughputHighEstimate))))</f>
        <v>9</v>
      </c>
      <c r="F52" s="48">
        <f t="shared" ca="1" si="102"/>
        <v>9</v>
      </c>
      <c r="G52" s="48">
        <f t="shared" ca="1" si="102"/>
        <v>7</v>
      </c>
      <c r="H52" s="48">
        <f t="shared" ca="1" si="102"/>
        <v>4</v>
      </c>
      <c r="I52" s="48">
        <f t="shared" ca="1" si="102"/>
        <v>4</v>
      </c>
      <c r="J52" s="48">
        <f t="shared" ca="1" si="102"/>
        <v>4</v>
      </c>
      <c r="K52" s="48">
        <f t="shared" ca="1" si="102"/>
        <v>1</v>
      </c>
      <c r="L52" s="48">
        <f t="shared" ca="1" si="102"/>
        <v>0</v>
      </c>
      <c r="M52" s="48">
        <f t="shared" ca="1" si="102"/>
        <v>0</v>
      </c>
      <c r="N52" s="48">
        <f t="shared" ca="1" si="102"/>
        <v>0</v>
      </c>
      <c r="O52" s="48">
        <f t="shared" ca="1" si="102"/>
        <v>0</v>
      </c>
      <c r="P52" s="48">
        <f t="shared" ca="1" si="102"/>
        <v>0</v>
      </c>
      <c r="Q52" s="48">
        <f t="shared" ca="1" si="102"/>
        <v>0</v>
      </c>
      <c r="R52" s="48">
        <f t="shared" ca="1" si="102"/>
        <v>0</v>
      </c>
      <c r="S52" s="48">
        <f t="shared" ca="1" si="102"/>
        <v>0</v>
      </c>
      <c r="T52" s="48">
        <f t="shared" ca="1" si="102"/>
        <v>0</v>
      </c>
      <c r="U52" s="48">
        <f t="shared" ca="1" si="102"/>
        <v>0</v>
      </c>
      <c r="V52" s="48">
        <f t="shared" ca="1" si="102"/>
        <v>0</v>
      </c>
      <c r="W52" s="48">
        <f t="shared" ca="1" si="102"/>
        <v>0</v>
      </c>
      <c r="X52" s="48">
        <f t="shared" ca="1" si="102"/>
        <v>0</v>
      </c>
      <c r="Y52" s="48">
        <f t="shared" ca="1" si="102"/>
        <v>0</v>
      </c>
      <c r="Z52" s="48">
        <f t="shared" ca="1" si="102"/>
        <v>0</v>
      </c>
      <c r="AA52" s="48">
        <f t="shared" ca="1" si="102"/>
        <v>0</v>
      </c>
      <c r="AB52" s="48">
        <f t="shared" ca="1" si="102"/>
        <v>0</v>
      </c>
      <c r="AC52" s="48">
        <f t="shared" ca="1" si="102"/>
        <v>0</v>
      </c>
      <c r="AD52" s="48">
        <f t="shared" ca="1" si="102"/>
        <v>0</v>
      </c>
      <c r="AE52" s="48">
        <f t="shared" ca="1" si="102"/>
        <v>0</v>
      </c>
      <c r="AF52" s="48">
        <f t="shared" ca="1" si="102"/>
        <v>0</v>
      </c>
      <c r="AG52" s="48">
        <f t="shared" ca="1" si="102"/>
        <v>0</v>
      </c>
      <c r="AH52" s="48">
        <f t="shared" ca="1" si="102"/>
        <v>0</v>
      </c>
      <c r="AI52" s="48">
        <f t="shared" ca="1" si="102"/>
        <v>0</v>
      </c>
      <c r="AJ52" s="48">
        <f t="shared" ca="1" si="102"/>
        <v>0</v>
      </c>
      <c r="AK52" s="48">
        <f t="shared" ref="AK52:BD52" ca="1" si="103">MAX(0,AJ52-(IF(SamplesOrEstimateFlag = "Data", INDEX(Samples,RANDBETWEEN(1, TotalCount), 0), RANDBETWEEN(ThroughputLowEstimate,ThroughputHighEstimate))))</f>
        <v>0</v>
      </c>
      <c r="AL52" s="48">
        <f t="shared" ca="1" si="103"/>
        <v>0</v>
      </c>
      <c r="AM52" s="48">
        <f t="shared" ca="1" si="103"/>
        <v>0</v>
      </c>
      <c r="AN52" s="48">
        <f t="shared" ca="1" si="103"/>
        <v>0</v>
      </c>
      <c r="AO52" s="48">
        <f t="shared" ca="1" si="103"/>
        <v>0</v>
      </c>
      <c r="AP52" s="48">
        <f t="shared" ca="1" si="103"/>
        <v>0</v>
      </c>
      <c r="AQ52" s="48">
        <f t="shared" ca="1" si="103"/>
        <v>0</v>
      </c>
      <c r="AR52" s="48">
        <f t="shared" ca="1" si="103"/>
        <v>0</v>
      </c>
      <c r="AS52" s="48">
        <f t="shared" ca="1" si="103"/>
        <v>0</v>
      </c>
      <c r="AT52" s="48">
        <f t="shared" ca="1" si="103"/>
        <v>0</v>
      </c>
      <c r="AU52" s="48">
        <f t="shared" ca="1" si="103"/>
        <v>0</v>
      </c>
      <c r="AV52" s="48">
        <f t="shared" ca="1" si="103"/>
        <v>0</v>
      </c>
      <c r="AW52" s="48">
        <f t="shared" ca="1" si="103"/>
        <v>0</v>
      </c>
      <c r="AX52" s="48">
        <f t="shared" ca="1" si="103"/>
        <v>0</v>
      </c>
      <c r="AY52" s="48">
        <f t="shared" ca="1" si="103"/>
        <v>0</v>
      </c>
      <c r="AZ52" s="48">
        <f t="shared" ca="1" si="103"/>
        <v>0</v>
      </c>
      <c r="BA52" s="48">
        <f t="shared" ca="1" si="103"/>
        <v>0</v>
      </c>
      <c r="BB52" s="48">
        <f t="shared" ca="1" si="103"/>
        <v>0</v>
      </c>
      <c r="BC52" s="48">
        <f t="shared" ca="1" si="103"/>
        <v>0</v>
      </c>
      <c r="BD52" s="48">
        <f t="shared" ca="1" si="103"/>
        <v>0</v>
      </c>
    </row>
    <row r="53" spans="1:56" x14ac:dyDescent="0.25">
      <c r="A53">
        <v>51</v>
      </c>
      <c r="B53" s="69">
        <f t="shared" ca="1" si="5"/>
        <v>11</v>
      </c>
      <c r="C53" s="70">
        <f t="shared" ca="1" si="2"/>
        <v>42882</v>
      </c>
      <c r="D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3" s="48">
        <f t="shared" ref="E53:AJ53" ca="1" si="104">MAX(0,D53-(IF(SamplesOrEstimateFlag = "Data", INDEX(Samples,RANDBETWEEN(1, TotalCount), 0), RANDBETWEEN(ThroughputLowEstimate,ThroughputHighEstimate))))</f>
        <v>11</v>
      </c>
      <c r="F53" s="48">
        <f t="shared" ca="1" si="104"/>
        <v>8</v>
      </c>
      <c r="G53" s="48">
        <f t="shared" ca="1" si="104"/>
        <v>6</v>
      </c>
      <c r="H53" s="48">
        <f t="shared" ca="1" si="104"/>
        <v>6</v>
      </c>
      <c r="I53" s="48">
        <f t="shared" ca="1" si="104"/>
        <v>6</v>
      </c>
      <c r="J53" s="48">
        <f t="shared" ca="1" si="104"/>
        <v>6</v>
      </c>
      <c r="K53" s="48">
        <f t="shared" ca="1" si="104"/>
        <v>6</v>
      </c>
      <c r="L53" s="48">
        <f t="shared" ca="1" si="104"/>
        <v>3</v>
      </c>
      <c r="M53" s="48">
        <f t="shared" ca="1" si="104"/>
        <v>3</v>
      </c>
      <c r="N53" s="48">
        <f t="shared" ca="1" si="104"/>
        <v>3</v>
      </c>
      <c r="O53" s="48">
        <f t="shared" ca="1" si="104"/>
        <v>0</v>
      </c>
      <c r="P53" s="48">
        <f t="shared" ca="1" si="104"/>
        <v>0</v>
      </c>
      <c r="Q53" s="48">
        <f t="shared" ca="1" si="104"/>
        <v>0</v>
      </c>
      <c r="R53" s="48">
        <f t="shared" ca="1" si="104"/>
        <v>0</v>
      </c>
      <c r="S53" s="48">
        <f t="shared" ca="1" si="104"/>
        <v>0</v>
      </c>
      <c r="T53" s="48">
        <f t="shared" ca="1" si="104"/>
        <v>0</v>
      </c>
      <c r="U53" s="48">
        <f t="shared" ca="1" si="104"/>
        <v>0</v>
      </c>
      <c r="V53" s="48">
        <f t="shared" ca="1" si="104"/>
        <v>0</v>
      </c>
      <c r="W53" s="48">
        <f t="shared" ca="1" si="104"/>
        <v>0</v>
      </c>
      <c r="X53" s="48">
        <f t="shared" ca="1" si="104"/>
        <v>0</v>
      </c>
      <c r="Y53" s="48">
        <f t="shared" ca="1" si="104"/>
        <v>0</v>
      </c>
      <c r="Z53" s="48">
        <f t="shared" ca="1" si="104"/>
        <v>0</v>
      </c>
      <c r="AA53" s="48">
        <f t="shared" ca="1" si="104"/>
        <v>0</v>
      </c>
      <c r="AB53" s="48">
        <f t="shared" ca="1" si="104"/>
        <v>0</v>
      </c>
      <c r="AC53" s="48">
        <f t="shared" ca="1" si="104"/>
        <v>0</v>
      </c>
      <c r="AD53" s="48">
        <f t="shared" ca="1" si="104"/>
        <v>0</v>
      </c>
      <c r="AE53" s="48">
        <f t="shared" ca="1" si="104"/>
        <v>0</v>
      </c>
      <c r="AF53" s="48">
        <f t="shared" ca="1" si="104"/>
        <v>0</v>
      </c>
      <c r="AG53" s="48">
        <f t="shared" ca="1" si="104"/>
        <v>0</v>
      </c>
      <c r="AH53" s="48">
        <f t="shared" ca="1" si="104"/>
        <v>0</v>
      </c>
      <c r="AI53" s="48">
        <f t="shared" ca="1" si="104"/>
        <v>0</v>
      </c>
      <c r="AJ53" s="48">
        <f t="shared" ca="1" si="104"/>
        <v>0</v>
      </c>
      <c r="AK53" s="48">
        <f t="shared" ref="AK53:BD53" ca="1" si="105">MAX(0,AJ53-(IF(SamplesOrEstimateFlag = "Data", INDEX(Samples,RANDBETWEEN(1, TotalCount), 0), RANDBETWEEN(ThroughputLowEstimate,ThroughputHighEstimate))))</f>
        <v>0</v>
      </c>
      <c r="AL53" s="48">
        <f t="shared" ca="1" si="105"/>
        <v>0</v>
      </c>
      <c r="AM53" s="48">
        <f t="shared" ca="1" si="105"/>
        <v>0</v>
      </c>
      <c r="AN53" s="48">
        <f t="shared" ca="1" si="105"/>
        <v>0</v>
      </c>
      <c r="AO53" s="48">
        <f t="shared" ca="1" si="105"/>
        <v>0</v>
      </c>
      <c r="AP53" s="48">
        <f t="shared" ca="1" si="105"/>
        <v>0</v>
      </c>
      <c r="AQ53" s="48">
        <f t="shared" ca="1" si="105"/>
        <v>0</v>
      </c>
      <c r="AR53" s="48">
        <f t="shared" ca="1" si="105"/>
        <v>0</v>
      </c>
      <c r="AS53" s="48">
        <f t="shared" ca="1" si="105"/>
        <v>0</v>
      </c>
      <c r="AT53" s="48">
        <f t="shared" ca="1" si="105"/>
        <v>0</v>
      </c>
      <c r="AU53" s="48">
        <f t="shared" ca="1" si="105"/>
        <v>0</v>
      </c>
      <c r="AV53" s="48">
        <f t="shared" ca="1" si="105"/>
        <v>0</v>
      </c>
      <c r="AW53" s="48">
        <f t="shared" ca="1" si="105"/>
        <v>0</v>
      </c>
      <c r="AX53" s="48">
        <f t="shared" ca="1" si="105"/>
        <v>0</v>
      </c>
      <c r="AY53" s="48">
        <f t="shared" ca="1" si="105"/>
        <v>0</v>
      </c>
      <c r="AZ53" s="48">
        <f t="shared" ca="1" si="105"/>
        <v>0</v>
      </c>
      <c r="BA53" s="48">
        <f t="shared" ca="1" si="105"/>
        <v>0</v>
      </c>
      <c r="BB53" s="48">
        <f t="shared" ca="1" si="105"/>
        <v>0</v>
      </c>
      <c r="BC53" s="48">
        <f t="shared" ca="1" si="105"/>
        <v>0</v>
      </c>
      <c r="BD53" s="48">
        <f t="shared" ca="1" si="105"/>
        <v>0</v>
      </c>
    </row>
    <row r="54" spans="1:56" x14ac:dyDescent="0.25">
      <c r="A54">
        <v>52</v>
      </c>
      <c r="B54" s="69">
        <f t="shared" ca="1" si="5"/>
        <v>7</v>
      </c>
      <c r="C54" s="70">
        <f t="shared" ca="1" si="2"/>
        <v>42854</v>
      </c>
      <c r="D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4" s="48">
        <f t="shared" ref="E54:AJ54" ca="1" si="106">MAX(0,D54-(IF(SamplesOrEstimateFlag = "Data", INDEX(Samples,RANDBETWEEN(1, TotalCount), 0), RANDBETWEEN(ThroughputLowEstimate,ThroughputHighEstimate))))</f>
        <v>10</v>
      </c>
      <c r="F54" s="48">
        <f t="shared" ca="1" si="106"/>
        <v>7</v>
      </c>
      <c r="G54" s="48">
        <f t="shared" ca="1" si="106"/>
        <v>7</v>
      </c>
      <c r="H54" s="48">
        <f t="shared" ca="1" si="106"/>
        <v>5</v>
      </c>
      <c r="I54" s="48">
        <f t="shared" ca="1" si="106"/>
        <v>5</v>
      </c>
      <c r="J54" s="48">
        <f t="shared" ca="1" si="106"/>
        <v>2</v>
      </c>
      <c r="K54" s="48">
        <f t="shared" ca="1" si="106"/>
        <v>0</v>
      </c>
      <c r="L54" s="48">
        <f t="shared" ca="1" si="106"/>
        <v>0</v>
      </c>
      <c r="M54" s="48">
        <f t="shared" ca="1" si="106"/>
        <v>0</v>
      </c>
      <c r="N54" s="48">
        <f t="shared" ca="1" si="106"/>
        <v>0</v>
      </c>
      <c r="O54" s="48">
        <f t="shared" ca="1" si="106"/>
        <v>0</v>
      </c>
      <c r="P54" s="48">
        <f t="shared" ca="1" si="106"/>
        <v>0</v>
      </c>
      <c r="Q54" s="48">
        <f t="shared" ca="1" si="106"/>
        <v>0</v>
      </c>
      <c r="R54" s="48">
        <f t="shared" ca="1" si="106"/>
        <v>0</v>
      </c>
      <c r="S54" s="48">
        <f t="shared" ca="1" si="106"/>
        <v>0</v>
      </c>
      <c r="T54" s="48">
        <f t="shared" ca="1" si="106"/>
        <v>0</v>
      </c>
      <c r="U54" s="48">
        <f t="shared" ca="1" si="106"/>
        <v>0</v>
      </c>
      <c r="V54" s="48">
        <f t="shared" ca="1" si="106"/>
        <v>0</v>
      </c>
      <c r="W54" s="48">
        <f t="shared" ca="1" si="106"/>
        <v>0</v>
      </c>
      <c r="X54" s="48">
        <f t="shared" ca="1" si="106"/>
        <v>0</v>
      </c>
      <c r="Y54" s="48">
        <f t="shared" ca="1" si="106"/>
        <v>0</v>
      </c>
      <c r="Z54" s="48">
        <f t="shared" ca="1" si="106"/>
        <v>0</v>
      </c>
      <c r="AA54" s="48">
        <f t="shared" ca="1" si="106"/>
        <v>0</v>
      </c>
      <c r="AB54" s="48">
        <f t="shared" ca="1" si="106"/>
        <v>0</v>
      </c>
      <c r="AC54" s="48">
        <f t="shared" ca="1" si="106"/>
        <v>0</v>
      </c>
      <c r="AD54" s="48">
        <f t="shared" ca="1" si="106"/>
        <v>0</v>
      </c>
      <c r="AE54" s="48">
        <f t="shared" ca="1" si="106"/>
        <v>0</v>
      </c>
      <c r="AF54" s="48">
        <f t="shared" ca="1" si="106"/>
        <v>0</v>
      </c>
      <c r="AG54" s="48">
        <f t="shared" ca="1" si="106"/>
        <v>0</v>
      </c>
      <c r="AH54" s="48">
        <f t="shared" ca="1" si="106"/>
        <v>0</v>
      </c>
      <c r="AI54" s="48">
        <f t="shared" ca="1" si="106"/>
        <v>0</v>
      </c>
      <c r="AJ54" s="48">
        <f t="shared" ca="1" si="106"/>
        <v>0</v>
      </c>
      <c r="AK54" s="48">
        <f t="shared" ref="AK54:BD54" ca="1" si="107">MAX(0,AJ54-(IF(SamplesOrEstimateFlag = "Data", INDEX(Samples,RANDBETWEEN(1, TotalCount), 0), RANDBETWEEN(ThroughputLowEstimate,ThroughputHighEstimate))))</f>
        <v>0</v>
      </c>
      <c r="AL54" s="48">
        <f t="shared" ca="1" si="107"/>
        <v>0</v>
      </c>
      <c r="AM54" s="48">
        <f t="shared" ca="1" si="107"/>
        <v>0</v>
      </c>
      <c r="AN54" s="48">
        <f t="shared" ca="1" si="107"/>
        <v>0</v>
      </c>
      <c r="AO54" s="48">
        <f t="shared" ca="1" si="107"/>
        <v>0</v>
      </c>
      <c r="AP54" s="48">
        <f t="shared" ca="1" si="107"/>
        <v>0</v>
      </c>
      <c r="AQ54" s="48">
        <f t="shared" ca="1" si="107"/>
        <v>0</v>
      </c>
      <c r="AR54" s="48">
        <f t="shared" ca="1" si="107"/>
        <v>0</v>
      </c>
      <c r="AS54" s="48">
        <f t="shared" ca="1" si="107"/>
        <v>0</v>
      </c>
      <c r="AT54" s="48">
        <f t="shared" ca="1" si="107"/>
        <v>0</v>
      </c>
      <c r="AU54" s="48">
        <f t="shared" ca="1" si="107"/>
        <v>0</v>
      </c>
      <c r="AV54" s="48">
        <f t="shared" ca="1" si="107"/>
        <v>0</v>
      </c>
      <c r="AW54" s="48">
        <f t="shared" ca="1" si="107"/>
        <v>0</v>
      </c>
      <c r="AX54" s="48">
        <f t="shared" ca="1" si="107"/>
        <v>0</v>
      </c>
      <c r="AY54" s="48">
        <f t="shared" ca="1" si="107"/>
        <v>0</v>
      </c>
      <c r="AZ54" s="48">
        <f t="shared" ca="1" si="107"/>
        <v>0</v>
      </c>
      <c r="BA54" s="48">
        <f t="shared" ca="1" si="107"/>
        <v>0</v>
      </c>
      <c r="BB54" s="48">
        <f t="shared" ca="1" si="107"/>
        <v>0</v>
      </c>
      <c r="BC54" s="48">
        <f t="shared" ca="1" si="107"/>
        <v>0</v>
      </c>
      <c r="BD54" s="48">
        <f t="shared" ca="1" si="107"/>
        <v>0</v>
      </c>
    </row>
    <row r="55" spans="1:56" x14ac:dyDescent="0.25">
      <c r="A55">
        <v>53</v>
      </c>
      <c r="B55" s="69">
        <f t="shared" ca="1" si="5"/>
        <v>12</v>
      </c>
      <c r="C55" s="70">
        <f t="shared" ca="1" si="2"/>
        <v>42889</v>
      </c>
      <c r="D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5" s="48">
        <f t="shared" ref="E55:AJ55" ca="1" si="108">MAX(0,D55-(IF(SamplesOrEstimateFlag = "Data", INDEX(Samples,RANDBETWEEN(1, TotalCount), 0), RANDBETWEEN(ThroughputLowEstimate,ThroughputHighEstimate))))</f>
        <v>11</v>
      </c>
      <c r="F55" s="48">
        <f t="shared" ca="1" si="108"/>
        <v>11</v>
      </c>
      <c r="G55" s="48">
        <f t="shared" ca="1" si="108"/>
        <v>8</v>
      </c>
      <c r="H55" s="48">
        <f t="shared" ca="1" si="108"/>
        <v>6</v>
      </c>
      <c r="I55" s="48">
        <f t="shared" ca="1" si="108"/>
        <v>6</v>
      </c>
      <c r="J55" s="48">
        <f t="shared" ca="1" si="108"/>
        <v>6</v>
      </c>
      <c r="K55" s="48">
        <f t="shared" ca="1" si="108"/>
        <v>6</v>
      </c>
      <c r="L55" s="48">
        <f t="shared" ca="1" si="108"/>
        <v>6</v>
      </c>
      <c r="M55" s="48">
        <f t="shared" ca="1" si="108"/>
        <v>3</v>
      </c>
      <c r="N55" s="48">
        <f t="shared" ca="1" si="108"/>
        <v>3</v>
      </c>
      <c r="O55" s="48">
        <f t="shared" ca="1" si="108"/>
        <v>1</v>
      </c>
      <c r="P55" s="48">
        <f t="shared" ca="1" si="108"/>
        <v>0</v>
      </c>
      <c r="Q55" s="48">
        <f t="shared" ca="1" si="108"/>
        <v>0</v>
      </c>
      <c r="R55" s="48">
        <f t="shared" ca="1" si="108"/>
        <v>0</v>
      </c>
      <c r="S55" s="48">
        <f t="shared" ca="1" si="108"/>
        <v>0</v>
      </c>
      <c r="T55" s="48">
        <f t="shared" ca="1" si="108"/>
        <v>0</v>
      </c>
      <c r="U55" s="48">
        <f t="shared" ca="1" si="108"/>
        <v>0</v>
      </c>
      <c r="V55" s="48">
        <f t="shared" ca="1" si="108"/>
        <v>0</v>
      </c>
      <c r="W55" s="48">
        <f t="shared" ca="1" si="108"/>
        <v>0</v>
      </c>
      <c r="X55" s="48">
        <f t="shared" ca="1" si="108"/>
        <v>0</v>
      </c>
      <c r="Y55" s="48">
        <f t="shared" ca="1" si="108"/>
        <v>0</v>
      </c>
      <c r="Z55" s="48">
        <f t="shared" ca="1" si="108"/>
        <v>0</v>
      </c>
      <c r="AA55" s="48">
        <f t="shared" ca="1" si="108"/>
        <v>0</v>
      </c>
      <c r="AB55" s="48">
        <f t="shared" ca="1" si="108"/>
        <v>0</v>
      </c>
      <c r="AC55" s="48">
        <f t="shared" ca="1" si="108"/>
        <v>0</v>
      </c>
      <c r="AD55" s="48">
        <f t="shared" ca="1" si="108"/>
        <v>0</v>
      </c>
      <c r="AE55" s="48">
        <f t="shared" ca="1" si="108"/>
        <v>0</v>
      </c>
      <c r="AF55" s="48">
        <f t="shared" ca="1" si="108"/>
        <v>0</v>
      </c>
      <c r="AG55" s="48">
        <f t="shared" ca="1" si="108"/>
        <v>0</v>
      </c>
      <c r="AH55" s="48">
        <f t="shared" ca="1" si="108"/>
        <v>0</v>
      </c>
      <c r="AI55" s="48">
        <f t="shared" ca="1" si="108"/>
        <v>0</v>
      </c>
      <c r="AJ55" s="48">
        <f t="shared" ca="1" si="108"/>
        <v>0</v>
      </c>
      <c r="AK55" s="48">
        <f t="shared" ref="AK55:BD55" ca="1" si="109">MAX(0,AJ55-(IF(SamplesOrEstimateFlag = "Data", INDEX(Samples,RANDBETWEEN(1, TotalCount), 0), RANDBETWEEN(ThroughputLowEstimate,ThroughputHighEstimate))))</f>
        <v>0</v>
      </c>
      <c r="AL55" s="48">
        <f t="shared" ca="1" si="109"/>
        <v>0</v>
      </c>
      <c r="AM55" s="48">
        <f t="shared" ca="1" si="109"/>
        <v>0</v>
      </c>
      <c r="AN55" s="48">
        <f t="shared" ca="1" si="109"/>
        <v>0</v>
      </c>
      <c r="AO55" s="48">
        <f t="shared" ca="1" si="109"/>
        <v>0</v>
      </c>
      <c r="AP55" s="48">
        <f t="shared" ca="1" si="109"/>
        <v>0</v>
      </c>
      <c r="AQ55" s="48">
        <f t="shared" ca="1" si="109"/>
        <v>0</v>
      </c>
      <c r="AR55" s="48">
        <f t="shared" ca="1" si="109"/>
        <v>0</v>
      </c>
      <c r="AS55" s="48">
        <f t="shared" ca="1" si="109"/>
        <v>0</v>
      </c>
      <c r="AT55" s="48">
        <f t="shared" ca="1" si="109"/>
        <v>0</v>
      </c>
      <c r="AU55" s="48">
        <f t="shared" ca="1" si="109"/>
        <v>0</v>
      </c>
      <c r="AV55" s="48">
        <f t="shared" ca="1" si="109"/>
        <v>0</v>
      </c>
      <c r="AW55" s="48">
        <f t="shared" ca="1" si="109"/>
        <v>0</v>
      </c>
      <c r="AX55" s="48">
        <f t="shared" ca="1" si="109"/>
        <v>0</v>
      </c>
      <c r="AY55" s="48">
        <f t="shared" ca="1" si="109"/>
        <v>0</v>
      </c>
      <c r="AZ55" s="48">
        <f t="shared" ca="1" si="109"/>
        <v>0</v>
      </c>
      <c r="BA55" s="48">
        <f t="shared" ca="1" si="109"/>
        <v>0</v>
      </c>
      <c r="BB55" s="48">
        <f t="shared" ca="1" si="109"/>
        <v>0</v>
      </c>
      <c r="BC55" s="48">
        <f t="shared" ca="1" si="109"/>
        <v>0</v>
      </c>
      <c r="BD55" s="48">
        <f t="shared" ca="1" si="109"/>
        <v>0</v>
      </c>
    </row>
    <row r="56" spans="1:56" x14ac:dyDescent="0.25">
      <c r="A56">
        <v>54</v>
      </c>
      <c r="B56" s="69">
        <f t="shared" ca="1" si="5"/>
        <v>12</v>
      </c>
      <c r="C56" s="70">
        <f t="shared" ca="1" si="2"/>
        <v>42889</v>
      </c>
      <c r="D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6" s="48">
        <f t="shared" ref="E56:AJ56" ca="1" si="110">MAX(0,D56-(IF(SamplesOrEstimateFlag = "Data", INDEX(Samples,RANDBETWEEN(1, TotalCount), 0), RANDBETWEEN(ThroughputLowEstimate,ThroughputHighEstimate))))</f>
        <v>11</v>
      </c>
      <c r="F56" s="48">
        <f t="shared" ca="1" si="110"/>
        <v>11</v>
      </c>
      <c r="G56" s="48">
        <f t="shared" ca="1" si="110"/>
        <v>8</v>
      </c>
      <c r="H56" s="48">
        <f t="shared" ca="1" si="110"/>
        <v>8</v>
      </c>
      <c r="I56" s="48">
        <f t="shared" ca="1" si="110"/>
        <v>8</v>
      </c>
      <c r="J56" s="48">
        <f t="shared" ca="1" si="110"/>
        <v>6</v>
      </c>
      <c r="K56" s="48">
        <f t="shared" ca="1" si="110"/>
        <v>3</v>
      </c>
      <c r="L56" s="48">
        <f t="shared" ca="1" si="110"/>
        <v>1</v>
      </c>
      <c r="M56" s="48">
        <f t="shared" ca="1" si="110"/>
        <v>1</v>
      </c>
      <c r="N56" s="48">
        <f t="shared" ca="1" si="110"/>
        <v>1</v>
      </c>
      <c r="O56" s="48">
        <f t="shared" ca="1" si="110"/>
        <v>1</v>
      </c>
      <c r="P56" s="48">
        <f t="shared" ca="1" si="110"/>
        <v>0</v>
      </c>
      <c r="Q56" s="48">
        <f t="shared" ca="1" si="110"/>
        <v>0</v>
      </c>
      <c r="R56" s="48">
        <f t="shared" ca="1" si="110"/>
        <v>0</v>
      </c>
      <c r="S56" s="48">
        <f t="shared" ca="1" si="110"/>
        <v>0</v>
      </c>
      <c r="T56" s="48">
        <f t="shared" ca="1" si="110"/>
        <v>0</v>
      </c>
      <c r="U56" s="48">
        <f t="shared" ca="1" si="110"/>
        <v>0</v>
      </c>
      <c r="V56" s="48">
        <f t="shared" ca="1" si="110"/>
        <v>0</v>
      </c>
      <c r="W56" s="48">
        <f t="shared" ca="1" si="110"/>
        <v>0</v>
      </c>
      <c r="X56" s="48">
        <f t="shared" ca="1" si="110"/>
        <v>0</v>
      </c>
      <c r="Y56" s="48">
        <f t="shared" ca="1" si="110"/>
        <v>0</v>
      </c>
      <c r="Z56" s="48">
        <f t="shared" ca="1" si="110"/>
        <v>0</v>
      </c>
      <c r="AA56" s="48">
        <f t="shared" ca="1" si="110"/>
        <v>0</v>
      </c>
      <c r="AB56" s="48">
        <f t="shared" ca="1" si="110"/>
        <v>0</v>
      </c>
      <c r="AC56" s="48">
        <f t="shared" ca="1" si="110"/>
        <v>0</v>
      </c>
      <c r="AD56" s="48">
        <f t="shared" ca="1" si="110"/>
        <v>0</v>
      </c>
      <c r="AE56" s="48">
        <f t="shared" ca="1" si="110"/>
        <v>0</v>
      </c>
      <c r="AF56" s="48">
        <f t="shared" ca="1" si="110"/>
        <v>0</v>
      </c>
      <c r="AG56" s="48">
        <f t="shared" ca="1" si="110"/>
        <v>0</v>
      </c>
      <c r="AH56" s="48">
        <f t="shared" ca="1" si="110"/>
        <v>0</v>
      </c>
      <c r="AI56" s="48">
        <f t="shared" ca="1" si="110"/>
        <v>0</v>
      </c>
      <c r="AJ56" s="48">
        <f t="shared" ca="1" si="110"/>
        <v>0</v>
      </c>
      <c r="AK56" s="48">
        <f t="shared" ref="AK56:BD56" ca="1" si="111">MAX(0,AJ56-(IF(SamplesOrEstimateFlag = "Data", INDEX(Samples,RANDBETWEEN(1, TotalCount), 0), RANDBETWEEN(ThroughputLowEstimate,ThroughputHighEstimate))))</f>
        <v>0</v>
      </c>
      <c r="AL56" s="48">
        <f t="shared" ca="1" si="111"/>
        <v>0</v>
      </c>
      <c r="AM56" s="48">
        <f t="shared" ca="1" si="111"/>
        <v>0</v>
      </c>
      <c r="AN56" s="48">
        <f t="shared" ca="1" si="111"/>
        <v>0</v>
      </c>
      <c r="AO56" s="48">
        <f t="shared" ca="1" si="111"/>
        <v>0</v>
      </c>
      <c r="AP56" s="48">
        <f t="shared" ca="1" si="111"/>
        <v>0</v>
      </c>
      <c r="AQ56" s="48">
        <f t="shared" ca="1" si="111"/>
        <v>0</v>
      </c>
      <c r="AR56" s="48">
        <f t="shared" ca="1" si="111"/>
        <v>0</v>
      </c>
      <c r="AS56" s="48">
        <f t="shared" ca="1" si="111"/>
        <v>0</v>
      </c>
      <c r="AT56" s="48">
        <f t="shared" ca="1" si="111"/>
        <v>0</v>
      </c>
      <c r="AU56" s="48">
        <f t="shared" ca="1" si="111"/>
        <v>0</v>
      </c>
      <c r="AV56" s="48">
        <f t="shared" ca="1" si="111"/>
        <v>0</v>
      </c>
      <c r="AW56" s="48">
        <f t="shared" ca="1" si="111"/>
        <v>0</v>
      </c>
      <c r="AX56" s="48">
        <f t="shared" ca="1" si="111"/>
        <v>0</v>
      </c>
      <c r="AY56" s="48">
        <f t="shared" ca="1" si="111"/>
        <v>0</v>
      </c>
      <c r="AZ56" s="48">
        <f t="shared" ca="1" si="111"/>
        <v>0</v>
      </c>
      <c r="BA56" s="48">
        <f t="shared" ca="1" si="111"/>
        <v>0</v>
      </c>
      <c r="BB56" s="48">
        <f t="shared" ca="1" si="111"/>
        <v>0</v>
      </c>
      <c r="BC56" s="48">
        <f t="shared" ca="1" si="111"/>
        <v>0</v>
      </c>
      <c r="BD56" s="48">
        <f t="shared" ca="1" si="111"/>
        <v>0</v>
      </c>
    </row>
    <row r="57" spans="1:56" x14ac:dyDescent="0.25">
      <c r="A57">
        <v>55</v>
      </c>
      <c r="B57" s="69">
        <f t="shared" ca="1" si="5"/>
        <v>5</v>
      </c>
      <c r="C57" s="70">
        <f t="shared" ca="1" si="2"/>
        <v>42840</v>
      </c>
      <c r="D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7" s="48">
        <f t="shared" ref="E57:AJ57" ca="1" si="112">MAX(0,D57-(IF(SamplesOrEstimateFlag = "Data", INDEX(Samples,RANDBETWEEN(1, TotalCount), 0), RANDBETWEEN(ThroughputLowEstimate,ThroughputHighEstimate))))</f>
        <v>7</v>
      </c>
      <c r="F57" s="48">
        <f t="shared" ca="1" si="112"/>
        <v>5</v>
      </c>
      <c r="G57" s="48">
        <f t="shared" ca="1" si="112"/>
        <v>3</v>
      </c>
      <c r="H57" s="48">
        <f t="shared" ca="1" si="112"/>
        <v>3</v>
      </c>
      <c r="I57" s="48">
        <f t="shared" ca="1" si="112"/>
        <v>0</v>
      </c>
      <c r="J57" s="48">
        <f t="shared" ca="1" si="112"/>
        <v>0</v>
      </c>
      <c r="K57" s="48">
        <f t="shared" ca="1" si="112"/>
        <v>0</v>
      </c>
      <c r="L57" s="48">
        <f t="shared" ca="1" si="112"/>
        <v>0</v>
      </c>
      <c r="M57" s="48">
        <f t="shared" ca="1" si="112"/>
        <v>0</v>
      </c>
      <c r="N57" s="48">
        <f t="shared" ca="1" si="112"/>
        <v>0</v>
      </c>
      <c r="O57" s="48">
        <f t="shared" ca="1" si="112"/>
        <v>0</v>
      </c>
      <c r="P57" s="48">
        <f t="shared" ca="1" si="112"/>
        <v>0</v>
      </c>
      <c r="Q57" s="48">
        <f t="shared" ca="1" si="112"/>
        <v>0</v>
      </c>
      <c r="R57" s="48">
        <f t="shared" ca="1" si="112"/>
        <v>0</v>
      </c>
      <c r="S57" s="48">
        <f t="shared" ca="1" si="112"/>
        <v>0</v>
      </c>
      <c r="T57" s="48">
        <f t="shared" ca="1" si="112"/>
        <v>0</v>
      </c>
      <c r="U57" s="48">
        <f t="shared" ca="1" si="112"/>
        <v>0</v>
      </c>
      <c r="V57" s="48">
        <f t="shared" ca="1" si="112"/>
        <v>0</v>
      </c>
      <c r="W57" s="48">
        <f t="shared" ca="1" si="112"/>
        <v>0</v>
      </c>
      <c r="X57" s="48">
        <f t="shared" ca="1" si="112"/>
        <v>0</v>
      </c>
      <c r="Y57" s="48">
        <f t="shared" ca="1" si="112"/>
        <v>0</v>
      </c>
      <c r="Z57" s="48">
        <f t="shared" ca="1" si="112"/>
        <v>0</v>
      </c>
      <c r="AA57" s="48">
        <f t="shared" ca="1" si="112"/>
        <v>0</v>
      </c>
      <c r="AB57" s="48">
        <f t="shared" ca="1" si="112"/>
        <v>0</v>
      </c>
      <c r="AC57" s="48">
        <f t="shared" ca="1" si="112"/>
        <v>0</v>
      </c>
      <c r="AD57" s="48">
        <f t="shared" ca="1" si="112"/>
        <v>0</v>
      </c>
      <c r="AE57" s="48">
        <f t="shared" ca="1" si="112"/>
        <v>0</v>
      </c>
      <c r="AF57" s="48">
        <f t="shared" ca="1" si="112"/>
        <v>0</v>
      </c>
      <c r="AG57" s="48">
        <f t="shared" ca="1" si="112"/>
        <v>0</v>
      </c>
      <c r="AH57" s="48">
        <f t="shared" ca="1" si="112"/>
        <v>0</v>
      </c>
      <c r="AI57" s="48">
        <f t="shared" ca="1" si="112"/>
        <v>0</v>
      </c>
      <c r="AJ57" s="48">
        <f t="shared" ca="1" si="112"/>
        <v>0</v>
      </c>
      <c r="AK57" s="48">
        <f t="shared" ref="AK57:BD57" ca="1" si="113">MAX(0,AJ57-(IF(SamplesOrEstimateFlag = "Data", INDEX(Samples,RANDBETWEEN(1, TotalCount), 0), RANDBETWEEN(ThroughputLowEstimate,ThroughputHighEstimate))))</f>
        <v>0</v>
      </c>
      <c r="AL57" s="48">
        <f t="shared" ca="1" si="113"/>
        <v>0</v>
      </c>
      <c r="AM57" s="48">
        <f t="shared" ca="1" si="113"/>
        <v>0</v>
      </c>
      <c r="AN57" s="48">
        <f t="shared" ca="1" si="113"/>
        <v>0</v>
      </c>
      <c r="AO57" s="48">
        <f t="shared" ca="1" si="113"/>
        <v>0</v>
      </c>
      <c r="AP57" s="48">
        <f t="shared" ca="1" si="113"/>
        <v>0</v>
      </c>
      <c r="AQ57" s="48">
        <f t="shared" ca="1" si="113"/>
        <v>0</v>
      </c>
      <c r="AR57" s="48">
        <f t="shared" ca="1" si="113"/>
        <v>0</v>
      </c>
      <c r="AS57" s="48">
        <f t="shared" ca="1" si="113"/>
        <v>0</v>
      </c>
      <c r="AT57" s="48">
        <f t="shared" ca="1" si="113"/>
        <v>0</v>
      </c>
      <c r="AU57" s="48">
        <f t="shared" ca="1" si="113"/>
        <v>0</v>
      </c>
      <c r="AV57" s="48">
        <f t="shared" ca="1" si="113"/>
        <v>0</v>
      </c>
      <c r="AW57" s="48">
        <f t="shared" ca="1" si="113"/>
        <v>0</v>
      </c>
      <c r="AX57" s="48">
        <f t="shared" ca="1" si="113"/>
        <v>0</v>
      </c>
      <c r="AY57" s="48">
        <f t="shared" ca="1" si="113"/>
        <v>0</v>
      </c>
      <c r="AZ57" s="48">
        <f t="shared" ca="1" si="113"/>
        <v>0</v>
      </c>
      <c r="BA57" s="48">
        <f t="shared" ca="1" si="113"/>
        <v>0</v>
      </c>
      <c r="BB57" s="48">
        <f t="shared" ca="1" si="113"/>
        <v>0</v>
      </c>
      <c r="BC57" s="48">
        <f t="shared" ca="1" si="113"/>
        <v>0</v>
      </c>
      <c r="BD57" s="48">
        <f t="shared" ca="1" si="113"/>
        <v>0</v>
      </c>
    </row>
    <row r="58" spans="1:56" x14ac:dyDescent="0.25">
      <c r="A58">
        <v>56</v>
      </c>
      <c r="B58" s="69">
        <f t="shared" ca="1" si="5"/>
        <v>7</v>
      </c>
      <c r="C58" s="70">
        <f t="shared" ca="1" si="2"/>
        <v>42854</v>
      </c>
      <c r="D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8" s="48">
        <f t="shared" ref="E58:AJ58" ca="1" si="114">MAX(0,D58-(IF(SamplesOrEstimateFlag = "Data", INDEX(Samples,RANDBETWEEN(1, TotalCount), 0), RANDBETWEEN(ThroughputLowEstimate,ThroughputHighEstimate))))</f>
        <v>12</v>
      </c>
      <c r="F58" s="48">
        <f t="shared" ca="1" si="114"/>
        <v>10</v>
      </c>
      <c r="G58" s="48">
        <f t="shared" ca="1" si="114"/>
        <v>8</v>
      </c>
      <c r="H58" s="48">
        <f t="shared" ca="1" si="114"/>
        <v>6</v>
      </c>
      <c r="I58" s="48">
        <f t="shared" ca="1" si="114"/>
        <v>3</v>
      </c>
      <c r="J58" s="48">
        <f t="shared" ca="1" si="114"/>
        <v>1</v>
      </c>
      <c r="K58" s="48">
        <f t="shared" ca="1" si="114"/>
        <v>0</v>
      </c>
      <c r="L58" s="48">
        <f t="shared" ca="1" si="114"/>
        <v>0</v>
      </c>
      <c r="M58" s="48">
        <f t="shared" ca="1" si="114"/>
        <v>0</v>
      </c>
      <c r="N58" s="48">
        <f t="shared" ca="1" si="114"/>
        <v>0</v>
      </c>
      <c r="O58" s="48">
        <f t="shared" ca="1" si="114"/>
        <v>0</v>
      </c>
      <c r="P58" s="48">
        <f t="shared" ca="1" si="114"/>
        <v>0</v>
      </c>
      <c r="Q58" s="48">
        <f t="shared" ca="1" si="114"/>
        <v>0</v>
      </c>
      <c r="R58" s="48">
        <f t="shared" ca="1" si="114"/>
        <v>0</v>
      </c>
      <c r="S58" s="48">
        <f t="shared" ca="1" si="114"/>
        <v>0</v>
      </c>
      <c r="T58" s="48">
        <f t="shared" ca="1" si="114"/>
        <v>0</v>
      </c>
      <c r="U58" s="48">
        <f t="shared" ca="1" si="114"/>
        <v>0</v>
      </c>
      <c r="V58" s="48">
        <f t="shared" ca="1" si="114"/>
        <v>0</v>
      </c>
      <c r="W58" s="48">
        <f t="shared" ca="1" si="114"/>
        <v>0</v>
      </c>
      <c r="X58" s="48">
        <f t="shared" ca="1" si="114"/>
        <v>0</v>
      </c>
      <c r="Y58" s="48">
        <f t="shared" ca="1" si="114"/>
        <v>0</v>
      </c>
      <c r="Z58" s="48">
        <f t="shared" ca="1" si="114"/>
        <v>0</v>
      </c>
      <c r="AA58" s="48">
        <f t="shared" ca="1" si="114"/>
        <v>0</v>
      </c>
      <c r="AB58" s="48">
        <f t="shared" ca="1" si="114"/>
        <v>0</v>
      </c>
      <c r="AC58" s="48">
        <f t="shared" ca="1" si="114"/>
        <v>0</v>
      </c>
      <c r="AD58" s="48">
        <f t="shared" ca="1" si="114"/>
        <v>0</v>
      </c>
      <c r="AE58" s="48">
        <f t="shared" ca="1" si="114"/>
        <v>0</v>
      </c>
      <c r="AF58" s="48">
        <f t="shared" ca="1" si="114"/>
        <v>0</v>
      </c>
      <c r="AG58" s="48">
        <f t="shared" ca="1" si="114"/>
        <v>0</v>
      </c>
      <c r="AH58" s="48">
        <f t="shared" ca="1" si="114"/>
        <v>0</v>
      </c>
      <c r="AI58" s="48">
        <f t="shared" ca="1" si="114"/>
        <v>0</v>
      </c>
      <c r="AJ58" s="48">
        <f t="shared" ca="1" si="114"/>
        <v>0</v>
      </c>
      <c r="AK58" s="48">
        <f t="shared" ref="AK58:BD58" ca="1" si="115">MAX(0,AJ58-(IF(SamplesOrEstimateFlag = "Data", INDEX(Samples,RANDBETWEEN(1, TotalCount), 0), RANDBETWEEN(ThroughputLowEstimate,ThroughputHighEstimate))))</f>
        <v>0</v>
      </c>
      <c r="AL58" s="48">
        <f t="shared" ca="1" si="115"/>
        <v>0</v>
      </c>
      <c r="AM58" s="48">
        <f t="shared" ca="1" si="115"/>
        <v>0</v>
      </c>
      <c r="AN58" s="48">
        <f t="shared" ca="1" si="115"/>
        <v>0</v>
      </c>
      <c r="AO58" s="48">
        <f t="shared" ca="1" si="115"/>
        <v>0</v>
      </c>
      <c r="AP58" s="48">
        <f t="shared" ca="1" si="115"/>
        <v>0</v>
      </c>
      <c r="AQ58" s="48">
        <f t="shared" ca="1" si="115"/>
        <v>0</v>
      </c>
      <c r="AR58" s="48">
        <f t="shared" ca="1" si="115"/>
        <v>0</v>
      </c>
      <c r="AS58" s="48">
        <f t="shared" ca="1" si="115"/>
        <v>0</v>
      </c>
      <c r="AT58" s="48">
        <f t="shared" ca="1" si="115"/>
        <v>0</v>
      </c>
      <c r="AU58" s="48">
        <f t="shared" ca="1" si="115"/>
        <v>0</v>
      </c>
      <c r="AV58" s="48">
        <f t="shared" ca="1" si="115"/>
        <v>0</v>
      </c>
      <c r="AW58" s="48">
        <f t="shared" ca="1" si="115"/>
        <v>0</v>
      </c>
      <c r="AX58" s="48">
        <f t="shared" ca="1" si="115"/>
        <v>0</v>
      </c>
      <c r="AY58" s="48">
        <f t="shared" ca="1" si="115"/>
        <v>0</v>
      </c>
      <c r="AZ58" s="48">
        <f t="shared" ca="1" si="115"/>
        <v>0</v>
      </c>
      <c r="BA58" s="48">
        <f t="shared" ca="1" si="115"/>
        <v>0</v>
      </c>
      <c r="BB58" s="48">
        <f t="shared" ca="1" si="115"/>
        <v>0</v>
      </c>
      <c r="BC58" s="48">
        <f t="shared" ca="1" si="115"/>
        <v>0</v>
      </c>
      <c r="BD58" s="48">
        <f t="shared" ca="1" si="115"/>
        <v>0</v>
      </c>
    </row>
    <row r="59" spans="1:56" x14ac:dyDescent="0.25">
      <c r="A59">
        <v>57</v>
      </c>
      <c r="B59" s="69">
        <f t="shared" ca="1" si="5"/>
        <v>7</v>
      </c>
      <c r="C59" s="70">
        <f t="shared" ca="1" si="2"/>
        <v>42854</v>
      </c>
      <c r="D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9" s="48">
        <f t="shared" ref="E59:AJ59" ca="1" si="116">MAX(0,D59-(IF(SamplesOrEstimateFlag = "Data", INDEX(Samples,RANDBETWEEN(1, TotalCount), 0), RANDBETWEEN(ThroughputLowEstimate,ThroughputHighEstimate))))</f>
        <v>10</v>
      </c>
      <c r="F59" s="48">
        <f t="shared" ca="1" si="116"/>
        <v>7</v>
      </c>
      <c r="G59" s="48">
        <f t="shared" ca="1" si="116"/>
        <v>7</v>
      </c>
      <c r="H59" s="48">
        <f t="shared" ca="1" si="116"/>
        <v>4</v>
      </c>
      <c r="I59" s="48">
        <f t="shared" ca="1" si="116"/>
        <v>1</v>
      </c>
      <c r="J59" s="48">
        <f t="shared" ca="1" si="116"/>
        <v>1</v>
      </c>
      <c r="K59" s="48">
        <f t="shared" ca="1" si="116"/>
        <v>0</v>
      </c>
      <c r="L59" s="48">
        <f t="shared" ca="1" si="116"/>
        <v>0</v>
      </c>
      <c r="M59" s="48">
        <f t="shared" ca="1" si="116"/>
        <v>0</v>
      </c>
      <c r="N59" s="48">
        <f t="shared" ca="1" si="116"/>
        <v>0</v>
      </c>
      <c r="O59" s="48">
        <f t="shared" ca="1" si="116"/>
        <v>0</v>
      </c>
      <c r="P59" s="48">
        <f t="shared" ca="1" si="116"/>
        <v>0</v>
      </c>
      <c r="Q59" s="48">
        <f t="shared" ca="1" si="116"/>
        <v>0</v>
      </c>
      <c r="R59" s="48">
        <f t="shared" ca="1" si="116"/>
        <v>0</v>
      </c>
      <c r="S59" s="48">
        <f t="shared" ca="1" si="116"/>
        <v>0</v>
      </c>
      <c r="T59" s="48">
        <f t="shared" ca="1" si="116"/>
        <v>0</v>
      </c>
      <c r="U59" s="48">
        <f t="shared" ca="1" si="116"/>
        <v>0</v>
      </c>
      <c r="V59" s="48">
        <f t="shared" ca="1" si="116"/>
        <v>0</v>
      </c>
      <c r="W59" s="48">
        <f t="shared" ca="1" si="116"/>
        <v>0</v>
      </c>
      <c r="X59" s="48">
        <f t="shared" ca="1" si="116"/>
        <v>0</v>
      </c>
      <c r="Y59" s="48">
        <f t="shared" ca="1" si="116"/>
        <v>0</v>
      </c>
      <c r="Z59" s="48">
        <f t="shared" ca="1" si="116"/>
        <v>0</v>
      </c>
      <c r="AA59" s="48">
        <f t="shared" ca="1" si="116"/>
        <v>0</v>
      </c>
      <c r="AB59" s="48">
        <f t="shared" ca="1" si="116"/>
        <v>0</v>
      </c>
      <c r="AC59" s="48">
        <f t="shared" ca="1" si="116"/>
        <v>0</v>
      </c>
      <c r="AD59" s="48">
        <f t="shared" ca="1" si="116"/>
        <v>0</v>
      </c>
      <c r="AE59" s="48">
        <f t="shared" ca="1" si="116"/>
        <v>0</v>
      </c>
      <c r="AF59" s="48">
        <f t="shared" ca="1" si="116"/>
        <v>0</v>
      </c>
      <c r="AG59" s="48">
        <f t="shared" ca="1" si="116"/>
        <v>0</v>
      </c>
      <c r="AH59" s="48">
        <f t="shared" ca="1" si="116"/>
        <v>0</v>
      </c>
      <c r="AI59" s="48">
        <f t="shared" ca="1" si="116"/>
        <v>0</v>
      </c>
      <c r="AJ59" s="48">
        <f t="shared" ca="1" si="116"/>
        <v>0</v>
      </c>
      <c r="AK59" s="48">
        <f t="shared" ref="AK59:BD59" ca="1" si="117">MAX(0,AJ59-(IF(SamplesOrEstimateFlag = "Data", INDEX(Samples,RANDBETWEEN(1, TotalCount), 0), RANDBETWEEN(ThroughputLowEstimate,ThroughputHighEstimate))))</f>
        <v>0</v>
      </c>
      <c r="AL59" s="48">
        <f t="shared" ca="1" si="117"/>
        <v>0</v>
      </c>
      <c r="AM59" s="48">
        <f t="shared" ca="1" si="117"/>
        <v>0</v>
      </c>
      <c r="AN59" s="48">
        <f t="shared" ca="1" si="117"/>
        <v>0</v>
      </c>
      <c r="AO59" s="48">
        <f t="shared" ca="1" si="117"/>
        <v>0</v>
      </c>
      <c r="AP59" s="48">
        <f t="shared" ca="1" si="117"/>
        <v>0</v>
      </c>
      <c r="AQ59" s="48">
        <f t="shared" ca="1" si="117"/>
        <v>0</v>
      </c>
      <c r="AR59" s="48">
        <f t="shared" ca="1" si="117"/>
        <v>0</v>
      </c>
      <c r="AS59" s="48">
        <f t="shared" ca="1" si="117"/>
        <v>0</v>
      </c>
      <c r="AT59" s="48">
        <f t="shared" ca="1" si="117"/>
        <v>0</v>
      </c>
      <c r="AU59" s="48">
        <f t="shared" ca="1" si="117"/>
        <v>0</v>
      </c>
      <c r="AV59" s="48">
        <f t="shared" ca="1" si="117"/>
        <v>0</v>
      </c>
      <c r="AW59" s="48">
        <f t="shared" ca="1" si="117"/>
        <v>0</v>
      </c>
      <c r="AX59" s="48">
        <f t="shared" ca="1" si="117"/>
        <v>0</v>
      </c>
      <c r="AY59" s="48">
        <f t="shared" ca="1" si="117"/>
        <v>0</v>
      </c>
      <c r="AZ59" s="48">
        <f t="shared" ca="1" si="117"/>
        <v>0</v>
      </c>
      <c r="BA59" s="48">
        <f t="shared" ca="1" si="117"/>
        <v>0</v>
      </c>
      <c r="BB59" s="48">
        <f t="shared" ca="1" si="117"/>
        <v>0</v>
      </c>
      <c r="BC59" s="48">
        <f t="shared" ca="1" si="117"/>
        <v>0</v>
      </c>
      <c r="BD59" s="48">
        <f t="shared" ca="1" si="117"/>
        <v>0</v>
      </c>
    </row>
    <row r="60" spans="1:56" x14ac:dyDescent="0.25">
      <c r="A60">
        <v>58</v>
      </c>
      <c r="B60" s="69">
        <f t="shared" ca="1" si="5"/>
        <v>10</v>
      </c>
      <c r="C60" s="70">
        <f t="shared" ca="1" si="2"/>
        <v>42875</v>
      </c>
      <c r="D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0" s="48">
        <f t="shared" ref="E60:AJ60" ca="1" si="118">MAX(0,D60-(IF(SamplesOrEstimateFlag = "Data", INDEX(Samples,RANDBETWEEN(1, TotalCount), 0), RANDBETWEEN(ThroughputLowEstimate,ThroughputHighEstimate))))</f>
        <v>11</v>
      </c>
      <c r="F60" s="48">
        <f t="shared" ca="1" si="118"/>
        <v>9</v>
      </c>
      <c r="G60" s="48">
        <f t="shared" ca="1" si="118"/>
        <v>9</v>
      </c>
      <c r="H60" s="48">
        <f t="shared" ca="1" si="118"/>
        <v>9</v>
      </c>
      <c r="I60" s="48">
        <f t="shared" ca="1" si="118"/>
        <v>6</v>
      </c>
      <c r="J60" s="48">
        <f t="shared" ca="1" si="118"/>
        <v>6</v>
      </c>
      <c r="K60" s="48">
        <f t="shared" ca="1" si="118"/>
        <v>4</v>
      </c>
      <c r="L60" s="48">
        <f t="shared" ca="1" si="118"/>
        <v>4</v>
      </c>
      <c r="M60" s="48">
        <f t="shared" ca="1" si="118"/>
        <v>2</v>
      </c>
      <c r="N60" s="48">
        <f t="shared" ca="1" si="118"/>
        <v>0</v>
      </c>
      <c r="O60" s="48">
        <f t="shared" ca="1" si="118"/>
        <v>0</v>
      </c>
      <c r="P60" s="48">
        <f t="shared" ca="1" si="118"/>
        <v>0</v>
      </c>
      <c r="Q60" s="48">
        <f t="shared" ca="1" si="118"/>
        <v>0</v>
      </c>
      <c r="R60" s="48">
        <f t="shared" ca="1" si="118"/>
        <v>0</v>
      </c>
      <c r="S60" s="48">
        <f t="shared" ca="1" si="118"/>
        <v>0</v>
      </c>
      <c r="T60" s="48">
        <f t="shared" ca="1" si="118"/>
        <v>0</v>
      </c>
      <c r="U60" s="48">
        <f t="shared" ca="1" si="118"/>
        <v>0</v>
      </c>
      <c r="V60" s="48">
        <f t="shared" ca="1" si="118"/>
        <v>0</v>
      </c>
      <c r="W60" s="48">
        <f t="shared" ca="1" si="118"/>
        <v>0</v>
      </c>
      <c r="X60" s="48">
        <f t="shared" ca="1" si="118"/>
        <v>0</v>
      </c>
      <c r="Y60" s="48">
        <f t="shared" ca="1" si="118"/>
        <v>0</v>
      </c>
      <c r="Z60" s="48">
        <f t="shared" ca="1" si="118"/>
        <v>0</v>
      </c>
      <c r="AA60" s="48">
        <f t="shared" ca="1" si="118"/>
        <v>0</v>
      </c>
      <c r="AB60" s="48">
        <f t="shared" ca="1" si="118"/>
        <v>0</v>
      </c>
      <c r="AC60" s="48">
        <f t="shared" ca="1" si="118"/>
        <v>0</v>
      </c>
      <c r="AD60" s="48">
        <f t="shared" ca="1" si="118"/>
        <v>0</v>
      </c>
      <c r="AE60" s="48">
        <f t="shared" ca="1" si="118"/>
        <v>0</v>
      </c>
      <c r="AF60" s="48">
        <f t="shared" ca="1" si="118"/>
        <v>0</v>
      </c>
      <c r="AG60" s="48">
        <f t="shared" ca="1" si="118"/>
        <v>0</v>
      </c>
      <c r="AH60" s="48">
        <f t="shared" ca="1" si="118"/>
        <v>0</v>
      </c>
      <c r="AI60" s="48">
        <f t="shared" ca="1" si="118"/>
        <v>0</v>
      </c>
      <c r="AJ60" s="48">
        <f t="shared" ca="1" si="118"/>
        <v>0</v>
      </c>
      <c r="AK60" s="48">
        <f t="shared" ref="AK60:BD60" ca="1" si="119">MAX(0,AJ60-(IF(SamplesOrEstimateFlag = "Data", INDEX(Samples,RANDBETWEEN(1, TotalCount), 0), RANDBETWEEN(ThroughputLowEstimate,ThroughputHighEstimate))))</f>
        <v>0</v>
      </c>
      <c r="AL60" s="48">
        <f t="shared" ca="1" si="119"/>
        <v>0</v>
      </c>
      <c r="AM60" s="48">
        <f t="shared" ca="1" si="119"/>
        <v>0</v>
      </c>
      <c r="AN60" s="48">
        <f t="shared" ca="1" si="119"/>
        <v>0</v>
      </c>
      <c r="AO60" s="48">
        <f t="shared" ca="1" si="119"/>
        <v>0</v>
      </c>
      <c r="AP60" s="48">
        <f t="shared" ca="1" si="119"/>
        <v>0</v>
      </c>
      <c r="AQ60" s="48">
        <f t="shared" ca="1" si="119"/>
        <v>0</v>
      </c>
      <c r="AR60" s="48">
        <f t="shared" ca="1" si="119"/>
        <v>0</v>
      </c>
      <c r="AS60" s="48">
        <f t="shared" ca="1" si="119"/>
        <v>0</v>
      </c>
      <c r="AT60" s="48">
        <f t="shared" ca="1" si="119"/>
        <v>0</v>
      </c>
      <c r="AU60" s="48">
        <f t="shared" ca="1" si="119"/>
        <v>0</v>
      </c>
      <c r="AV60" s="48">
        <f t="shared" ca="1" si="119"/>
        <v>0</v>
      </c>
      <c r="AW60" s="48">
        <f t="shared" ca="1" si="119"/>
        <v>0</v>
      </c>
      <c r="AX60" s="48">
        <f t="shared" ca="1" si="119"/>
        <v>0</v>
      </c>
      <c r="AY60" s="48">
        <f t="shared" ca="1" si="119"/>
        <v>0</v>
      </c>
      <c r="AZ60" s="48">
        <f t="shared" ca="1" si="119"/>
        <v>0</v>
      </c>
      <c r="BA60" s="48">
        <f t="shared" ca="1" si="119"/>
        <v>0</v>
      </c>
      <c r="BB60" s="48">
        <f t="shared" ca="1" si="119"/>
        <v>0</v>
      </c>
      <c r="BC60" s="48">
        <f t="shared" ca="1" si="119"/>
        <v>0</v>
      </c>
      <c r="BD60" s="48">
        <f t="shared" ca="1" si="119"/>
        <v>0</v>
      </c>
    </row>
    <row r="61" spans="1:56" x14ac:dyDescent="0.25">
      <c r="A61">
        <v>59</v>
      </c>
      <c r="B61" s="69">
        <f t="shared" ca="1" si="5"/>
        <v>7</v>
      </c>
      <c r="C61" s="70">
        <f t="shared" ca="1" si="2"/>
        <v>42854</v>
      </c>
      <c r="D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1" s="48">
        <f t="shared" ref="E61:AJ61" ca="1" si="120">MAX(0,D61-(IF(SamplesOrEstimateFlag = "Data", INDEX(Samples,RANDBETWEEN(1, TotalCount), 0), RANDBETWEEN(ThroughputLowEstimate,ThroughputHighEstimate))))</f>
        <v>11</v>
      </c>
      <c r="F61" s="48">
        <f t="shared" ca="1" si="120"/>
        <v>8</v>
      </c>
      <c r="G61" s="48">
        <f t="shared" ca="1" si="120"/>
        <v>6</v>
      </c>
      <c r="H61" s="48">
        <f t="shared" ca="1" si="120"/>
        <v>4</v>
      </c>
      <c r="I61" s="48">
        <f t="shared" ca="1" si="120"/>
        <v>1</v>
      </c>
      <c r="J61" s="48">
        <f t="shared" ca="1" si="120"/>
        <v>1</v>
      </c>
      <c r="K61" s="48">
        <f t="shared" ca="1" si="120"/>
        <v>0</v>
      </c>
      <c r="L61" s="48">
        <f t="shared" ca="1" si="120"/>
        <v>0</v>
      </c>
      <c r="M61" s="48">
        <f t="shared" ca="1" si="120"/>
        <v>0</v>
      </c>
      <c r="N61" s="48">
        <f t="shared" ca="1" si="120"/>
        <v>0</v>
      </c>
      <c r="O61" s="48">
        <f t="shared" ca="1" si="120"/>
        <v>0</v>
      </c>
      <c r="P61" s="48">
        <f t="shared" ca="1" si="120"/>
        <v>0</v>
      </c>
      <c r="Q61" s="48">
        <f t="shared" ca="1" si="120"/>
        <v>0</v>
      </c>
      <c r="R61" s="48">
        <f t="shared" ca="1" si="120"/>
        <v>0</v>
      </c>
      <c r="S61" s="48">
        <f t="shared" ca="1" si="120"/>
        <v>0</v>
      </c>
      <c r="T61" s="48">
        <f t="shared" ca="1" si="120"/>
        <v>0</v>
      </c>
      <c r="U61" s="48">
        <f t="shared" ca="1" si="120"/>
        <v>0</v>
      </c>
      <c r="V61" s="48">
        <f t="shared" ca="1" si="120"/>
        <v>0</v>
      </c>
      <c r="W61" s="48">
        <f t="shared" ca="1" si="120"/>
        <v>0</v>
      </c>
      <c r="X61" s="48">
        <f t="shared" ca="1" si="120"/>
        <v>0</v>
      </c>
      <c r="Y61" s="48">
        <f t="shared" ca="1" si="120"/>
        <v>0</v>
      </c>
      <c r="Z61" s="48">
        <f t="shared" ca="1" si="120"/>
        <v>0</v>
      </c>
      <c r="AA61" s="48">
        <f t="shared" ca="1" si="120"/>
        <v>0</v>
      </c>
      <c r="AB61" s="48">
        <f t="shared" ca="1" si="120"/>
        <v>0</v>
      </c>
      <c r="AC61" s="48">
        <f t="shared" ca="1" si="120"/>
        <v>0</v>
      </c>
      <c r="AD61" s="48">
        <f t="shared" ca="1" si="120"/>
        <v>0</v>
      </c>
      <c r="AE61" s="48">
        <f t="shared" ca="1" si="120"/>
        <v>0</v>
      </c>
      <c r="AF61" s="48">
        <f t="shared" ca="1" si="120"/>
        <v>0</v>
      </c>
      <c r="AG61" s="48">
        <f t="shared" ca="1" si="120"/>
        <v>0</v>
      </c>
      <c r="AH61" s="48">
        <f t="shared" ca="1" si="120"/>
        <v>0</v>
      </c>
      <c r="AI61" s="48">
        <f t="shared" ca="1" si="120"/>
        <v>0</v>
      </c>
      <c r="AJ61" s="48">
        <f t="shared" ca="1" si="120"/>
        <v>0</v>
      </c>
      <c r="AK61" s="48">
        <f t="shared" ref="AK61:BD61" ca="1" si="121">MAX(0,AJ61-(IF(SamplesOrEstimateFlag = "Data", INDEX(Samples,RANDBETWEEN(1, TotalCount), 0), RANDBETWEEN(ThroughputLowEstimate,ThroughputHighEstimate))))</f>
        <v>0</v>
      </c>
      <c r="AL61" s="48">
        <f t="shared" ca="1" si="121"/>
        <v>0</v>
      </c>
      <c r="AM61" s="48">
        <f t="shared" ca="1" si="121"/>
        <v>0</v>
      </c>
      <c r="AN61" s="48">
        <f t="shared" ca="1" si="121"/>
        <v>0</v>
      </c>
      <c r="AO61" s="48">
        <f t="shared" ca="1" si="121"/>
        <v>0</v>
      </c>
      <c r="AP61" s="48">
        <f t="shared" ca="1" si="121"/>
        <v>0</v>
      </c>
      <c r="AQ61" s="48">
        <f t="shared" ca="1" si="121"/>
        <v>0</v>
      </c>
      <c r="AR61" s="48">
        <f t="shared" ca="1" si="121"/>
        <v>0</v>
      </c>
      <c r="AS61" s="48">
        <f t="shared" ca="1" si="121"/>
        <v>0</v>
      </c>
      <c r="AT61" s="48">
        <f t="shared" ca="1" si="121"/>
        <v>0</v>
      </c>
      <c r="AU61" s="48">
        <f t="shared" ca="1" si="121"/>
        <v>0</v>
      </c>
      <c r="AV61" s="48">
        <f t="shared" ca="1" si="121"/>
        <v>0</v>
      </c>
      <c r="AW61" s="48">
        <f t="shared" ca="1" si="121"/>
        <v>0</v>
      </c>
      <c r="AX61" s="48">
        <f t="shared" ca="1" si="121"/>
        <v>0</v>
      </c>
      <c r="AY61" s="48">
        <f t="shared" ca="1" si="121"/>
        <v>0</v>
      </c>
      <c r="AZ61" s="48">
        <f t="shared" ca="1" si="121"/>
        <v>0</v>
      </c>
      <c r="BA61" s="48">
        <f t="shared" ca="1" si="121"/>
        <v>0</v>
      </c>
      <c r="BB61" s="48">
        <f t="shared" ca="1" si="121"/>
        <v>0</v>
      </c>
      <c r="BC61" s="48">
        <f t="shared" ca="1" si="121"/>
        <v>0</v>
      </c>
      <c r="BD61" s="48">
        <f t="shared" ca="1" si="121"/>
        <v>0</v>
      </c>
    </row>
    <row r="62" spans="1:56" x14ac:dyDescent="0.25">
      <c r="A62">
        <v>60</v>
      </c>
      <c r="B62" s="69">
        <f t="shared" ca="1" si="5"/>
        <v>6</v>
      </c>
      <c r="C62" s="70">
        <f t="shared" ca="1" si="2"/>
        <v>42847</v>
      </c>
      <c r="D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2" s="48">
        <f t="shared" ref="E62:AJ62" ca="1" si="122">MAX(0,D62-(IF(SamplesOrEstimateFlag = "Data", INDEX(Samples,RANDBETWEEN(1, TotalCount), 0), RANDBETWEEN(ThroughputLowEstimate,ThroughputHighEstimate))))</f>
        <v>7</v>
      </c>
      <c r="F62" s="48">
        <f t="shared" ca="1" si="122"/>
        <v>7</v>
      </c>
      <c r="G62" s="48">
        <f t="shared" ca="1" si="122"/>
        <v>4</v>
      </c>
      <c r="H62" s="48">
        <f t="shared" ca="1" si="122"/>
        <v>1</v>
      </c>
      <c r="I62" s="48">
        <f t="shared" ca="1" si="122"/>
        <v>1</v>
      </c>
      <c r="J62" s="48">
        <f t="shared" ca="1" si="122"/>
        <v>0</v>
      </c>
      <c r="K62" s="48">
        <f t="shared" ca="1" si="122"/>
        <v>0</v>
      </c>
      <c r="L62" s="48">
        <f t="shared" ca="1" si="122"/>
        <v>0</v>
      </c>
      <c r="M62" s="48">
        <f t="shared" ca="1" si="122"/>
        <v>0</v>
      </c>
      <c r="N62" s="48">
        <f t="shared" ca="1" si="122"/>
        <v>0</v>
      </c>
      <c r="O62" s="48">
        <f t="shared" ca="1" si="122"/>
        <v>0</v>
      </c>
      <c r="P62" s="48">
        <f t="shared" ca="1" si="122"/>
        <v>0</v>
      </c>
      <c r="Q62" s="48">
        <f t="shared" ca="1" si="122"/>
        <v>0</v>
      </c>
      <c r="R62" s="48">
        <f t="shared" ca="1" si="122"/>
        <v>0</v>
      </c>
      <c r="S62" s="48">
        <f t="shared" ca="1" si="122"/>
        <v>0</v>
      </c>
      <c r="T62" s="48">
        <f t="shared" ca="1" si="122"/>
        <v>0</v>
      </c>
      <c r="U62" s="48">
        <f t="shared" ca="1" si="122"/>
        <v>0</v>
      </c>
      <c r="V62" s="48">
        <f t="shared" ca="1" si="122"/>
        <v>0</v>
      </c>
      <c r="W62" s="48">
        <f t="shared" ca="1" si="122"/>
        <v>0</v>
      </c>
      <c r="X62" s="48">
        <f t="shared" ca="1" si="122"/>
        <v>0</v>
      </c>
      <c r="Y62" s="48">
        <f t="shared" ca="1" si="122"/>
        <v>0</v>
      </c>
      <c r="Z62" s="48">
        <f t="shared" ca="1" si="122"/>
        <v>0</v>
      </c>
      <c r="AA62" s="48">
        <f t="shared" ca="1" si="122"/>
        <v>0</v>
      </c>
      <c r="AB62" s="48">
        <f t="shared" ca="1" si="122"/>
        <v>0</v>
      </c>
      <c r="AC62" s="48">
        <f t="shared" ca="1" si="122"/>
        <v>0</v>
      </c>
      <c r="AD62" s="48">
        <f t="shared" ca="1" si="122"/>
        <v>0</v>
      </c>
      <c r="AE62" s="48">
        <f t="shared" ca="1" si="122"/>
        <v>0</v>
      </c>
      <c r="AF62" s="48">
        <f t="shared" ca="1" si="122"/>
        <v>0</v>
      </c>
      <c r="AG62" s="48">
        <f t="shared" ca="1" si="122"/>
        <v>0</v>
      </c>
      <c r="AH62" s="48">
        <f t="shared" ca="1" si="122"/>
        <v>0</v>
      </c>
      <c r="AI62" s="48">
        <f t="shared" ca="1" si="122"/>
        <v>0</v>
      </c>
      <c r="AJ62" s="48">
        <f t="shared" ca="1" si="122"/>
        <v>0</v>
      </c>
      <c r="AK62" s="48">
        <f t="shared" ref="AK62:BD62" ca="1" si="123">MAX(0,AJ62-(IF(SamplesOrEstimateFlag = "Data", INDEX(Samples,RANDBETWEEN(1, TotalCount), 0), RANDBETWEEN(ThroughputLowEstimate,ThroughputHighEstimate))))</f>
        <v>0</v>
      </c>
      <c r="AL62" s="48">
        <f t="shared" ca="1" si="123"/>
        <v>0</v>
      </c>
      <c r="AM62" s="48">
        <f t="shared" ca="1" si="123"/>
        <v>0</v>
      </c>
      <c r="AN62" s="48">
        <f t="shared" ca="1" si="123"/>
        <v>0</v>
      </c>
      <c r="AO62" s="48">
        <f t="shared" ca="1" si="123"/>
        <v>0</v>
      </c>
      <c r="AP62" s="48">
        <f t="shared" ca="1" si="123"/>
        <v>0</v>
      </c>
      <c r="AQ62" s="48">
        <f t="shared" ca="1" si="123"/>
        <v>0</v>
      </c>
      <c r="AR62" s="48">
        <f t="shared" ca="1" si="123"/>
        <v>0</v>
      </c>
      <c r="AS62" s="48">
        <f t="shared" ca="1" si="123"/>
        <v>0</v>
      </c>
      <c r="AT62" s="48">
        <f t="shared" ca="1" si="123"/>
        <v>0</v>
      </c>
      <c r="AU62" s="48">
        <f t="shared" ca="1" si="123"/>
        <v>0</v>
      </c>
      <c r="AV62" s="48">
        <f t="shared" ca="1" si="123"/>
        <v>0</v>
      </c>
      <c r="AW62" s="48">
        <f t="shared" ca="1" si="123"/>
        <v>0</v>
      </c>
      <c r="AX62" s="48">
        <f t="shared" ca="1" si="123"/>
        <v>0</v>
      </c>
      <c r="AY62" s="48">
        <f t="shared" ca="1" si="123"/>
        <v>0</v>
      </c>
      <c r="AZ62" s="48">
        <f t="shared" ca="1" si="123"/>
        <v>0</v>
      </c>
      <c r="BA62" s="48">
        <f t="shared" ca="1" si="123"/>
        <v>0</v>
      </c>
      <c r="BB62" s="48">
        <f t="shared" ca="1" si="123"/>
        <v>0</v>
      </c>
      <c r="BC62" s="48">
        <f t="shared" ca="1" si="123"/>
        <v>0</v>
      </c>
      <c r="BD62" s="48">
        <f t="shared" ca="1" si="123"/>
        <v>0</v>
      </c>
    </row>
    <row r="63" spans="1:56" x14ac:dyDescent="0.25">
      <c r="A63">
        <v>61</v>
      </c>
      <c r="B63" s="69">
        <f t="shared" ca="1" si="5"/>
        <v>9</v>
      </c>
      <c r="C63" s="70">
        <f t="shared" ca="1" si="2"/>
        <v>42868</v>
      </c>
      <c r="D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63" s="48">
        <f t="shared" ref="E63:AJ63" ca="1" si="124">MAX(0,D63-(IF(SamplesOrEstimateFlag = "Data", INDEX(Samples,RANDBETWEEN(1, TotalCount), 0), RANDBETWEEN(ThroughputLowEstimate,ThroughputHighEstimate))))</f>
        <v>6</v>
      </c>
      <c r="F63" s="48">
        <f t="shared" ca="1" si="124"/>
        <v>6</v>
      </c>
      <c r="G63" s="48">
        <f t="shared" ca="1" si="124"/>
        <v>6</v>
      </c>
      <c r="H63" s="48">
        <f t="shared" ca="1" si="124"/>
        <v>4</v>
      </c>
      <c r="I63" s="48">
        <f t="shared" ca="1" si="124"/>
        <v>1</v>
      </c>
      <c r="J63" s="48">
        <f t="shared" ca="1" si="124"/>
        <v>1</v>
      </c>
      <c r="K63" s="48">
        <f t="shared" ca="1" si="124"/>
        <v>1</v>
      </c>
      <c r="L63" s="48">
        <f t="shared" ca="1" si="124"/>
        <v>1</v>
      </c>
      <c r="M63" s="48">
        <f t="shared" ca="1" si="124"/>
        <v>0</v>
      </c>
      <c r="N63" s="48">
        <f t="shared" ca="1" si="124"/>
        <v>0</v>
      </c>
      <c r="O63" s="48">
        <f t="shared" ca="1" si="124"/>
        <v>0</v>
      </c>
      <c r="P63" s="48">
        <f t="shared" ca="1" si="124"/>
        <v>0</v>
      </c>
      <c r="Q63" s="48">
        <f t="shared" ca="1" si="124"/>
        <v>0</v>
      </c>
      <c r="R63" s="48">
        <f t="shared" ca="1" si="124"/>
        <v>0</v>
      </c>
      <c r="S63" s="48">
        <f t="shared" ca="1" si="124"/>
        <v>0</v>
      </c>
      <c r="T63" s="48">
        <f t="shared" ca="1" si="124"/>
        <v>0</v>
      </c>
      <c r="U63" s="48">
        <f t="shared" ca="1" si="124"/>
        <v>0</v>
      </c>
      <c r="V63" s="48">
        <f t="shared" ca="1" si="124"/>
        <v>0</v>
      </c>
      <c r="W63" s="48">
        <f t="shared" ca="1" si="124"/>
        <v>0</v>
      </c>
      <c r="X63" s="48">
        <f t="shared" ca="1" si="124"/>
        <v>0</v>
      </c>
      <c r="Y63" s="48">
        <f t="shared" ca="1" si="124"/>
        <v>0</v>
      </c>
      <c r="Z63" s="48">
        <f t="shared" ca="1" si="124"/>
        <v>0</v>
      </c>
      <c r="AA63" s="48">
        <f t="shared" ca="1" si="124"/>
        <v>0</v>
      </c>
      <c r="AB63" s="48">
        <f t="shared" ca="1" si="124"/>
        <v>0</v>
      </c>
      <c r="AC63" s="48">
        <f t="shared" ca="1" si="124"/>
        <v>0</v>
      </c>
      <c r="AD63" s="48">
        <f t="shared" ca="1" si="124"/>
        <v>0</v>
      </c>
      <c r="AE63" s="48">
        <f t="shared" ca="1" si="124"/>
        <v>0</v>
      </c>
      <c r="AF63" s="48">
        <f t="shared" ca="1" si="124"/>
        <v>0</v>
      </c>
      <c r="AG63" s="48">
        <f t="shared" ca="1" si="124"/>
        <v>0</v>
      </c>
      <c r="AH63" s="48">
        <f t="shared" ca="1" si="124"/>
        <v>0</v>
      </c>
      <c r="AI63" s="48">
        <f t="shared" ca="1" si="124"/>
        <v>0</v>
      </c>
      <c r="AJ63" s="48">
        <f t="shared" ca="1" si="124"/>
        <v>0</v>
      </c>
      <c r="AK63" s="48">
        <f t="shared" ref="AK63:BD63" ca="1" si="125">MAX(0,AJ63-(IF(SamplesOrEstimateFlag = "Data", INDEX(Samples,RANDBETWEEN(1, TotalCount), 0), RANDBETWEEN(ThroughputLowEstimate,ThroughputHighEstimate))))</f>
        <v>0</v>
      </c>
      <c r="AL63" s="48">
        <f t="shared" ca="1" si="125"/>
        <v>0</v>
      </c>
      <c r="AM63" s="48">
        <f t="shared" ca="1" si="125"/>
        <v>0</v>
      </c>
      <c r="AN63" s="48">
        <f t="shared" ca="1" si="125"/>
        <v>0</v>
      </c>
      <c r="AO63" s="48">
        <f t="shared" ca="1" si="125"/>
        <v>0</v>
      </c>
      <c r="AP63" s="48">
        <f t="shared" ca="1" si="125"/>
        <v>0</v>
      </c>
      <c r="AQ63" s="48">
        <f t="shared" ca="1" si="125"/>
        <v>0</v>
      </c>
      <c r="AR63" s="48">
        <f t="shared" ca="1" si="125"/>
        <v>0</v>
      </c>
      <c r="AS63" s="48">
        <f t="shared" ca="1" si="125"/>
        <v>0</v>
      </c>
      <c r="AT63" s="48">
        <f t="shared" ca="1" si="125"/>
        <v>0</v>
      </c>
      <c r="AU63" s="48">
        <f t="shared" ca="1" si="125"/>
        <v>0</v>
      </c>
      <c r="AV63" s="48">
        <f t="shared" ca="1" si="125"/>
        <v>0</v>
      </c>
      <c r="AW63" s="48">
        <f t="shared" ca="1" si="125"/>
        <v>0</v>
      </c>
      <c r="AX63" s="48">
        <f t="shared" ca="1" si="125"/>
        <v>0</v>
      </c>
      <c r="AY63" s="48">
        <f t="shared" ca="1" si="125"/>
        <v>0</v>
      </c>
      <c r="AZ63" s="48">
        <f t="shared" ca="1" si="125"/>
        <v>0</v>
      </c>
      <c r="BA63" s="48">
        <f t="shared" ca="1" si="125"/>
        <v>0</v>
      </c>
      <c r="BB63" s="48">
        <f t="shared" ca="1" si="125"/>
        <v>0</v>
      </c>
      <c r="BC63" s="48">
        <f t="shared" ca="1" si="125"/>
        <v>0</v>
      </c>
      <c r="BD63" s="48">
        <f t="shared" ca="1" si="125"/>
        <v>0</v>
      </c>
    </row>
    <row r="64" spans="1:56" x14ac:dyDescent="0.25">
      <c r="A64">
        <v>62</v>
      </c>
      <c r="B64" s="69">
        <f t="shared" ca="1" si="5"/>
        <v>8</v>
      </c>
      <c r="C64" s="70">
        <f t="shared" ca="1" si="2"/>
        <v>42861</v>
      </c>
      <c r="D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64" s="48">
        <f t="shared" ref="E64:AJ64" ca="1" si="126">MAX(0,D64-(IF(SamplesOrEstimateFlag = "Data", INDEX(Samples,RANDBETWEEN(1, TotalCount), 0), RANDBETWEEN(ThroughputLowEstimate,ThroughputHighEstimate))))</f>
        <v>9</v>
      </c>
      <c r="F64" s="48">
        <f t="shared" ca="1" si="126"/>
        <v>9</v>
      </c>
      <c r="G64" s="48">
        <f t="shared" ca="1" si="126"/>
        <v>9</v>
      </c>
      <c r="H64" s="48">
        <f t="shared" ca="1" si="126"/>
        <v>7</v>
      </c>
      <c r="I64" s="48">
        <f t="shared" ca="1" si="126"/>
        <v>7</v>
      </c>
      <c r="J64" s="48">
        <f t="shared" ca="1" si="126"/>
        <v>5</v>
      </c>
      <c r="K64" s="48">
        <f t="shared" ca="1" si="126"/>
        <v>2</v>
      </c>
      <c r="L64" s="48">
        <f t="shared" ca="1" si="126"/>
        <v>0</v>
      </c>
      <c r="M64" s="48">
        <f t="shared" ca="1" si="126"/>
        <v>0</v>
      </c>
      <c r="N64" s="48">
        <f t="shared" ca="1" si="126"/>
        <v>0</v>
      </c>
      <c r="O64" s="48">
        <f t="shared" ca="1" si="126"/>
        <v>0</v>
      </c>
      <c r="P64" s="48">
        <f t="shared" ca="1" si="126"/>
        <v>0</v>
      </c>
      <c r="Q64" s="48">
        <f t="shared" ca="1" si="126"/>
        <v>0</v>
      </c>
      <c r="R64" s="48">
        <f t="shared" ca="1" si="126"/>
        <v>0</v>
      </c>
      <c r="S64" s="48">
        <f t="shared" ca="1" si="126"/>
        <v>0</v>
      </c>
      <c r="T64" s="48">
        <f t="shared" ca="1" si="126"/>
        <v>0</v>
      </c>
      <c r="U64" s="48">
        <f t="shared" ca="1" si="126"/>
        <v>0</v>
      </c>
      <c r="V64" s="48">
        <f t="shared" ca="1" si="126"/>
        <v>0</v>
      </c>
      <c r="W64" s="48">
        <f t="shared" ca="1" si="126"/>
        <v>0</v>
      </c>
      <c r="X64" s="48">
        <f t="shared" ca="1" si="126"/>
        <v>0</v>
      </c>
      <c r="Y64" s="48">
        <f t="shared" ca="1" si="126"/>
        <v>0</v>
      </c>
      <c r="Z64" s="48">
        <f t="shared" ca="1" si="126"/>
        <v>0</v>
      </c>
      <c r="AA64" s="48">
        <f t="shared" ca="1" si="126"/>
        <v>0</v>
      </c>
      <c r="AB64" s="48">
        <f t="shared" ca="1" si="126"/>
        <v>0</v>
      </c>
      <c r="AC64" s="48">
        <f t="shared" ca="1" si="126"/>
        <v>0</v>
      </c>
      <c r="AD64" s="48">
        <f t="shared" ca="1" si="126"/>
        <v>0</v>
      </c>
      <c r="AE64" s="48">
        <f t="shared" ca="1" si="126"/>
        <v>0</v>
      </c>
      <c r="AF64" s="48">
        <f t="shared" ca="1" si="126"/>
        <v>0</v>
      </c>
      <c r="AG64" s="48">
        <f t="shared" ca="1" si="126"/>
        <v>0</v>
      </c>
      <c r="AH64" s="48">
        <f t="shared" ca="1" si="126"/>
        <v>0</v>
      </c>
      <c r="AI64" s="48">
        <f t="shared" ca="1" si="126"/>
        <v>0</v>
      </c>
      <c r="AJ64" s="48">
        <f t="shared" ca="1" si="126"/>
        <v>0</v>
      </c>
      <c r="AK64" s="48">
        <f t="shared" ref="AK64:BD64" ca="1" si="127">MAX(0,AJ64-(IF(SamplesOrEstimateFlag = "Data", INDEX(Samples,RANDBETWEEN(1, TotalCount), 0), RANDBETWEEN(ThroughputLowEstimate,ThroughputHighEstimate))))</f>
        <v>0</v>
      </c>
      <c r="AL64" s="48">
        <f t="shared" ca="1" si="127"/>
        <v>0</v>
      </c>
      <c r="AM64" s="48">
        <f t="shared" ca="1" si="127"/>
        <v>0</v>
      </c>
      <c r="AN64" s="48">
        <f t="shared" ca="1" si="127"/>
        <v>0</v>
      </c>
      <c r="AO64" s="48">
        <f t="shared" ca="1" si="127"/>
        <v>0</v>
      </c>
      <c r="AP64" s="48">
        <f t="shared" ca="1" si="127"/>
        <v>0</v>
      </c>
      <c r="AQ64" s="48">
        <f t="shared" ca="1" si="127"/>
        <v>0</v>
      </c>
      <c r="AR64" s="48">
        <f t="shared" ca="1" si="127"/>
        <v>0</v>
      </c>
      <c r="AS64" s="48">
        <f t="shared" ca="1" si="127"/>
        <v>0</v>
      </c>
      <c r="AT64" s="48">
        <f t="shared" ca="1" si="127"/>
        <v>0</v>
      </c>
      <c r="AU64" s="48">
        <f t="shared" ca="1" si="127"/>
        <v>0</v>
      </c>
      <c r="AV64" s="48">
        <f t="shared" ca="1" si="127"/>
        <v>0</v>
      </c>
      <c r="AW64" s="48">
        <f t="shared" ca="1" si="127"/>
        <v>0</v>
      </c>
      <c r="AX64" s="48">
        <f t="shared" ca="1" si="127"/>
        <v>0</v>
      </c>
      <c r="AY64" s="48">
        <f t="shared" ca="1" si="127"/>
        <v>0</v>
      </c>
      <c r="AZ64" s="48">
        <f t="shared" ca="1" si="127"/>
        <v>0</v>
      </c>
      <c r="BA64" s="48">
        <f t="shared" ca="1" si="127"/>
        <v>0</v>
      </c>
      <c r="BB64" s="48">
        <f t="shared" ca="1" si="127"/>
        <v>0</v>
      </c>
      <c r="BC64" s="48">
        <f t="shared" ca="1" si="127"/>
        <v>0</v>
      </c>
      <c r="BD64" s="48">
        <f t="shared" ca="1" si="127"/>
        <v>0</v>
      </c>
    </row>
    <row r="65" spans="1:56" x14ac:dyDescent="0.25">
      <c r="A65">
        <v>63</v>
      </c>
      <c r="B65" s="69">
        <f t="shared" ca="1" si="5"/>
        <v>5</v>
      </c>
      <c r="C65" s="70">
        <f t="shared" ca="1" si="2"/>
        <v>42840</v>
      </c>
      <c r="D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5" s="48">
        <f t="shared" ref="E65:AJ65" ca="1" si="128">MAX(0,D65-(IF(SamplesOrEstimateFlag = "Data", INDEX(Samples,RANDBETWEEN(1, TotalCount), 0), RANDBETWEEN(ThroughputLowEstimate,ThroughputHighEstimate))))</f>
        <v>10</v>
      </c>
      <c r="F65" s="48">
        <f t="shared" ca="1" si="128"/>
        <v>8</v>
      </c>
      <c r="G65" s="48">
        <f t="shared" ca="1" si="128"/>
        <v>5</v>
      </c>
      <c r="H65" s="48">
        <f t="shared" ca="1" si="128"/>
        <v>2</v>
      </c>
      <c r="I65" s="48">
        <f t="shared" ca="1" si="128"/>
        <v>0</v>
      </c>
      <c r="J65" s="48">
        <f t="shared" ca="1" si="128"/>
        <v>0</v>
      </c>
      <c r="K65" s="48">
        <f t="shared" ca="1" si="128"/>
        <v>0</v>
      </c>
      <c r="L65" s="48">
        <f t="shared" ca="1" si="128"/>
        <v>0</v>
      </c>
      <c r="M65" s="48">
        <f t="shared" ca="1" si="128"/>
        <v>0</v>
      </c>
      <c r="N65" s="48">
        <f t="shared" ca="1" si="128"/>
        <v>0</v>
      </c>
      <c r="O65" s="48">
        <f t="shared" ca="1" si="128"/>
        <v>0</v>
      </c>
      <c r="P65" s="48">
        <f t="shared" ca="1" si="128"/>
        <v>0</v>
      </c>
      <c r="Q65" s="48">
        <f t="shared" ca="1" si="128"/>
        <v>0</v>
      </c>
      <c r="R65" s="48">
        <f t="shared" ca="1" si="128"/>
        <v>0</v>
      </c>
      <c r="S65" s="48">
        <f t="shared" ca="1" si="128"/>
        <v>0</v>
      </c>
      <c r="T65" s="48">
        <f t="shared" ca="1" si="128"/>
        <v>0</v>
      </c>
      <c r="U65" s="48">
        <f t="shared" ca="1" si="128"/>
        <v>0</v>
      </c>
      <c r="V65" s="48">
        <f t="shared" ca="1" si="128"/>
        <v>0</v>
      </c>
      <c r="W65" s="48">
        <f t="shared" ca="1" si="128"/>
        <v>0</v>
      </c>
      <c r="X65" s="48">
        <f t="shared" ca="1" si="128"/>
        <v>0</v>
      </c>
      <c r="Y65" s="48">
        <f t="shared" ca="1" si="128"/>
        <v>0</v>
      </c>
      <c r="Z65" s="48">
        <f t="shared" ca="1" si="128"/>
        <v>0</v>
      </c>
      <c r="AA65" s="48">
        <f t="shared" ca="1" si="128"/>
        <v>0</v>
      </c>
      <c r="AB65" s="48">
        <f t="shared" ca="1" si="128"/>
        <v>0</v>
      </c>
      <c r="AC65" s="48">
        <f t="shared" ca="1" si="128"/>
        <v>0</v>
      </c>
      <c r="AD65" s="48">
        <f t="shared" ca="1" si="128"/>
        <v>0</v>
      </c>
      <c r="AE65" s="48">
        <f t="shared" ca="1" si="128"/>
        <v>0</v>
      </c>
      <c r="AF65" s="48">
        <f t="shared" ca="1" si="128"/>
        <v>0</v>
      </c>
      <c r="AG65" s="48">
        <f t="shared" ca="1" si="128"/>
        <v>0</v>
      </c>
      <c r="AH65" s="48">
        <f t="shared" ca="1" si="128"/>
        <v>0</v>
      </c>
      <c r="AI65" s="48">
        <f t="shared" ca="1" si="128"/>
        <v>0</v>
      </c>
      <c r="AJ65" s="48">
        <f t="shared" ca="1" si="128"/>
        <v>0</v>
      </c>
      <c r="AK65" s="48">
        <f t="shared" ref="AK65:BD65" ca="1" si="129">MAX(0,AJ65-(IF(SamplesOrEstimateFlag = "Data", INDEX(Samples,RANDBETWEEN(1, TotalCount), 0), RANDBETWEEN(ThroughputLowEstimate,ThroughputHighEstimate))))</f>
        <v>0</v>
      </c>
      <c r="AL65" s="48">
        <f t="shared" ca="1" si="129"/>
        <v>0</v>
      </c>
      <c r="AM65" s="48">
        <f t="shared" ca="1" si="129"/>
        <v>0</v>
      </c>
      <c r="AN65" s="48">
        <f t="shared" ca="1" si="129"/>
        <v>0</v>
      </c>
      <c r="AO65" s="48">
        <f t="shared" ca="1" si="129"/>
        <v>0</v>
      </c>
      <c r="AP65" s="48">
        <f t="shared" ca="1" si="129"/>
        <v>0</v>
      </c>
      <c r="AQ65" s="48">
        <f t="shared" ca="1" si="129"/>
        <v>0</v>
      </c>
      <c r="AR65" s="48">
        <f t="shared" ca="1" si="129"/>
        <v>0</v>
      </c>
      <c r="AS65" s="48">
        <f t="shared" ca="1" si="129"/>
        <v>0</v>
      </c>
      <c r="AT65" s="48">
        <f t="shared" ca="1" si="129"/>
        <v>0</v>
      </c>
      <c r="AU65" s="48">
        <f t="shared" ca="1" si="129"/>
        <v>0</v>
      </c>
      <c r="AV65" s="48">
        <f t="shared" ca="1" si="129"/>
        <v>0</v>
      </c>
      <c r="AW65" s="48">
        <f t="shared" ca="1" si="129"/>
        <v>0</v>
      </c>
      <c r="AX65" s="48">
        <f t="shared" ca="1" si="129"/>
        <v>0</v>
      </c>
      <c r="AY65" s="48">
        <f t="shared" ca="1" si="129"/>
        <v>0</v>
      </c>
      <c r="AZ65" s="48">
        <f t="shared" ca="1" si="129"/>
        <v>0</v>
      </c>
      <c r="BA65" s="48">
        <f t="shared" ca="1" si="129"/>
        <v>0</v>
      </c>
      <c r="BB65" s="48">
        <f t="shared" ca="1" si="129"/>
        <v>0</v>
      </c>
      <c r="BC65" s="48">
        <f t="shared" ca="1" si="129"/>
        <v>0</v>
      </c>
      <c r="BD65" s="48">
        <f t="shared" ca="1" si="129"/>
        <v>0</v>
      </c>
    </row>
    <row r="66" spans="1:56" x14ac:dyDescent="0.25">
      <c r="A66">
        <v>64</v>
      </c>
      <c r="B66" s="69">
        <f t="shared" ca="1" si="5"/>
        <v>4</v>
      </c>
      <c r="C66" s="70">
        <f t="shared" ca="1" si="2"/>
        <v>42833</v>
      </c>
      <c r="D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66" s="48">
        <f t="shared" ref="E66:AJ66" ca="1" si="130">MAX(0,D66-(IF(SamplesOrEstimateFlag = "Data", INDEX(Samples,RANDBETWEEN(1, TotalCount), 0), RANDBETWEEN(ThroughputLowEstimate,ThroughputHighEstimate))))</f>
        <v>7</v>
      </c>
      <c r="F66" s="48">
        <f t="shared" ca="1" si="130"/>
        <v>5</v>
      </c>
      <c r="G66" s="48">
        <f t="shared" ca="1" si="130"/>
        <v>2</v>
      </c>
      <c r="H66" s="48">
        <f t="shared" ca="1" si="130"/>
        <v>0</v>
      </c>
      <c r="I66" s="48">
        <f t="shared" ca="1" si="130"/>
        <v>0</v>
      </c>
      <c r="J66" s="48">
        <f t="shared" ca="1" si="130"/>
        <v>0</v>
      </c>
      <c r="K66" s="48">
        <f t="shared" ca="1" si="130"/>
        <v>0</v>
      </c>
      <c r="L66" s="48">
        <f t="shared" ca="1" si="130"/>
        <v>0</v>
      </c>
      <c r="M66" s="48">
        <f t="shared" ca="1" si="130"/>
        <v>0</v>
      </c>
      <c r="N66" s="48">
        <f t="shared" ca="1" si="130"/>
        <v>0</v>
      </c>
      <c r="O66" s="48">
        <f t="shared" ca="1" si="130"/>
        <v>0</v>
      </c>
      <c r="P66" s="48">
        <f t="shared" ca="1" si="130"/>
        <v>0</v>
      </c>
      <c r="Q66" s="48">
        <f t="shared" ca="1" si="130"/>
        <v>0</v>
      </c>
      <c r="R66" s="48">
        <f t="shared" ca="1" si="130"/>
        <v>0</v>
      </c>
      <c r="S66" s="48">
        <f t="shared" ca="1" si="130"/>
        <v>0</v>
      </c>
      <c r="T66" s="48">
        <f t="shared" ca="1" si="130"/>
        <v>0</v>
      </c>
      <c r="U66" s="48">
        <f t="shared" ca="1" si="130"/>
        <v>0</v>
      </c>
      <c r="V66" s="48">
        <f t="shared" ca="1" si="130"/>
        <v>0</v>
      </c>
      <c r="W66" s="48">
        <f t="shared" ca="1" si="130"/>
        <v>0</v>
      </c>
      <c r="X66" s="48">
        <f t="shared" ca="1" si="130"/>
        <v>0</v>
      </c>
      <c r="Y66" s="48">
        <f t="shared" ca="1" si="130"/>
        <v>0</v>
      </c>
      <c r="Z66" s="48">
        <f t="shared" ca="1" si="130"/>
        <v>0</v>
      </c>
      <c r="AA66" s="48">
        <f t="shared" ca="1" si="130"/>
        <v>0</v>
      </c>
      <c r="AB66" s="48">
        <f t="shared" ca="1" si="130"/>
        <v>0</v>
      </c>
      <c r="AC66" s="48">
        <f t="shared" ca="1" si="130"/>
        <v>0</v>
      </c>
      <c r="AD66" s="48">
        <f t="shared" ca="1" si="130"/>
        <v>0</v>
      </c>
      <c r="AE66" s="48">
        <f t="shared" ca="1" si="130"/>
        <v>0</v>
      </c>
      <c r="AF66" s="48">
        <f t="shared" ca="1" si="130"/>
        <v>0</v>
      </c>
      <c r="AG66" s="48">
        <f t="shared" ca="1" si="130"/>
        <v>0</v>
      </c>
      <c r="AH66" s="48">
        <f t="shared" ca="1" si="130"/>
        <v>0</v>
      </c>
      <c r="AI66" s="48">
        <f t="shared" ca="1" si="130"/>
        <v>0</v>
      </c>
      <c r="AJ66" s="48">
        <f t="shared" ca="1" si="130"/>
        <v>0</v>
      </c>
      <c r="AK66" s="48">
        <f t="shared" ref="AK66:BD66" ca="1" si="131">MAX(0,AJ66-(IF(SamplesOrEstimateFlag = "Data", INDEX(Samples,RANDBETWEEN(1, TotalCount), 0), RANDBETWEEN(ThroughputLowEstimate,ThroughputHighEstimate))))</f>
        <v>0</v>
      </c>
      <c r="AL66" s="48">
        <f t="shared" ca="1" si="131"/>
        <v>0</v>
      </c>
      <c r="AM66" s="48">
        <f t="shared" ca="1" si="131"/>
        <v>0</v>
      </c>
      <c r="AN66" s="48">
        <f t="shared" ca="1" si="131"/>
        <v>0</v>
      </c>
      <c r="AO66" s="48">
        <f t="shared" ca="1" si="131"/>
        <v>0</v>
      </c>
      <c r="AP66" s="48">
        <f t="shared" ca="1" si="131"/>
        <v>0</v>
      </c>
      <c r="AQ66" s="48">
        <f t="shared" ca="1" si="131"/>
        <v>0</v>
      </c>
      <c r="AR66" s="48">
        <f t="shared" ca="1" si="131"/>
        <v>0</v>
      </c>
      <c r="AS66" s="48">
        <f t="shared" ca="1" si="131"/>
        <v>0</v>
      </c>
      <c r="AT66" s="48">
        <f t="shared" ca="1" si="131"/>
        <v>0</v>
      </c>
      <c r="AU66" s="48">
        <f t="shared" ca="1" si="131"/>
        <v>0</v>
      </c>
      <c r="AV66" s="48">
        <f t="shared" ca="1" si="131"/>
        <v>0</v>
      </c>
      <c r="AW66" s="48">
        <f t="shared" ca="1" si="131"/>
        <v>0</v>
      </c>
      <c r="AX66" s="48">
        <f t="shared" ca="1" si="131"/>
        <v>0</v>
      </c>
      <c r="AY66" s="48">
        <f t="shared" ca="1" si="131"/>
        <v>0</v>
      </c>
      <c r="AZ66" s="48">
        <f t="shared" ca="1" si="131"/>
        <v>0</v>
      </c>
      <c r="BA66" s="48">
        <f t="shared" ca="1" si="131"/>
        <v>0</v>
      </c>
      <c r="BB66" s="48">
        <f t="shared" ca="1" si="131"/>
        <v>0</v>
      </c>
      <c r="BC66" s="48">
        <f t="shared" ca="1" si="131"/>
        <v>0</v>
      </c>
      <c r="BD66" s="48">
        <f t="shared" ca="1" si="131"/>
        <v>0</v>
      </c>
    </row>
    <row r="67" spans="1:56" x14ac:dyDescent="0.25">
      <c r="A67">
        <v>65</v>
      </c>
      <c r="B67" s="69">
        <f t="shared" ca="1" si="5"/>
        <v>10</v>
      </c>
      <c r="C67" s="70">
        <f t="shared" ref="C67:C130" ca="1" si="132">INDEX(D$2:BD$2,1,B67+1)</f>
        <v>42875</v>
      </c>
      <c r="D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67" s="48">
        <f t="shared" ref="E67:AJ67" ca="1" si="133">MAX(0,D67-(IF(SamplesOrEstimateFlag = "Data", INDEX(Samples,RANDBETWEEN(1, TotalCount), 0), RANDBETWEEN(ThroughputLowEstimate,ThroughputHighEstimate))))</f>
        <v>12</v>
      </c>
      <c r="F67" s="48">
        <f t="shared" ca="1" si="133"/>
        <v>10</v>
      </c>
      <c r="G67" s="48">
        <f t="shared" ca="1" si="133"/>
        <v>10</v>
      </c>
      <c r="H67" s="48">
        <f t="shared" ca="1" si="133"/>
        <v>10</v>
      </c>
      <c r="I67" s="48">
        <f t="shared" ca="1" si="133"/>
        <v>10</v>
      </c>
      <c r="J67" s="48">
        <f t="shared" ca="1" si="133"/>
        <v>8</v>
      </c>
      <c r="K67" s="48">
        <f t="shared" ca="1" si="133"/>
        <v>8</v>
      </c>
      <c r="L67" s="48">
        <f t="shared" ca="1" si="133"/>
        <v>5</v>
      </c>
      <c r="M67" s="48">
        <f t="shared" ca="1" si="133"/>
        <v>2</v>
      </c>
      <c r="N67" s="48">
        <f t="shared" ca="1" si="133"/>
        <v>0</v>
      </c>
      <c r="O67" s="48">
        <f t="shared" ca="1" si="133"/>
        <v>0</v>
      </c>
      <c r="P67" s="48">
        <f t="shared" ca="1" si="133"/>
        <v>0</v>
      </c>
      <c r="Q67" s="48">
        <f t="shared" ca="1" si="133"/>
        <v>0</v>
      </c>
      <c r="R67" s="48">
        <f t="shared" ca="1" si="133"/>
        <v>0</v>
      </c>
      <c r="S67" s="48">
        <f t="shared" ca="1" si="133"/>
        <v>0</v>
      </c>
      <c r="T67" s="48">
        <f t="shared" ca="1" si="133"/>
        <v>0</v>
      </c>
      <c r="U67" s="48">
        <f t="shared" ca="1" si="133"/>
        <v>0</v>
      </c>
      <c r="V67" s="48">
        <f t="shared" ca="1" si="133"/>
        <v>0</v>
      </c>
      <c r="W67" s="48">
        <f t="shared" ca="1" si="133"/>
        <v>0</v>
      </c>
      <c r="X67" s="48">
        <f t="shared" ca="1" si="133"/>
        <v>0</v>
      </c>
      <c r="Y67" s="48">
        <f t="shared" ca="1" si="133"/>
        <v>0</v>
      </c>
      <c r="Z67" s="48">
        <f t="shared" ca="1" si="133"/>
        <v>0</v>
      </c>
      <c r="AA67" s="48">
        <f t="shared" ca="1" si="133"/>
        <v>0</v>
      </c>
      <c r="AB67" s="48">
        <f t="shared" ca="1" si="133"/>
        <v>0</v>
      </c>
      <c r="AC67" s="48">
        <f t="shared" ca="1" si="133"/>
        <v>0</v>
      </c>
      <c r="AD67" s="48">
        <f t="shared" ca="1" si="133"/>
        <v>0</v>
      </c>
      <c r="AE67" s="48">
        <f t="shared" ca="1" si="133"/>
        <v>0</v>
      </c>
      <c r="AF67" s="48">
        <f t="shared" ca="1" si="133"/>
        <v>0</v>
      </c>
      <c r="AG67" s="48">
        <f t="shared" ca="1" si="133"/>
        <v>0</v>
      </c>
      <c r="AH67" s="48">
        <f t="shared" ca="1" si="133"/>
        <v>0</v>
      </c>
      <c r="AI67" s="48">
        <f t="shared" ca="1" si="133"/>
        <v>0</v>
      </c>
      <c r="AJ67" s="48">
        <f t="shared" ca="1" si="133"/>
        <v>0</v>
      </c>
      <c r="AK67" s="48">
        <f t="shared" ref="AK67:BD67" ca="1" si="134">MAX(0,AJ67-(IF(SamplesOrEstimateFlag = "Data", INDEX(Samples,RANDBETWEEN(1, TotalCount), 0), RANDBETWEEN(ThroughputLowEstimate,ThroughputHighEstimate))))</f>
        <v>0</v>
      </c>
      <c r="AL67" s="48">
        <f t="shared" ca="1" si="134"/>
        <v>0</v>
      </c>
      <c r="AM67" s="48">
        <f t="shared" ca="1" si="134"/>
        <v>0</v>
      </c>
      <c r="AN67" s="48">
        <f t="shared" ca="1" si="134"/>
        <v>0</v>
      </c>
      <c r="AO67" s="48">
        <f t="shared" ca="1" si="134"/>
        <v>0</v>
      </c>
      <c r="AP67" s="48">
        <f t="shared" ca="1" si="134"/>
        <v>0</v>
      </c>
      <c r="AQ67" s="48">
        <f t="shared" ca="1" si="134"/>
        <v>0</v>
      </c>
      <c r="AR67" s="48">
        <f t="shared" ca="1" si="134"/>
        <v>0</v>
      </c>
      <c r="AS67" s="48">
        <f t="shared" ca="1" si="134"/>
        <v>0</v>
      </c>
      <c r="AT67" s="48">
        <f t="shared" ca="1" si="134"/>
        <v>0</v>
      </c>
      <c r="AU67" s="48">
        <f t="shared" ca="1" si="134"/>
        <v>0</v>
      </c>
      <c r="AV67" s="48">
        <f t="shared" ca="1" si="134"/>
        <v>0</v>
      </c>
      <c r="AW67" s="48">
        <f t="shared" ca="1" si="134"/>
        <v>0</v>
      </c>
      <c r="AX67" s="48">
        <f t="shared" ca="1" si="134"/>
        <v>0</v>
      </c>
      <c r="AY67" s="48">
        <f t="shared" ca="1" si="134"/>
        <v>0</v>
      </c>
      <c r="AZ67" s="48">
        <f t="shared" ca="1" si="134"/>
        <v>0</v>
      </c>
      <c r="BA67" s="48">
        <f t="shared" ca="1" si="134"/>
        <v>0</v>
      </c>
      <c r="BB67" s="48">
        <f t="shared" ca="1" si="134"/>
        <v>0</v>
      </c>
      <c r="BC67" s="48">
        <f t="shared" ca="1" si="134"/>
        <v>0</v>
      </c>
      <c r="BD67" s="48">
        <f t="shared" ca="1" si="134"/>
        <v>0</v>
      </c>
    </row>
    <row r="68" spans="1:56" x14ac:dyDescent="0.25">
      <c r="A68">
        <v>66</v>
      </c>
      <c r="B68" s="69">
        <f t="shared" ref="B68:B131" ca="1" si="135">MATCH(0,D68:BD68,0)-1</f>
        <v>9</v>
      </c>
      <c r="C68" s="70">
        <f t="shared" ca="1" si="132"/>
        <v>42868</v>
      </c>
      <c r="D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8" s="48">
        <f t="shared" ref="E68:AJ68" ca="1" si="136">MAX(0,D68-(IF(SamplesOrEstimateFlag = "Data", INDEX(Samples,RANDBETWEEN(1, TotalCount), 0), RANDBETWEEN(ThroughputLowEstimate,ThroughputHighEstimate))))</f>
        <v>13</v>
      </c>
      <c r="F68" s="48">
        <f t="shared" ca="1" si="136"/>
        <v>10</v>
      </c>
      <c r="G68" s="48">
        <f t="shared" ca="1" si="136"/>
        <v>10</v>
      </c>
      <c r="H68" s="48">
        <f t="shared" ca="1" si="136"/>
        <v>7</v>
      </c>
      <c r="I68" s="48">
        <f t="shared" ca="1" si="136"/>
        <v>7</v>
      </c>
      <c r="J68" s="48">
        <f t="shared" ca="1" si="136"/>
        <v>4</v>
      </c>
      <c r="K68" s="48">
        <f t="shared" ca="1" si="136"/>
        <v>4</v>
      </c>
      <c r="L68" s="48">
        <f t="shared" ca="1" si="136"/>
        <v>2</v>
      </c>
      <c r="M68" s="48">
        <f t="shared" ca="1" si="136"/>
        <v>0</v>
      </c>
      <c r="N68" s="48">
        <f t="shared" ca="1" si="136"/>
        <v>0</v>
      </c>
      <c r="O68" s="48">
        <f t="shared" ca="1" si="136"/>
        <v>0</v>
      </c>
      <c r="P68" s="48">
        <f t="shared" ca="1" si="136"/>
        <v>0</v>
      </c>
      <c r="Q68" s="48">
        <f t="shared" ca="1" si="136"/>
        <v>0</v>
      </c>
      <c r="R68" s="48">
        <f t="shared" ca="1" si="136"/>
        <v>0</v>
      </c>
      <c r="S68" s="48">
        <f t="shared" ca="1" si="136"/>
        <v>0</v>
      </c>
      <c r="T68" s="48">
        <f t="shared" ca="1" si="136"/>
        <v>0</v>
      </c>
      <c r="U68" s="48">
        <f t="shared" ca="1" si="136"/>
        <v>0</v>
      </c>
      <c r="V68" s="48">
        <f t="shared" ca="1" si="136"/>
        <v>0</v>
      </c>
      <c r="W68" s="48">
        <f t="shared" ca="1" si="136"/>
        <v>0</v>
      </c>
      <c r="X68" s="48">
        <f t="shared" ca="1" si="136"/>
        <v>0</v>
      </c>
      <c r="Y68" s="48">
        <f t="shared" ca="1" si="136"/>
        <v>0</v>
      </c>
      <c r="Z68" s="48">
        <f t="shared" ca="1" si="136"/>
        <v>0</v>
      </c>
      <c r="AA68" s="48">
        <f t="shared" ca="1" si="136"/>
        <v>0</v>
      </c>
      <c r="AB68" s="48">
        <f t="shared" ca="1" si="136"/>
        <v>0</v>
      </c>
      <c r="AC68" s="48">
        <f t="shared" ca="1" si="136"/>
        <v>0</v>
      </c>
      <c r="AD68" s="48">
        <f t="shared" ca="1" si="136"/>
        <v>0</v>
      </c>
      <c r="AE68" s="48">
        <f t="shared" ca="1" si="136"/>
        <v>0</v>
      </c>
      <c r="AF68" s="48">
        <f t="shared" ca="1" si="136"/>
        <v>0</v>
      </c>
      <c r="AG68" s="48">
        <f t="shared" ca="1" si="136"/>
        <v>0</v>
      </c>
      <c r="AH68" s="48">
        <f t="shared" ca="1" si="136"/>
        <v>0</v>
      </c>
      <c r="AI68" s="48">
        <f t="shared" ca="1" si="136"/>
        <v>0</v>
      </c>
      <c r="AJ68" s="48">
        <f t="shared" ca="1" si="136"/>
        <v>0</v>
      </c>
      <c r="AK68" s="48">
        <f t="shared" ref="AK68:BD68" ca="1" si="137">MAX(0,AJ68-(IF(SamplesOrEstimateFlag = "Data", INDEX(Samples,RANDBETWEEN(1, TotalCount), 0), RANDBETWEEN(ThroughputLowEstimate,ThroughputHighEstimate))))</f>
        <v>0</v>
      </c>
      <c r="AL68" s="48">
        <f t="shared" ca="1" si="137"/>
        <v>0</v>
      </c>
      <c r="AM68" s="48">
        <f t="shared" ca="1" si="137"/>
        <v>0</v>
      </c>
      <c r="AN68" s="48">
        <f t="shared" ca="1" si="137"/>
        <v>0</v>
      </c>
      <c r="AO68" s="48">
        <f t="shared" ca="1" si="137"/>
        <v>0</v>
      </c>
      <c r="AP68" s="48">
        <f t="shared" ca="1" si="137"/>
        <v>0</v>
      </c>
      <c r="AQ68" s="48">
        <f t="shared" ca="1" si="137"/>
        <v>0</v>
      </c>
      <c r="AR68" s="48">
        <f t="shared" ca="1" si="137"/>
        <v>0</v>
      </c>
      <c r="AS68" s="48">
        <f t="shared" ca="1" si="137"/>
        <v>0</v>
      </c>
      <c r="AT68" s="48">
        <f t="shared" ca="1" si="137"/>
        <v>0</v>
      </c>
      <c r="AU68" s="48">
        <f t="shared" ca="1" si="137"/>
        <v>0</v>
      </c>
      <c r="AV68" s="48">
        <f t="shared" ca="1" si="137"/>
        <v>0</v>
      </c>
      <c r="AW68" s="48">
        <f t="shared" ca="1" si="137"/>
        <v>0</v>
      </c>
      <c r="AX68" s="48">
        <f t="shared" ca="1" si="137"/>
        <v>0</v>
      </c>
      <c r="AY68" s="48">
        <f t="shared" ca="1" si="137"/>
        <v>0</v>
      </c>
      <c r="AZ68" s="48">
        <f t="shared" ca="1" si="137"/>
        <v>0</v>
      </c>
      <c r="BA68" s="48">
        <f t="shared" ca="1" si="137"/>
        <v>0</v>
      </c>
      <c r="BB68" s="48">
        <f t="shared" ca="1" si="137"/>
        <v>0</v>
      </c>
      <c r="BC68" s="48">
        <f t="shared" ca="1" si="137"/>
        <v>0</v>
      </c>
      <c r="BD68" s="48">
        <f t="shared" ca="1" si="137"/>
        <v>0</v>
      </c>
    </row>
    <row r="69" spans="1:56" x14ac:dyDescent="0.25">
      <c r="A69">
        <v>67</v>
      </c>
      <c r="B69" s="69">
        <f t="shared" ca="1" si="135"/>
        <v>6</v>
      </c>
      <c r="C69" s="70">
        <f t="shared" ca="1" si="132"/>
        <v>42847</v>
      </c>
      <c r="D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9" s="48">
        <f t="shared" ref="E69:AJ69" ca="1" si="138">MAX(0,D69-(IF(SamplesOrEstimateFlag = "Data", INDEX(Samples,RANDBETWEEN(1, TotalCount), 0), RANDBETWEEN(ThroughputLowEstimate,ThroughputHighEstimate))))</f>
        <v>10</v>
      </c>
      <c r="F69" s="48">
        <f t="shared" ca="1" si="138"/>
        <v>7</v>
      </c>
      <c r="G69" s="48">
        <f t="shared" ca="1" si="138"/>
        <v>5</v>
      </c>
      <c r="H69" s="48">
        <f t="shared" ca="1" si="138"/>
        <v>5</v>
      </c>
      <c r="I69" s="48">
        <f t="shared" ca="1" si="138"/>
        <v>3</v>
      </c>
      <c r="J69" s="48">
        <f t="shared" ca="1" si="138"/>
        <v>0</v>
      </c>
      <c r="K69" s="48">
        <f t="shared" ca="1" si="138"/>
        <v>0</v>
      </c>
      <c r="L69" s="48">
        <f t="shared" ca="1" si="138"/>
        <v>0</v>
      </c>
      <c r="M69" s="48">
        <f t="shared" ca="1" si="138"/>
        <v>0</v>
      </c>
      <c r="N69" s="48">
        <f t="shared" ca="1" si="138"/>
        <v>0</v>
      </c>
      <c r="O69" s="48">
        <f t="shared" ca="1" si="138"/>
        <v>0</v>
      </c>
      <c r="P69" s="48">
        <f t="shared" ca="1" si="138"/>
        <v>0</v>
      </c>
      <c r="Q69" s="48">
        <f t="shared" ca="1" si="138"/>
        <v>0</v>
      </c>
      <c r="R69" s="48">
        <f t="shared" ca="1" si="138"/>
        <v>0</v>
      </c>
      <c r="S69" s="48">
        <f t="shared" ca="1" si="138"/>
        <v>0</v>
      </c>
      <c r="T69" s="48">
        <f t="shared" ca="1" si="138"/>
        <v>0</v>
      </c>
      <c r="U69" s="48">
        <f t="shared" ca="1" si="138"/>
        <v>0</v>
      </c>
      <c r="V69" s="48">
        <f t="shared" ca="1" si="138"/>
        <v>0</v>
      </c>
      <c r="W69" s="48">
        <f t="shared" ca="1" si="138"/>
        <v>0</v>
      </c>
      <c r="X69" s="48">
        <f t="shared" ca="1" si="138"/>
        <v>0</v>
      </c>
      <c r="Y69" s="48">
        <f t="shared" ca="1" si="138"/>
        <v>0</v>
      </c>
      <c r="Z69" s="48">
        <f t="shared" ca="1" si="138"/>
        <v>0</v>
      </c>
      <c r="AA69" s="48">
        <f t="shared" ca="1" si="138"/>
        <v>0</v>
      </c>
      <c r="AB69" s="48">
        <f t="shared" ca="1" si="138"/>
        <v>0</v>
      </c>
      <c r="AC69" s="48">
        <f t="shared" ca="1" si="138"/>
        <v>0</v>
      </c>
      <c r="AD69" s="48">
        <f t="shared" ca="1" si="138"/>
        <v>0</v>
      </c>
      <c r="AE69" s="48">
        <f t="shared" ca="1" si="138"/>
        <v>0</v>
      </c>
      <c r="AF69" s="48">
        <f t="shared" ca="1" si="138"/>
        <v>0</v>
      </c>
      <c r="AG69" s="48">
        <f t="shared" ca="1" si="138"/>
        <v>0</v>
      </c>
      <c r="AH69" s="48">
        <f t="shared" ca="1" si="138"/>
        <v>0</v>
      </c>
      <c r="AI69" s="48">
        <f t="shared" ca="1" si="138"/>
        <v>0</v>
      </c>
      <c r="AJ69" s="48">
        <f t="shared" ca="1" si="138"/>
        <v>0</v>
      </c>
      <c r="AK69" s="48">
        <f t="shared" ref="AK69:BD69" ca="1" si="139">MAX(0,AJ69-(IF(SamplesOrEstimateFlag = "Data", INDEX(Samples,RANDBETWEEN(1, TotalCount), 0), RANDBETWEEN(ThroughputLowEstimate,ThroughputHighEstimate))))</f>
        <v>0</v>
      </c>
      <c r="AL69" s="48">
        <f t="shared" ca="1" si="139"/>
        <v>0</v>
      </c>
      <c r="AM69" s="48">
        <f t="shared" ca="1" si="139"/>
        <v>0</v>
      </c>
      <c r="AN69" s="48">
        <f t="shared" ca="1" si="139"/>
        <v>0</v>
      </c>
      <c r="AO69" s="48">
        <f t="shared" ca="1" si="139"/>
        <v>0</v>
      </c>
      <c r="AP69" s="48">
        <f t="shared" ca="1" si="139"/>
        <v>0</v>
      </c>
      <c r="AQ69" s="48">
        <f t="shared" ca="1" si="139"/>
        <v>0</v>
      </c>
      <c r="AR69" s="48">
        <f t="shared" ca="1" si="139"/>
        <v>0</v>
      </c>
      <c r="AS69" s="48">
        <f t="shared" ca="1" si="139"/>
        <v>0</v>
      </c>
      <c r="AT69" s="48">
        <f t="shared" ca="1" si="139"/>
        <v>0</v>
      </c>
      <c r="AU69" s="48">
        <f t="shared" ca="1" si="139"/>
        <v>0</v>
      </c>
      <c r="AV69" s="48">
        <f t="shared" ca="1" si="139"/>
        <v>0</v>
      </c>
      <c r="AW69" s="48">
        <f t="shared" ca="1" si="139"/>
        <v>0</v>
      </c>
      <c r="AX69" s="48">
        <f t="shared" ca="1" si="139"/>
        <v>0</v>
      </c>
      <c r="AY69" s="48">
        <f t="shared" ca="1" si="139"/>
        <v>0</v>
      </c>
      <c r="AZ69" s="48">
        <f t="shared" ca="1" si="139"/>
        <v>0</v>
      </c>
      <c r="BA69" s="48">
        <f t="shared" ca="1" si="139"/>
        <v>0</v>
      </c>
      <c r="BB69" s="48">
        <f t="shared" ca="1" si="139"/>
        <v>0</v>
      </c>
      <c r="BC69" s="48">
        <f t="shared" ca="1" si="139"/>
        <v>0</v>
      </c>
      <c r="BD69" s="48">
        <f t="shared" ca="1" si="139"/>
        <v>0</v>
      </c>
    </row>
    <row r="70" spans="1:56" x14ac:dyDescent="0.25">
      <c r="A70">
        <v>68</v>
      </c>
      <c r="B70" s="69">
        <f t="shared" ca="1" si="135"/>
        <v>5</v>
      </c>
      <c r="C70" s="70">
        <f t="shared" ca="1" si="132"/>
        <v>42840</v>
      </c>
      <c r="D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0" s="48">
        <f t="shared" ref="E70:AJ70" ca="1" si="140">MAX(0,D70-(IF(SamplesOrEstimateFlag = "Data", INDEX(Samples,RANDBETWEEN(1, TotalCount), 0), RANDBETWEEN(ThroughputLowEstimate,ThroughputHighEstimate))))</f>
        <v>11</v>
      </c>
      <c r="F70" s="48">
        <f t="shared" ca="1" si="140"/>
        <v>8</v>
      </c>
      <c r="G70" s="48">
        <f t="shared" ca="1" si="140"/>
        <v>5</v>
      </c>
      <c r="H70" s="48">
        <f t="shared" ca="1" si="140"/>
        <v>2</v>
      </c>
      <c r="I70" s="48">
        <f t="shared" ca="1" si="140"/>
        <v>0</v>
      </c>
      <c r="J70" s="48">
        <f t="shared" ca="1" si="140"/>
        <v>0</v>
      </c>
      <c r="K70" s="48">
        <f t="shared" ca="1" si="140"/>
        <v>0</v>
      </c>
      <c r="L70" s="48">
        <f t="shared" ca="1" si="140"/>
        <v>0</v>
      </c>
      <c r="M70" s="48">
        <f t="shared" ca="1" si="140"/>
        <v>0</v>
      </c>
      <c r="N70" s="48">
        <f t="shared" ca="1" si="140"/>
        <v>0</v>
      </c>
      <c r="O70" s="48">
        <f t="shared" ca="1" si="140"/>
        <v>0</v>
      </c>
      <c r="P70" s="48">
        <f t="shared" ca="1" si="140"/>
        <v>0</v>
      </c>
      <c r="Q70" s="48">
        <f t="shared" ca="1" si="140"/>
        <v>0</v>
      </c>
      <c r="R70" s="48">
        <f t="shared" ca="1" si="140"/>
        <v>0</v>
      </c>
      <c r="S70" s="48">
        <f t="shared" ca="1" si="140"/>
        <v>0</v>
      </c>
      <c r="T70" s="48">
        <f t="shared" ca="1" si="140"/>
        <v>0</v>
      </c>
      <c r="U70" s="48">
        <f t="shared" ca="1" si="140"/>
        <v>0</v>
      </c>
      <c r="V70" s="48">
        <f t="shared" ca="1" si="140"/>
        <v>0</v>
      </c>
      <c r="W70" s="48">
        <f t="shared" ca="1" si="140"/>
        <v>0</v>
      </c>
      <c r="X70" s="48">
        <f t="shared" ca="1" si="140"/>
        <v>0</v>
      </c>
      <c r="Y70" s="48">
        <f t="shared" ca="1" si="140"/>
        <v>0</v>
      </c>
      <c r="Z70" s="48">
        <f t="shared" ca="1" si="140"/>
        <v>0</v>
      </c>
      <c r="AA70" s="48">
        <f t="shared" ca="1" si="140"/>
        <v>0</v>
      </c>
      <c r="AB70" s="48">
        <f t="shared" ca="1" si="140"/>
        <v>0</v>
      </c>
      <c r="AC70" s="48">
        <f t="shared" ca="1" si="140"/>
        <v>0</v>
      </c>
      <c r="AD70" s="48">
        <f t="shared" ca="1" si="140"/>
        <v>0</v>
      </c>
      <c r="AE70" s="48">
        <f t="shared" ca="1" si="140"/>
        <v>0</v>
      </c>
      <c r="AF70" s="48">
        <f t="shared" ca="1" si="140"/>
        <v>0</v>
      </c>
      <c r="AG70" s="48">
        <f t="shared" ca="1" si="140"/>
        <v>0</v>
      </c>
      <c r="AH70" s="48">
        <f t="shared" ca="1" si="140"/>
        <v>0</v>
      </c>
      <c r="AI70" s="48">
        <f t="shared" ca="1" si="140"/>
        <v>0</v>
      </c>
      <c r="AJ70" s="48">
        <f t="shared" ca="1" si="140"/>
        <v>0</v>
      </c>
      <c r="AK70" s="48">
        <f t="shared" ref="AK70:BD70" ca="1" si="141">MAX(0,AJ70-(IF(SamplesOrEstimateFlag = "Data", INDEX(Samples,RANDBETWEEN(1, TotalCount), 0), RANDBETWEEN(ThroughputLowEstimate,ThroughputHighEstimate))))</f>
        <v>0</v>
      </c>
      <c r="AL70" s="48">
        <f t="shared" ca="1" si="141"/>
        <v>0</v>
      </c>
      <c r="AM70" s="48">
        <f t="shared" ca="1" si="141"/>
        <v>0</v>
      </c>
      <c r="AN70" s="48">
        <f t="shared" ca="1" si="141"/>
        <v>0</v>
      </c>
      <c r="AO70" s="48">
        <f t="shared" ca="1" si="141"/>
        <v>0</v>
      </c>
      <c r="AP70" s="48">
        <f t="shared" ca="1" si="141"/>
        <v>0</v>
      </c>
      <c r="AQ70" s="48">
        <f t="shared" ca="1" si="141"/>
        <v>0</v>
      </c>
      <c r="AR70" s="48">
        <f t="shared" ca="1" si="141"/>
        <v>0</v>
      </c>
      <c r="AS70" s="48">
        <f t="shared" ca="1" si="141"/>
        <v>0</v>
      </c>
      <c r="AT70" s="48">
        <f t="shared" ca="1" si="141"/>
        <v>0</v>
      </c>
      <c r="AU70" s="48">
        <f t="shared" ca="1" si="141"/>
        <v>0</v>
      </c>
      <c r="AV70" s="48">
        <f t="shared" ca="1" si="141"/>
        <v>0</v>
      </c>
      <c r="AW70" s="48">
        <f t="shared" ca="1" si="141"/>
        <v>0</v>
      </c>
      <c r="AX70" s="48">
        <f t="shared" ca="1" si="141"/>
        <v>0</v>
      </c>
      <c r="AY70" s="48">
        <f t="shared" ca="1" si="141"/>
        <v>0</v>
      </c>
      <c r="AZ70" s="48">
        <f t="shared" ca="1" si="141"/>
        <v>0</v>
      </c>
      <c r="BA70" s="48">
        <f t="shared" ca="1" si="141"/>
        <v>0</v>
      </c>
      <c r="BB70" s="48">
        <f t="shared" ca="1" si="141"/>
        <v>0</v>
      </c>
      <c r="BC70" s="48">
        <f t="shared" ca="1" si="141"/>
        <v>0</v>
      </c>
      <c r="BD70" s="48">
        <f t="shared" ca="1" si="141"/>
        <v>0</v>
      </c>
    </row>
    <row r="71" spans="1:56" x14ac:dyDescent="0.25">
      <c r="A71">
        <v>69</v>
      </c>
      <c r="B71" s="69">
        <f t="shared" ca="1" si="135"/>
        <v>7</v>
      </c>
      <c r="C71" s="70">
        <f t="shared" ca="1" si="132"/>
        <v>42854</v>
      </c>
      <c r="D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1" s="48">
        <f t="shared" ref="E71:AJ71" ca="1" si="142">MAX(0,D71-(IF(SamplesOrEstimateFlag = "Data", INDEX(Samples,RANDBETWEEN(1, TotalCount), 0), RANDBETWEEN(ThroughputLowEstimate,ThroughputHighEstimate))))</f>
        <v>12</v>
      </c>
      <c r="F71" s="48">
        <f t="shared" ca="1" si="142"/>
        <v>9</v>
      </c>
      <c r="G71" s="48">
        <f t="shared" ca="1" si="142"/>
        <v>7</v>
      </c>
      <c r="H71" s="48">
        <f t="shared" ca="1" si="142"/>
        <v>5</v>
      </c>
      <c r="I71" s="48">
        <f t="shared" ca="1" si="142"/>
        <v>3</v>
      </c>
      <c r="J71" s="48">
        <f t="shared" ca="1" si="142"/>
        <v>1</v>
      </c>
      <c r="K71" s="48">
        <f t="shared" ca="1" si="142"/>
        <v>0</v>
      </c>
      <c r="L71" s="48">
        <f t="shared" ca="1" si="142"/>
        <v>0</v>
      </c>
      <c r="M71" s="48">
        <f t="shared" ca="1" si="142"/>
        <v>0</v>
      </c>
      <c r="N71" s="48">
        <f t="shared" ca="1" si="142"/>
        <v>0</v>
      </c>
      <c r="O71" s="48">
        <f t="shared" ca="1" si="142"/>
        <v>0</v>
      </c>
      <c r="P71" s="48">
        <f t="shared" ca="1" si="142"/>
        <v>0</v>
      </c>
      <c r="Q71" s="48">
        <f t="shared" ca="1" si="142"/>
        <v>0</v>
      </c>
      <c r="R71" s="48">
        <f t="shared" ca="1" si="142"/>
        <v>0</v>
      </c>
      <c r="S71" s="48">
        <f t="shared" ca="1" si="142"/>
        <v>0</v>
      </c>
      <c r="T71" s="48">
        <f t="shared" ca="1" si="142"/>
        <v>0</v>
      </c>
      <c r="U71" s="48">
        <f t="shared" ca="1" si="142"/>
        <v>0</v>
      </c>
      <c r="V71" s="48">
        <f t="shared" ca="1" si="142"/>
        <v>0</v>
      </c>
      <c r="W71" s="48">
        <f t="shared" ca="1" si="142"/>
        <v>0</v>
      </c>
      <c r="X71" s="48">
        <f t="shared" ca="1" si="142"/>
        <v>0</v>
      </c>
      <c r="Y71" s="48">
        <f t="shared" ca="1" si="142"/>
        <v>0</v>
      </c>
      <c r="Z71" s="48">
        <f t="shared" ca="1" si="142"/>
        <v>0</v>
      </c>
      <c r="AA71" s="48">
        <f t="shared" ca="1" si="142"/>
        <v>0</v>
      </c>
      <c r="AB71" s="48">
        <f t="shared" ca="1" si="142"/>
        <v>0</v>
      </c>
      <c r="AC71" s="48">
        <f t="shared" ca="1" si="142"/>
        <v>0</v>
      </c>
      <c r="AD71" s="48">
        <f t="shared" ca="1" si="142"/>
        <v>0</v>
      </c>
      <c r="AE71" s="48">
        <f t="shared" ca="1" si="142"/>
        <v>0</v>
      </c>
      <c r="AF71" s="48">
        <f t="shared" ca="1" si="142"/>
        <v>0</v>
      </c>
      <c r="AG71" s="48">
        <f t="shared" ca="1" si="142"/>
        <v>0</v>
      </c>
      <c r="AH71" s="48">
        <f t="shared" ca="1" si="142"/>
        <v>0</v>
      </c>
      <c r="AI71" s="48">
        <f t="shared" ca="1" si="142"/>
        <v>0</v>
      </c>
      <c r="AJ71" s="48">
        <f t="shared" ca="1" si="142"/>
        <v>0</v>
      </c>
      <c r="AK71" s="48">
        <f t="shared" ref="AK71:BD71" ca="1" si="143">MAX(0,AJ71-(IF(SamplesOrEstimateFlag = "Data", INDEX(Samples,RANDBETWEEN(1, TotalCount), 0), RANDBETWEEN(ThroughputLowEstimate,ThroughputHighEstimate))))</f>
        <v>0</v>
      </c>
      <c r="AL71" s="48">
        <f t="shared" ca="1" si="143"/>
        <v>0</v>
      </c>
      <c r="AM71" s="48">
        <f t="shared" ca="1" si="143"/>
        <v>0</v>
      </c>
      <c r="AN71" s="48">
        <f t="shared" ca="1" si="143"/>
        <v>0</v>
      </c>
      <c r="AO71" s="48">
        <f t="shared" ca="1" si="143"/>
        <v>0</v>
      </c>
      <c r="AP71" s="48">
        <f t="shared" ca="1" si="143"/>
        <v>0</v>
      </c>
      <c r="AQ71" s="48">
        <f t="shared" ca="1" si="143"/>
        <v>0</v>
      </c>
      <c r="AR71" s="48">
        <f t="shared" ca="1" si="143"/>
        <v>0</v>
      </c>
      <c r="AS71" s="48">
        <f t="shared" ca="1" si="143"/>
        <v>0</v>
      </c>
      <c r="AT71" s="48">
        <f t="shared" ca="1" si="143"/>
        <v>0</v>
      </c>
      <c r="AU71" s="48">
        <f t="shared" ca="1" si="143"/>
        <v>0</v>
      </c>
      <c r="AV71" s="48">
        <f t="shared" ca="1" si="143"/>
        <v>0</v>
      </c>
      <c r="AW71" s="48">
        <f t="shared" ca="1" si="143"/>
        <v>0</v>
      </c>
      <c r="AX71" s="48">
        <f t="shared" ca="1" si="143"/>
        <v>0</v>
      </c>
      <c r="AY71" s="48">
        <f t="shared" ca="1" si="143"/>
        <v>0</v>
      </c>
      <c r="AZ71" s="48">
        <f t="shared" ca="1" si="143"/>
        <v>0</v>
      </c>
      <c r="BA71" s="48">
        <f t="shared" ca="1" si="143"/>
        <v>0</v>
      </c>
      <c r="BB71" s="48">
        <f t="shared" ca="1" si="143"/>
        <v>0</v>
      </c>
      <c r="BC71" s="48">
        <f t="shared" ca="1" si="143"/>
        <v>0</v>
      </c>
      <c r="BD71" s="48">
        <f t="shared" ca="1" si="143"/>
        <v>0</v>
      </c>
    </row>
    <row r="72" spans="1:56" x14ac:dyDescent="0.25">
      <c r="A72">
        <v>70</v>
      </c>
      <c r="B72" s="69">
        <f t="shared" ca="1" si="135"/>
        <v>6</v>
      </c>
      <c r="C72" s="70">
        <f t="shared" ca="1" si="132"/>
        <v>42847</v>
      </c>
      <c r="D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2" s="48">
        <f t="shared" ref="E72:AJ72" ca="1" si="144">MAX(0,D72-(IF(SamplesOrEstimateFlag = "Data", INDEX(Samples,RANDBETWEEN(1, TotalCount), 0), RANDBETWEEN(ThroughputLowEstimate,ThroughputHighEstimate))))</f>
        <v>12</v>
      </c>
      <c r="F72" s="48">
        <f t="shared" ca="1" si="144"/>
        <v>9</v>
      </c>
      <c r="G72" s="48">
        <f t="shared" ca="1" si="144"/>
        <v>9</v>
      </c>
      <c r="H72" s="48">
        <f t="shared" ca="1" si="144"/>
        <v>6</v>
      </c>
      <c r="I72" s="48">
        <f t="shared" ca="1" si="144"/>
        <v>3</v>
      </c>
      <c r="J72" s="48">
        <f t="shared" ca="1" si="144"/>
        <v>0</v>
      </c>
      <c r="K72" s="48">
        <f t="shared" ca="1" si="144"/>
        <v>0</v>
      </c>
      <c r="L72" s="48">
        <f t="shared" ca="1" si="144"/>
        <v>0</v>
      </c>
      <c r="M72" s="48">
        <f t="shared" ca="1" si="144"/>
        <v>0</v>
      </c>
      <c r="N72" s="48">
        <f t="shared" ca="1" si="144"/>
        <v>0</v>
      </c>
      <c r="O72" s="48">
        <f t="shared" ca="1" si="144"/>
        <v>0</v>
      </c>
      <c r="P72" s="48">
        <f t="shared" ca="1" si="144"/>
        <v>0</v>
      </c>
      <c r="Q72" s="48">
        <f t="shared" ca="1" si="144"/>
        <v>0</v>
      </c>
      <c r="R72" s="48">
        <f t="shared" ca="1" si="144"/>
        <v>0</v>
      </c>
      <c r="S72" s="48">
        <f t="shared" ca="1" si="144"/>
        <v>0</v>
      </c>
      <c r="T72" s="48">
        <f t="shared" ca="1" si="144"/>
        <v>0</v>
      </c>
      <c r="U72" s="48">
        <f t="shared" ca="1" si="144"/>
        <v>0</v>
      </c>
      <c r="V72" s="48">
        <f t="shared" ca="1" si="144"/>
        <v>0</v>
      </c>
      <c r="W72" s="48">
        <f t="shared" ca="1" si="144"/>
        <v>0</v>
      </c>
      <c r="X72" s="48">
        <f t="shared" ca="1" si="144"/>
        <v>0</v>
      </c>
      <c r="Y72" s="48">
        <f t="shared" ca="1" si="144"/>
        <v>0</v>
      </c>
      <c r="Z72" s="48">
        <f t="shared" ca="1" si="144"/>
        <v>0</v>
      </c>
      <c r="AA72" s="48">
        <f t="shared" ca="1" si="144"/>
        <v>0</v>
      </c>
      <c r="AB72" s="48">
        <f t="shared" ca="1" si="144"/>
        <v>0</v>
      </c>
      <c r="AC72" s="48">
        <f t="shared" ca="1" si="144"/>
        <v>0</v>
      </c>
      <c r="AD72" s="48">
        <f t="shared" ca="1" si="144"/>
        <v>0</v>
      </c>
      <c r="AE72" s="48">
        <f t="shared" ca="1" si="144"/>
        <v>0</v>
      </c>
      <c r="AF72" s="48">
        <f t="shared" ca="1" si="144"/>
        <v>0</v>
      </c>
      <c r="AG72" s="48">
        <f t="shared" ca="1" si="144"/>
        <v>0</v>
      </c>
      <c r="AH72" s="48">
        <f t="shared" ca="1" si="144"/>
        <v>0</v>
      </c>
      <c r="AI72" s="48">
        <f t="shared" ca="1" si="144"/>
        <v>0</v>
      </c>
      <c r="AJ72" s="48">
        <f t="shared" ca="1" si="144"/>
        <v>0</v>
      </c>
      <c r="AK72" s="48">
        <f t="shared" ref="AK72:BD72" ca="1" si="145">MAX(0,AJ72-(IF(SamplesOrEstimateFlag = "Data", INDEX(Samples,RANDBETWEEN(1, TotalCount), 0), RANDBETWEEN(ThroughputLowEstimate,ThroughputHighEstimate))))</f>
        <v>0</v>
      </c>
      <c r="AL72" s="48">
        <f t="shared" ca="1" si="145"/>
        <v>0</v>
      </c>
      <c r="AM72" s="48">
        <f t="shared" ca="1" si="145"/>
        <v>0</v>
      </c>
      <c r="AN72" s="48">
        <f t="shared" ca="1" si="145"/>
        <v>0</v>
      </c>
      <c r="AO72" s="48">
        <f t="shared" ca="1" si="145"/>
        <v>0</v>
      </c>
      <c r="AP72" s="48">
        <f t="shared" ca="1" si="145"/>
        <v>0</v>
      </c>
      <c r="AQ72" s="48">
        <f t="shared" ca="1" si="145"/>
        <v>0</v>
      </c>
      <c r="AR72" s="48">
        <f t="shared" ca="1" si="145"/>
        <v>0</v>
      </c>
      <c r="AS72" s="48">
        <f t="shared" ca="1" si="145"/>
        <v>0</v>
      </c>
      <c r="AT72" s="48">
        <f t="shared" ca="1" si="145"/>
        <v>0</v>
      </c>
      <c r="AU72" s="48">
        <f t="shared" ca="1" si="145"/>
        <v>0</v>
      </c>
      <c r="AV72" s="48">
        <f t="shared" ca="1" si="145"/>
        <v>0</v>
      </c>
      <c r="AW72" s="48">
        <f t="shared" ca="1" si="145"/>
        <v>0</v>
      </c>
      <c r="AX72" s="48">
        <f t="shared" ca="1" si="145"/>
        <v>0</v>
      </c>
      <c r="AY72" s="48">
        <f t="shared" ca="1" si="145"/>
        <v>0</v>
      </c>
      <c r="AZ72" s="48">
        <f t="shared" ca="1" si="145"/>
        <v>0</v>
      </c>
      <c r="BA72" s="48">
        <f t="shared" ca="1" si="145"/>
        <v>0</v>
      </c>
      <c r="BB72" s="48">
        <f t="shared" ca="1" si="145"/>
        <v>0</v>
      </c>
      <c r="BC72" s="48">
        <f t="shared" ca="1" si="145"/>
        <v>0</v>
      </c>
      <c r="BD72" s="48">
        <f t="shared" ca="1" si="145"/>
        <v>0</v>
      </c>
    </row>
    <row r="73" spans="1:56" x14ac:dyDescent="0.25">
      <c r="A73">
        <v>71</v>
      </c>
      <c r="B73" s="69">
        <f t="shared" ca="1" si="135"/>
        <v>6</v>
      </c>
      <c r="C73" s="70">
        <f t="shared" ca="1" si="132"/>
        <v>42847</v>
      </c>
      <c r="D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73" s="48">
        <f t="shared" ref="E73:AJ73" ca="1" si="146">MAX(0,D73-(IF(SamplesOrEstimateFlag = "Data", INDEX(Samples,RANDBETWEEN(1, TotalCount), 0), RANDBETWEEN(ThroughputLowEstimate,ThroughputHighEstimate))))</f>
        <v>12</v>
      </c>
      <c r="F73" s="48">
        <f t="shared" ca="1" si="146"/>
        <v>9</v>
      </c>
      <c r="G73" s="48">
        <f t="shared" ca="1" si="146"/>
        <v>7</v>
      </c>
      <c r="H73" s="48">
        <f t="shared" ca="1" si="146"/>
        <v>4</v>
      </c>
      <c r="I73" s="48">
        <f t="shared" ca="1" si="146"/>
        <v>1</v>
      </c>
      <c r="J73" s="48">
        <f t="shared" ca="1" si="146"/>
        <v>0</v>
      </c>
      <c r="K73" s="48">
        <f t="shared" ca="1" si="146"/>
        <v>0</v>
      </c>
      <c r="L73" s="48">
        <f t="shared" ca="1" si="146"/>
        <v>0</v>
      </c>
      <c r="M73" s="48">
        <f t="shared" ca="1" si="146"/>
        <v>0</v>
      </c>
      <c r="N73" s="48">
        <f t="shared" ca="1" si="146"/>
        <v>0</v>
      </c>
      <c r="O73" s="48">
        <f t="shared" ca="1" si="146"/>
        <v>0</v>
      </c>
      <c r="P73" s="48">
        <f t="shared" ca="1" si="146"/>
        <v>0</v>
      </c>
      <c r="Q73" s="48">
        <f t="shared" ca="1" si="146"/>
        <v>0</v>
      </c>
      <c r="R73" s="48">
        <f t="shared" ca="1" si="146"/>
        <v>0</v>
      </c>
      <c r="S73" s="48">
        <f t="shared" ca="1" si="146"/>
        <v>0</v>
      </c>
      <c r="T73" s="48">
        <f t="shared" ca="1" si="146"/>
        <v>0</v>
      </c>
      <c r="U73" s="48">
        <f t="shared" ca="1" si="146"/>
        <v>0</v>
      </c>
      <c r="V73" s="48">
        <f t="shared" ca="1" si="146"/>
        <v>0</v>
      </c>
      <c r="W73" s="48">
        <f t="shared" ca="1" si="146"/>
        <v>0</v>
      </c>
      <c r="X73" s="48">
        <f t="shared" ca="1" si="146"/>
        <v>0</v>
      </c>
      <c r="Y73" s="48">
        <f t="shared" ca="1" si="146"/>
        <v>0</v>
      </c>
      <c r="Z73" s="48">
        <f t="shared" ca="1" si="146"/>
        <v>0</v>
      </c>
      <c r="AA73" s="48">
        <f t="shared" ca="1" si="146"/>
        <v>0</v>
      </c>
      <c r="AB73" s="48">
        <f t="shared" ca="1" si="146"/>
        <v>0</v>
      </c>
      <c r="AC73" s="48">
        <f t="shared" ca="1" si="146"/>
        <v>0</v>
      </c>
      <c r="AD73" s="48">
        <f t="shared" ca="1" si="146"/>
        <v>0</v>
      </c>
      <c r="AE73" s="48">
        <f t="shared" ca="1" si="146"/>
        <v>0</v>
      </c>
      <c r="AF73" s="48">
        <f t="shared" ca="1" si="146"/>
        <v>0</v>
      </c>
      <c r="AG73" s="48">
        <f t="shared" ca="1" si="146"/>
        <v>0</v>
      </c>
      <c r="AH73" s="48">
        <f t="shared" ca="1" si="146"/>
        <v>0</v>
      </c>
      <c r="AI73" s="48">
        <f t="shared" ca="1" si="146"/>
        <v>0</v>
      </c>
      <c r="AJ73" s="48">
        <f t="shared" ca="1" si="146"/>
        <v>0</v>
      </c>
      <c r="AK73" s="48">
        <f t="shared" ref="AK73:BD73" ca="1" si="147">MAX(0,AJ73-(IF(SamplesOrEstimateFlag = "Data", INDEX(Samples,RANDBETWEEN(1, TotalCount), 0), RANDBETWEEN(ThroughputLowEstimate,ThroughputHighEstimate))))</f>
        <v>0</v>
      </c>
      <c r="AL73" s="48">
        <f t="shared" ca="1" si="147"/>
        <v>0</v>
      </c>
      <c r="AM73" s="48">
        <f t="shared" ca="1" si="147"/>
        <v>0</v>
      </c>
      <c r="AN73" s="48">
        <f t="shared" ca="1" si="147"/>
        <v>0</v>
      </c>
      <c r="AO73" s="48">
        <f t="shared" ca="1" si="147"/>
        <v>0</v>
      </c>
      <c r="AP73" s="48">
        <f t="shared" ca="1" si="147"/>
        <v>0</v>
      </c>
      <c r="AQ73" s="48">
        <f t="shared" ca="1" si="147"/>
        <v>0</v>
      </c>
      <c r="AR73" s="48">
        <f t="shared" ca="1" si="147"/>
        <v>0</v>
      </c>
      <c r="AS73" s="48">
        <f t="shared" ca="1" si="147"/>
        <v>0</v>
      </c>
      <c r="AT73" s="48">
        <f t="shared" ca="1" si="147"/>
        <v>0</v>
      </c>
      <c r="AU73" s="48">
        <f t="shared" ca="1" si="147"/>
        <v>0</v>
      </c>
      <c r="AV73" s="48">
        <f t="shared" ca="1" si="147"/>
        <v>0</v>
      </c>
      <c r="AW73" s="48">
        <f t="shared" ca="1" si="147"/>
        <v>0</v>
      </c>
      <c r="AX73" s="48">
        <f t="shared" ca="1" si="147"/>
        <v>0</v>
      </c>
      <c r="AY73" s="48">
        <f t="shared" ca="1" si="147"/>
        <v>0</v>
      </c>
      <c r="AZ73" s="48">
        <f t="shared" ca="1" si="147"/>
        <v>0</v>
      </c>
      <c r="BA73" s="48">
        <f t="shared" ca="1" si="147"/>
        <v>0</v>
      </c>
      <c r="BB73" s="48">
        <f t="shared" ca="1" si="147"/>
        <v>0</v>
      </c>
      <c r="BC73" s="48">
        <f t="shared" ca="1" si="147"/>
        <v>0</v>
      </c>
      <c r="BD73" s="48">
        <f t="shared" ca="1" si="147"/>
        <v>0</v>
      </c>
    </row>
    <row r="74" spans="1:56" x14ac:dyDescent="0.25">
      <c r="A74">
        <v>72</v>
      </c>
      <c r="B74" s="69">
        <f t="shared" ca="1" si="135"/>
        <v>8</v>
      </c>
      <c r="C74" s="70">
        <f t="shared" ca="1" si="132"/>
        <v>42861</v>
      </c>
      <c r="D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4" s="48">
        <f t="shared" ref="E74:AJ74" ca="1" si="148">MAX(0,D74-(IF(SamplesOrEstimateFlag = "Data", INDEX(Samples,RANDBETWEEN(1, TotalCount), 0), RANDBETWEEN(ThroughputLowEstimate,ThroughputHighEstimate))))</f>
        <v>10</v>
      </c>
      <c r="F74" s="48">
        <f t="shared" ca="1" si="148"/>
        <v>10</v>
      </c>
      <c r="G74" s="48">
        <f t="shared" ca="1" si="148"/>
        <v>7</v>
      </c>
      <c r="H74" s="48">
        <f t="shared" ca="1" si="148"/>
        <v>7</v>
      </c>
      <c r="I74" s="48">
        <f t="shared" ca="1" si="148"/>
        <v>4</v>
      </c>
      <c r="J74" s="48">
        <f t="shared" ca="1" si="148"/>
        <v>4</v>
      </c>
      <c r="K74" s="48">
        <f t="shared" ca="1" si="148"/>
        <v>2</v>
      </c>
      <c r="L74" s="48">
        <f t="shared" ca="1" si="148"/>
        <v>0</v>
      </c>
      <c r="M74" s="48">
        <f t="shared" ca="1" si="148"/>
        <v>0</v>
      </c>
      <c r="N74" s="48">
        <f t="shared" ca="1" si="148"/>
        <v>0</v>
      </c>
      <c r="O74" s="48">
        <f t="shared" ca="1" si="148"/>
        <v>0</v>
      </c>
      <c r="P74" s="48">
        <f t="shared" ca="1" si="148"/>
        <v>0</v>
      </c>
      <c r="Q74" s="48">
        <f t="shared" ca="1" si="148"/>
        <v>0</v>
      </c>
      <c r="R74" s="48">
        <f t="shared" ca="1" si="148"/>
        <v>0</v>
      </c>
      <c r="S74" s="48">
        <f t="shared" ca="1" si="148"/>
        <v>0</v>
      </c>
      <c r="T74" s="48">
        <f t="shared" ca="1" si="148"/>
        <v>0</v>
      </c>
      <c r="U74" s="48">
        <f t="shared" ca="1" si="148"/>
        <v>0</v>
      </c>
      <c r="V74" s="48">
        <f t="shared" ca="1" si="148"/>
        <v>0</v>
      </c>
      <c r="W74" s="48">
        <f t="shared" ca="1" si="148"/>
        <v>0</v>
      </c>
      <c r="X74" s="48">
        <f t="shared" ca="1" si="148"/>
        <v>0</v>
      </c>
      <c r="Y74" s="48">
        <f t="shared" ca="1" si="148"/>
        <v>0</v>
      </c>
      <c r="Z74" s="48">
        <f t="shared" ca="1" si="148"/>
        <v>0</v>
      </c>
      <c r="AA74" s="48">
        <f t="shared" ca="1" si="148"/>
        <v>0</v>
      </c>
      <c r="AB74" s="48">
        <f t="shared" ca="1" si="148"/>
        <v>0</v>
      </c>
      <c r="AC74" s="48">
        <f t="shared" ca="1" si="148"/>
        <v>0</v>
      </c>
      <c r="AD74" s="48">
        <f t="shared" ca="1" si="148"/>
        <v>0</v>
      </c>
      <c r="AE74" s="48">
        <f t="shared" ca="1" si="148"/>
        <v>0</v>
      </c>
      <c r="AF74" s="48">
        <f t="shared" ca="1" si="148"/>
        <v>0</v>
      </c>
      <c r="AG74" s="48">
        <f t="shared" ca="1" si="148"/>
        <v>0</v>
      </c>
      <c r="AH74" s="48">
        <f t="shared" ca="1" si="148"/>
        <v>0</v>
      </c>
      <c r="AI74" s="48">
        <f t="shared" ca="1" si="148"/>
        <v>0</v>
      </c>
      <c r="AJ74" s="48">
        <f t="shared" ca="1" si="148"/>
        <v>0</v>
      </c>
      <c r="AK74" s="48">
        <f t="shared" ref="AK74:BD74" ca="1" si="149">MAX(0,AJ74-(IF(SamplesOrEstimateFlag = "Data", INDEX(Samples,RANDBETWEEN(1, TotalCount), 0), RANDBETWEEN(ThroughputLowEstimate,ThroughputHighEstimate))))</f>
        <v>0</v>
      </c>
      <c r="AL74" s="48">
        <f t="shared" ca="1" si="149"/>
        <v>0</v>
      </c>
      <c r="AM74" s="48">
        <f t="shared" ca="1" si="149"/>
        <v>0</v>
      </c>
      <c r="AN74" s="48">
        <f t="shared" ca="1" si="149"/>
        <v>0</v>
      </c>
      <c r="AO74" s="48">
        <f t="shared" ca="1" si="149"/>
        <v>0</v>
      </c>
      <c r="AP74" s="48">
        <f t="shared" ca="1" si="149"/>
        <v>0</v>
      </c>
      <c r="AQ74" s="48">
        <f t="shared" ca="1" si="149"/>
        <v>0</v>
      </c>
      <c r="AR74" s="48">
        <f t="shared" ca="1" si="149"/>
        <v>0</v>
      </c>
      <c r="AS74" s="48">
        <f t="shared" ca="1" si="149"/>
        <v>0</v>
      </c>
      <c r="AT74" s="48">
        <f t="shared" ca="1" si="149"/>
        <v>0</v>
      </c>
      <c r="AU74" s="48">
        <f t="shared" ca="1" si="149"/>
        <v>0</v>
      </c>
      <c r="AV74" s="48">
        <f t="shared" ca="1" si="149"/>
        <v>0</v>
      </c>
      <c r="AW74" s="48">
        <f t="shared" ca="1" si="149"/>
        <v>0</v>
      </c>
      <c r="AX74" s="48">
        <f t="shared" ca="1" si="149"/>
        <v>0</v>
      </c>
      <c r="AY74" s="48">
        <f t="shared" ca="1" si="149"/>
        <v>0</v>
      </c>
      <c r="AZ74" s="48">
        <f t="shared" ca="1" si="149"/>
        <v>0</v>
      </c>
      <c r="BA74" s="48">
        <f t="shared" ca="1" si="149"/>
        <v>0</v>
      </c>
      <c r="BB74" s="48">
        <f t="shared" ca="1" si="149"/>
        <v>0</v>
      </c>
      <c r="BC74" s="48">
        <f t="shared" ca="1" si="149"/>
        <v>0</v>
      </c>
      <c r="BD74" s="48">
        <f t="shared" ca="1" si="149"/>
        <v>0</v>
      </c>
    </row>
    <row r="75" spans="1:56" x14ac:dyDescent="0.25">
      <c r="A75">
        <v>73</v>
      </c>
      <c r="B75" s="69">
        <f t="shared" ca="1" si="135"/>
        <v>7</v>
      </c>
      <c r="C75" s="70">
        <f t="shared" ca="1" si="132"/>
        <v>42854</v>
      </c>
      <c r="D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5" s="48">
        <f t="shared" ref="E75:AJ75" ca="1" si="150">MAX(0,D75-(IF(SamplesOrEstimateFlag = "Data", INDEX(Samples,RANDBETWEEN(1, TotalCount), 0), RANDBETWEEN(ThroughputLowEstimate,ThroughputHighEstimate))))</f>
        <v>12</v>
      </c>
      <c r="F75" s="48">
        <f t="shared" ca="1" si="150"/>
        <v>12</v>
      </c>
      <c r="G75" s="48">
        <f t="shared" ca="1" si="150"/>
        <v>9</v>
      </c>
      <c r="H75" s="48">
        <f t="shared" ca="1" si="150"/>
        <v>7</v>
      </c>
      <c r="I75" s="48">
        <f t="shared" ca="1" si="150"/>
        <v>5</v>
      </c>
      <c r="J75" s="48">
        <f t="shared" ca="1" si="150"/>
        <v>2</v>
      </c>
      <c r="K75" s="48">
        <f t="shared" ca="1" si="150"/>
        <v>0</v>
      </c>
      <c r="L75" s="48">
        <f t="shared" ca="1" si="150"/>
        <v>0</v>
      </c>
      <c r="M75" s="48">
        <f t="shared" ca="1" si="150"/>
        <v>0</v>
      </c>
      <c r="N75" s="48">
        <f t="shared" ca="1" si="150"/>
        <v>0</v>
      </c>
      <c r="O75" s="48">
        <f t="shared" ca="1" si="150"/>
        <v>0</v>
      </c>
      <c r="P75" s="48">
        <f t="shared" ca="1" si="150"/>
        <v>0</v>
      </c>
      <c r="Q75" s="48">
        <f t="shared" ca="1" si="150"/>
        <v>0</v>
      </c>
      <c r="R75" s="48">
        <f t="shared" ca="1" si="150"/>
        <v>0</v>
      </c>
      <c r="S75" s="48">
        <f t="shared" ca="1" si="150"/>
        <v>0</v>
      </c>
      <c r="T75" s="48">
        <f t="shared" ca="1" si="150"/>
        <v>0</v>
      </c>
      <c r="U75" s="48">
        <f t="shared" ca="1" si="150"/>
        <v>0</v>
      </c>
      <c r="V75" s="48">
        <f t="shared" ca="1" si="150"/>
        <v>0</v>
      </c>
      <c r="W75" s="48">
        <f t="shared" ca="1" si="150"/>
        <v>0</v>
      </c>
      <c r="X75" s="48">
        <f t="shared" ca="1" si="150"/>
        <v>0</v>
      </c>
      <c r="Y75" s="48">
        <f t="shared" ca="1" si="150"/>
        <v>0</v>
      </c>
      <c r="Z75" s="48">
        <f t="shared" ca="1" si="150"/>
        <v>0</v>
      </c>
      <c r="AA75" s="48">
        <f t="shared" ca="1" si="150"/>
        <v>0</v>
      </c>
      <c r="AB75" s="48">
        <f t="shared" ca="1" si="150"/>
        <v>0</v>
      </c>
      <c r="AC75" s="48">
        <f t="shared" ca="1" si="150"/>
        <v>0</v>
      </c>
      <c r="AD75" s="48">
        <f t="shared" ca="1" si="150"/>
        <v>0</v>
      </c>
      <c r="AE75" s="48">
        <f t="shared" ca="1" si="150"/>
        <v>0</v>
      </c>
      <c r="AF75" s="48">
        <f t="shared" ca="1" si="150"/>
        <v>0</v>
      </c>
      <c r="AG75" s="48">
        <f t="shared" ca="1" si="150"/>
        <v>0</v>
      </c>
      <c r="AH75" s="48">
        <f t="shared" ca="1" si="150"/>
        <v>0</v>
      </c>
      <c r="AI75" s="48">
        <f t="shared" ca="1" si="150"/>
        <v>0</v>
      </c>
      <c r="AJ75" s="48">
        <f t="shared" ca="1" si="150"/>
        <v>0</v>
      </c>
      <c r="AK75" s="48">
        <f t="shared" ref="AK75:BD75" ca="1" si="151">MAX(0,AJ75-(IF(SamplesOrEstimateFlag = "Data", INDEX(Samples,RANDBETWEEN(1, TotalCount), 0), RANDBETWEEN(ThroughputLowEstimate,ThroughputHighEstimate))))</f>
        <v>0</v>
      </c>
      <c r="AL75" s="48">
        <f t="shared" ca="1" si="151"/>
        <v>0</v>
      </c>
      <c r="AM75" s="48">
        <f t="shared" ca="1" si="151"/>
        <v>0</v>
      </c>
      <c r="AN75" s="48">
        <f t="shared" ca="1" si="151"/>
        <v>0</v>
      </c>
      <c r="AO75" s="48">
        <f t="shared" ca="1" si="151"/>
        <v>0</v>
      </c>
      <c r="AP75" s="48">
        <f t="shared" ca="1" si="151"/>
        <v>0</v>
      </c>
      <c r="AQ75" s="48">
        <f t="shared" ca="1" si="151"/>
        <v>0</v>
      </c>
      <c r="AR75" s="48">
        <f t="shared" ca="1" si="151"/>
        <v>0</v>
      </c>
      <c r="AS75" s="48">
        <f t="shared" ca="1" si="151"/>
        <v>0</v>
      </c>
      <c r="AT75" s="48">
        <f t="shared" ca="1" si="151"/>
        <v>0</v>
      </c>
      <c r="AU75" s="48">
        <f t="shared" ca="1" si="151"/>
        <v>0</v>
      </c>
      <c r="AV75" s="48">
        <f t="shared" ca="1" si="151"/>
        <v>0</v>
      </c>
      <c r="AW75" s="48">
        <f t="shared" ca="1" si="151"/>
        <v>0</v>
      </c>
      <c r="AX75" s="48">
        <f t="shared" ca="1" si="151"/>
        <v>0</v>
      </c>
      <c r="AY75" s="48">
        <f t="shared" ca="1" si="151"/>
        <v>0</v>
      </c>
      <c r="AZ75" s="48">
        <f t="shared" ca="1" si="151"/>
        <v>0</v>
      </c>
      <c r="BA75" s="48">
        <f t="shared" ca="1" si="151"/>
        <v>0</v>
      </c>
      <c r="BB75" s="48">
        <f t="shared" ca="1" si="151"/>
        <v>0</v>
      </c>
      <c r="BC75" s="48">
        <f t="shared" ca="1" si="151"/>
        <v>0</v>
      </c>
      <c r="BD75" s="48">
        <f t="shared" ca="1" si="151"/>
        <v>0</v>
      </c>
    </row>
    <row r="76" spans="1:56" x14ac:dyDescent="0.25">
      <c r="A76">
        <v>74</v>
      </c>
      <c r="B76" s="69">
        <f t="shared" ca="1" si="135"/>
        <v>8</v>
      </c>
      <c r="C76" s="70">
        <f t="shared" ca="1" si="132"/>
        <v>42861</v>
      </c>
      <c r="D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6" s="48">
        <f t="shared" ref="E76:AJ76" ca="1" si="152">MAX(0,D76-(IF(SamplesOrEstimateFlag = "Data", INDEX(Samples,RANDBETWEEN(1, TotalCount), 0), RANDBETWEEN(ThroughputLowEstimate,ThroughputHighEstimate))))</f>
        <v>10</v>
      </c>
      <c r="F76" s="48">
        <f t="shared" ca="1" si="152"/>
        <v>10</v>
      </c>
      <c r="G76" s="48">
        <f t="shared" ca="1" si="152"/>
        <v>10</v>
      </c>
      <c r="H76" s="48">
        <f t="shared" ca="1" si="152"/>
        <v>7</v>
      </c>
      <c r="I76" s="48">
        <f t="shared" ca="1" si="152"/>
        <v>7</v>
      </c>
      <c r="J76" s="48">
        <f t="shared" ca="1" si="152"/>
        <v>4</v>
      </c>
      <c r="K76" s="48">
        <f t="shared" ca="1" si="152"/>
        <v>2</v>
      </c>
      <c r="L76" s="48">
        <f t="shared" ca="1" si="152"/>
        <v>0</v>
      </c>
      <c r="M76" s="48">
        <f t="shared" ca="1" si="152"/>
        <v>0</v>
      </c>
      <c r="N76" s="48">
        <f t="shared" ca="1" si="152"/>
        <v>0</v>
      </c>
      <c r="O76" s="48">
        <f t="shared" ca="1" si="152"/>
        <v>0</v>
      </c>
      <c r="P76" s="48">
        <f t="shared" ca="1" si="152"/>
        <v>0</v>
      </c>
      <c r="Q76" s="48">
        <f t="shared" ca="1" si="152"/>
        <v>0</v>
      </c>
      <c r="R76" s="48">
        <f t="shared" ca="1" si="152"/>
        <v>0</v>
      </c>
      <c r="S76" s="48">
        <f t="shared" ca="1" si="152"/>
        <v>0</v>
      </c>
      <c r="T76" s="48">
        <f t="shared" ca="1" si="152"/>
        <v>0</v>
      </c>
      <c r="U76" s="48">
        <f t="shared" ca="1" si="152"/>
        <v>0</v>
      </c>
      <c r="V76" s="48">
        <f t="shared" ca="1" si="152"/>
        <v>0</v>
      </c>
      <c r="W76" s="48">
        <f t="shared" ca="1" si="152"/>
        <v>0</v>
      </c>
      <c r="X76" s="48">
        <f t="shared" ca="1" si="152"/>
        <v>0</v>
      </c>
      <c r="Y76" s="48">
        <f t="shared" ca="1" si="152"/>
        <v>0</v>
      </c>
      <c r="Z76" s="48">
        <f t="shared" ca="1" si="152"/>
        <v>0</v>
      </c>
      <c r="AA76" s="48">
        <f t="shared" ca="1" si="152"/>
        <v>0</v>
      </c>
      <c r="AB76" s="48">
        <f t="shared" ca="1" si="152"/>
        <v>0</v>
      </c>
      <c r="AC76" s="48">
        <f t="shared" ca="1" si="152"/>
        <v>0</v>
      </c>
      <c r="AD76" s="48">
        <f t="shared" ca="1" si="152"/>
        <v>0</v>
      </c>
      <c r="AE76" s="48">
        <f t="shared" ca="1" si="152"/>
        <v>0</v>
      </c>
      <c r="AF76" s="48">
        <f t="shared" ca="1" si="152"/>
        <v>0</v>
      </c>
      <c r="AG76" s="48">
        <f t="shared" ca="1" si="152"/>
        <v>0</v>
      </c>
      <c r="AH76" s="48">
        <f t="shared" ca="1" si="152"/>
        <v>0</v>
      </c>
      <c r="AI76" s="48">
        <f t="shared" ca="1" si="152"/>
        <v>0</v>
      </c>
      <c r="AJ76" s="48">
        <f t="shared" ca="1" si="152"/>
        <v>0</v>
      </c>
      <c r="AK76" s="48">
        <f t="shared" ref="AK76:BD76" ca="1" si="153">MAX(0,AJ76-(IF(SamplesOrEstimateFlag = "Data", INDEX(Samples,RANDBETWEEN(1, TotalCount), 0), RANDBETWEEN(ThroughputLowEstimate,ThroughputHighEstimate))))</f>
        <v>0</v>
      </c>
      <c r="AL76" s="48">
        <f t="shared" ca="1" si="153"/>
        <v>0</v>
      </c>
      <c r="AM76" s="48">
        <f t="shared" ca="1" si="153"/>
        <v>0</v>
      </c>
      <c r="AN76" s="48">
        <f t="shared" ca="1" si="153"/>
        <v>0</v>
      </c>
      <c r="AO76" s="48">
        <f t="shared" ca="1" si="153"/>
        <v>0</v>
      </c>
      <c r="AP76" s="48">
        <f t="shared" ca="1" si="153"/>
        <v>0</v>
      </c>
      <c r="AQ76" s="48">
        <f t="shared" ca="1" si="153"/>
        <v>0</v>
      </c>
      <c r="AR76" s="48">
        <f t="shared" ca="1" si="153"/>
        <v>0</v>
      </c>
      <c r="AS76" s="48">
        <f t="shared" ca="1" si="153"/>
        <v>0</v>
      </c>
      <c r="AT76" s="48">
        <f t="shared" ca="1" si="153"/>
        <v>0</v>
      </c>
      <c r="AU76" s="48">
        <f t="shared" ca="1" si="153"/>
        <v>0</v>
      </c>
      <c r="AV76" s="48">
        <f t="shared" ca="1" si="153"/>
        <v>0</v>
      </c>
      <c r="AW76" s="48">
        <f t="shared" ca="1" si="153"/>
        <v>0</v>
      </c>
      <c r="AX76" s="48">
        <f t="shared" ca="1" si="153"/>
        <v>0</v>
      </c>
      <c r="AY76" s="48">
        <f t="shared" ca="1" si="153"/>
        <v>0</v>
      </c>
      <c r="AZ76" s="48">
        <f t="shared" ca="1" si="153"/>
        <v>0</v>
      </c>
      <c r="BA76" s="48">
        <f t="shared" ca="1" si="153"/>
        <v>0</v>
      </c>
      <c r="BB76" s="48">
        <f t="shared" ca="1" si="153"/>
        <v>0</v>
      </c>
      <c r="BC76" s="48">
        <f t="shared" ca="1" si="153"/>
        <v>0</v>
      </c>
      <c r="BD76" s="48">
        <f t="shared" ca="1" si="153"/>
        <v>0</v>
      </c>
    </row>
    <row r="77" spans="1:56" x14ac:dyDescent="0.25">
      <c r="A77">
        <v>75</v>
      </c>
      <c r="B77" s="69">
        <f t="shared" ca="1" si="135"/>
        <v>6</v>
      </c>
      <c r="C77" s="70">
        <f t="shared" ca="1" si="132"/>
        <v>42847</v>
      </c>
      <c r="D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77" s="48">
        <f t="shared" ref="E77:AJ77" ca="1" si="154">MAX(0,D77-(IF(SamplesOrEstimateFlag = "Data", INDEX(Samples,RANDBETWEEN(1, TotalCount), 0), RANDBETWEEN(ThroughputLowEstimate,ThroughputHighEstimate))))</f>
        <v>9</v>
      </c>
      <c r="F77" s="48">
        <f t="shared" ca="1" si="154"/>
        <v>6</v>
      </c>
      <c r="G77" s="48">
        <f t="shared" ca="1" si="154"/>
        <v>4</v>
      </c>
      <c r="H77" s="48">
        <f t="shared" ca="1" si="154"/>
        <v>4</v>
      </c>
      <c r="I77" s="48">
        <f t="shared" ca="1" si="154"/>
        <v>2</v>
      </c>
      <c r="J77" s="48">
        <f t="shared" ca="1" si="154"/>
        <v>0</v>
      </c>
      <c r="K77" s="48">
        <f t="shared" ca="1" si="154"/>
        <v>0</v>
      </c>
      <c r="L77" s="48">
        <f t="shared" ca="1" si="154"/>
        <v>0</v>
      </c>
      <c r="M77" s="48">
        <f t="shared" ca="1" si="154"/>
        <v>0</v>
      </c>
      <c r="N77" s="48">
        <f t="shared" ca="1" si="154"/>
        <v>0</v>
      </c>
      <c r="O77" s="48">
        <f t="shared" ca="1" si="154"/>
        <v>0</v>
      </c>
      <c r="P77" s="48">
        <f t="shared" ca="1" si="154"/>
        <v>0</v>
      </c>
      <c r="Q77" s="48">
        <f t="shared" ca="1" si="154"/>
        <v>0</v>
      </c>
      <c r="R77" s="48">
        <f t="shared" ca="1" si="154"/>
        <v>0</v>
      </c>
      <c r="S77" s="48">
        <f t="shared" ca="1" si="154"/>
        <v>0</v>
      </c>
      <c r="T77" s="48">
        <f t="shared" ca="1" si="154"/>
        <v>0</v>
      </c>
      <c r="U77" s="48">
        <f t="shared" ca="1" si="154"/>
        <v>0</v>
      </c>
      <c r="V77" s="48">
        <f t="shared" ca="1" si="154"/>
        <v>0</v>
      </c>
      <c r="W77" s="48">
        <f t="shared" ca="1" si="154"/>
        <v>0</v>
      </c>
      <c r="X77" s="48">
        <f t="shared" ca="1" si="154"/>
        <v>0</v>
      </c>
      <c r="Y77" s="48">
        <f t="shared" ca="1" si="154"/>
        <v>0</v>
      </c>
      <c r="Z77" s="48">
        <f t="shared" ca="1" si="154"/>
        <v>0</v>
      </c>
      <c r="AA77" s="48">
        <f t="shared" ca="1" si="154"/>
        <v>0</v>
      </c>
      <c r="AB77" s="48">
        <f t="shared" ca="1" si="154"/>
        <v>0</v>
      </c>
      <c r="AC77" s="48">
        <f t="shared" ca="1" si="154"/>
        <v>0</v>
      </c>
      <c r="AD77" s="48">
        <f t="shared" ca="1" si="154"/>
        <v>0</v>
      </c>
      <c r="AE77" s="48">
        <f t="shared" ca="1" si="154"/>
        <v>0</v>
      </c>
      <c r="AF77" s="48">
        <f t="shared" ca="1" si="154"/>
        <v>0</v>
      </c>
      <c r="AG77" s="48">
        <f t="shared" ca="1" si="154"/>
        <v>0</v>
      </c>
      <c r="AH77" s="48">
        <f t="shared" ca="1" si="154"/>
        <v>0</v>
      </c>
      <c r="AI77" s="48">
        <f t="shared" ca="1" si="154"/>
        <v>0</v>
      </c>
      <c r="AJ77" s="48">
        <f t="shared" ca="1" si="154"/>
        <v>0</v>
      </c>
      <c r="AK77" s="48">
        <f t="shared" ref="AK77:BD77" ca="1" si="155">MAX(0,AJ77-(IF(SamplesOrEstimateFlag = "Data", INDEX(Samples,RANDBETWEEN(1, TotalCount), 0), RANDBETWEEN(ThroughputLowEstimate,ThroughputHighEstimate))))</f>
        <v>0</v>
      </c>
      <c r="AL77" s="48">
        <f t="shared" ca="1" si="155"/>
        <v>0</v>
      </c>
      <c r="AM77" s="48">
        <f t="shared" ca="1" si="155"/>
        <v>0</v>
      </c>
      <c r="AN77" s="48">
        <f t="shared" ca="1" si="155"/>
        <v>0</v>
      </c>
      <c r="AO77" s="48">
        <f t="shared" ca="1" si="155"/>
        <v>0</v>
      </c>
      <c r="AP77" s="48">
        <f t="shared" ca="1" si="155"/>
        <v>0</v>
      </c>
      <c r="AQ77" s="48">
        <f t="shared" ca="1" si="155"/>
        <v>0</v>
      </c>
      <c r="AR77" s="48">
        <f t="shared" ca="1" si="155"/>
        <v>0</v>
      </c>
      <c r="AS77" s="48">
        <f t="shared" ca="1" si="155"/>
        <v>0</v>
      </c>
      <c r="AT77" s="48">
        <f t="shared" ca="1" si="155"/>
        <v>0</v>
      </c>
      <c r="AU77" s="48">
        <f t="shared" ca="1" si="155"/>
        <v>0</v>
      </c>
      <c r="AV77" s="48">
        <f t="shared" ca="1" si="155"/>
        <v>0</v>
      </c>
      <c r="AW77" s="48">
        <f t="shared" ca="1" si="155"/>
        <v>0</v>
      </c>
      <c r="AX77" s="48">
        <f t="shared" ca="1" si="155"/>
        <v>0</v>
      </c>
      <c r="AY77" s="48">
        <f t="shared" ca="1" si="155"/>
        <v>0</v>
      </c>
      <c r="AZ77" s="48">
        <f t="shared" ca="1" si="155"/>
        <v>0</v>
      </c>
      <c r="BA77" s="48">
        <f t="shared" ca="1" si="155"/>
        <v>0</v>
      </c>
      <c r="BB77" s="48">
        <f t="shared" ca="1" si="155"/>
        <v>0</v>
      </c>
      <c r="BC77" s="48">
        <f t="shared" ca="1" si="155"/>
        <v>0</v>
      </c>
      <c r="BD77" s="48">
        <f t="shared" ca="1" si="155"/>
        <v>0</v>
      </c>
    </row>
    <row r="78" spans="1:56" x14ac:dyDescent="0.25">
      <c r="A78">
        <v>76</v>
      </c>
      <c r="B78" s="69">
        <f t="shared" ca="1" si="135"/>
        <v>5</v>
      </c>
      <c r="C78" s="70">
        <f t="shared" ca="1" si="132"/>
        <v>42840</v>
      </c>
      <c r="D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8" s="48">
        <f t="shared" ref="E78:AJ78" ca="1" si="156">MAX(0,D78-(IF(SamplesOrEstimateFlag = "Data", INDEX(Samples,RANDBETWEEN(1, TotalCount), 0), RANDBETWEEN(ThroughputLowEstimate,ThroughputHighEstimate))))</f>
        <v>7</v>
      </c>
      <c r="F78" s="48">
        <f t="shared" ca="1" si="156"/>
        <v>4</v>
      </c>
      <c r="G78" s="48">
        <f t="shared" ca="1" si="156"/>
        <v>4</v>
      </c>
      <c r="H78" s="48">
        <f t="shared" ca="1" si="156"/>
        <v>2</v>
      </c>
      <c r="I78" s="48">
        <f t="shared" ca="1" si="156"/>
        <v>0</v>
      </c>
      <c r="J78" s="48">
        <f t="shared" ca="1" si="156"/>
        <v>0</v>
      </c>
      <c r="K78" s="48">
        <f t="shared" ca="1" si="156"/>
        <v>0</v>
      </c>
      <c r="L78" s="48">
        <f t="shared" ca="1" si="156"/>
        <v>0</v>
      </c>
      <c r="M78" s="48">
        <f t="shared" ca="1" si="156"/>
        <v>0</v>
      </c>
      <c r="N78" s="48">
        <f t="shared" ca="1" si="156"/>
        <v>0</v>
      </c>
      <c r="O78" s="48">
        <f t="shared" ca="1" si="156"/>
        <v>0</v>
      </c>
      <c r="P78" s="48">
        <f t="shared" ca="1" si="156"/>
        <v>0</v>
      </c>
      <c r="Q78" s="48">
        <f t="shared" ca="1" si="156"/>
        <v>0</v>
      </c>
      <c r="R78" s="48">
        <f t="shared" ca="1" si="156"/>
        <v>0</v>
      </c>
      <c r="S78" s="48">
        <f t="shared" ca="1" si="156"/>
        <v>0</v>
      </c>
      <c r="T78" s="48">
        <f t="shared" ca="1" si="156"/>
        <v>0</v>
      </c>
      <c r="U78" s="48">
        <f t="shared" ca="1" si="156"/>
        <v>0</v>
      </c>
      <c r="V78" s="48">
        <f t="shared" ca="1" si="156"/>
        <v>0</v>
      </c>
      <c r="W78" s="48">
        <f t="shared" ca="1" si="156"/>
        <v>0</v>
      </c>
      <c r="X78" s="48">
        <f t="shared" ca="1" si="156"/>
        <v>0</v>
      </c>
      <c r="Y78" s="48">
        <f t="shared" ca="1" si="156"/>
        <v>0</v>
      </c>
      <c r="Z78" s="48">
        <f t="shared" ca="1" si="156"/>
        <v>0</v>
      </c>
      <c r="AA78" s="48">
        <f t="shared" ca="1" si="156"/>
        <v>0</v>
      </c>
      <c r="AB78" s="48">
        <f t="shared" ca="1" si="156"/>
        <v>0</v>
      </c>
      <c r="AC78" s="48">
        <f t="shared" ca="1" si="156"/>
        <v>0</v>
      </c>
      <c r="AD78" s="48">
        <f t="shared" ca="1" si="156"/>
        <v>0</v>
      </c>
      <c r="AE78" s="48">
        <f t="shared" ca="1" si="156"/>
        <v>0</v>
      </c>
      <c r="AF78" s="48">
        <f t="shared" ca="1" si="156"/>
        <v>0</v>
      </c>
      <c r="AG78" s="48">
        <f t="shared" ca="1" si="156"/>
        <v>0</v>
      </c>
      <c r="AH78" s="48">
        <f t="shared" ca="1" si="156"/>
        <v>0</v>
      </c>
      <c r="AI78" s="48">
        <f t="shared" ca="1" si="156"/>
        <v>0</v>
      </c>
      <c r="AJ78" s="48">
        <f t="shared" ca="1" si="156"/>
        <v>0</v>
      </c>
      <c r="AK78" s="48">
        <f t="shared" ref="AK78:BD78" ca="1" si="157">MAX(0,AJ78-(IF(SamplesOrEstimateFlag = "Data", INDEX(Samples,RANDBETWEEN(1, TotalCount), 0), RANDBETWEEN(ThroughputLowEstimate,ThroughputHighEstimate))))</f>
        <v>0</v>
      </c>
      <c r="AL78" s="48">
        <f t="shared" ca="1" si="157"/>
        <v>0</v>
      </c>
      <c r="AM78" s="48">
        <f t="shared" ca="1" si="157"/>
        <v>0</v>
      </c>
      <c r="AN78" s="48">
        <f t="shared" ca="1" si="157"/>
        <v>0</v>
      </c>
      <c r="AO78" s="48">
        <f t="shared" ca="1" si="157"/>
        <v>0</v>
      </c>
      <c r="AP78" s="48">
        <f t="shared" ca="1" si="157"/>
        <v>0</v>
      </c>
      <c r="AQ78" s="48">
        <f t="shared" ca="1" si="157"/>
        <v>0</v>
      </c>
      <c r="AR78" s="48">
        <f t="shared" ca="1" si="157"/>
        <v>0</v>
      </c>
      <c r="AS78" s="48">
        <f t="shared" ca="1" si="157"/>
        <v>0</v>
      </c>
      <c r="AT78" s="48">
        <f t="shared" ca="1" si="157"/>
        <v>0</v>
      </c>
      <c r="AU78" s="48">
        <f t="shared" ca="1" si="157"/>
        <v>0</v>
      </c>
      <c r="AV78" s="48">
        <f t="shared" ca="1" si="157"/>
        <v>0</v>
      </c>
      <c r="AW78" s="48">
        <f t="shared" ca="1" si="157"/>
        <v>0</v>
      </c>
      <c r="AX78" s="48">
        <f t="shared" ca="1" si="157"/>
        <v>0</v>
      </c>
      <c r="AY78" s="48">
        <f t="shared" ca="1" si="157"/>
        <v>0</v>
      </c>
      <c r="AZ78" s="48">
        <f t="shared" ca="1" si="157"/>
        <v>0</v>
      </c>
      <c r="BA78" s="48">
        <f t="shared" ca="1" si="157"/>
        <v>0</v>
      </c>
      <c r="BB78" s="48">
        <f t="shared" ca="1" si="157"/>
        <v>0</v>
      </c>
      <c r="BC78" s="48">
        <f t="shared" ca="1" si="157"/>
        <v>0</v>
      </c>
      <c r="BD78" s="48">
        <f t="shared" ca="1" si="157"/>
        <v>0</v>
      </c>
    </row>
    <row r="79" spans="1:56" x14ac:dyDescent="0.25">
      <c r="A79">
        <v>77</v>
      </c>
      <c r="B79" s="69">
        <f t="shared" ca="1" si="135"/>
        <v>6</v>
      </c>
      <c r="C79" s="70">
        <f t="shared" ca="1" si="132"/>
        <v>42847</v>
      </c>
      <c r="D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79" s="48">
        <f t="shared" ref="E79:AJ79" ca="1" si="158">MAX(0,D79-(IF(SamplesOrEstimateFlag = "Data", INDEX(Samples,RANDBETWEEN(1, TotalCount), 0), RANDBETWEEN(ThroughputLowEstimate,ThroughputHighEstimate))))</f>
        <v>9</v>
      </c>
      <c r="F79" s="48">
        <f t="shared" ca="1" si="158"/>
        <v>7</v>
      </c>
      <c r="G79" s="48">
        <f t="shared" ca="1" si="158"/>
        <v>7</v>
      </c>
      <c r="H79" s="48">
        <f t="shared" ca="1" si="158"/>
        <v>4</v>
      </c>
      <c r="I79" s="48">
        <f t="shared" ca="1" si="158"/>
        <v>1</v>
      </c>
      <c r="J79" s="48">
        <f t="shared" ca="1" si="158"/>
        <v>0</v>
      </c>
      <c r="K79" s="48">
        <f t="shared" ca="1" si="158"/>
        <v>0</v>
      </c>
      <c r="L79" s="48">
        <f t="shared" ca="1" si="158"/>
        <v>0</v>
      </c>
      <c r="M79" s="48">
        <f t="shared" ca="1" si="158"/>
        <v>0</v>
      </c>
      <c r="N79" s="48">
        <f t="shared" ca="1" si="158"/>
        <v>0</v>
      </c>
      <c r="O79" s="48">
        <f t="shared" ca="1" si="158"/>
        <v>0</v>
      </c>
      <c r="P79" s="48">
        <f t="shared" ca="1" si="158"/>
        <v>0</v>
      </c>
      <c r="Q79" s="48">
        <f t="shared" ca="1" si="158"/>
        <v>0</v>
      </c>
      <c r="R79" s="48">
        <f t="shared" ca="1" si="158"/>
        <v>0</v>
      </c>
      <c r="S79" s="48">
        <f t="shared" ca="1" si="158"/>
        <v>0</v>
      </c>
      <c r="T79" s="48">
        <f t="shared" ca="1" si="158"/>
        <v>0</v>
      </c>
      <c r="U79" s="48">
        <f t="shared" ca="1" si="158"/>
        <v>0</v>
      </c>
      <c r="V79" s="48">
        <f t="shared" ca="1" si="158"/>
        <v>0</v>
      </c>
      <c r="W79" s="48">
        <f t="shared" ca="1" si="158"/>
        <v>0</v>
      </c>
      <c r="X79" s="48">
        <f t="shared" ca="1" si="158"/>
        <v>0</v>
      </c>
      <c r="Y79" s="48">
        <f t="shared" ca="1" si="158"/>
        <v>0</v>
      </c>
      <c r="Z79" s="48">
        <f t="shared" ca="1" si="158"/>
        <v>0</v>
      </c>
      <c r="AA79" s="48">
        <f t="shared" ca="1" si="158"/>
        <v>0</v>
      </c>
      <c r="AB79" s="48">
        <f t="shared" ca="1" si="158"/>
        <v>0</v>
      </c>
      <c r="AC79" s="48">
        <f t="shared" ca="1" si="158"/>
        <v>0</v>
      </c>
      <c r="AD79" s="48">
        <f t="shared" ca="1" si="158"/>
        <v>0</v>
      </c>
      <c r="AE79" s="48">
        <f t="shared" ca="1" si="158"/>
        <v>0</v>
      </c>
      <c r="AF79" s="48">
        <f t="shared" ca="1" si="158"/>
        <v>0</v>
      </c>
      <c r="AG79" s="48">
        <f t="shared" ca="1" si="158"/>
        <v>0</v>
      </c>
      <c r="AH79" s="48">
        <f t="shared" ca="1" si="158"/>
        <v>0</v>
      </c>
      <c r="AI79" s="48">
        <f t="shared" ca="1" si="158"/>
        <v>0</v>
      </c>
      <c r="AJ79" s="48">
        <f t="shared" ca="1" si="158"/>
        <v>0</v>
      </c>
      <c r="AK79" s="48">
        <f t="shared" ref="AK79:BD79" ca="1" si="159">MAX(0,AJ79-(IF(SamplesOrEstimateFlag = "Data", INDEX(Samples,RANDBETWEEN(1, TotalCount), 0), RANDBETWEEN(ThroughputLowEstimate,ThroughputHighEstimate))))</f>
        <v>0</v>
      </c>
      <c r="AL79" s="48">
        <f t="shared" ca="1" si="159"/>
        <v>0</v>
      </c>
      <c r="AM79" s="48">
        <f t="shared" ca="1" si="159"/>
        <v>0</v>
      </c>
      <c r="AN79" s="48">
        <f t="shared" ca="1" si="159"/>
        <v>0</v>
      </c>
      <c r="AO79" s="48">
        <f t="shared" ca="1" si="159"/>
        <v>0</v>
      </c>
      <c r="AP79" s="48">
        <f t="shared" ca="1" si="159"/>
        <v>0</v>
      </c>
      <c r="AQ79" s="48">
        <f t="shared" ca="1" si="159"/>
        <v>0</v>
      </c>
      <c r="AR79" s="48">
        <f t="shared" ca="1" si="159"/>
        <v>0</v>
      </c>
      <c r="AS79" s="48">
        <f t="shared" ca="1" si="159"/>
        <v>0</v>
      </c>
      <c r="AT79" s="48">
        <f t="shared" ca="1" si="159"/>
        <v>0</v>
      </c>
      <c r="AU79" s="48">
        <f t="shared" ca="1" si="159"/>
        <v>0</v>
      </c>
      <c r="AV79" s="48">
        <f t="shared" ca="1" si="159"/>
        <v>0</v>
      </c>
      <c r="AW79" s="48">
        <f t="shared" ca="1" si="159"/>
        <v>0</v>
      </c>
      <c r="AX79" s="48">
        <f t="shared" ca="1" si="159"/>
        <v>0</v>
      </c>
      <c r="AY79" s="48">
        <f t="shared" ca="1" si="159"/>
        <v>0</v>
      </c>
      <c r="AZ79" s="48">
        <f t="shared" ca="1" si="159"/>
        <v>0</v>
      </c>
      <c r="BA79" s="48">
        <f t="shared" ca="1" si="159"/>
        <v>0</v>
      </c>
      <c r="BB79" s="48">
        <f t="shared" ca="1" si="159"/>
        <v>0</v>
      </c>
      <c r="BC79" s="48">
        <f t="shared" ca="1" si="159"/>
        <v>0</v>
      </c>
      <c r="BD79" s="48">
        <f t="shared" ca="1" si="159"/>
        <v>0</v>
      </c>
    </row>
    <row r="80" spans="1:56" x14ac:dyDescent="0.25">
      <c r="A80">
        <v>78</v>
      </c>
      <c r="B80" s="69">
        <f t="shared" ca="1" si="135"/>
        <v>12</v>
      </c>
      <c r="C80" s="70">
        <f t="shared" ca="1" si="132"/>
        <v>42889</v>
      </c>
      <c r="D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80" s="48">
        <f t="shared" ref="E80:AJ80" ca="1" si="160">MAX(0,D80-(IF(SamplesOrEstimateFlag = "Data", INDEX(Samples,RANDBETWEEN(1, TotalCount), 0), RANDBETWEEN(ThroughputLowEstimate,ThroughputHighEstimate))))</f>
        <v>13</v>
      </c>
      <c r="F80" s="48">
        <f t="shared" ca="1" si="160"/>
        <v>11</v>
      </c>
      <c r="G80" s="48">
        <f t="shared" ca="1" si="160"/>
        <v>11</v>
      </c>
      <c r="H80" s="48">
        <f t="shared" ca="1" si="160"/>
        <v>11</v>
      </c>
      <c r="I80" s="48">
        <f t="shared" ca="1" si="160"/>
        <v>9</v>
      </c>
      <c r="J80" s="48">
        <f t="shared" ca="1" si="160"/>
        <v>9</v>
      </c>
      <c r="K80" s="48">
        <f t="shared" ca="1" si="160"/>
        <v>7</v>
      </c>
      <c r="L80" s="48">
        <f t="shared" ca="1" si="160"/>
        <v>5</v>
      </c>
      <c r="M80" s="48">
        <f t="shared" ca="1" si="160"/>
        <v>2</v>
      </c>
      <c r="N80" s="48">
        <f t="shared" ca="1" si="160"/>
        <v>2</v>
      </c>
      <c r="O80" s="48">
        <f t="shared" ca="1" si="160"/>
        <v>2</v>
      </c>
      <c r="P80" s="48">
        <f t="shared" ca="1" si="160"/>
        <v>0</v>
      </c>
      <c r="Q80" s="48">
        <f t="shared" ca="1" si="160"/>
        <v>0</v>
      </c>
      <c r="R80" s="48">
        <f t="shared" ca="1" si="160"/>
        <v>0</v>
      </c>
      <c r="S80" s="48">
        <f t="shared" ca="1" si="160"/>
        <v>0</v>
      </c>
      <c r="T80" s="48">
        <f t="shared" ca="1" si="160"/>
        <v>0</v>
      </c>
      <c r="U80" s="48">
        <f t="shared" ca="1" si="160"/>
        <v>0</v>
      </c>
      <c r="V80" s="48">
        <f t="shared" ca="1" si="160"/>
        <v>0</v>
      </c>
      <c r="W80" s="48">
        <f t="shared" ca="1" si="160"/>
        <v>0</v>
      </c>
      <c r="X80" s="48">
        <f t="shared" ca="1" si="160"/>
        <v>0</v>
      </c>
      <c r="Y80" s="48">
        <f t="shared" ca="1" si="160"/>
        <v>0</v>
      </c>
      <c r="Z80" s="48">
        <f t="shared" ca="1" si="160"/>
        <v>0</v>
      </c>
      <c r="AA80" s="48">
        <f t="shared" ca="1" si="160"/>
        <v>0</v>
      </c>
      <c r="AB80" s="48">
        <f t="shared" ca="1" si="160"/>
        <v>0</v>
      </c>
      <c r="AC80" s="48">
        <f t="shared" ca="1" si="160"/>
        <v>0</v>
      </c>
      <c r="AD80" s="48">
        <f t="shared" ca="1" si="160"/>
        <v>0</v>
      </c>
      <c r="AE80" s="48">
        <f t="shared" ca="1" si="160"/>
        <v>0</v>
      </c>
      <c r="AF80" s="48">
        <f t="shared" ca="1" si="160"/>
        <v>0</v>
      </c>
      <c r="AG80" s="48">
        <f t="shared" ca="1" si="160"/>
        <v>0</v>
      </c>
      <c r="AH80" s="48">
        <f t="shared" ca="1" si="160"/>
        <v>0</v>
      </c>
      <c r="AI80" s="48">
        <f t="shared" ca="1" si="160"/>
        <v>0</v>
      </c>
      <c r="AJ80" s="48">
        <f t="shared" ca="1" si="160"/>
        <v>0</v>
      </c>
      <c r="AK80" s="48">
        <f t="shared" ref="AK80:BD80" ca="1" si="161">MAX(0,AJ80-(IF(SamplesOrEstimateFlag = "Data", INDEX(Samples,RANDBETWEEN(1, TotalCount), 0), RANDBETWEEN(ThroughputLowEstimate,ThroughputHighEstimate))))</f>
        <v>0</v>
      </c>
      <c r="AL80" s="48">
        <f t="shared" ca="1" si="161"/>
        <v>0</v>
      </c>
      <c r="AM80" s="48">
        <f t="shared" ca="1" si="161"/>
        <v>0</v>
      </c>
      <c r="AN80" s="48">
        <f t="shared" ca="1" si="161"/>
        <v>0</v>
      </c>
      <c r="AO80" s="48">
        <f t="shared" ca="1" si="161"/>
        <v>0</v>
      </c>
      <c r="AP80" s="48">
        <f t="shared" ca="1" si="161"/>
        <v>0</v>
      </c>
      <c r="AQ80" s="48">
        <f t="shared" ca="1" si="161"/>
        <v>0</v>
      </c>
      <c r="AR80" s="48">
        <f t="shared" ca="1" si="161"/>
        <v>0</v>
      </c>
      <c r="AS80" s="48">
        <f t="shared" ca="1" si="161"/>
        <v>0</v>
      </c>
      <c r="AT80" s="48">
        <f t="shared" ca="1" si="161"/>
        <v>0</v>
      </c>
      <c r="AU80" s="48">
        <f t="shared" ca="1" si="161"/>
        <v>0</v>
      </c>
      <c r="AV80" s="48">
        <f t="shared" ca="1" si="161"/>
        <v>0</v>
      </c>
      <c r="AW80" s="48">
        <f t="shared" ca="1" si="161"/>
        <v>0</v>
      </c>
      <c r="AX80" s="48">
        <f t="shared" ca="1" si="161"/>
        <v>0</v>
      </c>
      <c r="AY80" s="48">
        <f t="shared" ca="1" si="161"/>
        <v>0</v>
      </c>
      <c r="AZ80" s="48">
        <f t="shared" ca="1" si="161"/>
        <v>0</v>
      </c>
      <c r="BA80" s="48">
        <f t="shared" ca="1" si="161"/>
        <v>0</v>
      </c>
      <c r="BB80" s="48">
        <f t="shared" ca="1" si="161"/>
        <v>0</v>
      </c>
      <c r="BC80" s="48">
        <f t="shared" ca="1" si="161"/>
        <v>0</v>
      </c>
      <c r="BD80" s="48">
        <f t="shared" ca="1" si="161"/>
        <v>0</v>
      </c>
    </row>
    <row r="81" spans="1:56" x14ac:dyDescent="0.25">
      <c r="A81">
        <v>79</v>
      </c>
      <c r="B81" s="69">
        <f t="shared" ca="1" si="135"/>
        <v>6</v>
      </c>
      <c r="C81" s="70">
        <f t="shared" ca="1" si="132"/>
        <v>42847</v>
      </c>
      <c r="D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1" s="48">
        <f t="shared" ref="E81:AJ81" ca="1" si="162">MAX(0,D81-(IF(SamplesOrEstimateFlag = "Data", INDEX(Samples,RANDBETWEEN(1, TotalCount), 0), RANDBETWEEN(ThroughputLowEstimate,ThroughputHighEstimate))))</f>
        <v>11</v>
      </c>
      <c r="F81" s="48">
        <f t="shared" ca="1" si="162"/>
        <v>8</v>
      </c>
      <c r="G81" s="48">
        <f t="shared" ca="1" si="162"/>
        <v>6</v>
      </c>
      <c r="H81" s="48">
        <f t="shared" ca="1" si="162"/>
        <v>3</v>
      </c>
      <c r="I81" s="48">
        <f t="shared" ca="1" si="162"/>
        <v>3</v>
      </c>
      <c r="J81" s="48">
        <f t="shared" ca="1" si="162"/>
        <v>0</v>
      </c>
      <c r="K81" s="48">
        <f t="shared" ca="1" si="162"/>
        <v>0</v>
      </c>
      <c r="L81" s="48">
        <f t="shared" ca="1" si="162"/>
        <v>0</v>
      </c>
      <c r="M81" s="48">
        <f t="shared" ca="1" si="162"/>
        <v>0</v>
      </c>
      <c r="N81" s="48">
        <f t="shared" ca="1" si="162"/>
        <v>0</v>
      </c>
      <c r="O81" s="48">
        <f t="shared" ca="1" si="162"/>
        <v>0</v>
      </c>
      <c r="P81" s="48">
        <f t="shared" ca="1" si="162"/>
        <v>0</v>
      </c>
      <c r="Q81" s="48">
        <f t="shared" ca="1" si="162"/>
        <v>0</v>
      </c>
      <c r="R81" s="48">
        <f t="shared" ca="1" si="162"/>
        <v>0</v>
      </c>
      <c r="S81" s="48">
        <f t="shared" ca="1" si="162"/>
        <v>0</v>
      </c>
      <c r="T81" s="48">
        <f t="shared" ca="1" si="162"/>
        <v>0</v>
      </c>
      <c r="U81" s="48">
        <f t="shared" ca="1" si="162"/>
        <v>0</v>
      </c>
      <c r="V81" s="48">
        <f t="shared" ca="1" si="162"/>
        <v>0</v>
      </c>
      <c r="W81" s="48">
        <f t="shared" ca="1" si="162"/>
        <v>0</v>
      </c>
      <c r="X81" s="48">
        <f t="shared" ca="1" si="162"/>
        <v>0</v>
      </c>
      <c r="Y81" s="48">
        <f t="shared" ca="1" si="162"/>
        <v>0</v>
      </c>
      <c r="Z81" s="48">
        <f t="shared" ca="1" si="162"/>
        <v>0</v>
      </c>
      <c r="AA81" s="48">
        <f t="shared" ca="1" si="162"/>
        <v>0</v>
      </c>
      <c r="AB81" s="48">
        <f t="shared" ca="1" si="162"/>
        <v>0</v>
      </c>
      <c r="AC81" s="48">
        <f t="shared" ca="1" si="162"/>
        <v>0</v>
      </c>
      <c r="AD81" s="48">
        <f t="shared" ca="1" si="162"/>
        <v>0</v>
      </c>
      <c r="AE81" s="48">
        <f t="shared" ca="1" si="162"/>
        <v>0</v>
      </c>
      <c r="AF81" s="48">
        <f t="shared" ca="1" si="162"/>
        <v>0</v>
      </c>
      <c r="AG81" s="48">
        <f t="shared" ca="1" si="162"/>
        <v>0</v>
      </c>
      <c r="AH81" s="48">
        <f t="shared" ca="1" si="162"/>
        <v>0</v>
      </c>
      <c r="AI81" s="48">
        <f t="shared" ca="1" si="162"/>
        <v>0</v>
      </c>
      <c r="AJ81" s="48">
        <f t="shared" ca="1" si="162"/>
        <v>0</v>
      </c>
      <c r="AK81" s="48">
        <f t="shared" ref="AK81:BD81" ca="1" si="163">MAX(0,AJ81-(IF(SamplesOrEstimateFlag = "Data", INDEX(Samples,RANDBETWEEN(1, TotalCount), 0), RANDBETWEEN(ThroughputLowEstimate,ThroughputHighEstimate))))</f>
        <v>0</v>
      </c>
      <c r="AL81" s="48">
        <f t="shared" ca="1" si="163"/>
        <v>0</v>
      </c>
      <c r="AM81" s="48">
        <f t="shared" ca="1" si="163"/>
        <v>0</v>
      </c>
      <c r="AN81" s="48">
        <f t="shared" ca="1" si="163"/>
        <v>0</v>
      </c>
      <c r="AO81" s="48">
        <f t="shared" ca="1" si="163"/>
        <v>0</v>
      </c>
      <c r="AP81" s="48">
        <f t="shared" ca="1" si="163"/>
        <v>0</v>
      </c>
      <c r="AQ81" s="48">
        <f t="shared" ca="1" si="163"/>
        <v>0</v>
      </c>
      <c r="AR81" s="48">
        <f t="shared" ca="1" si="163"/>
        <v>0</v>
      </c>
      <c r="AS81" s="48">
        <f t="shared" ca="1" si="163"/>
        <v>0</v>
      </c>
      <c r="AT81" s="48">
        <f t="shared" ca="1" si="163"/>
        <v>0</v>
      </c>
      <c r="AU81" s="48">
        <f t="shared" ca="1" si="163"/>
        <v>0</v>
      </c>
      <c r="AV81" s="48">
        <f t="shared" ca="1" si="163"/>
        <v>0</v>
      </c>
      <c r="AW81" s="48">
        <f t="shared" ca="1" si="163"/>
        <v>0</v>
      </c>
      <c r="AX81" s="48">
        <f t="shared" ca="1" si="163"/>
        <v>0</v>
      </c>
      <c r="AY81" s="48">
        <f t="shared" ca="1" si="163"/>
        <v>0</v>
      </c>
      <c r="AZ81" s="48">
        <f t="shared" ca="1" si="163"/>
        <v>0</v>
      </c>
      <c r="BA81" s="48">
        <f t="shared" ca="1" si="163"/>
        <v>0</v>
      </c>
      <c r="BB81" s="48">
        <f t="shared" ca="1" si="163"/>
        <v>0</v>
      </c>
      <c r="BC81" s="48">
        <f t="shared" ca="1" si="163"/>
        <v>0</v>
      </c>
      <c r="BD81" s="48">
        <f t="shared" ca="1" si="163"/>
        <v>0</v>
      </c>
    </row>
    <row r="82" spans="1:56" x14ac:dyDescent="0.25">
      <c r="A82">
        <v>80</v>
      </c>
      <c r="B82" s="69">
        <f t="shared" ca="1" si="135"/>
        <v>4</v>
      </c>
      <c r="C82" s="70">
        <f t="shared" ca="1" si="132"/>
        <v>42833</v>
      </c>
      <c r="D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82" s="48">
        <f t="shared" ref="E82:AJ82" ca="1" si="164">MAX(0,D82-(IF(SamplesOrEstimateFlag = "Data", INDEX(Samples,RANDBETWEEN(1, TotalCount), 0), RANDBETWEEN(ThroughputLowEstimate,ThroughputHighEstimate))))</f>
        <v>7</v>
      </c>
      <c r="F82" s="48">
        <f t="shared" ca="1" si="164"/>
        <v>4</v>
      </c>
      <c r="G82" s="48">
        <f t="shared" ca="1" si="164"/>
        <v>1</v>
      </c>
      <c r="H82" s="48">
        <f t="shared" ca="1" si="164"/>
        <v>0</v>
      </c>
      <c r="I82" s="48">
        <f t="shared" ca="1" si="164"/>
        <v>0</v>
      </c>
      <c r="J82" s="48">
        <f t="shared" ca="1" si="164"/>
        <v>0</v>
      </c>
      <c r="K82" s="48">
        <f t="shared" ca="1" si="164"/>
        <v>0</v>
      </c>
      <c r="L82" s="48">
        <f t="shared" ca="1" si="164"/>
        <v>0</v>
      </c>
      <c r="M82" s="48">
        <f t="shared" ca="1" si="164"/>
        <v>0</v>
      </c>
      <c r="N82" s="48">
        <f t="shared" ca="1" si="164"/>
        <v>0</v>
      </c>
      <c r="O82" s="48">
        <f t="shared" ca="1" si="164"/>
        <v>0</v>
      </c>
      <c r="P82" s="48">
        <f t="shared" ca="1" si="164"/>
        <v>0</v>
      </c>
      <c r="Q82" s="48">
        <f t="shared" ca="1" si="164"/>
        <v>0</v>
      </c>
      <c r="R82" s="48">
        <f t="shared" ca="1" si="164"/>
        <v>0</v>
      </c>
      <c r="S82" s="48">
        <f t="shared" ca="1" si="164"/>
        <v>0</v>
      </c>
      <c r="T82" s="48">
        <f t="shared" ca="1" si="164"/>
        <v>0</v>
      </c>
      <c r="U82" s="48">
        <f t="shared" ca="1" si="164"/>
        <v>0</v>
      </c>
      <c r="V82" s="48">
        <f t="shared" ca="1" si="164"/>
        <v>0</v>
      </c>
      <c r="W82" s="48">
        <f t="shared" ca="1" si="164"/>
        <v>0</v>
      </c>
      <c r="X82" s="48">
        <f t="shared" ca="1" si="164"/>
        <v>0</v>
      </c>
      <c r="Y82" s="48">
        <f t="shared" ca="1" si="164"/>
        <v>0</v>
      </c>
      <c r="Z82" s="48">
        <f t="shared" ca="1" si="164"/>
        <v>0</v>
      </c>
      <c r="AA82" s="48">
        <f t="shared" ca="1" si="164"/>
        <v>0</v>
      </c>
      <c r="AB82" s="48">
        <f t="shared" ca="1" si="164"/>
        <v>0</v>
      </c>
      <c r="AC82" s="48">
        <f t="shared" ca="1" si="164"/>
        <v>0</v>
      </c>
      <c r="AD82" s="48">
        <f t="shared" ca="1" si="164"/>
        <v>0</v>
      </c>
      <c r="AE82" s="48">
        <f t="shared" ca="1" si="164"/>
        <v>0</v>
      </c>
      <c r="AF82" s="48">
        <f t="shared" ca="1" si="164"/>
        <v>0</v>
      </c>
      <c r="AG82" s="48">
        <f t="shared" ca="1" si="164"/>
        <v>0</v>
      </c>
      <c r="AH82" s="48">
        <f t="shared" ca="1" si="164"/>
        <v>0</v>
      </c>
      <c r="AI82" s="48">
        <f t="shared" ca="1" si="164"/>
        <v>0</v>
      </c>
      <c r="AJ82" s="48">
        <f t="shared" ca="1" si="164"/>
        <v>0</v>
      </c>
      <c r="AK82" s="48">
        <f t="shared" ref="AK82:BD82" ca="1" si="165">MAX(0,AJ82-(IF(SamplesOrEstimateFlag = "Data", INDEX(Samples,RANDBETWEEN(1, TotalCount), 0), RANDBETWEEN(ThroughputLowEstimate,ThroughputHighEstimate))))</f>
        <v>0</v>
      </c>
      <c r="AL82" s="48">
        <f t="shared" ca="1" si="165"/>
        <v>0</v>
      </c>
      <c r="AM82" s="48">
        <f t="shared" ca="1" si="165"/>
        <v>0</v>
      </c>
      <c r="AN82" s="48">
        <f t="shared" ca="1" si="165"/>
        <v>0</v>
      </c>
      <c r="AO82" s="48">
        <f t="shared" ca="1" si="165"/>
        <v>0</v>
      </c>
      <c r="AP82" s="48">
        <f t="shared" ca="1" si="165"/>
        <v>0</v>
      </c>
      <c r="AQ82" s="48">
        <f t="shared" ca="1" si="165"/>
        <v>0</v>
      </c>
      <c r="AR82" s="48">
        <f t="shared" ca="1" si="165"/>
        <v>0</v>
      </c>
      <c r="AS82" s="48">
        <f t="shared" ca="1" si="165"/>
        <v>0</v>
      </c>
      <c r="AT82" s="48">
        <f t="shared" ca="1" si="165"/>
        <v>0</v>
      </c>
      <c r="AU82" s="48">
        <f t="shared" ca="1" si="165"/>
        <v>0</v>
      </c>
      <c r="AV82" s="48">
        <f t="shared" ca="1" si="165"/>
        <v>0</v>
      </c>
      <c r="AW82" s="48">
        <f t="shared" ca="1" si="165"/>
        <v>0</v>
      </c>
      <c r="AX82" s="48">
        <f t="shared" ca="1" si="165"/>
        <v>0</v>
      </c>
      <c r="AY82" s="48">
        <f t="shared" ca="1" si="165"/>
        <v>0</v>
      </c>
      <c r="AZ82" s="48">
        <f t="shared" ca="1" si="165"/>
        <v>0</v>
      </c>
      <c r="BA82" s="48">
        <f t="shared" ca="1" si="165"/>
        <v>0</v>
      </c>
      <c r="BB82" s="48">
        <f t="shared" ca="1" si="165"/>
        <v>0</v>
      </c>
      <c r="BC82" s="48">
        <f t="shared" ca="1" si="165"/>
        <v>0</v>
      </c>
      <c r="BD82" s="48">
        <f t="shared" ca="1" si="165"/>
        <v>0</v>
      </c>
    </row>
    <row r="83" spans="1:56" x14ac:dyDescent="0.25">
      <c r="A83">
        <v>81</v>
      </c>
      <c r="B83" s="69">
        <f t="shared" ca="1" si="135"/>
        <v>5</v>
      </c>
      <c r="C83" s="70">
        <f t="shared" ca="1" si="132"/>
        <v>42840</v>
      </c>
      <c r="D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83" s="48">
        <f t="shared" ref="E83:AJ83" ca="1" si="166">MAX(0,D83-(IF(SamplesOrEstimateFlag = "Data", INDEX(Samples,RANDBETWEEN(1, TotalCount), 0), RANDBETWEEN(ThroughputLowEstimate,ThroughputHighEstimate))))</f>
        <v>9</v>
      </c>
      <c r="F83" s="48">
        <f t="shared" ca="1" si="166"/>
        <v>6</v>
      </c>
      <c r="G83" s="48">
        <f t="shared" ca="1" si="166"/>
        <v>4</v>
      </c>
      <c r="H83" s="48">
        <f t="shared" ca="1" si="166"/>
        <v>2</v>
      </c>
      <c r="I83" s="48">
        <f t="shared" ca="1" si="166"/>
        <v>0</v>
      </c>
      <c r="J83" s="48">
        <f t="shared" ca="1" si="166"/>
        <v>0</v>
      </c>
      <c r="K83" s="48">
        <f t="shared" ca="1" si="166"/>
        <v>0</v>
      </c>
      <c r="L83" s="48">
        <f t="shared" ca="1" si="166"/>
        <v>0</v>
      </c>
      <c r="M83" s="48">
        <f t="shared" ca="1" si="166"/>
        <v>0</v>
      </c>
      <c r="N83" s="48">
        <f t="shared" ca="1" si="166"/>
        <v>0</v>
      </c>
      <c r="O83" s="48">
        <f t="shared" ca="1" si="166"/>
        <v>0</v>
      </c>
      <c r="P83" s="48">
        <f t="shared" ca="1" si="166"/>
        <v>0</v>
      </c>
      <c r="Q83" s="48">
        <f t="shared" ca="1" si="166"/>
        <v>0</v>
      </c>
      <c r="R83" s="48">
        <f t="shared" ca="1" si="166"/>
        <v>0</v>
      </c>
      <c r="S83" s="48">
        <f t="shared" ca="1" si="166"/>
        <v>0</v>
      </c>
      <c r="T83" s="48">
        <f t="shared" ca="1" si="166"/>
        <v>0</v>
      </c>
      <c r="U83" s="48">
        <f t="shared" ca="1" si="166"/>
        <v>0</v>
      </c>
      <c r="V83" s="48">
        <f t="shared" ca="1" si="166"/>
        <v>0</v>
      </c>
      <c r="W83" s="48">
        <f t="shared" ca="1" si="166"/>
        <v>0</v>
      </c>
      <c r="X83" s="48">
        <f t="shared" ca="1" si="166"/>
        <v>0</v>
      </c>
      <c r="Y83" s="48">
        <f t="shared" ca="1" si="166"/>
        <v>0</v>
      </c>
      <c r="Z83" s="48">
        <f t="shared" ca="1" si="166"/>
        <v>0</v>
      </c>
      <c r="AA83" s="48">
        <f t="shared" ca="1" si="166"/>
        <v>0</v>
      </c>
      <c r="AB83" s="48">
        <f t="shared" ca="1" si="166"/>
        <v>0</v>
      </c>
      <c r="AC83" s="48">
        <f t="shared" ca="1" si="166"/>
        <v>0</v>
      </c>
      <c r="AD83" s="48">
        <f t="shared" ca="1" si="166"/>
        <v>0</v>
      </c>
      <c r="AE83" s="48">
        <f t="shared" ca="1" si="166"/>
        <v>0</v>
      </c>
      <c r="AF83" s="48">
        <f t="shared" ca="1" si="166"/>
        <v>0</v>
      </c>
      <c r="AG83" s="48">
        <f t="shared" ca="1" si="166"/>
        <v>0</v>
      </c>
      <c r="AH83" s="48">
        <f t="shared" ca="1" si="166"/>
        <v>0</v>
      </c>
      <c r="AI83" s="48">
        <f t="shared" ca="1" si="166"/>
        <v>0</v>
      </c>
      <c r="AJ83" s="48">
        <f t="shared" ca="1" si="166"/>
        <v>0</v>
      </c>
      <c r="AK83" s="48">
        <f t="shared" ref="AK83:BD83" ca="1" si="167">MAX(0,AJ83-(IF(SamplesOrEstimateFlag = "Data", INDEX(Samples,RANDBETWEEN(1, TotalCount), 0), RANDBETWEEN(ThroughputLowEstimate,ThroughputHighEstimate))))</f>
        <v>0</v>
      </c>
      <c r="AL83" s="48">
        <f t="shared" ca="1" si="167"/>
        <v>0</v>
      </c>
      <c r="AM83" s="48">
        <f t="shared" ca="1" si="167"/>
        <v>0</v>
      </c>
      <c r="AN83" s="48">
        <f t="shared" ca="1" si="167"/>
        <v>0</v>
      </c>
      <c r="AO83" s="48">
        <f t="shared" ca="1" si="167"/>
        <v>0</v>
      </c>
      <c r="AP83" s="48">
        <f t="shared" ca="1" si="167"/>
        <v>0</v>
      </c>
      <c r="AQ83" s="48">
        <f t="shared" ca="1" si="167"/>
        <v>0</v>
      </c>
      <c r="AR83" s="48">
        <f t="shared" ca="1" si="167"/>
        <v>0</v>
      </c>
      <c r="AS83" s="48">
        <f t="shared" ca="1" si="167"/>
        <v>0</v>
      </c>
      <c r="AT83" s="48">
        <f t="shared" ca="1" si="167"/>
        <v>0</v>
      </c>
      <c r="AU83" s="48">
        <f t="shared" ca="1" si="167"/>
        <v>0</v>
      </c>
      <c r="AV83" s="48">
        <f t="shared" ca="1" si="167"/>
        <v>0</v>
      </c>
      <c r="AW83" s="48">
        <f t="shared" ca="1" si="167"/>
        <v>0</v>
      </c>
      <c r="AX83" s="48">
        <f t="shared" ca="1" si="167"/>
        <v>0</v>
      </c>
      <c r="AY83" s="48">
        <f t="shared" ca="1" si="167"/>
        <v>0</v>
      </c>
      <c r="AZ83" s="48">
        <f t="shared" ca="1" si="167"/>
        <v>0</v>
      </c>
      <c r="BA83" s="48">
        <f t="shared" ca="1" si="167"/>
        <v>0</v>
      </c>
      <c r="BB83" s="48">
        <f t="shared" ca="1" si="167"/>
        <v>0</v>
      </c>
      <c r="BC83" s="48">
        <f t="shared" ca="1" si="167"/>
        <v>0</v>
      </c>
      <c r="BD83" s="48">
        <f t="shared" ca="1" si="167"/>
        <v>0</v>
      </c>
    </row>
    <row r="84" spans="1:56" x14ac:dyDescent="0.25">
      <c r="A84">
        <v>82</v>
      </c>
      <c r="B84" s="69">
        <f t="shared" ca="1" si="135"/>
        <v>7</v>
      </c>
      <c r="C84" s="70">
        <f t="shared" ca="1" si="132"/>
        <v>42854</v>
      </c>
      <c r="D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84" s="48">
        <f t="shared" ref="E84:AJ84" ca="1" si="168">MAX(0,D84-(IF(SamplesOrEstimateFlag = "Data", INDEX(Samples,RANDBETWEEN(1, TotalCount), 0), RANDBETWEEN(ThroughputLowEstimate,ThroughputHighEstimate))))</f>
        <v>11</v>
      </c>
      <c r="F84" s="48">
        <f t="shared" ca="1" si="168"/>
        <v>9</v>
      </c>
      <c r="G84" s="48">
        <f t="shared" ca="1" si="168"/>
        <v>6</v>
      </c>
      <c r="H84" s="48">
        <f t="shared" ca="1" si="168"/>
        <v>4</v>
      </c>
      <c r="I84" s="48">
        <f t="shared" ca="1" si="168"/>
        <v>4</v>
      </c>
      <c r="J84" s="48">
        <f t="shared" ca="1" si="168"/>
        <v>2</v>
      </c>
      <c r="K84" s="48">
        <f t="shared" ca="1" si="168"/>
        <v>0</v>
      </c>
      <c r="L84" s="48">
        <f t="shared" ca="1" si="168"/>
        <v>0</v>
      </c>
      <c r="M84" s="48">
        <f t="shared" ca="1" si="168"/>
        <v>0</v>
      </c>
      <c r="N84" s="48">
        <f t="shared" ca="1" si="168"/>
        <v>0</v>
      </c>
      <c r="O84" s="48">
        <f t="shared" ca="1" si="168"/>
        <v>0</v>
      </c>
      <c r="P84" s="48">
        <f t="shared" ca="1" si="168"/>
        <v>0</v>
      </c>
      <c r="Q84" s="48">
        <f t="shared" ca="1" si="168"/>
        <v>0</v>
      </c>
      <c r="R84" s="48">
        <f t="shared" ca="1" si="168"/>
        <v>0</v>
      </c>
      <c r="S84" s="48">
        <f t="shared" ca="1" si="168"/>
        <v>0</v>
      </c>
      <c r="T84" s="48">
        <f t="shared" ca="1" si="168"/>
        <v>0</v>
      </c>
      <c r="U84" s="48">
        <f t="shared" ca="1" si="168"/>
        <v>0</v>
      </c>
      <c r="V84" s="48">
        <f t="shared" ca="1" si="168"/>
        <v>0</v>
      </c>
      <c r="W84" s="48">
        <f t="shared" ca="1" si="168"/>
        <v>0</v>
      </c>
      <c r="X84" s="48">
        <f t="shared" ca="1" si="168"/>
        <v>0</v>
      </c>
      <c r="Y84" s="48">
        <f t="shared" ca="1" si="168"/>
        <v>0</v>
      </c>
      <c r="Z84" s="48">
        <f t="shared" ca="1" si="168"/>
        <v>0</v>
      </c>
      <c r="AA84" s="48">
        <f t="shared" ca="1" si="168"/>
        <v>0</v>
      </c>
      <c r="AB84" s="48">
        <f t="shared" ca="1" si="168"/>
        <v>0</v>
      </c>
      <c r="AC84" s="48">
        <f t="shared" ca="1" si="168"/>
        <v>0</v>
      </c>
      <c r="AD84" s="48">
        <f t="shared" ca="1" si="168"/>
        <v>0</v>
      </c>
      <c r="AE84" s="48">
        <f t="shared" ca="1" si="168"/>
        <v>0</v>
      </c>
      <c r="AF84" s="48">
        <f t="shared" ca="1" si="168"/>
        <v>0</v>
      </c>
      <c r="AG84" s="48">
        <f t="shared" ca="1" si="168"/>
        <v>0</v>
      </c>
      <c r="AH84" s="48">
        <f t="shared" ca="1" si="168"/>
        <v>0</v>
      </c>
      <c r="AI84" s="48">
        <f t="shared" ca="1" si="168"/>
        <v>0</v>
      </c>
      <c r="AJ84" s="48">
        <f t="shared" ca="1" si="168"/>
        <v>0</v>
      </c>
      <c r="AK84" s="48">
        <f t="shared" ref="AK84:BD84" ca="1" si="169">MAX(0,AJ84-(IF(SamplesOrEstimateFlag = "Data", INDEX(Samples,RANDBETWEEN(1, TotalCount), 0), RANDBETWEEN(ThroughputLowEstimate,ThroughputHighEstimate))))</f>
        <v>0</v>
      </c>
      <c r="AL84" s="48">
        <f t="shared" ca="1" si="169"/>
        <v>0</v>
      </c>
      <c r="AM84" s="48">
        <f t="shared" ca="1" si="169"/>
        <v>0</v>
      </c>
      <c r="AN84" s="48">
        <f t="shared" ca="1" si="169"/>
        <v>0</v>
      </c>
      <c r="AO84" s="48">
        <f t="shared" ca="1" si="169"/>
        <v>0</v>
      </c>
      <c r="AP84" s="48">
        <f t="shared" ca="1" si="169"/>
        <v>0</v>
      </c>
      <c r="AQ84" s="48">
        <f t="shared" ca="1" si="169"/>
        <v>0</v>
      </c>
      <c r="AR84" s="48">
        <f t="shared" ca="1" si="169"/>
        <v>0</v>
      </c>
      <c r="AS84" s="48">
        <f t="shared" ca="1" si="169"/>
        <v>0</v>
      </c>
      <c r="AT84" s="48">
        <f t="shared" ca="1" si="169"/>
        <v>0</v>
      </c>
      <c r="AU84" s="48">
        <f t="shared" ca="1" si="169"/>
        <v>0</v>
      </c>
      <c r="AV84" s="48">
        <f t="shared" ca="1" si="169"/>
        <v>0</v>
      </c>
      <c r="AW84" s="48">
        <f t="shared" ca="1" si="169"/>
        <v>0</v>
      </c>
      <c r="AX84" s="48">
        <f t="shared" ca="1" si="169"/>
        <v>0</v>
      </c>
      <c r="AY84" s="48">
        <f t="shared" ca="1" si="169"/>
        <v>0</v>
      </c>
      <c r="AZ84" s="48">
        <f t="shared" ca="1" si="169"/>
        <v>0</v>
      </c>
      <c r="BA84" s="48">
        <f t="shared" ca="1" si="169"/>
        <v>0</v>
      </c>
      <c r="BB84" s="48">
        <f t="shared" ca="1" si="169"/>
        <v>0</v>
      </c>
      <c r="BC84" s="48">
        <f t="shared" ca="1" si="169"/>
        <v>0</v>
      </c>
      <c r="BD84" s="48">
        <f t="shared" ca="1" si="169"/>
        <v>0</v>
      </c>
    </row>
    <row r="85" spans="1:56" x14ac:dyDescent="0.25">
      <c r="A85">
        <v>83</v>
      </c>
      <c r="B85" s="69">
        <f t="shared" ca="1" si="135"/>
        <v>10</v>
      </c>
      <c r="C85" s="70">
        <f t="shared" ca="1" si="132"/>
        <v>42875</v>
      </c>
      <c r="D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5" s="48">
        <f t="shared" ref="E85:AJ85" ca="1" si="170">MAX(0,D85-(IF(SamplesOrEstimateFlag = "Data", INDEX(Samples,RANDBETWEEN(1, TotalCount), 0), RANDBETWEEN(ThroughputLowEstimate,ThroughputHighEstimate))))</f>
        <v>15</v>
      </c>
      <c r="F85" s="48">
        <f t="shared" ca="1" si="170"/>
        <v>12</v>
      </c>
      <c r="G85" s="48">
        <f t="shared" ca="1" si="170"/>
        <v>9</v>
      </c>
      <c r="H85" s="48">
        <f t="shared" ca="1" si="170"/>
        <v>9</v>
      </c>
      <c r="I85" s="48">
        <f t="shared" ca="1" si="170"/>
        <v>7</v>
      </c>
      <c r="J85" s="48">
        <f t="shared" ca="1" si="170"/>
        <v>7</v>
      </c>
      <c r="K85" s="48">
        <f t="shared" ca="1" si="170"/>
        <v>7</v>
      </c>
      <c r="L85" s="48">
        <f t="shared" ca="1" si="170"/>
        <v>4</v>
      </c>
      <c r="M85" s="48">
        <f t="shared" ca="1" si="170"/>
        <v>2</v>
      </c>
      <c r="N85" s="48">
        <f t="shared" ca="1" si="170"/>
        <v>0</v>
      </c>
      <c r="O85" s="48">
        <f t="shared" ca="1" si="170"/>
        <v>0</v>
      </c>
      <c r="P85" s="48">
        <f t="shared" ca="1" si="170"/>
        <v>0</v>
      </c>
      <c r="Q85" s="48">
        <f t="shared" ca="1" si="170"/>
        <v>0</v>
      </c>
      <c r="R85" s="48">
        <f t="shared" ca="1" si="170"/>
        <v>0</v>
      </c>
      <c r="S85" s="48">
        <f t="shared" ca="1" si="170"/>
        <v>0</v>
      </c>
      <c r="T85" s="48">
        <f t="shared" ca="1" si="170"/>
        <v>0</v>
      </c>
      <c r="U85" s="48">
        <f t="shared" ca="1" si="170"/>
        <v>0</v>
      </c>
      <c r="V85" s="48">
        <f t="shared" ca="1" si="170"/>
        <v>0</v>
      </c>
      <c r="W85" s="48">
        <f t="shared" ca="1" si="170"/>
        <v>0</v>
      </c>
      <c r="X85" s="48">
        <f t="shared" ca="1" si="170"/>
        <v>0</v>
      </c>
      <c r="Y85" s="48">
        <f t="shared" ca="1" si="170"/>
        <v>0</v>
      </c>
      <c r="Z85" s="48">
        <f t="shared" ca="1" si="170"/>
        <v>0</v>
      </c>
      <c r="AA85" s="48">
        <f t="shared" ca="1" si="170"/>
        <v>0</v>
      </c>
      <c r="AB85" s="48">
        <f t="shared" ca="1" si="170"/>
        <v>0</v>
      </c>
      <c r="AC85" s="48">
        <f t="shared" ca="1" si="170"/>
        <v>0</v>
      </c>
      <c r="AD85" s="48">
        <f t="shared" ca="1" si="170"/>
        <v>0</v>
      </c>
      <c r="AE85" s="48">
        <f t="shared" ca="1" si="170"/>
        <v>0</v>
      </c>
      <c r="AF85" s="48">
        <f t="shared" ca="1" si="170"/>
        <v>0</v>
      </c>
      <c r="AG85" s="48">
        <f t="shared" ca="1" si="170"/>
        <v>0</v>
      </c>
      <c r="AH85" s="48">
        <f t="shared" ca="1" si="170"/>
        <v>0</v>
      </c>
      <c r="AI85" s="48">
        <f t="shared" ca="1" si="170"/>
        <v>0</v>
      </c>
      <c r="AJ85" s="48">
        <f t="shared" ca="1" si="170"/>
        <v>0</v>
      </c>
      <c r="AK85" s="48">
        <f t="shared" ref="AK85:BD85" ca="1" si="171">MAX(0,AJ85-(IF(SamplesOrEstimateFlag = "Data", INDEX(Samples,RANDBETWEEN(1, TotalCount), 0), RANDBETWEEN(ThroughputLowEstimate,ThroughputHighEstimate))))</f>
        <v>0</v>
      </c>
      <c r="AL85" s="48">
        <f t="shared" ca="1" si="171"/>
        <v>0</v>
      </c>
      <c r="AM85" s="48">
        <f t="shared" ca="1" si="171"/>
        <v>0</v>
      </c>
      <c r="AN85" s="48">
        <f t="shared" ca="1" si="171"/>
        <v>0</v>
      </c>
      <c r="AO85" s="48">
        <f t="shared" ca="1" si="171"/>
        <v>0</v>
      </c>
      <c r="AP85" s="48">
        <f t="shared" ca="1" si="171"/>
        <v>0</v>
      </c>
      <c r="AQ85" s="48">
        <f t="shared" ca="1" si="171"/>
        <v>0</v>
      </c>
      <c r="AR85" s="48">
        <f t="shared" ca="1" si="171"/>
        <v>0</v>
      </c>
      <c r="AS85" s="48">
        <f t="shared" ca="1" si="171"/>
        <v>0</v>
      </c>
      <c r="AT85" s="48">
        <f t="shared" ca="1" si="171"/>
        <v>0</v>
      </c>
      <c r="AU85" s="48">
        <f t="shared" ca="1" si="171"/>
        <v>0</v>
      </c>
      <c r="AV85" s="48">
        <f t="shared" ca="1" si="171"/>
        <v>0</v>
      </c>
      <c r="AW85" s="48">
        <f t="shared" ca="1" si="171"/>
        <v>0</v>
      </c>
      <c r="AX85" s="48">
        <f t="shared" ca="1" si="171"/>
        <v>0</v>
      </c>
      <c r="AY85" s="48">
        <f t="shared" ca="1" si="171"/>
        <v>0</v>
      </c>
      <c r="AZ85" s="48">
        <f t="shared" ca="1" si="171"/>
        <v>0</v>
      </c>
      <c r="BA85" s="48">
        <f t="shared" ca="1" si="171"/>
        <v>0</v>
      </c>
      <c r="BB85" s="48">
        <f t="shared" ca="1" si="171"/>
        <v>0</v>
      </c>
      <c r="BC85" s="48">
        <f t="shared" ca="1" si="171"/>
        <v>0</v>
      </c>
      <c r="BD85" s="48">
        <f t="shared" ca="1" si="171"/>
        <v>0</v>
      </c>
    </row>
    <row r="86" spans="1:56" x14ac:dyDescent="0.25">
      <c r="A86">
        <v>84</v>
      </c>
      <c r="B86" s="69">
        <f t="shared" ca="1" si="135"/>
        <v>5</v>
      </c>
      <c r="C86" s="70">
        <f t="shared" ca="1" si="132"/>
        <v>42840</v>
      </c>
      <c r="D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86" s="48">
        <f t="shared" ref="E86:AJ86" ca="1" si="172">MAX(0,D86-(IF(SamplesOrEstimateFlag = "Data", INDEX(Samples,RANDBETWEEN(1, TotalCount), 0), RANDBETWEEN(ThroughputLowEstimate,ThroughputHighEstimate))))</f>
        <v>9</v>
      </c>
      <c r="F86" s="48">
        <f t="shared" ca="1" si="172"/>
        <v>6</v>
      </c>
      <c r="G86" s="48">
        <f t="shared" ca="1" si="172"/>
        <v>6</v>
      </c>
      <c r="H86" s="48">
        <f t="shared" ca="1" si="172"/>
        <v>3</v>
      </c>
      <c r="I86" s="48">
        <f t="shared" ca="1" si="172"/>
        <v>0</v>
      </c>
      <c r="J86" s="48">
        <f t="shared" ca="1" si="172"/>
        <v>0</v>
      </c>
      <c r="K86" s="48">
        <f t="shared" ca="1" si="172"/>
        <v>0</v>
      </c>
      <c r="L86" s="48">
        <f t="shared" ca="1" si="172"/>
        <v>0</v>
      </c>
      <c r="M86" s="48">
        <f t="shared" ca="1" si="172"/>
        <v>0</v>
      </c>
      <c r="N86" s="48">
        <f t="shared" ca="1" si="172"/>
        <v>0</v>
      </c>
      <c r="O86" s="48">
        <f t="shared" ca="1" si="172"/>
        <v>0</v>
      </c>
      <c r="P86" s="48">
        <f t="shared" ca="1" si="172"/>
        <v>0</v>
      </c>
      <c r="Q86" s="48">
        <f t="shared" ca="1" si="172"/>
        <v>0</v>
      </c>
      <c r="R86" s="48">
        <f t="shared" ca="1" si="172"/>
        <v>0</v>
      </c>
      <c r="S86" s="48">
        <f t="shared" ca="1" si="172"/>
        <v>0</v>
      </c>
      <c r="T86" s="48">
        <f t="shared" ca="1" si="172"/>
        <v>0</v>
      </c>
      <c r="U86" s="48">
        <f t="shared" ca="1" si="172"/>
        <v>0</v>
      </c>
      <c r="V86" s="48">
        <f t="shared" ca="1" si="172"/>
        <v>0</v>
      </c>
      <c r="W86" s="48">
        <f t="shared" ca="1" si="172"/>
        <v>0</v>
      </c>
      <c r="X86" s="48">
        <f t="shared" ca="1" si="172"/>
        <v>0</v>
      </c>
      <c r="Y86" s="48">
        <f t="shared" ca="1" si="172"/>
        <v>0</v>
      </c>
      <c r="Z86" s="48">
        <f t="shared" ca="1" si="172"/>
        <v>0</v>
      </c>
      <c r="AA86" s="48">
        <f t="shared" ca="1" si="172"/>
        <v>0</v>
      </c>
      <c r="AB86" s="48">
        <f t="shared" ca="1" si="172"/>
        <v>0</v>
      </c>
      <c r="AC86" s="48">
        <f t="shared" ca="1" si="172"/>
        <v>0</v>
      </c>
      <c r="AD86" s="48">
        <f t="shared" ca="1" si="172"/>
        <v>0</v>
      </c>
      <c r="AE86" s="48">
        <f t="shared" ca="1" si="172"/>
        <v>0</v>
      </c>
      <c r="AF86" s="48">
        <f t="shared" ca="1" si="172"/>
        <v>0</v>
      </c>
      <c r="AG86" s="48">
        <f t="shared" ca="1" si="172"/>
        <v>0</v>
      </c>
      <c r="AH86" s="48">
        <f t="shared" ca="1" si="172"/>
        <v>0</v>
      </c>
      <c r="AI86" s="48">
        <f t="shared" ca="1" si="172"/>
        <v>0</v>
      </c>
      <c r="AJ86" s="48">
        <f t="shared" ca="1" si="172"/>
        <v>0</v>
      </c>
      <c r="AK86" s="48">
        <f t="shared" ref="AK86:BD86" ca="1" si="173">MAX(0,AJ86-(IF(SamplesOrEstimateFlag = "Data", INDEX(Samples,RANDBETWEEN(1, TotalCount), 0), RANDBETWEEN(ThroughputLowEstimate,ThroughputHighEstimate))))</f>
        <v>0</v>
      </c>
      <c r="AL86" s="48">
        <f t="shared" ca="1" si="173"/>
        <v>0</v>
      </c>
      <c r="AM86" s="48">
        <f t="shared" ca="1" si="173"/>
        <v>0</v>
      </c>
      <c r="AN86" s="48">
        <f t="shared" ca="1" si="173"/>
        <v>0</v>
      </c>
      <c r="AO86" s="48">
        <f t="shared" ca="1" si="173"/>
        <v>0</v>
      </c>
      <c r="AP86" s="48">
        <f t="shared" ca="1" si="173"/>
        <v>0</v>
      </c>
      <c r="AQ86" s="48">
        <f t="shared" ca="1" si="173"/>
        <v>0</v>
      </c>
      <c r="AR86" s="48">
        <f t="shared" ca="1" si="173"/>
        <v>0</v>
      </c>
      <c r="AS86" s="48">
        <f t="shared" ca="1" si="173"/>
        <v>0</v>
      </c>
      <c r="AT86" s="48">
        <f t="shared" ca="1" si="173"/>
        <v>0</v>
      </c>
      <c r="AU86" s="48">
        <f t="shared" ca="1" si="173"/>
        <v>0</v>
      </c>
      <c r="AV86" s="48">
        <f t="shared" ca="1" si="173"/>
        <v>0</v>
      </c>
      <c r="AW86" s="48">
        <f t="shared" ca="1" si="173"/>
        <v>0</v>
      </c>
      <c r="AX86" s="48">
        <f t="shared" ca="1" si="173"/>
        <v>0</v>
      </c>
      <c r="AY86" s="48">
        <f t="shared" ca="1" si="173"/>
        <v>0</v>
      </c>
      <c r="AZ86" s="48">
        <f t="shared" ca="1" si="173"/>
        <v>0</v>
      </c>
      <c r="BA86" s="48">
        <f t="shared" ca="1" si="173"/>
        <v>0</v>
      </c>
      <c r="BB86" s="48">
        <f t="shared" ca="1" si="173"/>
        <v>0</v>
      </c>
      <c r="BC86" s="48">
        <f t="shared" ca="1" si="173"/>
        <v>0</v>
      </c>
      <c r="BD86" s="48">
        <f t="shared" ca="1" si="173"/>
        <v>0</v>
      </c>
    </row>
    <row r="87" spans="1:56" x14ac:dyDescent="0.25">
      <c r="A87">
        <v>85</v>
      </c>
      <c r="B87" s="69">
        <f t="shared" ca="1" si="135"/>
        <v>9</v>
      </c>
      <c r="C87" s="70">
        <f t="shared" ca="1" si="132"/>
        <v>42868</v>
      </c>
      <c r="D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7" s="48">
        <f t="shared" ref="E87:AJ87" ca="1" si="174">MAX(0,D87-(IF(SamplesOrEstimateFlag = "Data", INDEX(Samples,RANDBETWEEN(1, TotalCount), 0), RANDBETWEEN(ThroughputLowEstimate,ThroughputHighEstimate))))</f>
        <v>12</v>
      </c>
      <c r="F87" s="48">
        <f t="shared" ca="1" si="174"/>
        <v>9</v>
      </c>
      <c r="G87" s="48">
        <f t="shared" ca="1" si="174"/>
        <v>6</v>
      </c>
      <c r="H87" s="48">
        <f t="shared" ca="1" si="174"/>
        <v>6</v>
      </c>
      <c r="I87" s="48">
        <f t="shared" ca="1" si="174"/>
        <v>6</v>
      </c>
      <c r="J87" s="48">
        <f t="shared" ca="1" si="174"/>
        <v>3</v>
      </c>
      <c r="K87" s="48">
        <f t="shared" ca="1" si="174"/>
        <v>3</v>
      </c>
      <c r="L87" s="48">
        <f t="shared" ca="1" si="174"/>
        <v>1</v>
      </c>
      <c r="M87" s="48">
        <f t="shared" ca="1" si="174"/>
        <v>0</v>
      </c>
      <c r="N87" s="48">
        <f t="shared" ca="1" si="174"/>
        <v>0</v>
      </c>
      <c r="O87" s="48">
        <f t="shared" ca="1" si="174"/>
        <v>0</v>
      </c>
      <c r="P87" s="48">
        <f t="shared" ca="1" si="174"/>
        <v>0</v>
      </c>
      <c r="Q87" s="48">
        <f t="shared" ca="1" si="174"/>
        <v>0</v>
      </c>
      <c r="R87" s="48">
        <f t="shared" ca="1" si="174"/>
        <v>0</v>
      </c>
      <c r="S87" s="48">
        <f t="shared" ca="1" si="174"/>
        <v>0</v>
      </c>
      <c r="T87" s="48">
        <f t="shared" ca="1" si="174"/>
        <v>0</v>
      </c>
      <c r="U87" s="48">
        <f t="shared" ca="1" si="174"/>
        <v>0</v>
      </c>
      <c r="V87" s="48">
        <f t="shared" ca="1" si="174"/>
        <v>0</v>
      </c>
      <c r="W87" s="48">
        <f t="shared" ca="1" si="174"/>
        <v>0</v>
      </c>
      <c r="X87" s="48">
        <f t="shared" ca="1" si="174"/>
        <v>0</v>
      </c>
      <c r="Y87" s="48">
        <f t="shared" ca="1" si="174"/>
        <v>0</v>
      </c>
      <c r="Z87" s="48">
        <f t="shared" ca="1" si="174"/>
        <v>0</v>
      </c>
      <c r="AA87" s="48">
        <f t="shared" ca="1" si="174"/>
        <v>0</v>
      </c>
      <c r="AB87" s="48">
        <f t="shared" ca="1" si="174"/>
        <v>0</v>
      </c>
      <c r="AC87" s="48">
        <f t="shared" ca="1" si="174"/>
        <v>0</v>
      </c>
      <c r="AD87" s="48">
        <f t="shared" ca="1" si="174"/>
        <v>0</v>
      </c>
      <c r="AE87" s="48">
        <f t="shared" ca="1" si="174"/>
        <v>0</v>
      </c>
      <c r="AF87" s="48">
        <f t="shared" ca="1" si="174"/>
        <v>0</v>
      </c>
      <c r="AG87" s="48">
        <f t="shared" ca="1" si="174"/>
        <v>0</v>
      </c>
      <c r="AH87" s="48">
        <f t="shared" ca="1" si="174"/>
        <v>0</v>
      </c>
      <c r="AI87" s="48">
        <f t="shared" ca="1" si="174"/>
        <v>0</v>
      </c>
      <c r="AJ87" s="48">
        <f t="shared" ca="1" si="174"/>
        <v>0</v>
      </c>
      <c r="AK87" s="48">
        <f t="shared" ref="AK87:BD87" ca="1" si="175">MAX(0,AJ87-(IF(SamplesOrEstimateFlag = "Data", INDEX(Samples,RANDBETWEEN(1, TotalCount), 0), RANDBETWEEN(ThroughputLowEstimate,ThroughputHighEstimate))))</f>
        <v>0</v>
      </c>
      <c r="AL87" s="48">
        <f t="shared" ca="1" si="175"/>
        <v>0</v>
      </c>
      <c r="AM87" s="48">
        <f t="shared" ca="1" si="175"/>
        <v>0</v>
      </c>
      <c r="AN87" s="48">
        <f t="shared" ca="1" si="175"/>
        <v>0</v>
      </c>
      <c r="AO87" s="48">
        <f t="shared" ca="1" si="175"/>
        <v>0</v>
      </c>
      <c r="AP87" s="48">
        <f t="shared" ca="1" si="175"/>
        <v>0</v>
      </c>
      <c r="AQ87" s="48">
        <f t="shared" ca="1" si="175"/>
        <v>0</v>
      </c>
      <c r="AR87" s="48">
        <f t="shared" ca="1" si="175"/>
        <v>0</v>
      </c>
      <c r="AS87" s="48">
        <f t="shared" ca="1" si="175"/>
        <v>0</v>
      </c>
      <c r="AT87" s="48">
        <f t="shared" ca="1" si="175"/>
        <v>0</v>
      </c>
      <c r="AU87" s="48">
        <f t="shared" ca="1" si="175"/>
        <v>0</v>
      </c>
      <c r="AV87" s="48">
        <f t="shared" ca="1" si="175"/>
        <v>0</v>
      </c>
      <c r="AW87" s="48">
        <f t="shared" ca="1" si="175"/>
        <v>0</v>
      </c>
      <c r="AX87" s="48">
        <f t="shared" ca="1" si="175"/>
        <v>0</v>
      </c>
      <c r="AY87" s="48">
        <f t="shared" ca="1" si="175"/>
        <v>0</v>
      </c>
      <c r="AZ87" s="48">
        <f t="shared" ca="1" si="175"/>
        <v>0</v>
      </c>
      <c r="BA87" s="48">
        <f t="shared" ca="1" si="175"/>
        <v>0</v>
      </c>
      <c r="BB87" s="48">
        <f t="shared" ca="1" si="175"/>
        <v>0</v>
      </c>
      <c r="BC87" s="48">
        <f t="shared" ca="1" si="175"/>
        <v>0</v>
      </c>
      <c r="BD87" s="48">
        <f t="shared" ca="1" si="175"/>
        <v>0</v>
      </c>
    </row>
    <row r="88" spans="1:56" x14ac:dyDescent="0.25">
      <c r="A88">
        <v>86</v>
      </c>
      <c r="B88" s="69">
        <f t="shared" ca="1" si="135"/>
        <v>6</v>
      </c>
      <c r="C88" s="70">
        <f t="shared" ca="1" si="132"/>
        <v>42847</v>
      </c>
      <c r="D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8" s="48">
        <f t="shared" ref="E88:AJ88" ca="1" si="176">MAX(0,D88-(IF(SamplesOrEstimateFlag = "Data", INDEX(Samples,RANDBETWEEN(1, TotalCount), 0), RANDBETWEEN(ThroughputLowEstimate,ThroughputHighEstimate))))</f>
        <v>11</v>
      </c>
      <c r="F88" s="48">
        <f t="shared" ca="1" si="176"/>
        <v>9</v>
      </c>
      <c r="G88" s="48">
        <f t="shared" ca="1" si="176"/>
        <v>6</v>
      </c>
      <c r="H88" s="48">
        <f t="shared" ca="1" si="176"/>
        <v>3</v>
      </c>
      <c r="I88" s="48">
        <f t="shared" ca="1" si="176"/>
        <v>3</v>
      </c>
      <c r="J88" s="48">
        <f t="shared" ca="1" si="176"/>
        <v>0</v>
      </c>
      <c r="K88" s="48">
        <f t="shared" ca="1" si="176"/>
        <v>0</v>
      </c>
      <c r="L88" s="48">
        <f t="shared" ca="1" si="176"/>
        <v>0</v>
      </c>
      <c r="M88" s="48">
        <f t="shared" ca="1" si="176"/>
        <v>0</v>
      </c>
      <c r="N88" s="48">
        <f t="shared" ca="1" si="176"/>
        <v>0</v>
      </c>
      <c r="O88" s="48">
        <f t="shared" ca="1" si="176"/>
        <v>0</v>
      </c>
      <c r="P88" s="48">
        <f t="shared" ca="1" si="176"/>
        <v>0</v>
      </c>
      <c r="Q88" s="48">
        <f t="shared" ca="1" si="176"/>
        <v>0</v>
      </c>
      <c r="R88" s="48">
        <f t="shared" ca="1" si="176"/>
        <v>0</v>
      </c>
      <c r="S88" s="48">
        <f t="shared" ca="1" si="176"/>
        <v>0</v>
      </c>
      <c r="T88" s="48">
        <f t="shared" ca="1" si="176"/>
        <v>0</v>
      </c>
      <c r="U88" s="48">
        <f t="shared" ca="1" si="176"/>
        <v>0</v>
      </c>
      <c r="V88" s="48">
        <f t="shared" ca="1" si="176"/>
        <v>0</v>
      </c>
      <c r="W88" s="48">
        <f t="shared" ca="1" si="176"/>
        <v>0</v>
      </c>
      <c r="X88" s="48">
        <f t="shared" ca="1" si="176"/>
        <v>0</v>
      </c>
      <c r="Y88" s="48">
        <f t="shared" ca="1" si="176"/>
        <v>0</v>
      </c>
      <c r="Z88" s="48">
        <f t="shared" ca="1" si="176"/>
        <v>0</v>
      </c>
      <c r="AA88" s="48">
        <f t="shared" ca="1" si="176"/>
        <v>0</v>
      </c>
      <c r="AB88" s="48">
        <f t="shared" ca="1" si="176"/>
        <v>0</v>
      </c>
      <c r="AC88" s="48">
        <f t="shared" ca="1" si="176"/>
        <v>0</v>
      </c>
      <c r="AD88" s="48">
        <f t="shared" ca="1" si="176"/>
        <v>0</v>
      </c>
      <c r="AE88" s="48">
        <f t="shared" ca="1" si="176"/>
        <v>0</v>
      </c>
      <c r="AF88" s="48">
        <f t="shared" ca="1" si="176"/>
        <v>0</v>
      </c>
      <c r="AG88" s="48">
        <f t="shared" ca="1" si="176"/>
        <v>0</v>
      </c>
      <c r="AH88" s="48">
        <f t="shared" ca="1" si="176"/>
        <v>0</v>
      </c>
      <c r="AI88" s="48">
        <f t="shared" ca="1" si="176"/>
        <v>0</v>
      </c>
      <c r="AJ88" s="48">
        <f t="shared" ca="1" si="176"/>
        <v>0</v>
      </c>
      <c r="AK88" s="48">
        <f t="shared" ref="AK88:BD88" ca="1" si="177">MAX(0,AJ88-(IF(SamplesOrEstimateFlag = "Data", INDEX(Samples,RANDBETWEEN(1, TotalCount), 0), RANDBETWEEN(ThroughputLowEstimate,ThroughputHighEstimate))))</f>
        <v>0</v>
      </c>
      <c r="AL88" s="48">
        <f t="shared" ca="1" si="177"/>
        <v>0</v>
      </c>
      <c r="AM88" s="48">
        <f t="shared" ca="1" si="177"/>
        <v>0</v>
      </c>
      <c r="AN88" s="48">
        <f t="shared" ca="1" si="177"/>
        <v>0</v>
      </c>
      <c r="AO88" s="48">
        <f t="shared" ca="1" si="177"/>
        <v>0</v>
      </c>
      <c r="AP88" s="48">
        <f t="shared" ca="1" si="177"/>
        <v>0</v>
      </c>
      <c r="AQ88" s="48">
        <f t="shared" ca="1" si="177"/>
        <v>0</v>
      </c>
      <c r="AR88" s="48">
        <f t="shared" ca="1" si="177"/>
        <v>0</v>
      </c>
      <c r="AS88" s="48">
        <f t="shared" ca="1" si="177"/>
        <v>0</v>
      </c>
      <c r="AT88" s="48">
        <f t="shared" ca="1" si="177"/>
        <v>0</v>
      </c>
      <c r="AU88" s="48">
        <f t="shared" ca="1" si="177"/>
        <v>0</v>
      </c>
      <c r="AV88" s="48">
        <f t="shared" ca="1" si="177"/>
        <v>0</v>
      </c>
      <c r="AW88" s="48">
        <f t="shared" ca="1" si="177"/>
        <v>0</v>
      </c>
      <c r="AX88" s="48">
        <f t="shared" ca="1" si="177"/>
        <v>0</v>
      </c>
      <c r="AY88" s="48">
        <f t="shared" ca="1" si="177"/>
        <v>0</v>
      </c>
      <c r="AZ88" s="48">
        <f t="shared" ca="1" si="177"/>
        <v>0</v>
      </c>
      <c r="BA88" s="48">
        <f t="shared" ca="1" si="177"/>
        <v>0</v>
      </c>
      <c r="BB88" s="48">
        <f t="shared" ca="1" si="177"/>
        <v>0</v>
      </c>
      <c r="BC88" s="48">
        <f t="shared" ca="1" si="177"/>
        <v>0</v>
      </c>
      <c r="BD88" s="48">
        <f t="shared" ca="1" si="177"/>
        <v>0</v>
      </c>
    </row>
    <row r="89" spans="1:56" x14ac:dyDescent="0.25">
      <c r="A89">
        <v>87</v>
      </c>
      <c r="B89" s="69">
        <f t="shared" ca="1" si="135"/>
        <v>9</v>
      </c>
      <c r="C89" s="70">
        <f t="shared" ca="1" si="132"/>
        <v>42868</v>
      </c>
      <c r="D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9" s="48">
        <f t="shared" ref="E89:AJ89" ca="1" si="178">MAX(0,D89-(IF(SamplesOrEstimateFlag = "Data", INDEX(Samples,RANDBETWEEN(1, TotalCount), 0), RANDBETWEEN(ThroughputLowEstimate,ThroughputHighEstimate))))</f>
        <v>15</v>
      </c>
      <c r="F89" s="48">
        <f t="shared" ca="1" si="178"/>
        <v>12</v>
      </c>
      <c r="G89" s="48">
        <f t="shared" ca="1" si="178"/>
        <v>9</v>
      </c>
      <c r="H89" s="48">
        <f t="shared" ca="1" si="178"/>
        <v>7</v>
      </c>
      <c r="I89" s="48">
        <f t="shared" ca="1" si="178"/>
        <v>7</v>
      </c>
      <c r="J89" s="48">
        <f t="shared" ca="1" si="178"/>
        <v>7</v>
      </c>
      <c r="K89" s="48">
        <f t="shared" ca="1" si="178"/>
        <v>5</v>
      </c>
      <c r="L89" s="48">
        <f t="shared" ca="1" si="178"/>
        <v>2</v>
      </c>
      <c r="M89" s="48">
        <f t="shared" ca="1" si="178"/>
        <v>0</v>
      </c>
      <c r="N89" s="48">
        <f t="shared" ca="1" si="178"/>
        <v>0</v>
      </c>
      <c r="O89" s="48">
        <f t="shared" ca="1" si="178"/>
        <v>0</v>
      </c>
      <c r="P89" s="48">
        <f t="shared" ca="1" si="178"/>
        <v>0</v>
      </c>
      <c r="Q89" s="48">
        <f t="shared" ca="1" si="178"/>
        <v>0</v>
      </c>
      <c r="R89" s="48">
        <f t="shared" ca="1" si="178"/>
        <v>0</v>
      </c>
      <c r="S89" s="48">
        <f t="shared" ca="1" si="178"/>
        <v>0</v>
      </c>
      <c r="T89" s="48">
        <f t="shared" ca="1" si="178"/>
        <v>0</v>
      </c>
      <c r="U89" s="48">
        <f t="shared" ca="1" si="178"/>
        <v>0</v>
      </c>
      <c r="V89" s="48">
        <f t="shared" ca="1" si="178"/>
        <v>0</v>
      </c>
      <c r="W89" s="48">
        <f t="shared" ca="1" si="178"/>
        <v>0</v>
      </c>
      <c r="X89" s="48">
        <f t="shared" ca="1" si="178"/>
        <v>0</v>
      </c>
      <c r="Y89" s="48">
        <f t="shared" ca="1" si="178"/>
        <v>0</v>
      </c>
      <c r="Z89" s="48">
        <f t="shared" ca="1" si="178"/>
        <v>0</v>
      </c>
      <c r="AA89" s="48">
        <f t="shared" ca="1" si="178"/>
        <v>0</v>
      </c>
      <c r="AB89" s="48">
        <f t="shared" ca="1" si="178"/>
        <v>0</v>
      </c>
      <c r="AC89" s="48">
        <f t="shared" ca="1" si="178"/>
        <v>0</v>
      </c>
      <c r="AD89" s="48">
        <f t="shared" ca="1" si="178"/>
        <v>0</v>
      </c>
      <c r="AE89" s="48">
        <f t="shared" ca="1" si="178"/>
        <v>0</v>
      </c>
      <c r="AF89" s="48">
        <f t="shared" ca="1" si="178"/>
        <v>0</v>
      </c>
      <c r="AG89" s="48">
        <f t="shared" ca="1" si="178"/>
        <v>0</v>
      </c>
      <c r="AH89" s="48">
        <f t="shared" ca="1" si="178"/>
        <v>0</v>
      </c>
      <c r="AI89" s="48">
        <f t="shared" ca="1" si="178"/>
        <v>0</v>
      </c>
      <c r="AJ89" s="48">
        <f t="shared" ca="1" si="178"/>
        <v>0</v>
      </c>
      <c r="AK89" s="48">
        <f t="shared" ref="AK89:BD89" ca="1" si="179">MAX(0,AJ89-(IF(SamplesOrEstimateFlag = "Data", INDEX(Samples,RANDBETWEEN(1, TotalCount), 0), RANDBETWEEN(ThroughputLowEstimate,ThroughputHighEstimate))))</f>
        <v>0</v>
      </c>
      <c r="AL89" s="48">
        <f t="shared" ca="1" si="179"/>
        <v>0</v>
      </c>
      <c r="AM89" s="48">
        <f t="shared" ca="1" si="179"/>
        <v>0</v>
      </c>
      <c r="AN89" s="48">
        <f t="shared" ca="1" si="179"/>
        <v>0</v>
      </c>
      <c r="AO89" s="48">
        <f t="shared" ca="1" si="179"/>
        <v>0</v>
      </c>
      <c r="AP89" s="48">
        <f t="shared" ca="1" si="179"/>
        <v>0</v>
      </c>
      <c r="AQ89" s="48">
        <f t="shared" ca="1" si="179"/>
        <v>0</v>
      </c>
      <c r="AR89" s="48">
        <f t="shared" ca="1" si="179"/>
        <v>0</v>
      </c>
      <c r="AS89" s="48">
        <f t="shared" ca="1" si="179"/>
        <v>0</v>
      </c>
      <c r="AT89" s="48">
        <f t="shared" ca="1" si="179"/>
        <v>0</v>
      </c>
      <c r="AU89" s="48">
        <f t="shared" ca="1" si="179"/>
        <v>0</v>
      </c>
      <c r="AV89" s="48">
        <f t="shared" ca="1" si="179"/>
        <v>0</v>
      </c>
      <c r="AW89" s="48">
        <f t="shared" ca="1" si="179"/>
        <v>0</v>
      </c>
      <c r="AX89" s="48">
        <f t="shared" ca="1" si="179"/>
        <v>0</v>
      </c>
      <c r="AY89" s="48">
        <f t="shared" ca="1" si="179"/>
        <v>0</v>
      </c>
      <c r="AZ89" s="48">
        <f t="shared" ca="1" si="179"/>
        <v>0</v>
      </c>
      <c r="BA89" s="48">
        <f t="shared" ca="1" si="179"/>
        <v>0</v>
      </c>
      <c r="BB89" s="48">
        <f t="shared" ca="1" si="179"/>
        <v>0</v>
      </c>
      <c r="BC89" s="48">
        <f t="shared" ca="1" si="179"/>
        <v>0</v>
      </c>
      <c r="BD89" s="48">
        <f t="shared" ca="1" si="179"/>
        <v>0</v>
      </c>
    </row>
    <row r="90" spans="1:56" x14ac:dyDescent="0.25">
      <c r="A90">
        <v>88</v>
      </c>
      <c r="B90" s="69">
        <f t="shared" ca="1" si="135"/>
        <v>5</v>
      </c>
      <c r="C90" s="70">
        <f t="shared" ca="1" si="132"/>
        <v>42840</v>
      </c>
      <c r="D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0" s="48">
        <f t="shared" ref="E90:AJ90" ca="1" si="180">MAX(0,D90-(IF(SamplesOrEstimateFlag = "Data", INDEX(Samples,RANDBETWEEN(1, TotalCount), 0), RANDBETWEEN(ThroughputLowEstimate,ThroughputHighEstimate))))</f>
        <v>8</v>
      </c>
      <c r="F90" s="48">
        <f t="shared" ca="1" si="180"/>
        <v>5</v>
      </c>
      <c r="G90" s="48">
        <f t="shared" ca="1" si="180"/>
        <v>2</v>
      </c>
      <c r="H90" s="48">
        <f t="shared" ca="1" si="180"/>
        <v>2</v>
      </c>
      <c r="I90" s="48">
        <f t="shared" ca="1" si="180"/>
        <v>0</v>
      </c>
      <c r="J90" s="48">
        <f t="shared" ca="1" si="180"/>
        <v>0</v>
      </c>
      <c r="K90" s="48">
        <f t="shared" ca="1" si="180"/>
        <v>0</v>
      </c>
      <c r="L90" s="48">
        <f t="shared" ca="1" si="180"/>
        <v>0</v>
      </c>
      <c r="M90" s="48">
        <f t="shared" ca="1" si="180"/>
        <v>0</v>
      </c>
      <c r="N90" s="48">
        <f t="shared" ca="1" si="180"/>
        <v>0</v>
      </c>
      <c r="O90" s="48">
        <f t="shared" ca="1" si="180"/>
        <v>0</v>
      </c>
      <c r="P90" s="48">
        <f t="shared" ca="1" si="180"/>
        <v>0</v>
      </c>
      <c r="Q90" s="48">
        <f t="shared" ca="1" si="180"/>
        <v>0</v>
      </c>
      <c r="R90" s="48">
        <f t="shared" ca="1" si="180"/>
        <v>0</v>
      </c>
      <c r="S90" s="48">
        <f t="shared" ca="1" si="180"/>
        <v>0</v>
      </c>
      <c r="T90" s="48">
        <f t="shared" ca="1" si="180"/>
        <v>0</v>
      </c>
      <c r="U90" s="48">
        <f t="shared" ca="1" si="180"/>
        <v>0</v>
      </c>
      <c r="V90" s="48">
        <f t="shared" ca="1" si="180"/>
        <v>0</v>
      </c>
      <c r="W90" s="48">
        <f t="shared" ca="1" si="180"/>
        <v>0</v>
      </c>
      <c r="X90" s="48">
        <f t="shared" ca="1" si="180"/>
        <v>0</v>
      </c>
      <c r="Y90" s="48">
        <f t="shared" ca="1" si="180"/>
        <v>0</v>
      </c>
      <c r="Z90" s="48">
        <f t="shared" ca="1" si="180"/>
        <v>0</v>
      </c>
      <c r="AA90" s="48">
        <f t="shared" ca="1" si="180"/>
        <v>0</v>
      </c>
      <c r="AB90" s="48">
        <f t="shared" ca="1" si="180"/>
        <v>0</v>
      </c>
      <c r="AC90" s="48">
        <f t="shared" ca="1" si="180"/>
        <v>0</v>
      </c>
      <c r="AD90" s="48">
        <f t="shared" ca="1" si="180"/>
        <v>0</v>
      </c>
      <c r="AE90" s="48">
        <f t="shared" ca="1" si="180"/>
        <v>0</v>
      </c>
      <c r="AF90" s="48">
        <f t="shared" ca="1" si="180"/>
        <v>0</v>
      </c>
      <c r="AG90" s="48">
        <f t="shared" ca="1" si="180"/>
        <v>0</v>
      </c>
      <c r="AH90" s="48">
        <f t="shared" ca="1" si="180"/>
        <v>0</v>
      </c>
      <c r="AI90" s="48">
        <f t="shared" ca="1" si="180"/>
        <v>0</v>
      </c>
      <c r="AJ90" s="48">
        <f t="shared" ca="1" si="180"/>
        <v>0</v>
      </c>
      <c r="AK90" s="48">
        <f t="shared" ref="AK90:BD90" ca="1" si="181">MAX(0,AJ90-(IF(SamplesOrEstimateFlag = "Data", INDEX(Samples,RANDBETWEEN(1, TotalCount), 0), RANDBETWEEN(ThroughputLowEstimate,ThroughputHighEstimate))))</f>
        <v>0</v>
      </c>
      <c r="AL90" s="48">
        <f t="shared" ca="1" si="181"/>
        <v>0</v>
      </c>
      <c r="AM90" s="48">
        <f t="shared" ca="1" si="181"/>
        <v>0</v>
      </c>
      <c r="AN90" s="48">
        <f t="shared" ca="1" si="181"/>
        <v>0</v>
      </c>
      <c r="AO90" s="48">
        <f t="shared" ca="1" si="181"/>
        <v>0</v>
      </c>
      <c r="AP90" s="48">
        <f t="shared" ca="1" si="181"/>
        <v>0</v>
      </c>
      <c r="AQ90" s="48">
        <f t="shared" ca="1" si="181"/>
        <v>0</v>
      </c>
      <c r="AR90" s="48">
        <f t="shared" ca="1" si="181"/>
        <v>0</v>
      </c>
      <c r="AS90" s="48">
        <f t="shared" ca="1" si="181"/>
        <v>0</v>
      </c>
      <c r="AT90" s="48">
        <f t="shared" ca="1" si="181"/>
        <v>0</v>
      </c>
      <c r="AU90" s="48">
        <f t="shared" ca="1" si="181"/>
        <v>0</v>
      </c>
      <c r="AV90" s="48">
        <f t="shared" ca="1" si="181"/>
        <v>0</v>
      </c>
      <c r="AW90" s="48">
        <f t="shared" ca="1" si="181"/>
        <v>0</v>
      </c>
      <c r="AX90" s="48">
        <f t="shared" ca="1" si="181"/>
        <v>0</v>
      </c>
      <c r="AY90" s="48">
        <f t="shared" ca="1" si="181"/>
        <v>0</v>
      </c>
      <c r="AZ90" s="48">
        <f t="shared" ca="1" si="181"/>
        <v>0</v>
      </c>
      <c r="BA90" s="48">
        <f t="shared" ca="1" si="181"/>
        <v>0</v>
      </c>
      <c r="BB90" s="48">
        <f t="shared" ca="1" si="181"/>
        <v>0</v>
      </c>
      <c r="BC90" s="48">
        <f t="shared" ca="1" si="181"/>
        <v>0</v>
      </c>
      <c r="BD90" s="48">
        <f t="shared" ca="1" si="181"/>
        <v>0</v>
      </c>
    </row>
    <row r="91" spans="1:56" x14ac:dyDescent="0.25">
      <c r="A91">
        <v>89</v>
      </c>
      <c r="B91" s="69">
        <f t="shared" ca="1" si="135"/>
        <v>6</v>
      </c>
      <c r="C91" s="70">
        <f t="shared" ca="1" si="132"/>
        <v>42847</v>
      </c>
      <c r="D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1" s="48">
        <f t="shared" ref="E91:AJ91" ca="1" si="182">MAX(0,D91-(IF(SamplesOrEstimateFlag = "Data", INDEX(Samples,RANDBETWEEN(1, TotalCount), 0), RANDBETWEEN(ThroughputLowEstimate,ThroughputHighEstimate))))</f>
        <v>11</v>
      </c>
      <c r="F91" s="48">
        <f t="shared" ca="1" si="182"/>
        <v>9</v>
      </c>
      <c r="G91" s="48">
        <f t="shared" ca="1" si="182"/>
        <v>7</v>
      </c>
      <c r="H91" s="48">
        <f t="shared" ca="1" si="182"/>
        <v>5</v>
      </c>
      <c r="I91" s="48">
        <f t="shared" ca="1" si="182"/>
        <v>2</v>
      </c>
      <c r="J91" s="48">
        <f t="shared" ca="1" si="182"/>
        <v>0</v>
      </c>
      <c r="K91" s="48">
        <f t="shared" ca="1" si="182"/>
        <v>0</v>
      </c>
      <c r="L91" s="48">
        <f t="shared" ca="1" si="182"/>
        <v>0</v>
      </c>
      <c r="M91" s="48">
        <f t="shared" ca="1" si="182"/>
        <v>0</v>
      </c>
      <c r="N91" s="48">
        <f t="shared" ca="1" si="182"/>
        <v>0</v>
      </c>
      <c r="O91" s="48">
        <f t="shared" ca="1" si="182"/>
        <v>0</v>
      </c>
      <c r="P91" s="48">
        <f t="shared" ca="1" si="182"/>
        <v>0</v>
      </c>
      <c r="Q91" s="48">
        <f t="shared" ca="1" si="182"/>
        <v>0</v>
      </c>
      <c r="R91" s="48">
        <f t="shared" ca="1" si="182"/>
        <v>0</v>
      </c>
      <c r="S91" s="48">
        <f t="shared" ca="1" si="182"/>
        <v>0</v>
      </c>
      <c r="T91" s="48">
        <f t="shared" ca="1" si="182"/>
        <v>0</v>
      </c>
      <c r="U91" s="48">
        <f t="shared" ca="1" si="182"/>
        <v>0</v>
      </c>
      <c r="V91" s="48">
        <f t="shared" ca="1" si="182"/>
        <v>0</v>
      </c>
      <c r="W91" s="48">
        <f t="shared" ca="1" si="182"/>
        <v>0</v>
      </c>
      <c r="X91" s="48">
        <f t="shared" ca="1" si="182"/>
        <v>0</v>
      </c>
      <c r="Y91" s="48">
        <f t="shared" ca="1" si="182"/>
        <v>0</v>
      </c>
      <c r="Z91" s="48">
        <f t="shared" ca="1" si="182"/>
        <v>0</v>
      </c>
      <c r="AA91" s="48">
        <f t="shared" ca="1" si="182"/>
        <v>0</v>
      </c>
      <c r="AB91" s="48">
        <f t="shared" ca="1" si="182"/>
        <v>0</v>
      </c>
      <c r="AC91" s="48">
        <f t="shared" ca="1" si="182"/>
        <v>0</v>
      </c>
      <c r="AD91" s="48">
        <f t="shared" ca="1" si="182"/>
        <v>0</v>
      </c>
      <c r="AE91" s="48">
        <f t="shared" ca="1" si="182"/>
        <v>0</v>
      </c>
      <c r="AF91" s="48">
        <f t="shared" ca="1" si="182"/>
        <v>0</v>
      </c>
      <c r="AG91" s="48">
        <f t="shared" ca="1" si="182"/>
        <v>0</v>
      </c>
      <c r="AH91" s="48">
        <f t="shared" ca="1" si="182"/>
        <v>0</v>
      </c>
      <c r="AI91" s="48">
        <f t="shared" ca="1" si="182"/>
        <v>0</v>
      </c>
      <c r="AJ91" s="48">
        <f t="shared" ca="1" si="182"/>
        <v>0</v>
      </c>
      <c r="AK91" s="48">
        <f t="shared" ref="AK91:BD91" ca="1" si="183">MAX(0,AJ91-(IF(SamplesOrEstimateFlag = "Data", INDEX(Samples,RANDBETWEEN(1, TotalCount), 0), RANDBETWEEN(ThroughputLowEstimate,ThroughputHighEstimate))))</f>
        <v>0</v>
      </c>
      <c r="AL91" s="48">
        <f t="shared" ca="1" si="183"/>
        <v>0</v>
      </c>
      <c r="AM91" s="48">
        <f t="shared" ca="1" si="183"/>
        <v>0</v>
      </c>
      <c r="AN91" s="48">
        <f t="shared" ca="1" si="183"/>
        <v>0</v>
      </c>
      <c r="AO91" s="48">
        <f t="shared" ca="1" si="183"/>
        <v>0</v>
      </c>
      <c r="AP91" s="48">
        <f t="shared" ca="1" si="183"/>
        <v>0</v>
      </c>
      <c r="AQ91" s="48">
        <f t="shared" ca="1" si="183"/>
        <v>0</v>
      </c>
      <c r="AR91" s="48">
        <f t="shared" ca="1" si="183"/>
        <v>0</v>
      </c>
      <c r="AS91" s="48">
        <f t="shared" ca="1" si="183"/>
        <v>0</v>
      </c>
      <c r="AT91" s="48">
        <f t="shared" ca="1" si="183"/>
        <v>0</v>
      </c>
      <c r="AU91" s="48">
        <f t="shared" ca="1" si="183"/>
        <v>0</v>
      </c>
      <c r="AV91" s="48">
        <f t="shared" ca="1" si="183"/>
        <v>0</v>
      </c>
      <c r="AW91" s="48">
        <f t="shared" ca="1" si="183"/>
        <v>0</v>
      </c>
      <c r="AX91" s="48">
        <f t="shared" ca="1" si="183"/>
        <v>0</v>
      </c>
      <c r="AY91" s="48">
        <f t="shared" ca="1" si="183"/>
        <v>0</v>
      </c>
      <c r="AZ91" s="48">
        <f t="shared" ca="1" si="183"/>
        <v>0</v>
      </c>
      <c r="BA91" s="48">
        <f t="shared" ca="1" si="183"/>
        <v>0</v>
      </c>
      <c r="BB91" s="48">
        <f t="shared" ca="1" si="183"/>
        <v>0</v>
      </c>
      <c r="BC91" s="48">
        <f t="shared" ca="1" si="183"/>
        <v>0</v>
      </c>
      <c r="BD91" s="48">
        <f t="shared" ca="1" si="183"/>
        <v>0</v>
      </c>
    </row>
    <row r="92" spans="1:56" x14ac:dyDescent="0.25">
      <c r="A92">
        <v>90</v>
      </c>
      <c r="B92" s="69">
        <f t="shared" ca="1" si="135"/>
        <v>8</v>
      </c>
      <c r="C92" s="70">
        <f t="shared" ca="1" si="132"/>
        <v>42861</v>
      </c>
      <c r="D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2" s="48">
        <f t="shared" ref="E92:AJ92" ca="1" si="184">MAX(0,D92-(IF(SamplesOrEstimateFlag = "Data", INDEX(Samples,RANDBETWEEN(1, TotalCount), 0), RANDBETWEEN(ThroughputLowEstimate,ThroughputHighEstimate))))</f>
        <v>9</v>
      </c>
      <c r="F92" s="48">
        <f t="shared" ca="1" si="184"/>
        <v>9</v>
      </c>
      <c r="G92" s="48">
        <f t="shared" ca="1" si="184"/>
        <v>9</v>
      </c>
      <c r="H92" s="48">
        <f t="shared" ca="1" si="184"/>
        <v>7</v>
      </c>
      <c r="I92" s="48">
        <f t="shared" ca="1" si="184"/>
        <v>4</v>
      </c>
      <c r="J92" s="48">
        <f t="shared" ca="1" si="184"/>
        <v>4</v>
      </c>
      <c r="K92" s="48">
        <f t="shared" ca="1" si="184"/>
        <v>2</v>
      </c>
      <c r="L92" s="48">
        <f t="shared" ca="1" si="184"/>
        <v>0</v>
      </c>
      <c r="M92" s="48">
        <f t="shared" ca="1" si="184"/>
        <v>0</v>
      </c>
      <c r="N92" s="48">
        <f t="shared" ca="1" si="184"/>
        <v>0</v>
      </c>
      <c r="O92" s="48">
        <f t="shared" ca="1" si="184"/>
        <v>0</v>
      </c>
      <c r="P92" s="48">
        <f t="shared" ca="1" si="184"/>
        <v>0</v>
      </c>
      <c r="Q92" s="48">
        <f t="shared" ca="1" si="184"/>
        <v>0</v>
      </c>
      <c r="R92" s="48">
        <f t="shared" ca="1" si="184"/>
        <v>0</v>
      </c>
      <c r="S92" s="48">
        <f t="shared" ca="1" si="184"/>
        <v>0</v>
      </c>
      <c r="T92" s="48">
        <f t="shared" ca="1" si="184"/>
        <v>0</v>
      </c>
      <c r="U92" s="48">
        <f t="shared" ca="1" si="184"/>
        <v>0</v>
      </c>
      <c r="V92" s="48">
        <f t="shared" ca="1" si="184"/>
        <v>0</v>
      </c>
      <c r="W92" s="48">
        <f t="shared" ca="1" si="184"/>
        <v>0</v>
      </c>
      <c r="X92" s="48">
        <f t="shared" ca="1" si="184"/>
        <v>0</v>
      </c>
      <c r="Y92" s="48">
        <f t="shared" ca="1" si="184"/>
        <v>0</v>
      </c>
      <c r="Z92" s="48">
        <f t="shared" ca="1" si="184"/>
        <v>0</v>
      </c>
      <c r="AA92" s="48">
        <f t="shared" ca="1" si="184"/>
        <v>0</v>
      </c>
      <c r="AB92" s="48">
        <f t="shared" ca="1" si="184"/>
        <v>0</v>
      </c>
      <c r="AC92" s="48">
        <f t="shared" ca="1" si="184"/>
        <v>0</v>
      </c>
      <c r="AD92" s="48">
        <f t="shared" ca="1" si="184"/>
        <v>0</v>
      </c>
      <c r="AE92" s="48">
        <f t="shared" ca="1" si="184"/>
        <v>0</v>
      </c>
      <c r="AF92" s="48">
        <f t="shared" ca="1" si="184"/>
        <v>0</v>
      </c>
      <c r="AG92" s="48">
        <f t="shared" ca="1" si="184"/>
        <v>0</v>
      </c>
      <c r="AH92" s="48">
        <f t="shared" ca="1" si="184"/>
        <v>0</v>
      </c>
      <c r="AI92" s="48">
        <f t="shared" ca="1" si="184"/>
        <v>0</v>
      </c>
      <c r="AJ92" s="48">
        <f t="shared" ca="1" si="184"/>
        <v>0</v>
      </c>
      <c r="AK92" s="48">
        <f t="shared" ref="AK92:BD92" ca="1" si="185">MAX(0,AJ92-(IF(SamplesOrEstimateFlag = "Data", INDEX(Samples,RANDBETWEEN(1, TotalCount), 0), RANDBETWEEN(ThroughputLowEstimate,ThroughputHighEstimate))))</f>
        <v>0</v>
      </c>
      <c r="AL92" s="48">
        <f t="shared" ca="1" si="185"/>
        <v>0</v>
      </c>
      <c r="AM92" s="48">
        <f t="shared" ca="1" si="185"/>
        <v>0</v>
      </c>
      <c r="AN92" s="48">
        <f t="shared" ca="1" si="185"/>
        <v>0</v>
      </c>
      <c r="AO92" s="48">
        <f t="shared" ca="1" si="185"/>
        <v>0</v>
      </c>
      <c r="AP92" s="48">
        <f t="shared" ca="1" si="185"/>
        <v>0</v>
      </c>
      <c r="AQ92" s="48">
        <f t="shared" ca="1" si="185"/>
        <v>0</v>
      </c>
      <c r="AR92" s="48">
        <f t="shared" ca="1" si="185"/>
        <v>0</v>
      </c>
      <c r="AS92" s="48">
        <f t="shared" ca="1" si="185"/>
        <v>0</v>
      </c>
      <c r="AT92" s="48">
        <f t="shared" ca="1" si="185"/>
        <v>0</v>
      </c>
      <c r="AU92" s="48">
        <f t="shared" ca="1" si="185"/>
        <v>0</v>
      </c>
      <c r="AV92" s="48">
        <f t="shared" ca="1" si="185"/>
        <v>0</v>
      </c>
      <c r="AW92" s="48">
        <f t="shared" ca="1" si="185"/>
        <v>0</v>
      </c>
      <c r="AX92" s="48">
        <f t="shared" ca="1" si="185"/>
        <v>0</v>
      </c>
      <c r="AY92" s="48">
        <f t="shared" ca="1" si="185"/>
        <v>0</v>
      </c>
      <c r="AZ92" s="48">
        <f t="shared" ca="1" si="185"/>
        <v>0</v>
      </c>
      <c r="BA92" s="48">
        <f t="shared" ca="1" si="185"/>
        <v>0</v>
      </c>
      <c r="BB92" s="48">
        <f t="shared" ca="1" si="185"/>
        <v>0</v>
      </c>
      <c r="BC92" s="48">
        <f t="shared" ca="1" si="185"/>
        <v>0</v>
      </c>
      <c r="BD92" s="48">
        <f t="shared" ca="1" si="185"/>
        <v>0</v>
      </c>
    </row>
    <row r="93" spans="1:56" x14ac:dyDescent="0.25">
      <c r="A93">
        <v>91</v>
      </c>
      <c r="B93" s="69">
        <f t="shared" ca="1" si="135"/>
        <v>7</v>
      </c>
      <c r="C93" s="70">
        <f t="shared" ca="1" si="132"/>
        <v>42854</v>
      </c>
      <c r="D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3" s="48">
        <f t="shared" ref="E93:AJ93" ca="1" si="186">MAX(0,D93-(IF(SamplesOrEstimateFlag = "Data", INDEX(Samples,RANDBETWEEN(1, TotalCount), 0), RANDBETWEEN(ThroughputLowEstimate,ThroughputHighEstimate))))</f>
        <v>9</v>
      </c>
      <c r="F93" s="48">
        <f t="shared" ca="1" si="186"/>
        <v>9</v>
      </c>
      <c r="G93" s="48">
        <f t="shared" ca="1" si="186"/>
        <v>9</v>
      </c>
      <c r="H93" s="48">
        <f t="shared" ca="1" si="186"/>
        <v>7</v>
      </c>
      <c r="I93" s="48">
        <f t="shared" ca="1" si="186"/>
        <v>5</v>
      </c>
      <c r="J93" s="48">
        <f t="shared" ca="1" si="186"/>
        <v>3</v>
      </c>
      <c r="K93" s="48">
        <f t="shared" ca="1" si="186"/>
        <v>0</v>
      </c>
      <c r="L93" s="48">
        <f t="shared" ca="1" si="186"/>
        <v>0</v>
      </c>
      <c r="M93" s="48">
        <f t="shared" ca="1" si="186"/>
        <v>0</v>
      </c>
      <c r="N93" s="48">
        <f t="shared" ca="1" si="186"/>
        <v>0</v>
      </c>
      <c r="O93" s="48">
        <f t="shared" ca="1" si="186"/>
        <v>0</v>
      </c>
      <c r="P93" s="48">
        <f t="shared" ca="1" si="186"/>
        <v>0</v>
      </c>
      <c r="Q93" s="48">
        <f t="shared" ca="1" si="186"/>
        <v>0</v>
      </c>
      <c r="R93" s="48">
        <f t="shared" ca="1" si="186"/>
        <v>0</v>
      </c>
      <c r="S93" s="48">
        <f t="shared" ca="1" si="186"/>
        <v>0</v>
      </c>
      <c r="T93" s="48">
        <f t="shared" ca="1" si="186"/>
        <v>0</v>
      </c>
      <c r="U93" s="48">
        <f t="shared" ca="1" si="186"/>
        <v>0</v>
      </c>
      <c r="V93" s="48">
        <f t="shared" ca="1" si="186"/>
        <v>0</v>
      </c>
      <c r="W93" s="48">
        <f t="shared" ca="1" si="186"/>
        <v>0</v>
      </c>
      <c r="X93" s="48">
        <f t="shared" ca="1" si="186"/>
        <v>0</v>
      </c>
      <c r="Y93" s="48">
        <f t="shared" ca="1" si="186"/>
        <v>0</v>
      </c>
      <c r="Z93" s="48">
        <f t="shared" ca="1" si="186"/>
        <v>0</v>
      </c>
      <c r="AA93" s="48">
        <f t="shared" ca="1" si="186"/>
        <v>0</v>
      </c>
      <c r="AB93" s="48">
        <f t="shared" ca="1" si="186"/>
        <v>0</v>
      </c>
      <c r="AC93" s="48">
        <f t="shared" ca="1" si="186"/>
        <v>0</v>
      </c>
      <c r="AD93" s="48">
        <f t="shared" ca="1" si="186"/>
        <v>0</v>
      </c>
      <c r="AE93" s="48">
        <f t="shared" ca="1" si="186"/>
        <v>0</v>
      </c>
      <c r="AF93" s="48">
        <f t="shared" ca="1" si="186"/>
        <v>0</v>
      </c>
      <c r="AG93" s="48">
        <f t="shared" ca="1" si="186"/>
        <v>0</v>
      </c>
      <c r="AH93" s="48">
        <f t="shared" ca="1" si="186"/>
        <v>0</v>
      </c>
      <c r="AI93" s="48">
        <f t="shared" ca="1" si="186"/>
        <v>0</v>
      </c>
      <c r="AJ93" s="48">
        <f t="shared" ca="1" si="186"/>
        <v>0</v>
      </c>
      <c r="AK93" s="48">
        <f t="shared" ref="AK93:BD93" ca="1" si="187">MAX(0,AJ93-(IF(SamplesOrEstimateFlag = "Data", INDEX(Samples,RANDBETWEEN(1, TotalCount), 0), RANDBETWEEN(ThroughputLowEstimate,ThroughputHighEstimate))))</f>
        <v>0</v>
      </c>
      <c r="AL93" s="48">
        <f t="shared" ca="1" si="187"/>
        <v>0</v>
      </c>
      <c r="AM93" s="48">
        <f t="shared" ca="1" si="187"/>
        <v>0</v>
      </c>
      <c r="AN93" s="48">
        <f t="shared" ca="1" si="187"/>
        <v>0</v>
      </c>
      <c r="AO93" s="48">
        <f t="shared" ca="1" si="187"/>
        <v>0</v>
      </c>
      <c r="AP93" s="48">
        <f t="shared" ca="1" si="187"/>
        <v>0</v>
      </c>
      <c r="AQ93" s="48">
        <f t="shared" ca="1" si="187"/>
        <v>0</v>
      </c>
      <c r="AR93" s="48">
        <f t="shared" ca="1" si="187"/>
        <v>0</v>
      </c>
      <c r="AS93" s="48">
        <f t="shared" ca="1" si="187"/>
        <v>0</v>
      </c>
      <c r="AT93" s="48">
        <f t="shared" ca="1" si="187"/>
        <v>0</v>
      </c>
      <c r="AU93" s="48">
        <f t="shared" ca="1" si="187"/>
        <v>0</v>
      </c>
      <c r="AV93" s="48">
        <f t="shared" ca="1" si="187"/>
        <v>0</v>
      </c>
      <c r="AW93" s="48">
        <f t="shared" ca="1" si="187"/>
        <v>0</v>
      </c>
      <c r="AX93" s="48">
        <f t="shared" ca="1" si="187"/>
        <v>0</v>
      </c>
      <c r="AY93" s="48">
        <f t="shared" ca="1" si="187"/>
        <v>0</v>
      </c>
      <c r="AZ93" s="48">
        <f t="shared" ca="1" si="187"/>
        <v>0</v>
      </c>
      <c r="BA93" s="48">
        <f t="shared" ca="1" si="187"/>
        <v>0</v>
      </c>
      <c r="BB93" s="48">
        <f t="shared" ca="1" si="187"/>
        <v>0</v>
      </c>
      <c r="BC93" s="48">
        <f t="shared" ca="1" si="187"/>
        <v>0</v>
      </c>
      <c r="BD93" s="48">
        <f t="shared" ca="1" si="187"/>
        <v>0</v>
      </c>
    </row>
    <row r="94" spans="1:56" x14ac:dyDescent="0.25">
      <c r="A94">
        <v>92</v>
      </c>
      <c r="B94" s="69">
        <f t="shared" ca="1" si="135"/>
        <v>9</v>
      </c>
      <c r="C94" s="70">
        <f t="shared" ca="1" si="132"/>
        <v>42868</v>
      </c>
      <c r="D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4" s="48">
        <f t="shared" ref="E94:AJ94" ca="1" si="188">MAX(0,D94-(IF(SamplesOrEstimateFlag = "Data", INDEX(Samples,RANDBETWEEN(1, TotalCount), 0), RANDBETWEEN(ThroughputLowEstimate,ThroughputHighEstimate))))</f>
        <v>12</v>
      </c>
      <c r="F94" s="48">
        <f t="shared" ca="1" si="188"/>
        <v>9</v>
      </c>
      <c r="G94" s="48">
        <f t="shared" ca="1" si="188"/>
        <v>7</v>
      </c>
      <c r="H94" s="48">
        <f t="shared" ca="1" si="188"/>
        <v>4</v>
      </c>
      <c r="I94" s="48">
        <f t="shared" ca="1" si="188"/>
        <v>4</v>
      </c>
      <c r="J94" s="48">
        <f t="shared" ca="1" si="188"/>
        <v>1</v>
      </c>
      <c r="K94" s="48">
        <f t="shared" ca="1" si="188"/>
        <v>1</v>
      </c>
      <c r="L94" s="48">
        <f t="shared" ca="1" si="188"/>
        <v>1</v>
      </c>
      <c r="M94" s="48">
        <f t="shared" ca="1" si="188"/>
        <v>0</v>
      </c>
      <c r="N94" s="48">
        <f t="shared" ca="1" si="188"/>
        <v>0</v>
      </c>
      <c r="O94" s="48">
        <f t="shared" ca="1" si="188"/>
        <v>0</v>
      </c>
      <c r="P94" s="48">
        <f t="shared" ca="1" si="188"/>
        <v>0</v>
      </c>
      <c r="Q94" s="48">
        <f t="shared" ca="1" si="188"/>
        <v>0</v>
      </c>
      <c r="R94" s="48">
        <f t="shared" ca="1" si="188"/>
        <v>0</v>
      </c>
      <c r="S94" s="48">
        <f t="shared" ca="1" si="188"/>
        <v>0</v>
      </c>
      <c r="T94" s="48">
        <f t="shared" ca="1" si="188"/>
        <v>0</v>
      </c>
      <c r="U94" s="48">
        <f t="shared" ca="1" si="188"/>
        <v>0</v>
      </c>
      <c r="V94" s="48">
        <f t="shared" ca="1" si="188"/>
        <v>0</v>
      </c>
      <c r="W94" s="48">
        <f t="shared" ca="1" si="188"/>
        <v>0</v>
      </c>
      <c r="X94" s="48">
        <f t="shared" ca="1" si="188"/>
        <v>0</v>
      </c>
      <c r="Y94" s="48">
        <f t="shared" ca="1" si="188"/>
        <v>0</v>
      </c>
      <c r="Z94" s="48">
        <f t="shared" ca="1" si="188"/>
        <v>0</v>
      </c>
      <c r="AA94" s="48">
        <f t="shared" ca="1" si="188"/>
        <v>0</v>
      </c>
      <c r="AB94" s="48">
        <f t="shared" ca="1" si="188"/>
        <v>0</v>
      </c>
      <c r="AC94" s="48">
        <f t="shared" ca="1" si="188"/>
        <v>0</v>
      </c>
      <c r="AD94" s="48">
        <f t="shared" ca="1" si="188"/>
        <v>0</v>
      </c>
      <c r="AE94" s="48">
        <f t="shared" ca="1" si="188"/>
        <v>0</v>
      </c>
      <c r="AF94" s="48">
        <f t="shared" ca="1" si="188"/>
        <v>0</v>
      </c>
      <c r="AG94" s="48">
        <f t="shared" ca="1" si="188"/>
        <v>0</v>
      </c>
      <c r="AH94" s="48">
        <f t="shared" ca="1" si="188"/>
        <v>0</v>
      </c>
      <c r="AI94" s="48">
        <f t="shared" ca="1" si="188"/>
        <v>0</v>
      </c>
      <c r="AJ94" s="48">
        <f t="shared" ca="1" si="188"/>
        <v>0</v>
      </c>
      <c r="AK94" s="48">
        <f t="shared" ref="AK94:BD94" ca="1" si="189">MAX(0,AJ94-(IF(SamplesOrEstimateFlag = "Data", INDEX(Samples,RANDBETWEEN(1, TotalCount), 0), RANDBETWEEN(ThroughputLowEstimate,ThroughputHighEstimate))))</f>
        <v>0</v>
      </c>
      <c r="AL94" s="48">
        <f t="shared" ca="1" si="189"/>
        <v>0</v>
      </c>
      <c r="AM94" s="48">
        <f t="shared" ca="1" si="189"/>
        <v>0</v>
      </c>
      <c r="AN94" s="48">
        <f t="shared" ca="1" si="189"/>
        <v>0</v>
      </c>
      <c r="AO94" s="48">
        <f t="shared" ca="1" si="189"/>
        <v>0</v>
      </c>
      <c r="AP94" s="48">
        <f t="shared" ca="1" si="189"/>
        <v>0</v>
      </c>
      <c r="AQ94" s="48">
        <f t="shared" ca="1" si="189"/>
        <v>0</v>
      </c>
      <c r="AR94" s="48">
        <f t="shared" ca="1" si="189"/>
        <v>0</v>
      </c>
      <c r="AS94" s="48">
        <f t="shared" ca="1" si="189"/>
        <v>0</v>
      </c>
      <c r="AT94" s="48">
        <f t="shared" ca="1" si="189"/>
        <v>0</v>
      </c>
      <c r="AU94" s="48">
        <f t="shared" ca="1" si="189"/>
        <v>0</v>
      </c>
      <c r="AV94" s="48">
        <f t="shared" ca="1" si="189"/>
        <v>0</v>
      </c>
      <c r="AW94" s="48">
        <f t="shared" ca="1" si="189"/>
        <v>0</v>
      </c>
      <c r="AX94" s="48">
        <f t="shared" ca="1" si="189"/>
        <v>0</v>
      </c>
      <c r="AY94" s="48">
        <f t="shared" ca="1" si="189"/>
        <v>0</v>
      </c>
      <c r="AZ94" s="48">
        <f t="shared" ca="1" si="189"/>
        <v>0</v>
      </c>
      <c r="BA94" s="48">
        <f t="shared" ca="1" si="189"/>
        <v>0</v>
      </c>
      <c r="BB94" s="48">
        <f t="shared" ca="1" si="189"/>
        <v>0</v>
      </c>
      <c r="BC94" s="48">
        <f t="shared" ca="1" si="189"/>
        <v>0</v>
      </c>
      <c r="BD94" s="48">
        <f t="shared" ca="1" si="189"/>
        <v>0</v>
      </c>
    </row>
    <row r="95" spans="1:56" x14ac:dyDescent="0.25">
      <c r="A95">
        <v>93</v>
      </c>
      <c r="B95" s="69">
        <f t="shared" ca="1" si="135"/>
        <v>6</v>
      </c>
      <c r="C95" s="70">
        <f t="shared" ca="1" si="132"/>
        <v>42847</v>
      </c>
      <c r="D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5" s="48">
        <f t="shared" ref="E95:AJ95" ca="1" si="190">MAX(0,D95-(IF(SamplesOrEstimateFlag = "Data", INDEX(Samples,RANDBETWEEN(1, TotalCount), 0), RANDBETWEEN(ThroughputLowEstimate,ThroughputHighEstimate))))</f>
        <v>9</v>
      </c>
      <c r="F95" s="48">
        <f t="shared" ca="1" si="190"/>
        <v>7</v>
      </c>
      <c r="G95" s="48">
        <f t="shared" ca="1" si="190"/>
        <v>5</v>
      </c>
      <c r="H95" s="48">
        <f t="shared" ca="1" si="190"/>
        <v>5</v>
      </c>
      <c r="I95" s="48">
        <f t="shared" ca="1" si="190"/>
        <v>3</v>
      </c>
      <c r="J95" s="48">
        <f t="shared" ca="1" si="190"/>
        <v>0</v>
      </c>
      <c r="K95" s="48">
        <f t="shared" ca="1" si="190"/>
        <v>0</v>
      </c>
      <c r="L95" s="48">
        <f t="shared" ca="1" si="190"/>
        <v>0</v>
      </c>
      <c r="M95" s="48">
        <f t="shared" ca="1" si="190"/>
        <v>0</v>
      </c>
      <c r="N95" s="48">
        <f t="shared" ca="1" si="190"/>
        <v>0</v>
      </c>
      <c r="O95" s="48">
        <f t="shared" ca="1" si="190"/>
        <v>0</v>
      </c>
      <c r="P95" s="48">
        <f t="shared" ca="1" si="190"/>
        <v>0</v>
      </c>
      <c r="Q95" s="48">
        <f t="shared" ca="1" si="190"/>
        <v>0</v>
      </c>
      <c r="R95" s="48">
        <f t="shared" ca="1" si="190"/>
        <v>0</v>
      </c>
      <c r="S95" s="48">
        <f t="shared" ca="1" si="190"/>
        <v>0</v>
      </c>
      <c r="T95" s="48">
        <f t="shared" ca="1" si="190"/>
        <v>0</v>
      </c>
      <c r="U95" s="48">
        <f t="shared" ca="1" si="190"/>
        <v>0</v>
      </c>
      <c r="V95" s="48">
        <f t="shared" ca="1" si="190"/>
        <v>0</v>
      </c>
      <c r="W95" s="48">
        <f t="shared" ca="1" si="190"/>
        <v>0</v>
      </c>
      <c r="X95" s="48">
        <f t="shared" ca="1" si="190"/>
        <v>0</v>
      </c>
      <c r="Y95" s="48">
        <f t="shared" ca="1" si="190"/>
        <v>0</v>
      </c>
      <c r="Z95" s="48">
        <f t="shared" ca="1" si="190"/>
        <v>0</v>
      </c>
      <c r="AA95" s="48">
        <f t="shared" ca="1" si="190"/>
        <v>0</v>
      </c>
      <c r="AB95" s="48">
        <f t="shared" ca="1" si="190"/>
        <v>0</v>
      </c>
      <c r="AC95" s="48">
        <f t="shared" ca="1" si="190"/>
        <v>0</v>
      </c>
      <c r="AD95" s="48">
        <f t="shared" ca="1" si="190"/>
        <v>0</v>
      </c>
      <c r="AE95" s="48">
        <f t="shared" ca="1" si="190"/>
        <v>0</v>
      </c>
      <c r="AF95" s="48">
        <f t="shared" ca="1" si="190"/>
        <v>0</v>
      </c>
      <c r="AG95" s="48">
        <f t="shared" ca="1" si="190"/>
        <v>0</v>
      </c>
      <c r="AH95" s="48">
        <f t="shared" ca="1" si="190"/>
        <v>0</v>
      </c>
      <c r="AI95" s="48">
        <f t="shared" ca="1" si="190"/>
        <v>0</v>
      </c>
      <c r="AJ95" s="48">
        <f t="shared" ca="1" si="190"/>
        <v>0</v>
      </c>
      <c r="AK95" s="48">
        <f t="shared" ref="AK95:BD95" ca="1" si="191">MAX(0,AJ95-(IF(SamplesOrEstimateFlag = "Data", INDEX(Samples,RANDBETWEEN(1, TotalCount), 0), RANDBETWEEN(ThroughputLowEstimate,ThroughputHighEstimate))))</f>
        <v>0</v>
      </c>
      <c r="AL95" s="48">
        <f t="shared" ca="1" si="191"/>
        <v>0</v>
      </c>
      <c r="AM95" s="48">
        <f t="shared" ca="1" si="191"/>
        <v>0</v>
      </c>
      <c r="AN95" s="48">
        <f t="shared" ca="1" si="191"/>
        <v>0</v>
      </c>
      <c r="AO95" s="48">
        <f t="shared" ca="1" si="191"/>
        <v>0</v>
      </c>
      <c r="AP95" s="48">
        <f t="shared" ca="1" si="191"/>
        <v>0</v>
      </c>
      <c r="AQ95" s="48">
        <f t="shared" ca="1" si="191"/>
        <v>0</v>
      </c>
      <c r="AR95" s="48">
        <f t="shared" ca="1" si="191"/>
        <v>0</v>
      </c>
      <c r="AS95" s="48">
        <f t="shared" ca="1" si="191"/>
        <v>0</v>
      </c>
      <c r="AT95" s="48">
        <f t="shared" ca="1" si="191"/>
        <v>0</v>
      </c>
      <c r="AU95" s="48">
        <f t="shared" ca="1" si="191"/>
        <v>0</v>
      </c>
      <c r="AV95" s="48">
        <f t="shared" ca="1" si="191"/>
        <v>0</v>
      </c>
      <c r="AW95" s="48">
        <f t="shared" ca="1" si="191"/>
        <v>0</v>
      </c>
      <c r="AX95" s="48">
        <f t="shared" ca="1" si="191"/>
        <v>0</v>
      </c>
      <c r="AY95" s="48">
        <f t="shared" ca="1" si="191"/>
        <v>0</v>
      </c>
      <c r="AZ95" s="48">
        <f t="shared" ca="1" si="191"/>
        <v>0</v>
      </c>
      <c r="BA95" s="48">
        <f t="shared" ca="1" si="191"/>
        <v>0</v>
      </c>
      <c r="BB95" s="48">
        <f t="shared" ca="1" si="191"/>
        <v>0</v>
      </c>
      <c r="BC95" s="48">
        <f t="shared" ca="1" si="191"/>
        <v>0</v>
      </c>
      <c r="BD95" s="48">
        <f t="shared" ca="1" si="191"/>
        <v>0</v>
      </c>
    </row>
    <row r="96" spans="1:56" x14ac:dyDescent="0.25">
      <c r="A96">
        <v>94</v>
      </c>
      <c r="B96" s="69">
        <f t="shared" ca="1" si="135"/>
        <v>5</v>
      </c>
      <c r="C96" s="70">
        <f t="shared" ca="1" si="132"/>
        <v>42840</v>
      </c>
      <c r="D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96" s="48">
        <f t="shared" ref="E96:AJ96" ca="1" si="192">MAX(0,D96-(IF(SamplesOrEstimateFlag = "Data", INDEX(Samples,RANDBETWEEN(1, TotalCount), 0), RANDBETWEEN(ThroughputLowEstimate,ThroughputHighEstimate))))</f>
        <v>9</v>
      </c>
      <c r="F96" s="48">
        <f t="shared" ca="1" si="192"/>
        <v>7</v>
      </c>
      <c r="G96" s="48">
        <f t="shared" ca="1" si="192"/>
        <v>4</v>
      </c>
      <c r="H96" s="48">
        <f t="shared" ca="1" si="192"/>
        <v>1</v>
      </c>
      <c r="I96" s="48">
        <f t="shared" ca="1" si="192"/>
        <v>0</v>
      </c>
      <c r="J96" s="48">
        <f t="shared" ca="1" si="192"/>
        <v>0</v>
      </c>
      <c r="K96" s="48">
        <f t="shared" ca="1" si="192"/>
        <v>0</v>
      </c>
      <c r="L96" s="48">
        <f t="shared" ca="1" si="192"/>
        <v>0</v>
      </c>
      <c r="M96" s="48">
        <f t="shared" ca="1" si="192"/>
        <v>0</v>
      </c>
      <c r="N96" s="48">
        <f t="shared" ca="1" si="192"/>
        <v>0</v>
      </c>
      <c r="O96" s="48">
        <f t="shared" ca="1" si="192"/>
        <v>0</v>
      </c>
      <c r="P96" s="48">
        <f t="shared" ca="1" si="192"/>
        <v>0</v>
      </c>
      <c r="Q96" s="48">
        <f t="shared" ca="1" si="192"/>
        <v>0</v>
      </c>
      <c r="R96" s="48">
        <f t="shared" ca="1" si="192"/>
        <v>0</v>
      </c>
      <c r="S96" s="48">
        <f t="shared" ca="1" si="192"/>
        <v>0</v>
      </c>
      <c r="T96" s="48">
        <f t="shared" ca="1" si="192"/>
        <v>0</v>
      </c>
      <c r="U96" s="48">
        <f t="shared" ca="1" si="192"/>
        <v>0</v>
      </c>
      <c r="V96" s="48">
        <f t="shared" ca="1" si="192"/>
        <v>0</v>
      </c>
      <c r="W96" s="48">
        <f t="shared" ca="1" si="192"/>
        <v>0</v>
      </c>
      <c r="X96" s="48">
        <f t="shared" ca="1" si="192"/>
        <v>0</v>
      </c>
      <c r="Y96" s="48">
        <f t="shared" ca="1" si="192"/>
        <v>0</v>
      </c>
      <c r="Z96" s="48">
        <f t="shared" ca="1" si="192"/>
        <v>0</v>
      </c>
      <c r="AA96" s="48">
        <f t="shared" ca="1" si="192"/>
        <v>0</v>
      </c>
      <c r="AB96" s="48">
        <f t="shared" ca="1" si="192"/>
        <v>0</v>
      </c>
      <c r="AC96" s="48">
        <f t="shared" ca="1" si="192"/>
        <v>0</v>
      </c>
      <c r="AD96" s="48">
        <f t="shared" ca="1" si="192"/>
        <v>0</v>
      </c>
      <c r="AE96" s="48">
        <f t="shared" ca="1" si="192"/>
        <v>0</v>
      </c>
      <c r="AF96" s="48">
        <f t="shared" ca="1" si="192"/>
        <v>0</v>
      </c>
      <c r="AG96" s="48">
        <f t="shared" ca="1" si="192"/>
        <v>0</v>
      </c>
      <c r="AH96" s="48">
        <f t="shared" ca="1" si="192"/>
        <v>0</v>
      </c>
      <c r="AI96" s="48">
        <f t="shared" ca="1" si="192"/>
        <v>0</v>
      </c>
      <c r="AJ96" s="48">
        <f t="shared" ca="1" si="192"/>
        <v>0</v>
      </c>
      <c r="AK96" s="48">
        <f t="shared" ref="AK96:BD96" ca="1" si="193">MAX(0,AJ96-(IF(SamplesOrEstimateFlag = "Data", INDEX(Samples,RANDBETWEEN(1, TotalCount), 0), RANDBETWEEN(ThroughputLowEstimate,ThroughputHighEstimate))))</f>
        <v>0</v>
      </c>
      <c r="AL96" s="48">
        <f t="shared" ca="1" si="193"/>
        <v>0</v>
      </c>
      <c r="AM96" s="48">
        <f t="shared" ca="1" si="193"/>
        <v>0</v>
      </c>
      <c r="AN96" s="48">
        <f t="shared" ca="1" si="193"/>
        <v>0</v>
      </c>
      <c r="AO96" s="48">
        <f t="shared" ca="1" si="193"/>
        <v>0</v>
      </c>
      <c r="AP96" s="48">
        <f t="shared" ca="1" si="193"/>
        <v>0</v>
      </c>
      <c r="AQ96" s="48">
        <f t="shared" ca="1" si="193"/>
        <v>0</v>
      </c>
      <c r="AR96" s="48">
        <f t="shared" ca="1" si="193"/>
        <v>0</v>
      </c>
      <c r="AS96" s="48">
        <f t="shared" ca="1" si="193"/>
        <v>0</v>
      </c>
      <c r="AT96" s="48">
        <f t="shared" ca="1" si="193"/>
        <v>0</v>
      </c>
      <c r="AU96" s="48">
        <f t="shared" ca="1" si="193"/>
        <v>0</v>
      </c>
      <c r="AV96" s="48">
        <f t="shared" ca="1" si="193"/>
        <v>0</v>
      </c>
      <c r="AW96" s="48">
        <f t="shared" ca="1" si="193"/>
        <v>0</v>
      </c>
      <c r="AX96" s="48">
        <f t="shared" ca="1" si="193"/>
        <v>0</v>
      </c>
      <c r="AY96" s="48">
        <f t="shared" ca="1" si="193"/>
        <v>0</v>
      </c>
      <c r="AZ96" s="48">
        <f t="shared" ca="1" si="193"/>
        <v>0</v>
      </c>
      <c r="BA96" s="48">
        <f t="shared" ca="1" si="193"/>
        <v>0</v>
      </c>
      <c r="BB96" s="48">
        <f t="shared" ca="1" si="193"/>
        <v>0</v>
      </c>
      <c r="BC96" s="48">
        <f t="shared" ca="1" si="193"/>
        <v>0</v>
      </c>
      <c r="BD96" s="48">
        <f t="shared" ca="1" si="193"/>
        <v>0</v>
      </c>
    </row>
    <row r="97" spans="1:56" x14ac:dyDescent="0.25">
      <c r="A97">
        <v>95</v>
      </c>
      <c r="B97" s="69">
        <f t="shared" ca="1" si="135"/>
        <v>6</v>
      </c>
      <c r="C97" s="70">
        <f t="shared" ca="1" si="132"/>
        <v>42847</v>
      </c>
      <c r="D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7" s="48">
        <f t="shared" ref="E97:AJ97" ca="1" si="194">MAX(0,D97-(IF(SamplesOrEstimateFlag = "Data", INDEX(Samples,RANDBETWEEN(1, TotalCount), 0), RANDBETWEEN(ThroughputLowEstimate,ThroughputHighEstimate))))</f>
        <v>9</v>
      </c>
      <c r="F97" s="48">
        <f t="shared" ca="1" si="194"/>
        <v>7</v>
      </c>
      <c r="G97" s="48">
        <f t="shared" ca="1" si="194"/>
        <v>7</v>
      </c>
      <c r="H97" s="48">
        <f t="shared" ca="1" si="194"/>
        <v>4</v>
      </c>
      <c r="I97" s="48">
        <f t="shared" ca="1" si="194"/>
        <v>1</v>
      </c>
      <c r="J97" s="48">
        <f t="shared" ca="1" si="194"/>
        <v>0</v>
      </c>
      <c r="K97" s="48">
        <f t="shared" ca="1" si="194"/>
        <v>0</v>
      </c>
      <c r="L97" s="48">
        <f t="shared" ca="1" si="194"/>
        <v>0</v>
      </c>
      <c r="M97" s="48">
        <f t="shared" ca="1" si="194"/>
        <v>0</v>
      </c>
      <c r="N97" s="48">
        <f t="shared" ca="1" si="194"/>
        <v>0</v>
      </c>
      <c r="O97" s="48">
        <f t="shared" ca="1" si="194"/>
        <v>0</v>
      </c>
      <c r="P97" s="48">
        <f t="shared" ca="1" si="194"/>
        <v>0</v>
      </c>
      <c r="Q97" s="48">
        <f t="shared" ca="1" si="194"/>
        <v>0</v>
      </c>
      <c r="R97" s="48">
        <f t="shared" ca="1" si="194"/>
        <v>0</v>
      </c>
      <c r="S97" s="48">
        <f t="shared" ca="1" si="194"/>
        <v>0</v>
      </c>
      <c r="T97" s="48">
        <f t="shared" ca="1" si="194"/>
        <v>0</v>
      </c>
      <c r="U97" s="48">
        <f t="shared" ca="1" si="194"/>
        <v>0</v>
      </c>
      <c r="V97" s="48">
        <f t="shared" ca="1" si="194"/>
        <v>0</v>
      </c>
      <c r="W97" s="48">
        <f t="shared" ca="1" si="194"/>
        <v>0</v>
      </c>
      <c r="X97" s="48">
        <f t="shared" ca="1" si="194"/>
        <v>0</v>
      </c>
      <c r="Y97" s="48">
        <f t="shared" ca="1" si="194"/>
        <v>0</v>
      </c>
      <c r="Z97" s="48">
        <f t="shared" ca="1" si="194"/>
        <v>0</v>
      </c>
      <c r="AA97" s="48">
        <f t="shared" ca="1" si="194"/>
        <v>0</v>
      </c>
      <c r="AB97" s="48">
        <f t="shared" ca="1" si="194"/>
        <v>0</v>
      </c>
      <c r="AC97" s="48">
        <f t="shared" ca="1" si="194"/>
        <v>0</v>
      </c>
      <c r="AD97" s="48">
        <f t="shared" ca="1" si="194"/>
        <v>0</v>
      </c>
      <c r="AE97" s="48">
        <f t="shared" ca="1" si="194"/>
        <v>0</v>
      </c>
      <c r="AF97" s="48">
        <f t="shared" ca="1" si="194"/>
        <v>0</v>
      </c>
      <c r="AG97" s="48">
        <f t="shared" ca="1" si="194"/>
        <v>0</v>
      </c>
      <c r="AH97" s="48">
        <f t="shared" ca="1" si="194"/>
        <v>0</v>
      </c>
      <c r="AI97" s="48">
        <f t="shared" ca="1" si="194"/>
        <v>0</v>
      </c>
      <c r="AJ97" s="48">
        <f t="shared" ca="1" si="194"/>
        <v>0</v>
      </c>
      <c r="AK97" s="48">
        <f t="shared" ref="AK97:BD97" ca="1" si="195">MAX(0,AJ97-(IF(SamplesOrEstimateFlag = "Data", INDEX(Samples,RANDBETWEEN(1, TotalCount), 0), RANDBETWEEN(ThroughputLowEstimate,ThroughputHighEstimate))))</f>
        <v>0</v>
      </c>
      <c r="AL97" s="48">
        <f t="shared" ca="1" si="195"/>
        <v>0</v>
      </c>
      <c r="AM97" s="48">
        <f t="shared" ca="1" si="195"/>
        <v>0</v>
      </c>
      <c r="AN97" s="48">
        <f t="shared" ca="1" si="195"/>
        <v>0</v>
      </c>
      <c r="AO97" s="48">
        <f t="shared" ca="1" si="195"/>
        <v>0</v>
      </c>
      <c r="AP97" s="48">
        <f t="shared" ca="1" si="195"/>
        <v>0</v>
      </c>
      <c r="AQ97" s="48">
        <f t="shared" ca="1" si="195"/>
        <v>0</v>
      </c>
      <c r="AR97" s="48">
        <f t="shared" ca="1" si="195"/>
        <v>0</v>
      </c>
      <c r="AS97" s="48">
        <f t="shared" ca="1" si="195"/>
        <v>0</v>
      </c>
      <c r="AT97" s="48">
        <f t="shared" ca="1" si="195"/>
        <v>0</v>
      </c>
      <c r="AU97" s="48">
        <f t="shared" ca="1" si="195"/>
        <v>0</v>
      </c>
      <c r="AV97" s="48">
        <f t="shared" ca="1" si="195"/>
        <v>0</v>
      </c>
      <c r="AW97" s="48">
        <f t="shared" ca="1" si="195"/>
        <v>0</v>
      </c>
      <c r="AX97" s="48">
        <f t="shared" ca="1" si="195"/>
        <v>0</v>
      </c>
      <c r="AY97" s="48">
        <f t="shared" ca="1" si="195"/>
        <v>0</v>
      </c>
      <c r="AZ97" s="48">
        <f t="shared" ca="1" si="195"/>
        <v>0</v>
      </c>
      <c r="BA97" s="48">
        <f t="shared" ca="1" si="195"/>
        <v>0</v>
      </c>
      <c r="BB97" s="48">
        <f t="shared" ca="1" si="195"/>
        <v>0</v>
      </c>
      <c r="BC97" s="48">
        <f t="shared" ca="1" si="195"/>
        <v>0</v>
      </c>
      <c r="BD97" s="48">
        <f t="shared" ca="1" si="195"/>
        <v>0</v>
      </c>
    </row>
    <row r="98" spans="1:56" x14ac:dyDescent="0.25">
      <c r="A98">
        <v>96</v>
      </c>
      <c r="B98" s="69">
        <f t="shared" ca="1" si="135"/>
        <v>7</v>
      </c>
      <c r="C98" s="70">
        <f t="shared" ca="1" si="132"/>
        <v>42854</v>
      </c>
      <c r="D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8" s="48">
        <f t="shared" ref="E98:AJ98" ca="1" si="196">MAX(0,D98-(IF(SamplesOrEstimateFlag = "Data", INDEX(Samples,RANDBETWEEN(1, TotalCount), 0), RANDBETWEEN(ThroughputLowEstimate,ThroughputHighEstimate))))</f>
        <v>12</v>
      </c>
      <c r="F98" s="48">
        <f t="shared" ca="1" si="196"/>
        <v>10</v>
      </c>
      <c r="G98" s="48">
        <f t="shared" ca="1" si="196"/>
        <v>8</v>
      </c>
      <c r="H98" s="48">
        <f t="shared" ca="1" si="196"/>
        <v>5</v>
      </c>
      <c r="I98" s="48">
        <f t="shared" ca="1" si="196"/>
        <v>2</v>
      </c>
      <c r="J98" s="48">
        <f t="shared" ca="1" si="196"/>
        <v>2</v>
      </c>
      <c r="K98" s="48">
        <f t="shared" ca="1" si="196"/>
        <v>0</v>
      </c>
      <c r="L98" s="48">
        <f t="shared" ca="1" si="196"/>
        <v>0</v>
      </c>
      <c r="M98" s="48">
        <f t="shared" ca="1" si="196"/>
        <v>0</v>
      </c>
      <c r="N98" s="48">
        <f t="shared" ca="1" si="196"/>
        <v>0</v>
      </c>
      <c r="O98" s="48">
        <f t="shared" ca="1" si="196"/>
        <v>0</v>
      </c>
      <c r="P98" s="48">
        <f t="shared" ca="1" si="196"/>
        <v>0</v>
      </c>
      <c r="Q98" s="48">
        <f t="shared" ca="1" si="196"/>
        <v>0</v>
      </c>
      <c r="R98" s="48">
        <f t="shared" ca="1" si="196"/>
        <v>0</v>
      </c>
      <c r="S98" s="48">
        <f t="shared" ca="1" si="196"/>
        <v>0</v>
      </c>
      <c r="T98" s="48">
        <f t="shared" ca="1" si="196"/>
        <v>0</v>
      </c>
      <c r="U98" s="48">
        <f t="shared" ca="1" si="196"/>
        <v>0</v>
      </c>
      <c r="V98" s="48">
        <f t="shared" ca="1" si="196"/>
        <v>0</v>
      </c>
      <c r="W98" s="48">
        <f t="shared" ca="1" si="196"/>
        <v>0</v>
      </c>
      <c r="X98" s="48">
        <f t="shared" ca="1" si="196"/>
        <v>0</v>
      </c>
      <c r="Y98" s="48">
        <f t="shared" ca="1" si="196"/>
        <v>0</v>
      </c>
      <c r="Z98" s="48">
        <f t="shared" ca="1" si="196"/>
        <v>0</v>
      </c>
      <c r="AA98" s="48">
        <f t="shared" ca="1" si="196"/>
        <v>0</v>
      </c>
      <c r="AB98" s="48">
        <f t="shared" ca="1" si="196"/>
        <v>0</v>
      </c>
      <c r="AC98" s="48">
        <f t="shared" ca="1" si="196"/>
        <v>0</v>
      </c>
      <c r="AD98" s="48">
        <f t="shared" ca="1" si="196"/>
        <v>0</v>
      </c>
      <c r="AE98" s="48">
        <f t="shared" ca="1" si="196"/>
        <v>0</v>
      </c>
      <c r="AF98" s="48">
        <f t="shared" ca="1" si="196"/>
        <v>0</v>
      </c>
      <c r="AG98" s="48">
        <f t="shared" ca="1" si="196"/>
        <v>0</v>
      </c>
      <c r="AH98" s="48">
        <f t="shared" ca="1" si="196"/>
        <v>0</v>
      </c>
      <c r="AI98" s="48">
        <f t="shared" ca="1" si="196"/>
        <v>0</v>
      </c>
      <c r="AJ98" s="48">
        <f t="shared" ca="1" si="196"/>
        <v>0</v>
      </c>
      <c r="AK98" s="48">
        <f t="shared" ref="AK98:BD98" ca="1" si="197">MAX(0,AJ98-(IF(SamplesOrEstimateFlag = "Data", INDEX(Samples,RANDBETWEEN(1, TotalCount), 0), RANDBETWEEN(ThroughputLowEstimate,ThroughputHighEstimate))))</f>
        <v>0</v>
      </c>
      <c r="AL98" s="48">
        <f t="shared" ca="1" si="197"/>
        <v>0</v>
      </c>
      <c r="AM98" s="48">
        <f t="shared" ca="1" si="197"/>
        <v>0</v>
      </c>
      <c r="AN98" s="48">
        <f t="shared" ca="1" si="197"/>
        <v>0</v>
      </c>
      <c r="AO98" s="48">
        <f t="shared" ca="1" si="197"/>
        <v>0</v>
      </c>
      <c r="AP98" s="48">
        <f t="shared" ca="1" si="197"/>
        <v>0</v>
      </c>
      <c r="AQ98" s="48">
        <f t="shared" ca="1" si="197"/>
        <v>0</v>
      </c>
      <c r="AR98" s="48">
        <f t="shared" ca="1" si="197"/>
        <v>0</v>
      </c>
      <c r="AS98" s="48">
        <f t="shared" ca="1" si="197"/>
        <v>0</v>
      </c>
      <c r="AT98" s="48">
        <f t="shared" ca="1" si="197"/>
        <v>0</v>
      </c>
      <c r="AU98" s="48">
        <f t="shared" ca="1" si="197"/>
        <v>0</v>
      </c>
      <c r="AV98" s="48">
        <f t="shared" ca="1" si="197"/>
        <v>0</v>
      </c>
      <c r="AW98" s="48">
        <f t="shared" ca="1" si="197"/>
        <v>0</v>
      </c>
      <c r="AX98" s="48">
        <f t="shared" ca="1" si="197"/>
        <v>0</v>
      </c>
      <c r="AY98" s="48">
        <f t="shared" ca="1" si="197"/>
        <v>0</v>
      </c>
      <c r="AZ98" s="48">
        <f t="shared" ca="1" si="197"/>
        <v>0</v>
      </c>
      <c r="BA98" s="48">
        <f t="shared" ca="1" si="197"/>
        <v>0</v>
      </c>
      <c r="BB98" s="48">
        <f t="shared" ca="1" si="197"/>
        <v>0</v>
      </c>
      <c r="BC98" s="48">
        <f t="shared" ca="1" si="197"/>
        <v>0</v>
      </c>
      <c r="BD98" s="48">
        <f t="shared" ca="1" si="197"/>
        <v>0</v>
      </c>
    </row>
    <row r="99" spans="1:56" x14ac:dyDescent="0.25">
      <c r="A99">
        <v>97</v>
      </c>
      <c r="B99" s="69">
        <f t="shared" ca="1" si="135"/>
        <v>7</v>
      </c>
      <c r="C99" s="70">
        <f t="shared" ca="1" si="132"/>
        <v>42854</v>
      </c>
      <c r="D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9" s="48">
        <f t="shared" ref="E99:AJ99" ca="1" si="198">MAX(0,D99-(IF(SamplesOrEstimateFlag = "Data", INDEX(Samples,RANDBETWEEN(1, TotalCount), 0), RANDBETWEEN(ThroughputLowEstimate,ThroughputHighEstimate))))</f>
        <v>9</v>
      </c>
      <c r="F99" s="48">
        <f t="shared" ca="1" si="198"/>
        <v>7</v>
      </c>
      <c r="G99" s="48">
        <f t="shared" ca="1" si="198"/>
        <v>5</v>
      </c>
      <c r="H99" s="48">
        <f t="shared" ca="1" si="198"/>
        <v>5</v>
      </c>
      <c r="I99" s="48">
        <f t="shared" ca="1" si="198"/>
        <v>2</v>
      </c>
      <c r="J99" s="48">
        <f t="shared" ca="1" si="198"/>
        <v>2</v>
      </c>
      <c r="K99" s="48">
        <f t="shared" ca="1" si="198"/>
        <v>0</v>
      </c>
      <c r="L99" s="48">
        <f t="shared" ca="1" si="198"/>
        <v>0</v>
      </c>
      <c r="M99" s="48">
        <f t="shared" ca="1" si="198"/>
        <v>0</v>
      </c>
      <c r="N99" s="48">
        <f t="shared" ca="1" si="198"/>
        <v>0</v>
      </c>
      <c r="O99" s="48">
        <f t="shared" ca="1" si="198"/>
        <v>0</v>
      </c>
      <c r="P99" s="48">
        <f t="shared" ca="1" si="198"/>
        <v>0</v>
      </c>
      <c r="Q99" s="48">
        <f t="shared" ca="1" si="198"/>
        <v>0</v>
      </c>
      <c r="R99" s="48">
        <f t="shared" ca="1" si="198"/>
        <v>0</v>
      </c>
      <c r="S99" s="48">
        <f t="shared" ca="1" si="198"/>
        <v>0</v>
      </c>
      <c r="T99" s="48">
        <f t="shared" ca="1" si="198"/>
        <v>0</v>
      </c>
      <c r="U99" s="48">
        <f t="shared" ca="1" si="198"/>
        <v>0</v>
      </c>
      <c r="V99" s="48">
        <f t="shared" ca="1" si="198"/>
        <v>0</v>
      </c>
      <c r="W99" s="48">
        <f t="shared" ca="1" si="198"/>
        <v>0</v>
      </c>
      <c r="X99" s="48">
        <f t="shared" ca="1" si="198"/>
        <v>0</v>
      </c>
      <c r="Y99" s="48">
        <f t="shared" ca="1" si="198"/>
        <v>0</v>
      </c>
      <c r="Z99" s="48">
        <f t="shared" ca="1" si="198"/>
        <v>0</v>
      </c>
      <c r="AA99" s="48">
        <f t="shared" ca="1" si="198"/>
        <v>0</v>
      </c>
      <c r="AB99" s="48">
        <f t="shared" ca="1" si="198"/>
        <v>0</v>
      </c>
      <c r="AC99" s="48">
        <f t="shared" ca="1" si="198"/>
        <v>0</v>
      </c>
      <c r="AD99" s="48">
        <f t="shared" ca="1" si="198"/>
        <v>0</v>
      </c>
      <c r="AE99" s="48">
        <f t="shared" ca="1" si="198"/>
        <v>0</v>
      </c>
      <c r="AF99" s="48">
        <f t="shared" ca="1" si="198"/>
        <v>0</v>
      </c>
      <c r="AG99" s="48">
        <f t="shared" ca="1" si="198"/>
        <v>0</v>
      </c>
      <c r="AH99" s="48">
        <f t="shared" ca="1" si="198"/>
        <v>0</v>
      </c>
      <c r="AI99" s="48">
        <f t="shared" ca="1" si="198"/>
        <v>0</v>
      </c>
      <c r="AJ99" s="48">
        <f t="shared" ca="1" si="198"/>
        <v>0</v>
      </c>
      <c r="AK99" s="48">
        <f t="shared" ref="AK99:BD99" ca="1" si="199">MAX(0,AJ99-(IF(SamplesOrEstimateFlag = "Data", INDEX(Samples,RANDBETWEEN(1, TotalCount), 0), RANDBETWEEN(ThroughputLowEstimate,ThroughputHighEstimate))))</f>
        <v>0</v>
      </c>
      <c r="AL99" s="48">
        <f t="shared" ca="1" si="199"/>
        <v>0</v>
      </c>
      <c r="AM99" s="48">
        <f t="shared" ca="1" si="199"/>
        <v>0</v>
      </c>
      <c r="AN99" s="48">
        <f t="shared" ca="1" si="199"/>
        <v>0</v>
      </c>
      <c r="AO99" s="48">
        <f t="shared" ca="1" si="199"/>
        <v>0</v>
      </c>
      <c r="AP99" s="48">
        <f t="shared" ca="1" si="199"/>
        <v>0</v>
      </c>
      <c r="AQ99" s="48">
        <f t="shared" ca="1" si="199"/>
        <v>0</v>
      </c>
      <c r="AR99" s="48">
        <f t="shared" ca="1" si="199"/>
        <v>0</v>
      </c>
      <c r="AS99" s="48">
        <f t="shared" ca="1" si="199"/>
        <v>0</v>
      </c>
      <c r="AT99" s="48">
        <f t="shared" ca="1" si="199"/>
        <v>0</v>
      </c>
      <c r="AU99" s="48">
        <f t="shared" ca="1" si="199"/>
        <v>0</v>
      </c>
      <c r="AV99" s="48">
        <f t="shared" ca="1" si="199"/>
        <v>0</v>
      </c>
      <c r="AW99" s="48">
        <f t="shared" ca="1" si="199"/>
        <v>0</v>
      </c>
      <c r="AX99" s="48">
        <f t="shared" ca="1" si="199"/>
        <v>0</v>
      </c>
      <c r="AY99" s="48">
        <f t="shared" ca="1" si="199"/>
        <v>0</v>
      </c>
      <c r="AZ99" s="48">
        <f t="shared" ca="1" si="199"/>
        <v>0</v>
      </c>
      <c r="BA99" s="48">
        <f t="shared" ca="1" si="199"/>
        <v>0</v>
      </c>
      <c r="BB99" s="48">
        <f t="shared" ca="1" si="199"/>
        <v>0</v>
      </c>
      <c r="BC99" s="48">
        <f t="shared" ca="1" si="199"/>
        <v>0</v>
      </c>
      <c r="BD99" s="48">
        <f t="shared" ca="1" si="199"/>
        <v>0</v>
      </c>
    </row>
    <row r="100" spans="1:56" x14ac:dyDescent="0.25">
      <c r="A100">
        <v>98</v>
      </c>
      <c r="B100" s="69">
        <f t="shared" ca="1" si="135"/>
        <v>6</v>
      </c>
      <c r="C100" s="70">
        <f t="shared" ca="1" si="132"/>
        <v>42847</v>
      </c>
      <c r="D1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0" s="48">
        <f t="shared" ref="E100:AJ100" ca="1" si="200">MAX(0,D100-(IF(SamplesOrEstimateFlag = "Data", INDEX(Samples,RANDBETWEEN(1, TotalCount), 0), RANDBETWEEN(ThroughputLowEstimate,ThroughputHighEstimate))))</f>
        <v>8</v>
      </c>
      <c r="F100" s="48">
        <f t="shared" ca="1" si="200"/>
        <v>6</v>
      </c>
      <c r="G100" s="48">
        <f t="shared" ca="1" si="200"/>
        <v>4</v>
      </c>
      <c r="H100" s="48">
        <f t="shared" ca="1" si="200"/>
        <v>1</v>
      </c>
      <c r="I100" s="48">
        <f t="shared" ca="1" si="200"/>
        <v>1</v>
      </c>
      <c r="J100" s="48">
        <f t="shared" ca="1" si="200"/>
        <v>0</v>
      </c>
      <c r="K100" s="48">
        <f t="shared" ca="1" si="200"/>
        <v>0</v>
      </c>
      <c r="L100" s="48">
        <f t="shared" ca="1" si="200"/>
        <v>0</v>
      </c>
      <c r="M100" s="48">
        <f t="shared" ca="1" si="200"/>
        <v>0</v>
      </c>
      <c r="N100" s="48">
        <f t="shared" ca="1" si="200"/>
        <v>0</v>
      </c>
      <c r="O100" s="48">
        <f t="shared" ca="1" si="200"/>
        <v>0</v>
      </c>
      <c r="P100" s="48">
        <f t="shared" ca="1" si="200"/>
        <v>0</v>
      </c>
      <c r="Q100" s="48">
        <f t="shared" ca="1" si="200"/>
        <v>0</v>
      </c>
      <c r="R100" s="48">
        <f t="shared" ca="1" si="200"/>
        <v>0</v>
      </c>
      <c r="S100" s="48">
        <f t="shared" ca="1" si="200"/>
        <v>0</v>
      </c>
      <c r="T100" s="48">
        <f t="shared" ca="1" si="200"/>
        <v>0</v>
      </c>
      <c r="U100" s="48">
        <f t="shared" ca="1" si="200"/>
        <v>0</v>
      </c>
      <c r="V100" s="48">
        <f t="shared" ca="1" si="200"/>
        <v>0</v>
      </c>
      <c r="W100" s="48">
        <f t="shared" ca="1" si="200"/>
        <v>0</v>
      </c>
      <c r="X100" s="48">
        <f t="shared" ca="1" si="200"/>
        <v>0</v>
      </c>
      <c r="Y100" s="48">
        <f t="shared" ca="1" si="200"/>
        <v>0</v>
      </c>
      <c r="Z100" s="48">
        <f t="shared" ca="1" si="200"/>
        <v>0</v>
      </c>
      <c r="AA100" s="48">
        <f t="shared" ca="1" si="200"/>
        <v>0</v>
      </c>
      <c r="AB100" s="48">
        <f t="shared" ca="1" si="200"/>
        <v>0</v>
      </c>
      <c r="AC100" s="48">
        <f t="shared" ca="1" si="200"/>
        <v>0</v>
      </c>
      <c r="AD100" s="48">
        <f t="shared" ca="1" si="200"/>
        <v>0</v>
      </c>
      <c r="AE100" s="48">
        <f t="shared" ca="1" si="200"/>
        <v>0</v>
      </c>
      <c r="AF100" s="48">
        <f t="shared" ca="1" si="200"/>
        <v>0</v>
      </c>
      <c r="AG100" s="48">
        <f t="shared" ca="1" si="200"/>
        <v>0</v>
      </c>
      <c r="AH100" s="48">
        <f t="shared" ca="1" si="200"/>
        <v>0</v>
      </c>
      <c r="AI100" s="48">
        <f t="shared" ca="1" si="200"/>
        <v>0</v>
      </c>
      <c r="AJ100" s="48">
        <f t="shared" ca="1" si="200"/>
        <v>0</v>
      </c>
      <c r="AK100" s="48">
        <f t="shared" ref="AK100:BD100" ca="1" si="201">MAX(0,AJ100-(IF(SamplesOrEstimateFlag = "Data", INDEX(Samples,RANDBETWEEN(1, TotalCount), 0), RANDBETWEEN(ThroughputLowEstimate,ThroughputHighEstimate))))</f>
        <v>0</v>
      </c>
      <c r="AL100" s="48">
        <f t="shared" ca="1" si="201"/>
        <v>0</v>
      </c>
      <c r="AM100" s="48">
        <f t="shared" ca="1" si="201"/>
        <v>0</v>
      </c>
      <c r="AN100" s="48">
        <f t="shared" ca="1" si="201"/>
        <v>0</v>
      </c>
      <c r="AO100" s="48">
        <f t="shared" ca="1" si="201"/>
        <v>0</v>
      </c>
      <c r="AP100" s="48">
        <f t="shared" ca="1" si="201"/>
        <v>0</v>
      </c>
      <c r="AQ100" s="48">
        <f t="shared" ca="1" si="201"/>
        <v>0</v>
      </c>
      <c r="AR100" s="48">
        <f t="shared" ca="1" si="201"/>
        <v>0</v>
      </c>
      <c r="AS100" s="48">
        <f t="shared" ca="1" si="201"/>
        <v>0</v>
      </c>
      <c r="AT100" s="48">
        <f t="shared" ca="1" si="201"/>
        <v>0</v>
      </c>
      <c r="AU100" s="48">
        <f t="shared" ca="1" si="201"/>
        <v>0</v>
      </c>
      <c r="AV100" s="48">
        <f t="shared" ca="1" si="201"/>
        <v>0</v>
      </c>
      <c r="AW100" s="48">
        <f t="shared" ca="1" si="201"/>
        <v>0</v>
      </c>
      <c r="AX100" s="48">
        <f t="shared" ca="1" si="201"/>
        <v>0</v>
      </c>
      <c r="AY100" s="48">
        <f t="shared" ca="1" si="201"/>
        <v>0</v>
      </c>
      <c r="AZ100" s="48">
        <f t="shared" ca="1" si="201"/>
        <v>0</v>
      </c>
      <c r="BA100" s="48">
        <f t="shared" ca="1" si="201"/>
        <v>0</v>
      </c>
      <c r="BB100" s="48">
        <f t="shared" ca="1" si="201"/>
        <v>0</v>
      </c>
      <c r="BC100" s="48">
        <f t="shared" ca="1" si="201"/>
        <v>0</v>
      </c>
      <c r="BD100" s="48">
        <f t="shared" ca="1" si="201"/>
        <v>0</v>
      </c>
    </row>
    <row r="101" spans="1:56" x14ac:dyDescent="0.25">
      <c r="A101">
        <v>99</v>
      </c>
      <c r="B101" s="69">
        <f t="shared" ca="1" si="135"/>
        <v>6</v>
      </c>
      <c r="C101" s="70">
        <f t="shared" ca="1" si="132"/>
        <v>42847</v>
      </c>
      <c r="D1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1" s="48">
        <f t="shared" ref="E101:AJ101" ca="1" si="202">MAX(0,D101-(IF(SamplesOrEstimateFlag = "Data", INDEX(Samples,RANDBETWEEN(1, TotalCount), 0), RANDBETWEEN(ThroughputLowEstimate,ThroughputHighEstimate))))</f>
        <v>10</v>
      </c>
      <c r="F101" s="48">
        <f t="shared" ca="1" si="202"/>
        <v>10</v>
      </c>
      <c r="G101" s="48">
        <f t="shared" ca="1" si="202"/>
        <v>7</v>
      </c>
      <c r="H101" s="48">
        <f t="shared" ca="1" si="202"/>
        <v>5</v>
      </c>
      <c r="I101" s="48">
        <f t="shared" ca="1" si="202"/>
        <v>3</v>
      </c>
      <c r="J101" s="48">
        <f t="shared" ca="1" si="202"/>
        <v>0</v>
      </c>
      <c r="K101" s="48">
        <f t="shared" ca="1" si="202"/>
        <v>0</v>
      </c>
      <c r="L101" s="48">
        <f t="shared" ca="1" si="202"/>
        <v>0</v>
      </c>
      <c r="M101" s="48">
        <f t="shared" ca="1" si="202"/>
        <v>0</v>
      </c>
      <c r="N101" s="48">
        <f t="shared" ca="1" si="202"/>
        <v>0</v>
      </c>
      <c r="O101" s="48">
        <f t="shared" ca="1" si="202"/>
        <v>0</v>
      </c>
      <c r="P101" s="48">
        <f t="shared" ca="1" si="202"/>
        <v>0</v>
      </c>
      <c r="Q101" s="48">
        <f t="shared" ca="1" si="202"/>
        <v>0</v>
      </c>
      <c r="R101" s="48">
        <f t="shared" ca="1" si="202"/>
        <v>0</v>
      </c>
      <c r="S101" s="48">
        <f t="shared" ca="1" si="202"/>
        <v>0</v>
      </c>
      <c r="T101" s="48">
        <f t="shared" ca="1" si="202"/>
        <v>0</v>
      </c>
      <c r="U101" s="48">
        <f t="shared" ca="1" si="202"/>
        <v>0</v>
      </c>
      <c r="V101" s="48">
        <f t="shared" ca="1" si="202"/>
        <v>0</v>
      </c>
      <c r="W101" s="48">
        <f t="shared" ca="1" si="202"/>
        <v>0</v>
      </c>
      <c r="X101" s="48">
        <f t="shared" ca="1" si="202"/>
        <v>0</v>
      </c>
      <c r="Y101" s="48">
        <f t="shared" ca="1" si="202"/>
        <v>0</v>
      </c>
      <c r="Z101" s="48">
        <f t="shared" ca="1" si="202"/>
        <v>0</v>
      </c>
      <c r="AA101" s="48">
        <f t="shared" ca="1" si="202"/>
        <v>0</v>
      </c>
      <c r="AB101" s="48">
        <f t="shared" ca="1" si="202"/>
        <v>0</v>
      </c>
      <c r="AC101" s="48">
        <f t="shared" ca="1" si="202"/>
        <v>0</v>
      </c>
      <c r="AD101" s="48">
        <f t="shared" ca="1" si="202"/>
        <v>0</v>
      </c>
      <c r="AE101" s="48">
        <f t="shared" ca="1" si="202"/>
        <v>0</v>
      </c>
      <c r="AF101" s="48">
        <f t="shared" ca="1" si="202"/>
        <v>0</v>
      </c>
      <c r="AG101" s="48">
        <f t="shared" ca="1" si="202"/>
        <v>0</v>
      </c>
      <c r="AH101" s="48">
        <f t="shared" ca="1" si="202"/>
        <v>0</v>
      </c>
      <c r="AI101" s="48">
        <f t="shared" ca="1" si="202"/>
        <v>0</v>
      </c>
      <c r="AJ101" s="48">
        <f t="shared" ca="1" si="202"/>
        <v>0</v>
      </c>
      <c r="AK101" s="48">
        <f t="shared" ref="AK101:BD101" ca="1" si="203">MAX(0,AJ101-(IF(SamplesOrEstimateFlag = "Data", INDEX(Samples,RANDBETWEEN(1, TotalCount), 0), RANDBETWEEN(ThroughputLowEstimate,ThroughputHighEstimate))))</f>
        <v>0</v>
      </c>
      <c r="AL101" s="48">
        <f t="shared" ca="1" si="203"/>
        <v>0</v>
      </c>
      <c r="AM101" s="48">
        <f t="shared" ca="1" si="203"/>
        <v>0</v>
      </c>
      <c r="AN101" s="48">
        <f t="shared" ca="1" si="203"/>
        <v>0</v>
      </c>
      <c r="AO101" s="48">
        <f t="shared" ca="1" si="203"/>
        <v>0</v>
      </c>
      <c r="AP101" s="48">
        <f t="shared" ca="1" si="203"/>
        <v>0</v>
      </c>
      <c r="AQ101" s="48">
        <f t="shared" ca="1" si="203"/>
        <v>0</v>
      </c>
      <c r="AR101" s="48">
        <f t="shared" ca="1" si="203"/>
        <v>0</v>
      </c>
      <c r="AS101" s="48">
        <f t="shared" ca="1" si="203"/>
        <v>0</v>
      </c>
      <c r="AT101" s="48">
        <f t="shared" ca="1" si="203"/>
        <v>0</v>
      </c>
      <c r="AU101" s="48">
        <f t="shared" ca="1" si="203"/>
        <v>0</v>
      </c>
      <c r="AV101" s="48">
        <f t="shared" ca="1" si="203"/>
        <v>0</v>
      </c>
      <c r="AW101" s="48">
        <f t="shared" ca="1" si="203"/>
        <v>0</v>
      </c>
      <c r="AX101" s="48">
        <f t="shared" ca="1" si="203"/>
        <v>0</v>
      </c>
      <c r="AY101" s="48">
        <f t="shared" ca="1" si="203"/>
        <v>0</v>
      </c>
      <c r="AZ101" s="48">
        <f t="shared" ca="1" si="203"/>
        <v>0</v>
      </c>
      <c r="BA101" s="48">
        <f t="shared" ca="1" si="203"/>
        <v>0</v>
      </c>
      <c r="BB101" s="48">
        <f t="shared" ca="1" si="203"/>
        <v>0</v>
      </c>
      <c r="BC101" s="48">
        <f t="shared" ca="1" si="203"/>
        <v>0</v>
      </c>
      <c r="BD101" s="48">
        <f t="shared" ca="1" si="203"/>
        <v>0</v>
      </c>
    </row>
    <row r="102" spans="1:56" x14ac:dyDescent="0.25">
      <c r="A102">
        <v>100</v>
      </c>
      <c r="B102" s="69">
        <f t="shared" ca="1" si="135"/>
        <v>11</v>
      </c>
      <c r="C102" s="70">
        <f t="shared" ca="1" si="132"/>
        <v>42882</v>
      </c>
      <c r="D1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02" s="48">
        <f t="shared" ref="E102:AJ102" ca="1" si="204">MAX(0,D102-(IF(SamplesOrEstimateFlag = "Data", INDEX(Samples,RANDBETWEEN(1, TotalCount), 0), RANDBETWEEN(ThroughputLowEstimate,ThroughputHighEstimate))))</f>
        <v>12</v>
      </c>
      <c r="F102" s="48">
        <f t="shared" ca="1" si="204"/>
        <v>9</v>
      </c>
      <c r="G102" s="48">
        <f t="shared" ca="1" si="204"/>
        <v>9</v>
      </c>
      <c r="H102" s="48">
        <f t="shared" ca="1" si="204"/>
        <v>9</v>
      </c>
      <c r="I102" s="48">
        <f t="shared" ca="1" si="204"/>
        <v>9</v>
      </c>
      <c r="J102" s="48">
        <f t="shared" ca="1" si="204"/>
        <v>7</v>
      </c>
      <c r="K102" s="48">
        <f t="shared" ca="1" si="204"/>
        <v>7</v>
      </c>
      <c r="L102" s="48">
        <f t="shared" ca="1" si="204"/>
        <v>7</v>
      </c>
      <c r="M102" s="48">
        <f t="shared" ca="1" si="204"/>
        <v>4</v>
      </c>
      <c r="N102" s="48">
        <f t="shared" ca="1" si="204"/>
        <v>2</v>
      </c>
      <c r="O102" s="48">
        <f t="shared" ca="1" si="204"/>
        <v>0</v>
      </c>
      <c r="P102" s="48">
        <f t="shared" ca="1" si="204"/>
        <v>0</v>
      </c>
      <c r="Q102" s="48">
        <f t="shared" ca="1" si="204"/>
        <v>0</v>
      </c>
      <c r="R102" s="48">
        <f t="shared" ca="1" si="204"/>
        <v>0</v>
      </c>
      <c r="S102" s="48">
        <f t="shared" ca="1" si="204"/>
        <v>0</v>
      </c>
      <c r="T102" s="48">
        <f t="shared" ca="1" si="204"/>
        <v>0</v>
      </c>
      <c r="U102" s="48">
        <f t="shared" ca="1" si="204"/>
        <v>0</v>
      </c>
      <c r="V102" s="48">
        <f t="shared" ca="1" si="204"/>
        <v>0</v>
      </c>
      <c r="W102" s="48">
        <f t="shared" ca="1" si="204"/>
        <v>0</v>
      </c>
      <c r="X102" s="48">
        <f t="shared" ca="1" si="204"/>
        <v>0</v>
      </c>
      <c r="Y102" s="48">
        <f t="shared" ca="1" si="204"/>
        <v>0</v>
      </c>
      <c r="Z102" s="48">
        <f t="shared" ca="1" si="204"/>
        <v>0</v>
      </c>
      <c r="AA102" s="48">
        <f t="shared" ca="1" si="204"/>
        <v>0</v>
      </c>
      <c r="AB102" s="48">
        <f t="shared" ca="1" si="204"/>
        <v>0</v>
      </c>
      <c r="AC102" s="48">
        <f t="shared" ca="1" si="204"/>
        <v>0</v>
      </c>
      <c r="AD102" s="48">
        <f t="shared" ca="1" si="204"/>
        <v>0</v>
      </c>
      <c r="AE102" s="48">
        <f t="shared" ca="1" si="204"/>
        <v>0</v>
      </c>
      <c r="AF102" s="48">
        <f t="shared" ca="1" si="204"/>
        <v>0</v>
      </c>
      <c r="AG102" s="48">
        <f t="shared" ca="1" si="204"/>
        <v>0</v>
      </c>
      <c r="AH102" s="48">
        <f t="shared" ca="1" si="204"/>
        <v>0</v>
      </c>
      <c r="AI102" s="48">
        <f t="shared" ca="1" si="204"/>
        <v>0</v>
      </c>
      <c r="AJ102" s="48">
        <f t="shared" ca="1" si="204"/>
        <v>0</v>
      </c>
      <c r="AK102" s="48">
        <f t="shared" ref="AK102:BD102" ca="1" si="205">MAX(0,AJ102-(IF(SamplesOrEstimateFlag = "Data", INDEX(Samples,RANDBETWEEN(1, TotalCount), 0), RANDBETWEEN(ThroughputLowEstimate,ThroughputHighEstimate))))</f>
        <v>0</v>
      </c>
      <c r="AL102" s="48">
        <f t="shared" ca="1" si="205"/>
        <v>0</v>
      </c>
      <c r="AM102" s="48">
        <f t="shared" ca="1" si="205"/>
        <v>0</v>
      </c>
      <c r="AN102" s="48">
        <f t="shared" ca="1" si="205"/>
        <v>0</v>
      </c>
      <c r="AO102" s="48">
        <f t="shared" ca="1" si="205"/>
        <v>0</v>
      </c>
      <c r="AP102" s="48">
        <f t="shared" ca="1" si="205"/>
        <v>0</v>
      </c>
      <c r="AQ102" s="48">
        <f t="shared" ca="1" si="205"/>
        <v>0</v>
      </c>
      <c r="AR102" s="48">
        <f t="shared" ca="1" si="205"/>
        <v>0</v>
      </c>
      <c r="AS102" s="48">
        <f t="shared" ca="1" si="205"/>
        <v>0</v>
      </c>
      <c r="AT102" s="48">
        <f t="shared" ca="1" si="205"/>
        <v>0</v>
      </c>
      <c r="AU102" s="48">
        <f t="shared" ca="1" si="205"/>
        <v>0</v>
      </c>
      <c r="AV102" s="48">
        <f t="shared" ca="1" si="205"/>
        <v>0</v>
      </c>
      <c r="AW102" s="48">
        <f t="shared" ca="1" si="205"/>
        <v>0</v>
      </c>
      <c r="AX102" s="48">
        <f t="shared" ca="1" si="205"/>
        <v>0</v>
      </c>
      <c r="AY102" s="48">
        <f t="shared" ca="1" si="205"/>
        <v>0</v>
      </c>
      <c r="AZ102" s="48">
        <f t="shared" ca="1" si="205"/>
        <v>0</v>
      </c>
      <c r="BA102" s="48">
        <f t="shared" ca="1" si="205"/>
        <v>0</v>
      </c>
      <c r="BB102" s="48">
        <f t="shared" ca="1" si="205"/>
        <v>0</v>
      </c>
      <c r="BC102" s="48">
        <f t="shared" ca="1" si="205"/>
        <v>0</v>
      </c>
      <c r="BD102" s="48">
        <f t="shared" ca="1" si="205"/>
        <v>0</v>
      </c>
    </row>
    <row r="103" spans="1:56" x14ac:dyDescent="0.25">
      <c r="A103">
        <v>101</v>
      </c>
      <c r="B103" s="69">
        <f t="shared" ca="1" si="135"/>
        <v>7</v>
      </c>
      <c r="C103" s="70">
        <f t="shared" ca="1" si="132"/>
        <v>42854</v>
      </c>
      <c r="D1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3" s="48">
        <f t="shared" ref="E103:AJ103" ca="1" si="206">MAX(0,D103-(IF(SamplesOrEstimateFlag = "Data", INDEX(Samples,RANDBETWEEN(1, TotalCount), 0), RANDBETWEEN(ThroughputLowEstimate,ThroughputHighEstimate))))</f>
        <v>10</v>
      </c>
      <c r="F103" s="48">
        <f t="shared" ca="1" si="206"/>
        <v>10</v>
      </c>
      <c r="G103" s="48">
        <f t="shared" ca="1" si="206"/>
        <v>7</v>
      </c>
      <c r="H103" s="48">
        <f t="shared" ca="1" si="206"/>
        <v>7</v>
      </c>
      <c r="I103" s="48">
        <f t="shared" ca="1" si="206"/>
        <v>4</v>
      </c>
      <c r="J103" s="48">
        <f t="shared" ca="1" si="206"/>
        <v>1</v>
      </c>
      <c r="K103" s="48">
        <f t="shared" ca="1" si="206"/>
        <v>0</v>
      </c>
      <c r="L103" s="48">
        <f t="shared" ca="1" si="206"/>
        <v>0</v>
      </c>
      <c r="M103" s="48">
        <f t="shared" ca="1" si="206"/>
        <v>0</v>
      </c>
      <c r="N103" s="48">
        <f t="shared" ca="1" si="206"/>
        <v>0</v>
      </c>
      <c r="O103" s="48">
        <f t="shared" ca="1" si="206"/>
        <v>0</v>
      </c>
      <c r="P103" s="48">
        <f t="shared" ca="1" si="206"/>
        <v>0</v>
      </c>
      <c r="Q103" s="48">
        <f t="shared" ca="1" si="206"/>
        <v>0</v>
      </c>
      <c r="R103" s="48">
        <f t="shared" ca="1" si="206"/>
        <v>0</v>
      </c>
      <c r="S103" s="48">
        <f t="shared" ca="1" si="206"/>
        <v>0</v>
      </c>
      <c r="T103" s="48">
        <f t="shared" ca="1" si="206"/>
        <v>0</v>
      </c>
      <c r="U103" s="48">
        <f t="shared" ca="1" si="206"/>
        <v>0</v>
      </c>
      <c r="V103" s="48">
        <f t="shared" ca="1" si="206"/>
        <v>0</v>
      </c>
      <c r="W103" s="48">
        <f t="shared" ca="1" si="206"/>
        <v>0</v>
      </c>
      <c r="X103" s="48">
        <f t="shared" ca="1" si="206"/>
        <v>0</v>
      </c>
      <c r="Y103" s="48">
        <f t="shared" ca="1" si="206"/>
        <v>0</v>
      </c>
      <c r="Z103" s="48">
        <f t="shared" ca="1" si="206"/>
        <v>0</v>
      </c>
      <c r="AA103" s="48">
        <f t="shared" ca="1" si="206"/>
        <v>0</v>
      </c>
      <c r="AB103" s="48">
        <f t="shared" ca="1" si="206"/>
        <v>0</v>
      </c>
      <c r="AC103" s="48">
        <f t="shared" ca="1" si="206"/>
        <v>0</v>
      </c>
      <c r="AD103" s="48">
        <f t="shared" ca="1" si="206"/>
        <v>0</v>
      </c>
      <c r="AE103" s="48">
        <f t="shared" ca="1" si="206"/>
        <v>0</v>
      </c>
      <c r="AF103" s="48">
        <f t="shared" ca="1" si="206"/>
        <v>0</v>
      </c>
      <c r="AG103" s="48">
        <f t="shared" ca="1" si="206"/>
        <v>0</v>
      </c>
      <c r="AH103" s="48">
        <f t="shared" ca="1" si="206"/>
        <v>0</v>
      </c>
      <c r="AI103" s="48">
        <f t="shared" ca="1" si="206"/>
        <v>0</v>
      </c>
      <c r="AJ103" s="48">
        <f t="shared" ca="1" si="206"/>
        <v>0</v>
      </c>
      <c r="AK103" s="48">
        <f t="shared" ref="AK103:BD103" ca="1" si="207">MAX(0,AJ103-(IF(SamplesOrEstimateFlag = "Data", INDEX(Samples,RANDBETWEEN(1, TotalCount), 0), RANDBETWEEN(ThroughputLowEstimate,ThroughputHighEstimate))))</f>
        <v>0</v>
      </c>
      <c r="AL103" s="48">
        <f t="shared" ca="1" si="207"/>
        <v>0</v>
      </c>
      <c r="AM103" s="48">
        <f t="shared" ca="1" si="207"/>
        <v>0</v>
      </c>
      <c r="AN103" s="48">
        <f t="shared" ca="1" si="207"/>
        <v>0</v>
      </c>
      <c r="AO103" s="48">
        <f t="shared" ca="1" si="207"/>
        <v>0</v>
      </c>
      <c r="AP103" s="48">
        <f t="shared" ca="1" si="207"/>
        <v>0</v>
      </c>
      <c r="AQ103" s="48">
        <f t="shared" ca="1" si="207"/>
        <v>0</v>
      </c>
      <c r="AR103" s="48">
        <f t="shared" ca="1" si="207"/>
        <v>0</v>
      </c>
      <c r="AS103" s="48">
        <f t="shared" ca="1" si="207"/>
        <v>0</v>
      </c>
      <c r="AT103" s="48">
        <f t="shared" ca="1" si="207"/>
        <v>0</v>
      </c>
      <c r="AU103" s="48">
        <f t="shared" ca="1" si="207"/>
        <v>0</v>
      </c>
      <c r="AV103" s="48">
        <f t="shared" ca="1" si="207"/>
        <v>0</v>
      </c>
      <c r="AW103" s="48">
        <f t="shared" ca="1" si="207"/>
        <v>0</v>
      </c>
      <c r="AX103" s="48">
        <f t="shared" ca="1" si="207"/>
        <v>0</v>
      </c>
      <c r="AY103" s="48">
        <f t="shared" ca="1" si="207"/>
        <v>0</v>
      </c>
      <c r="AZ103" s="48">
        <f t="shared" ca="1" si="207"/>
        <v>0</v>
      </c>
      <c r="BA103" s="48">
        <f t="shared" ca="1" si="207"/>
        <v>0</v>
      </c>
      <c r="BB103" s="48">
        <f t="shared" ca="1" si="207"/>
        <v>0</v>
      </c>
      <c r="BC103" s="48">
        <f t="shared" ca="1" si="207"/>
        <v>0</v>
      </c>
      <c r="BD103" s="48">
        <f t="shared" ca="1" si="207"/>
        <v>0</v>
      </c>
    </row>
    <row r="104" spans="1:56" x14ac:dyDescent="0.25">
      <c r="A104">
        <v>102</v>
      </c>
      <c r="B104" s="69">
        <f t="shared" ca="1" si="135"/>
        <v>5</v>
      </c>
      <c r="C104" s="70">
        <f t="shared" ca="1" si="132"/>
        <v>42840</v>
      </c>
      <c r="D1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04" s="48">
        <f t="shared" ref="E104:AJ104" ca="1" si="208">MAX(0,D104-(IF(SamplesOrEstimateFlag = "Data", INDEX(Samples,RANDBETWEEN(1, TotalCount), 0), RANDBETWEEN(ThroughputLowEstimate,ThroughputHighEstimate))))</f>
        <v>9</v>
      </c>
      <c r="F104" s="48">
        <f t="shared" ca="1" si="208"/>
        <v>6</v>
      </c>
      <c r="G104" s="48">
        <f t="shared" ca="1" si="208"/>
        <v>3</v>
      </c>
      <c r="H104" s="48">
        <f t="shared" ca="1" si="208"/>
        <v>1</v>
      </c>
      <c r="I104" s="48">
        <f t="shared" ca="1" si="208"/>
        <v>0</v>
      </c>
      <c r="J104" s="48">
        <f t="shared" ca="1" si="208"/>
        <v>0</v>
      </c>
      <c r="K104" s="48">
        <f t="shared" ca="1" si="208"/>
        <v>0</v>
      </c>
      <c r="L104" s="48">
        <f t="shared" ca="1" si="208"/>
        <v>0</v>
      </c>
      <c r="M104" s="48">
        <f t="shared" ca="1" si="208"/>
        <v>0</v>
      </c>
      <c r="N104" s="48">
        <f t="shared" ca="1" si="208"/>
        <v>0</v>
      </c>
      <c r="O104" s="48">
        <f t="shared" ca="1" si="208"/>
        <v>0</v>
      </c>
      <c r="P104" s="48">
        <f t="shared" ca="1" si="208"/>
        <v>0</v>
      </c>
      <c r="Q104" s="48">
        <f t="shared" ca="1" si="208"/>
        <v>0</v>
      </c>
      <c r="R104" s="48">
        <f t="shared" ca="1" si="208"/>
        <v>0</v>
      </c>
      <c r="S104" s="48">
        <f t="shared" ca="1" si="208"/>
        <v>0</v>
      </c>
      <c r="T104" s="48">
        <f t="shared" ca="1" si="208"/>
        <v>0</v>
      </c>
      <c r="U104" s="48">
        <f t="shared" ca="1" si="208"/>
        <v>0</v>
      </c>
      <c r="V104" s="48">
        <f t="shared" ca="1" si="208"/>
        <v>0</v>
      </c>
      <c r="W104" s="48">
        <f t="shared" ca="1" si="208"/>
        <v>0</v>
      </c>
      <c r="X104" s="48">
        <f t="shared" ca="1" si="208"/>
        <v>0</v>
      </c>
      <c r="Y104" s="48">
        <f t="shared" ca="1" si="208"/>
        <v>0</v>
      </c>
      <c r="Z104" s="48">
        <f t="shared" ca="1" si="208"/>
        <v>0</v>
      </c>
      <c r="AA104" s="48">
        <f t="shared" ca="1" si="208"/>
        <v>0</v>
      </c>
      <c r="AB104" s="48">
        <f t="shared" ca="1" si="208"/>
        <v>0</v>
      </c>
      <c r="AC104" s="48">
        <f t="shared" ca="1" si="208"/>
        <v>0</v>
      </c>
      <c r="AD104" s="48">
        <f t="shared" ca="1" si="208"/>
        <v>0</v>
      </c>
      <c r="AE104" s="48">
        <f t="shared" ca="1" si="208"/>
        <v>0</v>
      </c>
      <c r="AF104" s="48">
        <f t="shared" ca="1" si="208"/>
        <v>0</v>
      </c>
      <c r="AG104" s="48">
        <f t="shared" ca="1" si="208"/>
        <v>0</v>
      </c>
      <c r="AH104" s="48">
        <f t="shared" ca="1" si="208"/>
        <v>0</v>
      </c>
      <c r="AI104" s="48">
        <f t="shared" ca="1" si="208"/>
        <v>0</v>
      </c>
      <c r="AJ104" s="48">
        <f t="shared" ca="1" si="208"/>
        <v>0</v>
      </c>
      <c r="AK104" s="48">
        <f t="shared" ref="AK104:BD104" ca="1" si="209">MAX(0,AJ104-(IF(SamplesOrEstimateFlag = "Data", INDEX(Samples,RANDBETWEEN(1, TotalCount), 0), RANDBETWEEN(ThroughputLowEstimate,ThroughputHighEstimate))))</f>
        <v>0</v>
      </c>
      <c r="AL104" s="48">
        <f t="shared" ca="1" si="209"/>
        <v>0</v>
      </c>
      <c r="AM104" s="48">
        <f t="shared" ca="1" si="209"/>
        <v>0</v>
      </c>
      <c r="AN104" s="48">
        <f t="shared" ca="1" si="209"/>
        <v>0</v>
      </c>
      <c r="AO104" s="48">
        <f t="shared" ca="1" si="209"/>
        <v>0</v>
      </c>
      <c r="AP104" s="48">
        <f t="shared" ca="1" si="209"/>
        <v>0</v>
      </c>
      <c r="AQ104" s="48">
        <f t="shared" ca="1" si="209"/>
        <v>0</v>
      </c>
      <c r="AR104" s="48">
        <f t="shared" ca="1" si="209"/>
        <v>0</v>
      </c>
      <c r="AS104" s="48">
        <f t="shared" ca="1" si="209"/>
        <v>0</v>
      </c>
      <c r="AT104" s="48">
        <f t="shared" ca="1" si="209"/>
        <v>0</v>
      </c>
      <c r="AU104" s="48">
        <f t="shared" ca="1" si="209"/>
        <v>0</v>
      </c>
      <c r="AV104" s="48">
        <f t="shared" ca="1" si="209"/>
        <v>0</v>
      </c>
      <c r="AW104" s="48">
        <f t="shared" ca="1" si="209"/>
        <v>0</v>
      </c>
      <c r="AX104" s="48">
        <f t="shared" ca="1" si="209"/>
        <v>0</v>
      </c>
      <c r="AY104" s="48">
        <f t="shared" ca="1" si="209"/>
        <v>0</v>
      </c>
      <c r="AZ104" s="48">
        <f t="shared" ca="1" si="209"/>
        <v>0</v>
      </c>
      <c r="BA104" s="48">
        <f t="shared" ca="1" si="209"/>
        <v>0</v>
      </c>
      <c r="BB104" s="48">
        <f t="shared" ca="1" si="209"/>
        <v>0</v>
      </c>
      <c r="BC104" s="48">
        <f t="shared" ca="1" si="209"/>
        <v>0</v>
      </c>
      <c r="BD104" s="48">
        <f t="shared" ca="1" si="209"/>
        <v>0</v>
      </c>
    </row>
    <row r="105" spans="1:56" x14ac:dyDescent="0.25">
      <c r="A105">
        <v>103</v>
      </c>
      <c r="B105" s="69">
        <f t="shared" ca="1" si="135"/>
        <v>5</v>
      </c>
      <c r="C105" s="70">
        <f t="shared" ca="1" si="132"/>
        <v>42840</v>
      </c>
      <c r="D1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5" s="48">
        <f t="shared" ref="E105:AJ105" ca="1" si="210">MAX(0,D105-(IF(SamplesOrEstimateFlag = "Data", INDEX(Samples,RANDBETWEEN(1, TotalCount), 0), RANDBETWEEN(ThroughputLowEstimate,ThroughputHighEstimate))))</f>
        <v>9</v>
      </c>
      <c r="F105" s="48">
        <f t="shared" ca="1" si="210"/>
        <v>6</v>
      </c>
      <c r="G105" s="48">
        <f t="shared" ca="1" si="210"/>
        <v>3</v>
      </c>
      <c r="H105" s="48">
        <f t="shared" ca="1" si="210"/>
        <v>1</v>
      </c>
      <c r="I105" s="48">
        <f t="shared" ca="1" si="210"/>
        <v>0</v>
      </c>
      <c r="J105" s="48">
        <f t="shared" ca="1" si="210"/>
        <v>0</v>
      </c>
      <c r="K105" s="48">
        <f t="shared" ca="1" si="210"/>
        <v>0</v>
      </c>
      <c r="L105" s="48">
        <f t="shared" ca="1" si="210"/>
        <v>0</v>
      </c>
      <c r="M105" s="48">
        <f t="shared" ca="1" si="210"/>
        <v>0</v>
      </c>
      <c r="N105" s="48">
        <f t="shared" ca="1" si="210"/>
        <v>0</v>
      </c>
      <c r="O105" s="48">
        <f t="shared" ca="1" si="210"/>
        <v>0</v>
      </c>
      <c r="P105" s="48">
        <f t="shared" ca="1" si="210"/>
        <v>0</v>
      </c>
      <c r="Q105" s="48">
        <f t="shared" ca="1" si="210"/>
        <v>0</v>
      </c>
      <c r="R105" s="48">
        <f t="shared" ca="1" si="210"/>
        <v>0</v>
      </c>
      <c r="S105" s="48">
        <f t="shared" ca="1" si="210"/>
        <v>0</v>
      </c>
      <c r="T105" s="48">
        <f t="shared" ca="1" si="210"/>
        <v>0</v>
      </c>
      <c r="U105" s="48">
        <f t="shared" ca="1" si="210"/>
        <v>0</v>
      </c>
      <c r="V105" s="48">
        <f t="shared" ca="1" si="210"/>
        <v>0</v>
      </c>
      <c r="W105" s="48">
        <f t="shared" ca="1" si="210"/>
        <v>0</v>
      </c>
      <c r="X105" s="48">
        <f t="shared" ca="1" si="210"/>
        <v>0</v>
      </c>
      <c r="Y105" s="48">
        <f t="shared" ca="1" si="210"/>
        <v>0</v>
      </c>
      <c r="Z105" s="48">
        <f t="shared" ca="1" si="210"/>
        <v>0</v>
      </c>
      <c r="AA105" s="48">
        <f t="shared" ca="1" si="210"/>
        <v>0</v>
      </c>
      <c r="AB105" s="48">
        <f t="shared" ca="1" si="210"/>
        <v>0</v>
      </c>
      <c r="AC105" s="48">
        <f t="shared" ca="1" si="210"/>
        <v>0</v>
      </c>
      <c r="AD105" s="48">
        <f t="shared" ca="1" si="210"/>
        <v>0</v>
      </c>
      <c r="AE105" s="48">
        <f t="shared" ca="1" si="210"/>
        <v>0</v>
      </c>
      <c r="AF105" s="48">
        <f t="shared" ca="1" si="210"/>
        <v>0</v>
      </c>
      <c r="AG105" s="48">
        <f t="shared" ca="1" si="210"/>
        <v>0</v>
      </c>
      <c r="AH105" s="48">
        <f t="shared" ca="1" si="210"/>
        <v>0</v>
      </c>
      <c r="AI105" s="48">
        <f t="shared" ca="1" si="210"/>
        <v>0</v>
      </c>
      <c r="AJ105" s="48">
        <f t="shared" ca="1" si="210"/>
        <v>0</v>
      </c>
      <c r="AK105" s="48">
        <f t="shared" ref="AK105:BD105" ca="1" si="211">MAX(0,AJ105-(IF(SamplesOrEstimateFlag = "Data", INDEX(Samples,RANDBETWEEN(1, TotalCount), 0), RANDBETWEEN(ThroughputLowEstimate,ThroughputHighEstimate))))</f>
        <v>0</v>
      </c>
      <c r="AL105" s="48">
        <f t="shared" ca="1" si="211"/>
        <v>0</v>
      </c>
      <c r="AM105" s="48">
        <f t="shared" ca="1" si="211"/>
        <v>0</v>
      </c>
      <c r="AN105" s="48">
        <f t="shared" ca="1" si="211"/>
        <v>0</v>
      </c>
      <c r="AO105" s="48">
        <f t="shared" ca="1" si="211"/>
        <v>0</v>
      </c>
      <c r="AP105" s="48">
        <f t="shared" ca="1" si="211"/>
        <v>0</v>
      </c>
      <c r="AQ105" s="48">
        <f t="shared" ca="1" si="211"/>
        <v>0</v>
      </c>
      <c r="AR105" s="48">
        <f t="shared" ca="1" si="211"/>
        <v>0</v>
      </c>
      <c r="AS105" s="48">
        <f t="shared" ca="1" si="211"/>
        <v>0</v>
      </c>
      <c r="AT105" s="48">
        <f t="shared" ca="1" si="211"/>
        <v>0</v>
      </c>
      <c r="AU105" s="48">
        <f t="shared" ca="1" si="211"/>
        <v>0</v>
      </c>
      <c r="AV105" s="48">
        <f t="shared" ca="1" si="211"/>
        <v>0</v>
      </c>
      <c r="AW105" s="48">
        <f t="shared" ca="1" si="211"/>
        <v>0</v>
      </c>
      <c r="AX105" s="48">
        <f t="shared" ca="1" si="211"/>
        <v>0</v>
      </c>
      <c r="AY105" s="48">
        <f t="shared" ca="1" si="211"/>
        <v>0</v>
      </c>
      <c r="AZ105" s="48">
        <f t="shared" ca="1" si="211"/>
        <v>0</v>
      </c>
      <c r="BA105" s="48">
        <f t="shared" ca="1" si="211"/>
        <v>0</v>
      </c>
      <c r="BB105" s="48">
        <f t="shared" ca="1" si="211"/>
        <v>0</v>
      </c>
      <c r="BC105" s="48">
        <f t="shared" ca="1" si="211"/>
        <v>0</v>
      </c>
      <c r="BD105" s="48">
        <f t="shared" ca="1" si="211"/>
        <v>0</v>
      </c>
    </row>
    <row r="106" spans="1:56" x14ac:dyDescent="0.25">
      <c r="A106">
        <v>104</v>
      </c>
      <c r="B106" s="69">
        <f t="shared" ca="1" si="135"/>
        <v>7</v>
      </c>
      <c r="C106" s="70">
        <f t="shared" ca="1" si="132"/>
        <v>42854</v>
      </c>
      <c r="D1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06" s="48">
        <f t="shared" ref="E106:AJ106" ca="1" si="212">MAX(0,D106-(IF(SamplesOrEstimateFlag = "Data", INDEX(Samples,RANDBETWEEN(1, TotalCount), 0), RANDBETWEEN(ThroughputLowEstimate,ThroughputHighEstimate))))</f>
        <v>11</v>
      </c>
      <c r="F106" s="48">
        <f t="shared" ca="1" si="212"/>
        <v>9</v>
      </c>
      <c r="G106" s="48">
        <f t="shared" ca="1" si="212"/>
        <v>7</v>
      </c>
      <c r="H106" s="48">
        <f t="shared" ca="1" si="212"/>
        <v>4</v>
      </c>
      <c r="I106" s="48">
        <f t="shared" ca="1" si="212"/>
        <v>4</v>
      </c>
      <c r="J106" s="48">
        <f t="shared" ca="1" si="212"/>
        <v>1</v>
      </c>
      <c r="K106" s="48">
        <f t="shared" ca="1" si="212"/>
        <v>0</v>
      </c>
      <c r="L106" s="48">
        <f t="shared" ca="1" si="212"/>
        <v>0</v>
      </c>
      <c r="M106" s="48">
        <f t="shared" ca="1" si="212"/>
        <v>0</v>
      </c>
      <c r="N106" s="48">
        <f t="shared" ca="1" si="212"/>
        <v>0</v>
      </c>
      <c r="O106" s="48">
        <f t="shared" ca="1" si="212"/>
        <v>0</v>
      </c>
      <c r="P106" s="48">
        <f t="shared" ca="1" si="212"/>
        <v>0</v>
      </c>
      <c r="Q106" s="48">
        <f t="shared" ca="1" si="212"/>
        <v>0</v>
      </c>
      <c r="R106" s="48">
        <f t="shared" ca="1" si="212"/>
        <v>0</v>
      </c>
      <c r="S106" s="48">
        <f t="shared" ca="1" si="212"/>
        <v>0</v>
      </c>
      <c r="T106" s="48">
        <f t="shared" ca="1" si="212"/>
        <v>0</v>
      </c>
      <c r="U106" s="48">
        <f t="shared" ca="1" si="212"/>
        <v>0</v>
      </c>
      <c r="V106" s="48">
        <f t="shared" ca="1" si="212"/>
        <v>0</v>
      </c>
      <c r="W106" s="48">
        <f t="shared" ca="1" si="212"/>
        <v>0</v>
      </c>
      <c r="X106" s="48">
        <f t="shared" ca="1" si="212"/>
        <v>0</v>
      </c>
      <c r="Y106" s="48">
        <f t="shared" ca="1" si="212"/>
        <v>0</v>
      </c>
      <c r="Z106" s="48">
        <f t="shared" ca="1" si="212"/>
        <v>0</v>
      </c>
      <c r="AA106" s="48">
        <f t="shared" ca="1" si="212"/>
        <v>0</v>
      </c>
      <c r="AB106" s="48">
        <f t="shared" ca="1" si="212"/>
        <v>0</v>
      </c>
      <c r="AC106" s="48">
        <f t="shared" ca="1" si="212"/>
        <v>0</v>
      </c>
      <c r="AD106" s="48">
        <f t="shared" ca="1" si="212"/>
        <v>0</v>
      </c>
      <c r="AE106" s="48">
        <f t="shared" ca="1" si="212"/>
        <v>0</v>
      </c>
      <c r="AF106" s="48">
        <f t="shared" ca="1" si="212"/>
        <v>0</v>
      </c>
      <c r="AG106" s="48">
        <f t="shared" ca="1" si="212"/>
        <v>0</v>
      </c>
      <c r="AH106" s="48">
        <f t="shared" ca="1" si="212"/>
        <v>0</v>
      </c>
      <c r="AI106" s="48">
        <f t="shared" ca="1" si="212"/>
        <v>0</v>
      </c>
      <c r="AJ106" s="48">
        <f t="shared" ca="1" si="212"/>
        <v>0</v>
      </c>
      <c r="AK106" s="48">
        <f t="shared" ref="AK106:BD106" ca="1" si="213">MAX(0,AJ106-(IF(SamplesOrEstimateFlag = "Data", INDEX(Samples,RANDBETWEEN(1, TotalCount), 0), RANDBETWEEN(ThroughputLowEstimate,ThroughputHighEstimate))))</f>
        <v>0</v>
      </c>
      <c r="AL106" s="48">
        <f t="shared" ca="1" si="213"/>
        <v>0</v>
      </c>
      <c r="AM106" s="48">
        <f t="shared" ca="1" si="213"/>
        <v>0</v>
      </c>
      <c r="AN106" s="48">
        <f t="shared" ca="1" si="213"/>
        <v>0</v>
      </c>
      <c r="AO106" s="48">
        <f t="shared" ca="1" si="213"/>
        <v>0</v>
      </c>
      <c r="AP106" s="48">
        <f t="shared" ca="1" si="213"/>
        <v>0</v>
      </c>
      <c r="AQ106" s="48">
        <f t="shared" ca="1" si="213"/>
        <v>0</v>
      </c>
      <c r="AR106" s="48">
        <f t="shared" ca="1" si="213"/>
        <v>0</v>
      </c>
      <c r="AS106" s="48">
        <f t="shared" ca="1" si="213"/>
        <v>0</v>
      </c>
      <c r="AT106" s="48">
        <f t="shared" ca="1" si="213"/>
        <v>0</v>
      </c>
      <c r="AU106" s="48">
        <f t="shared" ca="1" si="213"/>
        <v>0</v>
      </c>
      <c r="AV106" s="48">
        <f t="shared" ca="1" si="213"/>
        <v>0</v>
      </c>
      <c r="AW106" s="48">
        <f t="shared" ca="1" si="213"/>
        <v>0</v>
      </c>
      <c r="AX106" s="48">
        <f t="shared" ca="1" si="213"/>
        <v>0</v>
      </c>
      <c r="AY106" s="48">
        <f t="shared" ca="1" si="213"/>
        <v>0</v>
      </c>
      <c r="AZ106" s="48">
        <f t="shared" ca="1" si="213"/>
        <v>0</v>
      </c>
      <c r="BA106" s="48">
        <f t="shared" ca="1" si="213"/>
        <v>0</v>
      </c>
      <c r="BB106" s="48">
        <f t="shared" ca="1" si="213"/>
        <v>0</v>
      </c>
      <c r="BC106" s="48">
        <f t="shared" ca="1" si="213"/>
        <v>0</v>
      </c>
      <c r="BD106" s="48">
        <f t="shared" ca="1" si="213"/>
        <v>0</v>
      </c>
    </row>
    <row r="107" spans="1:56" x14ac:dyDescent="0.25">
      <c r="A107">
        <v>105</v>
      </c>
      <c r="B107" s="69">
        <f t="shared" ca="1" si="135"/>
        <v>6</v>
      </c>
      <c r="C107" s="70">
        <f t="shared" ca="1" si="132"/>
        <v>42847</v>
      </c>
      <c r="D1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7" s="48">
        <f t="shared" ref="E107:AJ107" ca="1" si="214">MAX(0,D107-(IF(SamplesOrEstimateFlag = "Data", INDEX(Samples,RANDBETWEEN(1, TotalCount), 0), RANDBETWEEN(ThroughputLowEstimate,ThroughputHighEstimate))))</f>
        <v>8</v>
      </c>
      <c r="F107" s="48">
        <f t="shared" ca="1" si="214"/>
        <v>6</v>
      </c>
      <c r="G107" s="48">
        <f t="shared" ca="1" si="214"/>
        <v>6</v>
      </c>
      <c r="H107" s="48">
        <f t="shared" ca="1" si="214"/>
        <v>3</v>
      </c>
      <c r="I107" s="48">
        <f t="shared" ca="1" si="214"/>
        <v>1</v>
      </c>
      <c r="J107" s="48">
        <f t="shared" ca="1" si="214"/>
        <v>0</v>
      </c>
      <c r="K107" s="48">
        <f t="shared" ca="1" si="214"/>
        <v>0</v>
      </c>
      <c r="L107" s="48">
        <f t="shared" ca="1" si="214"/>
        <v>0</v>
      </c>
      <c r="M107" s="48">
        <f t="shared" ca="1" si="214"/>
        <v>0</v>
      </c>
      <c r="N107" s="48">
        <f t="shared" ca="1" si="214"/>
        <v>0</v>
      </c>
      <c r="O107" s="48">
        <f t="shared" ca="1" si="214"/>
        <v>0</v>
      </c>
      <c r="P107" s="48">
        <f t="shared" ca="1" si="214"/>
        <v>0</v>
      </c>
      <c r="Q107" s="48">
        <f t="shared" ca="1" si="214"/>
        <v>0</v>
      </c>
      <c r="R107" s="48">
        <f t="shared" ca="1" si="214"/>
        <v>0</v>
      </c>
      <c r="S107" s="48">
        <f t="shared" ca="1" si="214"/>
        <v>0</v>
      </c>
      <c r="T107" s="48">
        <f t="shared" ca="1" si="214"/>
        <v>0</v>
      </c>
      <c r="U107" s="48">
        <f t="shared" ca="1" si="214"/>
        <v>0</v>
      </c>
      <c r="V107" s="48">
        <f t="shared" ca="1" si="214"/>
        <v>0</v>
      </c>
      <c r="W107" s="48">
        <f t="shared" ca="1" si="214"/>
        <v>0</v>
      </c>
      <c r="X107" s="48">
        <f t="shared" ca="1" si="214"/>
        <v>0</v>
      </c>
      <c r="Y107" s="48">
        <f t="shared" ca="1" si="214"/>
        <v>0</v>
      </c>
      <c r="Z107" s="48">
        <f t="shared" ca="1" si="214"/>
        <v>0</v>
      </c>
      <c r="AA107" s="48">
        <f t="shared" ca="1" si="214"/>
        <v>0</v>
      </c>
      <c r="AB107" s="48">
        <f t="shared" ca="1" si="214"/>
        <v>0</v>
      </c>
      <c r="AC107" s="48">
        <f t="shared" ca="1" si="214"/>
        <v>0</v>
      </c>
      <c r="AD107" s="48">
        <f t="shared" ca="1" si="214"/>
        <v>0</v>
      </c>
      <c r="AE107" s="48">
        <f t="shared" ca="1" si="214"/>
        <v>0</v>
      </c>
      <c r="AF107" s="48">
        <f t="shared" ca="1" si="214"/>
        <v>0</v>
      </c>
      <c r="AG107" s="48">
        <f t="shared" ca="1" si="214"/>
        <v>0</v>
      </c>
      <c r="AH107" s="48">
        <f t="shared" ca="1" si="214"/>
        <v>0</v>
      </c>
      <c r="AI107" s="48">
        <f t="shared" ca="1" si="214"/>
        <v>0</v>
      </c>
      <c r="AJ107" s="48">
        <f t="shared" ca="1" si="214"/>
        <v>0</v>
      </c>
      <c r="AK107" s="48">
        <f t="shared" ref="AK107:BD107" ca="1" si="215">MAX(0,AJ107-(IF(SamplesOrEstimateFlag = "Data", INDEX(Samples,RANDBETWEEN(1, TotalCount), 0), RANDBETWEEN(ThroughputLowEstimate,ThroughputHighEstimate))))</f>
        <v>0</v>
      </c>
      <c r="AL107" s="48">
        <f t="shared" ca="1" si="215"/>
        <v>0</v>
      </c>
      <c r="AM107" s="48">
        <f t="shared" ca="1" si="215"/>
        <v>0</v>
      </c>
      <c r="AN107" s="48">
        <f t="shared" ca="1" si="215"/>
        <v>0</v>
      </c>
      <c r="AO107" s="48">
        <f t="shared" ca="1" si="215"/>
        <v>0</v>
      </c>
      <c r="AP107" s="48">
        <f t="shared" ca="1" si="215"/>
        <v>0</v>
      </c>
      <c r="AQ107" s="48">
        <f t="shared" ca="1" si="215"/>
        <v>0</v>
      </c>
      <c r="AR107" s="48">
        <f t="shared" ca="1" si="215"/>
        <v>0</v>
      </c>
      <c r="AS107" s="48">
        <f t="shared" ca="1" si="215"/>
        <v>0</v>
      </c>
      <c r="AT107" s="48">
        <f t="shared" ca="1" si="215"/>
        <v>0</v>
      </c>
      <c r="AU107" s="48">
        <f t="shared" ca="1" si="215"/>
        <v>0</v>
      </c>
      <c r="AV107" s="48">
        <f t="shared" ca="1" si="215"/>
        <v>0</v>
      </c>
      <c r="AW107" s="48">
        <f t="shared" ca="1" si="215"/>
        <v>0</v>
      </c>
      <c r="AX107" s="48">
        <f t="shared" ca="1" si="215"/>
        <v>0</v>
      </c>
      <c r="AY107" s="48">
        <f t="shared" ca="1" si="215"/>
        <v>0</v>
      </c>
      <c r="AZ107" s="48">
        <f t="shared" ca="1" si="215"/>
        <v>0</v>
      </c>
      <c r="BA107" s="48">
        <f t="shared" ca="1" si="215"/>
        <v>0</v>
      </c>
      <c r="BB107" s="48">
        <f t="shared" ca="1" si="215"/>
        <v>0</v>
      </c>
      <c r="BC107" s="48">
        <f t="shared" ca="1" si="215"/>
        <v>0</v>
      </c>
      <c r="BD107" s="48">
        <f t="shared" ca="1" si="215"/>
        <v>0</v>
      </c>
    </row>
    <row r="108" spans="1:56" x14ac:dyDescent="0.25">
      <c r="A108">
        <v>106</v>
      </c>
      <c r="B108" s="69">
        <f t="shared" ca="1" si="135"/>
        <v>5</v>
      </c>
      <c r="C108" s="70">
        <f t="shared" ca="1" si="132"/>
        <v>42840</v>
      </c>
      <c r="D1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08" s="48">
        <f t="shared" ref="E108:AJ108" ca="1" si="216">MAX(0,D108-(IF(SamplesOrEstimateFlag = "Data", INDEX(Samples,RANDBETWEEN(1, TotalCount), 0), RANDBETWEEN(ThroughputLowEstimate,ThroughputHighEstimate))))</f>
        <v>7</v>
      </c>
      <c r="F108" s="48">
        <f t="shared" ca="1" si="216"/>
        <v>7</v>
      </c>
      <c r="G108" s="48">
        <f t="shared" ca="1" si="216"/>
        <v>4</v>
      </c>
      <c r="H108" s="48">
        <f t="shared" ca="1" si="216"/>
        <v>2</v>
      </c>
      <c r="I108" s="48">
        <f t="shared" ca="1" si="216"/>
        <v>0</v>
      </c>
      <c r="J108" s="48">
        <f t="shared" ca="1" si="216"/>
        <v>0</v>
      </c>
      <c r="K108" s="48">
        <f t="shared" ca="1" si="216"/>
        <v>0</v>
      </c>
      <c r="L108" s="48">
        <f t="shared" ca="1" si="216"/>
        <v>0</v>
      </c>
      <c r="M108" s="48">
        <f t="shared" ca="1" si="216"/>
        <v>0</v>
      </c>
      <c r="N108" s="48">
        <f t="shared" ca="1" si="216"/>
        <v>0</v>
      </c>
      <c r="O108" s="48">
        <f t="shared" ca="1" si="216"/>
        <v>0</v>
      </c>
      <c r="P108" s="48">
        <f t="shared" ca="1" si="216"/>
        <v>0</v>
      </c>
      <c r="Q108" s="48">
        <f t="shared" ca="1" si="216"/>
        <v>0</v>
      </c>
      <c r="R108" s="48">
        <f t="shared" ca="1" si="216"/>
        <v>0</v>
      </c>
      <c r="S108" s="48">
        <f t="shared" ca="1" si="216"/>
        <v>0</v>
      </c>
      <c r="T108" s="48">
        <f t="shared" ca="1" si="216"/>
        <v>0</v>
      </c>
      <c r="U108" s="48">
        <f t="shared" ca="1" si="216"/>
        <v>0</v>
      </c>
      <c r="V108" s="48">
        <f t="shared" ca="1" si="216"/>
        <v>0</v>
      </c>
      <c r="W108" s="48">
        <f t="shared" ca="1" si="216"/>
        <v>0</v>
      </c>
      <c r="X108" s="48">
        <f t="shared" ca="1" si="216"/>
        <v>0</v>
      </c>
      <c r="Y108" s="48">
        <f t="shared" ca="1" si="216"/>
        <v>0</v>
      </c>
      <c r="Z108" s="48">
        <f t="shared" ca="1" si="216"/>
        <v>0</v>
      </c>
      <c r="AA108" s="48">
        <f t="shared" ca="1" si="216"/>
        <v>0</v>
      </c>
      <c r="AB108" s="48">
        <f t="shared" ca="1" si="216"/>
        <v>0</v>
      </c>
      <c r="AC108" s="48">
        <f t="shared" ca="1" si="216"/>
        <v>0</v>
      </c>
      <c r="AD108" s="48">
        <f t="shared" ca="1" si="216"/>
        <v>0</v>
      </c>
      <c r="AE108" s="48">
        <f t="shared" ca="1" si="216"/>
        <v>0</v>
      </c>
      <c r="AF108" s="48">
        <f t="shared" ca="1" si="216"/>
        <v>0</v>
      </c>
      <c r="AG108" s="48">
        <f t="shared" ca="1" si="216"/>
        <v>0</v>
      </c>
      <c r="AH108" s="48">
        <f t="shared" ca="1" si="216"/>
        <v>0</v>
      </c>
      <c r="AI108" s="48">
        <f t="shared" ca="1" si="216"/>
        <v>0</v>
      </c>
      <c r="AJ108" s="48">
        <f t="shared" ca="1" si="216"/>
        <v>0</v>
      </c>
      <c r="AK108" s="48">
        <f t="shared" ref="AK108:BD108" ca="1" si="217">MAX(0,AJ108-(IF(SamplesOrEstimateFlag = "Data", INDEX(Samples,RANDBETWEEN(1, TotalCount), 0), RANDBETWEEN(ThroughputLowEstimate,ThroughputHighEstimate))))</f>
        <v>0</v>
      </c>
      <c r="AL108" s="48">
        <f t="shared" ca="1" si="217"/>
        <v>0</v>
      </c>
      <c r="AM108" s="48">
        <f t="shared" ca="1" si="217"/>
        <v>0</v>
      </c>
      <c r="AN108" s="48">
        <f t="shared" ca="1" si="217"/>
        <v>0</v>
      </c>
      <c r="AO108" s="48">
        <f t="shared" ca="1" si="217"/>
        <v>0</v>
      </c>
      <c r="AP108" s="48">
        <f t="shared" ca="1" si="217"/>
        <v>0</v>
      </c>
      <c r="AQ108" s="48">
        <f t="shared" ca="1" si="217"/>
        <v>0</v>
      </c>
      <c r="AR108" s="48">
        <f t="shared" ca="1" si="217"/>
        <v>0</v>
      </c>
      <c r="AS108" s="48">
        <f t="shared" ca="1" si="217"/>
        <v>0</v>
      </c>
      <c r="AT108" s="48">
        <f t="shared" ca="1" si="217"/>
        <v>0</v>
      </c>
      <c r="AU108" s="48">
        <f t="shared" ca="1" si="217"/>
        <v>0</v>
      </c>
      <c r="AV108" s="48">
        <f t="shared" ca="1" si="217"/>
        <v>0</v>
      </c>
      <c r="AW108" s="48">
        <f t="shared" ca="1" si="217"/>
        <v>0</v>
      </c>
      <c r="AX108" s="48">
        <f t="shared" ca="1" si="217"/>
        <v>0</v>
      </c>
      <c r="AY108" s="48">
        <f t="shared" ca="1" si="217"/>
        <v>0</v>
      </c>
      <c r="AZ108" s="48">
        <f t="shared" ca="1" si="217"/>
        <v>0</v>
      </c>
      <c r="BA108" s="48">
        <f t="shared" ca="1" si="217"/>
        <v>0</v>
      </c>
      <c r="BB108" s="48">
        <f t="shared" ca="1" si="217"/>
        <v>0</v>
      </c>
      <c r="BC108" s="48">
        <f t="shared" ca="1" si="217"/>
        <v>0</v>
      </c>
      <c r="BD108" s="48">
        <f t="shared" ca="1" si="217"/>
        <v>0</v>
      </c>
    </row>
    <row r="109" spans="1:56" x14ac:dyDescent="0.25">
      <c r="A109">
        <v>107</v>
      </c>
      <c r="B109" s="69">
        <f t="shared" ca="1" si="135"/>
        <v>7</v>
      </c>
      <c r="C109" s="70">
        <f t="shared" ca="1" si="132"/>
        <v>42854</v>
      </c>
      <c r="D1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9" s="48">
        <f t="shared" ref="E109:AJ109" ca="1" si="218">MAX(0,D109-(IF(SamplesOrEstimateFlag = "Data", INDEX(Samples,RANDBETWEEN(1, TotalCount), 0), RANDBETWEEN(ThroughputLowEstimate,ThroughputHighEstimate))))</f>
        <v>10</v>
      </c>
      <c r="F109" s="48">
        <f t="shared" ca="1" si="218"/>
        <v>7</v>
      </c>
      <c r="G109" s="48">
        <f t="shared" ca="1" si="218"/>
        <v>7</v>
      </c>
      <c r="H109" s="48">
        <f t="shared" ca="1" si="218"/>
        <v>5</v>
      </c>
      <c r="I109" s="48">
        <f t="shared" ca="1" si="218"/>
        <v>5</v>
      </c>
      <c r="J109" s="48">
        <f t="shared" ca="1" si="218"/>
        <v>2</v>
      </c>
      <c r="K109" s="48">
        <f t="shared" ca="1" si="218"/>
        <v>0</v>
      </c>
      <c r="L109" s="48">
        <f t="shared" ca="1" si="218"/>
        <v>0</v>
      </c>
      <c r="M109" s="48">
        <f t="shared" ca="1" si="218"/>
        <v>0</v>
      </c>
      <c r="N109" s="48">
        <f t="shared" ca="1" si="218"/>
        <v>0</v>
      </c>
      <c r="O109" s="48">
        <f t="shared" ca="1" si="218"/>
        <v>0</v>
      </c>
      <c r="P109" s="48">
        <f t="shared" ca="1" si="218"/>
        <v>0</v>
      </c>
      <c r="Q109" s="48">
        <f t="shared" ca="1" si="218"/>
        <v>0</v>
      </c>
      <c r="R109" s="48">
        <f t="shared" ca="1" si="218"/>
        <v>0</v>
      </c>
      <c r="S109" s="48">
        <f t="shared" ca="1" si="218"/>
        <v>0</v>
      </c>
      <c r="T109" s="48">
        <f t="shared" ca="1" si="218"/>
        <v>0</v>
      </c>
      <c r="U109" s="48">
        <f t="shared" ca="1" si="218"/>
        <v>0</v>
      </c>
      <c r="V109" s="48">
        <f t="shared" ca="1" si="218"/>
        <v>0</v>
      </c>
      <c r="W109" s="48">
        <f t="shared" ca="1" si="218"/>
        <v>0</v>
      </c>
      <c r="X109" s="48">
        <f t="shared" ca="1" si="218"/>
        <v>0</v>
      </c>
      <c r="Y109" s="48">
        <f t="shared" ca="1" si="218"/>
        <v>0</v>
      </c>
      <c r="Z109" s="48">
        <f t="shared" ca="1" si="218"/>
        <v>0</v>
      </c>
      <c r="AA109" s="48">
        <f t="shared" ca="1" si="218"/>
        <v>0</v>
      </c>
      <c r="AB109" s="48">
        <f t="shared" ca="1" si="218"/>
        <v>0</v>
      </c>
      <c r="AC109" s="48">
        <f t="shared" ca="1" si="218"/>
        <v>0</v>
      </c>
      <c r="AD109" s="48">
        <f t="shared" ca="1" si="218"/>
        <v>0</v>
      </c>
      <c r="AE109" s="48">
        <f t="shared" ca="1" si="218"/>
        <v>0</v>
      </c>
      <c r="AF109" s="48">
        <f t="shared" ca="1" si="218"/>
        <v>0</v>
      </c>
      <c r="AG109" s="48">
        <f t="shared" ca="1" si="218"/>
        <v>0</v>
      </c>
      <c r="AH109" s="48">
        <f t="shared" ca="1" si="218"/>
        <v>0</v>
      </c>
      <c r="AI109" s="48">
        <f t="shared" ca="1" si="218"/>
        <v>0</v>
      </c>
      <c r="AJ109" s="48">
        <f t="shared" ca="1" si="218"/>
        <v>0</v>
      </c>
      <c r="AK109" s="48">
        <f t="shared" ref="AK109:BD109" ca="1" si="219">MAX(0,AJ109-(IF(SamplesOrEstimateFlag = "Data", INDEX(Samples,RANDBETWEEN(1, TotalCount), 0), RANDBETWEEN(ThroughputLowEstimate,ThroughputHighEstimate))))</f>
        <v>0</v>
      </c>
      <c r="AL109" s="48">
        <f t="shared" ca="1" si="219"/>
        <v>0</v>
      </c>
      <c r="AM109" s="48">
        <f t="shared" ca="1" si="219"/>
        <v>0</v>
      </c>
      <c r="AN109" s="48">
        <f t="shared" ca="1" si="219"/>
        <v>0</v>
      </c>
      <c r="AO109" s="48">
        <f t="shared" ca="1" si="219"/>
        <v>0</v>
      </c>
      <c r="AP109" s="48">
        <f t="shared" ca="1" si="219"/>
        <v>0</v>
      </c>
      <c r="AQ109" s="48">
        <f t="shared" ca="1" si="219"/>
        <v>0</v>
      </c>
      <c r="AR109" s="48">
        <f t="shared" ca="1" si="219"/>
        <v>0</v>
      </c>
      <c r="AS109" s="48">
        <f t="shared" ca="1" si="219"/>
        <v>0</v>
      </c>
      <c r="AT109" s="48">
        <f t="shared" ca="1" si="219"/>
        <v>0</v>
      </c>
      <c r="AU109" s="48">
        <f t="shared" ca="1" si="219"/>
        <v>0</v>
      </c>
      <c r="AV109" s="48">
        <f t="shared" ca="1" si="219"/>
        <v>0</v>
      </c>
      <c r="AW109" s="48">
        <f t="shared" ca="1" si="219"/>
        <v>0</v>
      </c>
      <c r="AX109" s="48">
        <f t="shared" ca="1" si="219"/>
        <v>0</v>
      </c>
      <c r="AY109" s="48">
        <f t="shared" ca="1" si="219"/>
        <v>0</v>
      </c>
      <c r="AZ109" s="48">
        <f t="shared" ca="1" si="219"/>
        <v>0</v>
      </c>
      <c r="BA109" s="48">
        <f t="shared" ca="1" si="219"/>
        <v>0</v>
      </c>
      <c r="BB109" s="48">
        <f t="shared" ca="1" si="219"/>
        <v>0</v>
      </c>
      <c r="BC109" s="48">
        <f t="shared" ca="1" si="219"/>
        <v>0</v>
      </c>
      <c r="BD109" s="48">
        <f t="shared" ca="1" si="219"/>
        <v>0</v>
      </c>
    </row>
    <row r="110" spans="1:56" x14ac:dyDescent="0.25">
      <c r="A110">
        <v>108</v>
      </c>
      <c r="B110" s="69">
        <f t="shared" ca="1" si="135"/>
        <v>10</v>
      </c>
      <c r="C110" s="70">
        <f t="shared" ca="1" si="132"/>
        <v>42875</v>
      </c>
      <c r="D1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10" s="48">
        <f t="shared" ref="E110:AJ110" ca="1" si="220">MAX(0,D110-(IF(SamplesOrEstimateFlag = "Data", INDEX(Samples,RANDBETWEEN(1, TotalCount), 0), RANDBETWEEN(ThroughputLowEstimate,ThroughputHighEstimate))))</f>
        <v>11</v>
      </c>
      <c r="F110" s="48">
        <f t="shared" ca="1" si="220"/>
        <v>8</v>
      </c>
      <c r="G110" s="48">
        <f t="shared" ca="1" si="220"/>
        <v>8</v>
      </c>
      <c r="H110" s="48">
        <f t="shared" ca="1" si="220"/>
        <v>5</v>
      </c>
      <c r="I110" s="48">
        <f t="shared" ca="1" si="220"/>
        <v>5</v>
      </c>
      <c r="J110" s="48">
        <f t="shared" ca="1" si="220"/>
        <v>5</v>
      </c>
      <c r="K110" s="48">
        <f t="shared" ca="1" si="220"/>
        <v>5</v>
      </c>
      <c r="L110" s="48">
        <f t="shared" ca="1" si="220"/>
        <v>5</v>
      </c>
      <c r="M110" s="48">
        <f t="shared" ca="1" si="220"/>
        <v>2</v>
      </c>
      <c r="N110" s="48">
        <f t="shared" ca="1" si="220"/>
        <v>0</v>
      </c>
      <c r="O110" s="48">
        <f t="shared" ca="1" si="220"/>
        <v>0</v>
      </c>
      <c r="P110" s="48">
        <f t="shared" ca="1" si="220"/>
        <v>0</v>
      </c>
      <c r="Q110" s="48">
        <f t="shared" ca="1" si="220"/>
        <v>0</v>
      </c>
      <c r="R110" s="48">
        <f t="shared" ca="1" si="220"/>
        <v>0</v>
      </c>
      <c r="S110" s="48">
        <f t="shared" ca="1" si="220"/>
        <v>0</v>
      </c>
      <c r="T110" s="48">
        <f t="shared" ca="1" si="220"/>
        <v>0</v>
      </c>
      <c r="U110" s="48">
        <f t="shared" ca="1" si="220"/>
        <v>0</v>
      </c>
      <c r="V110" s="48">
        <f t="shared" ca="1" si="220"/>
        <v>0</v>
      </c>
      <c r="W110" s="48">
        <f t="shared" ca="1" si="220"/>
        <v>0</v>
      </c>
      <c r="X110" s="48">
        <f t="shared" ca="1" si="220"/>
        <v>0</v>
      </c>
      <c r="Y110" s="48">
        <f t="shared" ca="1" si="220"/>
        <v>0</v>
      </c>
      <c r="Z110" s="48">
        <f t="shared" ca="1" si="220"/>
        <v>0</v>
      </c>
      <c r="AA110" s="48">
        <f t="shared" ca="1" si="220"/>
        <v>0</v>
      </c>
      <c r="AB110" s="48">
        <f t="shared" ca="1" si="220"/>
        <v>0</v>
      </c>
      <c r="AC110" s="48">
        <f t="shared" ca="1" si="220"/>
        <v>0</v>
      </c>
      <c r="AD110" s="48">
        <f t="shared" ca="1" si="220"/>
        <v>0</v>
      </c>
      <c r="AE110" s="48">
        <f t="shared" ca="1" si="220"/>
        <v>0</v>
      </c>
      <c r="AF110" s="48">
        <f t="shared" ca="1" si="220"/>
        <v>0</v>
      </c>
      <c r="AG110" s="48">
        <f t="shared" ca="1" si="220"/>
        <v>0</v>
      </c>
      <c r="AH110" s="48">
        <f t="shared" ca="1" si="220"/>
        <v>0</v>
      </c>
      <c r="AI110" s="48">
        <f t="shared" ca="1" si="220"/>
        <v>0</v>
      </c>
      <c r="AJ110" s="48">
        <f t="shared" ca="1" si="220"/>
        <v>0</v>
      </c>
      <c r="AK110" s="48">
        <f t="shared" ref="AK110:BD110" ca="1" si="221">MAX(0,AJ110-(IF(SamplesOrEstimateFlag = "Data", INDEX(Samples,RANDBETWEEN(1, TotalCount), 0), RANDBETWEEN(ThroughputLowEstimate,ThroughputHighEstimate))))</f>
        <v>0</v>
      </c>
      <c r="AL110" s="48">
        <f t="shared" ca="1" si="221"/>
        <v>0</v>
      </c>
      <c r="AM110" s="48">
        <f t="shared" ca="1" si="221"/>
        <v>0</v>
      </c>
      <c r="AN110" s="48">
        <f t="shared" ca="1" si="221"/>
        <v>0</v>
      </c>
      <c r="AO110" s="48">
        <f t="shared" ca="1" si="221"/>
        <v>0</v>
      </c>
      <c r="AP110" s="48">
        <f t="shared" ca="1" si="221"/>
        <v>0</v>
      </c>
      <c r="AQ110" s="48">
        <f t="shared" ca="1" si="221"/>
        <v>0</v>
      </c>
      <c r="AR110" s="48">
        <f t="shared" ca="1" si="221"/>
        <v>0</v>
      </c>
      <c r="AS110" s="48">
        <f t="shared" ca="1" si="221"/>
        <v>0</v>
      </c>
      <c r="AT110" s="48">
        <f t="shared" ca="1" si="221"/>
        <v>0</v>
      </c>
      <c r="AU110" s="48">
        <f t="shared" ca="1" si="221"/>
        <v>0</v>
      </c>
      <c r="AV110" s="48">
        <f t="shared" ca="1" si="221"/>
        <v>0</v>
      </c>
      <c r="AW110" s="48">
        <f t="shared" ca="1" si="221"/>
        <v>0</v>
      </c>
      <c r="AX110" s="48">
        <f t="shared" ca="1" si="221"/>
        <v>0</v>
      </c>
      <c r="AY110" s="48">
        <f t="shared" ca="1" si="221"/>
        <v>0</v>
      </c>
      <c r="AZ110" s="48">
        <f t="shared" ca="1" si="221"/>
        <v>0</v>
      </c>
      <c r="BA110" s="48">
        <f t="shared" ca="1" si="221"/>
        <v>0</v>
      </c>
      <c r="BB110" s="48">
        <f t="shared" ca="1" si="221"/>
        <v>0</v>
      </c>
      <c r="BC110" s="48">
        <f t="shared" ca="1" si="221"/>
        <v>0</v>
      </c>
      <c r="BD110" s="48">
        <f t="shared" ca="1" si="221"/>
        <v>0</v>
      </c>
    </row>
    <row r="111" spans="1:56" x14ac:dyDescent="0.25">
      <c r="A111">
        <v>109</v>
      </c>
      <c r="B111" s="69">
        <f t="shared" ca="1" si="135"/>
        <v>7</v>
      </c>
      <c r="C111" s="70">
        <f t="shared" ca="1" si="132"/>
        <v>42854</v>
      </c>
      <c r="D1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11" s="48">
        <f t="shared" ref="E111:AJ111" ca="1" si="222">MAX(0,D111-(IF(SamplesOrEstimateFlag = "Data", INDEX(Samples,RANDBETWEEN(1, TotalCount), 0), RANDBETWEEN(ThroughputLowEstimate,ThroughputHighEstimate))))</f>
        <v>11</v>
      </c>
      <c r="F111" s="48">
        <f t="shared" ca="1" si="222"/>
        <v>9</v>
      </c>
      <c r="G111" s="48">
        <f t="shared" ca="1" si="222"/>
        <v>6</v>
      </c>
      <c r="H111" s="48">
        <f t="shared" ca="1" si="222"/>
        <v>4</v>
      </c>
      <c r="I111" s="48">
        <f t="shared" ca="1" si="222"/>
        <v>4</v>
      </c>
      <c r="J111" s="48">
        <f t="shared" ca="1" si="222"/>
        <v>1</v>
      </c>
      <c r="K111" s="48">
        <f t="shared" ca="1" si="222"/>
        <v>0</v>
      </c>
      <c r="L111" s="48">
        <f t="shared" ca="1" si="222"/>
        <v>0</v>
      </c>
      <c r="M111" s="48">
        <f t="shared" ca="1" si="222"/>
        <v>0</v>
      </c>
      <c r="N111" s="48">
        <f t="shared" ca="1" si="222"/>
        <v>0</v>
      </c>
      <c r="O111" s="48">
        <f t="shared" ca="1" si="222"/>
        <v>0</v>
      </c>
      <c r="P111" s="48">
        <f t="shared" ca="1" si="222"/>
        <v>0</v>
      </c>
      <c r="Q111" s="48">
        <f t="shared" ca="1" si="222"/>
        <v>0</v>
      </c>
      <c r="R111" s="48">
        <f t="shared" ca="1" si="222"/>
        <v>0</v>
      </c>
      <c r="S111" s="48">
        <f t="shared" ca="1" si="222"/>
        <v>0</v>
      </c>
      <c r="T111" s="48">
        <f t="shared" ca="1" si="222"/>
        <v>0</v>
      </c>
      <c r="U111" s="48">
        <f t="shared" ca="1" si="222"/>
        <v>0</v>
      </c>
      <c r="V111" s="48">
        <f t="shared" ca="1" si="222"/>
        <v>0</v>
      </c>
      <c r="W111" s="48">
        <f t="shared" ca="1" si="222"/>
        <v>0</v>
      </c>
      <c r="X111" s="48">
        <f t="shared" ca="1" si="222"/>
        <v>0</v>
      </c>
      <c r="Y111" s="48">
        <f t="shared" ca="1" si="222"/>
        <v>0</v>
      </c>
      <c r="Z111" s="48">
        <f t="shared" ca="1" si="222"/>
        <v>0</v>
      </c>
      <c r="AA111" s="48">
        <f t="shared" ca="1" si="222"/>
        <v>0</v>
      </c>
      <c r="AB111" s="48">
        <f t="shared" ca="1" si="222"/>
        <v>0</v>
      </c>
      <c r="AC111" s="48">
        <f t="shared" ca="1" si="222"/>
        <v>0</v>
      </c>
      <c r="AD111" s="48">
        <f t="shared" ca="1" si="222"/>
        <v>0</v>
      </c>
      <c r="AE111" s="48">
        <f t="shared" ca="1" si="222"/>
        <v>0</v>
      </c>
      <c r="AF111" s="48">
        <f t="shared" ca="1" si="222"/>
        <v>0</v>
      </c>
      <c r="AG111" s="48">
        <f t="shared" ca="1" si="222"/>
        <v>0</v>
      </c>
      <c r="AH111" s="48">
        <f t="shared" ca="1" si="222"/>
        <v>0</v>
      </c>
      <c r="AI111" s="48">
        <f t="shared" ca="1" si="222"/>
        <v>0</v>
      </c>
      <c r="AJ111" s="48">
        <f t="shared" ca="1" si="222"/>
        <v>0</v>
      </c>
      <c r="AK111" s="48">
        <f t="shared" ref="AK111:BD111" ca="1" si="223">MAX(0,AJ111-(IF(SamplesOrEstimateFlag = "Data", INDEX(Samples,RANDBETWEEN(1, TotalCount), 0), RANDBETWEEN(ThroughputLowEstimate,ThroughputHighEstimate))))</f>
        <v>0</v>
      </c>
      <c r="AL111" s="48">
        <f t="shared" ca="1" si="223"/>
        <v>0</v>
      </c>
      <c r="AM111" s="48">
        <f t="shared" ca="1" si="223"/>
        <v>0</v>
      </c>
      <c r="AN111" s="48">
        <f t="shared" ca="1" si="223"/>
        <v>0</v>
      </c>
      <c r="AO111" s="48">
        <f t="shared" ca="1" si="223"/>
        <v>0</v>
      </c>
      <c r="AP111" s="48">
        <f t="shared" ca="1" si="223"/>
        <v>0</v>
      </c>
      <c r="AQ111" s="48">
        <f t="shared" ca="1" si="223"/>
        <v>0</v>
      </c>
      <c r="AR111" s="48">
        <f t="shared" ca="1" si="223"/>
        <v>0</v>
      </c>
      <c r="AS111" s="48">
        <f t="shared" ca="1" si="223"/>
        <v>0</v>
      </c>
      <c r="AT111" s="48">
        <f t="shared" ca="1" si="223"/>
        <v>0</v>
      </c>
      <c r="AU111" s="48">
        <f t="shared" ca="1" si="223"/>
        <v>0</v>
      </c>
      <c r="AV111" s="48">
        <f t="shared" ca="1" si="223"/>
        <v>0</v>
      </c>
      <c r="AW111" s="48">
        <f t="shared" ca="1" si="223"/>
        <v>0</v>
      </c>
      <c r="AX111" s="48">
        <f t="shared" ca="1" si="223"/>
        <v>0</v>
      </c>
      <c r="AY111" s="48">
        <f t="shared" ca="1" si="223"/>
        <v>0</v>
      </c>
      <c r="AZ111" s="48">
        <f t="shared" ca="1" si="223"/>
        <v>0</v>
      </c>
      <c r="BA111" s="48">
        <f t="shared" ca="1" si="223"/>
        <v>0</v>
      </c>
      <c r="BB111" s="48">
        <f t="shared" ca="1" si="223"/>
        <v>0</v>
      </c>
      <c r="BC111" s="48">
        <f t="shared" ca="1" si="223"/>
        <v>0</v>
      </c>
      <c r="BD111" s="48">
        <f t="shared" ca="1" si="223"/>
        <v>0</v>
      </c>
    </row>
    <row r="112" spans="1:56" x14ac:dyDescent="0.25">
      <c r="A112">
        <v>110</v>
      </c>
      <c r="B112" s="69">
        <f t="shared" ca="1" si="135"/>
        <v>10</v>
      </c>
      <c r="C112" s="70">
        <f t="shared" ca="1" si="132"/>
        <v>42875</v>
      </c>
      <c r="D1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2" s="48">
        <f t="shared" ref="E112:AJ112" ca="1" si="224">MAX(0,D112-(IF(SamplesOrEstimateFlag = "Data", INDEX(Samples,RANDBETWEEN(1, TotalCount), 0), RANDBETWEEN(ThroughputLowEstimate,ThroughputHighEstimate))))</f>
        <v>7</v>
      </c>
      <c r="F112" s="48">
        <f t="shared" ca="1" si="224"/>
        <v>7</v>
      </c>
      <c r="G112" s="48">
        <f t="shared" ca="1" si="224"/>
        <v>4</v>
      </c>
      <c r="H112" s="48">
        <f t="shared" ca="1" si="224"/>
        <v>4</v>
      </c>
      <c r="I112" s="48">
        <f t="shared" ca="1" si="224"/>
        <v>4</v>
      </c>
      <c r="J112" s="48">
        <f t="shared" ca="1" si="224"/>
        <v>1</v>
      </c>
      <c r="K112" s="48">
        <f t="shared" ca="1" si="224"/>
        <v>1</v>
      </c>
      <c r="L112" s="48">
        <f t="shared" ca="1" si="224"/>
        <v>1</v>
      </c>
      <c r="M112" s="48">
        <f t="shared" ca="1" si="224"/>
        <v>1</v>
      </c>
      <c r="N112" s="48">
        <f t="shared" ca="1" si="224"/>
        <v>0</v>
      </c>
      <c r="O112" s="48">
        <f t="shared" ca="1" si="224"/>
        <v>0</v>
      </c>
      <c r="P112" s="48">
        <f t="shared" ca="1" si="224"/>
        <v>0</v>
      </c>
      <c r="Q112" s="48">
        <f t="shared" ca="1" si="224"/>
        <v>0</v>
      </c>
      <c r="R112" s="48">
        <f t="shared" ca="1" si="224"/>
        <v>0</v>
      </c>
      <c r="S112" s="48">
        <f t="shared" ca="1" si="224"/>
        <v>0</v>
      </c>
      <c r="T112" s="48">
        <f t="shared" ca="1" si="224"/>
        <v>0</v>
      </c>
      <c r="U112" s="48">
        <f t="shared" ca="1" si="224"/>
        <v>0</v>
      </c>
      <c r="V112" s="48">
        <f t="shared" ca="1" si="224"/>
        <v>0</v>
      </c>
      <c r="W112" s="48">
        <f t="shared" ca="1" si="224"/>
        <v>0</v>
      </c>
      <c r="X112" s="48">
        <f t="shared" ca="1" si="224"/>
        <v>0</v>
      </c>
      <c r="Y112" s="48">
        <f t="shared" ca="1" si="224"/>
        <v>0</v>
      </c>
      <c r="Z112" s="48">
        <f t="shared" ca="1" si="224"/>
        <v>0</v>
      </c>
      <c r="AA112" s="48">
        <f t="shared" ca="1" si="224"/>
        <v>0</v>
      </c>
      <c r="AB112" s="48">
        <f t="shared" ca="1" si="224"/>
        <v>0</v>
      </c>
      <c r="AC112" s="48">
        <f t="shared" ca="1" si="224"/>
        <v>0</v>
      </c>
      <c r="AD112" s="48">
        <f t="shared" ca="1" si="224"/>
        <v>0</v>
      </c>
      <c r="AE112" s="48">
        <f t="shared" ca="1" si="224"/>
        <v>0</v>
      </c>
      <c r="AF112" s="48">
        <f t="shared" ca="1" si="224"/>
        <v>0</v>
      </c>
      <c r="AG112" s="48">
        <f t="shared" ca="1" si="224"/>
        <v>0</v>
      </c>
      <c r="AH112" s="48">
        <f t="shared" ca="1" si="224"/>
        <v>0</v>
      </c>
      <c r="AI112" s="48">
        <f t="shared" ca="1" si="224"/>
        <v>0</v>
      </c>
      <c r="AJ112" s="48">
        <f t="shared" ca="1" si="224"/>
        <v>0</v>
      </c>
      <c r="AK112" s="48">
        <f t="shared" ref="AK112:BD112" ca="1" si="225">MAX(0,AJ112-(IF(SamplesOrEstimateFlag = "Data", INDEX(Samples,RANDBETWEEN(1, TotalCount), 0), RANDBETWEEN(ThroughputLowEstimate,ThroughputHighEstimate))))</f>
        <v>0</v>
      </c>
      <c r="AL112" s="48">
        <f t="shared" ca="1" si="225"/>
        <v>0</v>
      </c>
      <c r="AM112" s="48">
        <f t="shared" ca="1" si="225"/>
        <v>0</v>
      </c>
      <c r="AN112" s="48">
        <f t="shared" ca="1" si="225"/>
        <v>0</v>
      </c>
      <c r="AO112" s="48">
        <f t="shared" ca="1" si="225"/>
        <v>0</v>
      </c>
      <c r="AP112" s="48">
        <f t="shared" ca="1" si="225"/>
        <v>0</v>
      </c>
      <c r="AQ112" s="48">
        <f t="shared" ca="1" si="225"/>
        <v>0</v>
      </c>
      <c r="AR112" s="48">
        <f t="shared" ca="1" si="225"/>
        <v>0</v>
      </c>
      <c r="AS112" s="48">
        <f t="shared" ca="1" si="225"/>
        <v>0</v>
      </c>
      <c r="AT112" s="48">
        <f t="shared" ca="1" si="225"/>
        <v>0</v>
      </c>
      <c r="AU112" s="48">
        <f t="shared" ca="1" si="225"/>
        <v>0</v>
      </c>
      <c r="AV112" s="48">
        <f t="shared" ca="1" si="225"/>
        <v>0</v>
      </c>
      <c r="AW112" s="48">
        <f t="shared" ca="1" si="225"/>
        <v>0</v>
      </c>
      <c r="AX112" s="48">
        <f t="shared" ca="1" si="225"/>
        <v>0</v>
      </c>
      <c r="AY112" s="48">
        <f t="shared" ca="1" si="225"/>
        <v>0</v>
      </c>
      <c r="AZ112" s="48">
        <f t="shared" ca="1" si="225"/>
        <v>0</v>
      </c>
      <c r="BA112" s="48">
        <f t="shared" ca="1" si="225"/>
        <v>0</v>
      </c>
      <c r="BB112" s="48">
        <f t="shared" ca="1" si="225"/>
        <v>0</v>
      </c>
      <c r="BC112" s="48">
        <f t="shared" ca="1" si="225"/>
        <v>0</v>
      </c>
      <c r="BD112" s="48">
        <f t="shared" ca="1" si="225"/>
        <v>0</v>
      </c>
    </row>
    <row r="113" spans="1:56" x14ac:dyDescent="0.25">
      <c r="A113">
        <v>111</v>
      </c>
      <c r="B113" s="69">
        <f t="shared" ca="1" si="135"/>
        <v>7</v>
      </c>
      <c r="C113" s="70">
        <f t="shared" ca="1" si="132"/>
        <v>42854</v>
      </c>
      <c r="D1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13" s="48">
        <f t="shared" ref="E113:AJ113" ca="1" si="226">MAX(0,D113-(IF(SamplesOrEstimateFlag = "Data", INDEX(Samples,RANDBETWEEN(1, TotalCount), 0), RANDBETWEEN(ThroughputLowEstimate,ThroughputHighEstimate))))</f>
        <v>14</v>
      </c>
      <c r="F113" s="48">
        <f t="shared" ca="1" si="226"/>
        <v>11</v>
      </c>
      <c r="G113" s="48">
        <f t="shared" ca="1" si="226"/>
        <v>9</v>
      </c>
      <c r="H113" s="48">
        <f t="shared" ca="1" si="226"/>
        <v>7</v>
      </c>
      <c r="I113" s="48">
        <f t="shared" ca="1" si="226"/>
        <v>4</v>
      </c>
      <c r="J113" s="48">
        <f t="shared" ca="1" si="226"/>
        <v>2</v>
      </c>
      <c r="K113" s="48">
        <f t="shared" ca="1" si="226"/>
        <v>0</v>
      </c>
      <c r="L113" s="48">
        <f t="shared" ca="1" si="226"/>
        <v>0</v>
      </c>
      <c r="M113" s="48">
        <f t="shared" ca="1" si="226"/>
        <v>0</v>
      </c>
      <c r="N113" s="48">
        <f t="shared" ca="1" si="226"/>
        <v>0</v>
      </c>
      <c r="O113" s="48">
        <f t="shared" ca="1" si="226"/>
        <v>0</v>
      </c>
      <c r="P113" s="48">
        <f t="shared" ca="1" si="226"/>
        <v>0</v>
      </c>
      <c r="Q113" s="48">
        <f t="shared" ca="1" si="226"/>
        <v>0</v>
      </c>
      <c r="R113" s="48">
        <f t="shared" ca="1" si="226"/>
        <v>0</v>
      </c>
      <c r="S113" s="48">
        <f t="shared" ca="1" si="226"/>
        <v>0</v>
      </c>
      <c r="T113" s="48">
        <f t="shared" ca="1" si="226"/>
        <v>0</v>
      </c>
      <c r="U113" s="48">
        <f t="shared" ca="1" si="226"/>
        <v>0</v>
      </c>
      <c r="V113" s="48">
        <f t="shared" ca="1" si="226"/>
        <v>0</v>
      </c>
      <c r="W113" s="48">
        <f t="shared" ca="1" si="226"/>
        <v>0</v>
      </c>
      <c r="X113" s="48">
        <f t="shared" ca="1" si="226"/>
        <v>0</v>
      </c>
      <c r="Y113" s="48">
        <f t="shared" ca="1" si="226"/>
        <v>0</v>
      </c>
      <c r="Z113" s="48">
        <f t="shared" ca="1" si="226"/>
        <v>0</v>
      </c>
      <c r="AA113" s="48">
        <f t="shared" ca="1" si="226"/>
        <v>0</v>
      </c>
      <c r="AB113" s="48">
        <f t="shared" ca="1" si="226"/>
        <v>0</v>
      </c>
      <c r="AC113" s="48">
        <f t="shared" ca="1" si="226"/>
        <v>0</v>
      </c>
      <c r="AD113" s="48">
        <f t="shared" ca="1" si="226"/>
        <v>0</v>
      </c>
      <c r="AE113" s="48">
        <f t="shared" ca="1" si="226"/>
        <v>0</v>
      </c>
      <c r="AF113" s="48">
        <f t="shared" ca="1" si="226"/>
        <v>0</v>
      </c>
      <c r="AG113" s="48">
        <f t="shared" ca="1" si="226"/>
        <v>0</v>
      </c>
      <c r="AH113" s="48">
        <f t="shared" ca="1" si="226"/>
        <v>0</v>
      </c>
      <c r="AI113" s="48">
        <f t="shared" ca="1" si="226"/>
        <v>0</v>
      </c>
      <c r="AJ113" s="48">
        <f t="shared" ca="1" si="226"/>
        <v>0</v>
      </c>
      <c r="AK113" s="48">
        <f t="shared" ref="AK113:BD113" ca="1" si="227">MAX(0,AJ113-(IF(SamplesOrEstimateFlag = "Data", INDEX(Samples,RANDBETWEEN(1, TotalCount), 0), RANDBETWEEN(ThroughputLowEstimate,ThroughputHighEstimate))))</f>
        <v>0</v>
      </c>
      <c r="AL113" s="48">
        <f t="shared" ca="1" si="227"/>
        <v>0</v>
      </c>
      <c r="AM113" s="48">
        <f t="shared" ca="1" si="227"/>
        <v>0</v>
      </c>
      <c r="AN113" s="48">
        <f t="shared" ca="1" si="227"/>
        <v>0</v>
      </c>
      <c r="AO113" s="48">
        <f t="shared" ca="1" si="227"/>
        <v>0</v>
      </c>
      <c r="AP113" s="48">
        <f t="shared" ca="1" si="227"/>
        <v>0</v>
      </c>
      <c r="AQ113" s="48">
        <f t="shared" ca="1" si="227"/>
        <v>0</v>
      </c>
      <c r="AR113" s="48">
        <f t="shared" ca="1" si="227"/>
        <v>0</v>
      </c>
      <c r="AS113" s="48">
        <f t="shared" ca="1" si="227"/>
        <v>0</v>
      </c>
      <c r="AT113" s="48">
        <f t="shared" ca="1" si="227"/>
        <v>0</v>
      </c>
      <c r="AU113" s="48">
        <f t="shared" ca="1" si="227"/>
        <v>0</v>
      </c>
      <c r="AV113" s="48">
        <f t="shared" ca="1" si="227"/>
        <v>0</v>
      </c>
      <c r="AW113" s="48">
        <f t="shared" ca="1" si="227"/>
        <v>0</v>
      </c>
      <c r="AX113" s="48">
        <f t="shared" ca="1" si="227"/>
        <v>0</v>
      </c>
      <c r="AY113" s="48">
        <f t="shared" ca="1" si="227"/>
        <v>0</v>
      </c>
      <c r="AZ113" s="48">
        <f t="shared" ca="1" si="227"/>
        <v>0</v>
      </c>
      <c r="BA113" s="48">
        <f t="shared" ca="1" si="227"/>
        <v>0</v>
      </c>
      <c r="BB113" s="48">
        <f t="shared" ca="1" si="227"/>
        <v>0</v>
      </c>
      <c r="BC113" s="48">
        <f t="shared" ca="1" si="227"/>
        <v>0</v>
      </c>
      <c r="BD113" s="48">
        <f t="shared" ca="1" si="227"/>
        <v>0</v>
      </c>
    </row>
    <row r="114" spans="1:56" x14ac:dyDescent="0.25">
      <c r="A114">
        <v>112</v>
      </c>
      <c r="B114" s="69">
        <f t="shared" ca="1" si="135"/>
        <v>7</v>
      </c>
      <c r="C114" s="70">
        <f t="shared" ca="1" si="132"/>
        <v>42854</v>
      </c>
      <c r="D1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14" s="48">
        <f t="shared" ref="E114:AJ114" ca="1" si="228">MAX(0,D114-(IF(SamplesOrEstimateFlag = "Data", INDEX(Samples,RANDBETWEEN(1, TotalCount), 0), RANDBETWEEN(ThroughputLowEstimate,ThroughputHighEstimate))))</f>
        <v>14</v>
      </c>
      <c r="F114" s="48">
        <f t="shared" ca="1" si="228"/>
        <v>12</v>
      </c>
      <c r="G114" s="48">
        <f t="shared" ca="1" si="228"/>
        <v>10</v>
      </c>
      <c r="H114" s="48">
        <f t="shared" ca="1" si="228"/>
        <v>7</v>
      </c>
      <c r="I114" s="48">
        <f t="shared" ca="1" si="228"/>
        <v>5</v>
      </c>
      <c r="J114" s="48">
        <f t="shared" ca="1" si="228"/>
        <v>3</v>
      </c>
      <c r="K114" s="48">
        <f t="shared" ca="1" si="228"/>
        <v>0</v>
      </c>
      <c r="L114" s="48">
        <f t="shared" ca="1" si="228"/>
        <v>0</v>
      </c>
      <c r="M114" s="48">
        <f t="shared" ca="1" si="228"/>
        <v>0</v>
      </c>
      <c r="N114" s="48">
        <f t="shared" ca="1" si="228"/>
        <v>0</v>
      </c>
      <c r="O114" s="48">
        <f t="shared" ca="1" si="228"/>
        <v>0</v>
      </c>
      <c r="P114" s="48">
        <f t="shared" ca="1" si="228"/>
        <v>0</v>
      </c>
      <c r="Q114" s="48">
        <f t="shared" ca="1" si="228"/>
        <v>0</v>
      </c>
      <c r="R114" s="48">
        <f t="shared" ca="1" si="228"/>
        <v>0</v>
      </c>
      <c r="S114" s="48">
        <f t="shared" ca="1" si="228"/>
        <v>0</v>
      </c>
      <c r="T114" s="48">
        <f t="shared" ca="1" si="228"/>
        <v>0</v>
      </c>
      <c r="U114" s="48">
        <f t="shared" ca="1" si="228"/>
        <v>0</v>
      </c>
      <c r="V114" s="48">
        <f t="shared" ca="1" si="228"/>
        <v>0</v>
      </c>
      <c r="W114" s="48">
        <f t="shared" ca="1" si="228"/>
        <v>0</v>
      </c>
      <c r="X114" s="48">
        <f t="shared" ca="1" si="228"/>
        <v>0</v>
      </c>
      <c r="Y114" s="48">
        <f t="shared" ca="1" si="228"/>
        <v>0</v>
      </c>
      <c r="Z114" s="48">
        <f t="shared" ca="1" si="228"/>
        <v>0</v>
      </c>
      <c r="AA114" s="48">
        <f t="shared" ca="1" si="228"/>
        <v>0</v>
      </c>
      <c r="AB114" s="48">
        <f t="shared" ca="1" si="228"/>
        <v>0</v>
      </c>
      <c r="AC114" s="48">
        <f t="shared" ca="1" si="228"/>
        <v>0</v>
      </c>
      <c r="AD114" s="48">
        <f t="shared" ca="1" si="228"/>
        <v>0</v>
      </c>
      <c r="AE114" s="48">
        <f t="shared" ca="1" si="228"/>
        <v>0</v>
      </c>
      <c r="AF114" s="48">
        <f t="shared" ca="1" si="228"/>
        <v>0</v>
      </c>
      <c r="AG114" s="48">
        <f t="shared" ca="1" si="228"/>
        <v>0</v>
      </c>
      <c r="AH114" s="48">
        <f t="shared" ca="1" si="228"/>
        <v>0</v>
      </c>
      <c r="AI114" s="48">
        <f t="shared" ca="1" si="228"/>
        <v>0</v>
      </c>
      <c r="AJ114" s="48">
        <f t="shared" ca="1" si="228"/>
        <v>0</v>
      </c>
      <c r="AK114" s="48">
        <f t="shared" ref="AK114:BD114" ca="1" si="229">MAX(0,AJ114-(IF(SamplesOrEstimateFlag = "Data", INDEX(Samples,RANDBETWEEN(1, TotalCount), 0), RANDBETWEEN(ThroughputLowEstimate,ThroughputHighEstimate))))</f>
        <v>0</v>
      </c>
      <c r="AL114" s="48">
        <f t="shared" ca="1" si="229"/>
        <v>0</v>
      </c>
      <c r="AM114" s="48">
        <f t="shared" ca="1" si="229"/>
        <v>0</v>
      </c>
      <c r="AN114" s="48">
        <f t="shared" ca="1" si="229"/>
        <v>0</v>
      </c>
      <c r="AO114" s="48">
        <f t="shared" ca="1" si="229"/>
        <v>0</v>
      </c>
      <c r="AP114" s="48">
        <f t="shared" ca="1" si="229"/>
        <v>0</v>
      </c>
      <c r="AQ114" s="48">
        <f t="shared" ca="1" si="229"/>
        <v>0</v>
      </c>
      <c r="AR114" s="48">
        <f t="shared" ca="1" si="229"/>
        <v>0</v>
      </c>
      <c r="AS114" s="48">
        <f t="shared" ca="1" si="229"/>
        <v>0</v>
      </c>
      <c r="AT114" s="48">
        <f t="shared" ca="1" si="229"/>
        <v>0</v>
      </c>
      <c r="AU114" s="48">
        <f t="shared" ca="1" si="229"/>
        <v>0</v>
      </c>
      <c r="AV114" s="48">
        <f t="shared" ca="1" si="229"/>
        <v>0</v>
      </c>
      <c r="AW114" s="48">
        <f t="shared" ca="1" si="229"/>
        <v>0</v>
      </c>
      <c r="AX114" s="48">
        <f t="shared" ca="1" si="229"/>
        <v>0</v>
      </c>
      <c r="AY114" s="48">
        <f t="shared" ca="1" si="229"/>
        <v>0</v>
      </c>
      <c r="AZ114" s="48">
        <f t="shared" ca="1" si="229"/>
        <v>0</v>
      </c>
      <c r="BA114" s="48">
        <f t="shared" ca="1" si="229"/>
        <v>0</v>
      </c>
      <c r="BB114" s="48">
        <f t="shared" ca="1" si="229"/>
        <v>0</v>
      </c>
      <c r="BC114" s="48">
        <f t="shared" ca="1" si="229"/>
        <v>0</v>
      </c>
      <c r="BD114" s="48">
        <f t="shared" ca="1" si="229"/>
        <v>0</v>
      </c>
    </row>
    <row r="115" spans="1:56" x14ac:dyDescent="0.25">
      <c r="A115">
        <v>113</v>
      </c>
      <c r="B115" s="69">
        <f t="shared" ca="1" si="135"/>
        <v>5</v>
      </c>
      <c r="C115" s="70">
        <f t="shared" ca="1" si="132"/>
        <v>42840</v>
      </c>
      <c r="D1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5" s="48">
        <f t="shared" ref="E115:AJ115" ca="1" si="230">MAX(0,D115-(IF(SamplesOrEstimateFlag = "Data", INDEX(Samples,RANDBETWEEN(1, TotalCount), 0), RANDBETWEEN(ThroughputLowEstimate,ThroughputHighEstimate))))</f>
        <v>10</v>
      </c>
      <c r="F115" s="48">
        <f t="shared" ca="1" si="230"/>
        <v>7</v>
      </c>
      <c r="G115" s="48">
        <f t="shared" ca="1" si="230"/>
        <v>5</v>
      </c>
      <c r="H115" s="48">
        <f t="shared" ca="1" si="230"/>
        <v>2</v>
      </c>
      <c r="I115" s="48">
        <f t="shared" ca="1" si="230"/>
        <v>0</v>
      </c>
      <c r="J115" s="48">
        <f t="shared" ca="1" si="230"/>
        <v>0</v>
      </c>
      <c r="K115" s="48">
        <f t="shared" ca="1" si="230"/>
        <v>0</v>
      </c>
      <c r="L115" s="48">
        <f t="shared" ca="1" si="230"/>
        <v>0</v>
      </c>
      <c r="M115" s="48">
        <f t="shared" ca="1" si="230"/>
        <v>0</v>
      </c>
      <c r="N115" s="48">
        <f t="shared" ca="1" si="230"/>
        <v>0</v>
      </c>
      <c r="O115" s="48">
        <f t="shared" ca="1" si="230"/>
        <v>0</v>
      </c>
      <c r="P115" s="48">
        <f t="shared" ca="1" si="230"/>
        <v>0</v>
      </c>
      <c r="Q115" s="48">
        <f t="shared" ca="1" si="230"/>
        <v>0</v>
      </c>
      <c r="R115" s="48">
        <f t="shared" ca="1" si="230"/>
        <v>0</v>
      </c>
      <c r="S115" s="48">
        <f t="shared" ca="1" si="230"/>
        <v>0</v>
      </c>
      <c r="T115" s="48">
        <f t="shared" ca="1" si="230"/>
        <v>0</v>
      </c>
      <c r="U115" s="48">
        <f t="shared" ca="1" si="230"/>
        <v>0</v>
      </c>
      <c r="V115" s="48">
        <f t="shared" ca="1" si="230"/>
        <v>0</v>
      </c>
      <c r="W115" s="48">
        <f t="shared" ca="1" si="230"/>
        <v>0</v>
      </c>
      <c r="X115" s="48">
        <f t="shared" ca="1" si="230"/>
        <v>0</v>
      </c>
      <c r="Y115" s="48">
        <f t="shared" ca="1" si="230"/>
        <v>0</v>
      </c>
      <c r="Z115" s="48">
        <f t="shared" ca="1" si="230"/>
        <v>0</v>
      </c>
      <c r="AA115" s="48">
        <f t="shared" ca="1" si="230"/>
        <v>0</v>
      </c>
      <c r="AB115" s="48">
        <f t="shared" ca="1" si="230"/>
        <v>0</v>
      </c>
      <c r="AC115" s="48">
        <f t="shared" ca="1" si="230"/>
        <v>0</v>
      </c>
      <c r="AD115" s="48">
        <f t="shared" ca="1" si="230"/>
        <v>0</v>
      </c>
      <c r="AE115" s="48">
        <f t="shared" ca="1" si="230"/>
        <v>0</v>
      </c>
      <c r="AF115" s="48">
        <f t="shared" ca="1" si="230"/>
        <v>0</v>
      </c>
      <c r="AG115" s="48">
        <f t="shared" ca="1" si="230"/>
        <v>0</v>
      </c>
      <c r="AH115" s="48">
        <f t="shared" ca="1" si="230"/>
        <v>0</v>
      </c>
      <c r="AI115" s="48">
        <f t="shared" ca="1" si="230"/>
        <v>0</v>
      </c>
      <c r="AJ115" s="48">
        <f t="shared" ca="1" si="230"/>
        <v>0</v>
      </c>
      <c r="AK115" s="48">
        <f t="shared" ref="AK115:BD115" ca="1" si="231">MAX(0,AJ115-(IF(SamplesOrEstimateFlag = "Data", INDEX(Samples,RANDBETWEEN(1, TotalCount), 0), RANDBETWEEN(ThroughputLowEstimate,ThroughputHighEstimate))))</f>
        <v>0</v>
      </c>
      <c r="AL115" s="48">
        <f t="shared" ca="1" si="231"/>
        <v>0</v>
      </c>
      <c r="AM115" s="48">
        <f t="shared" ca="1" si="231"/>
        <v>0</v>
      </c>
      <c r="AN115" s="48">
        <f t="shared" ca="1" si="231"/>
        <v>0</v>
      </c>
      <c r="AO115" s="48">
        <f t="shared" ca="1" si="231"/>
        <v>0</v>
      </c>
      <c r="AP115" s="48">
        <f t="shared" ca="1" si="231"/>
        <v>0</v>
      </c>
      <c r="AQ115" s="48">
        <f t="shared" ca="1" si="231"/>
        <v>0</v>
      </c>
      <c r="AR115" s="48">
        <f t="shared" ca="1" si="231"/>
        <v>0</v>
      </c>
      <c r="AS115" s="48">
        <f t="shared" ca="1" si="231"/>
        <v>0</v>
      </c>
      <c r="AT115" s="48">
        <f t="shared" ca="1" si="231"/>
        <v>0</v>
      </c>
      <c r="AU115" s="48">
        <f t="shared" ca="1" si="231"/>
        <v>0</v>
      </c>
      <c r="AV115" s="48">
        <f t="shared" ca="1" si="231"/>
        <v>0</v>
      </c>
      <c r="AW115" s="48">
        <f t="shared" ca="1" si="231"/>
        <v>0</v>
      </c>
      <c r="AX115" s="48">
        <f t="shared" ca="1" si="231"/>
        <v>0</v>
      </c>
      <c r="AY115" s="48">
        <f t="shared" ca="1" si="231"/>
        <v>0</v>
      </c>
      <c r="AZ115" s="48">
        <f t="shared" ca="1" si="231"/>
        <v>0</v>
      </c>
      <c r="BA115" s="48">
        <f t="shared" ca="1" si="231"/>
        <v>0</v>
      </c>
      <c r="BB115" s="48">
        <f t="shared" ca="1" si="231"/>
        <v>0</v>
      </c>
      <c r="BC115" s="48">
        <f t="shared" ca="1" si="231"/>
        <v>0</v>
      </c>
      <c r="BD115" s="48">
        <f t="shared" ca="1" si="231"/>
        <v>0</v>
      </c>
    </row>
    <row r="116" spans="1:56" x14ac:dyDescent="0.25">
      <c r="A116">
        <v>114</v>
      </c>
      <c r="B116" s="69">
        <f t="shared" ca="1" si="135"/>
        <v>6</v>
      </c>
      <c r="C116" s="70">
        <f t="shared" ca="1" si="132"/>
        <v>42847</v>
      </c>
      <c r="D1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6" s="48">
        <f t="shared" ref="E116:AJ116" ca="1" si="232">MAX(0,D116-(IF(SamplesOrEstimateFlag = "Data", INDEX(Samples,RANDBETWEEN(1, TotalCount), 0), RANDBETWEEN(ThroughputLowEstimate,ThroughputHighEstimate))))</f>
        <v>10</v>
      </c>
      <c r="F116" s="48">
        <f t="shared" ca="1" si="232"/>
        <v>7</v>
      </c>
      <c r="G116" s="48">
        <f t="shared" ca="1" si="232"/>
        <v>4</v>
      </c>
      <c r="H116" s="48">
        <f t="shared" ca="1" si="232"/>
        <v>1</v>
      </c>
      <c r="I116" s="48">
        <f t="shared" ca="1" si="232"/>
        <v>1</v>
      </c>
      <c r="J116" s="48">
        <f t="shared" ca="1" si="232"/>
        <v>0</v>
      </c>
      <c r="K116" s="48">
        <f t="shared" ca="1" si="232"/>
        <v>0</v>
      </c>
      <c r="L116" s="48">
        <f t="shared" ca="1" si="232"/>
        <v>0</v>
      </c>
      <c r="M116" s="48">
        <f t="shared" ca="1" si="232"/>
        <v>0</v>
      </c>
      <c r="N116" s="48">
        <f t="shared" ca="1" si="232"/>
        <v>0</v>
      </c>
      <c r="O116" s="48">
        <f t="shared" ca="1" si="232"/>
        <v>0</v>
      </c>
      <c r="P116" s="48">
        <f t="shared" ca="1" si="232"/>
        <v>0</v>
      </c>
      <c r="Q116" s="48">
        <f t="shared" ca="1" si="232"/>
        <v>0</v>
      </c>
      <c r="R116" s="48">
        <f t="shared" ca="1" si="232"/>
        <v>0</v>
      </c>
      <c r="S116" s="48">
        <f t="shared" ca="1" si="232"/>
        <v>0</v>
      </c>
      <c r="T116" s="48">
        <f t="shared" ca="1" si="232"/>
        <v>0</v>
      </c>
      <c r="U116" s="48">
        <f t="shared" ca="1" si="232"/>
        <v>0</v>
      </c>
      <c r="V116" s="48">
        <f t="shared" ca="1" si="232"/>
        <v>0</v>
      </c>
      <c r="W116" s="48">
        <f t="shared" ca="1" si="232"/>
        <v>0</v>
      </c>
      <c r="X116" s="48">
        <f t="shared" ca="1" si="232"/>
        <v>0</v>
      </c>
      <c r="Y116" s="48">
        <f t="shared" ca="1" si="232"/>
        <v>0</v>
      </c>
      <c r="Z116" s="48">
        <f t="shared" ca="1" si="232"/>
        <v>0</v>
      </c>
      <c r="AA116" s="48">
        <f t="shared" ca="1" si="232"/>
        <v>0</v>
      </c>
      <c r="AB116" s="48">
        <f t="shared" ca="1" si="232"/>
        <v>0</v>
      </c>
      <c r="AC116" s="48">
        <f t="shared" ca="1" si="232"/>
        <v>0</v>
      </c>
      <c r="AD116" s="48">
        <f t="shared" ca="1" si="232"/>
        <v>0</v>
      </c>
      <c r="AE116" s="48">
        <f t="shared" ca="1" si="232"/>
        <v>0</v>
      </c>
      <c r="AF116" s="48">
        <f t="shared" ca="1" si="232"/>
        <v>0</v>
      </c>
      <c r="AG116" s="48">
        <f t="shared" ca="1" si="232"/>
        <v>0</v>
      </c>
      <c r="AH116" s="48">
        <f t="shared" ca="1" si="232"/>
        <v>0</v>
      </c>
      <c r="AI116" s="48">
        <f t="shared" ca="1" si="232"/>
        <v>0</v>
      </c>
      <c r="AJ116" s="48">
        <f t="shared" ca="1" si="232"/>
        <v>0</v>
      </c>
      <c r="AK116" s="48">
        <f t="shared" ref="AK116:BD116" ca="1" si="233">MAX(0,AJ116-(IF(SamplesOrEstimateFlag = "Data", INDEX(Samples,RANDBETWEEN(1, TotalCount), 0), RANDBETWEEN(ThroughputLowEstimate,ThroughputHighEstimate))))</f>
        <v>0</v>
      </c>
      <c r="AL116" s="48">
        <f t="shared" ca="1" si="233"/>
        <v>0</v>
      </c>
      <c r="AM116" s="48">
        <f t="shared" ca="1" si="233"/>
        <v>0</v>
      </c>
      <c r="AN116" s="48">
        <f t="shared" ca="1" si="233"/>
        <v>0</v>
      </c>
      <c r="AO116" s="48">
        <f t="shared" ca="1" si="233"/>
        <v>0</v>
      </c>
      <c r="AP116" s="48">
        <f t="shared" ca="1" si="233"/>
        <v>0</v>
      </c>
      <c r="AQ116" s="48">
        <f t="shared" ca="1" si="233"/>
        <v>0</v>
      </c>
      <c r="AR116" s="48">
        <f t="shared" ca="1" si="233"/>
        <v>0</v>
      </c>
      <c r="AS116" s="48">
        <f t="shared" ca="1" si="233"/>
        <v>0</v>
      </c>
      <c r="AT116" s="48">
        <f t="shared" ca="1" si="233"/>
        <v>0</v>
      </c>
      <c r="AU116" s="48">
        <f t="shared" ca="1" si="233"/>
        <v>0</v>
      </c>
      <c r="AV116" s="48">
        <f t="shared" ca="1" si="233"/>
        <v>0</v>
      </c>
      <c r="AW116" s="48">
        <f t="shared" ca="1" si="233"/>
        <v>0</v>
      </c>
      <c r="AX116" s="48">
        <f t="shared" ca="1" si="233"/>
        <v>0</v>
      </c>
      <c r="AY116" s="48">
        <f t="shared" ca="1" si="233"/>
        <v>0</v>
      </c>
      <c r="AZ116" s="48">
        <f t="shared" ca="1" si="233"/>
        <v>0</v>
      </c>
      <c r="BA116" s="48">
        <f t="shared" ca="1" si="233"/>
        <v>0</v>
      </c>
      <c r="BB116" s="48">
        <f t="shared" ca="1" si="233"/>
        <v>0</v>
      </c>
      <c r="BC116" s="48">
        <f t="shared" ca="1" si="233"/>
        <v>0</v>
      </c>
      <c r="BD116" s="48">
        <f t="shared" ca="1" si="233"/>
        <v>0</v>
      </c>
    </row>
    <row r="117" spans="1:56" x14ac:dyDescent="0.25">
      <c r="A117">
        <v>115</v>
      </c>
      <c r="B117" s="69">
        <f t="shared" ca="1" si="135"/>
        <v>10</v>
      </c>
      <c r="C117" s="70">
        <f t="shared" ca="1" si="132"/>
        <v>42875</v>
      </c>
      <c r="D1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7" s="48">
        <f t="shared" ref="E117:AJ117" ca="1" si="234">MAX(0,D117-(IF(SamplesOrEstimateFlag = "Data", INDEX(Samples,RANDBETWEEN(1, TotalCount), 0), RANDBETWEEN(ThroughputLowEstimate,ThroughputHighEstimate))))</f>
        <v>13</v>
      </c>
      <c r="F117" s="48">
        <f t="shared" ca="1" si="234"/>
        <v>10</v>
      </c>
      <c r="G117" s="48">
        <f t="shared" ca="1" si="234"/>
        <v>8</v>
      </c>
      <c r="H117" s="48">
        <f t="shared" ca="1" si="234"/>
        <v>6</v>
      </c>
      <c r="I117" s="48">
        <f t="shared" ca="1" si="234"/>
        <v>4</v>
      </c>
      <c r="J117" s="48">
        <f t="shared" ca="1" si="234"/>
        <v>4</v>
      </c>
      <c r="K117" s="48">
        <f t="shared" ca="1" si="234"/>
        <v>4</v>
      </c>
      <c r="L117" s="48">
        <f t="shared" ca="1" si="234"/>
        <v>4</v>
      </c>
      <c r="M117" s="48">
        <f t="shared" ca="1" si="234"/>
        <v>1</v>
      </c>
      <c r="N117" s="48">
        <f t="shared" ca="1" si="234"/>
        <v>0</v>
      </c>
      <c r="O117" s="48">
        <f t="shared" ca="1" si="234"/>
        <v>0</v>
      </c>
      <c r="P117" s="48">
        <f t="shared" ca="1" si="234"/>
        <v>0</v>
      </c>
      <c r="Q117" s="48">
        <f t="shared" ca="1" si="234"/>
        <v>0</v>
      </c>
      <c r="R117" s="48">
        <f t="shared" ca="1" si="234"/>
        <v>0</v>
      </c>
      <c r="S117" s="48">
        <f t="shared" ca="1" si="234"/>
        <v>0</v>
      </c>
      <c r="T117" s="48">
        <f t="shared" ca="1" si="234"/>
        <v>0</v>
      </c>
      <c r="U117" s="48">
        <f t="shared" ca="1" si="234"/>
        <v>0</v>
      </c>
      <c r="V117" s="48">
        <f t="shared" ca="1" si="234"/>
        <v>0</v>
      </c>
      <c r="W117" s="48">
        <f t="shared" ca="1" si="234"/>
        <v>0</v>
      </c>
      <c r="X117" s="48">
        <f t="shared" ca="1" si="234"/>
        <v>0</v>
      </c>
      <c r="Y117" s="48">
        <f t="shared" ca="1" si="234"/>
        <v>0</v>
      </c>
      <c r="Z117" s="48">
        <f t="shared" ca="1" si="234"/>
        <v>0</v>
      </c>
      <c r="AA117" s="48">
        <f t="shared" ca="1" si="234"/>
        <v>0</v>
      </c>
      <c r="AB117" s="48">
        <f t="shared" ca="1" si="234"/>
        <v>0</v>
      </c>
      <c r="AC117" s="48">
        <f t="shared" ca="1" si="234"/>
        <v>0</v>
      </c>
      <c r="AD117" s="48">
        <f t="shared" ca="1" si="234"/>
        <v>0</v>
      </c>
      <c r="AE117" s="48">
        <f t="shared" ca="1" si="234"/>
        <v>0</v>
      </c>
      <c r="AF117" s="48">
        <f t="shared" ca="1" si="234"/>
        <v>0</v>
      </c>
      <c r="AG117" s="48">
        <f t="shared" ca="1" si="234"/>
        <v>0</v>
      </c>
      <c r="AH117" s="48">
        <f t="shared" ca="1" si="234"/>
        <v>0</v>
      </c>
      <c r="AI117" s="48">
        <f t="shared" ca="1" si="234"/>
        <v>0</v>
      </c>
      <c r="AJ117" s="48">
        <f t="shared" ca="1" si="234"/>
        <v>0</v>
      </c>
      <c r="AK117" s="48">
        <f t="shared" ref="AK117:BD117" ca="1" si="235">MAX(0,AJ117-(IF(SamplesOrEstimateFlag = "Data", INDEX(Samples,RANDBETWEEN(1, TotalCount), 0), RANDBETWEEN(ThroughputLowEstimate,ThroughputHighEstimate))))</f>
        <v>0</v>
      </c>
      <c r="AL117" s="48">
        <f t="shared" ca="1" si="235"/>
        <v>0</v>
      </c>
      <c r="AM117" s="48">
        <f t="shared" ca="1" si="235"/>
        <v>0</v>
      </c>
      <c r="AN117" s="48">
        <f t="shared" ca="1" si="235"/>
        <v>0</v>
      </c>
      <c r="AO117" s="48">
        <f t="shared" ca="1" si="235"/>
        <v>0</v>
      </c>
      <c r="AP117" s="48">
        <f t="shared" ca="1" si="235"/>
        <v>0</v>
      </c>
      <c r="AQ117" s="48">
        <f t="shared" ca="1" si="235"/>
        <v>0</v>
      </c>
      <c r="AR117" s="48">
        <f t="shared" ca="1" si="235"/>
        <v>0</v>
      </c>
      <c r="AS117" s="48">
        <f t="shared" ca="1" si="235"/>
        <v>0</v>
      </c>
      <c r="AT117" s="48">
        <f t="shared" ca="1" si="235"/>
        <v>0</v>
      </c>
      <c r="AU117" s="48">
        <f t="shared" ca="1" si="235"/>
        <v>0</v>
      </c>
      <c r="AV117" s="48">
        <f t="shared" ca="1" si="235"/>
        <v>0</v>
      </c>
      <c r="AW117" s="48">
        <f t="shared" ca="1" si="235"/>
        <v>0</v>
      </c>
      <c r="AX117" s="48">
        <f t="shared" ca="1" si="235"/>
        <v>0</v>
      </c>
      <c r="AY117" s="48">
        <f t="shared" ca="1" si="235"/>
        <v>0</v>
      </c>
      <c r="AZ117" s="48">
        <f t="shared" ca="1" si="235"/>
        <v>0</v>
      </c>
      <c r="BA117" s="48">
        <f t="shared" ca="1" si="235"/>
        <v>0</v>
      </c>
      <c r="BB117" s="48">
        <f t="shared" ca="1" si="235"/>
        <v>0</v>
      </c>
      <c r="BC117" s="48">
        <f t="shared" ca="1" si="235"/>
        <v>0</v>
      </c>
      <c r="BD117" s="48">
        <f t="shared" ca="1" si="235"/>
        <v>0</v>
      </c>
    </row>
    <row r="118" spans="1:56" x14ac:dyDescent="0.25">
      <c r="A118">
        <v>116</v>
      </c>
      <c r="B118" s="69">
        <f t="shared" ca="1" si="135"/>
        <v>8</v>
      </c>
      <c r="C118" s="70">
        <f t="shared" ca="1" si="132"/>
        <v>42861</v>
      </c>
      <c r="D1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18" s="48">
        <f t="shared" ref="E118:AJ118" ca="1" si="236">MAX(0,D118-(IF(SamplesOrEstimateFlag = "Data", INDEX(Samples,RANDBETWEEN(1, TotalCount), 0), RANDBETWEEN(ThroughputLowEstimate,ThroughputHighEstimate))))</f>
        <v>11</v>
      </c>
      <c r="F118" s="48">
        <f t="shared" ca="1" si="236"/>
        <v>8</v>
      </c>
      <c r="G118" s="48">
        <f t="shared" ca="1" si="236"/>
        <v>6</v>
      </c>
      <c r="H118" s="48">
        <f t="shared" ca="1" si="236"/>
        <v>4</v>
      </c>
      <c r="I118" s="48">
        <f t="shared" ca="1" si="236"/>
        <v>4</v>
      </c>
      <c r="J118" s="48">
        <f t="shared" ca="1" si="236"/>
        <v>2</v>
      </c>
      <c r="K118" s="48">
        <f t="shared" ca="1" si="236"/>
        <v>2</v>
      </c>
      <c r="L118" s="48">
        <f t="shared" ca="1" si="236"/>
        <v>0</v>
      </c>
      <c r="M118" s="48">
        <f t="shared" ca="1" si="236"/>
        <v>0</v>
      </c>
      <c r="N118" s="48">
        <f t="shared" ca="1" si="236"/>
        <v>0</v>
      </c>
      <c r="O118" s="48">
        <f t="shared" ca="1" si="236"/>
        <v>0</v>
      </c>
      <c r="P118" s="48">
        <f t="shared" ca="1" si="236"/>
        <v>0</v>
      </c>
      <c r="Q118" s="48">
        <f t="shared" ca="1" si="236"/>
        <v>0</v>
      </c>
      <c r="R118" s="48">
        <f t="shared" ca="1" si="236"/>
        <v>0</v>
      </c>
      <c r="S118" s="48">
        <f t="shared" ca="1" si="236"/>
        <v>0</v>
      </c>
      <c r="T118" s="48">
        <f t="shared" ca="1" si="236"/>
        <v>0</v>
      </c>
      <c r="U118" s="48">
        <f t="shared" ca="1" si="236"/>
        <v>0</v>
      </c>
      <c r="V118" s="48">
        <f t="shared" ca="1" si="236"/>
        <v>0</v>
      </c>
      <c r="W118" s="48">
        <f t="shared" ca="1" si="236"/>
        <v>0</v>
      </c>
      <c r="X118" s="48">
        <f t="shared" ca="1" si="236"/>
        <v>0</v>
      </c>
      <c r="Y118" s="48">
        <f t="shared" ca="1" si="236"/>
        <v>0</v>
      </c>
      <c r="Z118" s="48">
        <f t="shared" ca="1" si="236"/>
        <v>0</v>
      </c>
      <c r="AA118" s="48">
        <f t="shared" ca="1" si="236"/>
        <v>0</v>
      </c>
      <c r="AB118" s="48">
        <f t="shared" ca="1" si="236"/>
        <v>0</v>
      </c>
      <c r="AC118" s="48">
        <f t="shared" ca="1" si="236"/>
        <v>0</v>
      </c>
      <c r="AD118" s="48">
        <f t="shared" ca="1" si="236"/>
        <v>0</v>
      </c>
      <c r="AE118" s="48">
        <f t="shared" ca="1" si="236"/>
        <v>0</v>
      </c>
      <c r="AF118" s="48">
        <f t="shared" ca="1" si="236"/>
        <v>0</v>
      </c>
      <c r="AG118" s="48">
        <f t="shared" ca="1" si="236"/>
        <v>0</v>
      </c>
      <c r="AH118" s="48">
        <f t="shared" ca="1" si="236"/>
        <v>0</v>
      </c>
      <c r="AI118" s="48">
        <f t="shared" ca="1" si="236"/>
        <v>0</v>
      </c>
      <c r="AJ118" s="48">
        <f t="shared" ca="1" si="236"/>
        <v>0</v>
      </c>
      <c r="AK118" s="48">
        <f t="shared" ref="AK118:BD118" ca="1" si="237">MAX(0,AJ118-(IF(SamplesOrEstimateFlag = "Data", INDEX(Samples,RANDBETWEEN(1, TotalCount), 0), RANDBETWEEN(ThroughputLowEstimate,ThroughputHighEstimate))))</f>
        <v>0</v>
      </c>
      <c r="AL118" s="48">
        <f t="shared" ca="1" si="237"/>
        <v>0</v>
      </c>
      <c r="AM118" s="48">
        <f t="shared" ca="1" si="237"/>
        <v>0</v>
      </c>
      <c r="AN118" s="48">
        <f t="shared" ca="1" si="237"/>
        <v>0</v>
      </c>
      <c r="AO118" s="48">
        <f t="shared" ca="1" si="237"/>
        <v>0</v>
      </c>
      <c r="AP118" s="48">
        <f t="shared" ca="1" si="237"/>
        <v>0</v>
      </c>
      <c r="AQ118" s="48">
        <f t="shared" ca="1" si="237"/>
        <v>0</v>
      </c>
      <c r="AR118" s="48">
        <f t="shared" ca="1" si="237"/>
        <v>0</v>
      </c>
      <c r="AS118" s="48">
        <f t="shared" ca="1" si="237"/>
        <v>0</v>
      </c>
      <c r="AT118" s="48">
        <f t="shared" ca="1" si="237"/>
        <v>0</v>
      </c>
      <c r="AU118" s="48">
        <f t="shared" ca="1" si="237"/>
        <v>0</v>
      </c>
      <c r="AV118" s="48">
        <f t="shared" ca="1" si="237"/>
        <v>0</v>
      </c>
      <c r="AW118" s="48">
        <f t="shared" ca="1" si="237"/>
        <v>0</v>
      </c>
      <c r="AX118" s="48">
        <f t="shared" ca="1" si="237"/>
        <v>0</v>
      </c>
      <c r="AY118" s="48">
        <f t="shared" ca="1" si="237"/>
        <v>0</v>
      </c>
      <c r="AZ118" s="48">
        <f t="shared" ca="1" si="237"/>
        <v>0</v>
      </c>
      <c r="BA118" s="48">
        <f t="shared" ca="1" si="237"/>
        <v>0</v>
      </c>
      <c r="BB118" s="48">
        <f t="shared" ca="1" si="237"/>
        <v>0</v>
      </c>
      <c r="BC118" s="48">
        <f t="shared" ca="1" si="237"/>
        <v>0</v>
      </c>
      <c r="BD118" s="48">
        <f t="shared" ca="1" si="237"/>
        <v>0</v>
      </c>
    </row>
    <row r="119" spans="1:56" x14ac:dyDescent="0.25">
      <c r="A119">
        <v>117</v>
      </c>
      <c r="B119" s="69">
        <f t="shared" ca="1" si="135"/>
        <v>6</v>
      </c>
      <c r="C119" s="70">
        <f t="shared" ca="1" si="132"/>
        <v>42847</v>
      </c>
      <c r="D1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9" s="48">
        <f t="shared" ref="E119:AJ119" ca="1" si="238">MAX(0,D119-(IF(SamplesOrEstimateFlag = "Data", INDEX(Samples,RANDBETWEEN(1, TotalCount), 0), RANDBETWEEN(ThroughputLowEstimate,ThroughputHighEstimate))))</f>
        <v>7</v>
      </c>
      <c r="F119" s="48">
        <f t="shared" ca="1" si="238"/>
        <v>5</v>
      </c>
      <c r="G119" s="48">
        <f t="shared" ca="1" si="238"/>
        <v>3</v>
      </c>
      <c r="H119" s="48">
        <f t="shared" ca="1" si="238"/>
        <v>3</v>
      </c>
      <c r="I119" s="48">
        <f t="shared" ca="1" si="238"/>
        <v>3</v>
      </c>
      <c r="J119" s="48">
        <f t="shared" ca="1" si="238"/>
        <v>0</v>
      </c>
      <c r="K119" s="48">
        <f t="shared" ca="1" si="238"/>
        <v>0</v>
      </c>
      <c r="L119" s="48">
        <f t="shared" ca="1" si="238"/>
        <v>0</v>
      </c>
      <c r="M119" s="48">
        <f t="shared" ca="1" si="238"/>
        <v>0</v>
      </c>
      <c r="N119" s="48">
        <f t="shared" ca="1" si="238"/>
        <v>0</v>
      </c>
      <c r="O119" s="48">
        <f t="shared" ca="1" si="238"/>
        <v>0</v>
      </c>
      <c r="P119" s="48">
        <f t="shared" ca="1" si="238"/>
        <v>0</v>
      </c>
      <c r="Q119" s="48">
        <f t="shared" ca="1" si="238"/>
        <v>0</v>
      </c>
      <c r="R119" s="48">
        <f t="shared" ca="1" si="238"/>
        <v>0</v>
      </c>
      <c r="S119" s="48">
        <f t="shared" ca="1" si="238"/>
        <v>0</v>
      </c>
      <c r="T119" s="48">
        <f t="shared" ca="1" si="238"/>
        <v>0</v>
      </c>
      <c r="U119" s="48">
        <f t="shared" ca="1" si="238"/>
        <v>0</v>
      </c>
      <c r="V119" s="48">
        <f t="shared" ca="1" si="238"/>
        <v>0</v>
      </c>
      <c r="W119" s="48">
        <f t="shared" ca="1" si="238"/>
        <v>0</v>
      </c>
      <c r="X119" s="48">
        <f t="shared" ca="1" si="238"/>
        <v>0</v>
      </c>
      <c r="Y119" s="48">
        <f t="shared" ca="1" si="238"/>
        <v>0</v>
      </c>
      <c r="Z119" s="48">
        <f t="shared" ca="1" si="238"/>
        <v>0</v>
      </c>
      <c r="AA119" s="48">
        <f t="shared" ca="1" si="238"/>
        <v>0</v>
      </c>
      <c r="AB119" s="48">
        <f t="shared" ca="1" si="238"/>
        <v>0</v>
      </c>
      <c r="AC119" s="48">
        <f t="shared" ca="1" si="238"/>
        <v>0</v>
      </c>
      <c r="AD119" s="48">
        <f t="shared" ca="1" si="238"/>
        <v>0</v>
      </c>
      <c r="AE119" s="48">
        <f t="shared" ca="1" si="238"/>
        <v>0</v>
      </c>
      <c r="AF119" s="48">
        <f t="shared" ca="1" si="238"/>
        <v>0</v>
      </c>
      <c r="AG119" s="48">
        <f t="shared" ca="1" si="238"/>
        <v>0</v>
      </c>
      <c r="AH119" s="48">
        <f t="shared" ca="1" si="238"/>
        <v>0</v>
      </c>
      <c r="AI119" s="48">
        <f t="shared" ca="1" si="238"/>
        <v>0</v>
      </c>
      <c r="AJ119" s="48">
        <f t="shared" ca="1" si="238"/>
        <v>0</v>
      </c>
      <c r="AK119" s="48">
        <f t="shared" ref="AK119:BD119" ca="1" si="239">MAX(0,AJ119-(IF(SamplesOrEstimateFlag = "Data", INDEX(Samples,RANDBETWEEN(1, TotalCount), 0), RANDBETWEEN(ThroughputLowEstimate,ThroughputHighEstimate))))</f>
        <v>0</v>
      </c>
      <c r="AL119" s="48">
        <f t="shared" ca="1" si="239"/>
        <v>0</v>
      </c>
      <c r="AM119" s="48">
        <f t="shared" ca="1" si="239"/>
        <v>0</v>
      </c>
      <c r="AN119" s="48">
        <f t="shared" ca="1" si="239"/>
        <v>0</v>
      </c>
      <c r="AO119" s="48">
        <f t="shared" ca="1" si="239"/>
        <v>0</v>
      </c>
      <c r="AP119" s="48">
        <f t="shared" ca="1" si="239"/>
        <v>0</v>
      </c>
      <c r="AQ119" s="48">
        <f t="shared" ca="1" si="239"/>
        <v>0</v>
      </c>
      <c r="AR119" s="48">
        <f t="shared" ca="1" si="239"/>
        <v>0</v>
      </c>
      <c r="AS119" s="48">
        <f t="shared" ca="1" si="239"/>
        <v>0</v>
      </c>
      <c r="AT119" s="48">
        <f t="shared" ca="1" si="239"/>
        <v>0</v>
      </c>
      <c r="AU119" s="48">
        <f t="shared" ca="1" si="239"/>
        <v>0</v>
      </c>
      <c r="AV119" s="48">
        <f t="shared" ca="1" si="239"/>
        <v>0</v>
      </c>
      <c r="AW119" s="48">
        <f t="shared" ca="1" si="239"/>
        <v>0</v>
      </c>
      <c r="AX119" s="48">
        <f t="shared" ca="1" si="239"/>
        <v>0</v>
      </c>
      <c r="AY119" s="48">
        <f t="shared" ca="1" si="239"/>
        <v>0</v>
      </c>
      <c r="AZ119" s="48">
        <f t="shared" ca="1" si="239"/>
        <v>0</v>
      </c>
      <c r="BA119" s="48">
        <f t="shared" ca="1" si="239"/>
        <v>0</v>
      </c>
      <c r="BB119" s="48">
        <f t="shared" ca="1" si="239"/>
        <v>0</v>
      </c>
      <c r="BC119" s="48">
        <f t="shared" ca="1" si="239"/>
        <v>0</v>
      </c>
      <c r="BD119" s="48">
        <f t="shared" ca="1" si="239"/>
        <v>0</v>
      </c>
    </row>
    <row r="120" spans="1:56" x14ac:dyDescent="0.25">
      <c r="A120">
        <v>118</v>
      </c>
      <c r="B120" s="69">
        <f t="shared" ca="1" si="135"/>
        <v>10</v>
      </c>
      <c r="C120" s="70">
        <f t="shared" ca="1" si="132"/>
        <v>42875</v>
      </c>
      <c r="D1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0" s="48">
        <f t="shared" ref="E120:AJ120" ca="1" si="240">MAX(0,D120-(IF(SamplesOrEstimateFlag = "Data", INDEX(Samples,RANDBETWEEN(1, TotalCount), 0), RANDBETWEEN(ThroughputLowEstimate,ThroughputHighEstimate))))</f>
        <v>12</v>
      </c>
      <c r="F120" s="48">
        <f t="shared" ca="1" si="240"/>
        <v>10</v>
      </c>
      <c r="G120" s="48">
        <f t="shared" ca="1" si="240"/>
        <v>7</v>
      </c>
      <c r="H120" s="48">
        <f t="shared" ca="1" si="240"/>
        <v>4</v>
      </c>
      <c r="I120" s="48">
        <f t="shared" ca="1" si="240"/>
        <v>4</v>
      </c>
      <c r="J120" s="48">
        <f t="shared" ca="1" si="240"/>
        <v>1</v>
      </c>
      <c r="K120" s="48">
        <f t="shared" ca="1" si="240"/>
        <v>1</v>
      </c>
      <c r="L120" s="48">
        <f t="shared" ca="1" si="240"/>
        <v>1</v>
      </c>
      <c r="M120" s="48">
        <f t="shared" ca="1" si="240"/>
        <v>1</v>
      </c>
      <c r="N120" s="48">
        <f t="shared" ca="1" si="240"/>
        <v>0</v>
      </c>
      <c r="O120" s="48">
        <f t="shared" ca="1" si="240"/>
        <v>0</v>
      </c>
      <c r="P120" s="48">
        <f t="shared" ca="1" si="240"/>
        <v>0</v>
      </c>
      <c r="Q120" s="48">
        <f t="shared" ca="1" si="240"/>
        <v>0</v>
      </c>
      <c r="R120" s="48">
        <f t="shared" ca="1" si="240"/>
        <v>0</v>
      </c>
      <c r="S120" s="48">
        <f t="shared" ca="1" si="240"/>
        <v>0</v>
      </c>
      <c r="T120" s="48">
        <f t="shared" ca="1" si="240"/>
        <v>0</v>
      </c>
      <c r="U120" s="48">
        <f t="shared" ca="1" si="240"/>
        <v>0</v>
      </c>
      <c r="V120" s="48">
        <f t="shared" ca="1" si="240"/>
        <v>0</v>
      </c>
      <c r="W120" s="48">
        <f t="shared" ca="1" si="240"/>
        <v>0</v>
      </c>
      <c r="X120" s="48">
        <f t="shared" ca="1" si="240"/>
        <v>0</v>
      </c>
      <c r="Y120" s="48">
        <f t="shared" ca="1" si="240"/>
        <v>0</v>
      </c>
      <c r="Z120" s="48">
        <f t="shared" ca="1" si="240"/>
        <v>0</v>
      </c>
      <c r="AA120" s="48">
        <f t="shared" ca="1" si="240"/>
        <v>0</v>
      </c>
      <c r="AB120" s="48">
        <f t="shared" ca="1" si="240"/>
        <v>0</v>
      </c>
      <c r="AC120" s="48">
        <f t="shared" ca="1" si="240"/>
        <v>0</v>
      </c>
      <c r="AD120" s="48">
        <f t="shared" ca="1" si="240"/>
        <v>0</v>
      </c>
      <c r="AE120" s="48">
        <f t="shared" ca="1" si="240"/>
        <v>0</v>
      </c>
      <c r="AF120" s="48">
        <f t="shared" ca="1" si="240"/>
        <v>0</v>
      </c>
      <c r="AG120" s="48">
        <f t="shared" ca="1" si="240"/>
        <v>0</v>
      </c>
      <c r="AH120" s="48">
        <f t="shared" ca="1" si="240"/>
        <v>0</v>
      </c>
      <c r="AI120" s="48">
        <f t="shared" ca="1" si="240"/>
        <v>0</v>
      </c>
      <c r="AJ120" s="48">
        <f t="shared" ca="1" si="240"/>
        <v>0</v>
      </c>
      <c r="AK120" s="48">
        <f t="shared" ref="AK120:BD120" ca="1" si="241">MAX(0,AJ120-(IF(SamplesOrEstimateFlag = "Data", INDEX(Samples,RANDBETWEEN(1, TotalCount), 0), RANDBETWEEN(ThroughputLowEstimate,ThroughputHighEstimate))))</f>
        <v>0</v>
      </c>
      <c r="AL120" s="48">
        <f t="shared" ca="1" si="241"/>
        <v>0</v>
      </c>
      <c r="AM120" s="48">
        <f t="shared" ca="1" si="241"/>
        <v>0</v>
      </c>
      <c r="AN120" s="48">
        <f t="shared" ca="1" si="241"/>
        <v>0</v>
      </c>
      <c r="AO120" s="48">
        <f t="shared" ca="1" si="241"/>
        <v>0</v>
      </c>
      <c r="AP120" s="48">
        <f t="shared" ca="1" si="241"/>
        <v>0</v>
      </c>
      <c r="AQ120" s="48">
        <f t="shared" ca="1" si="241"/>
        <v>0</v>
      </c>
      <c r="AR120" s="48">
        <f t="shared" ca="1" si="241"/>
        <v>0</v>
      </c>
      <c r="AS120" s="48">
        <f t="shared" ca="1" si="241"/>
        <v>0</v>
      </c>
      <c r="AT120" s="48">
        <f t="shared" ca="1" si="241"/>
        <v>0</v>
      </c>
      <c r="AU120" s="48">
        <f t="shared" ca="1" si="241"/>
        <v>0</v>
      </c>
      <c r="AV120" s="48">
        <f t="shared" ca="1" si="241"/>
        <v>0</v>
      </c>
      <c r="AW120" s="48">
        <f t="shared" ca="1" si="241"/>
        <v>0</v>
      </c>
      <c r="AX120" s="48">
        <f t="shared" ca="1" si="241"/>
        <v>0</v>
      </c>
      <c r="AY120" s="48">
        <f t="shared" ca="1" si="241"/>
        <v>0</v>
      </c>
      <c r="AZ120" s="48">
        <f t="shared" ca="1" si="241"/>
        <v>0</v>
      </c>
      <c r="BA120" s="48">
        <f t="shared" ca="1" si="241"/>
        <v>0</v>
      </c>
      <c r="BB120" s="48">
        <f t="shared" ca="1" si="241"/>
        <v>0</v>
      </c>
      <c r="BC120" s="48">
        <f t="shared" ca="1" si="241"/>
        <v>0</v>
      </c>
      <c r="BD120" s="48">
        <f t="shared" ca="1" si="241"/>
        <v>0</v>
      </c>
    </row>
    <row r="121" spans="1:56" x14ac:dyDescent="0.25">
      <c r="A121">
        <v>119</v>
      </c>
      <c r="B121" s="69">
        <f t="shared" ca="1" si="135"/>
        <v>9</v>
      </c>
      <c r="C121" s="70">
        <f t="shared" ca="1" si="132"/>
        <v>42868</v>
      </c>
      <c r="D1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21" s="48">
        <f t="shared" ref="E121:AJ121" ca="1" si="242">MAX(0,D121-(IF(SamplesOrEstimateFlag = "Data", INDEX(Samples,RANDBETWEEN(1, TotalCount), 0), RANDBETWEEN(ThroughputLowEstimate,ThroughputHighEstimate))))</f>
        <v>15</v>
      </c>
      <c r="F121" s="48">
        <f t="shared" ca="1" si="242"/>
        <v>12</v>
      </c>
      <c r="G121" s="48">
        <f t="shared" ca="1" si="242"/>
        <v>10</v>
      </c>
      <c r="H121" s="48">
        <f t="shared" ca="1" si="242"/>
        <v>10</v>
      </c>
      <c r="I121" s="48">
        <f t="shared" ca="1" si="242"/>
        <v>8</v>
      </c>
      <c r="J121" s="48">
        <f t="shared" ca="1" si="242"/>
        <v>5</v>
      </c>
      <c r="K121" s="48">
        <f t="shared" ca="1" si="242"/>
        <v>5</v>
      </c>
      <c r="L121" s="48">
        <f t="shared" ca="1" si="242"/>
        <v>2</v>
      </c>
      <c r="M121" s="48">
        <f t="shared" ca="1" si="242"/>
        <v>0</v>
      </c>
      <c r="N121" s="48">
        <f t="shared" ca="1" si="242"/>
        <v>0</v>
      </c>
      <c r="O121" s="48">
        <f t="shared" ca="1" si="242"/>
        <v>0</v>
      </c>
      <c r="P121" s="48">
        <f t="shared" ca="1" si="242"/>
        <v>0</v>
      </c>
      <c r="Q121" s="48">
        <f t="shared" ca="1" si="242"/>
        <v>0</v>
      </c>
      <c r="R121" s="48">
        <f t="shared" ca="1" si="242"/>
        <v>0</v>
      </c>
      <c r="S121" s="48">
        <f t="shared" ca="1" si="242"/>
        <v>0</v>
      </c>
      <c r="T121" s="48">
        <f t="shared" ca="1" si="242"/>
        <v>0</v>
      </c>
      <c r="U121" s="48">
        <f t="shared" ca="1" si="242"/>
        <v>0</v>
      </c>
      <c r="V121" s="48">
        <f t="shared" ca="1" si="242"/>
        <v>0</v>
      </c>
      <c r="W121" s="48">
        <f t="shared" ca="1" si="242"/>
        <v>0</v>
      </c>
      <c r="X121" s="48">
        <f t="shared" ca="1" si="242"/>
        <v>0</v>
      </c>
      <c r="Y121" s="48">
        <f t="shared" ca="1" si="242"/>
        <v>0</v>
      </c>
      <c r="Z121" s="48">
        <f t="shared" ca="1" si="242"/>
        <v>0</v>
      </c>
      <c r="AA121" s="48">
        <f t="shared" ca="1" si="242"/>
        <v>0</v>
      </c>
      <c r="AB121" s="48">
        <f t="shared" ca="1" si="242"/>
        <v>0</v>
      </c>
      <c r="AC121" s="48">
        <f t="shared" ca="1" si="242"/>
        <v>0</v>
      </c>
      <c r="AD121" s="48">
        <f t="shared" ca="1" si="242"/>
        <v>0</v>
      </c>
      <c r="AE121" s="48">
        <f t="shared" ca="1" si="242"/>
        <v>0</v>
      </c>
      <c r="AF121" s="48">
        <f t="shared" ca="1" si="242"/>
        <v>0</v>
      </c>
      <c r="AG121" s="48">
        <f t="shared" ca="1" si="242"/>
        <v>0</v>
      </c>
      <c r="AH121" s="48">
        <f t="shared" ca="1" si="242"/>
        <v>0</v>
      </c>
      <c r="AI121" s="48">
        <f t="shared" ca="1" si="242"/>
        <v>0</v>
      </c>
      <c r="AJ121" s="48">
        <f t="shared" ca="1" si="242"/>
        <v>0</v>
      </c>
      <c r="AK121" s="48">
        <f t="shared" ref="AK121:BD121" ca="1" si="243">MAX(0,AJ121-(IF(SamplesOrEstimateFlag = "Data", INDEX(Samples,RANDBETWEEN(1, TotalCount), 0), RANDBETWEEN(ThroughputLowEstimate,ThroughputHighEstimate))))</f>
        <v>0</v>
      </c>
      <c r="AL121" s="48">
        <f t="shared" ca="1" si="243"/>
        <v>0</v>
      </c>
      <c r="AM121" s="48">
        <f t="shared" ca="1" si="243"/>
        <v>0</v>
      </c>
      <c r="AN121" s="48">
        <f t="shared" ca="1" si="243"/>
        <v>0</v>
      </c>
      <c r="AO121" s="48">
        <f t="shared" ca="1" si="243"/>
        <v>0</v>
      </c>
      <c r="AP121" s="48">
        <f t="shared" ca="1" si="243"/>
        <v>0</v>
      </c>
      <c r="AQ121" s="48">
        <f t="shared" ca="1" si="243"/>
        <v>0</v>
      </c>
      <c r="AR121" s="48">
        <f t="shared" ca="1" si="243"/>
        <v>0</v>
      </c>
      <c r="AS121" s="48">
        <f t="shared" ca="1" si="243"/>
        <v>0</v>
      </c>
      <c r="AT121" s="48">
        <f t="shared" ca="1" si="243"/>
        <v>0</v>
      </c>
      <c r="AU121" s="48">
        <f t="shared" ca="1" si="243"/>
        <v>0</v>
      </c>
      <c r="AV121" s="48">
        <f t="shared" ca="1" si="243"/>
        <v>0</v>
      </c>
      <c r="AW121" s="48">
        <f t="shared" ca="1" si="243"/>
        <v>0</v>
      </c>
      <c r="AX121" s="48">
        <f t="shared" ca="1" si="243"/>
        <v>0</v>
      </c>
      <c r="AY121" s="48">
        <f t="shared" ca="1" si="243"/>
        <v>0</v>
      </c>
      <c r="AZ121" s="48">
        <f t="shared" ca="1" si="243"/>
        <v>0</v>
      </c>
      <c r="BA121" s="48">
        <f t="shared" ca="1" si="243"/>
        <v>0</v>
      </c>
      <c r="BB121" s="48">
        <f t="shared" ca="1" si="243"/>
        <v>0</v>
      </c>
      <c r="BC121" s="48">
        <f t="shared" ca="1" si="243"/>
        <v>0</v>
      </c>
      <c r="BD121" s="48">
        <f t="shared" ca="1" si="243"/>
        <v>0</v>
      </c>
    </row>
    <row r="122" spans="1:56" x14ac:dyDescent="0.25">
      <c r="A122">
        <v>120</v>
      </c>
      <c r="B122" s="69">
        <f t="shared" ca="1" si="135"/>
        <v>8</v>
      </c>
      <c r="C122" s="70">
        <f t="shared" ca="1" si="132"/>
        <v>42861</v>
      </c>
      <c r="D1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2" s="48">
        <f t="shared" ref="E122:AJ122" ca="1" si="244">MAX(0,D122-(IF(SamplesOrEstimateFlag = "Data", INDEX(Samples,RANDBETWEEN(1, TotalCount), 0), RANDBETWEEN(ThroughputLowEstimate,ThroughputHighEstimate))))</f>
        <v>12</v>
      </c>
      <c r="F122" s="48">
        <f t="shared" ca="1" si="244"/>
        <v>10</v>
      </c>
      <c r="G122" s="48">
        <f t="shared" ca="1" si="244"/>
        <v>8</v>
      </c>
      <c r="H122" s="48">
        <f t="shared" ca="1" si="244"/>
        <v>6</v>
      </c>
      <c r="I122" s="48">
        <f t="shared" ca="1" si="244"/>
        <v>3</v>
      </c>
      <c r="J122" s="48">
        <f t="shared" ca="1" si="244"/>
        <v>1</v>
      </c>
      <c r="K122" s="48">
        <f t="shared" ca="1" si="244"/>
        <v>1</v>
      </c>
      <c r="L122" s="48">
        <f t="shared" ca="1" si="244"/>
        <v>0</v>
      </c>
      <c r="M122" s="48">
        <f t="shared" ca="1" si="244"/>
        <v>0</v>
      </c>
      <c r="N122" s="48">
        <f t="shared" ca="1" si="244"/>
        <v>0</v>
      </c>
      <c r="O122" s="48">
        <f t="shared" ca="1" si="244"/>
        <v>0</v>
      </c>
      <c r="P122" s="48">
        <f t="shared" ca="1" si="244"/>
        <v>0</v>
      </c>
      <c r="Q122" s="48">
        <f t="shared" ca="1" si="244"/>
        <v>0</v>
      </c>
      <c r="R122" s="48">
        <f t="shared" ca="1" si="244"/>
        <v>0</v>
      </c>
      <c r="S122" s="48">
        <f t="shared" ca="1" si="244"/>
        <v>0</v>
      </c>
      <c r="T122" s="48">
        <f t="shared" ca="1" si="244"/>
        <v>0</v>
      </c>
      <c r="U122" s="48">
        <f t="shared" ca="1" si="244"/>
        <v>0</v>
      </c>
      <c r="V122" s="48">
        <f t="shared" ca="1" si="244"/>
        <v>0</v>
      </c>
      <c r="W122" s="48">
        <f t="shared" ca="1" si="244"/>
        <v>0</v>
      </c>
      <c r="X122" s="48">
        <f t="shared" ca="1" si="244"/>
        <v>0</v>
      </c>
      <c r="Y122" s="48">
        <f t="shared" ca="1" si="244"/>
        <v>0</v>
      </c>
      <c r="Z122" s="48">
        <f t="shared" ca="1" si="244"/>
        <v>0</v>
      </c>
      <c r="AA122" s="48">
        <f t="shared" ca="1" si="244"/>
        <v>0</v>
      </c>
      <c r="AB122" s="48">
        <f t="shared" ca="1" si="244"/>
        <v>0</v>
      </c>
      <c r="AC122" s="48">
        <f t="shared" ca="1" si="244"/>
        <v>0</v>
      </c>
      <c r="AD122" s="48">
        <f t="shared" ca="1" si="244"/>
        <v>0</v>
      </c>
      <c r="AE122" s="48">
        <f t="shared" ca="1" si="244"/>
        <v>0</v>
      </c>
      <c r="AF122" s="48">
        <f t="shared" ca="1" si="244"/>
        <v>0</v>
      </c>
      <c r="AG122" s="48">
        <f t="shared" ca="1" si="244"/>
        <v>0</v>
      </c>
      <c r="AH122" s="48">
        <f t="shared" ca="1" si="244"/>
        <v>0</v>
      </c>
      <c r="AI122" s="48">
        <f t="shared" ca="1" si="244"/>
        <v>0</v>
      </c>
      <c r="AJ122" s="48">
        <f t="shared" ca="1" si="244"/>
        <v>0</v>
      </c>
      <c r="AK122" s="48">
        <f t="shared" ref="AK122:BD122" ca="1" si="245">MAX(0,AJ122-(IF(SamplesOrEstimateFlag = "Data", INDEX(Samples,RANDBETWEEN(1, TotalCount), 0), RANDBETWEEN(ThroughputLowEstimate,ThroughputHighEstimate))))</f>
        <v>0</v>
      </c>
      <c r="AL122" s="48">
        <f t="shared" ca="1" si="245"/>
        <v>0</v>
      </c>
      <c r="AM122" s="48">
        <f t="shared" ca="1" si="245"/>
        <v>0</v>
      </c>
      <c r="AN122" s="48">
        <f t="shared" ca="1" si="245"/>
        <v>0</v>
      </c>
      <c r="AO122" s="48">
        <f t="shared" ca="1" si="245"/>
        <v>0</v>
      </c>
      <c r="AP122" s="48">
        <f t="shared" ca="1" si="245"/>
        <v>0</v>
      </c>
      <c r="AQ122" s="48">
        <f t="shared" ca="1" si="245"/>
        <v>0</v>
      </c>
      <c r="AR122" s="48">
        <f t="shared" ca="1" si="245"/>
        <v>0</v>
      </c>
      <c r="AS122" s="48">
        <f t="shared" ca="1" si="245"/>
        <v>0</v>
      </c>
      <c r="AT122" s="48">
        <f t="shared" ca="1" si="245"/>
        <v>0</v>
      </c>
      <c r="AU122" s="48">
        <f t="shared" ca="1" si="245"/>
        <v>0</v>
      </c>
      <c r="AV122" s="48">
        <f t="shared" ca="1" si="245"/>
        <v>0</v>
      </c>
      <c r="AW122" s="48">
        <f t="shared" ca="1" si="245"/>
        <v>0</v>
      </c>
      <c r="AX122" s="48">
        <f t="shared" ca="1" si="245"/>
        <v>0</v>
      </c>
      <c r="AY122" s="48">
        <f t="shared" ca="1" si="245"/>
        <v>0</v>
      </c>
      <c r="AZ122" s="48">
        <f t="shared" ca="1" si="245"/>
        <v>0</v>
      </c>
      <c r="BA122" s="48">
        <f t="shared" ca="1" si="245"/>
        <v>0</v>
      </c>
      <c r="BB122" s="48">
        <f t="shared" ca="1" si="245"/>
        <v>0</v>
      </c>
      <c r="BC122" s="48">
        <f t="shared" ca="1" si="245"/>
        <v>0</v>
      </c>
      <c r="BD122" s="48">
        <f t="shared" ca="1" si="245"/>
        <v>0</v>
      </c>
    </row>
    <row r="123" spans="1:56" x14ac:dyDescent="0.25">
      <c r="A123">
        <v>121</v>
      </c>
      <c r="B123" s="69">
        <f t="shared" ca="1" si="135"/>
        <v>5</v>
      </c>
      <c r="C123" s="70">
        <f t="shared" ca="1" si="132"/>
        <v>42840</v>
      </c>
      <c r="D1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23" s="48">
        <f t="shared" ref="E123:AJ123" ca="1" si="246">MAX(0,D123-(IF(SamplesOrEstimateFlag = "Data", INDEX(Samples,RANDBETWEEN(1, TotalCount), 0), RANDBETWEEN(ThroughputLowEstimate,ThroughputHighEstimate))))</f>
        <v>6</v>
      </c>
      <c r="F123" s="48">
        <f t="shared" ca="1" si="246"/>
        <v>6</v>
      </c>
      <c r="G123" s="48">
        <f t="shared" ca="1" si="246"/>
        <v>3</v>
      </c>
      <c r="H123" s="48">
        <f t="shared" ca="1" si="246"/>
        <v>3</v>
      </c>
      <c r="I123" s="48">
        <f t="shared" ca="1" si="246"/>
        <v>0</v>
      </c>
      <c r="J123" s="48">
        <f t="shared" ca="1" si="246"/>
        <v>0</v>
      </c>
      <c r="K123" s="48">
        <f t="shared" ca="1" si="246"/>
        <v>0</v>
      </c>
      <c r="L123" s="48">
        <f t="shared" ca="1" si="246"/>
        <v>0</v>
      </c>
      <c r="M123" s="48">
        <f t="shared" ca="1" si="246"/>
        <v>0</v>
      </c>
      <c r="N123" s="48">
        <f t="shared" ca="1" si="246"/>
        <v>0</v>
      </c>
      <c r="O123" s="48">
        <f t="shared" ca="1" si="246"/>
        <v>0</v>
      </c>
      <c r="P123" s="48">
        <f t="shared" ca="1" si="246"/>
        <v>0</v>
      </c>
      <c r="Q123" s="48">
        <f t="shared" ca="1" si="246"/>
        <v>0</v>
      </c>
      <c r="R123" s="48">
        <f t="shared" ca="1" si="246"/>
        <v>0</v>
      </c>
      <c r="S123" s="48">
        <f t="shared" ca="1" si="246"/>
        <v>0</v>
      </c>
      <c r="T123" s="48">
        <f t="shared" ca="1" si="246"/>
        <v>0</v>
      </c>
      <c r="U123" s="48">
        <f t="shared" ca="1" si="246"/>
        <v>0</v>
      </c>
      <c r="V123" s="48">
        <f t="shared" ca="1" si="246"/>
        <v>0</v>
      </c>
      <c r="W123" s="48">
        <f t="shared" ca="1" si="246"/>
        <v>0</v>
      </c>
      <c r="X123" s="48">
        <f t="shared" ca="1" si="246"/>
        <v>0</v>
      </c>
      <c r="Y123" s="48">
        <f t="shared" ca="1" si="246"/>
        <v>0</v>
      </c>
      <c r="Z123" s="48">
        <f t="shared" ca="1" si="246"/>
        <v>0</v>
      </c>
      <c r="AA123" s="48">
        <f t="shared" ca="1" si="246"/>
        <v>0</v>
      </c>
      <c r="AB123" s="48">
        <f t="shared" ca="1" si="246"/>
        <v>0</v>
      </c>
      <c r="AC123" s="48">
        <f t="shared" ca="1" si="246"/>
        <v>0</v>
      </c>
      <c r="AD123" s="48">
        <f t="shared" ca="1" si="246"/>
        <v>0</v>
      </c>
      <c r="AE123" s="48">
        <f t="shared" ca="1" si="246"/>
        <v>0</v>
      </c>
      <c r="AF123" s="48">
        <f t="shared" ca="1" si="246"/>
        <v>0</v>
      </c>
      <c r="AG123" s="48">
        <f t="shared" ca="1" si="246"/>
        <v>0</v>
      </c>
      <c r="AH123" s="48">
        <f t="shared" ca="1" si="246"/>
        <v>0</v>
      </c>
      <c r="AI123" s="48">
        <f t="shared" ca="1" si="246"/>
        <v>0</v>
      </c>
      <c r="AJ123" s="48">
        <f t="shared" ca="1" si="246"/>
        <v>0</v>
      </c>
      <c r="AK123" s="48">
        <f t="shared" ref="AK123:BD123" ca="1" si="247">MAX(0,AJ123-(IF(SamplesOrEstimateFlag = "Data", INDEX(Samples,RANDBETWEEN(1, TotalCount), 0), RANDBETWEEN(ThroughputLowEstimate,ThroughputHighEstimate))))</f>
        <v>0</v>
      </c>
      <c r="AL123" s="48">
        <f t="shared" ca="1" si="247"/>
        <v>0</v>
      </c>
      <c r="AM123" s="48">
        <f t="shared" ca="1" si="247"/>
        <v>0</v>
      </c>
      <c r="AN123" s="48">
        <f t="shared" ca="1" si="247"/>
        <v>0</v>
      </c>
      <c r="AO123" s="48">
        <f t="shared" ca="1" si="247"/>
        <v>0</v>
      </c>
      <c r="AP123" s="48">
        <f t="shared" ca="1" si="247"/>
        <v>0</v>
      </c>
      <c r="AQ123" s="48">
        <f t="shared" ca="1" si="247"/>
        <v>0</v>
      </c>
      <c r="AR123" s="48">
        <f t="shared" ca="1" si="247"/>
        <v>0</v>
      </c>
      <c r="AS123" s="48">
        <f t="shared" ca="1" si="247"/>
        <v>0</v>
      </c>
      <c r="AT123" s="48">
        <f t="shared" ca="1" si="247"/>
        <v>0</v>
      </c>
      <c r="AU123" s="48">
        <f t="shared" ca="1" si="247"/>
        <v>0</v>
      </c>
      <c r="AV123" s="48">
        <f t="shared" ca="1" si="247"/>
        <v>0</v>
      </c>
      <c r="AW123" s="48">
        <f t="shared" ca="1" si="247"/>
        <v>0</v>
      </c>
      <c r="AX123" s="48">
        <f t="shared" ca="1" si="247"/>
        <v>0</v>
      </c>
      <c r="AY123" s="48">
        <f t="shared" ca="1" si="247"/>
        <v>0</v>
      </c>
      <c r="AZ123" s="48">
        <f t="shared" ca="1" si="247"/>
        <v>0</v>
      </c>
      <c r="BA123" s="48">
        <f t="shared" ca="1" si="247"/>
        <v>0</v>
      </c>
      <c r="BB123" s="48">
        <f t="shared" ca="1" si="247"/>
        <v>0</v>
      </c>
      <c r="BC123" s="48">
        <f t="shared" ca="1" si="247"/>
        <v>0</v>
      </c>
      <c r="BD123" s="48">
        <f t="shared" ca="1" si="247"/>
        <v>0</v>
      </c>
    </row>
    <row r="124" spans="1:56" x14ac:dyDescent="0.25">
      <c r="A124">
        <v>122</v>
      </c>
      <c r="B124" s="69">
        <f t="shared" ca="1" si="135"/>
        <v>7</v>
      </c>
      <c r="C124" s="70">
        <f t="shared" ca="1" si="132"/>
        <v>42854</v>
      </c>
      <c r="D1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4" s="48">
        <f t="shared" ref="E124:AJ124" ca="1" si="248">MAX(0,D124-(IF(SamplesOrEstimateFlag = "Data", INDEX(Samples,RANDBETWEEN(1, TotalCount), 0), RANDBETWEEN(ThroughputLowEstimate,ThroughputHighEstimate))))</f>
        <v>8</v>
      </c>
      <c r="F124" s="48">
        <f t="shared" ca="1" si="248"/>
        <v>8</v>
      </c>
      <c r="G124" s="48">
        <f t="shared" ca="1" si="248"/>
        <v>8</v>
      </c>
      <c r="H124" s="48">
        <f t="shared" ca="1" si="248"/>
        <v>8</v>
      </c>
      <c r="I124" s="48">
        <f t="shared" ca="1" si="248"/>
        <v>5</v>
      </c>
      <c r="J124" s="48">
        <f t="shared" ca="1" si="248"/>
        <v>2</v>
      </c>
      <c r="K124" s="48">
        <f t="shared" ca="1" si="248"/>
        <v>0</v>
      </c>
      <c r="L124" s="48">
        <f t="shared" ca="1" si="248"/>
        <v>0</v>
      </c>
      <c r="M124" s="48">
        <f t="shared" ca="1" si="248"/>
        <v>0</v>
      </c>
      <c r="N124" s="48">
        <f t="shared" ca="1" si="248"/>
        <v>0</v>
      </c>
      <c r="O124" s="48">
        <f t="shared" ca="1" si="248"/>
        <v>0</v>
      </c>
      <c r="P124" s="48">
        <f t="shared" ca="1" si="248"/>
        <v>0</v>
      </c>
      <c r="Q124" s="48">
        <f t="shared" ca="1" si="248"/>
        <v>0</v>
      </c>
      <c r="R124" s="48">
        <f t="shared" ca="1" si="248"/>
        <v>0</v>
      </c>
      <c r="S124" s="48">
        <f t="shared" ca="1" si="248"/>
        <v>0</v>
      </c>
      <c r="T124" s="48">
        <f t="shared" ca="1" si="248"/>
        <v>0</v>
      </c>
      <c r="U124" s="48">
        <f t="shared" ca="1" si="248"/>
        <v>0</v>
      </c>
      <c r="V124" s="48">
        <f t="shared" ca="1" si="248"/>
        <v>0</v>
      </c>
      <c r="W124" s="48">
        <f t="shared" ca="1" si="248"/>
        <v>0</v>
      </c>
      <c r="X124" s="48">
        <f t="shared" ca="1" si="248"/>
        <v>0</v>
      </c>
      <c r="Y124" s="48">
        <f t="shared" ca="1" si="248"/>
        <v>0</v>
      </c>
      <c r="Z124" s="48">
        <f t="shared" ca="1" si="248"/>
        <v>0</v>
      </c>
      <c r="AA124" s="48">
        <f t="shared" ca="1" si="248"/>
        <v>0</v>
      </c>
      <c r="AB124" s="48">
        <f t="shared" ca="1" si="248"/>
        <v>0</v>
      </c>
      <c r="AC124" s="48">
        <f t="shared" ca="1" si="248"/>
        <v>0</v>
      </c>
      <c r="AD124" s="48">
        <f t="shared" ca="1" si="248"/>
        <v>0</v>
      </c>
      <c r="AE124" s="48">
        <f t="shared" ca="1" si="248"/>
        <v>0</v>
      </c>
      <c r="AF124" s="48">
        <f t="shared" ca="1" si="248"/>
        <v>0</v>
      </c>
      <c r="AG124" s="48">
        <f t="shared" ca="1" si="248"/>
        <v>0</v>
      </c>
      <c r="AH124" s="48">
        <f t="shared" ca="1" si="248"/>
        <v>0</v>
      </c>
      <c r="AI124" s="48">
        <f t="shared" ca="1" si="248"/>
        <v>0</v>
      </c>
      <c r="AJ124" s="48">
        <f t="shared" ca="1" si="248"/>
        <v>0</v>
      </c>
      <c r="AK124" s="48">
        <f t="shared" ref="AK124:BD124" ca="1" si="249">MAX(0,AJ124-(IF(SamplesOrEstimateFlag = "Data", INDEX(Samples,RANDBETWEEN(1, TotalCount), 0), RANDBETWEEN(ThroughputLowEstimate,ThroughputHighEstimate))))</f>
        <v>0</v>
      </c>
      <c r="AL124" s="48">
        <f t="shared" ca="1" si="249"/>
        <v>0</v>
      </c>
      <c r="AM124" s="48">
        <f t="shared" ca="1" si="249"/>
        <v>0</v>
      </c>
      <c r="AN124" s="48">
        <f t="shared" ca="1" si="249"/>
        <v>0</v>
      </c>
      <c r="AO124" s="48">
        <f t="shared" ca="1" si="249"/>
        <v>0</v>
      </c>
      <c r="AP124" s="48">
        <f t="shared" ca="1" si="249"/>
        <v>0</v>
      </c>
      <c r="AQ124" s="48">
        <f t="shared" ca="1" si="249"/>
        <v>0</v>
      </c>
      <c r="AR124" s="48">
        <f t="shared" ca="1" si="249"/>
        <v>0</v>
      </c>
      <c r="AS124" s="48">
        <f t="shared" ca="1" si="249"/>
        <v>0</v>
      </c>
      <c r="AT124" s="48">
        <f t="shared" ca="1" si="249"/>
        <v>0</v>
      </c>
      <c r="AU124" s="48">
        <f t="shared" ca="1" si="249"/>
        <v>0</v>
      </c>
      <c r="AV124" s="48">
        <f t="shared" ca="1" si="249"/>
        <v>0</v>
      </c>
      <c r="AW124" s="48">
        <f t="shared" ca="1" si="249"/>
        <v>0</v>
      </c>
      <c r="AX124" s="48">
        <f t="shared" ca="1" si="249"/>
        <v>0</v>
      </c>
      <c r="AY124" s="48">
        <f t="shared" ca="1" si="249"/>
        <v>0</v>
      </c>
      <c r="AZ124" s="48">
        <f t="shared" ca="1" si="249"/>
        <v>0</v>
      </c>
      <c r="BA124" s="48">
        <f t="shared" ca="1" si="249"/>
        <v>0</v>
      </c>
      <c r="BB124" s="48">
        <f t="shared" ca="1" si="249"/>
        <v>0</v>
      </c>
      <c r="BC124" s="48">
        <f t="shared" ca="1" si="249"/>
        <v>0</v>
      </c>
      <c r="BD124" s="48">
        <f t="shared" ca="1" si="249"/>
        <v>0</v>
      </c>
    </row>
    <row r="125" spans="1:56" x14ac:dyDescent="0.25">
      <c r="A125">
        <v>123</v>
      </c>
      <c r="B125" s="69">
        <f t="shared" ca="1" si="135"/>
        <v>5</v>
      </c>
      <c r="C125" s="70">
        <f t="shared" ca="1" si="132"/>
        <v>42840</v>
      </c>
      <c r="D1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25" s="48">
        <f t="shared" ref="E125:AJ125" ca="1" si="250">MAX(0,D125-(IF(SamplesOrEstimateFlag = "Data", INDEX(Samples,RANDBETWEEN(1, TotalCount), 0), RANDBETWEEN(ThroughputLowEstimate,ThroughputHighEstimate))))</f>
        <v>7</v>
      </c>
      <c r="F125" s="48">
        <f t="shared" ca="1" si="250"/>
        <v>4</v>
      </c>
      <c r="G125" s="48">
        <f t="shared" ca="1" si="250"/>
        <v>4</v>
      </c>
      <c r="H125" s="48">
        <f t="shared" ca="1" si="250"/>
        <v>1</v>
      </c>
      <c r="I125" s="48">
        <f t="shared" ca="1" si="250"/>
        <v>0</v>
      </c>
      <c r="J125" s="48">
        <f t="shared" ca="1" si="250"/>
        <v>0</v>
      </c>
      <c r="K125" s="48">
        <f t="shared" ca="1" si="250"/>
        <v>0</v>
      </c>
      <c r="L125" s="48">
        <f t="shared" ca="1" si="250"/>
        <v>0</v>
      </c>
      <c r="M125" s="48">
        <f t="shared" ca="1" si="250"/>
        <v>0</v>
      </c>
      <c r="N125" s="48">
        <f t="shared" ca="1" si="250"/>
        <v>0</v>
      </c>
      <c r="O125" s="48">
        <f t="shared" ca="1" si="250"/>
        <v>0</v>
      </c>
      <c r="P125" s="48">
        <f t="shared" ca="1" si="250"/>
        <v>0</v>
      </c>
      <c r="Q125" s="48">
        <f t="shared" ca="1" si="250"/>
        <v>0</v>
      </c>
      <c r="R125" s="48">
        <f t="shared" ca="1" si="250"/>
        <v>0</v>
      </c>
      <c r="S125" s="48">
        <f t="shared" ca="1" si="250"/>
        <v>0</v>
      </c>
      <c r="T125" s="48">
        <f t="shared" ca="1" si="250"/>
        <v>0</v>
      </c>
      <c r="U125" s="48">
        <f t="shared" ca="1" si="250"/>
        <v>0</v>
      </c>
      <c r="V125" s="48">
        <f t="shared" ca="1" si="250"/>
        <v>0</v>
      </c>
      <c r="W125" s="48">
        <f t="shared" ca="1" si="250"/>
        <v>0</v>
      </c>
      <c r="X125" s="48">
        <f t="shared" ca="1" si="250"/>
        <v>0</v>
      </c>
      <c r="Y125" s="48">
        <f t="shared" ca="1" si="250"/>
        <v>0</v>
      </c>
      <c r="Z125" s="48">
        <f t="shared" ca="1" si="250"/>
        <v>0</v>
      </c>
      <c r="AA125" s="48">
        <f t="shared" ca="1" si="250"/>
        <v>0</v>
      </c>
      <c r="AB125" s="48">
        <f t="shared" ca="1" si="250"/>
        <v>0</v>
      </c>
      <c r="AC125" s="48">
        <f t="shared" ca="1" si="250"/>
        <v>0</v>
      </c>
      <c r="AD125" s="48">
        <f t="shared" ca="1" si="250"/>
        <v>0</v>
      </c>
      <c r="AE125" s="48">
        <f t="shared" ca="1" si="250"/>
        <v>0</v>
      </c>
      <c r="AF125" s="48">
        <f t="shared" ca="1" si="250"/>
        <v>0</v>
      </c>
      <c r="AG125" s="48">
        <f t="shared" ca="1" si="250"/>
        <v>0</v>
      </c>
      <c r="AH125" s="48">
        <f t="shared" ca="1" si="250"/>
        <v>0</v>
      </c>
      <c r="AI125" s="48">
        <f t="shared" ca="1" si="250"/>
        <v>0</v>
      </c>
      <c r="AJ125" s="48">
        <f t="shared" ca="1" si="250"/>
        <v>0</v>
      </c>
      <c r="AK125" s="48">
        <f t="shared" ref="AK125:BD125" ca="1" si="251">MAX(0,AJ125-(IF(SamplesOrEstimateFlag = "Data", INDEX(Samples,RANDBETWEEN(1, TotalCount), 0), RANDBETWEEN(ThroughputLowEstimate,ThroughputHighEstimate))))</f>
        <v>0</v>
      </c>
      <c r="AL125" s="48">
        <f t="shared" ca="1" si="251"/>
        <v>0</v>
      </c>
      <c r="AM125" s="48">
        <f t="shared" ca="1" si="251"/>
        <v>0</v>
      </c>
      <c r="AN125" s="48">
        <f t="shared" ca="1" si="251"/>
        <v>0</v>
      </c>
      <c r="AO125" s="48">
        <f t="shared" ca="1" si="251"/>
        <v>0</v>
      </c>
      <c r="AP125" s="48">
        <f t="shared" ca="1" si="251"/>
        <v>0</v>
      </c>
      <c r="AQ125" s="48">
        <f t="shared" ca="1" si="251"/>
        <v>0</v>
      </c>
      <c r="AR125" s="48">
        <f t="shared" ca="1" si="251"/>
        <v>0</v>
      </c>
      <c r="AS125" s="48">
        <f t="shared" ca="1" si="251"/>
        <v>0</v>
      </c>
      <c r="AT125" s="48">
        <f t="shared" ca="1" si="251"/>
        <v>0</v>
      </c>
      <c r="AU125" s="48">
        <f t="shared" ca="1" si="251"/>
        <v>0</v>
      </c>
      <c r="AV125" s="48">
        <f t="shared" ca="1" si="251"/>
        <v>0</v>
      </c>
      <c r="AW125" s="48">
        <f t="shared" ca="1" si="251"/>
        <v>0</v>
      </c>
      <c r="AX125" s="48">
        <f t="shared" ca="1" si="251"/>
        <v>0</v>
      </c>
      <c r="AY125" s="48">
        <f t="shared" ca="1" si="251"/>
        <v>0</v>
      </c>
      <c r="AZ125" s="48">
        <f t="shared" ca="1" si="251"/>
        <v>0</v>
      </c>
      <c r="BA125" s="48">
        <f t="shared" ca="1" si="251"/>
        <v>0</v>
      </c>
      <c r="BB125" s="48">
        <f t="shared" ca="1" si="251"/>
        <v>0</v>
      </c>
      <c r="BC125" s="48">
        <f t="shared" ca="1" si="251"/>
        <v>0</v>
      </c>
      <c r="BD125" s="48">
        <f t="shared" ca="1" si="251"/>
        <v>0</v>
      </c>
    </row>
    <row r="126" spans="1:56" x14ac:dyDescent="0.25">
      <c r="A126">
        <v>124</v>
      </c>
      <c r="B126" s="69">
        <f t="shared" ca="1" si="135"/>
        <v>12</v>
      </c>
      <c r="C126" s="70">
        <f t="shared" ca="1" si="132"/>
        <v>42889</v>
      </c>
      <c r="D1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26" s="48">
        <f t="shared" ref="E126:AJ126" ca="1" si="252">MAX(0,D126-(IF(SamplesOrEstimateFlag = "Data", INDEX(Samples,RANDBETWEEN(1, TotalCount), 0), RANDBETWEEN(ThroughputLowEstimate,ThroughputHighEstimate))))</f>
        <v>13</v>
      </c>
      <c r="F126" s="48">
        <f t="shared" ca="1" si="252"/>
        <v>10</v>
      </c>
      <c r="G126" s="48">
        <f t="shared" ca="1" si="252"/>
        <v>8</v>
      </c>
      <c r="H126" s="48">
        <f t="shared" ca="1" si="252"/>
        <v>5</v>
      </c>
      <c r="I126" s="48">
        <f t="shared" ca="1" si="252"/>
        <v>5</v>
      </c>
      <c r="J126" s="48">
        <f t="shared" ca="1" si="252"/>
        <v>5</v>
      </c>
      <c r="K126" s="48">
        <f t="shared" ca="1" si="252"/>
        <v>5</v>
      </c>
      <c r="L126" s="48">
        <f t="shared" ca="1" si="252"/>
        <v>2</v>
      </c>
      <c r="M126" s="48">
        <f t="shared" ca="1" si="252"/>
        <v>2</v>
      </c>
      <c r="N126" s="48">
        <f t="shared" ca="1" si="252"/>
        <v>2</v>
      </c>
      <c r="O126" s="48">
        <f t="shared" ca="1" si="252"/>
        <v>2</v>
      </c>
      <c r="P126" s="48">
        <f t="shared" ca="1" si="252"/>
        <v>0</v>
      </c>
      <c r="Q126" s="48">
        <f t="shared" ca="1" si="252"/>
        <v>0</v>
      </c>
      <c r="R126" s="48">
        <f t="shared" ca="1" si="252"/>
        <v>0</v>
      </c>
      <c r="S126" s="48">
        <f t="shared" ca="1" si="252"/>
        <v>0</v>
      </c>
      <c r="T126" s="48">
        <f t="shared" ca="1" si="252"/>
        <v>0</v>
      </c>
      <c r="U126" s="48">
        <f t="shared" ca="1" si="252"/>
        <v>0</v>
      </c>
      <c r="V126" s="48">
        <f t="shared" ca="1" si="252"/>
        <v>0</v>
      </c>
      <c r="W126" s="48">
        <f t="shared" ca="1" si="252"/>
        <v>0</v>
      </c>
      <c r="X126" s="48">
        <f t="shared" ca="1" si="252"/>
        <v>0</v>
      </c>
      <c r="Y126" s="48">
        <f t="shared" ca="1" si="252"/>
        <v>0</v>
      </c>
      <c r="Z126" s="48">
        <f t="shared" ca="1" si="252"/>
        <v>0</v>
      </c>
      <c r="AA126" s="48">
        <f t="shared" ca="1" si="252"/>
        <v>0</v>
      </c>
      <c r="AB126" s="48">
        <f t="shared" ca="1" si="252"/>
        <v>0</v>
      </c>
      <c r="AC126" s="48">
        <f t="shared" ca="1" si="252"/>
        <v>0</v>
      </c>
      <c r="AD126" s="48">
        <f t="shared" ca="1" si="252"/>
        <v>0</v>
      </c>
      <c r="AE126" s="48">
        <f t="shared" ca="1" si="252"/>
        <v>0</v>
      </c>
      <c r="AF126" s="48">
        <f t="shared" ca="1" si="252"/>
        <v>0</v>
      </c>
      <c r="AG126" s="48">
        <f t="shared" ca="1" si="252"/>
        <v>0</v>
      </c>
      <c r="AH126" s="48">
        <f t="shared" ca="1" si="252"/>
        <v>0</v>
      </c>
      <c r="AI126" s="48">
        <f t="shared" ca="1" si="252"/>
        <v>0</v>
      </c>
      <c r="AJ126" s="48">
        <f t="shared" ca="1" si="252"/>
        <v>0</v>
      </c>
      <c r="AK126" s="48">
        <f t="shared" ref="AK126:BD126" ca="1" si="253">MAX(0,AJ126-(IF(SamplesOrEstimateFlag = "Data", INDEX(Samples,RANDBETWEEN(1, TotalCount), 0), RANDBETWEEN(ThroughputLowEstimate,ThroughputHighEstimate))))</f>
        <v>0</v>
      </c>
      <c r="AL126" s="48">
        <f t="shared" ca="1" si="253"/>
        <v>0</v>
      </c>
      <c r="AM126" s="48">
        <f t="shared" ca="1" si="253"/>
        <v>0</v>
      </c>
      <c r="AN126" s="48">
        <f t="shared" ca="1" si="253"/>
        <v>0</v>
      </c>
      <c r="AO126" s="48">
        <f t="shared" ca="1" si="253"/>
        <v>0</v>
      </c>
      <c r="AP126" s="48">
        <f t="shared" ca="1" si="253"/>
        <v>0</v>
      </c>
      <c r="AQ126" s="48">
        <f t="shared" ca="1" si="253"/>
        <v>0</v>
      </c>
      <c r="AR126" s="48">
        <f t="shared" ca="1" si="253"/>
        <v>0</v>
      </c>
      <c r="AS126" s="48">
        <f t="shared" ca="1" si="253"/>
        <v>0</v>
      </c>
      <c r="AT126" s="48">
        <f t="shared" ca="1" si="253"/>
        <v>0</v>
      </c>
      <c r="AU126" s="48">
        <f t="shared" ca="1" si="253"/>
        <v>0</v>
      </c>
      <c r="AV126" s="48">
        <f t="shared" ca="1" si="253"/>
        <v>0</v>
      </c>
      <c r="AW126" s="48">
        <f t="shared" ca="1" si="253"/>
        <v>0</v>
      </c>
      <c r="AX126" s="48">
        <f t="shared" ca="1" si="253"/>
        <v>0</v>
      </c>
      <c r="AY126" s="48">
        <f t="shared" ca="1" si="253"/>
        <v>0</v>
      </c>
      <c r="AZ126" s="48">
        <f t="shared" ca="1" si="253"/>
        <v>0</v>
      </c>
      <c r="BA126" s="48">
        <f t="shared" ca="1" si="253"/>
        <v>0</v>
      </c>
      <c r="BB126" s="48">
        <f t="shared" ca="1" si="253"/>
        <v>0</v>
      </c>
      <c r="BC126" s="48">
        <f t="shared" ca="1" si="253"/>
        <v>0</v>
      </c>
      <c r="BD126" s="48">
        <f t="shared" ca="1" si="253"/>
        <v>0</v>
      </c>
    </row>
    <row r="127" spans="1:56" x14ac:dyDescent="0.25">
      <c r="A127">
        <v>125</v>
      </c>
      <c r="B127" s="69">
        <f t="shared" ca="1" si="135"/>
        <v>6</v>
      </c>
      <c r="C127" s="70">
        <f t="shared" ca="1" si="132"/>
        <v>42847</v>
      </c>
      <c r="D1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7" s="48">
        <f t="shared" ref="E127:AJ127" ca="1" si="254">MAX(0,D127-(IF(SamplesOrEstimateFlag = "Data", INDEX(Samples,RANDBETWEEN(1, TotalCount), 0), RANDBETWEEN(ThroughputLowEstimate,ThroughputHighEstimate))))</f>
        <v>8</v>
      </c>
      <c r="F127" s="48">
        <f t="shared" ca="1" si="254"/>
        <v>6</v>
      </c>
      <c r="G127" s="48">
        <f t="shared" ca="1" si="254"/>
        <v>3</v>
      </c>
      <c r="H127" s="48">
        <f t="shared" ca="1" si="254"/>
        <v>3</v>
      </c>
      <c r="I127" s="48">
        <f t="shared" ca="1" si="254"/>
        <v>1</v>
      </c>
      <c r="J127" s="48">
        <f t="shared" ca="1" si="254"/>
        <v>0</v>
      </c>
      <c r="K127" s="48">
        <f t="shared" ca="1" si="254"/>
        <v>0</v>
      </c>
      <c r="L127" s="48">
        <f t="shared" ca="1" si="254"/>
        <v>0</v>
      </c>
      <c r="M127" s="48">
        <f t="shared" ca="1" si="254"/>
        <v>0</v>
      </c>
      <c r="N127" s="48">
        <f t="shared" ca="1" si="254"/>
        <v>0</v>
      </c>
      <c r="O127" s="48">
        <f t="shared" ca="1" si="254"/>
        <v>0</v>
      </c>
      <c r="P127" s="48">
        <f t="shared" ca="1" si="254"/>
        <v>0</v>
      </c>
      <c r="Q127" s="48">
        <f t="shared" ca="1" si="254"/>
        <v>0</v>
      </c>
      <c r="R127" s="48">
        <f t="shared" ca="1" si="254"/>
        <v>0</v>
      </c>
      <c r="S127" s="48">
        <f t="shared" ca="1" si="254"/>
        <v>0</v>
      </c>
      <c r="T127" s="48">
        <f t="shared" ca="1" si="254"/>
        <v>0</v>
      </c>
      <c r="U127" s="48">
        <f t="shared" ca="1" si="254"/>
        <v>0</v>
      </c>
      <c r="V127" s="48">
        <f t="shared" ca="1" si="254"/>
        <v>0</v>
      </c>
      <c r="W127" s="48">
        <f t="shared" ca="1" si="254"/>
        <v>0</v>
      </c>
      <c r="X127" s="48">
        <f t="shared" ca="1" si="254"/>
        <v>0</v>
      </c>
      <c r="Y127" s="48">
        <f t="shared" ca="1" si="254"/>
        <v>0</v>
      </c>
      <c r="Z127" s="48">
        <f t="shared" ca="1" si="254"/>
        <v>0</v>
      </c>
      <c r="AA127" s="48">
        <f t="shared" ca="1" si="254"/>
        <v>0</v>
      </c>
      <c r="AB127" s="48">
        <f t="shared" ca="1" si="254"/>
        <v>0</v>
      </c>
      <c r="AC127" s="48">
        <f t="shared" ca="1" si="254"/>
        <v>0</v>
      </c>
      <c r="AD127" s="48">
        <f t="shared" ca="1" si="254"/>
        <v>0</v>
      </c>
      <c r="AE127" s="48">
        <f t="shared" ca="1" si="254"/>
        <v>0</v>
      </c>
      <c r="AF127" s="48">
        <f t="shared" ca="1" si="254"/>
        <v>0</v>
      </c>
      <c r="AG127" s="48">
        <f t="shared" ca="1" si="254"/>
        <v>0</v>
      </c>
      <c r="AH127" s="48">
        <f t="shared" ca="1" si="254"/>
        <v>0</v>
      </c>
      <c r="AI127" s="48">
        <f t="shared" ca="1" si="254"/>
        <v>0</v>
      </c>
      <c r="AJ127" s="48">
        <f t="shared" ca="1" si="254"/>
        <v>0</v>
      </c>
      <c r="AK127" s="48">
        <f t="shared" ref="AK127:BD127" ca="1" si="255">MAX(0,AJ127-(IF(SamplesOrEstimateFlag = "Data", INDEX(Samples,RANDBETWEEN(1, TotalCount), 0), RANDBETWEEN(ThroughputLowEstimate,ThroughputHighEstimate))))</f>
        <v>0</v>
      </c>
      <c r="AL127" s="48">
        <f t="shared" ca="1" si="255"/>
        <v>0</v>
      </c>
      <c r="AM127" s="48">
        <f t="shared" ca="1" si="255"/>
        <v>0</v>
      </c>
      <c r="AN127" s="48">
        <f t="shared" ca="1" si="255"/>
        <v>0</v>
      </c>
      <c r="AO127" s="48">
        <f t="shared" ca="1" si="255"/>
        <v>0</v>
      </c>
      <c r="AP127" s="48">
        <f t="shared" ca="1" si="255"/>
        <v>0</v>
      </c>
      <c r="AQ127" s="48">
        <f t="shared" ca="1" si="255"/>
        <v>0</v>
      </c>
      <c r="AR127" s="48">
        <f t="shared" ca="1" si="255"/>
        <v>0</v>
      </c>
      <c r="AS127" s="48">
        <f t="shared" ca="1" si="255"/>
        <v>0</v>
      </c>
      <c r="AT127" s="48">
        <f t="shared" ca="1" si="255"/>
        <v>0</v>
      </c>
      <c r="AU127" s="48">
        <f t="shared" ca="1" si="255"/>
        <v>0</v>
      </c>
      <c r="AV127" s="48">
        <f t="shared" ca="1" si="255"/>
        <v>0</v>
      </c>
      <c r="AW127" s="48">
        <f t="shared" ca="1" si="255"/>
        <v>0</v>
      </c>
      <c r="AX127" s="48">
        <f t="shared" ca="1" si="255"/>
        <v>0</v>
      </c>
      <c r="AY127" s="48">
        <f t="shared" ca="1" si="255"/>
        <v>0</v>
      </c>
      <c r="AZ127" s="48">
        <f t="shared" ca="1" si="255"/>
        <v>0</v>
      </c>
      <c r="BA127" s="48">
        <f t="shared" ca="1" si="255"/>
        <v>0</v>
      </c>
      <c r="BB127" s="48">
        <f t="shared" ca="1" si="255"/>
        <v>0</v>
      </c>
      <c r="BC127" s="48">
        <f t="shared" ca="1" si="255"/>
        <v>0</v>
      </c>
      <c r="BD127" s="48">
        <f t="shared" ca="1" si="255"/>
        <v>0</v>
      </c>
    </row>
    <row r="128" spans="1:56" x14ac:dyDescent="0.25">
      <c r="A128">
        <v>126</v>
      </c>
      <c r="B128" s="69">
        <f t="shared" ca="1" si="135"/>
        <v>17</v>
      </c>
      <c r="C128" s="70">
        <f t="shared" ca="1" si="132"/>
        <v>42924</v>
      </c>
      <c r="D1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8" s="48">
        <f t="shared" ref="E128:AJ128" ca="1" si="256">MAX(0,D128-(IF(SamplesOrEstimateFlag = "Data", INDEX(Samples,RANDBETWEEN(1, TotalCount), 0), RANDBETWEEN(ThroughputLowEstimate,ThroughputHighEstimate))))</f>
        <v>14</v>
      </c>
      <c r="F128" s="48">
        <f t="shared" ca="1" si="256"/>
        <v>12</v>
      </c>
      <c r="G128" s="48">
        <f t="shared" ca="1" si="256"/>
        <v>12</v>
      </c>
      <c r="H128" s="48">
        <f t="shared" ca="1" si="256"/>
        <v>12</v>
      </c>
      <c r="I128" s="48">
        <f t="shared" ca="1" si="256"/>
        <v>9</v>
      </c>
      <c r="J128" s="48">
        <f t="shared" ca="1" si="256"/>
        <v>9</v>
      </c>
      <c r="K128" s="48">
        <f t="shared" ca="1" si="256"/>
        <v>9</v>
      </c>
      <c r="L128" s="48">
        <f t="shared" ca="1" si="256"/>
        <v>9</v>
      </c>
      <c r="M128" s="48">
        <f t="shared" ca="1" si="256"/>
        <v>9</v>
      </c>
      <c r="N128" s="48">
        <f t="shared" ca="1" si="256"/>
        <v>9</v>
      </c>
      <c r="O128" s="48">
        <f t="shared" ca="1" si="256"/>
        <v>9</v>
      </c>
      <c r="P128" s="48">
        <f t="shared" ca="1" si="256"/>
        <v>6</v>
      </c>
      <c r="Q128" s="48">
        <f t="shared" ca="1" si="256"/>
        <v>6</v>
      </c>
      <c r="R128" s="48">
        <f t="shared" ca="1" si="256"/>
        <v>4</v>
      </c>
      <c r="S128" s="48">
        <f t="shared" ca="1" si="256"/>
        <v>1</v>
      </c>
      <c r="T128" s="48">
        <f t="shared" ca="1" si="256"/>
        <v>1</v>
      </c>
      <c r="U128" s="48">
        <f t="shared" ca="1" si="256"/>
        <v>0</v>
      </c>
      <c r="V128" s="48">
        <f t="shared" ca="1" si="256"/>
        <v>0</v>
      </c>
      <c r="W128" s="48">
        <f t="shared" ca="1" si="256"/>
        <v>0</v>
      </c>
      <c r="X128" s="48">
        <f t="shared" ca="1" si="256"/>
        <v>0</v>
      </c>
      <c r="Y128" s="48">
        <f t="shared" ca="1" si="256"/>
        <v>0</v>
      </c>
      <c r="Z128" s="48">
        <f t="shared" ca="1" si="256"/>
        <v>0</v>
      </c>
      <c r="AA128" s="48">
        <f t="shared" ca="1" si="256"/>
        <v>0</v>
      </c>
      <c r="AB128" s="48">
        <f t="shared" ca="1" si="256"/>
        <v>0</v>
      </c>
      <c r="AC128" s="48">
        <f t="shared" ca="1" si="256"/>
        <v>0</v>
      </c>
      <c r="AD128" s="48">
        <f t="shared" ca="1" si="256"/>
        <v>0</v>
      </c>
      <c r="AE128" s="48">
        <f t="shared" ca="1" si="256"/>
        <v>0</v>
      </c>
      <c r="AF128" s="48">
        <f t="shared" ca="1" si="256"/>
        <v>0</v>
      </c>
      <c r="AG128" s="48">
        <f t="shared" ca="1" si="256"/>
        <v>0</v>
      </c>
      <c r="AH128" s="48">
        <f t="shared" ca="1" si="256"/>
        <v>0</v>
      </c>
      <c r="AI128" s="48">
        <f t="shared" ca="1" si="256"/>
        <v>0</v>
      </c>
      <c r="AJ128" s="48">
        <f t="shared" ca="1" si="256"/>
        <v>0</v>
      </c>
      <c r="AK128" s="48">
        <f t="shared" ref="AK128:BD128" ca="1" si="257">MAX(0,AJ128-(IF(SamplesOrEstimateFlag = "Data", INDEX(Samples,RANDBETWEEN(1, TotalCount), 0), RANDBETWEEN(ThroughputLowEstimate,ThroughputHighEstimate))))</f>
        <v>0</v>
      </c>
      <c r="AL128" s="48">
        <f t="shared" ca="1" si="257"/>
        <v>0</v>
      </c>
      <c r="AM128" s="48">
        <f t="shared" ca="1" si="257"/>
        <v>0</v>
      </c>
      <c r="AN128" s="48">
        <f t="shared" ca="1" si="257"/>
        <v>0</v>
      </c>
      <c r="AO128" s="48">
        <f t="shared" ca="1" si="257"/>
        <v>0</v>
      </c>
      <c r="AP128" s="48">
        <f t="shared" ca="1" si="257"/>
        <v>0</v>
      </c>
      <c r="AQ128" s="48">
        <f t="shared" ca="1" si="257"/>
        <v>0</v>
      </c>
      <c r="AR128" s="48">
        <f t="shared" ca="1" si="257"/>
        <v>0</v>
      </c>
      <c r="AS128" s="48">
        <f t="shared" ca="1" si="257"/>
        <v>0</v>
      </c>
      <c r="AT128" s="48">
        <f t="shared" ca="1" si="257"/>
        <v>0</v>
      </c>
      <c r="AU128" s="48">
        <f t="shared" ca="1" si="257"/>
        <v>0</v>
      </c>
      <c r="AV128" s="48">
        <f t="shared" ca="1" si="257"/>
        <v>0</v>
      </c>
      <c r="AW128" s="48">
        <f t="shared" ca="1" si="257"/>
        <v>0</v>
      </c>
      <c r="AX128" s="48">
        <f t="shared" ca="1" si="257"/>
        <v>0</v>
      </c>
      <c r="AY128" s="48">
        <f t="shared" ca="1" si="257"/>
        <v>0</v>
      </c>
      <c r="AZ128" s="48">
        <f t="shared" ca="1" si="257"/>
        <v>0</v>
      </c>
      <c r="BA128" s="48">
        <f t="shared" ca="1" si="257"/>
        <v>0</v>
      </c>
      <c r="BB128" s="48">
        <f t="shared" ca="1" si="257"/>
        <v>0</v>
      </c>
      <c r="BC128" s="48">
        <f t="shared" ca="1" si="257"/>
        <v>0</v>
      </c>
      <c r="BD128" s="48">
        <f t="shared" ca="1" si="257"/>
        <v>0</v>
      </c>
    </row>
    <row r="129" spans="1:56" x14ac:dyDescent="0.25">
      <c r="A129">
        <v>127</v>
      </c>
      <c r="B129" s="69">
        <f t="shared" ca="1" si="135"/>
        <v>9</v>
      </c>
      <c r="C129" s="70">
        <f t="shared" ca="1" si="132"/>
        <v>42868</v>
      </c>
      <c r="D1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29" s="48">
        <f t="shared" ref="E129:AJ129" ca="1" si="258">MAX(0,D129-(IF(SamplesOrEstimateFlag = "Data", INDEX(Samples,RANDBETWEEN(1, TotalCount), 0), RANDBETWEEN(ThroughputLowEstimate,ThroughputHighEstimate))))</f>
        <v>11</v>
      </c>
      <c r="F129" s="48">
        <f t="shared" ca="1" si="258"/>
        <v>11</v>
      </c>
      <c r="G129" s="48">
        <f t="shared" ca="1" si="258"/>
        <v>9</v>
      </c>
      <c r="H129" s="48">
        <f t="shared" ca="1" si="258"/>
        <v>9</v>
      </c>
      <c r="I129" s="48">
        <f t="shared" ca="1" si="258"/>
        <v>6</v>
      </c>
      <c r="J129" s="48">
        <f t="shared" ca="1" si="258"/>
        <v>4</v>
      </c>
      <c r="K129" s="48">
        <f t="shared" ca="1" si="258"/>
        <v>4</v>
      </c>
      <c r="L129" s="48">
        <f t="shared" ca="1" si="258"/>
        <v>1</v>
      </c>
      <c r="M129" s="48">
        <f t="shared" ca="1" si="258"/>
        <v>0</v>
      </c>
      <c r="N129" s="48">
        <f t="shared" ca="1" si="258"/>
        <v>0</v>
      </c>
      <c r="O129" s="48">
        <f t="shared" ca="1" si="258"/>
        <v>0</v>
      </c>
      <c r="P129" s="48">
        <f t="shared" ca="1" si="258"/>
        <v>0</v>
      </c>
      <c r="Q129" s="48">
        <f t="shared" ca="1" si="258"/>
        <v>0</v>
      </c>
      <c r="R129" s="48">
        <f t="shared" ca="1" si="258"/>
        <v>0</v>
      </c>
      <c r="S129" s="48">
        <f t="shared" ca="1" si="258"/>
        <v>0</v>
      </c>
      <c r="T129" s="48">
        <f t="shared" ca="1" si="258"/>
        <v>0</v>
      </c>
      <c r="U129" s="48">
        <f t="shared" ca="1" si="258"/>
        <v>0</v>
      </c>
      <c r="V129" s="48">
        <f t="shared" ca="1" si="258"/>
        <v>0</v>
      </c>
      <c r="W129" s="48">
        <f t="shared" ca="1" si="258"/>
        <v>0</v>
      </c>
      <c r="X129" s="48">
        <f t="shared" ca="1" si="258"/>
        <v>0</v>
      </c>
      <c r="Y129" s="48">
        <f t="shared" ca="1" si="258"/>
        <v>0</v>
      </c>
      <c r="Z129" s="48">
        <f t="shared" ca="1" si="258"/>
        <v>0</v>
      </c>
      <c r="AA129" s="48">
        <f t="shared" ca="1" si="258"/>
        <v>0</v>
      </c>
      <c r="AB129" s="48">
        <f t="shared" ca="1" si="258"/>
        <v>0</v>
      </c>
      <c r="AC129" s="48">
        <f t="shared" ca="1" si="258"/>
        <v>0</v>
      </c>
      <c r="AD129" s="48">
        <f t="shared" ca="1" si="258"/>
        <v>0</v>
      </c>
      <c r="AE129" s="48">
        <f t="shared" ca="1" si="258"/>
        <v>0</v>
      </c>
      <c r="AF129" s="48">
        <f t="shared" ca="1" si="258"/>
        <v>0</v>
      </c>
      <c r="AG129" s="48">
        <f t="shared" ca="1" si="258"/>
        <v>0</v>
      </c>
      <c r="AH129" s="48">
        <f t="shared" ca="1" si="258"/>
        <v>0</v>
      </c>
      <c r="AI129" s="48">
        <f t="shared" ca="1" si="258"/>
        <v>0</v>
      </c>
      <c r="AJ129" s="48">
        <f t="shared" ca="1" si="258"/>
        <v>0</v>
      </c>
      <c r="AK129" s="48">
        <f t="shared" ref="AK129:BD129" ca="1" si="259">MAX(0,AJ129-(IF(SamplesOrEstimateFlag = "Data", INDEX(Samples,RANDBETWEEN(1, TotalCount), 0), RANDBETWEEN(ThroughputLowEstimate,ThroughputHighEstimate))))</f>
        <v>0</v>
      </c>
      <c r="AL129" s="48">
        <f t="shared" ca="1" si="259"/>
        <v>0</v>
      </c>
      <c r="AM129" s="48">
        <f t="shared" ca="1" si="259"/>
        <v>0</v>
      </c>
      <c r="AN129" s="48">
        <f t="shared" ca="1" si="259"/>
        <v>0</v>
      </c>
      <c r="AO129" s="48">
        <f t="shared" ca="1" si="259"/>
        <v>0</v>
      </c>
      <c r="AP129" s="48">
        <f t="shared" ca="1" si="259"/>
        <v>0</v>
      </c>
      <c r="AQ129" s="48">
        <f t="shared" ca="1" si="259"/>
        <v>0</v>
      </c>
      <c r="AR129" s="48">
        <f t="shared" ca="1" si="259"/>
        <v>0</v>
      </c>
      <c r="AS129" s="48">
        <f t="shared" ca="1" si="259"/>
        <v>0</v>
      </c>
      <c r="AT129" s="48">
        <f t="shared" ca="1" si="259"/>
        <v>0</v>
      </c>
      <c r="AU129" s="48">
        <f t="shared" ca="1" si="259"/>
        <v>0</v>
      </c>
      <c r="AV129" s="48">
        <f t="shared" ca="1" si="259"/>
        <v>0</v>
      </c>
      <c r="AW129" s="48">
        <f t="shared" ca="1" si="259"/>
        <v>0</v>
      </c>
      <c r="AX129" s="48">
        <f t="shared" ca="1" si="259"/>
        <v>0</v>
      </c>
      <c r="AY129" s="48">
        <f t="shared" ca="1" si="259"/>
        <v>0</v>
      </c>
      <c r="AZ129" s="48">
        <f t="shared" ca="1" si="259"/>
        <v>0</v>
      </c>
      <c r="BA129" s="48">
        <f t="shared" ca="1" si="259"/>
        <v>0</v>
      </c>
      <c r="BB129" s="48">
        <f t="shared" ca="1" si="259"/>
        <v>0</v>
      </c>
      <c r="BC129" s="48">
        <f t="shared" ca="1" si="259"/>
        <v>0</v>
      </c>
      <c r="BD129" s="48">
        <f t="shared" ca="1" si="259"/>
        <v>0</v>
      </c>
    </row>
    <row r="130" spans="1:56" x14ac:dyDescent="0.25">
      <c r="A130">
        <v>128</v>
      </c>
      <c r="B130" s="69">
        <f t="shared" ca="1" si="135"/>
        <v>7</v>
      </c>
      <c r="C130" s="70">
        <f t="shared" ca="1" si="132"/>
        <v>42854</v>
      </c>
      <c r="D1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30" s="48">
        <f t="shared" ref="E130:AJ130" ca="1" si="260">MAX(0,D130-(IF(SamplesOrEstimateFlag = "Data", INDEX(Samples,RANDBETWEEN(1, TotalCount), 0), RANDBETWEEN(ThroughputLowEstimate,ThroughputHighEstimate))))</f>
        <v>7</v>
      </c>
      <c r="F130" s="48">
        <f t="shared" ca="1" si="260"/>
        <v>7</v>
      </c>
      <c r="G130" s="48">
        <f t="shared" ca="1" si="260"/>
        <v>5</v>
      </c>
      <c r="H130" s="48">
        <f t="shared" ca="1" si="260"/>
        <v>5</v>
      </c>
      <c r="I130" s="48">
        <f t="shared" ca="1" si="260"/>
        <v>3</v>
      </c>
      <c r="J130" s="48">
        <f t="shared" ca="1" si="260"/>
        <v>3</v>
      </c>
      <c r="K130" s="48">
        <f t="shared" ca="1" si="260"/>
        <v>0</v>
      </c>
      <c r="L130" s="48">
        <f t="shared" ca="1" si="260"/>
        <v>0</v>
      </c>
      <c r="M130" s="48">
        <f t="shared" ca="1" si="260"/>
        <v>0</v>
      </c>
      <c r="N130" s="48">
        <f t="shared" ca="1" si="260"/>
        <v>0</v>
      </c>
      <c r="O130" s="48">
        <f t="shared" ca="1" si="260"/>
        <v>0</v>
      </c>
      <c r="P130" s="48">
        <f t="shared" ca="1" si="260"/>
        <v>0</v>
      </c>
      <c r="Q130" s="48">
        <f t="shared" ca="1" si="260"/>
        <v>0</v>
      </c>
      <c r="R130" s="48">
        <f t="shared" ca="1" si="260"/>
        <v>0</v>
      </c>
      <c r="S130" s="48">
        <f t="shared" ca="1" si="260"/>
        <v>0</v>
      </c>
      <c r="T130" s="48">
        <f t="shared" ca="1" si="260"/>
        <v>0</v>
      </c>
      <c r="U130" s="48">
        <f t="shared" ca="1" si="260"/>
        <v>0</v>
      </c>
      <c r="V130" s="48">
        <f t="shared" ca="1" si="260"/>
        <v>0</v>
      </c>
      <c r="W130" s="48">
        <f t="shared" ca="1" si="260"/>
        <v>0</v>
      </c>
      <c r="X130" s="48">
        <f t="shared" ca="1" si="260"/>
        <v>0</v>
      </c>
      <c r="Y130" s="48">
        <f t="shared" ca="1" si="260"/>
        <v>0</v>
      </c>
      <c r="Z130" s="48">
        <f t="shared" ca="1" si="260"/>
        <v>0</v>
      </c>
      <c r="AA130" s="48">
        <f t="shared" ca="1" si="260"/>
        <v>0</v>
      </c>
      <c r="AB130" s="48">
        <f t="shared" ca="1" si="260"/>
        <v>0</v>
      </c>
      <c r="AC130" s="48">
        <f t="shared" ca="1" si="260"/>
        <v>0</v>
      </c>
      <c r="AD130" s="48">
        <f t="shared" ca="1" si="260"/>
        <v>0</v>
      </c>
      <c r="AE130" s="48">
        <f t="shared" ca="1" si="260"/>
        <v>0</v>
      </c>
      <c r="AF130" s="48">
        <f t="shared" ca="1" si="260"/>
        <v>0</v>
      </c>
      <c r="AG130" s="48">
        <f t="shared" ca="1" si="260"/>
        <v>0</v>
      </c>
      <c r="AH130" s="48">
        <f t="shared" ca="1" si="260"/>
        <v>0</v>
      </c>
      <c r="AI130" s="48">
        <f t="shared" ca="1" si="260"/>
        <v>0</v>
      </c>
      <c r="AJ130" s="48">
        <f t="shared" ca="1" si="260"/>
        <v>0</v>
      </c>
      <c r="AK130" s="48">
        <f t="shared" ref="AK130:BD130" ca="1" si="261">MAX(0,AJ130-(IF(SamplesOrEstimateFlag = "Data", INDEX(Samples,RANDBETWEEN(1, TotalCount), 0), RANDBETWEEN(ThroughputLowEstimate,ThroughputHighEstimate))))</f>
        <v>0</v>
      </c>
      <c r="AL130" s="48">
        <f t="shared" ca="1" si="261"/>
        <v>0</v>
      </c>
      <c r="AM130" s="48">
        <f t="shared" ca="1" si="261"/>
        <v>0</v>
      </c>
      <c r="AN130" s="48">
        <f t="shared" ca="1" si="261"/>
        <v>0</v>
      </c>
      <c r="AO130" s="48">
        <f t="shared" ca="1" si="261"/>
        <v>0</v>
      </c>
      <c r="AP130" s="48">
        <f t="shared" ca="1" si="261"/>
        <v>0</v>
      </c>
      <c r="AQ130" s="48">
        <f t="shared" ca="1" si="261"/>
        <v>0</v>
      </c>
      <c r="AR130" s="48">
        <f t="shared" ca="1" si="261"/>
        <v>0</v>
      </c>
      <c r="AS130" s="48">
        <f t="shared" ca="1" si="261"/>
        <v>0</v>
      </c>
      <c r="AT130" s="48">
        <f t="shared" ca="1" si="261"/>
        <v>0</v>
      </c>
      <c r="AU130" s="48">
        <f t="shared" ca="1" si="261"/>
        <v>0</v>
      </c>
      <c r="AV130" s="48">
        <f t="shared" ca="1" si="261"/>
        <v>0</v>
      </c>
      <c r="AW130" s="48">
        <f t="shared" ca="1" si="261"/>
        <v>0</v>
      </c>
      <c r="AX130" s="48">
        <f t="shared" ca="1" si="261"/>
        <v>0</v>
      </c>
      <c r="AY130" s="48">
        <f t="shared" ca="1" si="261"/>
        <v>0</v>
      </c>
      <c r="AZ130" s="48">
        <f t="shared" ca="1" si="261"/>
        <v>0</v>
      </c>
      <c r="BA130" s="48">
        <f t="shared" ca="1" si="261"/>
        <v>0</v>
      </c>
      <c r="BB130" s="48">
        <f t="shared" ca="1" si="261"/>
        <v>0</v>
      </c>
      <c r="BC130" s="48">
        <f t="shared" ca="1" si="261"/>
        <v>0</v>
      </c>
      <c r="BD130" s="48">
        <f t="shared" ca="1" si="261"/>
        <v>0</v>
      </c>
    </row>
    <row r="131" spans="1:56" x14ac:dyDescent="0.25">
      <c r="A131">
        <v>129</v>
      </c>
      <c r="B131" s="69">
        <f t="shared" ca="1" si="135"/>
        <v>9</v>
      </c>
      <c r="C131" s="70">
        <f t="shared" ref="C131:C194" ca="1" si="262">INDEX(D$2:BD$2,1,B131+1)</f>
        <v>42868</v>
      </c>
      <c r="D1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1" s="48">
        <f t="shared" ref="E131:AJ131" ca="1" si="263">MAX(0,D131-(IF(SamplesOrEstimateFlag = "Data", INDEX(Samples,RANDBETWEEN(1, TotalCount), 0), RANDBETWEEN(ThroughputLowEstimate,ThroughputHighEstimate))))</f>
        <v>15</v>
      </c>
      <c r="F131" s="48">
        <f t="shared" ca="1" si="263"/>
        <v>13</v>
      </c>
      <c r="G131" s="48">
        <f t="shared" ca="1" si="263"/>
        <v>11</v>
      </c>
      <c r="H131" s="48">
        <f t="shared" ca="1" si="263"/>
        <v>8</v>
      </c>
      <c r="I131" s="48">
        <f t="shared" ca="1" si="263"/>
        <v>5</v>
      </c>
      <c r="J131" s="48">
        <f t="shared" ca="1" si="263"/>
        <v>5</v>
      </c>
      <c r="K131" s="48">
        <f t="shared" ca="1" si="263"/>
        <v>5</v>
      </c>
      <c r="L131" s="48">
        <f t="shared" ca="1" si="263"/>
        <v>3</v>
      </c>
      <c r="M131" s="48">
        <f t="shared" ca="1" si="263"/>
        <v>0</v>
      </c>
      <c r="N131" s="48">
        <f t="shared" ca="1" si="263"/>
        <v>0</v>
      </c>
      <c r="O131" s="48">
        <f t="shared" ca="1" si="263"/>
        <v>0</v>
      </c>
      <c r="P131" s="48">
        <f t="shared" ca="1" si="263"/>
        <v>0</v>
      </c>
      <c r="Q131" s="48">
        <f t="shared" ca="1" si="263"/>
        <v>0</v>
      </c>
      <c r="R131" s="48">
        <f t="shared" ca="1" si="263"/>
        <v>0</v>
      </c>
      <c r="S131" s="48">
        <f t="shared" ca="1" si="263"/>
        <v>0</v>
      </c>
      <c r="T131" s="48">
        <f t="shared" ca="1" si="263"/>
        <v>0</v>
      </c>
      <c r="U131" s="48">
        <f t="shared" ca="1" si="263"/>
        <v>0</v>
      </c>
      <c r="V131" s="48">
        <f t="shared" ca="1" si="263"/>
        <v>0</v>
      </c>
      <c r="W131" s="48">
        <f t="shared" ca="1" si="263"/>
        <v>0</v>
      </c>
      <c r="X131" s="48">
        <f t="shared" ca="1" si="263"/>
        <v>0</v>
      </c>
      <c r="Y131" s="48">
        <f t="shared" ca="1" si="263"/>
        <v>0</v>
      </c>
      <c r="Z131" s="48">
        <f t="shared" ca="1" si="263"/>
        <v>0</v>
      </c>
      <c r="AA131" s="48">
        <f t="shared" ca="1" si="263"/>
        <v>0</v>
      </c>
      <c r="AB131" s="48">
        <f t="shared" ca="1" si="263"/>
        <v>0</v>
      </c>
      <c r="AC131" s="48">
        <f t="shared" ca="1" si="263"/>
        <v>0</v>
      </c>
      <c r="AD131" s="48">
        <f t="shared" ca="1" si="263"/>
        <v>0</v>
      </c>
      <c r="AE131" s="48">
        <f t="shared" ca="1" si="263"/>
        <v>0</v>
      </c>
      <c r="AF131" s="48">
        <f t="shared" ca="1" si="263"/>
        <v>0</v>
      </c>
      <c r="AG131" s="48">
        <f t="shared" ca="1" si="263"/>
        <v>0</v>
      </c>
      <c r="AH131" s="48">
        <f t="shared" ca="1" si="263"/>
        <v>0</v>
      </c>
      <c r="AI131" s="48">
        <f t="shared" ca="1" si="263"/>
        <v>0</v>
      </c>
      <c r="AJ131" s="48">
        <f t="shared" ca="1" si="263"/>
        <v>0</v>
      </c>
      <c r="AK131" s="48">
        <f t="shared" ref="AK131:BD131" ca="1" si="264">MAX(0,AJ131-(IF(SamplesOrEstimateFlag = "Data", INDEX(Samples,RANDBETWEEN(1, TotalCount), 0), RANDBETWEEN(ThroughputLowEstimate,ThroughputHighEstimate))))</f>
        <v>0</v>
      </c>
      <c r="AL131" s="48">
        <f t="shared" ca="1" si="264"/>
        <v>0</v>
      </c>
      <c r="AM131" s="48">
        <f t="shared" ca="1" si="264"/>
        <v>0</v>
      </c>
      <c r="AN131" s="48">
        <f t="shared" ca="1" si="264"/>
        <v>0</v>
      </c>
      <c r="AO131" s="48">
        <f t="shared" ca="1" si="264"/>
        <v>0</v>
      </c>
      <c r="AP131" s="48">
        <f t="shared" ca="1" si="264"/>
        <v>0</v>
      </c>
      <c r="AQ131" s="48">
        <f t="shared" ca="1" si="264"/>
        <v>0</v>
      </c>
      <c r="AR131" s="48">
        <f t="shared" ca="1" si="264"/>
        <v>0</v>
      </c>
      <c r="AS131" s="48">
        <f t="shared" ca="1" si="264"/>
        <v>0</v>
      </c>
      <c r="AT131" s="48">
        <f t="shared" ca="1" si="264"/>
        <v>0</v>
      </c>
      <c r="AU131" s="48">
        <f t="shared" ca="1" si="264"/>
        <v>0</v>
      </c>
      <c r="AV131" s="48">
        <f t="shared" ca="1" si="264"/>
        <v>0</v>
      </c>
      <c r="AW131" s="48">
        <f t="shared" ca="1" si="264"/>
        <v>0</v>
      </c>
      <c r="AX131" s="48">
        <f t="shared" ca="1" si="264"/>
        <v>0</v>
      </c>
      <c r="AY131" s="48">
        <f t="shared" ca="1" si="264"/>
        <v>0</v>
      </c>
      <c r="AZ131" s="48">
        <f t="shared" ca="1" si="264"/>
        <v>0</v>
      </c>
      <c r="BA131" s="48">
        <f t="shared" ca="1" si="264"/>
        <v>0</v>
      </c>
      <c r="BB131" s="48">
        <f t="shared" ca="1" si="264"/>
        <v>0</v>
      </c>
      <c r="BC131" s="48">
        <f t="shared" ca="1" si="264"/>
        <v>0</v>
      </c>
      <c r="BD131" s="48">
        <f t="shared" ca="1" si="264"/>
        <v>0</v>
      </c>
    </row>
    <row r="132" spans="1:56" x14ac:dyDescent="0.25">
      <c r="A132">
        <v>130</v>
      </c>
      <c r="B132" s="69">
        <f t="shared" ref="B132:B195" ca="1" si="265">MATCH(0,D132:BD132,0)-1</f>
        <v>6</v>
      </c>
      <c r="C132" s="70">
        <f t="shared" ca="1" si="262"/>
        <v>42847</v>
      </c>
      <c r="D1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32" s="48">
        <f t="shared" ref="E132:AJ132" ca="1" si="266">MAX(0,D132-(IF(SamplesOrEstimateFlag = "Data", INDEX(Samples,RANDBETWEEN(1, TotalCount), 0), RANDBETWEEN(ThroughputLowEstimate,ThroughputHighEstimate))))</f>
        <v>6</v>
      </c>
      <c r="F132" s="48">
        <f t="shared" ca="1" si="266"/>
        <v>6</v>
      </c>
      <c r="G132" s="48">
        <f t="shared" ca="1" si="266"/>
        <v>6</v>
      </c>
      <c r="H132" s="48">
        <f t="shared" ca="1" si="266"/>
        <v>4</v>
      </c>
      <c r="I132" s="48">
        <f t="shared" ca="1" si="266"/>
        <v>1</v>
      </c>
      <c r="J132" s="48">
        <f t="shared" ca="1" si="266"/>
        <v>0</v>
      </c>
      <c r="K132" s="48">
        <f t="shared" ca="1" si="266"/>
        <v>0</v>
      </c>
      <c r="L132" s="48">
        <f t="shared" ca="1" si="266"/>
        <v>0</v>
      </c>
      <c r="M132" s="48">
        <f t="shared" ca="1" si="266"/>
        <v>0</v>
      </c>
      <c r="N132" s="48">
        <f t="shared" ca="1" si="266"/>
        <v>0</v>
      </c>
      <c r="O132" s="48">
        <f t="shared" ca="1" si="266"/>
        <v>0</v>
      </c>
      <c r="P132" s="48">
        <f t="shared" ca="1" si="266"/>
        <v>0</v>
      </c>
      <c r="Q132" s="48">
        <f t="shared" ca="1" si="266"/>
        <v>0</v>
      </c>
      <c r="R132" s="48">
        <f t="shared" ca="1" si="266"/>
        <v>0</v>
      </c>
      <c r="S132" s="48">
        <f t="shared" ca="1" si="266"/>
        <v>0</v>
      </c>
      <c r="T132" s="48">
        <f t="shared" ca="1" si="266"/>
        <v>0</v>
      </c>
      <c r="U132" s="48">
        <f t="shared" ca="1" si="266"/>
        <v>0</v>
      </c>
      <c r="V132" s="48">
        <f t="shared" ca="1" si="266"/>
        <v>0</v>
      </c>
      <c r="W132" s="48">
        <f t="shared" ca="1" si="266"/>
        <v>0</v>
      </c>
      <c r="X132" s="48">
        <f t="shared" ca="1" si="266"/>
        <v>0</v>
      </c>
      <c r="Y132" s="48">
        <f t="shared" ca="1" si="266"/>
        <v>0</v>
      </c>
      <c r="Z132" s="48">
        <f t="shared" ca="1" si="266"/>
        <v>0</v>
      </c>
      <c r="AA132" s="48">
        <f t="shared" ca="1" si="266"/>
        <v>0</v>
      </c>
      <c r="AB132" s="48">
        <f t="shared" ca="1" si="266"/>
        <v>0</v>
      </c>
      <c r="AC132" s="48">
        <f t="shared" ca="1" si="266"/>
        <v>0</v>
      </c>
      <c r="AD132" s="48">
        <f t="shared" ca="1" si="266"/>
        <v>0</v>
      </c>
      <c r="AE132" s="48">
        <f t="shared" ca="1" si="266"/>
        <v>0</v>
      </c>
      <c r="AF132" s="48">
        <f t="shared" ca="1" si="266"/>
        <v>0</v>
      </c>
      <c r="AG132" s="48">
        <f t="shared" ca="1" si="266"/>
        <v>0</v>
      </c>
      <c r="AH132" s="48">
        <f t="shared" ca="1" si="266"/>
        <v>0</v>
      </c>
      <c r="AI132" s="48">
        <f t="shared" ca="1" si="266"/>
        <v>0</v>
      </c>
      <c r="AJ132" s="48">
        <f t="shared" ca="1" si="266"/>
        <v>0</v>
      </c>
      <c r="AK132" s="48">
        <f t="shared" ref="AK132:BD132" ca="1" si="267">MAX(0,AJ132-(IF(SamplesOrEstimateFlag = "Data", INDEX(Samples,RANDBETWEEN(1, TotalCount), 0), RANDBETWEEN(ThroughputLowEstimate,ThroughputHighEstimate))))</f>
        <v>0</v>
      </c>
      <c r="AL132" s="48">
        <f t="shared" ca="1" si="267"/>
        <v>0</v>
      </c>
      <c r="AM132" s="48">
        <f t="shared" ca="1" si="267"/>
        <v>0</v>
      </c>
      <c r="AN132" s="48">
        <f t="shared" ca="1" si="267"/>
        <v>0</v>
      </c>
      <c r="AO132" s="48">
        <f t="shared" ca="1" si="267"/>
        <v>0</v>
      </c>
      <c r="AP132" s="48">
        <f t="shared" ca="1" si="267"/>
        <v>0</v>
      </c>
      <c r="AQ132" s="48">
        <f t="shared" ca="1" si="267"/>
        <v>0</v>
      </c>
      <c r="AR132" s="48">
        <f t="shared" ca="1" si="267"/>
        <v>0</v>
      </c>
      <c r="AS132" s="48">
        <f t="shared" ca="1" si="267"/>
        <v>0</v>
      </c>
      <c r="AT132" s="48">
        <f t="shared" ca="1" si="267"/>
        <v>0</v>
      </c>
      <c r="AU132" s="48">
        <f t="shared" ca="1" si="267"/>
        <v>0</v>
      </c>
      <c r="AV132" s="48">
        <f t="shared" ca="1" si="267"/>
        <v>0</v>
      </c>
      <c r="AW132" s="48">
        <f t="shared" ca="1" si="267"/>
        <v>0</v>
      </c>
      <c r="AX132" s="48">
        <f t="shared" ca="1" si="267"/>
        <v>0</v>
      </c>
      <c r="AY132" s="48">
        <f t="shared" ca="1" si="267"/>
        <v>0</v>
      </c>
      <c r="AZ132" s="48">
        <f t="shared" ca="1" si="267"/>
        <v>0</v>
      </c>
      <c r="BA132" s="48">
        <f t="shared" ca="1" si="267"/>
        <v>0</v>
      </c>
      <c r="BB132" s="48">
        <f t="shared" ca="1" si="267"/>
        <v>0</v>
      </c>
      <c r="BC132" s="48">
        <f t="shared" ca="1" si="267"/>
        <v>0</v>
      </c>
      <c r="BD132" s="48">
        <f t="shared" ca="1" si="267"/>
        <v>0</v>
      </c>
    </row>
    <row r="133" spans="1:56" x14ac:dyDescent="0.25">
      <c r="A133">
        <v>131</v>
      </c>
      <c r="B133" s="69">
        <f t="shared" ca="1" si="265"/>
        <v>5</v>
      </c>
      <c r="C133" s="70">
        <f t="shared" ca="1" si="262"/>
        <v>42840</v>
      </c>
      <c r="D1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33" s="48">
        <f t="shared" ref="E133:AJ133" ca="1" si="268">MAX(0,D133-(IF(SamplesOrEstimateFlag = "Data", INDEX(Samples,RANDBETWEEN(1, TotalCount), 0), RANDBETWEEN(ThroughputLowEstimate,ThroughputHighEstimate))))</f>
        <v>6</v>
      </c>
      <c r="F133" s="48">
        <f t="shared" ca="1" si="268"/>
        <v>6</v>
      </c>
      <c r="G133" s="48">
        <f t="shared" ca="1" si="268"/>
        <v>4</v>
      </c>
      <c r="H133" s="48">
        <f t="shared" ca="1" si="268"/>
        <v>1</v>
      </c>
      <c r="I133" s="48">
        <f t="shared" ca="1" si="268"/>
        <v>0</v>
      </c>
      <c r="J133" s="48">
        <f t="shared" ca="1" si="268"/>
        <v>0</v>
      </c>
      <c r="K133" s="48">
        <f t="shared" ca="1" si="268"/>
        <v>0</v>
      </c>
      <c r="L133" s="48">
        <f t="shared" ca="1" si="268"/>
        <v>0</v>
      </c>
      <c r="M133" s="48">
        <f t="shared" ca="1" si="268"/>
        <v>0</v>
      </c>
      <c r="N133" s="48">
        <f t="shared" ca="1" si="268"/>
        <v>0</v>
      </c>
      <c r="O133" s="48">
        <f t="shared" ca="1" si="268"/>
        <v>0</v>
      </c>
      <c r="P133" s="48">
        <f t="shared" ca="1" si="268"/>
        <v>0</v>
      </c>
      <c r="Q133" s="48">
        <f t="shared" ca="1" si="268"/>
        <v>0</v>
      </c>
      <c r="R133" s="48">
        <f t="shared" ca="1" si="268"/>
        <v>0</v>
      </c>
      <c r="S133" s="48">
        <f t="shared" ca="1" si="268"/>
        <v>0</v>
      </c>
      <c r="T133" s="48">
        <f t="shared" ca="1" si="268"/>
        <v>0</v>
      </c>
      <c r="U133" s="48">
        <f t="shared" ca="1" si="268"/>
        <v>0</v>
      </c>
      <c r="V133" s="48">
        <f t="shared" ca="1" si="268"/>
        <v>0</v>
      </c>
      <c r="W133" s="48">
        <f t="shared" ca="1" si="268"/>
        <v>0</v>
      </c>
      <c r="X133" s="48">
        <f t="shared" ca="1" si="268"/>
        <v>0</v>
      </c>
      <c r="Y133" s="48">
        <f t="shared" ca="1" si="268"/>
        <v>0</v>
      </c>
      <c r="Z133" s="48">
        <f t="shared" ca="1" si="268"/>
        <v>0</v>
      </c>
      <c r="AA133" s="48">
        <f t="shared" ca="1" si="268"/>
        <v>0</v>
      </c>
      <c r="AB133" s="48">
        <f t="shared" ca="1" si="268"/>
        <v>0</v>
      </c>
      <c r="AC133" s="48">
        <f t="shared" ca="1" si="268"/>
        <v>0</v>
      </c>
      <c r="AD133" s="48">
        <f t="shared" ca="1" si="268"/>
        <v>0</v>
      </c>
      <c r="AE133" s="48">
        <f t="shared" ca="1" si="268"/>
        <v>0</v>
      </c>
      <c r="AF133" s="48">
        <f t="shared" ca="1" si="268"/>
        <v>0</v>
      </c>
      <c r="AG133" s="48">
        <f t="shared" ca="1" si="268"/>
        <v>0</v>
      </c>
      <c r="AH133" s="48">
        <f t="shared" ca="1" si="268"/>
        <v>0</v>
      </c>
      <c r="AI133" s="48">
        <f t="shared" ca="1" si="268"/>
        <v>0</v>
      </c>
      <c r="AJ133" s="48">
        <f t="shared" ca="1" si="268"/>
        <v>0</v>
      </c>
      <c r="AK133" s="48">
        <f t="shared" ref="AK133:BD133" ca="1" si="269">MAX(0,AJ133-(IF(SamplesOrEstimateFlag = "Data", INDEX(Samples,RANDBETWEEN(1, TotalCount), 0), RANDBETWEEN(ThroughputLowEstimate,ThroughputHighEstimate))))</f>
        <v>0</v>
      </c>
      <c r="AL133" s="48">
        <f t="shared" ca="1" si="269"/>
        <v>0</v>
      </c>
      <c r="AM133" s="48">
        <f t="shared" ca="1" si="269"/>
        <v>0</v>
      </c>
      <c r="AN133" s="48">
        <f t="shared" ca="1" si="269"/>
        <v>0</v>
      </c>
      <c r="AO133" s="48">
        <f t="shared" ca="1" si="269"/>
        <v>0</v>
      </c>
      <c r="AP133" s="48">
        <f t="shared" ca="1" si="269"/>
        <v>0</v>
      </c>
      <c r="AQ133" s="48">
        <f t="shared" ca="1" si="269"/>
        <v>0</v>
      </c>
      <c r="AR133" s="48">
        <f t="shared" ca="1" si="269"/>
        <v>0</v>
      </c>
      <c r="AS133" s="48">
        <f t="shared" ca="1" si="269"/>
        <v>0</v>
      </c>
      <c r="AT133" s="48">
        <f t="shared" ca="1" si="269"/>
        <v>0</v>
      </c>
      <c r="AU133" s="48">
        <f t="shared" ca="1" si="269"/>
        <v>0</v>
      </c>
      <c r="AV133" s="48">
        <f t="shared" ca="1" si="269"/>
        <v>0</v>
      </c>
      <c r="AW133" s="48">
        <f t="shared" ca="1" si="269"/>
        <v>0</v>
      </c>
      <c r="AX133" s="48">
        <f t="shared" ca="1" si="269"/>
        <v>0</v>
      </c>
      <c r="AY133" s="48">
        <f t="shared" ca="1" si="269"/>
        <v>0</v>
      </c>
      <c r="AZ133" s="48">
        <f t="shared" ca="1" si="269"/>
        <v>0</v>
      </c>
      <c r="BA133" s="48">
        <f t="shared" ca="1" si="269"/>
        <v>0</v>
      </c>
      <c r="BB133" s="48">
        <f t="shared" ca="1" si="269"/>
        <v>0</v>
      </c>
      <c r="BC133" s="48">
        <f t="shared" ca="1" si="269"/>
        <v>0</v>
      </c>
      <c r="BD133" s="48">
        <f t="shared" ca="1" si="269"/>
        <v>0</v>
      </c>
    </row>
    <row r="134" spans="1:56" x14ac:dyDescent="0.25">
      <c r="A134">
        <v>132</v>
      </c>
      <c r="B134" s="69">
        <f t="shared" ca="1" si="265"/>
        <v>6</v>
      </c>
      <c r="C134" s="70">
        <f t="shared" ca="1" si="262"/>
        <v>42847</v>
      </c>
      <c r="D1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34" s="48">
        <f t="shared" ref="E134:AJ134" ca="1" si="270">MAX(0,D134-(IF(SamplesOrEstimateFlag = "Data", INDEX(Samples,RANDBETWEEN(1, TotalCount), 0), RANDBETWEEN(ThroughputLowEstimate,ThroughputHighEstimate))))</f>
        <v>14</v>
      </c>
      <c r="F134" s="48">
        <f t="shared" ca="1" si="270"/>
        <v>11</v>
      </c>
      <c r="G134" s="48">
        <f t="shared" ca="1" si="270"/>
        <v>9</v>
      </c>
      <c r="H134" s="48">
        <f t="shared" ca="1" si="270"/>
        <v>6</v>
      </c>
      <c r="I134" s="48">
        <f t="shared" ca="1" si="270"/>
        <v>3</v>
      </c>
      <c r="J134" s="48">
        <f t="shared" ca="1" si="270"/>
        <v>0</v>
      </c>
      <c r="K134" s="48">
        <f t="shared" ca="1" si="270"/>
        <v>0</v>
      </c>
      <c r="L134" s="48">
        <f t="shared" ca="1" si="270"/>
        <v>0</v>
      </c>
      <c r="M134" s="48">
        <f t="shared" ca="1" si="270"/>
        <v>0</v>
      </c>
      <c r="N134" s="48">
        <f t="shared" ca="1" si="270"/>
        <v>0</v>
      </c>
      <c r="O134" s="48">
        <f t="shared" ca="1" si="270"/>
        <v>0</v>
      </c>
      <c r="P134" s="48">
        <f t="shared" ca="1" si="270"/>
        <v>0</v>
      </c>
      <c r="Q134" s="48">
        <f t="shared" ca="1" si="270"/>
        <v>0</v>
      </c>
      <c r="R134" s="48">
        <f t="shared" ca="1" si="270"/>
        <v>0</v>
      </c>
      <c r="S134" s="48">
        <f t="shared" ca="1" si="270"/>
        <v>0</v>
      </c>
      <c r="T134" s="48">
        <f t="shared" ca="1" si="270"/>
        <v>0</v>
      </c>
      <c r="U134" s="48">
        <f t="shared" ca="1" si="270"/>
        <v>0</v>
      </c>
      <c r="V134" s="48">
        <f t="shared" ca="1" si="270"/>
        <v>0</v>
      </c>
      <c r="W134" s="48">
        <f t="shared" ca="1" si="270"/>
        <v>0</v>
      </c>
      <c r="X134" s="48">
        <f t="shared" ca="1" si="270"/>
        <v>0</v>
      </c>
      <c r="Y134" s="48">
        <f t="shared" ca="1" si="270"/>
        <v>0</v>
      </c>
      <c r="Z134" s="48">
        <f t="shared" ca="1" si="270"/>
        <v>0</v>
      </c>
      <c r="AA134" s="48">
        <f t="shared" ca="1" si="270"/>
        <v>0</v>
      </c>
      <c r="AB134" s="48">
        <f t="shared" ca="1" si="270"/>
        <v>0</v>
      </c>
      <c r="AC134" s="48">
        <f t="shared" ca="1" si="270"/>
        <v>0</v>
      </c>
      <c r="AD134" s="48">
        <f t="shared" ca="1" si="270"/>
        <v>0</v>
      </c>
      <c r="AE134" s="48">
        <f t="shared" ca="1" si="270"/>
        <v>0</v>
      </c>
      <c r="AF134" s="48">
        <f t="shared" ca="1" si="270"/>
        <v>0</v>
      </c>
      <c r="AG134" s="48">
        <f t="shared" ca="1" si="270"/>
        <v>0</v>
      </c>
      <c r="AH134" s="48">
        <f t="shared" ca="1" si="270"/>
        <v>0</v>
      </c>
      <c r="AI134" s="48">
        <f t="shared" ca="1" si="270"/>
        <v>0</v>
      </c>
      <c r="AJ134" s="48">
        <f t="shared" ca="1" si="270"/>
        <v>0</v>
      </c>
      <c r="AK134" s="48">
        <f t="shared" ref="AK134:BD134" ca="1" si="271">MAX(0,AJ134-(IF(SamplesOrEstimateFlag = "Data", INDEX(Samples,RANDBETWEEN(1, TotalCount), 0), RANDBETWEEN(ThroughputLowEstimate,ThroughputHighEstimate))))</f>
        <v>0</v>
      </c>
      <c r="AL134" s="48">
        <f t="shared" ca="1" si="271"/>
        <v>0</v>
      </c>
      <c r="AM134" s="48">
        <f t="shared" ca="1" si="271"/>
        <v>0</v>
      </c>
      <c r="AN134" s="48">
        <f t="shared" ca="1" si="271"/>
        <v>0</v>
      </c>
      <c r="AO134" s="48">
        <f t="shared" ca="1" si="271"/>
        <v>0</v>
      </c>
      <c r="AP134" s="48">
        <f t="shared" ca="1" si="271"/>
        <v>0</v>
      </c>
      <c r="AQ134" s="48">
        <f t="shared" ca="1" si="271"/>
        <v>0</v>
      </c>
      <c r="AR134" s="48">
        <f t="shared" ca="1" si="271"/>
        <v>0</v>
      </c>
      <c r="AS134" s="48">
        <f t="shared" ca="1" si="271"/>
        <v>0</v>
      </c>
      <c r="AT134" s="48">
        <f t="shared" ca="1" si="271"/>
        <v>0</v>
      </c>
      <c r="AU134" s="48">
        <f t="shared" ca="1" si="271"/>
        <v>0</v>
      </c>
      <c r="AV134" s="48">
        <f t="shared" ca="1" si="271"/>
        <v>0</v>
      </c>
      <c r="AW134" s="48">
        <f t="shared" ca="1" si="271"/>
        <v>0</v>
      </c>
      <c r="AX134" s="48">
        <f t="shared" ca="1" si="271"/>
        <v>0</v>
      </c>
      <c r="AY134" s="48">
        <f t="shared" ca="1" si="271"/>
        <v>0</v>
      </c>
      <c r="AZ134" s="48">
        <f t="shared" ca="1" si="271"/>
        <v>0</v>
      </c>
      <c r="BA134" s="48">
        <f t="shared" ca="1" si="271"/>
        <v>0</v>
      </c>
      <c r="BB134" s="48">
        <f t="shared" ca="1" si="271"/>
        <v>0</v>
      </c>
      <c r="BC134" s="48">
        <f t="shared" ca="1" si="271"/>
        <v>0</v>
      </c>
      <c r="BD134" s="48">
        <f t="shared" ca="1" si="271"/>
        <v>0</v>
      </c>
    </row>
    <row r="135" spans="1:56" x14ac:dyDescent="0.25">
      <c r="A135">
        <v>133</v>
      </c>
      <c r="B135" s="69">
        <f t="shared" ca="1" si="265"/>
        <v>7</v>
      </c>
      <c r="C135" s="70">
        <f t="shared" ca="1" si="262"/>
        <v>42854</v>
      </c>
      <c r="D1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5" s="48">
        <f t="shared" ref="E135:AJ135" ca="1" si="272">MAX(0,D135-(IF(SamplesOrEstimateFlag = "Data", INDEX(Samples,RANDBETWEEN(1, TotalCount), 0), RANDBETWEEN(ThroughputLowEstimate,ThroughputHighEstimate))))</f>
        <v>8</v>
      </c>
      <c r="F135" s="48">
        <f t="shared" ca="1" si="272"/>
        <v>8</v>
      </c>
      <c r="G135" s="48">
        <f t="shared" ca="1" si="272"/>
        <v>6</v>
      </c>
      <c r="H135" s="48">
        <f t="shared" ca="1" si="272"/>
        <v>3</v>
      </c>
      <c r="I135" s="48">
        <f t="shared" ca="1" si="272"/>
        <v>1</v>
      </c>
      <c r="J135" s="48">
        <f t="shared" ca="1" si="272"/>
        <v>1</v>
      </c>
      <c r="K135" s="48">
        <f t="shared" ca="1" si="272"/>
        <v>0</v>
      </c>
      <c r="L135" s="48">
        <f t="shared" ca="1" si="272"/>
        <v>0</v>
      </c>
      <c r="M135" s="48">
        <f t="shared" ca="1" si="272"/>
        <v>0</v>
      </c>
      <c r="N135" s="48">
        <f t="shared" ca="1" si="272"/>
        <v>0</v>
      </c>
      <c r="O135" s="48">
        <f t="shared" ca="1" si="272"/>
        <v>0</v>
      </c>
      <c r="P135" s="48">
        <f t="shared" ca="1" si="272"/>
        <v>0</v>
      </c>
      <c r="Q135" s="48">
        <f t="shared" ca="1" si="272"/>
        <v>0</v>
      </c>
      <c r="R135" s="48">
        <f t="shared" ca="1" si="272"/>
        <v>0</v>
      </c>
      <c r="S135" s="48">
        <f t="shared" ca="1" si="272"/>
        <v>0</v>
      </c>
      <c r="T135" s="48">
        <f t="shared" ca="1" si="272"/>
        <v>0</v>
      </c>
      <c r="U135" s="48">
        <f t="shared" ca="1" si="272"/>
        <v>0</v>
      </c>
      <c r="V135" s="48">
        <f t="shared" ca="1" si="272"/>
        <v>0</v>
      </c>
      <c r="W135" s="48">
        <f t="shared" ca="1" si="272"/>
        <v>0</v>
      </c>
      <c r="X135" s="48">
        <f t="shared" ca="1" si="272"/>
        <v>0</v>
      </c>
      <c r="Y135" s="48">
        <f t="shared" ca="1" si="272"/>
        <v>0</v>
      </c>
      <c r="Z135" s="48">
        <f t="shared" ca="1" si="272"/>
        <v>0</v>
      </c>
      <c r="AA135" s="48">
        <f t="shared" ca="1" si="272"/>
        <v>0</v>
      </c>
      <c r="AB135" s="48">
        <f t="shared" ca="1" si="272"/>
        <v>0</v>
      </c>
      <c r="AC135" s="48">
        <f t="shared" ca="1" si="272"/>
        <v>0</v>
      </c>
      <c r="AD135" s="48">
        <f t="shared" ca="1" si="272"/>
        <v>0</v>
      </c>
      <c r="AE135" s="48">
        <f t="shared" ca="1" si="272"/>
        <v>0</v>
      </c>
      <c r="AF135" s="48">
        <f t="shared" ca="1" si="272"/>
        <v>0</v>
      </c>
      <c r="AG135" s="48">
        <f t="shared" ca="1" si="272"/>
        <v>0</v>
      </c>
      <c r="AH135" s="48">
        <f t="shared" ca="1" si="272"/>
        <v>0</v>
      </c>
      <c r="AI135" s="48">
        <f t="shared" ca="1" si="272"/>
        <v>0</v>
      </c>
      <c r="AJ135" s="48">
        <f t="shared" ca="1" si="272"/>
        <v>0</v>
      </c>
      <c r="AK135" s="48">
        <f t="shared" ref="AK135:BD135" ca="1" si="273">MAX(0,AJ135-(IF(SamplesOrEstimateFlag = "Data", INDEX(Samples,RANDBETWEEN(1, TotalCount), 0), RANDBETWEEN(ThroughputLowEstimate,ThroughputHighEstimate))))</f>
        <v>0</v>
      </c>
      <c r="AL135" s="48">
        <f t="shared" ca="1" si="273"/>
        <v>0</v>
      </c>
      <c r="AM135" s="48">
        <f t="shared" ca="1" si="273"/>
        <v>0</v>
      </c>
      <c r="AN135" s="48">
        <f t="shared" ca="1" si="273"/>
        <v>0</v>
      </c>
      <c r="AO135" s="48">
        <f t="shared" ca="1" si="273"/>
        <v>0</v>
      </c>
      <c r="AP135" s="48">
        <f t="shared" ca="1" si="273"/>
        <v>0</v>
      </c>
      <c r="AQ135" s="48">
        <f t="shared" ca="1" si="273"/>
        <v>0</v>
      </c>
      <c r="AR135" s="48">
        <f t="shared" ca="1" si="273"/>
        <v>0</v>
      </c>
      <c r="AS135" s="48">
        <f t="shared" ca="1" si="273"/>
        <v>0</v>
      </c>
      <c r="AT135" s="48">
        <f t="shared" ca="1" si="273"/>
        <v>0</v>
      </c>
      <c r="AU135" s="48">
        <f t="shared" ca="1" si="273"/>
        <v>0</v>
      </c>
      <c r="AV135" s="48">
        <f t="shared" ca="1" si="273"/>
        <v>0</v>
      </c>
      <c r="AW135" s="48">
        <f t="shared" ca="1" si="273"/>
        <v>0</v>
      </c>
      <c r="AX135" s="48">
        <f t="shared" ca="1" si="273"/>
        <v>0</v>
      </c>
      <c r="AY135" s="48">
        <f t="shared" ca="1" si="273"/>
        <v>0</v>
      </c>
      <c r="AZ135" s="48">
        <f t="shared" ca="1" si="273"/>
        <v>0</v>
      </c>
      <c r="BA135" s="48">
        <f t="shared" ca="1" si="273"/>
        <v>0</v>
      </c>
      <c r="BB135" s="48">
        <f t="shared" ca="1" si="273"/>
        <v>0</v>
      </c>
      <c r="BC135" s="48">
        <f t="shared" ca="1" si="273"/>
        <v>0</v>
      </c>
      <c r="BD135" s="48">
        <f t="shared" ca="1" si="273"/>
        <v>0</v>
      </c>
    </row>
    <row r="136" spans="1:56" x14ac:dyDescent="0.25">
      <c r="A136">
        <v>134</v>
      </c>
      <c r="B136" s="69">
        <f t="shared" ca="1" si="265"/>
        <v>8</v>
      </c>
      <c r="C136" s="70">
        <f t="shared" ca="1" si="262"/>
        <v>42861</v>
      </c>
      <c r="D1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6" s="48">
        <f t="shared" ref="E136:AJ136" ca="1" si="274">MAX(0,D136-(IF(SamplesOrEstimateFlag = "Data", INDEX(Samples,RANDBETWEEN(1, TotalCount), 0), RANDBETWEEN(ThroughputLowEstimate,ThroughputHighEstimate))))</f>
        <v>13</v>
      </c>
      <c r="F136" s="48">
        <f t="shared" ca="1" si="274"/>
        <v>11</v>
      </c>
      <c r="G136" s="48">
        <f t="shared" ca="1" si="274"/>
        <v>9</v>
      </c>
      <c r="H136" s="48">
        <f t="shared" ca="1" si="274"/>
        <v>9</v>
      </c>
      <c r="I136" s="48">
        <f t="shared" ca="1" si="274"/>
        <v>6</v>
      </c>
      <c r="J136" s="48">
        <f t="shared" ca="1" si="274"/>
        <v>4</v>
      </c>
      <c r="K136" s="48">
        <f t="shared" ca="1" si="274"/>
        <v>2</v>
      </c>
      <c r="L136" s="48">
        <f t="shared" ca="1" si="274"/>
        <v>0</v>
      </c>
      <c r="M136" s="48">
        <f t="shared" ca="1" si="274"/>
        <v>0</v>
      </c>
      <c r="N136" s="48">
        <f t="shared" ca="1" si="274"/>
        <v>0</v>
      </c>
      <c r="O136" s="48">
        <f t="shared" ca="1" si="274"/>
        <v>0</v>
      </c>
      <c r="P136" s="48">
        <f t="shared" ca="1" si="274"/>
        <v>0</v>
      </c>
      <c r="Q136" s="48">
        <f t="shared" ca="1" si="274"/>
        <v>0</v>
      </c>
      <c r="R136" s="48">
        <f t="shared" ca="1" si="274"/>
        <v>0</v>
      </c>
      <c r="S136" s="48">
        <f t="shared" ca="1" si="274"/>
        <v>0</v>
      </c>
      <c r="T136" s="48">
        <f t="shared" ca="1" si="274"/>
        <v>0</v>
      </c>
      <c r="U136" s="48">
        <f t="shared" ca="1" si="274"/>
        <v>0</v>
      </c>
      <c r="V136" s="48">
        <f t="shared" ca="1" si="274"/>
        <v>0</v>
      </c>
      <c r="W136" s="48">
        <f t="shared" ca="1" si="274"/>
        <v>0</v>
      </c>
      <c r="X136" s="48">
        <f t="shared" ca="1" si="274"/>
        <v>0</v>
      </c>
      <c r="Y136" s="48">
        <f t="shared" ca="1" si="274"/>
        <v>0</v>
      </c>
      <c r="Z136" s="48">
        <f t="shared" ca="1" si="274"/>
        <v>0</v>
      </c>
      <c r="AA136" s="48">
        <f t="shared" ca="1" si="274"/>
        <v>0</v>
      </c>
      <c r="AB136" s="48">
        <f t="shared" ca="1" si="274"/>
        <v>0</v>
      </c>
      <c r="AC136" s="48">
        <f t="shared" ca="1" si="274"/>
        <v>0</v>
      </c>
      <c r="AD136" s="48">
        <f t="shared" ca="1" si="274"/>
        <v>0</v>
      </c>
      <c r="AE136" s="48">
        <f t="shared" ca="1" si="274"/>
        <v>0</v>
      </c>
      <c r="AF136" s="48">
        <f t="shared" ca="1" si="274"/>
        <v>0</v>
      </c>
      <c r="AG136" s="48">
        <f t="shared" ca="1" si="274"/>
        <v>0</v>
      </c>
      <c r="AH136" s="48">
        <f t="shared" ca="1" si="274"/>
        <v>0</v>
      </c>
      <c r="AI136" s="48">
        <f t="shared" ca="1" si="274"/>
        <v>0</v>
      </c>
      <c r="AJ136" s="48">
        <f t="shared" ca="1" si="274"/>
        <v>0</v>
      </c>
      <c r="AK136" s="48">
        <f t="shared" ref="AK136:BD136" ca="1" si="275">MAX(0,AJ136-(IF(SamplesOrEstimateFlag = "Data", INDEX(Samples,RANDBETWEEN(1, TotalCount), 0), RANDBETWEEN(ThroughputLowEstimate,ThroughputHighEstimate))))</f>
        <v>0</v>
      </c>
      <c r="AL136" s="48">
        <f t="shared" ca="1" si="275"/>
        <v>0</v>
      </c>
      <c r="AM136" s="48">
        <f t="shared" ca="1" si="275"/>
        <v>0</v>
      </c>
      <c r="AN136" s="48">
        <f t="shared" ca="1" si="275"/>
        <v>0</v>
      </c>
      <c r="AO136" s="48">
        <f t="shared" ca="1" si="275"/>
        <v>0</v>
      </c>
      <c r="AP136" s="48">
        <f t="shared" ca="1" si="275"/>
        <v>0</v>
      </c>
      <c r="AQ136" s="48">
        <f t="shared" ca="1" si="275"/>
        <v>0</v>
      </c>
      <c r="AR136" s="48">
        <f t="shared" ca="1" si="275"/>
        <v>0</v>
      </c>
      <c r="AS136" s="48">
        <f t="shared" ca="1" si="275"/>
        <v>0</v>
      </c>
      <c r="AT136" s="48">
        <f t="shared" ca="1" si="275"/>
        <v>0</v>
      </c>
      <c r="AU136" s="48">
        <f t="shared" ca="1" si="275"/>
        <v>0</v>
      </c>
      <c r="AV136" s="48">
        <f t="shared" ca="1" si="275"/>
        <v>0</v>
      </c>
      <c r="AW136" s="48">
        <f t="shared" ca="1" si="275"/>
        <v>0</v>
      </c>
      <c r="AX136" s="48">
        <f t="shared" ca="1" si="275"/>
        <v>0</v>
      </c>
      <c r="AY136" s="48">
        <f t="shared" ca="1" si="275"/>
        <v>0</v>
      </c>
      <c r="AZ136" s="48">
        <f t="shared" ca="1" si="275"/>
        <v>0</v>
      </c>
      <c r="BA136" s="48">
        <f t="shared" ca="1" si="275"/>
        <v>0</v>
      </c>
      <c r="BB136" s="48">
        <f t="shared" ca="1" si="275"/>
        <v>0</v>
      </c>
      <c r="BC136" s="48">
        <f t="shared" ca="1" si="275"/>
        <v>0</v>
      </c>
      <c r="BD136" s="48">
        <f t="shared" ca="1" si="275"/>
        <v>0</v>
      </c>
    </row>
    <row r="137" spans="1:56" x14ac:dyDescent="0.25">
      <c r="A137">
        <v>135</v>
      </c>
      <c r="B137" s="69">
        <f t="shared" ca="1" si="265"/>
        <v>10</v>
      </c>
      <c r="C137" s="70">
        <f t="shared" ca="1" si="262"/>
        <v>42875</v>
      </c>
      <c r="D1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7" s="48">
        <f t="shared" ref="E137:AJ137" ca="1" si="276">MAX(0,D137-(IF(SamplesOrEstimateFlag = "Data", INDEX(Samples,RANDBETWEEN(1, TotalCount), 0), RANDBETWEEN(ThroughputLowEstimate,ThroughputHighEstimate))))</f>
        <v>13</v>
      </c>
      <c r="F137" s="48">
        <f t="shared" ca="1" si="276"/>
        <v>11</v>
      </c>
      <c r="G137" s="48">
        <f t="shared" ca="1" si="276"/>
        <v>11</v>
      </c>
      <c r="H137" s="48">
        <f t="shared" ca="1" si="276"/>
        <v>11</v>
      </c>
      <c r="I137" s="48">
        <f t="shared" ca="1" si="276"/>
        <v>11</v>
      </c>
      <c r="J137" s="48">
        <f t="shared" ca="1" si="276"/>
        <v>8</v>
      </c>
      <c r="K137" s="48">
        <f t="shared" ca="1" si="276"/>
        <v>6</v>
      </c>
      <c r="L137" s="48">
        <f t="shared" ca="1" si="276"/>
        <v>3</v>
      </c>
      <c r="M137" s="48">
        <f t="shared" ca="1" si="276"/>
        <v>3</v>
      </c>
      <c r="N137" s="48">
        <f t="shared" ca="1" si="276"/>
        <v>0</v>
      </c>
      <c r="O137" s="48">
        <f t="shared" ca="1" si="276"/>
        <v>0</v>
      </c>
      <c r="P137" s="48">
        <f t="shared" ca="1" si="276"/>
        <v>0</v>
      </c>
      <c r="Q137" s="48">
        <f t="shared" ca="1" si="276"/>
        <v>0</v>
      </c>
      <c r="R137" s="48">
        <f t="shared" ca="1" si="276"/>
        <v>0</v>
      </c>
      <c r="S137" s="48">
        <f t="shared" ca="1" si="276"/>
        <v>0</v>
      </c>
      <c r="T137" s="48">
        <f t="shared" ca="1" si="276"/>
        <v>0</v>
      </c>
      <c r="U137" s="48">
        <f t="shared" ca="1" si="276"/>
        <v>0</v>
      </c>
      <c r="V137" s="48">
        <f t="shared" ca="1" si="276"/>
        <v>0</v>
      </c>
      <c r="W137" s="48">
        <f t="shared" ca="1" si="276"/>
        <v>0</v>
      </c>
      <c r="X137" s="48">
        <f t="shared" ca="1" si="276"/>
        <v>0</v>
      </c>
      <c r="Y137" s="48">
        <f t="shared" ca="1" si="276"/>
        <v>0</v>
      </c>
      <c r="Z137" s="48">
        <f t="shared" ca="1" si="276"/>
        <v>0</v>
      </c>
      <c r="AA137" s="48">
        <f t="shared" ca="1" si="276"/>
        <v>0</v>
      </c>
      <c r="AB137" s="48">
        <f t="shared" ca="1" si="276"/>
        <v>0</v>
      </c>
      <c r="AC137" s="48">
        <f t="shared" ca="1" si="276"/>
        <v>0</v>
      </c>
      <c r="AD137" s="48">
        <f t="shared" ca="1" si="276"/>
        <v>0</v>
      </c>
      <c r="AE137" s="48">
        <f t="shared" ca="1" si="276"/>
        <v>0</v>
      </c>
      <c r="AF137" s="48">
        <f t="shared" ca="1" si="276"/>
        <v>0</v>
      </c>
      <c r="AG137" s="48">
        <f t="shared" ca="1" si="276"/>
        <v>0</v>
      </c>
      <c r="AH137" s="48">
        <f t="shared" ca="1" si="276"/>
        <v>0</v>
      </c>
      <c r="AI137" s="48">
        <f t="shared" ca="1" si="276"/>
        <v>0</v>
      </c>
      <c r="AJ137" s="48">
        <f t="shared" ca="1" si="276"/>
        <v>0</v>
      </c>
      <c r="AK137" s="48">
        <f t="shared" ref="AK137:BD137" ca="1" si="277">MAX(0,AJ137-(IF(SamplesOrEstimateFlag = "Data", INDEX(Samples,RANDBETWEEN(1, TotalCount), 0), RANDBETWEEN(ThroughputLowEstimate,ThroughputHighEstimate))))</f>
        <v>0</v>
      </c>
      <c r="AL137" s="48">
        <f t="shared" ca="1" si="277"/>
        <v>0</v>
      </c>
      <c r="AM137" s="48">
        <f t="shared" ca="1" si="277"/>
        <v>0</v>
      </c>
      <c r="AN137" s="48">
        <f t="shared" ca="1" si="277"/>
        <v>0</v>
      </c>
      <c r="AO137" s="48">
        <f t="shared" ca="1" si="277"/>
        <v>0</v>
      </c>
      <c r="AP137" s="48">
        <f t="shared" ca="1" si="277"/>
        <v>0</v>
      </c>
      <c r="AQ137" s="48">
        <f t="shared" ca="1" si="277"/>
        <v>0</v>
      </c>
      <c r="AR137" s="48">
        <f t="shared" ca="1" si="277"/>
        <v>0</v>
      </c>
      <c r="AS137" s="48">
        <f t="shared" ca="1" si="277"/>
        <v>0</v>
      </c>
      <c r="AT137" s="48">
        <f t="shared" ca="1" si="277"/>
        <v>0</v>
      </c>
      <c r="AU137" s="48">
        <f t="shared" ca="1" si="277"/>
        <v>0</v>
      </c>
      <c r="AV137" s="48">
        <f t="shared" ca="1" si="277"/>
        <v>0</v>
      </c>
      <c r="AW137" s="48">
        <f t="shared" ca="1" si="277"/>
        <v>0</v>
      </c>
      <c r="AX137" s="48">
        <f t="shared" ca="1" si="277"/>
        <v>0</v>
      </c>
      <c r="AY137" s="48">
        <f t="shared" ca="1" si="277"/>
        <v>0</v>
      </c>
      <c r="AZ137" s="48">
        <f t="shared" ca="1" si="277"/>
        <v>0</v>
      </c>
      <c r="BA137" s="48">
        <f t="shared" ca="1" si="277"/>
        <v>0</v>
      </c>
      <c r="BB137" s="48">
        <f t="shared" ca="1" si="277"/>
        <v>0</v>
      </c>
      <c r="BC137" s="48">
        <f t="shared" ca="1" si="277"/>
        <v>0</v>
      </c>
      <c r="BD137" s="48">
        <f t="shared" ca="1" si="277"/>
        <v>0</v>
      </c>
    </row>
    <row r="138" spans="1:56" x14ac:dyDescent="0.25">
      <c r="A138">
        <v>136</v>
      </c>
      <c r="B138" s="69">
        <f t="shared" ca="1" si="265"/>
        <v>7</v>
      </c>
      <c r="C138" s="70">
        <f t="shared" ca="1" si="262"/>
        <v>42854</v>
      </c>
      <c r="D1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38" s="48">
        <f t="shared" ref="E138:AJ138" ca="1" si="278">MAX(0,D138-(IF(SamplesOrEstimateFlag = "Data", INDEX(Samples,RANDBETWEEN(1, TotalCount), 0), RANDBETWEEN(ThroughputLowEstimate,ThroughputHighEstimate))))</f>
        <v>12</v>
      </c>
      <c r="F138" s="48">
        <f t="shared" ca="1" si="278"/>
        <v>9</v>
      </c>
      <c r="G138" s="48">
        <f t="shared" ca="1" si="278"/>
        <v>9</v>
      </c>
      <c r="H138" s="48">
        <f t="shared" ca="1" si="278"/>
        <v>6</v>
      </c>
      <c r="I138" s="48">
        <f t="shared" ca="1" si="278"/>
        <v>4</v>
      </c>
      <c r="J138" s="48">
        <f t="shared" ca="1" si="278"/>
        <v>2</v>
      </c>
      <c r="K138" s="48">
        <f t="shared" ca="1" si="278"/>
        <v>0</v>
      </c>
      <c r="L138" s="48">
        <f t="shared" ca="1" si="278"/>
        <v>0</v>
      </c>
      <c r="M138" s="48">
        <f t="shared" ca="1" si="278"/>
        <v>0</v>
      </c>
      <c r="N138" s="48">
        <f t="shared" ca="1" si="278"/>
        <v>0</v>
      </c>
      <c r="O138" s="48">
        <f t="shared" ca="1" si="278"/>
        <v>0</v>
      </c>
      <c r="P138" s="48">
        <f t="shared" ca="1" si="278"/>
        <v>0</v>
      </c>
      <c r="Q138" s="48">
        <f t="shared" ca="1" si="278"/>
        <v>0</v>
      </c>
      <c r="R138" s="48">
        <f t="shared" ca="1" si="278"/>
        <v>0</v>
      </c>
      <c r="S138" s="48">
        <f t="shared" ca="1" si="278"/>
        <v>0</v>
      </c>
      <c r="T138" s="48">
        <f t="shared" ca="1" si="278"/>
        <v>0</v>
      </c>
      <c r="U138" s="48">
        <f t="shared" ca="1" si="278"/>
        <v>0</v>
      </c>
      <c r="V138" s="48">
        <f t="shared" ca="1" si="278"/>
        <v>0</v>
      </c>
      <c r="W138" s="48">
        <f t="shared" ca="1" si="278"/>
        <v>0</v>
      </c>
      <c r="X138" s="48">
        <f t="shared" ca="1" si="278"/>
        <v>0</v>
      </c>
      <c r="Y138" s="48">
        <f t="shared" ca="1" si="278"/>
        <v>0</v>
      </c>
      <c r="Z138" s="48">
        <f t="shared" ca="1" si="278"/>
        <v>0</v>
      </c>
      <c r="AA138" s="48">
        <f t="shared" ca="1" si="278"/>
        <v>0</v>
      </c>
      <c r="AB138" s="48">
        <f t="shared" ca="1" si="278"/>
        <v>0</v>
      </c>
      <c r="AC138" s="48">
        <f t="shared" ca="1" si="278"/>
        <v>0</v>
      </c>
      <c r="AD138" s="48">
        <f t="shared" ca="1" si="278"/>
        <v>0</v>
      </c>
      <c r="AE138" s="48">
        <f t="shared" ca="1" si="278"/>
        <v>0</v>
      </c>
      <c r="AF138" s="48">
        <f t="shared" ca="1" si="278"/>
        <v>0</v>
      </c>
      <c r="AG138" s="48">
        <f t="shared" ca="1" si="278"/>
        <v>0</v>
      </c>
      <c r="AH138" s="48">
        <f t="shared" ca="1" si="278"/>
        <v>0</v>
      </c>
      <c r="AI138" s="48">
        <f t="shared" ca="1" si="278"/>
        <v>0</v>
      </c>
      <c r="AJ138" s="48">
        <f t="shared" ca="1" si="278"/>
        <v>0</v>
      </c>
      <c r="AK138" s="48">
        <f t="shared" ref="AK138:BD138" ca="1" si="279">MAX(0,AJ138-(IF(SamplesOrEstimateFlag = "Data", INDEX(Samples,RANDBETWEEN(1, TotalCount), 0), RANDBETWEEN(ThroughputLowEstimate,ThroughputHighEstimate))))</f>
        <v>0</v>
      </c>
      <c r="AL138" s="48">
        <f t="shared" ca="1" si="279"/>
        <v>0</v>
      </c>
      <c r="AM138" s="48">
        <f t="shared" ca="1" si="279"/>
        <v>0</v>
      </c>
      <c r="AN138" s="48">
        <f t="shared" ca="1" si="279"/>
        <v>0</v>
      </c>
      <c r="AO138" s="48">
        <f t="shared" ca="1" si="279"/>
        <v>0</v>
      </c>
      <c r="AP138" s="48">
        <f t="shared" ca="1" si="279"/>
        <v>0</v>
      </c>
      <c r="AQ138" s="48">
        <f t="shared" ca="1" si="279"/>
        <v>0</v>
      </c>
      <c r="AR138" s="48">
        <f t="shared" ca="1" si="279"/>
        <v>0</v>
      </c>
      <c r="AS138" s="48">
        <f t="shared" ca="1" si="279"/>
        <v>0</v>
      </c>
      <c r="AT138" s="48">
        <f t="shared" ca="1" si="279"/>
        <v>0</v>
      </c>
      <c r="AU138" s="48">
        <f t="shared" ca="1" si="279"/>
        <v>0</v>
      </c>
      <c r="AV138" s="48">
        <f t="shared" ca="1" si="279"/>
        <v>0</v>
      </c>
      <c r="AW138" s="48">
        <f t="shared" ca="1" si="279"/>
        <v>0</v>
      </c>
      <c r="AX138" s="48">
        <f t="shared" ca="1" si="279"/>
        <v>0</v>
      </c>
      <c r="AY138" s="48">
        <f t="shared" ca="1" si="279"/>
        <v>0</v>
      </c>
      <c r="AZ138" s="48">
        <f t="shared" ca="1" si="279"/>
        <v>0</v>
      </c>
      <c r="BA138" s="48">
        <f t="shared" ca="1" si="279"/>
        <v>0</v>
      </c>
      <c r="BB138" s="48">
        <f t="shared" ca="1" si="279"/>
        <v>0</v>
      </c>
      <c r="BC138" s="48">
        <f t="shared" ca="1" si="279"/>
        <v>0</v>
      </c>
      <c r="BD138" s="48">
        <f t="shared" ca="1" si="279"/>
        <v>0</v>
      </c>
    </row>
    <row r="139" spans="1:56" x14ac:dyDescent="0.25">
      <c r="A139">
        <v>137</v>
      </c>
      <c r="B139" s="69">
        <f t="shared" ca="1" si="265"/>
        <v>9</v>
      </c>
      <c r="C139" s="70">
        <f t="shared" ca="1" si="262"/>
        <v>42868</v>
      </c>
      <c r="D1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9" s="48">
        <f t="shared" ref="E139:AJ139" ca="1" si="280">MAX(0,D139-(IF(SamplesOrEstimateFlag = "Data", INDEX(Samples,RANDBETWEEN(1, TotalCount), 0), RANDBETWEEN(ThroughputLowEstimate,ThroughputHighEstimate))))</f>
        <v>15</v>
      </c>
      <c r="F139" s="48">
        <f t="shared" ca="1" si="280"/>
        <v>12</v>
      </c>
      <c r="G139" s="48">
        <f t="shared" ca="1" si="280"/>
        <v>9</v>
      </c>
      <c r="H139" s="48">
        <f t="shared" ca="1" si="280"/>
        <v>7</v>
      </c>
      <c r="I139" s="48">
        <f t="shared" ca="1" si="280"/>
        <v>7</v>
      </c>
      <c r="J139" s="48">
        <f t="shared" ca="1" si="280"/>
        <v>4</v>
      </c>
      <c r="K139" s="48">
        <f t="shared" ca="1" si="280"/>
        <v>4</v>
      </c>
      <c r="L139" s="48">
        <f t="shared" ca="1" si="280"/>
        <v>2</v>
      </c>
      <c r="M139" s="48">
        <f t="shared" ca="1" si="280"/>
        <v>0</v>
      </c>
      <c r="N139" s="48">
        <f t="shared" ca="1" si="280"/>
        <v>0</v>
      </c>
      <c r="O139" s="48">
        <f t="shared" ca="1" si="280"/>
        <v>0</v>
      </c>
      <c r="P139" s="48">
        <f t="shared" ca="1" si="280"/>
        <v>0</v>
      </c>
      <c r="Q139" s="48">
        <f t="shared" ca="1" si="280"/>
        <v>0</v>
      </c>
      <c r="R139" s="48">
        <f t="shared" ca="1" si="280"/>
        <v>0</v>
      </c>
      <c r="S139" s="48">
        <f t="shared" ca="1" si="280"/>
        <v>0</v>
      </c>
      <c r="T139" s="48">
        <f t="shared" ca="1" si="280"/>
        <v>0</v>
      </c>
      <c r="U139" s="48">
        <f t="shared" ca="1" si="280"/>
        <v>0</v>
      </c>
      <c r="V139" s="48">
        <f t="shared" ca="1" si="280"/>
        <v>0</v>
      </c>
      <c r="W139" s="48">
        <f t="shared" ca="1" si="280"/>
        <v>0</v>
      </c>
      <c r="X139" s="48">
        <f t="shared" ca="1" si="280"/>
        <v>0</v>
      </c>
      <c r="Y139" s="48">
        <f t="shared" ca="1" si="280"/>
        <v>0</v>
      </c>
      <c r="Z139" s="48">
        <f t="shared" ca="1" si="280"/>
        <v>0</v>
      </c>
      <c r="AA139" s="48">
        <f t="shared" ca="1" si="280"/>
        <v>0</v>
      </c>
      <c r="AB139" s="48">
        <f t="shared" ca="1" si="280"/>
        <v>0</v>
      </c>
      <c r="AC139" s="48">
        <f t="shared" ca="1" si="280"/>
        <v>0</v>
      </c>
      <c r="AD139" s="48">
        <f t="shared" ca="1" si="280"/>
        <v>0</v>
      </c>
      <c r="AE139" s="48">
        <f t="shared" ca="1" si="280"/>
        <v>0</v>
      </c>
      <c r="AF139" s="48">
        <f t="shared" ca="1" si="280"/>
        <v>0</v>
      </c>
      <c r="AG139" s="48">
        <f t="shared" ca="1" si="280"/>
        <v>0</v>
      </c>
      <c r="AH139" s="48">
        <f t="shared" ca="1" si="280"/>
        <v>0</v>
      </c>
      <c r="AI139" s="48">
        <f t="shared" ca="1" si="280"/>
        <v>0</v>
      </c>
      <c r="AJ139" s="48">
        <f t="shared" ca="1" si="280"/>
        <v>0</v>
      </c>
      <c r="AK139" s="48">
        <f t="shared" ref="AK139:BD139" ca="1" si="281">MAX(0,AJ139-(IF(SamplesOrEstimateFlag = "Data", INDEX(Samples,RANDBETWEEN(1, TotalCount), 0), RANDBETWEEN(ThroughputLowEstimate,ThroughputHighEstimate))))</f>
        <v>0</v>
      </c>
      <c r="AL139" s="48">
        <f t="shared" ca="1" si="281"/>
        <v>0</v>
      </c>
      <c r="AM139" s="48">
        <f t="shared" ca="1" si="281"/>
        <v>0</v>
      </c>
      <c r="AN139" s="48">
        <f t="shared" ca="1" si="281"/>
        <v>0</v>
      </c>
      <c r="AO139" s="48">
        <f t="shared" ca="1" si="281"/>
        <v>0</v>
      </c>
      <c r="AP139" s="48">
        <f t="shared" ca="1" si="281"/>
        <v>0</v>
      </c>
      <c r="AQ139" s="48">
        <f t="shared" ca="1" si="281"/>
        <v>0</v>
      </c>
      <c r="AR139" s="48">
        <f t="shared" ca="1" si="281"/>
        <v>0</v>
      </c>
      <c r="AS139" s="48">
        <f t="shared" ca="1" si="281"/>
        <v>0</v>
      </c>
      <c r="AT139" s="48">
        <f t="shared" ca="1" si="281"/>
        <v>0</v>
      </c>
      <c r="AU139" s="48">
        <f t="shared" ca="1" si="281"/>
        <v>0</v>
      </c>
      <c r="AV139" s="48">
        <f t="shared" ca="1" si="281"/>
        <v>0</v>
      </c>
      <c r="AW139" s="48">
        <f t="shared" ca="1" si="281"/>
        <v>0</v>
      </c>
      <c r="AX139" s="48">
        <f t="shared" ca="1" si="281"/>
        <v>0</v>
      </c>
      <c r="AY139" s="48">
        <f t="shared" ca="1" si="281"/>
        <v>0</v>
      </c>
      <c r="AZ139" s="48">
        <f t="shared" ca="1" si="281"/>
        <v>0</v>
      </c>
      <c r="BA139" s="48">
        <f t="shared" ca="1" si="281"/>
        <v>0</v>
      </c>
      <c r="BB139" s="48">
        <f t="shared" ca="1" si="281"/>
        <v>0</v>
      </c>
      <c r="BC139" s="48">
        <f t="shared" ca="1" si="281"/>
        <v>0</v>
      </c>
      <c r="BD139" s="48">
        <f t="shared" ca="1" si="281"/>
        <v>0</v>
      </c>
    </row>
    <row r="140" spans="1:56" x14ac:dyDescent="0.25">
      <c r="A140">
        <v>138</v>
      </c>
      <c r="B140" s="69">
        <f t="shared" ca="1" si="265"/>
        <v>11</v>
      </c>
      <c r="C140" s="70">
        <f t="shared" ca="1" si="262"/>
        <v>42882</v>
      </c>
      <c r="D1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0" s="48">
        <f t="shared" ref="E140:AJ140" ca="1" si="282">MAX(0,D140-(IF(SamplesOrEstimateFlag = "Data", INDEX(Samples,RANDBETWEEN(1, TotalCount), 0), RANDBETWEEN(ThroughputLowEstimate,ThroughputHighEstimate))))</f>
        <v>15</v>
      </c>
      <c r="F140" s="48">
        <f t="shared" ca="1" si="282"/>
        <v>15</v>
      </c>
      <c r="G140" s="48">
        <f t="shared" ca="1" si="282"/>
        <v>13</v>
      </c>
      <c r="H140" s="48">
        <f t="shared" ca="1" si="282"/>
        <v>10</v>
      </c>
      <c r="I140" s="48">
        <f t="shared" ca="1" si="282"/>
        <v>10</v>
      </c>
      <c r="J140" s="48">
        <f t="shared" ca="1" si="282"/>
        <v>8</v>
      </c>
      <c r="K140" s="48">
        <f t="shared" ca="1" si="282"/>
        <v>6</v>
      </c>
      <c r="L140" s="48">
        <f t="shared" ca="1" si="282"/>
        <v>4</v>
      </c>
      <c r="M140" s="48">
        <f t="shared" ca="1" si="282"/>
        <v>4</v>
      </c>
      <c r="N140" s="48">
        <f t="shared" ca="1" si="282"/>
        <v>1</v>
      </c>
      <c r="O140" s="48">
        <f t="shared" ca="1" si="282"/>
        <v>0</v>
      </c>
      <c r="P140" s="48">
        <f t="shared" ca="1" si="282"/>
        <v>0</v>
      </c>
      <c r="Q140" s="48">
        <f t="shared" ca="1" si="282"/>
        <v>0</v>
      </c>
      <c r="R140" s="48">
        <f t="shared" ca="1" si="282"/>
        <v>0</v>
      </c>
      <c r="S140" s="48">
        <f t="shared" ca="1" si="282"/>
        <v>0</v>
      </c>
      <c r="T140" s="48">
        <f t="shared" ca="1" si="282"/>
        <v>0</v>
      </c>
      <c r="U140" s="48">
        <f t="shared" ca="1" si="282"/>
        <v>0</v>
      </c>
      <c r="V140" s="48">
        <f t="shared" ca="1" si="282"/>
        <v>0</v>
      </c>
      <c r="W140" s="48">
        <f t="shared" ca="1" si="282"/>
        <v>0</v>
      </c>
      <c r="X140" s="48">
        <f t="shared" ca="1" si="282"/>
        <v>0</v>
      </c>
      <c r="Y140" s="48">
        <f t="shared" ca="1" si="282"/>
        <v>0</v>
      </c>
      <c r="Z140" s="48">
        <f t="shared" ca="1" si="282"/>
        <v>0</v>
      </c>
      <c r="AA140" s="48">
        <f t="shared" ca="1" si="282"/>
        <v>0</v>
      </c>
      <c r="AB140" s="48">
        <f t="shared" ca="1" si="282"/>
        <v>0</v>
      </c>
      <c r="AC140" s="48">
        <f t="shared" ca="1" si="282"/>
        <v>0</v>
      </c>
      <c r="AD140" s="48">
        <f t="shared" ca="1" si="282"/>
        <v>0</v>
      </c>
      <c r="AE140" s="48">
        <f t="shared" ca="1" si="282"/>
        <v>0</v>
      </c>
      <c r="AF140" s="48">
        <f t="shared" ca="1" si="282"/>
        <v>0</v>
      </c>
      <c r="AG140" s="48">
        <f t="shared" ca="1" si="282"/>
        <v>0</v>
      </c>
      <c r="AH140" s="48">
        <f t="shared" ca="1" si="282"/>
        <v>0</v>
      </c>
      <c r="AI140" s="48">
        <f t="shared" ca="1" si="282"/>
        <v>0</v>
      </c>
      <c r="AJ140" s="48">
        <f t="shared" ca="1" si="282"/>
        <v>0</v>
      </c>
      <c r="AK140" s="48">
        <f t="shared" ref="AK140:BD140" ca="1" si="283">MAX(0,AJ140-(IF(SamplesOrEstimateFlag = "Data", INDEX(Samples,RANDBETWEEN(1, TotalCount), 0), RANDBETWEEN(ThroughputLowEstimate,ThroughputHighEstimate))))</f>
        <v>0</v>
      </c>
      <c r="AL140" s="48">
        <f t="shared" ca="1" si="283"/>
        <v>0</v>
      </c>
      <c r="AM140" s="48">
        <f t="shared" ca="1" si="283"/>
        <v>0</v>
      </c>
      <c r="AN140" s="48">
        <f t="shared" ca="1" si="283"/>
        <v>0</v>
      </c>
      <c r="AO140" s="48">
        <f t="shared" ca="1" si="283"/>
        <v>0</v>
      </c>
      <c r="AP140" s="48">
        <f t="shared" ca="1" si="283"/>
        <v>0</v>
      </c>
      <c r="AQ140" s="48">
        <f t="shared" ca="1" si="283"/>
        <v>0</v>
      </c>
      <c r="AR140" s="48">
        <f t="shared" ca="1" si="283"/>
        <v>0</v>
      </c>
      <c r="AS140" s="48">
        <f t="shared" ca="1" si="283"/>
        <v>0</v>
      </c>
      <c r="AT140" s="48">
        <f t="shared" ca="1" si="283"/>
        <v>0</v>
      </c>
      <c r="AU140" s="48">
        <f t="shared" ca="1" si="283"/>
        <v>0</v>
      </c>
      <c r="AV140" s="48">
        <f t="shared" ca="1" si="283"/>
        <v>0</v>
      </c>
      <c r="AW140" s="48">
        <f t="shared" ca="1" si="283"/>
        <v>0</v>
      </c>
      <c r="AX140" s="48">
        <f t="shared" ca="1" si="283"/>
        <v>0</v>
      </c>
      <c r="AY140" s="48">
        <f t="shared" ca="1" si="283"/>
        <v>0</v>
      </c>
      <c r="AZ140" s="48">
        <f t="shared" ca="1" si="283"/>
        <v>0</v>
      </c>
      <c r="BA140" s="48">
        <f t="shared" ca="1" si="283"/>
        <v>0</v>
      </c>
      <c r="BB140" s="48">
        <f t="shared" ca="1" si="283"/>
        <v>0</v>
      </c>
      <c r="BC140" s="48">
        <f t="shared" ca="1" si="283"/>
        <v>0</v>
      </c>
      <c r="BD140" s="48">
        <f t="shared" ca="1" si="283"/>
        <v>0</v>
      </c>
    </row>
    <row r="141" spans="1:56" x14ac:dyDescent="0.25">
      <c r="A141">
        <v>139</v>
      </c>
      <c r="B141" s="69">
        <f t="shared" ca="1" si="265"/>
        <v>8</v>
      </c>
      <c r="C141" s="70">
        <f t="shared" ca="1" si="262"/>
        <v>42861</v>
      </c>
      <c r="D1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41" s="48">
        <f t="shared" ref="E141:AJ141" ca="1" si="284">MAX(0,D141-(IF(SamplesOrEstimateFlag = "Data", INDEX(Samples,RANDBETWEEN(1, TotalCount), 0), RANDBETWEEN(ThroughputLowEstimate,ThroughputHighEstimate))))</f>
        <v>11</v>
      </c>
      <c r="F141" s="48">
        <f t="shared" ca="1" si="284"/>
        <v>8</v>
      </c>
      <c r="G141" s="48">
        <f t="shared" ca="1" si="284"/>
        <v>5</v>
      </c>
      <c r="H141" s="48">
        <f t="shared" ca="1" si="284"/>
        <v>5</v>
      </c>
      <c r="I141" s="48">
        <f t="shared" ca="1" si="284"/>
        <v>5</v>
      </c>
      <c r="J141" s="48">
        <f t="shared" ca="1" si="284"/>
        <v>2</v>
      </c>
      <c r="K141" s="48">
        <f t="shared" ca="1" si="284"/>
        <v>2</v>
      </c>
      <c r="L141" s="48">
        <f t="shared" ca="1" si="284"/>
        <v>0</v>
      </c>
      <c r="M141" s="48">
        <f t="shared" ca="1" si="284"/>
        <v>0</v>
      </c>
      <c r="N141" s="48">
        <f t="shared" ca="1" si="284"/>
        <v>0</v>
      </c>
      <c r="O141" s="48">
        <f t="shared" ca="1" si="284"/>
        <v>0</v>
      </c>
      <c r="P141" s="48">
        <f t="shared" ca="1" si="284"/>
        <v>0</v>
      </c>
      <c r="Q141" s="48">
        <f t="shared" ca="1" si="284"/>
        <v>0</v>
      </c>
      <c r="R141" s="48">
        <f t="shared" ca="1" si="284"/>
        <v>0</v>
      </c>
      <c r="S141" s="48">
        <f t="shared" ca="1" si="284"/>
        <v>0</v>
      </c>
      <c r="T141" s="48">
        <f t="shared" ca="1" si="284"/>
        <v>0</v>
      </c>
      <c r="U141" s="48">
        <f t="shared" ca="1" si="284"/>
        <v>0</v>
      </c>
      <c r="V141" s="48">
        <f t="shared" ca="1" si="284"/>
        <v>0</v>
      </c>
      <c r="W141" s="48">
        <f t="shared" ca="1" si="284"/>
        <v>0</v>
      </c>
      <c r="X141" s="48">
        <f t="shared" ca="1" si="284"/>
        <v>0</v>
      </c>
      <c r="Y141" s="48">
        <f t="shared" ca="1" si="284"/>
        <v>0</v>
      </c>
      <c r="Z141" s="48">
        <f t="shared" ca="1" si="284"/>
        <v>0</v>
      </c>
      <c r="AA141" s="48">
        <f t="shared" ca="1" si="284"/>
        <v>0</v>
      </c>
      <c r="AB141" s="48">
        <f t="shared" ca="1" si="284"/>
        <v>0</v>
      </c>
      <c r="AC141" s="48">
        <f t="shared" ca="1" si="284"/>
        <v>0</v>
      </c>
      <c r="AD141" s="48">
        <f t="shared" ca="1" si="284"/>
        <v>0</v>
      </c>
      <c r="AE141" s="48">
        <f t="shared" ca="1" si="284"/>
        <v>0</v>
      </c>
      <c r="AF141" s="48">
        <f t="shared" ca="1" si="284"/>
        <v>0</v>
      </c>
      <c r="AG141" s="48">
        <f t="shared" ca="1" si="284"/>
        <v>0</v>
      </c>
      <c r="AH141" s="48">
        <f t="shared" ca="1" si="284"/>
        <v>0</v>
      </c>
      <c r="AI141" s="48">
        <f t="shared" ca="1" si="284"/>
        <v>0</v>
      </c>
      <c r="AJ141" s="48">
        <f t="shared" ca="1" si="284"/>
        <v>0</v>
      </c>
      <c r="AK141" s="48">
        <f t="shared" ref="AK141:BD141" ca="1" si="285">MAX(0,AJ141-(IF(SamplesOrEstimateFlag = "Data", INDEX(Samples,RANDBETWEEN(1, TotalCount), 0), RANDBETWEEN(ThroughputLowEstimate,ThroughputHighEstimate))))</f>
        <v>0</v>
      </c>
      <c r="AL141" s="48">
        <f t="shared" ca="1" si="285"/>
        <v>0</v>
      </c>
      <c r="AM141" s="48">
        <f t="shared" ca="1" si="285"/>
        <v>0</v>
      </c>
      <c r="AN141" s="48">
        <f t="shared" ca="1" si="285"/>
        <v>0</v>
      </c>
      <c r="AO141" s="48">
        <f t="shared" ca="1" si="285"/>
        <v>0</v>
      </c>
      <c r="AP141" s="48">
        <f t="shared" ca="1" si="285"/>
        <v>0</v>
      </c>
      <c r="AQ141" s="48">
        <f t="shared" ca="1" si="285"/>
        <v>0</v>
      </c>
      <c r="AR141" s="48">
        <f t="shared" ca="1" si="285"/>
        <v>0</v>
      </c>
      <c r="AS141" s="48">
        <f t="shared" ca="1" si="285"/>
        <v>0</v>
      </c>
      <c r="AT141" s="48">
        <f t="shared" ca="1" si="285"/>
        <v>0</v>
      </c>
      <c r="AU141" s="48">
        <f t="shared" ca="1" si="285"/>
        <v>0</v>
      </c>
      <c r="AV141" s="48">
        <f t="shared" ca="1" si="285"/>
        <v>0</v>
      </c>
      <c r="AW141" s="48">
        <f t="shared" ca="1" si="285"/>
        <v>0</v>
      </c>
      <c r="AX141" s="48">
        <f t="shared" ca="1" si="285"/>
        <v>0</v>
      </c>
      <c r="AY141" s="48">
        <f t="shared" ca="1" si="285"/>
        <v>0</v>
      </c>
      <c r="AZ141" s="48">
        <f t="shared" ca="1" si="285"/>
        <v>0</v>
      </c>
      <c r="BA141" s="48">
        <f t="shared" ca="1" si="285"/>
        <v>0</v>
      </c>
      <c r="BB141" s="48">
        <f t="shared" ca="1" si="285"/>
        <v>0</v>
      </c>
      <c r="BC141" s="48">
        <f t="shared" ca="1" si="285"/>
        <v>0</v>
      </c>
      <c r="BD141" s="48">
        <f t="shared" ca="1" si="285"/>
        <v>0</v>
      </c>
    </row>
    <row r="142" spans="1:56" x14ac:dyDescent="0.25">
      <c r="A142">
        <v>140</v>
      </c>
      <c r="B142" s="69">
        <f t="shared" ca="1" si="265"/>
        <v>5</v>
      </c>
      <c r="C142" s="70">
        <f t="shared" ca="1" si="262"/>
        <v>42840</v>
      </c>
      <c r="D1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42" s="48">
        <f t="shared" ref="E142:AJ142" ca="1" si="286">MAX(0,D142-(IF(SamplesOrEstimateFlag = "Data", INDEX(Samples,RANDBETWEEN(1, TotalCount), 0), RANDBETWEEN(ThroughputLowEstimate,ThroughputHighEstimate))))</f>
        <v>10</v>
      </c>
      <c r="F142" s="48">
        <f t="shared" ca="1" si="286"/>
        <v>7</v>
      </c>
      <c r="G142" s="48">
        <f t="shared" ca="1" si="286"/>
        <v>4</v>
      </c>
      <c r="H142" s="48">
        <f t="shared" ca="1" si="286"/>
        <v>1</v>
      </c>
      <c r="I142" s="48">
        <f t="shared" ca="1" si="286"/>
        <v>0</v>
      </c>
      <c r="J142" s="48">
        <f t="shared" ca="1" si="286"/>
        <v>0</v>
      </c>
      <c r="K142" s="48">
        <f t="shared" ca="1" si="286"/>
        <v>0</v>
      </c>
      <c r="L142" s="48">
        <f t="shared" ca="1" si="286"/>
        <v>0</v>
      </c>
      <c r="M142" s="48">
        <f t="shared" ca="1" si="286"/>
        <v>0</v>
      </c>
      <c r="N142" s="48">
        <f t="shared" ca="1" si="286"/>
        <v>0</v>
      </c>
      <c r="O142" s="48">
        <f t="shared" ca="1" si="286"/>
        <v>0</v>
      </c>
      <c r="P142" s="48">
        <f t="shared" ca="1" si="286"/>
        <v>0</v>
      </c>
      <c r="Q142" s="48">
        <f t="shared" ca="1" si="286"/>
        <v>0</v>
      </c>
      <c r="R142" s="48">
        <f t="shared" ca="1" si="286"/>
        <v>0</v>
      </c>
      <c r="S142" s="48">
        <f t="shared" ca="1" si="286"/>
        <v>0</v>
      </c>
      <c r="T142" s="48">
        <f t="shared" ca="1" si="286"/>
        <v>0</v>
      </c>
      <c r="U142" s="48">
        <f t="shared" ca="1" si="286"/>
        <v>0</v>
      </c>
      <c r="V142" s="48">
        <f t="shared" ca="1" si="286"/>
        <v>0</v>
      </c>
      <c r="W142" s="48">
        <f t="shared" ca="1" si="286"/>
        <v>0</v>
      </c>
      <c r="X142" s="48">
        <f t="shared" ca="1" si="286"/>
        <v>0</v>
      </c>
      <c r="Y142" s="48">
        <f t="shared" ca="1" si="286"/>
        <v>0</v>
      </c>
      <c r="Z142" s="48">
        <f t="shared" ca="1" si="286"/>
        <v>0</v>
      </c>
      <c r="AA142" s="48">
        <f t="shared" ca="1" si="286"/>
        <v>0</v>
      </c>
      <c r="AB142" s="48">
        <f t="shared" ca="1" si="286"/>
        <v>0</v>
      </c>
      <c r="AC142" s="48">
        <f t="shared" ca="1" si="286"/>
        <v>0</v>
      </c>
      <c r="AD142" s="48">
        <f t="shared" ca="1" si="286"/>
        <v>0</v>
      </c>
      <c r="AE142" s="48">
        <f t="shared" ca="1" si="286"/>
        <v>0</v>
      </c>
      <c r="AF142" s="48">
        <f t="shared" ca="1" si="286"/>
        <v>0</v>
      </c>
      <c r="AG142" s="48">
        <f t="shared" ca="1" si="286"/>
        <v>0</v>
      </c>
      <c r="AH142" s="48">
        <f t="shared" ca="1" si="286"/>
        <v>0</v>
      </c>
      <c r="AI142" s="48">
        <f t="shared" ca="1" si="286"/>
        <v>0</v>
      </c>
      <c r="AJ142" s="48">
        <f t="shared" ca="1" si="286"/>
        <v>0</v>
      </c>
      <c r="AK142" s="48">
        <f t="shared" ref="AK142:BD142" ca="1" si="287">MAX(0,AJ142-(IF(SamplesOrEstimateFlag = "Data", INDEX(Samples,RANDBETWEEN(1, TotalCount), 0), RANDBETWEEN(ThroughputLowEstimate,ThroughputHighEstimate))))</f>
        <v>0</v>
      </c>
      <c r="AL142" s="48">
        <f t="shared" ca="1" si="287"/>
        <v>0</v>
      </c>
      <c r="AM142" s="48">
        <f t="shared" ca="1" si="287"/>
        <v>0</v>
      </c>
      <c r="AN142" s="48">
        <f t="shared" ca="1" si="287"/>
        <v>0</v>
      </c>
      <c r="AO142" s="48">
        <f t="shared" ca="1" si="287"/>
        <v>0</v>
      </c>
      <c r="AP142" s="48">
        <f t="shared" ca="1" si="287"/>
        <v>0</v>
      </c>
      <c r="AQ142" s="48">
        <f t="shared" ca="1" si="287"/>
        <v>0</v>
      </c>
      <c r="AR142" s="48">
        <f t="shared" ca="1" si="287"/>
        <v>0</v>
      </c>
      <c r="AS142" s="48">
        <f t="shared" ca="1" si="287"/>
        <v>0</v>
      </c>
      <c r="AT142" s="48">
        <f t="shared" ca="1" si="287"/>
        <v>0</v>
      </c>
      <c r="AU142" s="48">
        <f t="shared" ca="1" si="287"/>
        <v>0</v>
      </c>
      <c r="AV142" s="48">
        <f t="shared" ca="1" si="287"/>
        <v>0</v>
      </c>
      <c r="AW142" s="48">
        <f t="shared" ca="1" si="287"/>
        <v>0</v>
      </c>
      <c r="AX142" s="48">
        <f t="shared" ca="1" si="287"/>
        <v>0</v>
      </c>
      <c r="AY142" s="48">
        <f t="shared" ca="1" si="287"/>
        <v>0</v>
      </c>
      <c r="AZ142" s="48">
        <f t="shared" ca="1" si="287"/>
        <v>0</v>
      </c>
      <c r="BA142" s="48">
        <f t="shared" ca="1" si="287"/>
        <v>0</v>
      </c>
      <c r="BB142" s="48">
        <f t="shared" ca="1" si="287"/>
        <v>0</v>
      </c>
      <c r="BC142" s="48">
        <f t="shared" ca="1" si="287"/>
        <v>0</v>
      </c>
      <c r="BD142" s="48">
        <f t="shared" ca="1" si="287"/>
        <v>0</v>
      </c>
    </row>
    <row r="143" spans="1:56" x14ac:dyDescent="0.25">
      <c r="A143">
        <v>141</v>
      </c>
      <c r="B143" s="69">
        <f t="shared" ca="1" si="265"/>
        <v>7</v>
      </c>
      <c r="C143" s="70">
        <f t="shared" ca="1" si="262"/>
        <v>42854</v>
      </c>
      <c r="D1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3" s="48">
        <f t="shared" ref="E143:AJ143" ca="1" si="288">MAX(0,D143-(IF(SamplesOrEstimateFlag = "Data", INDEX(Samples,RANDBETWEEN(1, TotalCount), 0), RANDBETWEEN(ThroughputLowEstimate,ThroughputHighEstimate))))</f>
        <v>11</v>
      </c>
      <c r="F143" s="48">
        <f t="shared" ca="1" si="288"/>
        <v>8</v>
      </c>
      <c r="G143" s="48">
        <f t="shared" ca="1" si="288"/>
        <v>5</v>
      </c>
      <c r="H143" s="48">
        <f t="shared" ca="1" si="288"/>
        <v>3</v>
      </c>
      <c r="I143" s="48">
        <f t="shared" ca="1" si="288"/>
        <v>3</v>
      </c>
      <c r="J143" s="48">
        <f t="shared" ca="1" si="288"/>
        <v>1</v>
      </c>
      <c r="K143" s="48">
        <f t="shared" ca="1" si="288"/>
        <v>0</v>
      </c>
      <c r="L143" s="48">
        <f t="shared" ca="1" si="288"/>
        <v>0</v>
      </c>
      <c r="M143" s="48">
        <f t="shared" ca="1" si="288"/>
        <v>0</v>
      </c>
      <c r="N143" s="48">
        <f t="shared" ca="1" si="288"/>
        <v>0</v>
      </c>
      <c r="O143" s="48">
        <f t="shared" ca="1" si="288"/>
        <v>0</v>
      </c>
      <c r="P143" s="48">
        <f t="shared" ca="1" si="288"/>
        <v>0</v>
      </c>
      <c r="Q143" s="48">
        <f t="shared" ca="1" si="288"/>
        <v>0</v>
      </c>
      <c r="R143" s="48">
        <f t="shared" ca="1" si="288"/>
        <v>0</v>
      </c>
      <c r="S143" s="48">
        <f t="shared" ca="1" si="288"/>
        <v>0</v>
      </c>
      <c r="T143" s="48">
        <f t="shared" ca="1" si="288"/>
        <v>0</v>
      </c>
      <c r="U143" s="48">
        <f t="shared" ca="1" si="288"/>
        <v>0</v>
      </c>
      <c r="V143" s="48">
        <f t="shared" ca="1" si="288"/>
        <v>0</v>
      </c>
      <c r="W143" s="48">
        <f t="shared" ca="1" si="288"/>
        <v>0</v>
      </c>
      <c r="X143" s="48">
        <f t="shared" ca="1" si="288"/>
        <v>0</v>
      </c>
      <c r="Y143" s="48">
        <f t="shared" ca="1" si="288"/>
        <v>0</v>
      </c>
      <c r="Z143" s="48">
        <f t="shared" ca="1" si="288"/>
        <v>0</v>
      </c>
      <c r="AA143" s="48">
        <f t="shared" ca="1" si="288"/>
        <v>0</v>
      </c>
      <c r="AB143" s="48">
        <f t="shared" ca="1" si="288"/>
        <v>0</v>
      </c>
      <c r="AC143" s="48">
        <f t="shared" ca="1" si="288"/>
        <v>0</v>
      </c>
      <c r="AD143" s="48">
        <f t="shared" ca="1" si="288"/>
        <v>0</v>
      </c>
      <c r="AE143" s="48">
        <f t="shared" ca="1" si="288"/>
        <v>0</v>
      </c>
      <c r="AF143" s="48">
        <f t="shared" ca="1" si="288"/>
        <v>0</v>
      </c>
      <c r="AG143" s="48">
        <f t="shared" ca="1" si="288"/>
        <v>0</v>
      </c>
      <c r="AH143" s="48">
        <f t="shared" ca="1" si="288"/>
        <v>0</v>
      </c>
      <c r="AI143" s="48">
        <f t="shared" ca="1" si="288"/>
        <v>0</v>
      </c>
      <c r="AJ143" s="48">
        <f t="shared" ca="1" si="288"/>
        <v>0</v>
      </c>
      <c r="AK143" s="48">
        <f t="shared" ref="AK143:BD143" ca="1" si="289">MAX(0,AJ143-(IF(SamplesOrEstimateFlag = "Data", INDEX(Samples,RANDBETWEEN(1, TotalCount), 0), RANDBETWEEN(ThroughputLowEstimate,ThroughputHighEstimate))))</f>
        <v>0</v>
      </c>
      <c r="AL143" s="48">
        <f t="shared" ca="1" si="289"/>
        <v>0</v>
      </c>
      <c r="AM143" s="48">
        <f t="shared" ca="1" si="289"/>
        <v>0</v>
      </c>
      <c r="AN143" s="48">
        <f t="shared" ca="1" si="289"/>
        <v>0</v>
      </c>
      <c r="AO143" s="48">
        <f t="shared" ca="1" si="289"/>
        <v>0</v>
      </c>
      <c r="AP143" s="48">
        <f t="shared" ca="1" si="289"/>
        <v>0</v>
      </c>
      <c r="AQ143" s="48">
        <f t="shared" ca="1" si="289"/>
        <v>0</v>
      </c>
      <c r="AR143" s="48">
        <f t="shared" ca="1" si="289"/>
        <v>0</v>
      </c>
      <c r="AS143" s="48">
        <f t="shared" ca="1" si="289"/>
        <v>0</v>
      </c>
      <c r="AT143" s="48">
        <f t="shared" ca="1" si="289"/>
        <v>0</v>
      </c>
      <c r="AU143" s="48">
        <f t="shared" ca="1" si="289"/>
        <v>0</v>
      </c>
      <c r="AV143" s="48">
        <f t="shared" ca="1" si="289"/>
        <v>0</v>
      </c>
      <c r="AW143" s="48">
        <f t="shared" ca="1" si="289"/>
        <v>0</v>
      </c>
      <c r="AX143" s="48">
        <f t="shared" ca="1" si="289"/>
        <v>0</v>
      </c>
      <c r="AY143" s="48">
        <f t="shared" ca="1" si="289"/>
        <v>0</v>
      </c>
      <c r="AZ143" s="48">
        <f t="shared" ca="1" si="289"/>
        <v>0</v>
      </c>
      <c r="BA143" s="48">
        <f t="shared" ca="1" si="289"/>
        <v>0</v>
      </c>
      <c r="BB143" s="48">
        <f t="shared" ca="1" si="289"/>
        <v>0</v>
      </c>
      <c r="BC143" s="48">
        <f t="shared" ca="1" si="289"/>
        <v>0</v>
      </c>
      <c r="BD143" s="48">
        <f t="shared" ca="1" si="289"/>
        <v>0</v>
      </c>
    </row>
    <row r="144" spans="1:56" x14ac:dyDescent="0.25">
      <c r="A144">
        <v>142</v>
      </c>
      <c r="B144" s="69">
        <f t="shared" ca="1" si="265"/>
        <v>5</v>
      </c>
      <c r="C144" s="70">
        <f t="shared" ca="1" si="262"/>
        <v>42840</v>
      </c>
      <c r="D1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44" s="48">
        <f t="shared" ref="E144:AJ144" ca="1" si="290">MAX(0,D144-(IF(SamplesOrEstimateFlag = "Data", INDEX(Samples,RANDBETWEEN(1, TotalCount), 0), RANDBETWEEN(ThroughputLowEstimate,ThroughputHighEstimate))))</f>
        <v>8</v>
      </c>
      <c r="F144" s="48">
        <f t="shared" ca="1" si="290"/>
        <v>8</v>
      </c>
      <c r="G144" s="48">
        <f t="shared" ca="1" si="290"/>
        <v>6</v>
      </c>
      <c r="H144" s="48">
        <f t="shared" ca="1" si="290"/>
        <v>3</v>
      </c>
      <c r="I144" s="48">
        <f t="shared" ca="1" si="290"/>
        <v>0</v>
      </c>
      <c r="J144" s="48">
        <f t="shared" ca="1" si="290"/>
        <v>0</v>
      </c>
      <c r="K144" s="48">
        <f t="shared" ca="1" si="290"/>
        <v>0</v>
      </c>
      <c r="L144" s="48">
        <f t="shared" ca="1" si="290"/>
        <v>0</v>
      </c>
      <c r="M144" s="48">
        <f t="shared" ca="1" si="290"/>
        <v>0</v>
      </c>
      <c r="N144" s="48">
        <f t="shared" ca="1" si="290"/>
        <v>0</v>
      </c>
      <c r="O144" s="48">
        <f t="shared" ca="1" si="290"/>
        <v>0</v>
      </c>
      <c r="P144" s="48">
        <f t="shared" ca="1" si="290"/>
        <v>0</v>
      </c>
      <c r="Q144" s="48">
        <f t="shared" ca="1" si="290"/>
        <v>0</v>
      </c>
      <c r="R144" s="48">
        <f t="shared" ca="1" si="290"/>
        <v>0</v>
      </c>
      <c r="S144" s="48">
        <f t="shared" ca="1" si="290"/>
        <v>0</v>
      </c>
      <c r="T144" s="48">
        <f t="shared" ca="1" si="290"/>
        <v>0</v>
      </c>
      <c r="U144" s="48">
        <f t="shared" ca="1" si="290"/>
        <v>0</v>
      </c>
      <c r="V144" s="48">
        <f t="shared" ca="1" si="290"/>
        <v>0</v>
      </c>
      <c r="W144" s="48">
        <f t="shared" ca="1" si="290"/>
        <v>0</v>
      </c>
      <c r="X144" s="48">
        <f t="shared" ca="1" si="290"/>
        <v>0</v>
      </c>
      <c r="Y144" s="48">
        <f t="shared" ca="1" si="290"/>
        <v>0</v>
      </c>
      <c r="Z144" s="48">
        <f t="shared" ca="1" si="290"/>
        <v>0</v>
      </c>
      <c r="AA144" s="48">
        <f t="shared" ca="1" si="290"/>
        <v>0</v>
      </c>
      <c r="AB144" s="48">
        <f t="shared" ca="1" si="290"/>
        <v>0</v>
      </c>
      <c r="AC144" s="48">
        <f t="shared" ca="1" si="290"/>
        <v>0</v>
      </c>
      <c r="AD144" s="48">
        <f t="shared" ca="1" si="290"/>
        <v>0</v>
      </c>
      <c r="AE144" s="48">
        <f t="shared" ca="1" si="290"/>
        <v>0</v>
      </c>
      <c r="AF144" s="48">
        <f t="shared" ca="1" si="290"/>
        <v>0</v>
      </c>
      <c r="AG144" s="48">
        <f t="shared" ca="1" si="290"/>
        <v>0</v>
      </c>
      <c r="AH144" s="48">
        <f t="shared" ca="1" si="290"/>
        <v>0</v>
      </c>
      <c r="AI144" s="48">
        <f t="shared" ca="1" si="290"/>
        <v>0</v>
      </c>
      <c r="AJ144" s="48">
        <f t="shared" ca="1" si="290"/>
        <v>0</v>
      </c>
      <c r="AK144" s="48">
        <f t="shared" ref="AK144:BD144" ca="1" si="291">MAX(0,AJ144-(IF(SamplesOrEstimateFlag = "Data", INDEX(Samples,RANDBETWEEN(1, TotalCount), 0), RANDBETWEEN(ThroughputLowEstimate,ThroughputHighEstimate))))</f>
        <v>0</v>
      </c>
      <c r="AL144" s="48">
        <f t="shared" ca="1" si="291"/>
        <v>0</v>
      </c>
      <c r="AM144" s="48">
        <f t="shared" ca="1" si="291"/>
        <v>0</v>
      </c>
      <c r="AN144" s="48">
        <f t="shared" ca="1" si="291"/>
        <v>0</v>
      </c>
      <c r="AO144" s="48">
        <f t="shared" ca="1" si="291"/>
        <v>0</v>
      </c>
      <c r="AP144" s="48">
        <f t="shared" ca="1" si="291"/>
        <v>0</v>
      </c>
      <c r="AQ144" s="48">
        <f t="shared" ca="1" si="291"/>
        <v>0</v>
      </c>
      <c r="AR144" s="48">
        <f t="shared" ca="1" si="291"/>
        <v>0</v>
      </c>
      <c r="AS144" s="48">
        <f t="shared" ca="1" si="291"/>
        <v>0</v>
      </c>
      <c r="AT144" s="48">
        <f t="shared" ca="1" si="291"/>
        <v>0</v>
      </c>
      <c r="AU144" s="48">
        <f t="shared" ca="1" si="291"/>
        <v>0</v>
      </c>
      <c r="AV144" s="48">
        <f t="shared" ca="1" si="291"/>
        <v>0</v>
      </c>
      <c r="AW144" s="48">
        <f t="shared" ca="1" si="291"/>
        <v>0</v>
      </c>
      <c r="AX144" s="48">
        <f t="shared" ca="1" si="291"/>
        <v>0</v>
      </c>
      <c r="AY144" s="48">
        <f t="shared" ca="1" si="291"/>
        <v>0</v>
      </c>
      <c r="AZ144" s="48">
        <f t="shared" ca="1" si="291"/>
        <v>0</v>
      </c>
      <c r="BA144" s="48">
        <f t="shared" ca="1" si="291"/>
        <v>0</v>
      </c>
      <c r="BB144" s="48">
        <f t="shared" ca="1" si="291"/>
        <v>0</v>
      </c>
      <c r="BC144" s="48">
        <f t="shared" ca="1" si="291"/>
        <v>0</v>
      </c>
      <c r="BD144" s="48">
        <f t="shared" ca="1" si="291"/>
        <v>0</v>
      </c>
    </row>
    <row r="145" spans="1:56" x14ac:dyDescent="0.25">
      <c r="A145">
        <v>143</v>
      </c>
      <c r="B145" s="69">
        <f t="shared" ca="1" si="265"/>
        <v>6</v>
      </c>
      <c r="C145" s="70">
        <f t="shared" ca="1" si="262"/>
        <v>42847</v>
      </c>
      <c r="D1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45" s="48">
        <f t="shared" ref="E145:AJ145" ca="1" si="292">MAX(0,D145-(IF(SamplesOrEstimateFlag = "Data", INDEX(Samples,RANDBETWEEN(1, TotalCount), 0), RANDBETWEEN(ThroughputLowEstimate,ThroughputHighEstimate))))</f>
        <v>9</v>
      </c>
      <c r="F145" s="48">
        <f t="shared" ca="1" si="292"/>
        <v>6</v>
      </c>
      <c r="G145" s="48">
        <f t="shared" ca="1" si="292"/>
        <v>6</v>
      </c>
      <c r="H145" s="48">
        <f t="shared" ca="1" si="292"/>
        <v>4</v>
      </c>
      <c r="I145" s="48">
        <f t="shared" ca="1" si="292"/>
        <v>2</v>
      </c>
      <c r="J145" s="48">
        <f t="shared" ca="1" si="292"/>
        <v>0</v>
      </c>
      <c r="K145" s="48">
        <f t="shared" ca="1" si="292"/>
        <v>0</v>
      </c>
      <c r="L145" s="48">
        <f t="shared" ca="1" si="292"/>
        <v>0</v>
      </c>
      <c r="M145" s="48">
        <f t="shared" ca="1" si="292"/>
        <v>0</v>
      </c>
      <c r="N145" s="48">
        <f t="shared" ca="1" si="292"/>
        <v>0</v>
      </c>
      <c r="O145" s="48">
        <f t="shared" ca="1" si="292"/>
        <v>0</v>
      </c>
      <c r="P145" s="48">
        <f t="shared" ca="1" si="292"/>
        <v>0</v>
      </c>
      <c r="Q145" s="48">
        <f t="shared" ca="1" si="292"/>
        <v>0</v>
      </c>
      <c r="R145" s="48">
        <f t="shared" ca="1" si="292"/>
        <v>0</v>
      </c>
      <c r="S145" s="48">
        <f t="shared" ca="1" si="292"/>
        <v>0</v>
      </c>
      <c r="T145" s="48">
        <f t="shared" ca="1" si="292"/>
        <v>0</v>
      </c>
      <c r="U145" s="48">
        <f t="shared" ca="1" si="292"/>
        <v>0</v>
      </c>
      <c r="V145" s="48">
        <f t="shared" ca="1" si="292"/>
        <v>0</v>
      </c>
      <c r="W145" s="48">
        <f t="shared" ca="1" si="292"/>
        <v>0</v>
      </c>
      <c r="X145" s="48">
        <f t="shared" ca="1" si="292"/>
        <v>0</v>
      </c>
      <c r="Y145" s="48">
        <f t="shared" ca="1" si="292"/>
        <v>0</v>
      </c>
      <c r="Z145" s="48">
        <f t="shared" ca="1" si="292"/>
        <v>0</v>
      </c>
      <c r="AA145" s="48">
        <f t="shared" ca="1" si="292"/>
        <v>0</v>
      </c>
      <c r="AB145" s="48">
        <f t="shared" ca="1" si="292"/>
        <v>0</v>
      </c>
      <c r="AC145" s="48">
        <f t="shared" ca="1" si="292"/>
        <v>0</v>
      </c>
      <c r="AD145" s="48">
        <f t="shared" ca="1" si="292"/>
        <v>0</v>
      </c>
      <c r="AE145" s="48">
        <f t="shared" ca="1" si="292"/>
        <v>0</v>
      </c>
      <c r="AF145" s="48">
        <f t="shared" ca="1" si="292"/>
        <v>0</v>
      </c>
      <c r="AG145" s="48">
        <f t="shared" ca="1" si="292"/>
        <v>0</v>
      </c>
      <c r="AH145" s="48">
        <f t="shared" ca="1" si="292"/>
        <v>0</v>
      </c>
      <c r="AI145" s="48">
        <f t="shared" ca="1" si="292"/>
        <v>0</v>
      </c>
      <c r="AJ145" s="48">
        <f t="shared" ca="1" si="292"/>
        <v>0</v>
      </c>
      <c r="AK145" s="48">
        <f t="shared" ref="AK145:BD145" ca="1" si="293">MAX(0,AJ145-(IF(SamplesOrEstimateFlag = "Data", INDEX(Samples,RANDBETWEEN(1, TotalCount), 0), RANDBETWEEN(ThroughputLowEstimate,ThroughputHighEstimate))))</f>
        <v>0</v>
      </c>
      <c r="AL145" s="48">
        <f t="shared" ca="1" si="293"/>
        <v>0</v>
      </c>
      <c r="AM145" s="48">
        <f t="shared" ca="1" si="293"/>
        <v>0</v>
      </c>
      <c r="AN145" s="48">
        <f t="shared" ca="1" si="293"/>
        <v>0</v>
      </c>
      <c r="AO145" s="48">
        <f t="shared" ca="1" si="293"/>
        <v>0</v>
      </c>
      <c r="AP145" s="48">
        <f t="shared" ca="1" si="293"/>
        <v>0</v>
      </c>
      <c r="AQ145" s="48">
        <f t="shared" ca="1" si="293"/>
        <v>0</v>
      </c>
      <c r="AR145" s="48">
        <f t="shared" ca="1" si="293"/>
        <v>0</v>
      </c>
      <c r="AS145" s="48">
        <f t="shared" ca="1" si="293"/>
        <v>0</v>
      </c>
      <c r="AT145" s="48">
        <f t="shared" ca="1" si="293"/>
        <v>0</v>
      </c>
      <c r="AU145" s="48">
        <f t="shared" ca="1" si="293"/>
        <v>0</v>
      </c>
      <c r="AV145" s="48">
        <f t="shared" ca="1" si="293"/>
        <v>0</v>
      </c>
      <c r="AW145" s="48">
        <f t="shared" ca="1" si="293"/>
        <v>0</v>
      </c>
      <c r="AX145" s="48">
        <f t="shared" ca="1" si="293"/>
        <v>0</v>
      </c>
      <c r="AY145" s="48">
        <f t="shared" ca="1" si="293"/>
        <v>0</v>
      </c>
      <c r="AZ145" s="48">
        <f t="shared" ca="1" si="293"/>
        <v>0</v>
      </c>
      <c r="BA145" s="48">
        <f t="shared" ca="1" si="293"/>
        <v>0</v>
      </c>
      <c r="BB145" s="48">
        <f t="shared" ca="1" si="293"/>
        <v>0</v>
      </c>
      <c r="BC145" s="48">
        <f t="shared" ca="1" si="293"/>
        <v>0</v>
      </c>
      <c r="BD145" s="48">
        <f t="shared" ca="1" si="293"/>
        <v>0</v>
      </c>
    </row>
    <row r="146" spans="1:56" x14ac:dyDescent="0.25">
      <c r="A146">
        <v>144</v>
      </c>
      <c r="B146" s="69">
        <f t="shared" ca="1" si="265"/>
        <v>8</v>
      </c>
      <c r="C146" s="70">
        <f t="shared" ca="1" si="262"/>
        <v>42861</v>
      </c>
      <c r="D1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6" s="48">
        <f t="shared" ref="E146:AJ146" ca="1" si="294">MAX(0,D146-(IF(SamplesOrEstimateFlag = "Data", INDEX(Samples,RANDBETWEEN(1, TotalCount), 0), RANDBETWEEN(ThroughputLowEstimate,ThroughputHighEstimate))))</f>
        <v>15</v>
      </c>
      <c r="F146" s="48">
        <f t="shared" ca="1" si="294"/>
        <v>13</v>
      </c>
      <c r="G146" s="48">
        <f t="shared" ca="1" si="294"/>
        <v>11</v>
      </c>
      <c r="H146" s="48">
        <f t="shared" ca="1" si="294"/>
        <v>8</v>
      </c>
      <c r="I146" s="48">
        <f t="shared" ca="1" si="294"/>
        <v>6</v>
      </c>
      <c r="J146" s="48">
        <f t="shared" ca="1" si="294"/>
        <v>4</v>
      </c>
      <c r="K146" s="48">
        <f t="shared" ca="1" si="294"/>
        <v>2</v>
      </c>
      <c r="L146" s="48">
        <f t="shared" ca="1" si="294"/>
        <v>0</v>
      </c>
      <c r="M146" s="48">
        <f t="shared" ca="1" si="294"/>
        <v>0</v>
      </c>
      <c r="N146" s="48">
        <f t="shared" ca="1" si="294"/>
        <v>0</v>
      </c>
      <c r="O146" s="48">
        <f t="shared" ca="1" si="294"/>
        <v>0</v>
      </c>
      <c r="P146" s="48">
        <f t="shared" ca="1" si="294"/>
        <v>0</v>
      </c>
      <c r="Q146" s="48">
        <f t="shared" ca="1" si="294"/>
        <v>0</v>
      </c>
      <c r="R146" s="48">
        <f t="shared" ca="1" si="294"/>
        <v>0</v>
      </c>
      <c r="S146" s="48">
        <f t="shared" ca="1" si="294"/>
        <v>0</v>
      </c>
      <c r="T146" s="48">
        <f t="shared" ca="1" si="294"/>
        <v>0</v>
      </c>
      <c r="U146" s="48">
        <f t="shared" ca="1" si="294"/>
        <v>0</v>
      </c>
      <c r="V146" s="48">
        <f t="shared" ca="1" si="294"/>
        <v>0</v>
      </c>
      <c r="W146" s="48">
        <f t="shared" ca="1" si="294"/>
        <v>0</v>
      </c>
      <c r="X146" s="48">
        <f t="shared" ca="1" si="294"/>
        <v>0</v>
      </c>
      <c r="Y146" s="48">
        <f t="shared" ca="1" si="294"/>
        <v>0</v>
      </c>
      <c r="Z146" s="48">
        <f t="shared" ca="1" si="294"/>
        <v>0</v>
      </c>
      <c r="AA146" s="48">
        <f t="shared" ca="1" si="294"/>
        <v>0</v>
      </c>
      <c r="AB146" s="48">
        <f t="shared" ca="1" si="294"/>
        <v>0</v>
      </c>
      <c r="AC146" s="48">
        <f t="shared" ca="1" si="294"/>
        <v>0</v>
      </c>
      <c r="AD146" s="48">
        <f t="shared" ca="1" si="294"/>
        <v>0</v>
      </c>
      <c r="AE146" s="48">
        <f t="shared" ca="1" si="294"/>
        <v>0</v>
      </c>
      <c r="AF146" s="48">
        <f t="shared" ca="1" si="294"/>
        <v>0</v>
      </c>
      <c r="AG146" s="48">
        <f t="shared" ca="1" si="294"/>
        <v>0</v>
      </c>
      <c r="AH146" s="48">
        <f t="shared" ca="1" si="294"/>
        <v>0</v>
      </c>
      <c r="AI146" s="48">
        <f t="shared" ca="1" si="294"/>
        <v>0</v>
      </c>
      <c r="AJ146" s="48">
        <f t="shared" ca="1" si="294"/>
        <v>0</v>
      </c>
      <c r="AK146" s="48">
        <f t="shared" ref="AK146:BD146" ca="1" si="295">MAX(0,AJ146-(IF(SamplesOrEstimateFlag = "Data", INDEX(Samples,RANDBETWEEN(1, TotalCount), 0), RANDBETWEEN(ThroughputLowEstimate,ThroughputHighEstimate))))</f>
        <v>0</v>
      </c>
      <c r="AL146" s="48">
        <f t="shared" ca="1" si="295"/>
        <v>0</v>
      </c>
      <c r="AM146" s="48">
        <f t="shared" ca="1" si="295"/>
        <v>0</v>
      </c>
      <c r="AN146" s="48">
        <f t="shared" ca="1" si="295"/>
        <v>0</v>
      </c>
      <c r="AO146" s="48">
        <f t="shared" ca="1" si="295"/>
        <v>0</v>
      </c>
      <c r="AP146" s="48">
        <f t="shared" ca="1" si="295"/>
        <v>0</v>
      </c>
      <c r="AQ146" s="48">
        <f t="shared" ca="1" si="295"/>
        <v>0</v>
      </c>
      <c r="AR146" s="48">
        <f t="shared" ca="1" si="295"/>
        <v>0</v>
      </c>
      <c r="AS146" s="48">
        <f t="shared" ca="1" si="295"/>
        <v>0</v>
      </c>
      <c r="AT146" s="48">
        <f t="shared" ca="1" si="295"/>
        <v>0</v>
      </c>
      <c r="AU146" s="48">
        <f t="shared" ca="1" si="295"/>
        <v>0</v>
      </c>
      <c r="AV146" s="48">
        <f t="shared" ca="1" si="295"/>
        <v>0</v>
      </c>
      <c r="AW146" s="48">
        <f t="shared" ca="1" si="295"/>
        <v>0</v>
      </c>
      <c r="AX146" s="48">
        <f t="shared" ca="1" si="295"/>
        <v>0</v>
      </c>
      <c r="AY146" s="48">
        <f t="shared" ca="1" si="295"/>
        <v>0</v>
      </c>
      <c r="AZ146" s="48">
        <f t="shared" ca="1" si="295"/>
        <v>0</v>
      </c>
      <c r="BA146" s="48">
        <f t="shared" ca="1" si="295"/>
        <v>0</v>
      </c>
      <c r="BB146" s="48">
        <f t="shared" ca="1" si="295"/>
        <v>0</v>
      </c>
      <c r="BC146" s="48">
        <f t="shared" ca="1" si="295"/>
        <v>0</v>
      </c>
      <c r="BD146" s="48">
        <f t="shared" ca="1" si="295"/>
        <v>0</v>
      </c>
    </row>
    <row r="147" spans="1:56" x14ac:dyDescent="0.25">
      <c r="A147">
        <v>145</v>
      </c>
      <c r="B147" s="69">
        <f t="shared" ca="1" si="265"/>
        <v>7</v>
      </c>
      <c r="C147" s="70">
        <f t="shared" ca="1" si="262"/>
        <v>42854</v>
      </c>
      <c r="D1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47" s="48">
        <f t="shared" ref="E147:AJ147" ca="1" si="296">MAX(0,D147-(IF(SamplesOrEstimateFlag = "Data", INDEX(Samples,RANDBETWEEN(1, TotalCount), 0), RANDBETWEEN(ThroughputLowEstimate,ThroughputHighEstimate))))</f>
        <v>13</v>
      </c>
      <c r="F147" s="48">
        <f t="shared" ca="1" si="296"/>
        <v>13</v>
      </c>
      <c r="G147" s="48">
        <f t="shared" ca="1" si="296"/>
        <v>10</v>
      </c>
      <c r="H147" s="48">
        <f t="shared" ca="1" si="296"/>
        <v>7</v>
      </c>
      <c r="I147" s="48">
        <f t="shared" ca="1" si="296"/>
        <v>4</v>
      </c>
      <c r="J147" s="48">
        <f t="shared" ca="1" si="296"/>
        <v>2</v>
      </c>
      <c r="K147" s="48">
        <f t="shared" ca="1" si="296"/>
        <v>0</v>
      </c>
      <c r="L147" s="48">
        <f t="shared" ca="1" si="296"/>
        <v>0</v>
      </c>
      <c r="M147" s="48">
        <f t="shared" ca="1" si="296"/>
        <v>0</v>
      </c>
      <c r="N147" s="48">
        <f t="shared" ca="1" si="296"/>
        <v>0</v>
      </c>
      <c r="O147" s="48">
        <f t="shared" ca="1" si="296"/>
        <v>0</v>
      </c>
      <c r="P147" s="48">
        <f t="shared" ca="1" si="296"/>
        <v>0</v>
      </c>
      <c r="Q147" s="48">
        <f t="shared" ca="1" si="296"/>
        <v>0</v>
      </c>
      <c r="R147" s="48">
        <f t="shared" ca="1" si="296"/>
        <v>0</v>
      </c>
      <c r="S147" s="48">
        <f t="shared" ca="1" si="296"/>
        <v>0</v>
      </c>
      <c r="T147" s="48">
        <f t="shared" ca="1" si="296"/>
        <v>0</v>
      </c>
      <c r="U147" s="48">
        <f t="shared" ca="1" si="296"/>
        <v>0</v>
      </c>
      <c r="V147" s="48">
        <f t="shared" ca="1" si="296"/>
        <v>0</v>
      </c>
      <c r="W147" s="48">
        <f t="shared" ca="1" si="296"/>
        <v>0</v>
      </c>
      <c r="X147" s="48">
        <f t="shared" ca="1" si="296"/>
        <v>0</v>
      </c>
      <c r="Y147" s="48">
        <f t="shared" ca="1" si="296"/>
        <v>0</v>
      </c>
      <c r="Z147" s="48">
        <f t="shared" ca="1" si="296"/>
        <v>0</v>
      </c>
      <c r="AA147" s="48">
        <f t="shared" ca="1" si="296"/>
        <v>0</v>
      </c>
      <c r="AB147" s="48">
        <f t="shared" ca="1" si="296"/>
        <v>0</v>
      </c>
      <c r="AC147" s="48">
        <f t="shared" ca="1" si="296"/>
        <v>0</v>
      </c>
      <c r="AD147" s="48">
        <f t="shared" ca="1" si="296"/>
        <v>0</v>
      </c>
      <c r="AE147" s="48">
        <f t="shared" ca="1" si="296"/>
        <v>0</v>
      </c>
      <c r="AF147" s="48">
        <f t="shared" ca="1" si="296"/>
        <v>0</v>
      </c>
      <c r="AG147" s="48">
        <f t="shared" ca="1" si="296"/>
        <v>0</v>
      </c>
      <c r="AH147" s="48">
        <f t="shared" ca="1" si="296"/>
        <v>0</v>
      </c>
      <c r="AI147" s="48">
        <f t="shared" ca="1" si="296"/>
        <v>0</v>
      </c>
      <c r="AJ147" s="48">
        <f t="shared" ca="1" si="296"/>
        <v>0</v>
      </c>
      <c r="AK147" s="48">
        <f t="shared" ref="AK147:BD147" ca="1" si="297">MAX(0,AJ147-(IF(SamplesOrEstimateFlag = "Data", INDEX(Samples,RANDBETWEEN(1, TotalCount), 0), RANDBETWEEN(ThroughputLowEstimate,ThroughputHighEstimate))))</f>
        <v>0</v>
      </c>
      <c r="AL147" s="48">
        <f t="shared" ca="1" si="297"/>
        <v>0</v>
      </c>
      <c r="AM147" s="48">
        <f t="shared" ca="1" si="297"/>
        <v>0</v>
      </c>
      <c r="AN147" s="48">
        <f t="shared" ca="1" si="297"/>
        <v>0</v>
      </c>
      <c r="AO147" s="48">
        <f t="shared" ca="1" si="297"/>
        <v>0</v>
      </c>
      <c r="AP147" s="48">
        <f t="shared" ca="1" si="297"/>
        <v>0</v>
      </c>
      <c r="AQ147" s="48">
        <f t="shared" ca="1" si="297"/>
        <v>0</v>
      </c>
      <c r="AR147" s="48">
        <f t="shared" ca="1" si="297"/>
        <v>0</v>
      </c>
      <c r="AS147" s="48">
        <f t="shared" ca="1" si="297"/>
        <v>0</v>
      </c>
      <c r="AT147" s="48">
        <f t="shared" ca="1" si="297"/>
        <v>0</v>
      </c>
      <c r="AU147" s="48">
        <f t="shared" ca="1" si="297"/>
        <v>0</v>
      </c>
      <c r="AV147" s="48">
        <f t="shared" ca="1" si="297"/>
        <v>0</v>
      </c>
      <c r="AW147" s="48">
        <f t="shared" ca="1" si="297"/>
        <v>0</v>
      </c>
      <c r="AX147" s="48">
        <f t="shared" ca="1" si="297"/>
        <v>0</v>
      </c>
      <c r="AY147" s="48">
        <f t="shared" ca="1" si="297"/>
        <v>0</v>
      </c>
      <c r="AZ147" s="48">
        <f t="shared" ca="1" si="297"/>
        <v>0</v>
      </c>
      <c r="BA147" s="48">
        <f t="shared" ca="1" si="297"/>
        <v>0</v>
      </c>
      <c r="BB147" s="48">
        <f t="shared" ca="1" si="297"/>
        <v>0</v>
      </c>
      <c r="BC147" s="48">
        <f t="shared" ca="1" si="297"/>
        <v>0</v>
      </c>
      <c r="BD147" s="48">
        <f t="shared" ca="1" si="297"/>
        <v>0</v>
      </c>
    </row>
    <row r="148" spans="1:56" x14ac:dyDescent="0.25">
      <c r="A148">
        <v>146</v>
      </c>
      <c r="B148" s="69">
        <f t="shared" ca="1" si="265"/>
        <v>10</v>
      </c>
      <c r="C148" s="70">
        <f t="shared" ca="1" si="262"/>
        <v>42875</v>
      </c>
      <c r="D1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8" s="48">
        <f t="shared" ref="E148:AJ148" ca="1" si="298">MAX(0,D148-(IF(SamplesOrEstimateFlag = "Data", INDEX(Samples,RANDBETWEEN(1, TotalCount), 0), RANDBETWEEN(ThroughputLowEstimate,ThroughputHighEstimate))))</f>
        <v>11</v>
      </c>
      <c r="F148" s="48">
        <f t="shared" ca="1" si="298"/>
        <v>11</v>
      </c>
      <c r="G148" s="48">
        <f t="shared" ca="1" si="298"/>
        <v>11</v>
      </c>
      <c r="H148" s="48">
        <f t="shared" ca="1" si="298"/>
        <v>11</v>
      </c>
      <c r="I148" s="48">
        <f t="shared" ca="1" si="298"/>
        <v>11</v>
      </c>
      <c r="J148" s="48">
        <f t="shared" ca="1" si="298"/>
        <v>8</v>
      </c>
      <c r="K148" s="48">
        <f t="shared" ca="1" si="298"/>
        <v>5</v>
      </c>
      <c r="L148" s="48">
        <f t="shared" ca="1" si="298"/>
        <v>5</v>
      </c>
      <c r="M148" s="48">
        <f t="shared" ca="1" si="298"/>
        <v>2</v>
      </c>
      <c r="N148" s="48">
        <f t="shared" ca="1" si="298"/>
        <v>0</v>
      </c>
      <c r="O148" s="48">
        <f t="shared" ca="1" si="298"/>
        <v>0</v>
      </c>
      <c r="P148" s="48">
        <f t="shared" ca="1" si="298"/>
        <v>0</v>
      </c>
      <c r="Q148" s="48">
        <f t="shared" ca="1" si="298"/>
        <v>0</v>
      </c>
      <c r="R148" s="48">
        <f t="shared" ca="1" si="298"/>
        <v>0</v>
      </c>
      <c r="S148" s="48">
        <f t="shared" ca="1" si="298"/>
        <v>0</v>
      </c>
      <c r="T148" s="48">
        <f t="shared" ca="1" si="298"/>
        <v>0</v>
      </c>
      <c r="U148" s="48">
        <f t="shared" ca="1" si="298"/>
        <v>0</v>
      </c>
      <c r="V148" s="48">
        <f t="shared" ca="1" si="298"/>
        <v>0</v>
      </c>
      <c r="W148" s="48">
        <f t="shared" ca="1" si="298"/>
        <v>0</v>
      </c>
      <c r="X148" s="48">
        <f t="shared" ca="1" si="298"/>
        <v>0</v>
      </c>
      <c r="Y148" s="48">
        <f t="shared" ca="1" si="298"/>
        <v>0</v>
      </c>
      <c r="Z148" s="48">
        <f t="shared" ca="1" si="298"/>
        <v>0</v>
      </c>
      <c r="AA148" s="48">
        <f t="shared" ca="1" si="298"/>
        <v>0</v>
      </c>
      <c r="AB148" s="48">
        <f t="shared" ca="1" si="298"/>
        <v>0</v>
      </c>
      <c r="AC148" s="48">
        <f t="shared" ca="1" si="298"/>
        <v>0</v>
      </c>
      <c r="AD148" s="48">
        <f t="shared" ca="1" si="298"/>
        <v>0</v>
      </c>
      <c r="AE148" s="48">
        <f t="shared" ca="1" si="298"/>
        <v>0</v>
      </c>
      <c r="AF148" s="48">
        <f t="shared" ca="1" si="298"/>
        <v>0</v>
      </c>
      <c r="AG148" s="48">
        <f t="shared" ca="1" si="298"/>
        <v>0</v>
      </c>
      <c r="AH148" s="48">
        <f t="shared" ca="1" si="298"/>
        <v>0</v>
      </c>
      <c r="AI148" s="48">
        <f t="shared" ca="1" si="298"/>
        <v>0</v>
      </c>
      <c r="AJ148" s="48">
        <f t="shared" ca="1" si="298"/>
        <v>0</v>
      </c>
      <c r="AK148" s="48">
        <f t="shared" ref="AK148:BD148" ca="1" si="299">MAX(0,AJ148-(IF(SamplesOrEstimateFlag = "Data", INDEX(Samples,RANDBETWEEN(1, TotalCount), 0), RANDBETWEEN(ThroughputLowEstimate,ThroughputHighEstimate))))</f>
        <v>0</v>
      </c>
      <c r="AL148" s="48">
        <f t="shared" ca="1" si="299"/>
        <v>0</v>
      </c>
      <c r="AM148" s="48">
        <f t="shared" ca="1" si="299"/>
        <v>0</v>
      </c>
      <c r="AN148" s="48">
        <f t="shared" ca="1" si="299"/>
        <v>0</v>
      </c>
      <c r="AO148" s="48">
        <f t="shared" ca="1" si="299"/>
        <v>0</v>
      </c>
      <c r="AP148" s="48">
        <f t="shared" ca="1" si="299"/>
        <v>0</v>
      </c>
      <c r="AQ148" s="48">
        <f t="shared" ca="1" si="299"/>
        <v>0</v>
      </c>
      <c r="AR148" s="48">
        <f t="shared" ca="1" si="299"/>
        <v>0</v>
      </c>
      <c r="AS148" s="48">
        <f t="shared" ca="1" si="299"/>
        <v>0</v>
      </c>
      <c r="AT148" s="48">
        <f t="shared" ca="1" si="299"/>
        <v>0</v>
      </c>
      <c r="AU148" s="48">
        <f t="shared" ca="1" si="299"/>
        <v>0</v>
      </c>
      <c r="AV148" s="48">
        <f t="shared" ca="1" si="299"/>
        <v>0</v>
      </c>
      <c r="AW148" s="48">
        <f t="shared" ca="1" si="299"/>
        <v>0</v>
      </c>
      <c r="AX148" s="48">
        <f t="shared" ca="1" si="299"/>
        <v>0</v>
      </c>
      <c r="AY148" s="48">
        <f t="shared" ca="1" si="299"/>
        <v>0</v>
      </c>
      <c r="AZ148" s="48">
        <f t="shared" ca="1" si="299"/>
        <v>0</v>
      </c>
      <c r="BA148" s="48">
        <f t="shared" ca="1" si="299"/>
        <v>0</v>
      </c>
      <c r="BB148" s="48">
        <f t="shared" ca="1" si="299"/>
        <v>0</v>
      </c>
      <c r="BC148" s="48">
        <f t="shared" ca="1" si="299"/>
        <v>0</v>
      </c>
      <c r="BD148" s="48">
        <f t="shared" ca="1" si="299"/>
        <v>0</v>
      </c>
    </row>
    <row r="149" spans="1:56" x14ac:dyDescent="0.25">
      <c r="A149">
        <v>147</v>
      </c>
      <c r="B149" s="69">
        <f t="shared" ca="1" si="265"/>
        <v>11</v>
      </c>
      <c r="C149" s="70">
        <f t="shared" ca="1" si="262"/>
        <v>42882</v>
      </c>
      <c r="D1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9" s="48">
        <f t="shared" ref="E149:AJ149" ca="1" si="300">MAX(0,D149-(IF(SamplesOrEstimateFlag = "Data", INDEX(Samples,RANDBETWEEN(1, TotalCount), 0), RANDBETWEEN(ThroughputLowEstimate,ThroughputHighEstimate))))</f>
        <v>15</v>
      </c>
      <c r="F149" s="48">
        <f t="shared" ca="1" si="300"/>
        <v>15</v>
      </c>
      <c r="G149" s="48">
        <f t="shared" ca="1" si="300"/>
        <v>15</v>
      </c>
      <c r="H149" s="48">
        <f t="shared" ca="1" si="300"/>
        <v>13</v>
      </c>
      <c r="I149" s="48">
        <f t="shared" ca="1" si="300"/>
        <v>10</v>
      </c>
      <c r="J149" s="48">
        <f t="shared" ca="1" si="300"/>
        <v>8</v>
      </c>
      <c r="K149" s="48">
        <f t="shared" ca="1" si="300"/>
        <v>5</v>
      </c>
      <c r="L149" s="48">
        <f t="shared" ca="1" si="300"/>
        <v>5</v>
      </c>
      <c r="M149" s="48">
        <f t="shared" ca="1" si="300"/>
        <v>2</v>
      </c>
      <c r="N149" s="48">
        <f t="shared" ca="1" si="300"/>
        <v>2</v>
      </c>
      <c r="O149" s="48">
        <f t="shared" ca="1" si="300"/>
        <v>0</v>
      </c>
      <c r="P149" s="48">
        <f t="shared" ca="1" si="300"/>
        <v>0</v>
      </c>
      <c r="Q149" s="48">
        <f t="shared" ca="1" si="300"/>
        <v>0</v>
      </c>
      <c r="R149" s="48">
        <f t="shared" ca="1" si="300"/>
        <v>0</v>
      </c>
      <c r="S149" s="48">
        <f t="shared" ca="1" si="300"/>
        <v>0</v>
      </c>
      <c r="T149" s="48">
        <f t="shared" ca="1" si="300"/>
        <v>0</v>
      </c>
      <c r="U149" s="48">
        <f t="shared" ca="1" si="300"/>
        <v>0</v>
      </c>
      <c r="V149" s="48">
        <f t="shared" ca="1" si="300"/>
        <v>0</v>
      </c>
      <c r="W149" s="48">
        <f t="shared" ca="1" si="300"/>
        <v>0</v>
      </c>
      <c r="X149" s="48">
        <f t="shared" ca="1" si="300"/>
        <v>0</v>
      </c>
      <c r="Y149" s="48">
        <f t="shared" ca="1" si="300"/>
        <v>0</v>
      </c>
      <c r="Z149" s="48">
        <f t="shared" ca="1" si="300"/>
        <v>0</v>
      </c>
      <c r="AA149" s="48">
        <f t="shared" ca="1" si="300"/>
        <v>0</v>
      </c>
      <c r="AB149" s="48">
        <f t="shared" ca="1" si="300"/>
        <v>0</v>
      </c>
      <c r="AC149" s="48">
        <f t="shared" ca="1" si="300"/>
        <v>0</v>
      </c>
      <c r="AD149" s="48">
        <f t="shared" ca="1" si="300"/>
        <v>0</v>
      </c>
      <c r="AE149" s="48">
        <f t="shared" ca="1" si="300"/>
        <v>0</v>
      </c>
      <c r="AF149" s="48">
        <f t="shared" ca="1" si="300"/>
        <v>0</v>
      </c>
      <c r="AG149" s="48">
        <f t="shared" ca="1" si="300"/>
        <v>0</v>
      </c>
      <c r="AH149" s="48">
        <f t="shared" ca="1" si="300"/>
        <v>0</v>
      </c>
      <c r="AI149" s="48">
        <f t="shared" ca="1" si="300"/>
        <v>0</v>
      </c>
      <c r="AJ149" s="48">
        <f t="shared" ca="1" si="300"/>
        <v>0</v>
      </c>
      <c r="AK149" s="48">
        <f t="shared" ref="AK149:BD149" ca="1" si="301">MAX(0,AJ149-(IF(SamplesOrEstimateFlag = "Data", INDEX(Samples,RANDBETWEEN(1, TotalCount), 0), RANDBETWEEN(ThroughputLowEstimate,ThroughputHighEstimate))))</f>
        <v>0</v>
      </c>
      <c r="AL149" s="48">
        <f t="shared" ca="1" si="301"/>
        <v>0</v>
      </c>
      <c r="AM149" s="48">
        <f t="shared" ca="1" si="301"/>
        <v>0</v>
      </c>
      <c r="AN149" s="48">
        <f t="shared" ca="1" si="301"/>
        <v>0</v>
      </c>
      <c r="AO149" s="48">
        <f t="shared" ca="1" si="301"/>
        <v>0</v>
      </c>
      <c r="AP149" s="48">
        <f t="shared" ca="1" si="301"/>
        <v>0</v>
      </c>
      <c r="AQ149" s="48">
        <f t="shared" ca="1" si="301"/>
        <v>0</v>
      </c>
      <c r="AR149" s="48">
        <f t="shared" ca="1" si="301"/>
        <v>0</v>
      </c>
      <c r="AS149" s="48">
        <f t="shared" ca="1" si="301"/>
        <v>0</v>
      </c>
      <c r="AT149" s="48">
        <f t="shared" ca="1" si="301"/>
        <v>0</v>
      </c>
      <c r="AU149" s="48">
        <f t="shared" ca="1" si="301"/>
        <v>0</v>
      </c>
      <c r="AV149" s="48">
        <f t="shared" ca="1" si="301"/>
        <v>0</v>
      </c>
      <c r="AW149" s="48">
        <f t="shared" ca="1" si="301"/>
        <v>0</v>
      </c>
      <c r="AX149" s="48">
        <f t="shared" ca="1" si="301"/>
        <v>0</v>
      </c>
      <c r="AY149" s="48">
        <f t="shared" ca="1" si="301"/>
        <v>0</v>
      </c>
      <c r="AZ149" s="48">
        <f t="shared" ca="1" si="301"/>
        <v>0</v>
      </c>
      <c r="BA149" s="48">
        <f t="shared" ca="1" si="301"/>
        <v>0</v>
      </c>
      <c r="BB149" s="48">
        <f t="shared" ca="1" si="301"/>
        <v>0</v>
      </c>
      <c r="BC149" s="48">
        <f t="shared" ca="1" si="301"/>
        <v>0</v>
      </c>
      <c r="BD149" s="48">
        <f t="shared" ca="1" si="301"/>
        <v>0</v>
      </c>
    </row>
    <row r="150" spans="1:56" x14ac:dyDescent="0.25">
      <c r="A150">
        <v>148</v>
      </c>
      <c r="B150" s="69">
        <f t="shared" ca="1" si="265"/>
        <v>9</v>
      </c>
      <c r="C150" s="70">
        <f t="shared" ca="1" si="262"/>
        <v>42868</v>
      </c>
      <c r="D1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0" s="48">
        <f t="shared" ref="E150:AJ150" ca="1" si="302">MAX(0,D150-(IF(SamplesOrEstimateFlag = "Data", INDEX(Samples,RANDBETWEEN(1, TotalCount), 0), RANDBETWEEN(ThroughputLowEstimate,ThroughputHighEstimate))))</f>
        <v>9</v>
      </c>
      <c r="F150" s="48">
        <f t="shared" ca="1" si="302"/>
        <v>7</v>
      </c>
      <c r="G150" s="48">
        <f t="shared" ca="1" si="302"/>
        <v>7</v>
      </c>
      <c r="H150" s="48">
        <f t="shared" ca="1" si="302"/>
        <v>7</v>
      </c>
      <c r="I150" s="48">
        <f t="shared" ca="1" si="302"/>
        <v>7</v>
      </c>
      <c r="J150" s="48">
        <f t="shared" ca="1" si="302"/>
        <v>4</v>
      </c>
      <c r="K150" s="48">
        <f t="shared" ca="1" si="302"/>
        <v>1</v>
      </c>
      <c r="L150" s="48">
        <f t="shared" ca="1" si="302"/>
        <v>1</v>
      </c>
      <c r="M150" s="48">
        <f t="shared" ca="1" si="302"/>
        <v>0</v>
      </c>
      <c r="N150" s="48">
        <f t="shared" ca="1" si="302"/>
        <v>0</v>
      </c>
      <c r="O150" s="48">
        <f t="shared" ca="1" si="302"/>
        <v>0</v>
      </c>
      <c r="P150" s="48">
        <f t="shared" ca="1" si="302"/>
        <v>0</v>
      </c>
      <c r="Q150" s="48">
        <f t="shared" ca="1" si="302"/>
        <v>0</v>
      </c>
      <c r="R150" s="48">
        <f t="shared" ca="1" si="302"/>
        <v>0</v>
      </c>
      <c r="S150" s="48">
        <f t="shared" ca="1" si="302"/>
        <v>0</v>
      </c>
      <c r="T150" s="48">
        <f t="shared" ca="1" si="302"/>
        <v>0</v>
      </c>
      <c r="U150" s="48">
        <f t="shared" ca="1" si="302"/>
        <v>0</v>
      </c>
      <c r="V150" s="48">
        <f t="shared" ca="1" si="302"/>
        <v>0</v>
      </c>
      <c r="W150" s="48">
        <f t="shared" ca="1" si="302"/>
        <v>0</v>
      </c>
      <c r="X150" s="48">
        <f t="shared" ca="1" si="302"/>
        <v>0</v>
      </c>
      <c r="Y150" s="48">
        <f t="shared" ca="1" si="302"/>
        <v>0</v>
      </c>
      <c r="Z150" s="48">
        <f t="shared" ca="1" si="302"/>
        <v>0</v>
      </c>
      <c r="AA150" s="48">
        <f t="shared" ca="1" si="302"/>
        <v>0</v>
      </c>
      <c r="AB150" s="48">
        <f t="shared" ca="1" si="302"/>
        <v>0</v>
      </c>
      <c r="AC150" s="48">
        <f t="shared" ca="1" si="302"/>
        <v>0</v>
      </c>
      <c r="AD150" s="48">
        <f t="shared" ca="1" si="302"/>
        <v>0</v>
      </c>
      <c r="AE150" s="48">
        <f t="shared" ca="1" si="302"/>
        <v>0</v>
      </c>
      <c r="AF150" s="48">
        <f t="shared" ca="1" si="302"/>
        <v>0</v>
      </c>
      <c r="AG150" s="48">
        <f t="shared" ca="1" si="302"/>
        <v>0</v>
      </c>
      <c r="AH150" s="48">
        <f t="shared" ca="1" si="302"/>
        <v>0</v>
      </c>
      <c r="AI150" s="48">
        <f t="shared" ca="1" si="302"/>
        <v>0</v>
      </c>
      <c r="AJ150" s="48">
        <f t="shared" ca="1" si="302"/>
        <v>0</v>
      </c>
      <c r="AK150" s="48">
        <f t="shared" ref="AK150:BD150" ca="1" si="303">MAX(0,AJ150-(IF(SamplesOrEstimateFlag = "Data", INDEX(Samples,RANDBETWEEN(1, TotalCount), 0), RANDBETWEEN(ThroughputLowEstimate,ThroughputHighEstimate))))</f>
        <v>0</v>
      </c>
      <c r="AL150" s="48">
        <f t="shared" ca="1" si="303"/>
        <v>0</v>
      </c>
      <c r="AM150" s="48">
        <f t="shared" ca="1" si="303"/>
        <v>0</v>
      </c>
      <c r="AN150" s="48">
        <f t="shared" ca="1" si="303"/>
        <v>0</v>
      </c>
      <c r="AO150" s="48">
        <f t="shared" ca="1" si="303"/>
        <v>0</v>
      </c>
      <c r="AP150" s="48">
        <f t="shared" ca="1" si="303"/>
        <v>0</v>
      </c>
      <c r="AQ150" s="48">
        <f t="shared" ca="1" si="303"/>
        <v>0</v>
      </c>
      <c r="AR150" s="48">
        <f t="shared" ca="1" si="303"/>
        <v>0</v>
      </c>
      <c r="AS150" s="48">
        <f t="shared" ca="1" si="303"/>
        <v>0</v>
      </c>
      <c r="AT150" s="48">
        <f t="shared" ca="1" si="303"/>
        <v>0</v>
      </c>
      <c r="AU150" s="48">
        <f t="shared" ca="1" si="303"/>
        <v>0</v>
      </c>
      <c r="AV150" s="48">
        <f t="shared" ca="1" si="303"/>
        <v>0</v>
      </c>
      <c r="AW150" s="48">
        <f t="shared" ca="1" si="303"/>
        <v>0</v>
      </c>
      <c r="AX150" s="48">
        <f t="shared" ca="1" si="303"/>
        <v>0</v>
      </c>
      <c r="AY150" s="48">
        <f t="shared" ca="1" si="303"/>
        <v>0</v>
      </c>
      <c r="AZ150" s="48">
        <f t="shared" ca="1" si="303"/>
        <v>0</v>
      </c>
      <c r="BA150" s="48">
        <f t="shared" ca="1" si="303"/>
        <v>0</v>
      </c>
      <c r="BB150" s="48">
        <f t="shared" ca="1" si="303"/>
        <v>0</v>
      </c>
      <c r="BC150" s="48">
        <f t="shared" ca="1" si="303"/>
        <v>0</v>
      </c>
      <c r="BD150" s="48">
        <f t="shared" ca="1" si="303"/>
        <v>0</v>
      </c>
    </row>
    <row r="151" spans="1:56" x14ac:dyDescent="0.25">
      <c r="A151">
        <v>149</v>
      </c>
      <c r="B151" s="69">
        <f t="shared" ca="1" si="265"/>
        <v>4</v>
      </c>
      <c r="C151" s="70">
        <f t="shared" ca="1" si="262"/>
        <v>42833</v>
      </c>
      <c r="D1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1" s="48">
        <f t="shared" ref="E151:AJ151" ca="1" si="304">MAX(0,D151-(IF(SamplesOrEstimateFlag = "Data", INDEX(Samples,RANDBETWEEN(1, TotalCount), 0), RANDBETWEEN(ThroughputLowEstimate,ThroughputHighEstimate))))</f>
        <v>8</v>
      </c>
      <c r="F151" s="48">
        <f t="shared" ca="1" si="304"/>
        <v>5</v>
      </c>
      <c r="G151" s="48">
        <f t="shared" ca="1" si="304"/>
        <v>3</v>
      </c>
      <c r="H151" s="48">
        <f t="shared" ca="1" si="304"/>
        <v>0</v>
      </c>
      <c r="I151" s="48">
        <f t="shared" ca="1" si="304"/>
        <v>0</v>
      </c>
      <c r="J151" s="48">
        <f t="shared" ca="1" si="304"/>
        <v>0</v>
      </c>
      <c r="K151" s="48">
        <f t="shared" ca="1" si="304"/>
        <v>0</v>
      </c>
      <c r="L151" s="48">
        <f t="shared" ca="1" si="304"/>
        <v>0</v>
      </c>
      <c r="M151" s="48">
        <f t="shared" ca="1" si="304"/>
        <v>0</v>
      </c>
      <c r="N151" s="48">
        <f t="shared" ca="1" si="304"/>
        <v>0</v>
      </c>
      <c r="O151" s="48">
        <f t="shared" ca="1" si="304"/>
        <v>0</v>
      </c>
      <c r="P151" s="48">
        <f t="shared" ca="1" si="304"/>
        <v>0</v>
      </c>
      <c r="Q151" s="48">
        <f t="shared" ca="1" si="304"/>
        <v>0</v>
      </c>
      <c r="R151" s="48">
        <f t="shared" ca="1" si="304"/>
        <v>0</v>
      </c>
      <c r="S151" s="48">
        <f t="shared" ca="1" si="304"/>
        <v>0</v>
      </c>
      <c r="T151" s="48">
        <f t="shared" ca="1" si="304"/>
        <v>0</v>
      </c>
      <c r="U151" s="48">
        <f t="shared" ca="1" si="304"/>
        <v>0</v>
      </c>
      <c r="V151" s="48">
        <f t="shared" ca="1" si="304"/>
        <v>0</v>
      </c>
      <c r="W151" s="48">
        <f t="shared" ca="1" si="304"/>
        <v>0</v>
      </c>
      <c r="X151" s="48">
        <f t="shared" ca="1" si="304"/>
        <v>0</v>
      </c>
      <c r="Y151" s="48">
        <f t="shared" ca="1" si="304"/>
        <v>0</v>
      </c>
      <c r="Z151" s="48">
        <f t="shared" ca="1" si="304"/>
        <v>0</v>
      </c>
      <c r="AA151" s="48">
        <f t="shared" ca="1" si="304"/>
        <v>0</v>
      </c>
      <c r="AB151" s="48">
        <f t="shared" ca="1" si="304"/>
        <v>0</v>
      </c>
      <c r="AC151" s="48">
        <f t="shared" ca="1" si="304"/>
        <v>0</v>
      </c>
      <c r="AD151" s="48">
        <f t="shared" ca="1" si="304"/>
        <v>0</v>
      </c>
      <c r="AE151" s="48">
        <f t="shared" ca="1" si="304"/>
        <v>0</v>
      </c>
      <c r="AF151" s="48">
        <f t="shared" ca="1" si="304"/>
        <v>0</v>
      </c>
      <c r="AG151" s="48">
        <f t="shared" ca="1" si="304"/>
        <v>0</v>
      </c>
      <c r="AH151" s="48">
        <f t="shared" ca="1" si="304"/>
        <v>0</v>
      </c>
      <c r="AI151" s="48">
        <f t="shared" ca="1" si="304"/>
        <v>0</v>
      </c>
      <c r="AJ151" s="48">
        <f t="shared" ca="1" si="304"/>
        <v>0</v>
      </c>
      <c r="AK151" s="48">
        <f t="shared" ref="AK151:BD151" ca="1" si="305">MAX(0,AJ151-(IF(SamplesOrEstimateFlag = "Data", INDEX(Samples,RANDBETWEEN(1, TotalCount), 0), RANDBETWEEN(ThroughputLowEstimate,ThroughputHighEstimate))))</f>
        <v>0</v>
      </c>
      <c r="AL151" s="48">
        <f t="shared" ca="1" si="305"/>
        <v>0</v>
      </c>
      <c r="AM151" s="48">
        <f t="shared" ca="1" si="305"/>
        <v>0</v>
      </c>
      <c r="AN151" s="48">
        <f t="shared" ca="1" si="305"/>
        <v>0</v>
      </c>
      <c r="AO151" s="48">
        <f t="shared" ca="1" si="305"/>
        <v>0</v>
      </c>
      <c r="AP151" s="48">
        <f t="shared" ca="1" si="305"/>
        <v>0</v>
      </c>
      <c r="AQ151" s="48">
        <f t="shared" ca="1" si="305"/>
        <v>0</v>
      </c>
      <c r="AR151" s="48">
        <f t="shared" ca="1" si="305"/>
        <v>0</v>
      </c>
      <c r="AS151" s="48">
        <f t="shared" ca="1" si="305"/>
        <v>0</v>
      </c>
      <c r="AT151" s="48">
        <f t="shared" ca="1" si="305"/>
        <v>0</v>
      </c>
      <c r="AU151" s="48">
        <f t="shared" ca="1" si="305"/>
        <v>0</v>
      </c>
      <c r="AV151" s="48">
        <f t="shared" ca="1" si="305"/>
        <v>0</v>
      </c>
      <c r="AW151" s="48">
        <f t="shared" ca="1" si="305"/>
        <v>0</v>
      </c>
      <c r="AX151" s="48">
        <f t="shared" ca="1" si="305"/>
        <v>0</v>
      </c>
      <c r="AY151" s="48">
        <f t="shared" ca="1" si="305"/>
        <v>0</v>
      </c>
      <c r="AZ151" s="48">
        <f t="shared" ca="1" si="305"/>
        <v>0</v>
      </c>
      <c r="BA151" s="48">
        <f t="shared" ca="1" si="305"/>
        <v>0</v>
      </c>
      <c r="BB151" s="48">
        <f t="shared" ca="1" si="305"/>
        <v>0</v>
      </c>
      <c r="BC151" s="48">
        <f t="shared" ca="1" si="305"/>
        <v>0</v>
      </c>
      <c r="BD151" s="48">
        <f t="shared" ca="1" si="305"/>
        <v>0</v>
      </c>
    </row>
    <row r="152" spans="1:56" x14ac:dyDescent="0.25">
      <c r="A152">
        <v>150</v>
      </c>
      <c r="B152" s="69">
        <f t="shared" ca="1" si="265"/>
        <v>6</v>
      </c>
      <c r="C152" s="70">
        <f t="shared" ca="1" si="262"/>
        <v>42847</v>
      </c>
      <c r="D1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52" s="48">
        <f t="shared" ref="E152:AJ152" ca="1" si="306">MAX(0,D152-(IF(SamplesOrEstimateFlag = "Data", INDEX(Samples,RANDBETWEEN(1, TotalCount), 0), RANDBETWEEN(ThroughputLowEstimate,ThroughputHighEstimate))))</f>
        <v>9</v>
      </c>
      <c r="F152" s="48">
        <f t="shared" ca="1" si="306"/>
        <v>6</v>
      </c>
      <c r="G152" s="48">
        <f t="shared" ca="1" si="306"/>
        <v>6</v>
      </c>
      <c r="H152" s="48">
        <f t="shared" ca="1" si="306"/>
        <v>4</v>
      </c>
      <c r="I152" s="48">
        <f t="shared" ca="1" si="306"/>
        <v>2</v>
      </c>
      <c r="J152" s="48">
        <f t="shared" ca="1" si="306"/>
        <v>0</v>
      </c>
      <c r="K152" s="48">
        <f t="shared" ca="1" si="306"/>
        <v>0</v>
      </c>
      <c r="L152" s="48">
        <f t="shared" ca="1" si="306"/>
        <v>0</v>
      </c>
      <c r="M152" s="48">
        <f t="shared" ca="1" si="306"/>
        <v>0</v>
      </c>
      <c r="N152" s="48">
        <f t="shared" ca="1" si="306"/>
        <v>0</v>
      </c>
      <c r="O152" s="48">
        <f t="shared" ca="1" si="306"/>
        <v>0</v>
      </c>
      <c r="P152" s="48">
        <f t="shared" ca="1" si="306"/>
        <v>0</v>
      </c>
      <c r="Q152" s="48">
        <f t="shared" ca="1" si="306"/>
        <v>0</v>
      </c>
      <c r="R152" s="48">
        <f t="shared" ca="1" si="306"/>
        <v>0</v>
      </c>
      <c r="S152" s="48">
        <f t="shared" ca="1" si="306"/>
        <v>0</v>
      </c>
      <c r="T152" s="48">
        <f t="shared" ca="1" si="306"/>
        <v>0</v>
      </c>
      <c r="U152" s="48">
        <f t="shared" ca="1" si="306"/>
        <v>0</v>
      </c>
      <c r="V152" s="48">
        <f t="shared" ca="1" si="306"/>
        <v>0</v>
      </c>
      <c r="W152" s="48">
        <f t="shared" ca="1" si="306"/>
        <v>0</v>
      </c>
      <c r="X152" s="48">
        <f t="shared" ca="1" si="306"/>
        <v>0</v>
      </c>
      <c r="Y152" s="48">
        <f t="shared" ca="1" si="306"/>
        <v>0</v>
      </c>
      <c r="Z152" s="48">
        <f t="shared" ca="1" si="306"/>
        <v>0</v>
      </c>
      <c r="AA152" s="48">
        <f t="shared" ca="1" si="306"/>
        <v>0</v>
      </c>
      <c r="AB152" s="48">
        <f t="shared" ca="1" si="306"/>
        <v>0</v>
      </c>
      <c r="AC152" s="48">
        <f t="shared" ca="1" si="306"/>
        <v>0</v>
      </c>
      <c r="AD152" s="48">
        <f t="shared" ca="1" si="306"/>
        <v>0</v>
      </c>
      <c r="AE152" s="48">
        <f t="shared" ca="1" si="306"/>
        <v>0</v>
      </c>
      <c r="AF152" s="48">
        <f t="shared" ca="1" si="306"/>
        <v>0</v>
      </c>
      <c r="AG152" s="48">
        <f t="shared" ca="1" si="306"/>
        <v>0</v>
      </c>
      <c r="AH152" s="48">
        <f t="shared" ca="1" si="306"/>
        <v>0</v>
      </c>
      <c r="AI152" s="48">
        <f t="shared" ca="1" si="306"/>
        <v>0</v>
      </c>
      <c r="AJ152" s="48">
        <f t="shared" ca="1" si="306"/>
        <v>0</v>
      </c>
      <c r="AK152" s="48">
        <f t="shared" ref="AK152:BD152" ca="1" si="307">MAX(0,AJ152-(IF(SamplesOrEstimateFlag = "Data", INDEX(Samples,RANDBETWEEN(1, TotalCount), 0), RANDBETWEEN(ThroughputLowEstimate,ThroughputHighEstimate))))</f>
        <v>0</v>
      </c>
      <c r="AL152" s="48">
        <f t="shared" ca="1" si="307"/>
        <v>0</v>
      </c>
      <c r="AM152" s="48">
        <f t="shared" ca="1" si="307"/>
        <v>0</v>
      </c>
      <c r="AN152" s="48">
        <f t="shared" ca="1" si="307"/>
        <v>0</v>
      </c>
      <c r="AO152" s="48">
        <f t="shared" ca="1" si="307"/>
        <v>0</v>
      </c>
      <c r="AP152" s="48">
        <f t="shared" ca="1" si="307"/>
        <v>0</v>
      </c>
      <c r="AQ152" s="48">
        <f t="shared" ca="1" si="307"/>
        <v>0</v>
      </c>
      <c r="AR152" s="48">
        <f t="shared" ca="1" si="307"/>
        <v>0</v>
      </c>
      <c r="AS152" s="48">
        <f t="shared" ca="1" si="307"/>
        <v>0</v>
      </c>
      <c r="AT152" s="48">
        <f t="shared" ca="1" si="307"/>
        <v>0</v>
      </c>
      <c r="AU152" s="48">
        <f t="shared" ca="1" si="307"/>
        <v>0</v>
      </c>
      <c r="AV152" s="48">
        <f t="shared" ca="1" si="307"/>
        <v>0</v>
      </c>
      <c r="AW152" s="48">
        <f t="shared" ca="1" si="307"/>
        <v>0</v>
      </c>
      <c r="AX152" s="48">
        <f t="shared" ca="1" si="307"/>
        <v>0</v>
      </c>
      <c r="AY152" s="48">
        <f t="shared" ca="1" si="307"/>
        <v>0</v>
      </c>
      <c r="AZ152" s="48">
        <f t="shared" ca="1" si="307"/>
        <v>0</v>
      </c>
      <c r="BA152" s="48">
        <f t="shared" ca="1" si="307"/>
        <v>0</v>
      </c>
      <c r="BB152" s="48">
        <f t="shared" ca="1" si="307"/>
        <v>0</v>
      </c>
      <c r="BC152" s="48">
        <f t="shared" ca="1" si="307"/>
        <v>0</v>
      </c>
      <c r="BD152" s="48">
        <f t="shared" ca="1" si="307"/>
        <v>0</v>
      </c>
    </row>
    <row r="153" spans="1:56" x14ac:dyDescent="0.25">
      <c r="A153">
        <v>151</v>
      </c>
      <c r="B153" s="69">
        <f t="shared" ca="1" si="265"/>
        <v>5</v>
      </c>
      <c r="C153" s="70">
        <f t="shared" ca="1" si="262"/>
        <v>42840</v>
      </c>
      <c r="D1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3" s="48">
        <f t="shared" ref="E153:AJ153" ca="1" si="308">MAX(0,D153-(IF(SamplesOrEstimateFlag = "Data", INDEX(Samples,RANDBETWEEN(1, TotalCount), 0), RANDBETWEEN(ThroughputLowEstimate,ThroughputHighEstimate))))</f>
        <v>8</v>
      </c>
      <c r="F153" s="48">
        <f t="shared" ca="1" si="308"/>
        <v>8</v>
      </c>
      <c r="G153" s="48">
        <f t="shared" ca="1" si="308"/>
        <v>6</v>
      </c>
      <c r="H153" s="48">
        <f t="shared" ca="1" si="308"/>
        <v>3</v>
      </c>
      <c r="I153" s="48">
        <f t="shared" ca="1" si="308"/>
        <v>0</v>
      </c>
      <c r="J153" s="48">
        <f t="shared" ca="1" si="308"/>
        <v>0</v>
      </c>
      <c r="K153" s="48">
        <f t="shared" ca="1" si="308"/>
        <v>0</v>
      </c>
      <c r="L153" s="48">
        <f t="shared" ca="1" si="308"/>
        <v>0</v>
      </c>
      <c r="M153" s="48">
        <f t="shared" ca="1" si="308"/>
        <v>0</v>
      </c>
      <c r="N153" s="48">
        <f t="shared" ca="1" si="308"/>
        <v>0</v>
      </c>
      <c r="O153" s="48">
        <f t="shared" ca="1" si="308"/>
        <v>0</v>
      </c>
      <c r="P153" s="48">
        <f t="shared" ca="1" si="308"/>
        <v>0</v>
      </c>
      <c r="Q153" s="48">
        <f t="shared" ca="1" si="308"/>
        <v>0</v>
      </c>
      <c r="R153" s="48">
        <f t="shared" ca="1" si="308"/>
        <v>0</v>
      </c>
      <c r="S153" s="48">
        <f t="shared" ca="1" si="308"/>
        <v>0</v>
      </c>
      <c r="T153" s="48">
        <f t="shared" ca="1" si="308"/>
        <v>0</v>
      </c>
      <c r="U153" s="48">
        <f t="shared" ca="1" si="308"/>
        <v>0</v>
      </c>
      <c r="V153" s="48">
        <f t="shared" ca="1" si="308"/>
        <v>0</v>
      </c>
      <c r="W153" s="48">
        <f t="shared" ca="1" si="308"/>
        <v>0</v>
      </c>
      <c r="X153" s="48">
        <f t="shared" ca="1" si="308"/>
        <v>0</v>
      </c>
      <c r="Y153" s="48">
        <f t="shared" ca="1" si="308"/>
        <v>0</v>
      </c>
      <c r="Z153" s="48">
        <f t="shared" ca="1" si="308"/>
        <v>0</v>
      </c>
      <c r="AA153" s="48">
        <f t="shared" ca="1" si="308"/>
        <v>0</v>
      </c>
      <c r="AB153" s="48">
        <f t="shared" ca="1" si="308"/>
        <v>0</v>
      </c>
      <c r="AC153" s="48">
        <f t="shared" ca="1" si="308"/>
        <v>0</v>
      </c>
      <c r="AD153" s="48">
        <f t="shared" ca="1" si="308"/>
        <v>0</v>
      </c>
      <c r="AE153" s="48">
        <f t="shared" ca="1" si="308"/>
        <v>0</v>
      </c>
      <c r="AF153" s="48">
        <f t="shared" ca="1" si="308"/>
        <v>0</v>
      </c>
      <c r="AG153" s="48">
        <f t="shared" ca="1" si="308"/>
        <v>0</v>
      </c>
      <c r="AH153" s="48">
        <f t="shared" ca="1" si="308"/>
        <v>0</v>
      </c>
      <c r="AI153" s="48">
        <f t="shared" ca="1" si="308"/>
        <v>0</v>
      </c>
      <c r="AJ153" s="48">
        <f t="shared" ca="1" si="308"/>
        <v>0</v>
      </c>
      <c r="AK153" s="48">
        <f t="shared" ref="AK153:BD153" ca="1" si="309">MAX(0,AJ153-(IF(SamplesOrEstimateFlag = "Data", INDEX(Samples,RANDBETWEEN(1, TotalCount), 0), RANDBETWEEN(ThroughputLowEstimate,ThroughputHighEstimate))))</f>
        <v>0</v>
      </c>
      <c r="AL153" s="48">
        <f t="shared" ca="1" si="309"/>
        <v>0</v>
      </c>
      <c r="AM153" s="48">
        <f t="shared" ca="1" si="309"/>
        <v>0</v>
      </c>
      <c r="AN153" s="48">
        <f t="shared" ca="1" si="309"/>
        <v>0</v>
      </c>
      <c r="AO153" s="48">
        <f t="shared" ca="1" si="309"/>
        <v>0</v>
      </c>
      <c r="AP153" s="48">
        <f t="shared" ca="1" si="309"/>
        <v>0</v>
      </c>
      <c r="AQ153" s="48">
        <f t="shared" ca="1" si="309"/>
        <v>0</v>
      </c>
      <c r="AR153" s="48">
        <f t="shared" ca="1" si="309"/>
        <v>0</v>
      </c>
      <c r="AS153" s="48">
        <f t="shared" ca="1" si="309"/>
        <v>0</v>
      </c>
      <c r="AT153" s="48">
        <f t="shared" ca="1" si="309"/>
        <v>0</v>
      </c>
      <c r="AU153" s="48">
        <f t="shared" ca="1" si="309"/>
        <v>0</v>
      </c>
      <c r="AV153" s="48">
        <f t="shared" ca="1" si="309"/>
        <v>0</v>
      </c>
      <c r="AW153" s="48">
        <f t="shared" ca="1" si="309"/>
        <v>0</v>
      </c>
      <c r="AX153" s="48">
        <f t="shared" ca="1" si="309"/>
        <v>0</v>
      </c>
      <c r="AY153" s="48">
        <f t="shared" ca="1" si="309"/>
        <v>0</v>
      </c>
      <c r="AZ153" s="48">
        <f t="shared" ca="1" si="309"/>
        <v>0</v>
      </c>
      <c r="BA153" s="48">
        <f t="shared" ca="1" si="309"/>
        <v>0</v>
      </c>
      <c r="BB153" s="48">
        <f t="shared" ca="1" si="309"/>
        <v>0</v>
      </c>
      <c r="BC153" s="48">
        <f t="shared" ca="1" si="309"/>
        <v>0</v>
      </c>
      <c r="BD153" s="48">
        <f t="shared" ca="1" si="309"/>
        <v>0</v>
      </c>
    </row>
    <row r="154" spans="1:56" x14ac:dyDescent="0.25">
      <c r="A154">
        <v>152</v>
      </c>
      <c r="B154" s="69">
        <f t="shared" ca="1" si="265"/>
        <v>8</v>
      </c>
      <c r="C154" s="70">
        <f t="shared" ca="1" si="262"/>
        <v>42861</v>
      </c>
      <c r="D1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54" s="48">
        <f t="shared" ref="E154:AJ154" ca="1" si="310">MAX(0,D154-(IF(SamplesOrEstimateFlag = "Data", INDEX(Samples,RANDBETWEEN(1, TotalCount), 0), RANDBETWEEN(ThroughputLowEstimate,ThroughputHighEstimate))))</f>
        <v>14</v>
      </c>
      <c r="F154" s="48">
        <f t="shared" ca="1" si="310"/>
        <v>11</v>
      </c>
      <c r="G154" s="48">
        <f t="shared" ca="1" si="310"/>
        <v>8</v>
      </c>
      <c r="H154" s="48">
        <f t="shared" ca="1" si="310"/>
        <v>5</v>
      </c>
      <c r="I154" s="48">
        <f t="shared" ca="1" si="310"/>
        <v>5</v>
      </c>
      <c r="J154" s="48">
        <f t="shared" ca="1" si="310"/>
        <v>2</v>
      </c>
      <c r="K154" s="48">
        <f t="shared" ca="1" si="310"/>
        <v>2</v>
      </c>
      <c r="L154" s="48">
        <f t="shared" ca="1" si="310"/>
        <v>0</v>
      </c>
      <c r="M154" s="48">
        <f t="shared" ca="1" si="310"/>
        <v>0</v>
      </c>
      <c r="N154" s="48">
        <f t="shared" ca="1" si="310"/>
        <v>0</v>
      </c>
      <c r="O154" s="48">
        <f t="shared" ca="1" si="310"/>
        <v>0</v>
      </c>
      <c r="P154" s="48">
        <f t="shared" ca="1" si="310"/>
        <v>0</v>
      </c>
      <c r="Q154" s="48">
        <f t="shared" ca="1" si="310"/>
        <v>0</v>
      </c>
      <c r="R154" s="48">
        <f t="shared" ca="1" si="310"/>
        <v>0</v>
      </c>
      <c r="S154" s="48">
        <f t="shared" ca="1" si="310"/>
        <v>0</v>
      </c>
      <c r="T154" s="48">
        <f t="shared" ca="1" si="310"/>
        <v>0</v>
      </c>
      <c r="U154" s="48">
        <f t="shared" ca="1" si="310"/>
        <v>0</v>
      </c>
      <c r="V154" s="48">
        <f t="shared" ca="1" si="310"/>
        <v>0</v>
      </c>
      <c r="W154" s="48">
        <f t="shared" ca="1" si="310"/>
        <v>0</v>
      </c>
      <c r="X154" s="48">
        <f t="shared" ca="1" si="310"/>
        <v>0</v>
      </c>
      <c r="Y154" s="48">
        <f t="shared" ca="1" si="310"/>
        <v>0</v>
      </c>
      <c r="Z154" s="48">
        <f t="shared" ca="1" si="310"/>
        <v>0</v>
      </c>
      <c r="AA154" s="48">
        <f t="shared" ca="1" si="310"/>
        <v>0</v>
      </c>
      <c r="AB154" s="48">
        <f t="shared" ca="1" si="310"/>
        <v>0</v>
      </c>
      <c r="AC154" s="48">
        <f t="shared" ca="1" si="310"/>
        <v>0</v>
      </c>
      <c r="AD154" s="48">
        <f t="shared" ca="1" si="310"/>
        <v>0</v>
      </c>
      <c r="AE154" s="48">
        <f t="shared" ca="1" si="310"/>
        <v>0</v>
      </c>
      <c r="AF154" s="48">
        <f t="shared" ca="1" si="310"/>
        <v>0</v>
      </c>
      <c r="AG154" s="48">
        <f t="shared" ca="1" si="310"/>
        <v>0</v>
      </c>
      <c r="AH154" s="48">
        <f t="shared" ca="1" si="310"/>
        <v>0</v>
      </c>
      <c r="AI154" s="48">
        <f t="shared" ca="1" si="310"/>
        <v>0</v>
      </c>
      <c r="AJ154" s="48">
        <f t="shared" ca="1" si="310"/>
        <v>0</v>
      </c>
      <c r="AK154" s="48">
        <f t="shared" ref="AK154:BD154" ca="1" si="311">MAX(0,AJ154-(IF(SamplesOrEstimateFlag = "Data", INDEX(Samples,RANDBETWEEN(1, TotalCount), 0), RANDBETWEEN(ThroughputLowEstimate,ThroughputHighEstimate))))</f>
        <v>0</v>
      </c>
      <c r="AL154" s="48">
        <f t="shared" ca="1" si="311"/>
        <v>0</v>
      </c>
      <c r="AM154" s="48">
        <f t="shared" ca="1" si="311"/>
        <v>0</v>
      </c>
      <c r="AN154" s="48">
        <f t="shared" ca="1" si="311"/>
        <v>0</v>
      </c>
      <c r="AO154" s="48">
        <f t="shared" ca="1" si="311"/>
        <v>0</v>
      </c>
      <c r="AP154" s="48">
        <f t="shared" ca="1" si="311"/>
        <v>0</v>
      </c>
      <c r="AQ154" s="48">
        <f t="shared" ca="1" si="311"/>
        <v>0</v>
      </c>
      <c r="AR154" s="48">
        <f t="shared" ca="1" si="311"/>
        <v>0</v>
      </c>
      <c r="AS154" s="48">
        <f t="shared" ca="1" si="311"/>
        <v>0</v>
      </c>
      <c r="AT154" s="48">
        <f t="shared" ca="1" si="311"/>
        <v>0</v>
      </c>
      <c r="AU154" s="48">
        <f t="shared" ca="1" si="311"/>
        <v>0</v>
      </c>
      <c r="AV154" s="48">
        <f t="shared" ca="1" si="311"/>
        <v>0</v>
      </c>
      <c r="AW154" s="48">
        <f t="shared" ca="1" si="311"/>
        <v>0</v>
      </c>
      <c r="AX154" s="48">
        <f t="shared" ca="1" si="311"/>
        <v>0</v>
      </c>
      <c r="AY154" s="48">
        <f t="shared" ca="1" si="311"/>
        <v>0</v>
      </c>
      <c r="AZ154" s="48">
        <f t="shared" ca="1" si="311"/>
        <v>0</v>
      </c>
      <c r="BA154" s="48">
        <f t="shared" ca="1" si="311"/>
        <v>0</v>
      </c>
      <c r="BB154" s="48">
        <f t="shared" ca="1" si="311"/>
        <v>0</v>
      </c>
      <c r="BC154" s="48">
        <f t="shared" ca="1" si="311"/>
        <v>0</v>
      </c>
      <c r="BD154" s="48">
        <f t="shared" ca="1" si="311"/>
        <v>0</v>
      </c>
    </row>
    <row r="155" spans="1:56" x14ac:dyDescent="0.25">
      <c r="A155">
        <v>153</v>
      </c>
      <c r="B155" s="69">
        <f t="shared" ca="1" si="265"/>
        <v>10</v>
      </c>
      <c r="C155" s="70">
        <f t="shared" ca="1" si="262"/>
        <v>42875</v>
      </c>
      <c r="D1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5" s="48">
        <f t="shared" ref="E155:AJ155" ca="1" si="312">MAX(0,D155-(IF(SamplesOrEstimateFlag = "Data", INDEX(Samples,RANDBETWEEN(1, TotalCount), 0), RANDBETWEEN(ThroughputLowEstimate,ThroughputHighEstimate))))</f>
        <v>10</v>
      </c>
      <c r="F155" s="48">
        <f t="shared" ca="1" si="312"/>
        <v>7</v>
      </c>
      <c r="G155" s="48">
        <f t="shared" ca="1" si="312"/>
        <v>7</v>
      </c>
      <c r="H155" s="48">
        <f t="shared" ca="1" si="312"/>
        <v>7</v>
      </c>
      <c r="I155" s="48">
        <f t="shared" ca="1" si="312"/>
        <v>7</v>
      </c>
      <c r="J155" s="48">
        <f t="shared" ca="1" si="312"/>
        <v>5</v>
      </c>
      <c r="K155" s="48">
        <f t="shared" ca="1" si="312"/>
        <v>3</v>
      </c>
      <c r="L155" s="48">
        <f t="shared" ca="1" si="312"/>
        <v>3</v>
      </c>
      <c r="M155" s="48">
        <f t="shared" ca="1" si="312"/>
        <v>1</v>
      </c>
      <c r="N155" s="48">
        <f t="shared" ca="1" si="312"/>
        <v>0</v>
      </c>
      <c r="O155" s="48">
        <f t="shared" ca="1" si="312"/>
        <v>0</v>
      </c>
      <c r="P155" s="48">
        <f t="shared" ca="1" si="312"/>
        <v>0</v>
      </c>
      <c r="Q155" s="48">
        <f t="shared" ca="1" si="312"/>
        <v>0</v>
      </c>
      <c r="R155" s="48">
        <f t="shared" ca="1" si="312"/>
        <v>0</v>
      </c>
      <c r="S155" s="48">
        <f t="shared" ca="1" si="312"/>
        <v>0</v>
      </c>
      <c r="T155" s="48">
        <f t="shared" ca="1" si="312"/>
        <v>0</v>
      </c>
      <c r="U155" s="48">
        <f t="shared" ca="1" si="312"/>
        <v>0</v>
      </c>
      <c r="V155" s="48">
        <f t="shared" ca="1" si="312"/>
        <v>0</v>
      </c>
      <c r="W155" s="48">
        <f t="shared" ca="1" si="312"/>
        <v>0</v>
      </c>
      <c r="X155" s="48">
        <f t="shared" ca="1" si="312"/>
        <v>0</v>
      </c>
      <c r="Y155" s="48">
        <f t="shared" ca="1" si="312"/>
        <v>0</v>
      </c>
      <c r="Z155" s="48">
        <f t="shared" ca="1" si="312"/>
        <v>0</v>
      </c>
      <c r="AA155" s="48">
        <f t="shared" ca="1" si="312"/>
        <v>0</v>
      </c>
      <c r="AB155" s="48">
        <f t="shared" ca="1" si="312"/>
        <v>0</v>
      </c>
      <c r="AC155" s="48">
        <f t="shared" ca="1" si="312"/>
        <v>0</v>
      </c>
      <c r="AD155" s="48">
        <f t="shared" ca="1" si="312"/>
        <v>0</v>
      </c>
      <c r="AE155" s="48">
        <f t="shared" ca="1" si="312"/>
        <v>0</v>
      </c>
      <c r="AF155" s="48">
        <f t="shared" ca="1" si="312"/>
        <v>0</v>
      </c>
      <c r="AG155" s="48">
        <f t="shared" ca="1" si="312"/>
        <v>0</v>
      </c>
      <c r="AH155" s="48">
        <f t="shared" ca="1" si="312"/>
        <v>0</v>
      </c>
      <c r="AI155" s="48">
        <f t="shared" ca="1" si="312"/>
        <v>0</v>
      </c>
      <c r="AJ155" s="48">
        <f t="shared" ca="1" si="312"/>
        <v>0</v>
      </c>
      <c r="AK155" s="48">
        <f t="shared" ref="AK155:BD155" ca="1" si="313">MAX(0,AJ155-(IF(SamplesOrEstimateFlag = "Data", INDEX(Samples,RANDBETWEEN(1, TotalCount), 0), RANDBETWEEN(ThroughputLowEstimate,ThroughputHighEstimate))))</f>
        <v>0</v>
      </c>
      <c r="AL155" s="48">
        <f t="shared" ca="1" si="313"/>
        <v>0</v>
      </c>
      <c r="AM155" s="48">
        <f t="shared" ca="1" si="313"/>
        <v>0</v>
      </c>
      <c r="AN155" s="48">
        <f t="shared" ca="1" si="313"/>
        <v>0</v>
      </c>
      <c r="AO155" s="48">
        <f t="shared" ca="1" si="313"/>
        <v>0</v>
      </c>
      <c r="AP155" s="48">
        <f t="shared" ca="1" si="313"/>
        <v>0</v>
      </c>
      <c r="AQ155" s="48">
        <f t="shared" ca="1" si="313"/>
        <v>0</v>
      </c>
      <c r="AR155" s="48">
        <f t="shared" ca="1" si="313"/>
        <v>0</v>
      </c>
      <c r="AS155" s="48">
        <f t="shared" ca="1" si="313"/>
        <v>0</v>
      </c>
      <c r="AT155" s="48">
        <f t="shared" ca="1" si="313"/>
        <v>0</v>
      </c>
      <c r="AU155" s="48">
        <f t="shared" ca="1" si="313"/>
        <v>0</v>
      </c>
      <c r="AV155" s="48">
        <f t="shared" ca="1" si="313"/>
        <v>0</v>
      </c>
      <c r="AW155" s="48">
        <f t="shared" ca="1" si="313"/>
        <v>0</v>
      </c>
      <c r="AX155" s="48">
        <f t="shared" ca="1" si="313"/>
        <v>0</v>
      </c>
      <c r="AY155" s="48">
        <f t="shared" ca="1" si="313"/>
        <v>0</v>
      </c>
      <c r="AZ155" s="48">
        <f t="shared" ca="1" si="313"/>
        <v>0</v>
      </c>
      <c r="BA155" s="48">
        <f t="shared" ca="1" si="313"/>
        <v>0</v>
      </c>
      <c r="BB155" s="48">
        <f t="shared" ca="1" si="313"/>
        <v>0</v>
      </c>
      <c r="BC155" s="48">
        <f t="shared" ca="1" si="313"/>
        <v>0</v>
      </c>
      <c r="BD155" s="48">
        <f t="shared" ca="1" si="313"/>
        <v>0</v>
      </c>
    </row>
    <row r="156" spans="1:56" x14ac:dyDescent="0.25">
      <c r="A156">
        <v>154</v>
      </c>
      <c r="B156" s="69">
        <f t="shared" ca="1" si="265"/>
        <v>11</v>
      </c>
      <c r="C156" s="70">
        <f t="shared" ca="1" si="262"/>
        <v>42882</v>
      </c>
      <c r="D1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56" s="48">
        <f t="shared" ref="E156:AJ156" ca="1" si="314">MAX(0,D156-(IF(SamplesOrEstimateFlag = "Data", INDEX(Samples,RANDBETWEEN(1, TotalCount), 0), RANDBETWEEN(ThroughputLowEstimate,ThroughputHighEstimate))))</f>
        <v>14</v>
      </c>
      <c r="F156" s="48">
        <f t="shared" ca="1" si="314"/>
        <v>14</v>
      </c>
      <c r="G156" s="48">
        <f t="shared" ca="1" si="314"/>
        <v>11</v>
      </c>
      <c r="H156" s="48">
        <f t="shared" ca="1" si="314"/>
        <v>11</v>
      </c>
      <c r="I156" s="48">
        <f t="shared" ca="1" si="314"/>
        <v>9</v>
      </c>
      <c r="J156" s="48">
        <f t="shared" ca="1" si="314"/>
        <v>7</v>
      </c>
      <c r="K156" s="48">
        <f t="shared" ca="1" si="314"/>
        <v>5</v>
      </c>
      <c r="L156" s="48">
        <f t="shared" ca="1" si="314"/>
        <v>5</v>
      </c>
      <c r="M156" s="48">
        <f t="shared" ca="1" si="314"/>
        <v>3</v>
      </c>
      <c r="N156" s="48">
        <f t="shared" ca="1" si="314"/>
        <v>3</v>
      </c>
      <c r="O156" s="48">
        <f t="shared" ca="1" si="314"/>
        <v>0</v>
      </c>
      <c r="P156" s="48">
        <f t="shared" ca="1" si="314"/>
        <v>0</v>
      </c>
      <c r="Q156" s="48">
        <f t="shared" ca="1" si="314"/>
        <v>0</v>
      </c>
      <c r="R156" s="48">
        <f t="shared" ca="1" si="314"/>
        <v>0</v>
      </c>
      <c r="S156" s="48">
        <f t="shared" ca="1" si="314"/>
        <v>0</v>
      </c>
      <c r="T156" s="48">
        <f t="shared" ca="1" si="314"/>
        <v>0</v>
      </c>
      <c r="U156" s="48">
        <f t="shared" ca="1" si="314"/>
        <v>0</v>
      </c>
      <c r="V156" s="48">
        <f t="shared" ca="1" si="314"/>
        <v>0</v>
      </c>
      <c r="W156" s="48">
        <f t="shared" ca="1" si="314"/>
        <v>0</v>
      </c>
      <c r="X156" s="48">
        <f t="shared" ca="1" si="314"/>
        <v>0</v>
      </c>
      <c r="Y156" s="48">
        <f t="shared" ca="1" si="314"/>
        <v>0</v>
      </c>
      <c r="Z156" s="48">
        <f t="shared" ca="1" si="314"/>
        <v>0</v>
      </c>
      <c r="AA156" s="48">
        <f t="shared" ca="1" si="314"/>
        <v>0</v>
      </c>
      <c r="AB156" s="48">
        <f t="shared" ca="1" si="314"/>
        <v>0</v>
      </c>
      <c r="AC156" s="48">
        <f t="shared" ca="1" si="314"/>
        <v>0</v>
      </c>
      <c r="AD156" s="48">
        <f t="shared" ca="1" si="314"/>
        <v>0</v>
      </c>
      <c r="AE156" s="48">
        <f t="shared" ca="1" si="314"/>
        <v>0</v>
      </c>
      <c r="AF156" s="48">
        <f t="shared" ca="1" si="314"/>
        <v>0</v>
      </c>
      <c r="AG156" s="48">
        <f t="shared" ca="1" si="314"/>
        <v>0</v>
      </c>
      <c r="AH156" s="48">
        <f t="shared" ca="1" si="314"/>
        <v>0</v>
      </c>
      <c r="AI156" s="48">
        <f t="shared" ca="1" si="314"/>
        <v>0</v>
      </c>
      <c r="AJ156" s="48">
        <f t="shared" ca="1" si="314"/>
        <v>0</v>
      </c>
      <c r="AK156" s="48">
        <f t="shared" ref="AK156:BD156" ca="1" si="315">MAX(0,AJ156-(IF(SamplesOrEstimateFlag = "Data", INDEX(Samples,RANDBETWEEN(1, TotalCount), 0), RANDBETWEEN(ThroughputLowEstimate,ThroughputHighEstimate))))</f>
        <v>0</v>
      </c>
      <c r="AL156" s="48">
        <f t="shared" ca="1" si="315"/>
        <v>0</v>
      </c>
      <c r="AM156" s="48">
        <f t="shared" ca="1" si="315"/>
        <v>0</v>
      </c>
      <c r="AN156" s="48">
        <f t="shared" ca="1" si="315"/>
        <v>0</v>
      </c>
      <c r="AO156" s="48">
        <f t="shared" ca="1" si="315"/>
        <v>0</v>
      </c>
      <c r="AP156" s="48">
        <f t="shared" ca="1" si="315"/>
        <v>0</v>
      </c>
      <c r="AQ156" s="48">
        <f t="shared" ca="1" si="315"/>
        <v>0</v>
      </c>
      <c r="AR156" s="48">
        <f t="shared" ca="1" si="315"/>
        <v>0</v>
      </c>
      <c r="AS156" s="48">
        <f t="shared" ca="1" si="315"/>
        <v>0</v>
      </c>
      <c r="AT156" s="48">
        <f t="shared" ca="1" si="315"/>
        <v>0</v>
      </c>
      <c r="AU156" s="48">
        <f t="shared" ca="1" si="315"/>
        <v>0</v>
      </c>
      <c r="AV156" s="48">
        <f t="shared" ca="1" si="315"/>
        <v>0</v>
      </c>
      <c r="AW156" s="48">
        <f t="shared" ca="1" si="315"/>
        <v>0</v>
      </c>
      <c r="AX156" s="48">
        <f t="shared" ca="1" si="315"/>
        <v>0</v>
      </c>
      <c r="AY156" s="48">
        <f t="shared" ca="1" si="315"/>
        <v>0</v>
      </c>
      <c r="AZ156" s="48">
        <f t="shared" ca="1" si="315"/>
        <v>0</v>
      </c>
      <c r="BA156" s="48">
        <f t="shared" ca="1" si="315"/>
        <v>0</v>
      </c>
      <c r="BB156" s="48">
        <f t="shared" ca="1" si="315"/>
        <v>0</v>
      </c>
      <c r="BC156" s="48">
        <f t="shared" ca="1" si="315"/>
        <v>0</v>
      </c>
      <c r="BD156" s="48">
        <f t="shared" ca="1" si="315"/>
        <v>0</v>
      </c>
    </row>
    <row r="157" spans="1:56" x14ac:dyDescent="0.25">
      <c r="A157">
        <v>155</v>
      </c>
      <c r="B157" s="69">
        <f t="shared" ca="1" si="265"/>
        <v>10</v>
      </c>
      <c r="C157" s="70">
        <f t="shared" ca="1" si="262"/>
        <v>42875</v>
      </c>
      <c r="D1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7" s="48">
        <f t="shared" ref="E157:AJ157" ca="1" si="316">MAX(0,D157-(IF(SamplesOrEstimateFlag = "Data", INDEX(Samples,RANDBETWEEN(1, TotalCount), 0), RANDBETWEEN(ThroughputLowEstimate,ThroughputHighEstimate))))</f>
        <v>13</v>
      </c>
      <c r="F157" s="48">
        <f t="shared" ca="1" si="316"/>
        <v>11</v>
      </c>
      <c r="G157" s="48">
        <f t="shared" ca="1" si="316"/>
        <v>8</v>
      </c>
      <c r="H157" s="48">
        <f t="shared" ca="1" si="316"/>
        <v>6</v>
      </c>
      <c r="I157" s="48">
        <f t="shared" ca="1" si="316"/>
        <v>6</v>
      </c>
      <c r="J157" s="48">
        <f t="shared" ca="1" si="316"/>
        <v>6</v>
      </c>
      <c r="K157" s="48">
        <f t="shared" ca="1" si="316"/>
        <v>6</v>
      </c>
      <c r="L157" s="48">
        <f t="shared" ca="1" si="316"/>
        <v>4</v>
      </c>
      <c r="M157" s="48">
        <f t="shared" ca="1" si="316"/>
        <v>2</v>
      </c>
      <c r="N157" s="48">
        <f t="shared" ca="1" si="316"/>
        <v>0</v>
      </c>
      <c r="O157" s="48">
        <f t="shared" ca="1" si="316"/>
        <v>0</v>
      </c>
      <c r="P157" s="48">
        <f t="shared" ca="1" si="316"/>
        <v>0</v>
      </c>
      <c r="Q157" s="48">
        <f t="shared" ca="1" si="316"/>
        <v>0</v>
      </c>
      <c r="R157" s="48">
        <f t="shared" ca="1" si="316"/>
        <v>0</v>
      </c>
      <c r="S157" s="48">
        <f t="shared" ca="1" si="316"/>
        <v>0</v>
      </c>
      <c r="T157" s="48">
        <f t="shared" ca="1" si="316"/>
        <v>0</v>
      </c>
      <c r="U157" s="48">
        <f t="shared" ca="1" si="316"/>
        <v>0</v>
      </c>
      <c r="V157" s="48">
        <f t="shared" ca="1" si="316"/>
        <v>0</v>
      </c>
      <c r="W157" s="48">
        <f t="shared" ca="1" si="316"/>
        <v>0</v>
      </c>
      <c r="X157" s="48">
        <f t="shared" ca="1" si="316"/>
        <v>0</v>
      </c>
      <c r="Y157" s="48">
        <f t="shared" ca="1" si="316"/>
        <v>0</v>
      </c>
      <c r="Z157" s="48">
        <f t="shared" ca="1" si="316"/>
        <v>0</v>
      </c>
      <c r="AA157" s="48">
        <f t="shared" ca="1" si="316"/>
        <v>0</v>
      </c>
      <c r="AB157" s="48">
        <f t="shared" ca="1" si="316"/>
        <v>0</v>
      </c>
      <c r="AC157" s="48">
        <f t="shared" ca="1" si="316"/>
        <v>0</v>
      </c>
      <c r="AD157" s="48">
        <f t="shared" ca="1" si="316"/>
        <v>0</v>
      </c>
      <c r="AE157" s="48">
        <f t="shared" ca="1" si="316"/>
        <v>0</v>
      </c>
      <c r="AF157" s="48">
        <f t="shared" ca="1" si="316"/>
        <v>0</v>
      </c>
      <c r="AG157" s="48">
        <f t="shared" ca="1" si="316"/>
        <v>0</v>
      </c>
      <c r="AH157" s="48">
        <f t="shared" ca="1" si="316"/>
        <v>0</v>
      </c>
      <c r="AI157" s="48">
        <f t="shared" ca="1" si="316"/>
        <v>0</v>
      </c>
      <c r="AJ157" s="48">
        <f t="shared" ca="1" si="316"/>
        <v>0</v>
      </c>
      <c r="AK157" s="48">
        <f t="shared" ref="AK157:BD157" ca="1" si="317">MAX(0,AJ157-(IF(SamplesOrEstimateFlag = "Data", INDEX(Samples,RANDBETWEEN(1, TotalCount), 0), RANDBETWEEN(ThroughputLowEstimate,ThroughputHighEstimate))))</f>
        <v>0</v>
      </c>
      <c r="AL157" s="48">
        <f t="shared" ca="1" si="317"/>
        <v>0</v>
      </c>
      <c r="AM157" s="48">
        <f t="shared" ca="1" si="317"/>
        <v>0</v>
      </c>
      <c r="AN157" s="48">
        <f t="shared" ca="1" si="317"/>
        <v>0</v>
      </c>
      <c r="AO157" s="48">
        <f t="shared" ca="1" si="317"/>
        <v>0</v>
      </c>
      <c r="AP157" s="48">
        <f t="shared" ca="1" si="317"/>
        <v>0</v>
      </c>
      <c r="AQ157" s="48">
        <f t="shared" ca="1" si="317"/>
        <v>0</v>
      </c>
      <c r="AR157" s="48">
        <f t="shared" ca="1" si="317"/>
        <v>0</v>
      </c>
      <c r="AS157" s="48">
        <f t="shared" ca="1" si="317"/>
        <v>0</v>
      </c>
      <c r="AT157" s="48">
        <f t="shared" ca="1" si="317"/>
        <v>0</v>
      </c>
      <c r="AU157" s="48">
        <f t="shared" ca="1" si="317"/>
        <v>0</v>
      </c>
      <c r="AV157" s="48">
        <f t="shared" ca="1" si="317"/>
        <v>0</v>
      </c>
      <c r="AW157" s="48">
        <f t="shared" ca="1" si="317"/>
        <v>0</v>
      </c>
      <c r="AX157" s="48">
        <f t="shared" ca="1" si="317"/>
        <v>0</v>
      </c>
      <c r="AY157" s="48">
        <f t="shared" ca="1" si="317"/>
        <v>0</v>
      </c>
      <c r="AZ157" s="48">
        <f t="shared" ca="1" si="317"/>
        <v>0</v>
      </c>
      <c r="BA157" s="48">
        <f t="shared" ca="1" si="317"/>
        <v>0</v>
      </c>
      <c r="BB157" s="48">
        <f t="shared" ca="1" si="317"/>
        <v>0</v>
      </c>
      <c r="BC157" s="48">
        <f t="shared" ca="1" si="317"/>
        <v>0</v>
      </c>
      <c r="BD157" s="48">
        <f t="shared" ca="1" si="317"/>
        <v>0</v>
      </c>
    </row>
    <row r="158" spans="1:56" x14ac:dyDescent="0.25">
      <c r="A158">
        <v>156</v>
      </c>
      <c r="B158" s="69">
        <f t="shared" ca="1" si="265"/>
        <v>6</v>
      </c>
      <c r="C158" s="70">
        <f t="shared" ca="1" si="262"/>
        <v>42847</v>
      </c>
      <c r="D1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8" s="48">
        <f t="shared" ref="E158:AJ158" ca="1" si="318">MAX(0,D158-(IF(SamplesOrEstimateFlag = "Data", INDEX(Samples,RANDBETWEEN(1, TotalCount), 0), RANDBETWEEN(ThroughputLowEstimate,ThroughputHighEstimate))))</f>
        <v>13</v>
      </c>
      <c r="F158" s="48">
        <f t="shared" ca="1" si="318"/>
        <v>10</v>
      </c>
      <c r="G158" s="48">
        <f t="shared" ca="1" si="318"/>
        <v>7</v>
      </c>
      <c r="H158" s="48">
        <f t="shared" ca="1" si="318"/>
        <v>4</v>
      </c>
      <c r="I158" s="48">
        <f t="shared" ca="1" si="318"/>
        <v>1</v>
      </c>
      <c r="J158" s="48">
        <f t="shared" ca="1" si="318"/>
        <v>0</v>
      </c>
      <c r="K158" s="48">
        <f t="shared" ca="1" si="318"/>
        <v>0</v>
      </c>
      <c r="L158" s="48">
        <f t="shared" ca="1" si="318"/>
        <v>0</v>
      </c>
      <c r="M158" s="48">
        <f t="shared" ca="1" si="318"/>
        <v>0</v>
      </c>
      <c r="N158" s="48">
        <f t="shared" ca="1" si="318"/>
        <v>0</v>
      </c>
      <c r="O158" s="48">
        <f t="shared" ca="1" si="318"/>
        <v>0</v>
      </c>
      <c r="P158" s="48">
        <f t="shared" ca="1" si="318"/>
        <v>0</v>
      </c>
      <c r="Q158" s="48">
        <f t="shared" ca="1" si="318"/>
        <v>0</v>
      </c>
      <c r="R158" s="48">
        <f t="shared" ca="1" si="318"/>
        <v>0</v>
      </c>
      <c r="S158" s="48">
        <f t="shared" ca="1" si="318"/>
        <v>0</v>
      </c>
      <c r="T158" s="48">
        <f t="shared" ca="1" si="318"/>
        <v>0</v>
      </c>
      <c r="U158" s="48">
        <f t="shared" ca="1" si="318"/>
        <v>0</v>
      </c>
      <c r="V158" s="48">
        <f t="shared" ca="1" si="318"/>
        <v>0</v>
      </c>
      <c r="W158" s="48">
        <f t="shared" ca="1" si="318"/>
        <v>0</v>
      </c>
      <c r="X158" s="48">
        <f t="shared" ca="1" si="318"/>
        <v>0</v>
      </c>
      <c r="Y158" s="48">
        <f t="shared" ca="1" si="318"/>
        <v>0</v>
      </c>
      <c r="Z158" s="48">
        <f t="shared" ca="1" si="318"/>
        <v>0</v>
      </c>
      <c r="AA158" s="48">
        <f t="shared" ca="1" si="318"/>
        <v>0</v>
      </c>
      <c r="AB158" s="48">
        <f t="shared" ca="1" si="318"/>
        <v>0</v>
      </c>
      <c r="AC158" s="48">
        <f t="shared" ca="1" si="318"/>
        <v>0</v>
      </c>
      <c r="AD158" s="48">
        <f t="shared" ca="1" si="318"/>
        <v>0</v>
      </c>
      <c r="AE158" s="48">
        <f t="shared" ca="1" si="318"/>
        <v>0</v>
      </c>
      <c r="AF158" s="48">
        <f t="shared" ca="1" si="318"/>
        <v>0</v>
      </c>
      <c r="AG158" s="48">
        <f t="shared" ca="1" si="318"/>
        <v>0</v>
      </c>
      <c r="AH158" s="48">
        <f t="shared" ca="1" si="318"/>
        <v>0</v>
      </c>
      <c r="AI158" s="48">
        <f t="shared" ca="1" si="318"/>
        <v>0</v>
      </c>
      <c r="AJ158" s="48">
        <f t="shared" ca="1" si="318"/>
        <v>0</v>
      </c>
      <c r="AK158" s="48">
        <f t="shared" ref="AK158:BD158" ca="1" si="319">MAX(0,AJ158-(IF(SamplesOrEstimateFlag = "Data", INDEX(Samples,RANDBETWEEN(1, TotalCount), 0), RANDBETWEEN(ThroughputLowEstimate,ThroughputHighEstimate))))</f>
        <v>0</v>
      </c>
      <c r="AL158" s="48">
        <f t="shared" ca="1" si="319"/>
        <v>0</v>
      </c>
      <c r="AM158" s="48">
        <f t="shared" ca="1" si="319"/>
        <v>0</v>
      </c>
      <c r="AN158" s="48">
        <f t="shared" ca="1" si="319"/>
        <v>0</v>
      </c>
      <c r="AO158" s="48">
        <f t="shared" ca="1" si="319"/>
        <v>0</v>
      </c>
      <c r="AP158" s="48">
        <f t="shared" ca="1" si="319"/>
        <v>0</v>
      </c>
      <c r="AQ158" s="48">
        <f t="shared" ca="1" si="319"/>
        <v>0</v>
      </c>
      <c r="AR158" s="48">
        <f t="shared" ca="1" si="319"/>
        <v>0</v>
      </c>
      <c r="AS158" s="48">
        <f t="shared" ca="1" si="319"/>
        <v>0</v>
      </c>
      <c r="AT158" s="48">
        <f t="shared" ca="1" si="319"/>
        <v>0</v>
      </c>
      <c r="AU158" s="48">
        <f t="shared" ca="1" si="319"/>
        <v>0</v>
      </c>
      <c r="AV158" s="48">
        <f t="shared" ca="1" si="319"/>
        <v>0</v>
      </c>
      <c r="AW158" s="48">
        <f t="shared" ca="1" si="319"/>
        <v>0</v>
      </c>
      <c r="AX158" s="48">
        <f t="shared" ca="1" si="319"/>
        <v>0</v>
      </c>
      <c r="AY158" s="48">
        <f t="shared" ca="1" si="319"/>
        <v>0</v>
      </c>
      <c r="AZ158" s="48">
        <f t="shared" ca="1" si="319"/>
        <v>0</v>
      </c>
      <c r="BA158" s="48">
        <f t="shared" ca="1" si="319"/>
        <v>0</v>
      </c>
      <c r="BB158" s="48">
        <f t="shared" ca="1" si="319"/>
        <v>0</v>
      </c>
      <c r="BC158" s="48">
        <f t="shared" ca="1" si="319"/>
        <v>0</v>
      </c>
      <c r="BD158" s="48">
        <f t="shared" ca="1" si="319"/>
        <v>0</v>
      </c>
    </row>
    <row r="159" spans="1:56" x14ac:dyDescent="0.25">
      <c r="A159">
        <v>157</v>
      </c>
      <c r="B159" s="69">
        <f t="shared" ca="1" si="265"/>
        <v>9</v>
      </c>
      <c r="C159" s="70">
        <f t="shared" ca="1" si="262"/>
        <v>42868</v>
      </c>
      <c r="D1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59" s="48">
        <f t="shared" ref="E159:AJ159" ca="1" si="320">MAX(0,D159-(IF(SamplesOrEstimateFlag = "Data", INDEX(Samples,RANDBETWEEN(1, TotalCount), 0), RANDBETWEEN(ThroughputLowEstimate,ThroughputHighEstimate))))</f>
        <v>14</v>
      </c>
      <c r="F159" s="48">
        <f t="shared" ca="1" si="320"/>
        <v>11</v>
      </c>
      <c r="G159" s="48">
        <f t="shared" ca="1" si="320"/>
        <v>9</v>
      </c>
      <c r="H159" s="48">
        <f t="shared" ca="1" si="320"/>
        <v>6</v>
      </c>
      <c r="I159" s="48">
        <f t="shared" ca="1" si="320"/>
        <v>6</v>
      </c>
      <c r="J159" s="48">
        <f t="shared" ca="1" si="320"/>
        <v>6</v>
      </c>
      <c r="K159" s="48">
        <f t="shared" ca="1" si="320"/>
        <v>3</v>
      </c>
      <c r="L159" s="48">
        <f t="shared" ca="1" si="320"/>
        <v>1</v>
      </c>
      <c r="M159" s="48">
        <f t="shared" ca="1" si="320"/>
        <v>0</v>
      </c>
      <c r="N159" s="48">
        <f t="shared" ca="1" si="320"/>
        <v>0</v>
      </c>
      <c r="O159" s="48">
        <f t="shared" ca="1" si="320"/>
        <v>0</v>
      </c>
      <c r="P159" s="48">
        <f t="shared" ca="1" si="320"/>
        <v>0</v>
      </c>
      <c r="Q159" s="48">
        <f t="shared" ca="1" si="320"/>
        <v>0</v>
      </c>
      <c r="R159" s="48">
        <f t="shared" ca="1" si="320"/>
        <v>0</v>
      </c>
      <c r="S159" s="48">
        <f t="shared" ca="1" si="320"/>
        <v>0</v>
      </c>
      <c r="T159" s="48">
        <f t="shared" ca="1" si="320"/>
        <v>0</v>
      </c>
      <c r="U159" s="48">
        <f t="shared" ca="1" si="320"/>
        <v>0</v>
      </c>
      <c r="V159" s="48">
        <f t="shared" ca="1" si="320"/>
        <v>0</v>
      </c>
      <c r="W159" s="48">
        <f t="shared" ca="1" si="320"/>
        <v>0</v>
      </c>
      <c r="X159" s="48">
        <f t="shared" ca="1" si="320"/>
        <v>0</v>
      </c>
      <c r="Y159" s="48">
        <f t="shared" ca="1" si="320"/>
        <v>0</v>
      </c>
      <c r="Z159" s="48">
        <f t="shared" ca="1" si="320"/>
        <v>0</v>
      </c>
      <c r="AA159" s="48">
        <f t="shared" ca="1" si="320"/>
        <v>0</v>
      </c>
      <c r="AB159" s="48">
        <f t="shared" ca="1" si="320"/>
        <v>0</v>
      </c>
      <c r="AC159" s="48">
        <f t="shared" ca="1" si="320"/>
        <v>0</v>
      </c>
      <c r="AD159" s="48">
        <f t="shared" ca="1" si="320"/>
        <v>0</v>
      </c>
      <c r="AE159" s="48">
        <f t="shared" ca="1" si="320"/>
        <v>0</v>
      </c>
      <c r="AF159" s="48">
        <f t="shared" ca="1" si="320"/>
        <v>0</v>
      </c>
      <c r="AG159" s="48">
        <f t="shared" ca="1" si="320"/>
        <v>0</v>
      </c>
      <c r="AH159" s="48">
        <f t="shared" ca="1" si="320"/>
        <v>0</v>
      </c>
      <c r="AI159" s="48">
        <f t="shared" ca="1" si="320"/>
        <v>0</v>
      </c>
      <c r="AJ159" s="48">
        <f t="shared" ca="1" si="320"/>
        <v>0</v>
      </c>
      <c r="AK159" s="48">
        <f t="shared" ref="AK159:BD159" ca="1" si="321">MAX(0,AJ159-(IF(SamplesOrEstimateFlag = "Data", INDEX(Samples,RANDBETWEEN(1, TotalCount), 0), RANDBETWEEN(ThroughputLowEstimate,ThroughputHighEstimate))))</f>
        <v>0</v>
      </c>
      <c r="AL159" s="48">
        <f t="shared" ca="1" si="321"/>
        <v>0</v>
      </c>
      <c r="AM159" s="48">
        <f t="shared" ca="1" si="321"/>
        <v>0</v>
      </c>
      <c r="AN159" s="48">
        <f t="shared" ca="1" si="321"/>
        <v>0</v>
      </c>
      <c r="AO159" s="48">
        <f t="shared" ca="1" si="321"/>
        <v>0</v>
      </c>
      <c r="AP159" s="48">
        <f t="shared" ca="1" si="321"/>
        <v>0</v>
      </c>
      <c r="AQ159" s="48">
        <f t="shared" ca="1" si="321"/>
        <v>0</v>
      </c>
      <c r="AR159" s="48">
        <f t="shared" ca="1" si="321"/>
        <v>0</v>
      </c>
      <c r="AS159" s="48">
        <f t="shared" ca="1" si="321"/>
        <v>0</v>
      </c>
      <c r="AT159" s="48">
        <f t="shared" ca="1" si="321"/>
        <v>0</v>
      </c>
      <c r="AU159" s="48">
        <f t="shared" ca="1" si="321"/>
        <v>0</v>
      </c>
      <c r="AV159" s="48">
        <f t="shared" ca="1" si="321"/>
        <v>0</v>
      </c>
      <c r="AW159" s="48">
        <f t="shared" ca="1" si="321"/>
        <v>0</v>
      </c>
      <c r="AX159" s="48">
        <f t="shared" ca="1" si="321"/>
        <v>0</v>
      </c>
      <c r="AY159" s="48">
        <f t="shared" ca="1" si="321"/>
        <v>0</v>
      </c>
      <c r="AZ159" s="48">
        <f t="shared" ca="1" si="321"/>
        <v>0</v>
      </c>
      <c r="BA159" s="48">
        <f t="shared" ca="1" si="321"/>
        <v>0</v>
      </c>
      <c r="BB159" s="48">
        <f t="shared" ca="1" si="321"/>
        <v>0</v>
      </c>
      <c r="BC159" s="48">
        <f t="shared" ca="1" si="321"/>
        <v>0</v>
      </c>
      <c r="BD159" s="48">
        <f t="shared" ca="1" si="321"/>
        <v>0</v>
      </c>
    </row>
    <row r="160" spans="1:56" x14ac:dyDescent="0.25">
      <c r="A160">
        <v>158</v>
      </c>
      <c r="B160" s="69">
        <f t="shared" ca="1" si="265"/>
        <v>9</v>
      </c>
      <c r="C160" s="70">
        <f t="shared" ca="1" si="262"/>
        <v>42868</v>
      </c>
      <c r="D1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0" s="48">
        <f t="shared" ref="E160:AJ160" ca="1" si="322">MAX(0,D160-(IF(SamplesOrEstimateFlag = "Data", INDEX(Samples,RANDBETWEEN(1, TotalCount), 0), RANDBETWEEN(ThroughputLowEstimate,ThroughputHighEstimate))))</f>
        <v>15</v>
      </c>
      <c r="F160" s="48">
        <f t="shared" ca="1" si="322"/>
        <v>15</v>
      </c>
      <c r="G160" s="48">
        <f t="shared" ca="1" si="322"/>
        <v>12</v>
      </c>
      <c r="H160" s="48">
        <f t="shared" ca="1" si="322"/>
        <v>10</v>
      </c>
      <c r="I160" s="48">
        <f t="shared" ca="1" si="322"/>
        <v>7</v>
      </c>
      <c r="J160" s="48">
        <f t="shared" ca="1" si="322"/>
        <v>5</v>
      </c>
      <c r="K160" s="48">
        <f t="shared" ca="1" si="322"/>
        <v>5</v>
      </c>
      <c r="L160" s="48">
        <f t="shared" ca="1" si="322"/>
        <v>3</v>
      </c>
      <c r="M160" s="48">
        <f t="shared" ca="1" si="322"/>
        <v>0</v>
      </c>
      <c r="N160" s="48">
        <f t="shared" ca="1" si="322"/>
        <v>0</v>
      </c>
      <c r="O160" s="48">
        <f t="shared" ca="1" si="322"/>
        <v>0</v>
      </c>
      <c r="P160" s="48">
        <f t="shared" ca="1" si="322"/>
        <v>0</v>
      </c>
      <c r="Q160" s="48">
        <f t="shared" ca="1" si="322"/>
        <v>0</v>
      </c>
      <c r="R160" s="48">
        <f t="shared" ca="1" si="322"/>
        <v>0</v>
      </c>
      <c r="S160" s="48">
        <f t="shared" ca="1" si="322"/>
        <v>0</v>
      </c>
      <c r="T160" s="48">
        <f t="shared" ca="1" si="322"/>
        <v>0</v>
      </c>
      <c r="U160" s="48">
        <f t="shared" ca="1" si="322"/>
        <v>0</v>
      </c>
      <c r="V160" s="48">
        <f t="shared" ca="1" si="322"/>
        <v>0</v>
      </c>
      <c r="W160" s="48">
        <f t="shared" ca="1" si="322"/>
        <v>0</v>
      </c>
      <c r="X160" s="48">
        <f t="shared" ca="1" si="322"/>
        <v>0</v>
      </c>
      <c r="Y160" s="48">
        <f t="shared" ca="1" si="322"/>
        <v>0</v>
      </c>
      <c r="Z160" s="48">
        <f t="shared" ca="1" si="322"/>
        <v>0</v>
      </c>
      <c r="AA160" s="48">
        <f t="shared" ca="1" si="322"/>
        <v>0</v>
      </c>
      <c r="AB160" s="48">
        <f t="shared" ca="1" si="322"/>
        <v>0</v>
      </c>
      <c r="AC160" s="48">
        <f t="shared" ca="1" si="322"/>
        <v>0</v>
      </c>
      <c r="AD160" s="48">
        <f t="shared" ca="1" si="322"/>
        <v>0</v>
      </c>
      <c r="AE160" s="48">
        <f t="shared" ca="1" si="322"/>
        <v>0</v>
      </c>
      <c r="AF160" s="48">
        <f t="shared" ca="1" si="322"/>
        <v>0</v>
      </c>
      <c r="AG160" s="48">
        <f t="shared" ca="1" si="322"/>
        <v>0</v>
      </c>
      <c r="AH160" s="48">
        <f t="shared" ca="1" si="322"/>
        <v>0</v>
      </c>
      <c r="AI160" s="48">
        <f t="shared" ca="1" si="322"/>
        <v>0</v>
      </c>
      <c r="AJ160" s="48">
        <f t="shared" ca="1" si="322"/>
        <v>0</v>
      </c>
      <c r="AK160" s="48">
        <f t="shared" ref="AK160:BD160" ca="1" si="323">MAX(0,AJ160-(IF(SamplesOrEstimateFlag = "Data", INDEX(Samples,RANDBETWEEN(1, TotalCount), 0), RANDBETWEEN(ThroughputLowEstimate,ThroughputHighEstimate))))</f>
        <v>0</v>
      </c>
      <c r="AL160" s="48">
        <f t="shared" ca="1" si="323"/>
        <v>0</v>
      </c>
      <c r="AM160" s="48">
        <f t="shared" ca="1" si="323"/>
        <v>0</v>
      </c>
      <c r="AN160" s="48">
        <f t="shared" ca="1" si="323"/>
        <v>0</v>
      </c>
      <c r="AO160" s="48">
        <f t="shared" ca="1" si="323"/>
        <v>0</v>
      </c>
      <c r="AP160" s="48">
        <f t="shared" ca="1" si="323"/>
        <v>0</v>
      </c>
      <c r="AQ160" s="48">
        <f t="shared" ca="1" si="323"/>
        <v>0</v>
      </c>
      <c r="AR160" s="48">
        <f t="shared" ca="1" si="323"/>
        <v>0</v>
      </c>
      <c r="AS160" s="48">
        <f t="shared" ca="1" si="323"/>
        <v>0</v>
      </c>
      <c r="AT160" s="48">
        <f t="shared" ca="1" si="323"/>
        <v>0</v>
      </c>
      <c r="AU160" s="48">
        <f t="shared" ca="1" si="323"/>
        <v>0</v>
      </c>
      <c r="AV160" s="48">
        <f t="shared" ca="1" si="323"/>
        <v>0</v>
      </c>
      <c r="AW160" s="48">
        <f t="shared" ca="1" si="323"/>
        <v>0</v>
      </c>
      <c r="AX160" s="48">
        <f t="shared" ca="1" si="323"/>
        <v>0</v>
      </c>
      <c r="AY160" s="48">
        <f t="shared" ca="1" si="323"/>
        <v>0</v>
      </c>
      <c r="AZ160" s="48">
        <f t="shared" ca="1" si="323"/>
        <v>0</v>
      </c>
      <c r="BA160" s="48">
        <f t="shared" ca="1" si="323"/>
        <v>0</v>
      </c>
      <c r="BB160" s="48">
        <f t="shared" ca="1" si="323"/>
        <v>0</v>
      </c>
      <c r="BC160" s="48">
        <f t="shared" ca="1" si="323"/>
        <v>0</v>
      </c>
      <c r="BD160" s="48">
        <f t="shared" ca="1" si="323"/>
        <v>0</v>
      </c>
    </row>
    <row r="161" spans="1:56" x14ac:dyDescent="0.25">
      <c r="A161">
        <v>159</v>
      </c>
      <c r="B161" s="69">
        <f t="shared" ca="1" si="265"/>
        <v>5</v>
      </c>
      <c r="C161" s="70">
        <f t="shared" ca="1" si="262"/>
        <v>42840</v>
      </c>
      <c r="D1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61" s="48">
        <f t="shared" ref="E161:AJ161" ca="1" si="324">MAX(0,D161-(IF(SamplesOrEstimateFlag = "Data", INDEX(Samples,RANDBETWEEN(1, TotalCount), 0), RANDBETWEEN(ThroughputLowEstimate,ThroughputHighEstimate))))</f>
        <v>10</v>
      </c>
      <c r="F161" s="48">
        <f t="shared" ca="1" si="324"/>
        <v>7</v>
      </c>
      <c r="G161" s="48">
        <f t="shared" ca="1" si="324"/>
        <v>5</v>
      </c>
      <c r="H161" s="48">
        <f t="shared" ca="1" si="324"/>
        <v>2</v>
      </c>
      <c r="I161" s="48">
        <f t="shared" ca="1" si="324"/>
        <v>0</v>
      </c>
      <c r="J161" s="48">
        <f t="shared" ca="1" si="324"/>
        <v>0</v>
      </c>
      <c r="K161" s="48">
        <f t="shared" ca="1" si="324"/>
        <v>0</v>
      </c>
      <c r="L161" s="48">
        <f t="shared" ca="1" si="324"/>
        <v>0</v>
      </c>
      <c r="M161" s="48">
        <f t="shared" ca="1" si="324"/>
        <v>0</v>
      </c>
      <c r="N161" s="48">
        <f t="shared" ca="1" si="324"/>
        <v>0</v>
      </c>
      <c r="O161" s="48">
        <f t="shared" ca="1" si="324"/>
        <v>0</v>
      </c>
      <c r="P161" s="48">
        <f t="shared" ca="1" si="324"/>
        <v>0</v>
      </c>
      <c r="Q161" s="48">
        <f t="shared" ca="1" si="324"/>
        <v>0</v>
      </c>
      <c r="R161" s="48">
        <f t="shared" ca="1" si="324"/>
        <v>0</v>
      </c>
      <c r="S161" s="48">
        <f t="shared" ca="1" si="324"/>
        <v>0</v>
      </c>
      <c r="T161" s="48">
        <f t="shared" ca="1" si="324"/>
        <v>0</v>
      </c>
      <c r="U161" s="48">
        <f t="shared" ca="1" si="324"/>
        <v>0</v>
      </c>
      <c r="V161" s="48">
        <f t="shared" ca="1" si="324"/>
        <v>0</v>
      </c>
      <c r="W161" s="48">
        <f t="shared" ca="1" si="324"/>
        <v>0</v>
      </c>
      <c r="X161" s="48">
        <f t="shared" ca="1" si="324"/>
        <v>0</v>
      </c>
      <c r="Y161" s="48">
        <f t="shared" ca="1" si="324"/>
        <v>0</v>
      </c>
      <c r="Z161" s="48">
        <f t="shared" ca="1" si="324"/>
        <v>0</v>
      </c>
      <c r="AA161" s="48">
        <f t="shared" ca="1" si="324"/>
        <v>0</v>
      </c>
      <c r="AB161" s="48">
        <f t="shared" ca="1" si="324"/>
        <v>0</v>
      </c>
      <c r="AC161" s="48">
        <f t="shared" ca="1" si="324"/>
        <v>0</v>
      </c>
      <c r="AD161" s="48">
        <f t="shared" ca="1" si="324"/>
        <v>0</v>
      </c>
      <c r="AE161" s="48">
        <f t="shared" ca="1" si="324"/>
        <v>0</v>
      </c>
      <c r="AF161" s="48">
        <f t="shared" ca="1" si="324"/>
        <v>0</v>
      </c>
      <c r="AG161" s="48">
        <f t="shared" ca="1" si="324"/>
        <v>0</v>
      </c>
      <c r="AH161" s="48">
        <f t="shared" ca="1" si="324"/>
        <v>0</v>
      </c>
      <c r="AI161" s="48">
        <f t="shared" ca="1" si="324"/>
        <v>0</v>
      </c>
      <c r="AJ161" s="48">
        <f t="shared" ca="1" si="324"/>
        <v>0</v>
      </c>
      <c r="AK161" s="48">
        <f t="shared" ref="AK161:BD161" ca="1" si="325">MAX(0,AJ161-(IF(SamplesOrEstimateFlag = "Data", INDEX(Samples,RANDBETWEEN(1, TotalCount), 0), RANDBETWEEN(ThroughputLowEstimate,ThroughputHighEstimate))))</f>
        <v>0</v>
      </c>
      <c r="AL161" s="48">
        <f t="shared" ca="1" si="325"/>
        <v>0</v>
      </c>
      <c r="AM161" s="48">
        <f t="shared" ca="1" si="325"/>
        <v>0</v>
      </c>
      <c r="AN161" s="48">
        <f t="shared" ca="1" si="325"/>
        <v>0</v>
      </c>
      <c r="AO161" s="48">
        <f t="shared" ca="1" si="325"/>
        <v>0</v>
      </c>
      <c r="AP161" s="48">
        <f t="shared" ca="1" si="325"/>
        <v>0</v>
      </c>
      <c r="AQ161" s="48">
        <f t="shared" ca="1" si="325"/>
        <v>0</v>
      </c>
      <c r="AR161" s="48">
        <f t="shared" ca="1" si="325"/>
        <v>0</v>
      </c>
      <c r="AS161" s="48">
        <f t="shared" ca="1" si="325"/>
        <v>0</v>
      </c>
      <c r="AT161" s="48">
        <f t="shared" ca="1" si="325"/>
        <v>0</v>
      </c>
      <c r="AU161" s="48">
        <f t="shared" ca="1" si="325"/>
        <v>0</v>
      </c>
      <c r="AV161" s="48">
        <f t="shared" ca="1" si="325"/>
        <v>0</v>
      </c>
      <c r="AW161" s="48">
        <f t="shared" ca="1" si="325"/>
        <v>0</v>
      </c>
      <c r="AX161" s="48">
        <f t="shared" ca="1" si="325"/>
        <v>0</v>
      </c>
      <c r="AY161" s="48">
        <f t="shared" ca="1" si="325"/>
        <v>0</v>
      </c>
      <c r="AZ161" s="48">
        <f t="shared" ca="1" si="325"/>
        <v>0</v>
      </c>
      <c r="BA161" s="48">
        <f t="shared" ca="1" si="325"/>
        <v>0</v>
      </c>
      <c r="BB161" s="48">
        <f t="shared" ca="1" si="325"/>
        <v>0</v>
      </c>
      <c r="BC161" s="48">
        <f t="shared" ca="1" si="325"/>
        <v>0</v>
      </c>
      <c r="BD161" s="48">
        <f t="shared" ca="1" si="325"/>
        <v>0</v>
      </c>
    </row>
    <row r="162" spans="1:56" x14ac:dyDescent="0.25">
      <c r="A162">
        <v>160</v>
      </c>
      <c r="B162" s="69">
        <f t="shared" ca="1" si="265"/>
        <v>7</v>
      </c>
      <c r="C162" s="70">
        <f t="shared" ca="1" si="262"/>
        <v>42854</v>
      </c>
      <c r="D1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62" s="48">
        <f t="shared" ref="E162:AJ162" ca="1" si="326">MAX(0,D162-(IF(SamplesOrEstimateFlag = "Data", INDEX(Samples,RANDBETWEEN(1, TotalCount), 0), RANDBETWEEN(ThroughputLowEstimate,ThroughputHighEstimate))))</f>
        <v>8</v>
      </c>
      <c r="F162" s="48">
        <f t="shared" ca="1" si="326"/>
        <v>5</v>
      </c>
      <c r="G162" s="48">
        <f t="shared" ca="1" si="326"/>
        <v>3</v>
      </c>
      <c r="H162" s="48">
        <f t="shared" ca="1" si="326"/>
        <v>3</v>
      </c>
      <c r="I162" s="48">
        <f t="shared" ca="1" si="326"/>
        <v>1</v>
      </c>
      <c r="J162" s="48">
        <f t="shared" ca="1" si="326"/>
        <v>1</v>
      </c>
      <c r="K162" s="48">
        <f t="shared" ca="1" si="326"/>
        <v>0</v>
      </c>
      <c r="L162" s="48">
        <f t="shared" ca="1" si="326"/>
        <v>0</v>
      </c>
      <c r="M162" s="48">
        <f t="shared" ca="1" si="326"/>
        <v>0</v>
      </c>
      <c r="N162" s="48">
        <f t="shared" ca="1" si="326"/>
        <v>0</v>
      </c>
      <c r="O162" s="48">
        <f t="shared" ca="1" si="326"/>
        <v>0</v>
      </c>
      <c r="P162" s="48">
        <f t="shared" ca="1" si="326"/>
        <v>0</v>
      </c>
      <c r="Q162" s="48">
        <f t="shared" ca="1" si="326"/>
        <v>0</v>
      </c>
      <c r="R162" s="48">
        <f t="shared" ca="1" si="326"/>
        <v>0</v>
      </c>
      <c r="S162" s="48">
        <f t="shared" ca="1" si="326"/>
        <v>0</v>
      </c>
      <c r="T162" s="48">
        <f t="shared" ca="1" si="326"/>
        <v>0</v>
      </c>
      <c r="U162" s="48">
        <f t="shared" ca="1" si="326"/>
        <v>0</v>
      </c>
      <c r="V162" s="48">
        <f t="shared" ca="1" si="326"/>
        <v>0</v>
      </c>
      <c r="W162" s="48">
        <f t="shared" ca="1" si="326"/>
        <v>0</v>
      </c>
      <c r="X162" s="48">
        <f t="shared" ca="1" si="326"/>
        <v>0</v>
      </c>
      <c r="Y162" s="48">
        <f t="shared" ca="1" si="326"/>
        <v>0</v>
      </c>
      <c r="Z162" s="48">
        <f t="shared" ca="1" si="326"/>
        <v>0</v>
      </c>
      <c r="AA162" s="48">
        <f t="shared" ca="1" si="326"/>
        <v>0</v>
      </c>
      <c r="AB162" s="48">
        <f t="shared" ca="1" si="326"/>
        <v>0</v>
      </c>
      <c r="AC162" s="48">
        <f t="shared" ca="1" si="326"/>
        <v>0</v>
      </c>
      <c r="AD162" s="48">
        <f t="shared" ca="1" si="326"/>
        <v>0</v>
      </c>
      <c r="AE162" s="48">
        <f t="shared" ca="1" si="326"/>
        <v>0</v>
      </c>
      <c r="AF162" s="48">
        <f t="shared" ca="1" si="326"/>
        <v>0</v>
      </c>
      <c r="AG162" s="48">
        <f t="shared" ca="1" si="326"/>
        <v>0</v>
      </c>
      <c r="AH162" s="48">
        <f t="shared" ca="1" si="326"/>
        <v>0</v>
      </c>
      <c r="AI162" s="48">
        <f t="shared" ca="1" si="326"/>
        <v>0</v>
      </c>
      <c r="AJ162" s="48">
        <f t="shared" ca="1" si="326"/>
        <v>0</v>
      </c>
      <c r="AK162" s="48">
        <f t="shared" ref="AK162:BD162" ca="1" si="327">MAX(0,AJ162-(IF(SamplesOrEstimateFlag = "Data", INDEX(Samples,RANDBETWEEN(1, TotalCount), 0), RANDBETWEEN(ThroughputLowEstimate,ThroughputHighEstimate))))</f>
        <v>0</v>
      </c>
      <c r="AL162" s="48">
        <f t="shared" ca="1" si="327"/>
        <v>0</v>
      </c>
      <c r="AM162" s="48">
        <f t="shared" ca="1" si="327"/>
        <v>0</v>
      </c>
      <c r="AN162" s="48">
        <f t="shared" ca="1" si="327"/>
        <v>0</v>
      </c>
      <c r="AO162" s="48">
        <f t="shared" ca="1" si="327"/>
        <v>0</v>
      </c>
      <c r="AP162" s="48">
        <f t="shared" ca="1" si="327"/>
        <v>0</v>
      </c>
      <c r="AQ162" s="48">
        <f t="shared" ca="1" si="327"/>
        <v>0</v>
      </c>
      <c r="AR162" s="48">
        <f t="shared" ca="1" si="327"/>
        <v>0</v>
      </c>
      <c r="AS162" s="48">
        <f t="shared" ca="1" si="327"/>
        <v>0</v>
      </c>
      <c r="AT162" s="48">
        <f t="shared" ca="1" si="327"/>
        <v>0</v>
      </c>
      <c r="AU162" s="48">
        <f t="shared" ca="1" si="327"/>
        <v>0</v>
      </c>
      <c r="AV162" s="48">
        <f t="shared" ca="1" si="327"/>
        <v>0</v>
      </c>
      <c r="AW162" s="48">
        <f t="shared" ca="1" si="327"/>
        <v>0</v>
      </c>
      <c r="AX162" s="48">
        <f t="shared" ca="1" si="327"/>
        <v>0</v>
      </c>
      <c r="AY162" s="48">
        <f t="shared" ca="1" si="327"/>
        <v>0</v>
      </c>
      <c r="AZ162" s="48">
        <f t="shared" ca="1" si="327"/>
        <v>0</v>
      </c>
      <c r="BA162" s="48">
        <f t="shared" ca="1" si="327"/>
        <v>0</v>
      </c>
      <c r="BB162" s="48">
        <f t="shared" ca="1" si="327"/>
        <v>0</v>
      </c>
      <c r="BC162" s="48">
        <f t="shared" ca="1" si="327"/>
        <v>0</v>
      </c>
      <c r="BD162" s="48">
        <f t="shared" ca="1" si="327"/>
        <v>0</v>
      </c>
    </row>
    <row r="163" spans="1:56" x14ac:dyDescent="0.25">
      <c r="A163">
        <v>161</v>
      </c>
      <c r="B163" s="69">
        <f t="shared" ca="1" si="265"/>
        <v>10</v>
      </c>
      <c r="C163" s="70">
        <f t="shared" ca="1" si="262"/>
        <v>42875</v>
      </c>
      <c r="D1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3" s="48">
        <f t="shared" ref="E163:AJ163" ca="1" si="328">MAX(0,D163-(IF(SamplesOrEstimateFlag = "Data", INDEX(Samples,RANDBETWEEN(1, TotalCount), 0), RANDBETWEEN(ThroughputLowEstimate,ThroughputHighEstimate))))</f>
        <v>11</v>
      </c>
      <c r="F163" s="48">
        <f t="shared" ca="1" si="328"/>
        <v>11</v>
      </c>
      <c r="G163" s="48">
        <f t="shared" ca="1" si="328"/>
        <v>8</v>
      </c>
      <c r="H163" s="48">
        <f t="shared" ca="1" si="328"/>
        <v>6</v>
      </c>
      <c r="I163" s="48">
        <f t="shared" ca="1" si="328"/>
        <v>4</v>
      </c>
      <c r="J163" s="48">
        <f t="shared" ca="1" si="328"/>
        <v>4</v>
      </c>
      <c r="K163" s="48">
        <f t="shared" ca="1" si="328"/>
        <v>4</v>
      </c>
      <c r="L163" s="48">
        <f t="shared" ca="1" si="328"/>
        <v>4</v>
      </c>
      <c r="M163" s="48">
        <f t="shared" ca="1" si="328"/>
        <v>1</v>
      </c>
      <c r="N163" s="48">
        <f t="shared" ca="1" si="328"/>
        <v>0</v>
      </c>
      <c r="O163" s="48">
        <f t="shared" ca="1" si="328"/>
        <v>0</v>
      </c>
      <c r="P163" s="48">
        <f t="shared" ca="1" si="328"/>
        <v>0</v>
      </c>
      <c r="Q163" s="48">
        <f t="shared" ca="1" si="328"/>
        <v>0</v>
      </c>
      <c r="R163" s="48">
        <f t="shared" ca="1" si="328"/>
        <v>0</v>
      </c>
      <c r="S163" s="48">
        <f t="shared" ca="1" si="328"/>
        <v>0</v>
      </c>
      <c r="T163" s="48">
        <f t="shared" ca="1" si="328"/>
        <v>0</v>
      </c>
      <c r="U163" s="48">
        <f t="shared" ca="1" si="328"/>
        <v>0</v>
      </c>
      <c r="V163" s="48">
        <f t="shared" ca="1" si="328"/>
        <v>0</v>
      </c>
      <c r="W163" s="48">
        <f t="shared" ca="1" si="328"/>
        <v>0</v>
      </c>
      <c r="X163" s="48">
        <f t="shared" ca="1" si="328"/>
        <v>0</v>
      </c>
      <c r="Y163" s="48">
        <f t="shared" ca="1" si="328"/>
        <v>0</v>
      </c>
      <c r="Z163" s="48">
        <f t="shared" ca="1" si="328"/>
        <v>0</v>
      </c>
      <c r="AA163" s="48">
        <f t="shared" ca="1" si="328"/>
        <v>0</v>
      </c>
      <c r="AB163" s="48">
        <f t="shared" ca="1" si="328"/>
        <v>0</v>
      </c>
      <c r="AC163" s="48">
        <f t="shared" ca="1" si="328"/>
        <v>0</v>
      </c>
      <c r="AD163" s="48">
        <f t="shared" ca="1" si="328"/>
        <v>0</v>
      </c>
      <c r="AE163" s="48">
        <f t="shared" ca="1" si="328"/>
        <v>0</v>
      </c>
      <c r="AF163" s="48">
        <f t="shared" ca="1" si="328"/>
        <v>0</v>
      </c>
      <c r="AG163" s="48">
        <f t="shared" ca="1" si="328"/>
        <v>0</v>
      </c>
      <c r="AH163" s="48">
        <f t="shared" ca="1" si="328"/>
        <v>0</v>
      </c>
      <c r="AI163" s="48">
        <f t="shared" ca="1" si="328"/>
        <v>0</v>
      </c>
      <c r="AJ163" s="48">
        <f t="shared" ca="1" si="328"/>
        <v>0</v>
      </c>
      <c r="AK163" s="48">
        <f t="shared" ref="AK163:BD163" ca="1" si="329">MAX(0,AJ163-(IF(SamplesOrEstimateFlag = "Data", INDEX(Samples,RANDBETWEEN(1, TotalCount), 0), RANDBETWEEN(ThroughputLowEstimate,ThroughputHighEstimate))))</f>
        <v>0</v>
      </c>
      <c r="AL163" s="48">
        <f t="shared" ca="1" si="329"/>
        <v>0</v>
      </c>
      <c r="AM163" s="48">
        <f t="shared" ca="1" si="329"/>
        <v>0</v>
      </c>
      <c r="AN163" s="48">
        <f t="shared" ca="1" si="329"/>
        <v>0</v>
      </c>
      <c r="AO163" s="48">
        <f t="shared" ca="1" si="329"/>
        <v>0</v>
      </c>
      <c r="AP163" s="48">
        <f t="shared" ca="1" si="329"/>
        <v>0</v>
      </c>
      <c r="AQ163" s="48">
        <f t="shared" ca="1" si="329"/>
        <v>0</v>
      </c>
      <c r="AR163" s="48">
        <f t="shared" ca="1" si="329"/>
        <v>0</v>
      </c>
      <c r="AS163" s="48">
        <f t="shared" ca="1" si="329"/>
        <v>0</v>
      </c>
      <c r="AT163" s="48">
        <f t="shared" ca="1" si="329"/>
        <v>0</v>
      </c>
      <c r="AU163" s="48">
        <f t="shared" ca="1" si="329"/>
        <v>0</v>
      </c>
      <c r="AV163" s="48">
        <f t="shared" ca="1" si="329"/>
        <v>0</v>
      </c>
      <c r="AW163" s="48">
        <f t="shared" ca="1" si="329"/>
        <v>0</v>
      </c>
      <c r="AX163" s="48">
        <f t="shared" ca="1" si="329"/>
        <v>0</v>
      </c>
      <c r="AY163" s="48">
        <f t="shared" ca="1" si="329"/>
        <v>0</v>
      </c>
      <c r="AZ163" s="48">
        <f t="shared" ca="1" si="329"/>
        <v>0</v>
      </c>
      <c r="BA163" s="48">
        <f t="shared" ca="1" si="329"/>
        <v>0</v>
      </c>
      <c r="BB163" s="48">
        <f t="shared" ca="1" si="329"/>
        <v>0</v>
      </c>
      <c r="BC163" s="48">
        <f t="shared" ca="1" si="329"/>
        <v>0</v>
      </c>
      <c r="BD163" s="48">
        <f t="shared" ca="1" si="329"/>
        <v>0</v>
      </c>
    </row>
    <row r="164" spans="1:56" x14ac:dyDescent="0.25">
      <c r="A164">
        <v>162</v>
      </c>
      <c r="B164" s="69">
        <f t="shared" ca="1" si="265"/>
        <v>13</v>
      </c>
      <c r="C164" s="70">
        <f t="shared" ca="1" si="262"/>
        <v>42896</v>
      </c>
      <c r="D1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4" s="48">
        <f t="shared" ref="E164:AJ164" ca="1" si="330">MAX(0,D164-(IF(SamplesOrEstimateFlag = "Data", INDEX(Samples,RANDBETWEEN(1, TotalCount), 0), RANDBETWEEN(ThroughputLowEstimate,ThroughputHighEstimate))))</f>
        <v>15</v>
      </c>
      <c r="F164" s="48">
        <f t="shared" ca="1" si="330"/>
        <v>15</v>
      </c>
      <c r="G164" s="48">
        <f t="shared" ca="1" si="330"/>
        <v>15</v>
      </c>
      <c r="H164" s="48">
        <f t="shared" ca="1" si="330"/>
        <v>15</v>
      </c>
      <c r="I164" s="48">
        <f t="shared" ca="1" si="330"/>
        <v>15</v>
      </c>
      <c r="J164" s="48">
        <f t="shared" ca="1" si="330"/>
        <v>12</v>
      </c>
      <c r="K164" s="48">
        <f t="shared" ca="1" si="330"/>
        <v>9</v>
      </c>
      <c r="L164" s="48">
        <f t="shared" ca="1" si="330"/>
        <v>7</v>
      </c>
      <c r="M164" s="48">
        <f t="shared" ca="1" si="330"/>
        <v>5</v>
      </c>
      <c r="N164" s="48">
        <f t="shared" ca="1" si="330"/>
        <v>3</v>
      </c>
      <c r="O164" s="48">
        <f t="shared" ca="1" si="330"/>
        <v>1</v>
      </c>
      <c r="P164" s="48">
        <f t="shared" ca="1" si="330"/>
        <v>1</v>
      </c>
      <c r="Q164" s="48">
        <f t="shared" ca="1" si="330"/>
        <v>0</v>
      </c>
      <c r="R164" s="48">
        <f t="shared" ca="1" si="330"/>
        <v>0</v>
      </c>
      <c r="S164" s="48">
        <f t="shared" ca="1" si="330"/>
        <v>0</v>
      </c>
      <c r="T164" s="48">
        <f t="shared" ca="1" si="330"/>
        <v>0</v>
      </c>
      <c r="U164" s="48">
        <f t="shared" ca="1" si="330"/>
        <v>0</v>
      </c>
      <c r="V164" s="48">
        <f t="shared" ca="1" si="330"/>
        <v>0</v>
      </c>
      <c r="W164" s="48">
        <f t="shared" ca="1" si="330"/>
        <v>0</v>
      </c>
      <c r="X164" s="48">
        <f t="shared" ca="1" si="330"/>
        <v>0</v>
      </c>
      <c r="Y164" s="48">
        <f t="shared" ca="1" si="330"/>
        <v>0</v>
      </c>
      <c r="Z164" s="48">
        <f t="shared" ca="1" si="330"/>
        <v>0</v>
      </c>
      <c r="AA164" s="48">
        <f t="shared" ca="1" si="330"/>
        <v>0</v>
      </c>
      <c r="AB164" s="48">
        <f t="shared" ca="1" si="330"/>
        <v>0</v>
      </c>
      <c r="AC164" s="48">
        <f t="shared" ca="1" si="330"/>
        <v>0</v>
      </c>
      <c r="AD164" s="48">
        <f t="shared" ca="1" si="330"/>
        <v>0</v>
      </c>
      <c r="AE164" s="48">
        <f t="shared" ca="1" si="330"/>
        <v>0</v>
      </c>
      <c r="AF164" s="48">
        <f t="shared" ca="1" si="330"/>
        <v>0</v>
      </c>
      <c r="AG164" s="48">
        <f t="shared" ca="1" si="330"/>
        <v>0</v>
      </c>
      <c r="AH164" s="48">
        <f t="shared" ca="1" si="330"/>
        <v>0</v>
      </c>
      <c r="AI164" s="48">
        <f t="shared" ca="1" si="330"/>
        <v>0</v>
      </c>
      <c r="AJ164" s="48">
        <f t="shared" ca="1" si="330"/>
        <v>0</v>
      </c>
      <c r="AK164" s="48">
        <f t="shared" ref="AK164:BD164" ca="1" si="331">MAX(0,AJ164-(IF(SamplesOrEstimateFlag = "Data", INDEX(Samples,RANDBETWEEN(1, TotalCount), 0), RANDBETWEEN(ThroughputLowEstimate,ThroughputHighEstimate))))</f>
        <v>0</v>
      </c>
      <c r="AL164" s="48">
        <f t="shared" ca="1" si="331"/>
        <v>0</v>
      </c>
      <c r="AM164" s="48">
        <f t="shared" ca="1" si="331"/>
        <v>0</v>
      </c>
      <c r="AN164" s="48">
        <f t="shared" ca="1" si="331"/>
        <v>0</v>
      </c>
      <c r="AO164" s="48">
        <f t="shared" ca="1" si="331"/>
        <v>0</v>
      </c>
      <c r="AP164" s="48">
        <f t="shared" ca="1" si="331"/>
        <v>0</v>
      </c>
      <c r="AQ164" s="48">
        <f t="shared" ca="1" si="331"/>
        <v>0</v>
      </c>
      <c r="AR164" s="48">
        <f t="shared" ca="1" si="331"/>
        <v>0</v>
      </c>
      <c r="AS164" s="48">
        <f t="shared" ca="1" si="331"/>
        <v>0</v>
      </c>
      <c r="AT164" s="48">
        <f t="shared" ca="1" si="331"/>
        <v>0</v>
      </c>
      <c r="AU164" s="48">
        <f t="shared" ca="1" si="331"/>
        <v>0</v>
      </c>
      <c r="AV164" s="48">
        <f t="shared" ca="1" si="331"/>
        <v>0</v>
      </c>
      <c r="AW164" s="48">
        <f t="shared" ca="1" si="331"/>
        <v>0</v>
      </c>
      <c r="AX164" s="48">
        <f t="shared" ca="1" si="331"/>
        <v>0</v>
      </c>
      <c r="AY164" s="48">
        <f t="shared" ca="1" si="331"/>
        <v>0</v>
      </c>
      <c r="AZ164" s="48">
        <f t="shared" ca="1" si="331"/>
        <v>0</v>
      </c>
      <c r="BA164" s="48">
        <f t="shared" ca="1" si="331"/>
        <v>0</v>
      </c>
      <c r="BB164" s="48">
        <f t="shared" ca="1" si="331"/>
        <v>0</v>
      </c>
      <c r="BC164" s="48">
        <f t="shared" ca="1" si="331"/>
        <v>0</v>
      </c>
      <c r="BD164" s="48">
        <f t="shared" ca="1" si="331"/>
        <v>0</v>
      </c>
    </row>
    <row r="165" spans="1:56" x14ac:dyDescent="0.25">
      <c r="A165">
        <v>163</v>
      </c>
      <c r="B165" s="69">
        <f t="shared" ca="1" si="265"/>
        <v>7</v>
      </c>
      <c r="C165" s="70">
        <f t="shared" ca="1" si="262"/>
        <v>42854</v>
      </c>
      <c r="D1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65" s="48">
        <f t="shared" ref="E165:AJ165" ca="1" si="332">MAX(0,D165-(IF(SamplesOrEstimateFlag = "Data", INDEX(Samples,RANDBETWEEN(1, TotalCount), 0), RANDBETWEEN(ThroughputLowEstimate,ThroughputHighEstimate))))</f>
        <v>10</v>
      </c>
      <c r="F165" s="48">
        <f t="shared" ca="1" si="332"/>
        <v>10</v>
      </c>
      <c r="G165" s="48">
        <f t="shared" ca="1" si="332"/>
        <v>7</v>
      </c>
      <c r="H165" s="48">
        <f t="shared" ca="1" si="332"/>
        <v>5</v>
      </c>
      <c r="I165" s="48">
        <f t="shared" ca="1" si="332"/>
        <v>2</v>
      </c>
      <c r="J165" s="48">
        <f t="shared" ca="1" si="332"/>
        <v>2</v>
      </c>
      <c r="K165" s="48">
        <f t="shared" ca="1" si="332"/>
        <v>0</v>
      </c>
      <c r="L165" s="48">
        <f t="shared" ca="1" si="332"/>
        <v>0</v>
      </c>
      <c r="M165" s="48">
        <f t="shared" ca="1" si="332"/>
        <v>0</v>
      </c>
      <c r="N165" s="48">
        <f t="shared" ca="1" si="332"/>
        <v>0</v>
      </c>
      <c r="O165" s="48">
        <f t="shared" ca="1" si="332"/>
        <v>0</v>
      </c>
      <c r="P165" s="48">
        <f t="shared" ca="1" si="332"/>
        <v>0</v>
      </c>
      <c r="Q165" s="48">
        <f t="shared" ca="1" si="332"/>
        <v>0</v>
      </c>
      <c r="R165" s="48">
        <f t="shared" ca="1" si="332"/>
        <v>0</v>
      </c>
      <c r="S165" s="48">
        <f t="shared" ca="1" si="332"/>
        <v>0</v>
      </c>
      <c r="T165" s="48">
        <f t="shared" ca="1" si="332"/>
        <v>0</v>
      </c>
      <c r="U165" s="48">
        <f t="shared" ca="1" si="332"/>
        <v>0</v>
      </c>
      <c r="V165" s="48">
        <f t="shared" ca="1" si="332"/>
        <v>0</v>
      </c>
      <c r="W165" s="48">
        <f t="shared" ca="1" si="332"/>
        <v>0</v>
      </c>
      <c r="X165" s="48">
        <f t="shared" ca="1" si="332"/>
        <v>0</v>
      </c>
      <c r="Y165" s="48">
        <f t="shared" ca="1" si="332"/>
        <v>0</v>
      </c>
      <c r="Z165" s="48">
        <f t="shared" ca="1" si="332"/>
        <v>0</v>
      </c>
      <c r="AA165" s="48">
        <f t="shared" ca="1" si="332"/>
        <v>0</v>
      </c>
      <c r="AB165" s="48">
        <f t="shared" ca="1" si="332"/>
        <v>0</v>
      </c>
      <c r="AC165" s="48">
        <f t="shared" ca="1" si="332"/>
        <v>0</v>
      </c>
      <c r="AD165" s="48">
        <f t="shared" ca="1" si="332"/>
        <v>0</v>
      </c>
      <c r="AE165" s="48">
        <f t="shared" ca="1" si="332"/>
        <v>0</v>
      </c>
      <c r="AF165" s="48">
        <f t="shared" ca="1" si="332"/>
        <v>0</v>
      </c>
      <c r="AG165" s="48">
        <f t="shared" ca="1" si="332"/>
        <v>0</v>
      </c>
      <c r="AH165" s="48">
        <f t="shared" ca="1" si="332"/>
        <v>0</v>
      </c>
      <c r="AI165" s="48">
        <f t="shared" ca="1" si="332"/>
        <v>0</v>
      </c>
      <c r="AJ165" s="48">
        <f t="shared" ca="1" si="332"/>
        <v>0</v>
      </c>
      <c r="AK165" s="48">
        <f t="shared" ref="AK165:BD165" ca="1" si="333">MAX(0,AJ165-(IF(SamplesOrEstimateFlag = "Data", INDEX(Samples,RANDBETWEEN(1, TotalCount), 0), RANDBETWEEN(ThroughputLowEstimate,ThroughputHighEstimate))))</f>
        <v>0</v>
      </c>
      <c r="AL165" s="48">
        <f t="shared" ca="1" si="333"/>
        <v>0</v>
      </c>
      <c r="AM165" s="48">
        <f t="shared" ca="1" si="333"/>
        <v>0</v>
      </c>
      <c r="AN165" s="48">
        <f t="shared" ca="1" si="333"/>
        <v>0</v>
      </c>
      <c r="AO165" s="48">
        <f t="shared" ca="1" si="333"/>
        <v>0</v>
      </c>
      <c r="AP165" s="48">
        <f t="shared" ca="1" si="333"/>
        <v>0</v>
      </c>
      <c r="AQ165" s="48">
        <f t="shared" ca="1" si="333"/>
        <v>0</v>
      </c>
      <c r="AR165" s="48">
        <f t="shared" ca="1" si="333"/>
        <v>0</v>
      </c>
      <c r="AS165" s="48">
        <f t="shared" ca="1" si="333"/>
        <v>0</v>
      </c>
      <c r="AT165" s="48">
        <f t="shared" ca="1" si="333"/>
        <v>0</v>
      </c>
      <c r="AU165" s="48">
        <f t="shared" ca="1" si="333"/>
        <v>0</v>
      </c>
      <c r="AV165" s="48">
        <f t="shared" ca="1" si="333"/>
        <v>0</v>
      </c>
      <c r="AW165" s="48">
        <f t="shared" ca="1" si="333"/>
        <v>0</v>
      </c>
      <c r="AX165" s="48">
        <f t="shared" ca="1" si="333"/>
        <v>0</v>
      </c>
      <c r="AY165" s="48">
        <f t="shared" ca="1" si="333"/>
        <v>0</v>
      </c>
      <c r="AZ165" s="48">
        <f t="shared" ca="1" si="333"/>
        <v>0</v>
      </c>
      <c r="BA165" s="48">
        <f t="shared" ca="1" si="333"/>
        <v>0</v>
      </c>
      <c r="BB165" s="48">
        <f t="shared" ca="1" si="333"/>
        <v>0</v>
      </c>
      <c r="BC165" s="48">
        <f t="shared" ca="1" si="333"/>
        <v>0</v>
      </c>
      <c r="BD165" s="48">
        <f t="shared" ca="1" si="333"/>
        <v>0</v>
      </c>
    </row>
    <row r="166" spans="1:56" x14ac:dyDescent="0.25">
      <c r="A166">
        <v>164</v>
      </c>
      <c r="B166" s="69">
        <f t="shared" ca="1" si="265"/>
        <v>6</v>
      </c>
      <c r="C166" s="70">
        <f t="shared" ca="1" si="262"/>
        <v>42847</v>
      </c>
      <c r="D1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66" s="48">
        <f t="shared" ref="E166:AJ166" ca="1" si="334">MAX(0,D166-(IF(SamplesOrEstimateFlag = "Data", INDEX(Samples,RANDBETWEEN(1, TotalCount), 0), RANDBETWEEN(ThroughputLowEstimate,ThroughputHighEstimate))))</f>
        <v>9</v>
      </c>
      <c r="F166" s="48">
        <f t="shared" ca="1" si="334"/>
        <v>6</v>
      </c>
      <c r="G166" s="48">
        <f t="shared" ca="1" si="334"/>
        <v>4</v>
      </c>
      <c r="H166" s="48">
        <f t="shared" ca="1" si="334"/>
        <v>2</v>
      </c>
      <c r="I166" s="48">
        <f t="shared" ca="1" si="334"/>
        <v>2</v>
      </c>
      <c r="J166" s="48">
        <f t="shared" ca="1" si="334"/>
        <v>0</v>
      </c>
      <c r="K166" s="48">
        <f t="shared" ca="1" si="334"/>
        <v>0</v>
      </c>
      <c r="L166" s="48">
        <f t="shared" ca="1" si="334"/>
        <v>0</v>
      </c>
      <c r="M166" s="48">
        <f t="shared" ca="1" si="334"/>
        <v>0</v>
      </c>
      <c r="N166" s="48">
        <f t="shared" ca="1" si="334"/>
        <v>0</v>
      </c>
      <c r="O166" s="48">
        <f t="shared" ca="1" si="334"/>
        <v>0</v>
      </c>
      <c r="P166" s="48">
        <f t="shared" ca="1" si="334"/>
        <v>0</v>
      </c>
      <c r="Q166" s="48">
        <f t="shared" ca="1" si="334"/>
        <v>0</v>
      </c>
      <c r="R166" s="48">
        <f t="shared" ca="1" si="334"/>
        <v>0</v>
      </c>
      <c r="S166" s="48">
        <f t="shared" ca="1" si="334"/>
        <v>0</v>
      </c>
      <c r="T166" s="48">
        <f t="shared" ca="1" si="334"/>
        <v>0</v>
      </c>
      <c r="U166" s="48">
        <f t="shared" ca="1" si="334"/>
        <v>0</v>
      </c>
      <c r="V166" s="48">
        <f t="shared" ca="1" si="334"/>
        <v>0</v>
      </c>
      <c r="W166" s="48">
        <f t="shared" ca="1" si="334"/>
        <v>0</v>
      </c>
      <c r="X166" s="48">
        <f t="shared" ca="1" si="334"/>
        <v>0</v>
      </c>
      <c r="Y166" s="48">
        <f t="shared" ca="1" si="334"/>
        <v>0</v>
      </c>
      <c r="Z166" s="48">
        <f t="shared" ca="1" si="334"/>
        <v>0</v>
      </c>
      <c r="AA166" s="48">
        <f t="shared" ca="1" si="334"/>
        <v>0</v>
      </c>
      <c r="AB166" s="48">
        <f t="shared" ca="1" si="334"/>
        <v>0</v>
      </c>
      <c r="AC166" s="48">
        <f t="shared" ca="1" si="334"/>
        <v>0</v>
      </c>
      <c r="AD166" s="48">
        <f t="shared" ca="1" si="334"/>
        <v>0</v>
      </c>
      <c r="AE166" s="48">
        <f t="shared" ca="1" si="334"/>
        <v>0</v>
      </c>
      <c r="AF166" s="48">
        <f t="shared" ca="1" si="334"/>
        <v>0</v>
      </c>
      <c r="AG166" s="48">
        <f t="shared" ca="1" si="334"/>
        <v>0</v>
      </c>
      <c r="AH166" s="48">
        <f t="shared" ca="1" si="334"/>
        <v>0</v>
      </c>
      <c r="AI166" s="48">
        <f t="shared" ca="1" si="334"/>
        <v>0</v>
      </c>
      <c r="AJ166" s="48">
        <f t="shared" ca="1" si="334"/>
        <v>0</v>
      </c>
      <c r="AK166" s="48">
        <f t="shared" ref="AK166:BD166" ca="1" si="335">MAX(0,AJ166-(IF(SamplesOrEstimateFlag = "Data", INDEX(Samples,RANDBETWEEN(1, TotalCount), 0), RANDBETWEEN(ThroughputLowEstimate,ThroughputHighEstimate))))</f>
        <v>0</v>
      </c>
      <c r="AL166" s="48">
        <f t="shared" ca="1" si="335"/>
        <v>0</v>
      </c>
      <c r="AM166" s="48">
        <f t="shared" ca="1" si="335"/>
        <v>0</v>
      </c>
      <c r="AN166" s="48">
        <f t="shared" ca="1" si="335"/>
        <v>0</v>
      </c>
      <c r="AO166" s="48">
        <f t="shared" ca="1" si="335"/>
        <v>0</v>
      </c>
      <c r="AP166" s="48">
        <f t="shared" ca="1" si="335"/>
        <v>0</v>
      </c>
      <c r="AQ166" s="48">
        <f t="shared" ca="1" si="335"/>
        <v>0</v>
      </c>
      <c r="AR166" s="48">
        <f t="shared" ca="1" si="335"/>
        <v>0</v>
      </c>
      <c r="AS166" s="48">
        <f t="shared" ca="1" si="335"/>
        <v>0</v>
      </c>
      <c r="AT166" s="48">
        <f t="shared" ca="1" si="335"/>
        <v>0</v>
      </c>
      <c r="AU166" s="48">
        <f t="shared" ca="1" si="335"/>
        <v>0</v>
      </c>
      <c r="AV166" s="48">
        <f t="shared" ca="1" si="335"/>
        <v>0</v>
      </c>
      <c r="AW166" s="48">
        <f t="shared" ca="1" si="335"/>
        <v>0</v>
      </c>
      <c r="AX166" s="48">
        <f t="shared" ca="1" si="335"/>
        <v>0</v>
      </c>
      <c r="AY166" s="48">
        <f t="shared" ca="1" si="335"/>
        <v>0</v>
      </c>
      <c r="AZ166" s="48">
        <f t="shared" ca="1" si="335"/>
        <v>0</v>
      </c>
      <c r="BA166" s="48">
        <f t="shared" ca="1" si="335"/>
        <v>0</v>
      </c>
      <c r="BB166" s="48">
        <f t="shared" ca="1" si="335"/>
        <v>0</v>
      </c>
      <c r="BC166" s="48">
        <f t="shared" ca="1" si="335"/>
        <v>0</v>
      </c>
      <c r="BD166" s="48">
        <f t="shared" ca="1" si="335"/>
        <v>0</v>
      </c>
    </row>
    <row r="167" spans="1:56" x14ac:dyDescent="0.25">
      <c r="A167">
        <v>165</v>
      </c>
      <c r="B167" s="69">
        <f t="shared" ca="1" si="265"/>
        <v>11</v>
      </c>
      <c r="C167" s="70">
        <f t="shared" ca="1" si="262"/>
        <v>42882</v>
      </c>
      <c r="D1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67" s="48">
        <f t="shared" ref="E167:AJ167" ca="1" si="336">MAX(0,D167-(IF(SamplesOrEstimateFlag = "Data", INDEX(Samples,RANDBETWEEN(1, TotalCount), 0), RANDBETWEEN(ThroughputLowEstimate,ThroughputHighEstimate))))</f>
        <v>11</v>
      </c>
      <c r="F167" s="48">
        <f t="shared" ca="1" si="336"/>
        <v>11</v>
      </c>
      <c r="G167" s="48">
        <f t="shared" ca="1" si="336"/>
        <v>11</v>
      </c>
      <c r="H167" s="48">
        <f t="shared" ca="1" si="336"/>
        <v>11</v>
      </c>
      <c r="I167" s="48">
        <f t="shared" ca="1" si="336"/>
        <v>11</v>
      </c>
      <c r="J167" s="48">
        <f t="shared" ca="1" si="336"/>
        <v>9</v>
      </c>
      <c r="K167" s="48">
        <f t="shared" ca="1" si="336"/>
        <v>6</v>
      </c>
      <c r="L167" s="48">
        <f t="shared" ca="1" si="336"/>
        <v>4</v>
      </c>
      <c r="M167" s="48">
        <f t="shared" ca="1" si="336"/>
        <v>1</v>
      </c>
      <c r="N167" s="48">
        <f t="shared" ca="1" si="336"/>
        <v>1</v>
      </c>
      <c r="O167" s="48">
        <f t="shared" ca="1" si="336"/>
        <v>0</v>
      </c>
      <c r="P167" s="48">
        <f t="shared" ca="1" si="336"/>
        <v>0</v>
      </c>
      <c r="Q167" s="48">
        <f t="shared" ca="1" si="336"/>
        <v>0</v>
      </c>
      <c r="R167" s="48">
        <f t="shared" ca="1" si="336"/>
        <v>0</v>
      </c>
      <c r="S167" s="48">
        <f t="shared" ca="1" si="336"/>
        <v>0</v>
      </c>
      <c r="T167" s="48">
        <f t="shared" ca="1" si="336"/>
        <v>0</v>
      </c>
      <c r="U167" s="48">
        <f t="shared" ca="1" si="336"/>
        <v>0</v>
      </c>
      <c r="V167" s="48">
        <f t="shared" ca="1" si="336"/>
        <v>0</v>
      </c>
      <c r="W167" s="48">
        <f t="shared" ca="1" si="336"/>
        <v>0</v>
      </c>
      <c r="X167" s="48">
        <f t="shared" ca="1" si="336"/>
        <v>0</v>
      </c>
      <c r="Y167" s="48">
        <f t="shared" ca="1" si="336"/>
        <v>0</v>
      </c>
      <c r="Z167" s="48">
        <f t="shared" ca="1" si="336"/>
        <v>0</v>
      </c>
      <c r="AA167" s="48">
        <f t="shared" ca="1" si="336"/>
        <v>0</v>
      </c>
      <c r="AB167" s="48">
        <f t="shared" ca="1" si="336"/>
        <v>0</v>
      </c>
      <c r="AC167" s="48">
        <f t="shared" ca="1" si="336"/>
        <v>0</v>
      </c>
      <c r="AD167" s="48">
        <f t="shared" ca="1" si="336"/>
        <v>0</v>
      </c>
      <c r="AE167" s="48">
        <f t="shared" ca="1" si="336"/>
        <v>0</v>
      </c>
      <c r="AF167" s="48">
        <f t="shared" ca="1" si="336"/>
        <v>0</v>
      </c>
      <c r="AG167" s="48">
        <f t="shared" ca="1" si="336"/>
        <v>0</v>
      </c>
      <c r="AH167" s="48">
        <f t="shared" ca="1" si="336"/>
        <v>0</v>
      </c>
      <c r="AI167" s="48">
        <f t="shared" ca="1" si="336"/>
        <v>0</v>
      </c>
      <c r="AJ167" s="48">
        <f t="shared" ca="1" si="336"/>
        <v>0</v>
      </c>
      <c r="AK167" s="48">
        <f t="shared" ref="AK167:BD167" ca="1" si="337">MAX(0,AJ167-(IF(SamplesOrEstimateFlag = "Data", INDEX(Samples,RANDBETWEEN(1, TotalCount), 0), RANDBETWEEN(ThroughputLowEstimate,ThroughputHighEstimate))))</f>
        <v>0</v>
      </c>
      <c r="AL167" s="48">
        <f t="shared" ca="1" si="337"/>
        <v>0</v>
      </c>
      <c r="AM167" s="48">
        <f t="shared" ca="1" si="337"/>
        <v>0</v>
      </c>
      <c r="AN167" s="48">
        <f t="shared" ca="1" si="337"/>
        <v>0</v>
      </c>
      <c r="AO167" s="48">
        <f t="shared" ca="1" si="337"/>
        <v>0</v>
      </c>
      <c r="AP167" s="48">
        <f t="shared" ca="1" si="337"/>
        <v>0</v>
      </c>
      <c r="AQ167" s="48">
        <f t="shared" ca="1" si="337"/>
        <v>0</v>
      </c>
      <c r="AR167" s="48">
        <f t="shared" ca="1" si="337"/>
        <v>0</v>
      </c>
      <c r="AS167" s="48">
        <f t="shared" ca="1" si="337"/>
        <v>0</v>
      </c>
      <c r="AT167" s="48">
        <f t="shared" ca="1" si="337"/>
        <v>0</v>
      </c>
      <c r="AU167" s="48">
        <f t="shared" ca="1" si="337"/>
        <v>0</v>
      </c>
      <c r="AV167" s="48">
        <f t="shared" ca="1" si="337"/>
        <v>0</v>
      </c>
      <c r="AW167" s="48">
        <f t="shared" ca="1" si="337"/>
        <v>0</v>
      </c>
      <c r="AX167" s="48">
        <f t="shared" ca="1" si="337"/>
        <v>0</v>
      </c>
      <c r="AY167" s="48">
        <f t="shared" ca="1" si="337"/>
        <v>0</v>
      </c>
      <c r="AZ167" s="48">
        <f t="shared" ca="1" si="337"/>
        <v>0</v>
      </c>
      <c r="BA167" s="48">
        <f t="shared" ca="1" si="337"/>
        <v>0</v>
      </c>
      <c r="BB167" s="48">
        <f t="shared" ca="1" si="337"/>
        <v>0</v>
      </c>
      <c r="BC167" s="48">
        <f t="shared" ca="1" si="337"/>
        <v>0</v>
      </c>
      <c r="BD167" s="48">
        <f t="shared" ca="1" si="337"/>
        <v>0</v>
      </c>
    </row>
    <row r="168" spans="1:56" x14ac:dyDescent="0.25">
      <c r="A168">
        <v>166</v>
      </c>
      <c r="B168" s="69">
        <f t="shared" ca="1" si="265"/>
        <v>10</v>
      </c>
      <c r="C168" s="70">
        <f t="shared" ca="1" si="262"/>
        <v>42875</v>
      </c>
      <c r="D1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68" s="48">
        <f t="shared" ref="E168:AJ168" ca="1" si="338">MAX(0,D168-(IF(SamplesOrEstimateFlag = "Data", INDEX(Samples,RANDBETWEEN(1, TotalCount), 0), RANDBETWEEN(ThroughputLowEstimate,ThroughputHighEstimate))))</f>
        <v>10</v>
      </c>
      <c r="F168" s="48">
        <f t="shared" ca="1" si="338"/>
        <v>8</v>
      </c>
      <c r="G168" s="48">
        <f t="shared" ca="1" si="338"/>
        <v>8</v>
      </c>
      <c r="H168" s="48">
        <f t="shared" ca="1" si="338"/>
        <v>8</v>
      </c>
      <c r="I168" s="48">
        <f t="shared" ca="1" si="338"/>
        <v>6</v>
      </c>
      <c r="J168" s="48">
        <f t="shared" ca="1" si="338"/>
        <v>3</v>
      </c>
      <c r="K168" s="48">
        <f t="shared" ca="1" si="338"/>
        <v>1</v>
      </c>
      <c r="L168" s="48">
        <f t="shared" ca="1" si="338"/>
        <v>1</v>
      </c>
      <c r="M168" s="48">
        <f t="shared" ca="1" si="338"/>
        <v>1</v>
      </c>
      <c r="N168" s="48">
        <f t="shared" ca="1" si="338"/>
        <v>0</v>
      </c>
      <c r="O168" s="48">
        <f t="shared" ca="1" si="338"/>
        <v>0</v>
      </c>
      <c r="P168" s="48">
        <f t="shared" ca="1" si="338"/>
        <v>0</v>
      </c>
      <c r="Q168" s="48">
        <f t="shared" ca="1" si="338"/>
        <v>0</v>
      </c>
      <c r="R168" s="48">
        <f t="shared" ca="1" si="338"/>
        <v>0</v>
      </c>
      <c r="S168" s="48">
        <f t="shared" ca="1" si="338"/>
        <v>0</v>
      </c>
      <c r="T168" s="48">
        <f t="shared" ca="1" si="338"/>
        <v>0</v>
      </c>
      <c r="U168" s="48">
        <f t="shared" ca="1" si="338"/>
        <v>0</v>
      </c>
      <c r="V168" s="48">
        <f t="shared" ca="1" si="338"/>
        <v>0</v>
      </c>
      <c r="W168" s="48">
        <f t="shared" ca="1" si="338"/>
        <v>0</v>
      </c>
      <c r="X168" s="48">
        <f t="shared" ca="1" si="338"/>
        <v>0</v>
      </c>
      <c r="Y168" s="48">
        <f t="shared" ca="1" si="338"/>
        <v>0</v>
      </c>
      <c r="Z168" s="48">
        <f t="shared" ca="1" si="338"/>
        <v>0</v>
      </c>
      <c r="AA168" s="48">
        <f t="shared" ca="1" si="338"/>
        <v>0</v>
      </c>
      <c r="AB168" s="48">
        <f t="shared" ca="1" si="338"/>
        <v>0</v>
      </c>
      <c r="AC168" s="48">
        <f t="shared" ca="1" si="338"/>
        <v>0</v>
      </c>
      <c r="AD168" s="48">
        <f t="shared" ca="1" si="338"/>
        <v>0</v>
      </c>
      <c r="AE168" s="48">
        <f t="shared" ca="1" si="338"/>
        <v>0</v>
      </c>
      <c r="AF168" s="48">
        <f t="shared" ca="1" si="338"/>
        <v>0</v>
      </c>
      <c r="AG168" s="48">
        <f t="shared" ca="1" si="338"/>
        <v>0</v>
      </c>
      <c r="AH168" s="48">
        <f t="shared" ca="1" si="338"/>
        <v>0</v>
      </c>
      <c r="AI168" s="48">
        <f t="shared" ca="1" si="338"/>
        <v>0</v>
      </c>
      <c r="AJ168" s="48">
        <f t="shared" ca="1" si="338"/>
        <v>0</v>
      </c>
      <c r="AK168" s="48">
        <f t="shared" ref="AK168:BD168" ca="1" si="339">MAX(0,AJ168-(IF(SamplesOrEstimateFlag = "Data", INDEX(Samples,RANDBETWEEN(1, TotalCount), 0), RANDBETWEEN(ThroughputLowEstimate,ThroughputHighEstimate))))</f>
        <v>0</v>
      </c>
      <c r="AL168" s="48">
        <f t="shared" ca="1" si="339"/>
        <v>0</v>
      </c>
      <c r="AM168" s="48">
        <f t="shared" ca="1" si="339"/>
        <v>0</v>
      </c>
      <c r="AN168" s="48">
        <f t="shared" ca="1" si="339"/>
        <v>0</v>
      </c>
      <c r="AO168" s="48">
        <f t="shared" ca="1" si="339"/>
        <v>0</v>
      </c>
      <c r="AP168" s="48">
        <f t="shared" ca="1" si="339"/>
        <v>0</v>
      </c>
      <c r="AQ168" s="48">
        <f t="shared" ca="1" si="339"/>
        <v>0</v>
      </c>
      <c r="AR168" s="48">
        <f t="shared" ca="1" si="339"/>
        <v>0</v>
      </c>
      <c r="AS168" s="48">
        <f t="shared" ca="1" si="339"/>
        <v>0</v>
      </c>
      <c r="AT168" s="48">
        <f t="shared" ca="1" si="339"/>
        <v>0</v>
      </c>
      <c r="AU168" s="48">
        <f t="shared" ca="1" si="339"/>
        <v>0</v>
      </c>
      <c r="AV168" s="48">
        <f t="shared" ca="1" si="339"/>
        <v>0</v>
      </c>
      <c r="AW168" s="48">
        <f t="shared" ca="1" si="339"/>
        <v>0</v>
      </c>
      <c r="AX168" s="48">
        <f t="shared" ca="1" si="339"/>
        <v>0</v>
      </c>
      <c r="AY168" s="48">
        <f t="shared" ca="1" si="339"/>
        <v>0</v>
      </c>
      <c r="AZ168" s="48">
        <f t="shared" ca="1" si="339"/>
        <v>0</v>
      </c>
      <c r="BA168" s="48">
        <f t="shared" ca="1" si="339"/>
        <v>0</v>
      </c>
      <c r="BB168" s="48">
        <f t="shared" ca="1" si="339"/>
        <v>0</v>
      </c>
      <c r="BC168" s="48">
        <f t="shared" ca="1" si="339"/>
        <v>0</v>
      </c>
      <c r="BD168" s="48">
        <f t="shared" ca="1" si="339"/>
        <v>0</v>
      </c>
    </row>
    <row r="169" spans="1:56" x14ac:dyDescent="0.25">
      <c r="A169">
        <v>167</v>
      </c>
      <c r="B169" s="69">
        <f t="shared" ca="1" si="265"/>
        <v>8</v>
      </c>
      <c r="C169" s="70">
        <f t="shared" ca="1" si="262"/>
        <v>42861</v>
      </c>
      <c r="D1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69" s="48">
        <f t="shared" ref="E169:AJ169" ca="1" si="340">MAX(0,D169-(IF(SamplesOrEstimateFlag = "Data", INDEX(Samples,RANDBETWEEN(1, TotalCount), 0), RANDBETWEEN(ThroughputLowEstimate,ThroughputHighEstimate))))</f>
        <v>12</v>
      </c>
      <c r="F169" s="48">
        <f t="shared" ca="1" si="340"/>
        <v>9</v>
      </c>
      <c r="G169" s="48">
        <f t="shared" ca="1" si="340"/>
        <v>6</v>
      </c>
      <c r="H169" s="48">
        <f t="shared" ca="1" si="340"/>
        <v>4</v>
      </c>
      <c r="I169" s="48">
        <f t="shared" ca="1" si="340"/>
        <v>4</v>
      </c>
      <c r="J169" s="48">
        <f t="shared" ca="1" si="340"/>
        <v>2</v>
      </c>
      <c r="K169" s="48">
        <f t="shared" ca="1" si="340"/>
        <v>2</v>
      </c>
      <c r="L169" s="48">
        <f t="shared" ca="1" si="340"/>
        <v>0</v>
      </c>
      <c r="M169" s="48">
        <f t="shared" ca="1" si="340"/>
        <v>0</v>
      </c>
      <c r="N169" s="48">
        <f t="shared" ca="1" si="340"/>
        <v>0</v>
      </c>
      <c r="O169" s="48">
        <f t="shared" ca="1" si="340"/>
        <v>0</v>
      </c>
      <c r="P169" s="48">
        <f t="shared" ca="1" si="340"/>
        <v>0</v>
      </c>
      <c r="Q169" s="48">
        <f t="shared" ca="1" si="340"/>
        <v>0</v>
      </c>
      <c r="R169" s="48">
        <f t="shared" ca="1" si="340"/>
        <v>0</v>
      </c>
      <c r="S169" s="48">
        <f t="shared" ca="1" si="340"/>
        <v>0</v>
      </c>
      <c r="T169" s="48">
        <f t="shared" ca="1" si="340"/>
        <v>0</v>
      </c>
      <c r="U169" s="48">
        <f t="shared" ca="1" si="340"/>
        <v>0</v>
      </c>
      <c r="V169" s="48">
        <f t="shared" ca="1" si="340"/>
        <v>0</v>
      </c>
      <c r="W169" s="48">
        <f t="shared" ca="1" si="340"/>
        <v>0</v>
      </c>
      <c r="X169" s="48">
        <f t="shared" ca="1" si="340"/>
        <v>0</v>
      </c>
      <c r="Y169" s="48">
        <f t="shared" ca="1" si="340"/>
        <v>0</v>
      </c>
      <c r="Z169" s="48">
        <f t="shared" ca="1" si="340"/>
        <v>0</v>
      </c>
      <c r="AA169" s="48">
        <f t="shared" ca="1" si="340"/>
        <v>0</v>
      </c>
      <c r="AB169" s="48">
        <f t="shared" ca="1" si="340"/>
        <v>0</v>
      </c>
      <c r="AC169" s="48">
        <f t="shared" ca="1" si="340"/>
        <v>0</v>
      </c>
      <c r="AD169" s="48">
        <f t="shared" ca="1" si="340"/>
        <v>0</v>
      </c>
      <c r="AE169" s="48">
        <f t="shared" ca="1" si="340"/>
        <v>0</v>
      </c>
      <c r="AF169" s="48">
        <f t="shared" ca="1" si="340"/>
        <v>0</v>
      </c>
      <c r="AG169" s="48">
        <f t="shared" ca="1" si="340"/>
        <v>0</v>
      </c>
      <c r="AH169" s="48">
        <f t="shared" ca="1" si="340"/>
        <v>0</v>
      </c>
      <c r="AI169" s="48">
        <f t="shared" ca="1" si="340"/>
        <v>0</v>
      </c>
      <c r="AJ169" s="48">
        <f t="shared" ca="1" si="340"/>
        <v>0</v>
      </c>
      <c r="AK169" s="48">
        <f t="shared" ref="AK169:BD169" ca="1" si="341">MAX(0,AJ169-(IF(SamplesOrEstimateFlag = "Data", INDEX(Samples,RANDBETWEEN(1, TotalCount), 0), RANDBETWEEN(ThroughputLowEstimate,ThroughputHighEstimate))))</f>
        <v>0</v>
      </c>
      <c r="AL169" s="48">
        <f t="shared" ca="1" si="341"/>
        <v>0</v>
      </c>
      <c r="AM169" s="48">
        <f t="shared" ca="1" si="341"/>
        <v>0</v>
      </c>
      <c r="AN169" s="48">
        <f t="shared" ca="1" si="341"/>
        <v>0</v>
      </c>
      <c r="AO169" s="48">
        <f t="shared" ca="1" si="341"/>
        <v>0</v>
      </c>
      <c r="AP169" s="48">
        <f t="shared" ca="1" si="341"/>
        <v>0</v>
      </c>
      <c r="AQ169" s="48">
        <f t="shared" ca="1" si="341"/>
        <v>0</v>
      </c>
      <c r="AR169" s="48">
        <f t="shared" ca="1" si="341"/>
        <v>0</v>
      </c>
      <c r="AS169" s="48">
        <f t="shared" ca="1" si="341"/>
        <v>0</v>
      </c>
      <c r="AT169" s="48">
        <f t="shared" ca="1" si="341"/>
        <v>0</v>
      </c>
      <c r="AU169" s="48">
        <f t="shared" ca="1" si="341"/>
        <v>0</v>
      </c>
      <c r="AV169" s="48">
        <f t="shared" ca="1" si="341"/>
        <v>0</v>
      </c>
      <c r="AW169" s="48">
        <f t="shared" ca="1" si="341"/>
        <v>0</v>
      </c>
      <c r="AX169" s="48">
        <f t="shared" ca="1" si="341"/>
        <v>0</v>
      </c>
      <c r="AY169" s="48">
        <f t="shared" ca="1" si="341"/>
        <v>0</v>
      </c>
      <c r="AZ169" s="48">
        <f t="shared" ca="1" si="341"/>
        <v>0</v>
      </c>
      <c r="BA169" s="48">
        <f t="shared" ca="1" si="341"/>
        <v>0</v>
      </c>
      <c r="BB169" s="48">
        <f t="shared" ca="1" si="341"/>
        <v>0</v>
      </c>
      <c r="BC169" s="48">
        <f t="shared" ca="1" si="341"/>
        <v>0</v>
      </c>
      <c r="BD169" s="48">
        <f t="shared" ca="1" si="341"/>
        <v>0</v>
      </c>
    </row>
    <row r="170" spans="1:56" x14ac:dyDescent="0.25">
      <c r="A170">
        <v>168</v>
      </c>
      <c r="B170" s="69">
        <f t="shared" ca="1" si="265"/>
        <v>12</v>
      </c>
      <c r="C170" s="70">
        <f t="shared" ca="1" si="262"/>
        <v>42889</v>
      </c>
      <c r="D1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0" s="48">
        <f t="shared" ref="E170:AJ170" ca="1" si="342">MAX(0,D170-(IF(SamplesOrEstimateFlag = "Data", INDEX(Samples,RANDBETWEEN(1, TotalCount), 0), RANDBETWEEN(ThroughputLowEstimate,ThroughputHighEstimate))))</f>
        <v>15</v>
      </c>
      <c r="F170" s="48">
        <f t="shared" ca="1" si="342"/>
        <v>15</v>
      </c>
      <c r="G170" s="48">
        <f t="shared" ca="1" si="342"/>
        <v>12</v>
      </c>
      <c r="H170" s="48">
        <f t="shared" ca="1" si="342"/>
        <v>12</v>
      </c>
      <c r="I170" s="48">
        <f t="shared" ca="1" si="342"/>
        <v>9</v>
      </c>
      <c r="J170" s="48">
        <f t="shared" ca="1" si="342"/>
        <v>6</v>
      </c>
      <c r="K170" s="48">
        <f t="shared" ca="1" si="342"/>
        <v>3</v>
      </c>
      <c r="L170" s="48">
        <f t="shared" ca="1" si="342"/>
        <v>1</v>
      </c>
      <c r="M170" s="48">
        <f t="shared" ca="1" si="342"/>
        <v>1</v>
      </c>
      <c r="N170" s="48">
        <f t="shared" ca="1" si="342"/>
        <v>1</v>
      </c>
      <c r="O170" s="48">
        <f t="shared" ca="1" si="342"/>
        <v>1</v>
      </c>
      <c r="P170" s="48">
        <f t="shared" ca="1" si="342"/>
        <v>0</v>
      </c>
      <c r="Q170" s="48">
        <f t="shared" ca="1" si="342"/>
        <v>0</v>
      </c>
      <c r="R170" s="48">
        <f t="shared" ca="1" si="342"/>
        <v>0</v>
      </c>
      <c r="S170" s="48">
        <f t="shared" ca="1" si="342"/>
        <v>0</v>
      </c>
      <c r="T170" s="48">
        <f t="shared" ca="1" si="342"/>
        <v>0</v>
      </c>
      <c r="U170" s="48">
        <f t="shared" ca="1" si="342"/>
        <v>0</v>
      </c>
      <c r="V170" s="48">
        <f t="shared" ca="1" si="342"/>
        <v>0</v>
      </c>
      <c r="W170" s="48">
        <f t="shared" ca="1" si="342"/>
        <v>0</v>
      </c>
      <c r="X170" s="48">
        <f t="shared" ca="1" si="342"/>
        <v>0</v>
      </c>
      <c r="Y170" s="48">
        <f t="shared" ca="1" si="342"/>
        <v>0</v>
      </c>
      <c r="Z170" s="48">
        <f t="shared" ca="1" si="342"/>
        <v>0</v>
      </c>
      <c r="AA170" s="48">
        <f t="shared" ca="1" si="342"/>
        <v>0</v>
      </c>
      <c r="AB170" s="48">
        <f t="shared" ca="1" si="342"/>
        <v>0</v>
      </c>
      <c r="AC170" s="48">
        <f t="shared" ca="1" si="342"/>
        <v>0</v>
      </c>
      <c r="AD170" s="48">
        <f t="shared" ca="1" si="342"/>
        <v>0</v>
      </c>
      <c r="AE170" s="48">
        <f t="shared" ca="1" si="342"/>
        <v>0</v>
      </c>
      <c r="AF170" s="48">
        <f t="shared" ca="1" si="342"/>
        <v>0</v>
      </c>
      <c r="AG170" s="48">
        <f t="shared" ca="1" si="342"/>
        <v>0</v>
      </c>
      <c r="AH170" s="48">
        <f t="shared" ca="1" si="342"/>
        <v>0</v>
      </c>
      <c r="AI170" s="48">
        <f t="shared" ca="1" si="342"/>
        <v>0</v>
      </c>
      <c r="AJ170" s="48">
        <f t="shared" ca="1" si="342"/>
        <v>0</v>
      </c>
      <c r="AK170" s="48">
        <f t="shared" ref="AK170:BD170" ca="1" si="343">MAX(0,AJ170-(IF(SamplesOrEstimateFlag = "Data", INDEX(Samples,RANDBETWEEN(1, TotalCount), 0), RANDBETWEEN(ThroughputLowEstimate,ThroughputHighEstimate))))</f>
        <v>0</v>
      </c>
      <c r="AL170" s="48">
        <f t="shared" ca="1" si="343"/>
        <v>0</v>
      </c>
      <c r="AM170" s="48">
        <f t="shared" ca="1" si="343"/>
        <v>0</v>
      </c>
      <c r="AN170" s="48">
        <f t="shared" ca="1" si="343"/>
        <v>0</v>
      </c>
      <c r="AO170" s="48">
        <f t="shared" ca="1" si="343"/>
        <v>0</v>
      </c>
      <c r="AP170" s="48">
        <f t="shared" ca="1" si="343"/>
        <v>0</v>
      </c>
      <c r="AQ170" s="48">
        <f t="shared" ca="1" si="343"/>
        <v>0</v>
      </c>
      <c r="AR170" s="48">
        <f t="shared" ca="1" si="343"/>
        <v>0</v>
      </c>
      <c r="AS170" s="48">
        <f t="shared" ca="1" si="343"/>
        <v>0</v>
      </c>
      <c r="AT170" s="48">
        <f t="shared" ca="1" si="343"/>
        <v>0</v>
      </c>
      <c r="AU170" s="48">
        <f t="shared" ca="1" si="343"/>
        <v>0</v>
      </c>
      <c r="AV170" s="48">
        <f t="shared" ca="1" si="343"/>
        <v>0</v>
      </c>
      <c r="AW170" s="48">
        <f t="shared" ca="1" si="343"/>
        <v>0</v>
      </c>
      <c r="AX170" s="48">
        <f t="shared" ca="1" si="343"/>
        <v>0</v>
      </c>
      <c r="AY170" s="48">
        <f t="shared" ca="1" si="343"/>
        <v>0</v>
      </c>
      <c r="AZ170" s="48">
        <f t="shared" ca="1" si="343"/>
        <v>0</v>
      </c>
      <c r="BA170" s="48">
        <f t="shared" ca="1" si="343"/>
        <v>0</v>
      </c>
      <c r="BB170" s="48">
        <f t="shared" ca="1" si="343"/>
        <v>0</v>
      </c>
      <c r="BC170" s="48">
        <f t="shared" ca="1" si="343"/>
        <v>0</v>
      </c>
      <c r="BD170" s="48">
        <f t="shared" ca="1" si="343"/>
        <v>0</v>
      </c>
    </row>
    <row r="171" spans="1:56" x14ac:dyDescent="0.25">
      <c r="A171">
        <v>169</v>
      </c>
      <c r="B171" s="69">
        <f t="shared" ca="1" si="265"/>
        <v>9</v>
      </c>
      <c r="C171" s="70">
        <f t="shared" ca="1" si="262"/>
        <v>42868</v>
      </c>
      <c r="D1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71" s="48">
        <f t="shared" ref="E171:AJ171" ca="1" si="344">MAX(0,D171-(IF(SamplesOrEstimateFlag = "Data", INDEX(Samples,RANDBETWEEN(1, TotalCount), 0), RANDBETWEEN(ThroughputLowEstimate,ThroughputHighEstimate))))</f>
        <v>14</v>
      </c>
      <c r="F171" s="48">
        <f t="shared" ca="1" si="344"/>
        <v>11</v>
      </c>
      <c r="G171" s="48">
        <f t="shared" ca="1" si="344"/>
        <v>11</v>
      </c>
      <c r="H171" s="48">
        <f t="shared" ca="1" si="344"/>
        <v>9</v>
      </c>
      <c r="I171" s="48">
        <f t="shared" ca="1" si="344"/>
        <v>6</v>
      </c>
      <c r="J171" s="48">
        <f t="shared" ca="1" si="344"/>
        <v>6</v>
      </c>
      <c r="K171" s="48">
        <f t="shared" ca="1" si="344"/>
        <v>6</v>
      </c>
      <c r="L171" s="48">
        <f t="shared" ca="1" si="344"/>
        <v>3</v>
      </c>
      <c r="M171" s="48">
        <f t="shared" ca="1" si="344"/>
        <v>0</v>
      </c>
      <c r="N171" s="48">
        <f t="shared" ca="1" si="344"/>
        <v>0</v>
      </c>
      <c r="O171" s="48">
        <f t="shared" ca="1" si="344"/>
        <v>0</v>
      </c>
      <c r="P171" s="48">
        <f t="shared" ca="1" si="344"/>
        <v>0</v>
      </c>
      <c r="Q171" s="48">
        <f t="shared" ca="1" si="344"/>
        <v>0</v>
      </c>
      <c r="R171" s="48">
        <f t="shared" ca="1" si="344"/>
        <v>0</v>
      </c>
      <c r="S171" s="48">
        <f t="shared" ca="1" si="344"/>
        <v>0</v>
      </c>
      <c r="T171" s="48">
        <f t="shared" ca="1" si="344"/>
        <v>0</v>
      </c>
      <c r="U171" s="48">
        <f t="shared" ca="1" si="344"/>
        <v>0</v>
      </c>
      <c r="V171" s="48">
        <f t="shared" ca="1" si="344"/>
        <v>0</v>
      </c>
      <c r="W171" s="48">
        <f t="shared" ca="1" si="344"/>
        <v>0</v>
      </c>
      <c r="X171" s="48">
        <f t="shared" ca="1" si="344"/>
        <v>0</v>
      </c>
      <c r="Y171" s="48">
        <f t="shared" ca="1" si="344"/>
        <v>0</v>
      </c>
      <c r="Z171" s="48">
        <f t="shared" ca="1" si="344"/>
        <v>0</v>
      </c>
      <c r="AA171" s="48">
        <f t="shared" ca="1" si="344"/>
        <v>0</v>
      </c>
      <c r="AB171" s="48">
        <f t="shared" ca="1" si="344"/>
        <v>0</v>
      </c>
      <c r="AC171" s="48">
        <f t="shared" ca="1" si="344"/>
        <v>0</v>
      </c>
      <c r="AD171" s="48">
        <f t="shared" ca="1" si="344"/>
        <v>0</v>
      </c>
      <c r="AE171" s="48">
        <f t="shared" ca="1" si="344"/>
        <v>0</v>
      </c>
      <c r="AF171" s="48">
        <f t="shared" ca="1" si="344"/>
        <v>0</v>
      </c>
      <c r="AG171" s="48">
        <f t="shared" ca="1" si="344"/>
        <v>0</v>
      </c>
      <c r="AH171" s="48">
        <f t="shared" ca="1" si="344"/>
        <v>0</v>
      </c>
      <c r="AI171" s="48">
        <f t="shared" ca="1" si="344"/>
        <v>0</v>
      </c>
      <c r="AJ171" s="48">
        <f t="shared" ca="1" si="344"/>
        <v>0</v>
      </c>
      <c r="AK171" s="48">
        <f t="shared" ref="AK171:BD171" ca="1" si="345">MAX(0,AJ171-(IF(SamplesOrEstimateFlag = "Data", INDEX(Samples,RANDBETWEEN(1, TotalCount), 0), RANDBETWEEN(ThroughputLowEstimate,ThroughputHighEstimate))))</f>
        <v>0</v>
      </c>
      <c r="AL171" s="48">
        <f t="shared" ca="1" si="345"/>
        <v>0</v>
      </c>
      <c r="AM171" s="48">
        <f t="shared" ca="1" si="345"/>
        <v>0</v>
      </c>
      <c r="AN171" s="48">
        <f t="shared" ca="1" si="345"/>
        <v>0</v>
      </c>
      <c r="AO171" s="48">
        <f t="shared" ca="1" si="345"/>
        <v>0</v>
      </c>
      <c r="AP171" s="48">
        <f t="shared" ca="1" si="345"/>
        <v>0</v>
      </c>
      <c r="AQ171" s="48">
        <f t="shared" ca="1" si="345"/>
        <v>0</v>
      </c>
      <c r="AR171" s="48">
        <f t="shared" ca="1" si="345"/>
        <v>0</v>
      </c>
      <c r="AS171" s="48">
        <f t="shared" ca="1" si="345"/>
        <v>0</v>
      </c>
      <c r="AT171" s="48">
        <f t="shared" ca="1" si="345"/>
        <v>0</v>
      </c>
      <c r="AU171" s="48">
        <f t="shared" ca="1" si="345"/>
        <v>0</v>
      </c>
      <c r="AV171" s="48">
        <f t="shared" ca="1" si="345"/>
        <v>0</v>
      </c>
      <c r="AW171" s="48">
        <f t="shared" ca="1" si="345"/>
        <v>0</v>
      </c>
      <c r="AX171" s="48">
        <f t="shared" ca="1" si="345"/>
        <v>0</v>
      </c>
      <c r="AY171" s="48">
        <f t="shared" ca="1" si="345"/>
        <v>0</v>
      </c>
      <c r="AZ171" s="48">
        <f t="shared" ca="1" si="345"/>
        <v>0</v>
      </c>
      <c r="BA171" s="48">
        <f t="shared" ca="1" si="345"/>
        <v>0</v>
      </c>
      <c r="BB171" s="48">
        <f t="shared" ca="1" si="345"/>
        <v>0</v>
      </c>
      <c r="BC171" s="48">
        <f t="shared" ca="1" si="345"/>
        <v>0</v>
      </c>
      <c r="BD171" s="48">
        <f t="shared" ca="1" si="345"/>
        <v>0</v>
      </c>
    </row>
    <row r="172" spans="1:56" x14ac:dyDescent="0.25">
      <c r="A172">
        <v>170</v>
      </c>
      <c r="B172" s="69">
        <f t="shared" ca="1" si="265"/>
        <v>6</v>
      </c>
      <c r="C172" s="70">
        <f t="shared" ca="1" si="262"/>
        <v>42847</v>
      </c>
      <c r="D1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2" s="48">
        <f t="shared" ref="E172:AJ172" ca="1" si="346">MAX(0,D172-(IF(SamplesOrEstimateFlag = "Data", INDEX(Samples,RANDBETWEEN(1, TotalCount), 0), RANDBETWEEN(ThroughputLowEstimate,ThroughputHighEstimate))))</f>
        <v>13</v>
      </c>
      <c r="F172" s="48">
        <f t="shared" ca="1" si="346"/>
        <v>10</v>
      </c>
      <c r="G172" s="48">
        <f t="shared" ca="1" si="346"/>
        <v>8</v>
      </c>
      <c r="H172" s="48">
        <f t="shared" ca="1" si="346"/>
        <v>5</v>
      </c>
      <c r="I172" s="48">
        <f t="shared" ca="1" si="346"/>
        <v>2</v>
      </c>
      <c r="J172" s="48">
        <f t="shared" ca="1" si="346"/>
        <v>0</v>
      </c>
      <c r="K172" s="48">
        <f t="shared" ca="1" si="346"/>
        <v>0</v>
      </c>
      <c r="L172" s="48">
        <f t="shared" ca="1" si="346"/>
        <v>0</v>
      </c>
      <c r="M172" s="48">
        <f t="shared" ca="1" si="346"/>
        <v>0</v>
      </c>
      <c r="N172" s="48">
        <f t="shared" ca="1" si="346"/>
        <v>0</v>
      </c>
      <c r="O172" s="48">
        <f t="shared" ca="1" si="346"/>
        <v>0</v>
      </c>
      <c r="P172" s="48">
        <f t="shared" ca="1" si="346"/>
        <v>0</v>
      </c>
      <c r="Q172" s="48">
        <f t="shared" ca="1" si="346"/>
        <v>0</v>
      </c>
      <c r="R172" s="48">
        <f t="shared" ca="1" si="346"/>
        <v>0</v>
      </c>
      <c r="S172" s="48">
        <f t="shared" ca="1" si="346"/>
        <v>0</v>
      </c>
      <c r="T172" s="48">
        <f t="shared" ca="1" si="346"/>
        <v>0</v>
      </c>
      <c r="U172" s="48">
        <f t="shared" ca="1" si="346"/>
        <v>0</v>
      </c>
      <c r="V172" s="48">
        <f t="shared" ca="1" si="346"/>
        <v>0</v>
      </c>
      <c r="W172" s="48">
        <f t="shared" ca="1" si="346"/>
        <v>0</v>
      </c>
      <c r="X172" s="48">
        <f t="shared" ca="1" si="346"/>
        <v>0</v>
      </c>
      <c r="Y172" s="48">
        <f t="shared" ca="1" si="346"/>
        <v>0</v>
      </c>
      <c r="Z172" s="48">
        <f t="shared" ca="1" si="346"/>
        <v>0</v>
      </c>
      <c r="AA172" s="48">
        <f t="shared" ca="1" si="346"/>
        <v>0</v>
      </c>
      <c r="AB172" s="48">
        <f t="shared" ca="1" si="346"/>
        <v>0</v>
      </c>
      <c r="AC172" s="48">
        <f t="shared" ca="1" si="346"/>
        <v>0</v>
      </c>
      <c r="AD172" s="48">
        <f t="shared" ca="1" si="346"/>
        <v>0</v>
      </c>
      <c r="AE172" s="48">
        <f t="shared" ca="1" si="346"/>
        <v>0</v>
      </c>
      <c r="AF172" s="48">
        <f t="shared" ca="1" si="346"/>
        <v>0</v>
      </c>
      <c r="AG172" s="48">
        <f t="shared" ca="1" si="346"/>
        <v>0</v>
      </c>
      <c r="AH172" s="48">
        <f t="shared" ca="1" si="346"/>
        <v>0</v>
      </c>
      <c r="AI172" s="48">
        <f t="shared" ca="1" si="346"/>
        <v>0</v>
      </c>
      <c r="AJ172" s="48">
        <f t="shared" ca="1" si="346"/>
        <v>0</v>
      </c>
      <c r="AK172" s="48">
        <f t="shared" ref="AK172:BD172" ca="1" si="347">MAX(0,AJ172-(IF(SamplesOrEstimateFlag = "Data", INDEX(Samples,RANDBETWEEN(1, TotalCount), 0), RANDBETWEEN(ThroughputLowEstimate,ThroughputHighEstimate))))</f>
        <v>0</v>
      </c>
      <c r="AL172" s="48">
        <f t="shared" ca="1" si="347"/>
        <v>0</v>
      </c>
      <c r="AM172" s="48">
        <f t="shared" ca="1" si="347"/>
        <v>0</v>
      </c>
      <c r="AN172" s="48">
        <f t="shared" ca="1" si="347"/>
        <v>0</v>
      </c>
      <c r="AO172" s="48">
        <f t="shared" ca="1" si="347"/>
        <v>0</v>
      </c>
      <c r="AP172" s="48">
        <f t="shared" ca="1" si="347"/>
        <v>0</v>
      </c>
      <c r="AQ172" s="48">
        <f t="shared" ca="1" si="347"/>
        <v>0</v>
      </c>
      <c r="AR172" s="48">
        <f t="shared" ca="1" si="347"/>
        <v>0</v>
      </c>
      <c r="AS172" s="48">
        <f t="shared" ca="1" si="347"/>
        <v>0</v>
      </c>
      <c r="AT172" s="48">
        <f t="shared" ca="1" si="347"/>
        <v>0</v>
      </c>
      <c r="AU172" s="48">
        <f t="shared" ca="1" si="347"/>
        <v>0</v>
      </c>
      <c r="AV172" s="48">
        <f t="shared" ca="1" si="347"/>
        <v>0</v>
      </c>
      <c r="AW172" s="48">
        <f t="shared" ca="1" si="347"/>
        <v>0</v>
      </c>
      <c r="AX172" s="48">
        <f t="shared" ca="1" si="347"/>
        <v>0</v>
      </c>
      <c r="AY172" s="48">
        <f t="shared" ca="1" si="347"/>
        <v>0</v>
      </c>
      <c r="AZ172" s="48">
        <f t="shared" ca="1" si="347"/>
        <v>0</v>
      </c>
      <c r="BA172" s="48">
        <f t="shared" ca="1" si="347"/>
        <v>0</v>
      </c>
      <c r="BB172" s="48">
        <f t="shared" ca="1" si="347"/>
        <v>0</v>
      </c>
      <c r="BC172" s="48">
        <f t="shared" ca="1" si="347"/>
        <v>0</v>
      </c>
      <c r="BD172" s="48">
        <f t="shared" ca="1" si="347"/>
        <v>0</v>
      </c>
    </row>
    <row r="173" spans="1:56" x14ac:dyDescent="0.25">
      <c r="A173">
        <v>171</v>
      </c>
      <c r="B173" s="69">
        <f t="shared" ca="1" si="265"/>
        <v>13</v>
      </c>
      <c r="C173" s="70">
        <f t="shared" ca="1" si="262"/>
        <v>42896</v>
      </c>
      <c r="D1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3" s="48">
        <f t="shared" ref="E173:AJ173" ca="1" si="348">MAX(0,D173-(IF(SamplesOrEstimateFlag = "Data", INDEX(Samples,RANDBETWEEN(1, TotalCount), 0), RANDBETWEEN(ThroughputLowEstimate,ThroughputHighEstimate))))</f>
        <v>10</v>
      </c>
      <c r="F173" s="48">
        <f t="shared" ca="1" si="348"/>
        <v>10</v>
      </c>
      <c r="G173" s="48">
        <f t="shared" ca="1" si="348"/>
        <v>10</v>
      </c>
      <c r="H173" s="48">
        <f t="shared" ca="1" si="348"/>
        <v>10</v>
      </c>
      <c r="I173" s="48">
        <f t="shared" ca="1" si="348"/>
        <v>10</v>
      </c>
      <c r="J173" s="48">
        <f t="shared" ca="1" si="348"/>
        <v>10</v>
      </c>
      <c r="K173" s="48">
        <f t="shared" ca="1" si="348"/>
        <v>7</v>
      </c>
      <c r="L173" s="48">
        <f t="shared" ca="1" si="348"/>
        <v>7</v>
      </c>
      <c r="M173" s="48">
        <f t="shared" ca="1" si="348"/>
        <v>4</v>
      </c>
      <c r="N173" s="48">
        <f t="shared" ca="1" si="348"/>
        <v>4</v>
      </c>
      <c r="O173" s="48">
        <f t="shared" ca="1" si="348"/>
        <v>4</v>
      </c>
      <c r="P173" s="48">
        <f t="shared" ca="1" si="348"/>
        <v>1</v>
      </c>
      <c r="Q173" s="48">
        <f t="shared" ca="1" si="348"/>
        <v>0</v>
      </c>
      <c r="R173" s="48">
        <f t="shared" ca="1" si="348"/>
        <v>0</v>
      </c>
      <c r="S173" s="48">
        <f t="shared" ca="1" si="348"/>
        <v>0</v>
      </c>
      <c r="T173" s="48">
        <f t="shared" ca="1" si="348"/>
        <v>0</v>
      </c>
      <c r="U173" s="48">
        <f t="shared" ca="1" si="348"/>
        <v>0</v>
      </c>
      <c r="V173" s="48">
        <f t="shared" ca="1" si="348"/>
        <v>0</v>
      </c>
      <c r="W173" s="48">
        <f t="shared" ca="1" si="348"/>
        <v>0</v>
      </c>
      <c r="X173" s="48">
        <f t="shared" ca="1" si="348"/>
        <v>0</v>
      </c>
      <c r="Y173" s="48">
        <f t="shared" ca="1" si="348"/>
        <v>0</v>
      </c>
      <c r="Z173" s="48">
        <f t="shared" ca="1" si="348"/>
        <v>0</v>
      </c>
      <c r="AA173" s="48">
        <f t="shared" ca="1" si="348"/>
        <v>0</v>
      </c>
      <c r="AB173" s="48">
        <f t="shared" ca="1" si="348"/>
        <v>0</v>
      </c>
      <c r="AC173" s="48">
        <f t="shared" ca="1" si="348"/>
        <v>0</v>
      </c>
      <c r="AD173" s="48">
        <f t="shared" ca="1" si="348"/>
        <v>0</v>
      </c>
      <c r="AE173" s="48">
        <f t="shared" ca="1" si="348"/>
        <v>0</v>
      </c>
      <c r="AF173" s="48">
        <f t="shared" ca="1" si="348"/>
        <v>0</v>
      </c>
      <c r="AG173" s="48">
        <f t="shared" ca="1" si="348"/>
        <v>0</v>
      </c>
      <c r="AH173" s="48">
        <f t="shared" ca="1" si="348"/>
        <v>0</v>
      </c>
      <c r="AI173" s="48">
        <f t="shared" ca="1" si="348"/>
        <v>0</v>
      </c>
      <c r="AJ173" s="48">
        <f t="shared" ca="1" si="348"/>
        <v>0</v>
      </c>
      <c r="AK173" s="48">
        <f t="shared" ref="AK173:BD173" ca="1" si="349">MAX(0,AJ173-(IF(SamplesOrEstimateFlag = "Data", INDEX(Samples,RANDBETWEEN(1, TotalCount), 0), RANDBETWEEN(ThroughputLowEstimate,ThroughputHighEstimate))))</f>
        <v>0</v>
      </c>
      <c r="AL173" s="48">
        <f t="shared" ca="1" si="349"/>
        <v>0</v>
      </c>
      <c r="AM173" s="48">
        <f t="shared" ca="1" si="349"/>
        <v>0</v>
      </c>
      <c r="AN173" s="48">
        <f t="shared" ca="1" si="349"/>
        <v>0</v>
      </c>
      <c r="AO173" s="48">
        <f t="shared" ca="1" si="349"/>
        <v>0</v>
      </c>
      <c r="AP173" s="48">
        <f t="shared" ca="1" si="349"/>
        <v>0</v>
      </c>
      <c r="AQ173" s="48">
        <f t="shared" ca="1" si="349"/>
        <v>0</v>
      </c>
      <c r="AR173" s="48">
        <f t="shared" ca="1" si="349"/>
        <v>0</v>
      </c>
      <c r="AS173" s="48">
        <f t="shared" ca="1" si="349"/>
        <v>0</v>
      </c>
      <c r="AT173" s="48">
        <f t="shared" ca="1" si="349"/>
        <v>0</v>
      </c>
      <c r="AU173" s="48">
        <f t="shared" ca="1" si="349"/>
        <v>0</v>
      </c>
      <c r="AV173" s="48">
        <f t="shared" ca="1" si="349"/>
        <v>0</v>
      </c>
      <c r="AW173" s="48">
        <f t="shared" ca="1" si="349"/>
        <v>0</v>
      </c>
      <c r="AX173" s="48">
        <f t="shared" ca="1" si="349"/>
        <v>0</v>
      </c>
      <c r="AY173" s="48">
        <f t="shared" ca="1" si="349"/>
        <v>0</v>
      </c>
      <c r="AZ173" s="48">
        <f t="shared" ca="1" si="349"/>
        <v>0</v>
      </c>
      <c r="BA173" s="48">
        <f t="shared" ca="1" si="349"/>
        <v>0</v>
      </c>
      <c r="BB173" s="48">
        <f t="shared" ca="1" si="349"/>
        <v>0</v>
      </c>
      <c r="BC173" s="48">
        <f t="shared" ca="1" si="349"/>
        <v>0</v>
      </c>
      <c r="BD173" s="48">
        <f t="shared" ca="1" si="349"/>
        <v>0</v>
      </c>
    </row>
    <row r="174" spans="1:56" x14ac:dyDescent="0.25">
      <c r="A174">
        <v>172</v>
      </c>
      <c r="B174" s="69">
        <f t="shared" ca="1" si="265"/>
        <v>9</v>
      </c>
      <c r="C174" s="70">
        <f t="shared" ca="1" si="262"/>
        <v>42868</v>
      </c>
      <c r="D1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4" s="48">
        <f t="shared" ref="E174:AJ174" ca="1" si="350">MAX(0,D174-(IF(SamplesOrEstimateFlag = "Data", INDEX(Samples,RANDBETWEEN(1, TotalCount), 0), RANDBETWEEN(ThroughputLowEstimate,ThroughputHighEstimate))))</f>
        <v>11</v>
      </c>
      <c r="F174" s="48">
        <f t="shared" ca="1" si="350"/>
        <v>8</v>
      </c>
      <c r="G174" s="48">
        <f t="shared" ca="1" si="350"/>
        <v>6</v>
      </c>
      <c r="H174" s="48">
        <f t="shared" ca="1" si="350"/>
        <v>4</v>
      </c>
      <c r="I174" s="48">
        <f t="shared" ca="1" si="350"/>
        <v>2</v>
      </c>
      <c r="J174" s="48">
        <f t="shared" ca="1" si="350"/>
        <v>2</v>
      </c>
      <c r="K174" s="48">
        <f t="shared" ca="1" si="350"/>
        <v>2</v>
      </c>
      <c r="L174" s="48">
        <f t="shared" ca="1" si="350"/>
        <v>2</v>
      </c>
      <c r="M174" s="48">
        <f t="shared" ca="1" si="350"/>
        <v>0</v>
      </c>
      <c r="N174" s="48">
        <f t="shared" ca="1" si="350"/>
        <v>0</v>
      </c>
      <c r="O174" s="48">
        <f t="shared" ca="1" si="350"/>
        <v>0</v>
      </c>
      <c r="P174" s="48">
        <f t="shared" ca="1" si="350"/>
        <v>0</v>
      </c>
      <c r="Q174" s="48">
        <f t="shared" ca="1" si="350"/>
        <v>0</v>
      </c>
      <c r="R174" s="48">
        <f t="shared" ca="1" si="350"/>
        <v>0</v>
      </c>
      <c r="S174" s="48">
        <f t="shared" ca="1" si="350"/>
        <v>0</v>
      </c>
      <c r="T174" s="48">
        <f t="shared" ca="1" si="350"/>
        <v>0</v>
      </c>
      <c r="U174" s="48">
        <f t="shared" ca="1" si="350"/>
        <v>0</v>
      </c>
      <c r="V174" s="48">
        <f t="shared" ca="1" si="350"/>
        <v>0</v>
      </c>
      <c r="W174" s="48">
        <f t="shared" ca="1" si="350"/>
        <v>0</v>
      </c>
      <c r="X174" s="48">
        <f t="shared" ca="1" si="350"/>
        <v>0</v>
      </c>
      <c r="Y174" s="48">
        <f t="shared" ca="1" si="350"/>
        <v>0</v>
      </c>
      <c r="Z174" s="48">
        <f t="shared" ca="1" si="350"/>
        <v>0</v>
      </c>
      <c r="AA174" s="48">
        <f t="shared" ca="1" si="350"/>
        <v>0</v>
      </c>
      <c r="AB174" s="48">
        <f t="shared" ca="1" si="350"/>
        <v>0</v>
      </c>
      <c r="AC174" s="48">
        <f t="shared" ca="1" si="350"/>
        <v>0</v>
      </c>
      <c r="AD174" s="48">
        <f t="shared" ca="1" si="350"/>
        <v>0</v>
      </c>
      <c r="AE174" s="48">
        <f t="shared" ca="1" si="350"/>
        <v>0</v>
      </c>
      <c r="AF174" s="48">
        <f t="shared" ca="1" si="350"/>
        <v>0</v>
      </c>
      <c r="AG174" s="48">
        <f t="shared" ca="1" si="350"/>
        <v>0</v>
      </c>
      <c r="AH174" s="48">
        <f t="shared" ca="1" si="350"/>
        <v>0</v>
      </c>
      <c r="AI174" s="48">
        <f t="shared" ca="1" si="350"/>
        <v>0</v>
      </c>
      <c r="AJ174" s="48">
        <f t="shared" ca="1" si="350"/>
        <v>0</v>
      </c>
      <c r="AK174" s="48">
        <f t="shared" ref="AK174:BD174" ca="1" si="351">MAX(0,AJ174-(IF(SamplesOrEstimateFlag = "Data", INDEX(Samples,RANDBETWEEN(1, TotalCount), 0), RANDBETWEEN(ThroughputLowEstimate,ThroughputHighEstimate))))</f>
        <v>0</v>
      </c>
      <c r="AL174" s="48">
        <f t="shared" ca="1" si="351"/>
        <v>0</v>
      </c>
      <c r="AM174" s="48">
        <f t="shared" ca="1" si="351"/>
        <v>0</v>
      </c>
      <c r="AN174" s="48">
        <f t="shared" ca="1" si="351"/>
        <v>0</v>
      </c>
      <c r="AO174" s="48">
        <f t="shared" ca="1" si="351"/>
        <v>0</v>
      </c>
      <c r="AP174" s="48">
        <f t="shared" ca="1" si="351"/>
        <v>0</v>
      </c>
      <c r="AQ174" s="48">
        <f t="shared" ca="1" si="351"/>
        <v>0</v>
      </c>
      <c r="AR174" s="48">
        <f t="shared" ca="1" si="351"/>
        <v>0</v>
      </c>
      <c r="AS174" s="48">
        <f t="shared" ca="1" si="351"/>
        <v>0</v>
      </c>
      <c r="AT174" s="48">
        <f t="shared" ca="1" si="351"/>
        <v>0</v>
      </c>
      <c r="AU174" s="48">
        <f t="shared" ca="1" si="351"/>
        <v>0</v>
      </c>
      <c r="AV174" s="48">
        <f t="shared" ca="1" si="351"/>
        <v>0</v>
      </c>
      <c r="AW174" s="48">
        <f t="shared" ca="1" si="351"/>
        <v>0</v>
      </c>
      <c r="AX174" s="48">
        <f t="shared" ca="1" si="351"/>
        <v>0</v>
      </c>
      <c r="AY174" s="48">
        <f t="shared" ca="1" si="351"/>
        <v>0</v>
      </c>
      <c r="AZ174" s="48">
        <f t="shared" ca="1" si="351"/>
        <v>0</v>
      </c>
      <c r="BA174" s="48">
        <f t="shared" ca="1" si="351"/>
        <v>0</v>
      </c>
      <c r="BB174" s="48">
        <f t="shared" ca="1" si="351"/>
        <v>0</v>
      </c>
      <c r="BC174" s="48">
        <f t="shared" ca="1" si="351"/>
        <v>0</v>
      </c>
      <c r="BD174" s="48">
        <f t="shared" ca="1" si="351"/>
        <v>0</v>
      </c>
    </row>
    <row r="175" spans="1:56" x14ac:dyDescent="0.25">
      <c r="A175">
        <v>173</v>
      </c>
      <c r="B175" s="69">
        <f t="shared" ca="1" si="265"/>
        <v>8</v>
      </c>
      <c r="C175" s="70">
        <f t="shared" ca="1" si="262"/>
        <v>42861</v>
      </c>
      <c r="D1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5" s="48">
        <f t="shared" ref="E175:AJ175" ca="1" si="352">MAX(0,D175-(IF(SamplesOrEstimateFlag = "Data", INDEX(Samples,RANDBETWEEN(1, TotalCount), 0), RANDBETWEEN(ThroughputLowEstimate,ThroughputHighEstimate))))</f>
        <v>12</v>
      </c>
      <c r="F175" s="48">
        <f t="shared" ca="1" si="352"/>
        <v>10</v>
      </c>
      <c r="G175" s="48">
        <f t="shared" ca="1" si="352"/>
        <v>10</v>
      </c>
      <c r="H175" s="48">
        <f t="shared" ca="1" si="352"/>
        <v>8</v>
      </c>
      <c r="I175" s="48">
        <f t="shared" ca="1" si="352"/>
        <v>5</v>
      </c>
      <c r="J175" s="48">
        <f t="shared" ca="1" si="352"/>
        <v>5</v>
      </c>
      <c r="K175" s="48">
        <f t="shared" ca="1" si="352"/>
        <v>2</v>
      </c>
      <c r="L175" s="48">
        <f t="shared" ca="1" si="352"/>
        <v>0</v>
      </c>
      <c r="M175" s="48">
        <f t="shared" ca="1" si="352"/>
        <v>0</v>
      </c>
      <c r="N175" s="48">
        <f t="shared" ca="1" si="352"/>
        <v>0</v>
      </c>
      <c r="O175" s="48">
        <f t="shared" ca="1" si="352"/>
        <v>0</v>
      </c>
      <c r="P175" s="48">
        <f t="shared" ca="1" si="352"/>
        <v>0</v>
      </c>
      <c r="Q175" s="48">
        <f t="shared" ca="1" si="352"/>
        <v>0</v>
      </c>
      <c r="R175" s="48">
        <f t="shared" ca="1" si="352"/>
        <v>0</v>
      </c>
      <c r="S175" s="48">
        <f t="shared" ca="1" si="352"/>
        <v>0</v>
      </c>
      <c r="T175" s="48">
        <f t="shared" ca="1" si="352"/>
        <v>0</v>
      </c>
      <c r="U175" s="48">
        <f t="shared" ca="1" si="352"/>
        <v>0</v>
      </c>
      <c r="V175" s="48">
        <f t="shared" ca="1" si="352"/>
        <v>0</v>
      </c>
      <c r="W175" s="48">
        <f t="shared" ca="1" si="352"/>
        <v>0</v>
      </c>
      <c r="X175" s="48">
        <f t="shared" ca="1" si="352"/>
        <v>0</v>
      </c>
      <c r="Y175" s="48">
        <f t="shared" ca="1" si="352"/>
        <v>0</v>
      </c>
      <c r="Z175" s="48">
        <f t="shared" ca="1" si="352"/>
        <v>0</v>
      </c>
      <c r="AA175" s="48">
        <f t="shared" ca="1" si="352"/>
        <v>0</v>
      </c>
      <c r="AB175" s="48">
        <f t="shared" ca="1" si="352"/>
        <v>0</v>
      </c>
      <c r="AC175" s="48">
        <f t="shared" ca="1" si="352"/>
        <v>0</v>
      </c>
      <c r="AD175" s="48">
        <f t="shared" ca="1" si="352"/>
        <v>0</v>
      </c>
      <c r="AE175" s="48">
        <f t="shared" ca="1" si="352"/>
        <v>0</v>
      </c>
      <c r="AF175" s="48">
        <f t="shared" ca="1" si="352"/>
        <v>0</v>
      </c>
      <c r="AG175" s="48">
        <f t="shared" ca="1" si="352"/>
        <v>0</v>
      </c>
      <c r="AH175" s="48">
        <f t="shared" ca="1" si="352"/>
        <v>0</v>
      </c>
      <c r="AI175" s="48">
        <f t="shared" ca="1" si="352"/>
        <v>0</v>
      </c>
      <c r="AJ175" s="48">
        <f t="shared" ca="1" si="352"/>
        <v>0</v>
      </c>
      <c r="AK175" s="48">
        <f t="shared" ref="AK175:BD175" ca="1" si="353">MAX(0,AJ175-(IF(SamplesOrEstimateFlag = "Data", INDEX(Samples,RANDBETWEEN(1, TotalCount), 0), RANDBETWEEN(ThroughputLowEstimate,ThroughputHighEstimate))))</f>
        <v>0</v>
      </c>
      <c r="AL175" s="48">
        <f t="shared" ca="1" si="353"/>
        <v>0</v>
      </c>
      <c r="AM175" s="48">
        <f t="shared" ca="1" si="353"/>
        <v>0</v>
      </c>
      <c r="AN175" s="48">
        <f t="shared" ca="1" si="353"/>
        <v>0</v>
      </c>
      <c r="AO175" s="48">
        <f t="shared" ca="1" si="353"/>
        <v>0</v>
      </c>
      <c r="AP175" s="48">
        <f t="shared" ca="1" si="353"/>
        <v>0</v>
      </c>
      <c r="AQ175" s="48">
        <f t="shared" ca="1" si="353"/>
        <v>0</v>
      </c>
      <c r="AR175" s="48">
        <f t="shared" ca="1" si="353"/>
        <v>0</v>
      </c>
      <c r="AS175" s="48">
        <f t="shared" ca="1" si="353"/>
        <v>0</v>
      </c>
      <c r="AT175" s="48">
        <f t="shared" ca="1" si="353"/>
        <v>0</v>
      </c>
      <c r="AU175" s="48">
        <f t="shared" ca="1" si="353"/>
        <v>0</v>
      </c>
      <c r="AV175" s="48">
        <f t="shared" ca="1" si="353"/>
        <v>0</v>
      </c>
      <c r="AW175" s="48">
        <f t="shared" ca="1" si="353"/>
        <v>0</v>
      </c>
      <c r="AX175" s="48">
        <f t="shared" ca="1" si="353"/>
        <v>0</v>
      </c>
      <c r="AY175" s="48">
        <f t="shared" ca="1" si="353"/>
        <v>0</v>
      </c>
      <c r="AZ175" s="48">
        <f t="shared" ca="1" si="353"/>
        <v>0</v>
      </c>
      <c r="BA175" s="48">
        <f t="shared" ca="1" si="353"/>
        <v>0</v>
      </c>
      <c r="BB175" s="48">
        <f t="shared" ca="1" si="353"/>
        <v>0</v>
      </c>
      <c r="BC175" s="48">
        <f t="shared" ca="1" si="353"/>
        <v>0</v>
      </c>
      <c r="BD175" s="48">
        <f t="shared" ca="1" si="353"/>
        <v>0</v>
      </c>
    </row>
    <row r="176" spans="1:56" x14ac:dyDescent="0.25">
      <c r="A176">
        <v>174</v>
      </c>
      <c r="B176" s="69">
        <f t="shared" ca="1" si="265"/>
        <v>4</v>
      </c>
      <c r="C176" s="70">
        <f t="shared" ca="1" si="262"/>
        <v>42833</v>
      </c>
      <c r="D1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76" s="48">
        <f t="shared" ref="E176:AJ176" ca="1" si="354">MAX(0,D176-(IF(SamplesOrEstimateFlag = "Data", INDEX(Samples,RANDBETWEEN(1, TotalCount), 0), RANDBETWEEN(ThroughputLowEstimate,ThroughputHighEstimate))))</f>
        <v>7</v>
      </c>
      <c r="F176" s="48">
        <f t="shared" ca="1" si="354"/>
        <v>5</v>
      </c>
      <c r="G176" s="48">
        <f t="shared" ca="1" si="354"/>
        <v>3</v>
      </c>
      <c r="H176" s="48">
        <f t="shared" ca="1" si="354"/>
        <v>0</v>
      </c>
      <c r="I176" s="48">
        <f t="shared" ca="1" si="354"/>
        <v>0</v>
      </c>
      <c r="J176" s="48">
        <f t="shared" ca="1" si="354"/>
        <v>0</v>
      </c>
      <c r="K176" s="48">
        <f t="shared" ca="1" si="354"/>
        <v>0</v>
      </c>
      <c r="L176" s="48">
        <f t="shared" ca="1" si="354"/>
        <v>0</v>
      </c>
      <c r="M176" s="48">
        <f t="shared" ca="1" si="354"/>
        <v>0</v>
      </c>
      <c r="N176" s="48">
        <f t="shared" ca="1" si="354"/>
        <v>0</v>
      </c>
      <c r="O176" s="48">
        <f t="shared" ca="1" si="354"/>
        <v>0</v>
      </c>
      <c r="P176" s="48">
        <f t="shared" ca="1" si="354"/>
        <v>0</v>
      </c>
      <c r="Q176" s="48">
        <f t="shared" ca="1" si="354"/>
        <v>0</v>
      </c>
      <c r="R176" s="48">
        <f t="shared" ca="1" si="354"/>
        <v>0</v>
      </c>
      <c r="S176" s="48">
        <f t="shared" ca="1" si="354"/>
        <v>0</v>
      </c>
      <c r="T176" s="48">
        <f t="shared" ca="1" si="354"/>
        <v>0</v>
      </c>
      <c r="U176" s="48">
        <f t="shared" ca="1" si="354"/>
        <v>0</v>
      </c>
      <c r="V176" s="48">
        <f t="shared" ca="1" si="354"/>
        <v>0</v>
      </c>
      <c r="W176" s="48">
        <f t="shared" ca="1" si="354"/>
        <v>0</v>
      </c>
      <c r="X176" s="48">
        <f t="shared" ca="1" si="354"/>
        <v>0</v>
      </c>
      <c r="Y176" s="48">
        <f t="shared" ca="1" si="354"/>
        <v>0</v>
      </c>
      <c r="Z176" s="48">
        <f t="shared" ca="1" si="354"/>
        <v>0</v>
      </c>
      <c r="AA176" s="48">
        <f t="shared" ca="1" si="354"/>
        <v>0</v>
      </c>
      <c r="AB176" s="48">
        <f t="shared" ca="1" si="354"/>
        <v>0</v>
      </c>
      <c r="AC176" s="48">
        <f t="shared" ca="1" si="354"/>
        <v>0</v>
      </c>
      <c r="AD176" s="48">
        <f t="shared" ca="1" si="354"/>
        <v>0</v>
      </c>
      <c r="AE176" s="48">
        <f t="shared" ca="1" si="354"/>
        <v>0</v>
      </c>
      <c r="AF176" s="48">
        <f t="shared" ca="1" si="354"/>
        <v>0</v>
      </c>
      <c r="AG176" s="48">
        <f t="shared" ca="1" si="354"/>
        <v>0</v>
      </c>
      <c r="AH176" s="48">
        <f t="shared" ca="1" si="354"/>
        <v>0</v>
      </c>
      <c r="AI176" s="48">
        <f t="shared" ca="1" si="354"/>
        <v>0</v>
      </c>
      <c r="AJ176" s="48">
        <f t="shared" ca="1" si="354"/>
        <v>0</v>
      </c>
      <c r="AK176" s="48">
        <f t="shared" ref="AK176:BD176" ca="1" si="355">MAX(0,AJ176-(IF(SamplesOrEstimateFlag = "Data", INDEX(Samples,RANDBETWEEN(1, TotalCount), 0), RANDBETWEEN(ThroughputLowEstimate,ThroughputHighEstimate))))</f>
        <v>0</v>
      </c>
      <c r="AL176" s="48">
        <f t="shared" ca="1" si="355"/>
        <v>0</v>
      </c>
      <c r="AM176" s="48">
        <f t="shared" ca="1" si="355"/>
        <v>0</v>
      </c>
      <c r="AN176" s="48">
        <f t="shared" ca="1" si="355"/>
        <v>0</v>
      </c>
      <c r="AO176" s="48">
        <f t="shared" ca="1" si="355"/>
        <v>0</v>
      </c>
      <c r="AP176" s="48">
        <f t="shared" ca="1" si="355"/>
        <v>0</v>
      </c>
      <c r="AQ176" s="48">
        <f t="shared" ca="1" si="355"/>
        <v>0</v>
      </c>
      <c r="AR176" s="48">
        <f t="shared" ca="1" si="355"/>
        <v>0</v>
      </c>
      <c r="AS176" s="48">
        <f t="shared" ca="1" si="355"/>
        <v>0</v>
      </c>
      <c r="AT176" s="48">
        <f t="shared" ca="1" si="355"/>
        <v>0</v>
      </c>
      <c r="AU176" s="48">
        <f t="shared" ca="1" si="355"/>
        <v>0</v>
      </c>
      <c r="AV176" s="48">
        <f t="shared" ca="1" si="355"/>
        <v>0</v>
      </c>
      <c r="AW176" s="48">
        <f t="shared" ca="1" si="355"/>
        <v>0</v>
      </c>
      <c r="AX176" s="48">
        <f t="shared" ca="1" si="355"/>
        <v>0</v>
      </c>
      <c r="AY176" s="48">
        <f t="shared" ca="1" si="355"/>
        <v>0</v>
      </c>
      <c r="AZ176" s="48">
        <f t="shared" ca="1" si="355"/>
        <v>0</v>
      </c>
      <c r="BA176" s="48">
        <f t="shared" ca="1" si="355"/>
        <v>0</v>
      </c>
      <c r="BB176" s="48">
        <f t="shared" ca="1" si="355"/>
        <v>0</v>
      </c>
      <c r="BC176" s="48">
        <f t="shared" ca="1" si="355"/>
        <v>0</v>
      </c>
      <c r="BD176" s="48">
        <f t="shared" ca="1" si="355"/>
        <v>0</v>
      </c>
    </row>
    <row r="177" spans="1:56" x14ac:dyDescent="0.25">
      <c r="A177">
        <v>175</v>
      </c>
      <c r="B177" s="69">
        <f t="shared" ca="1" si="265"/>
        <v>8</v>
      </c>
      <c r="C177" s="70">
        <f t="shared" ca="1" si="262"/>
        <v>42861</v>
      </c>
      <c r="D1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7" s="48">
        <f t="shared" ref="E177:AJ177" ca="1" si="356">MAX(0,D177-(IF(SamplesOrEstimateFlag = "Data", INDEX(Samples,RANDBETWEEN(1, TotalCount), 0), RANDBETWEEN(ThroughputLowEstimate,ThroughputHighEstimate))))</f>
        <v>15</v>
      </c>
      <c r="F177" s="48">
        <f t="shared" ca="1" si="356"/>
        <v>15</v>
      </c>
      <c r="G177" s="48">
        <f t="shared" ca="1" si="356"/>
        <v>12</v>
      </c>
      <c r="H177" s="48">
        <f t="shared" ca="1" si="356"/>
        <v>10</v>
      </c>
      <c r="I177" s="48">
        <f t="shared" ca="1" si="356"/>
        <v>7</v>
      </c>
      <c r="J177" s="48">
        <f t="shared" ca="1" si="356"/>
        <v>4</v>
      </c>
      <c r="K177" s="48">
        <f t="shared" ca="1" si="356"/>
        <v>2</v>
      </c>
      <c r="L177" s="48">
        <f t="shared" ca="1" si="356"/>
        <v>0</v>
      </c>
      <c r="M177" s="48">
        <f t="shared" ca="1" si="356"/>
        <v>0</v>
      </c>
      <c r="N177" s="48">
        <f t="shared" ca="1" si="356"/>
        <v>0</v>
      </c>
      <c r="O177" s="48">
        <f t="shared" ca="1" si="356"/>
        <v>0</v>
      </c>
      <c r="P177" s="48">
        <f t="shared" ca="1" si="356"/>
        <v>0</v>
      </c>
      <c r="Q177" s="48">
        <f t="shared" ca="1" si="356"/>
        <v>0</v>
      </c>
      <c r="R177" s="48">
        <f t="shared" ca="1" si="356"/>
        <v>0</v>
      </c>
      <c r="S177" s="48">
        <f t="shared" ca="1" si="356"/>
        <v>0</v>
      </c>
      <c r="T177" s="48">
        <f t="shared" ca="1" si="356"/>
        <v>0</v>
      </c>
      <c r="U177" s="48">
        <f t="shared" ca="1" si="356"/>
        <v>0</v>
      </c>
      <c r="V177" s="48">
        <f t="shared" ca="1" si="356"/>
        <v>0</v>
      </c>
      <c r="W177" s="48">
        <f t="shared" ca="1" si="356"/>
        <v>0</v>
      </c>
      <c r="X177" s="48">
        <f t="shared" ca="1" si="356"/>
        <v>0</v>
      </c>
      <c r="Y177" s="48">
        <f t="shared" ca="1" si="356"/>
        <v>0</v>
      </c>
      <c r="Z177" s="48">
        <f t="shared" ca="1" si="356"/>
        <v>0</v>
      </c>
      <c r="AA177" s="48">
        <f t="shared" ca="1" si="356"/>
        <v>0</v>
      </c>
      <c r="AB177" s="48">
        <f t="shared" ca="1" si="356"/>
        <v>0</v>
      </c>
      <c r="AC177" s="48">
        <f t="shared" ca="1" si="356"/>
        <v>0</v>
      </c>
      <c r="AD177" s="48">
        <f t="shared" ca="1" si="356"/>
        <v>0</v>
      </c>
      <c r="AE177" s="48">
        <f t="shared" ca="1" si="356"/>
        <v>0</v>
      </c>
      <c r="AF177" s="48">
        <f t="shared" ca="1" si="356"/>
        <v>0</v>
      </c>
      <c r="AG177" s="48">
        <f t="shared" ca="1" si="356"/>
        <v>0</v>
      </c>
      <c r="AH177" s="48">
        <f t="shared" ca="1" si="356"/>
        <v>0</v>
      </c>
      <c r="AI177" s="48">
        <f t="shared" ca="1" si="356"/>
        <v>0</v>
      </c>
      <c r="AJ177" s="48">
        <f t="shared" ca="1" si="356"/>
        <v>0</v>
      </c>
      <c r="AK177" s="48">
        <f t="shared" ref="AK177:BD177" ca="1" si="357">MAX(0,AJ177-(IF(SamplesOrEstimateFlag = "Data", INDEX(Samples,RANDBETWEEN(1, TotalCount), 0), RANDBETWEEN(ThroughputLowEstimate,ThroughputHighEstimate))))</f>
        <v>0</v>
      </c>
      <c r="AL177" s="48">
        <f t="shared" ca="1" si="357"/>
        <v>0</v>
      </c>
      <c r="AM177" s="48">
        <f t="shared" ca="1" si="357"/>
        <v>0</v>
      </c>
      <c r="AN177" s="48">
        <f t="shared" ca="1" si="357"/>
        <v>0</v>
      </c>
      <c r="AO177" s="48">
        <f t="shared" ca="1" si="357"/>
        <v>0</v>
      </c>
      <c r="AP177" s="48">
        <f t="shared" ca="1" si="357"/>
        <v>0</v>
      </c>
      <c r="AQ177" s="48">
        <f t="shared" ca="1" si="357"/>
        <v>0</v>
      </c>
      <c r="AR177" s="48">
        <f t="shared" ca="1" si="357"/>
        <v>0</v>
      </c>
      <c r="AS177" s="48">
        <f t="shared" ca="1" si="357"/>
        <v>0</v>
      </c>
      <c r="AT177" s="48">
        <f t="shared" ca="1" si="357"/>
        <v>0</v>
      </c>
      <c r="AU177" s="48">
        <f t="shared" ca="1" si="357"/>
        <v>0</v>
      </c>
      <c r="AV177" s="48">
        <f t="shared" ca="1" si="357"/>
        <v>0</v>
      </c>
      <c r="AW177" s="48">
        <f t="shared" ca="1" si="357"/>
        <v>0</v>
      </c>
      <c r="AX177" s="48">
        <f t="shared" ca="1" si="357"/>
        <v>0</v>
      </c>
      <c r="AY177" s="48">
        <f t="shared" ca="1" si="357"/>
        <v>0</v>
      </c>
      <c r="AZ177" s="48">
        <f t="shared" ca="1" si="357"/>
        <v>0</v>
      </c>
      <c r="BA177" s="48">
        <f t="shared" ca="1" si="357"/>
        <v>0</v>
      </c>
      <c r="BB177" s="48">
        <f t="shared" ca="1" si="357"/>
        <v>0</v>
      </c>
      <c r="BC177" s="48">
        <f t="shared" ca="1" si="357"/>
        <v>0</v>
      </c>
      <c r="BD177" s="48">
        <f t="shared" ca="1" si="357"/>
        <v>0</v>
      </c>
    </row>
    <row r="178" spans="1:56" x14ac:dyDescent="0.25">
      <c r="A178">
        <v>176</v>
      </c>
      <c r="B178" s="69">
        <f t="shared" ca="1" si="265"/>
        <v>7</v>
      </c>
      <c r="C178" s="70">
        <f t="shared" ca="1" si="262"/>
        <v>42854</v>
      </c>
      <c r="D1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78" s="48">
        <f t="shared" ref="E178:AJ178" ca="1" si="358">MAX(0,D178-(IF(SamplesOrEstimateFlag = "Data", INDEX(Samples,RANDBETWEEN(1, TotalCount), 0), RANDBETWEEN(ThroughputLowEstimate,ThroughputHighEstimate))))</f>
        <v>11</v>
      </c>
      <c r="F178" s="48">
        <f t="shared" ca="1" si="358"/>
        <v>11</v>
      </c>
      <c r="G178" s="48">
        <f t="shared" ca="1" si="358"/>
        <v>8</v>
      </c>
      <c r="H178" s="48">
        <f t="shared" ca="1" si="358"/>
        <v>8</v>
      </c>
      <c r="I178" s="48">
        <f t="shared" ca="1" si="358"/>
        <v>5</v>
      </c>
      <c r="J178" s="48">
        <f t="shared" ca="1" si="358"/>
        <v>3</v>
      </c>
      <c r="K178" s="48">
        <f t="shared" ca="1" si="358"/>
        <v>0</v>
      </c>
      <c r="L178" s="48">
        <f t="shared" ca="1" si="358"/>
        <v>0</v>
      </c>
      <c r="M178" s="48">
        <f t="shared" ca="1" si="358"/>
        <v>0</v>
      </c>
      <c r="N178" s="48">
        <f t="shared" ca="1" si="358"/>
        <v>0</v>
      </c>
      <c r="O178" s="48">
        <f t="shared" ca="1" si="358"/>
        <v>0</v>
      </c>
      <c r="P178" s="48">
        <f t="shared" ca="1" si="358"/>
        <v>0</v>
      </c>
      <c r="Q178" s="48">
        <f t="shared" ca="1" si="358"/>
        <v>0</v>
      </c>
      <c r="R178" s="48">
        <f t="shared" ca="1" si="358"/>
        <v>0</v>
      </c>
      <c r="S178" s="48">
        <f t="shared" ca="1" si="358"/>
        <v>0</v>
      </c>
      <c r="T178" s="48">
        <f t="shared" ca="1" si="358"/>
        <v>0</v>
      </c>
      <c r="U178" s="48">
        <f t="shared" ca="1" si="358"/>
        <v>0</v>
      </c>
      <c r="V178" s="48">
        <f t="shared" ca="1" si="358"/>
        <v>0</v>
      </c>
      <c r="W178" s="48">
        <f t="shared" ca="1" si="358"/>
        <v>0</v>
      </c>
      <c r="X178" s="48">
        <f t="shared" ca="1" si="358"/>
        <v>0</v>
      </c>
      <c r="Y178" s="48">
        <f t="shared" ca="1" si="358"/>
        <v>0</v>
      </c>
      <c r="Z178" s="48">
        <f t="shared" ca="1" si="358"/>
        <v>0</v>
      </c>
      <c r="AA178" s="48">
        <f t="shared" ca="1" si="358"/>
        <v>0</v>
      </c>
      <c r="AB178" s="48">
        <f t="shared" ca="1" si="358"/>
        <v>0</v>
      </c>
      <c r="AC178" s="48">
        <f t="shared" ca="1" si="358"/>
        <v>0</v>
      </c>
      <c r="AD178" s="48">
        <f t="shared" ca="1" si="358"/>
        <v>0</v>
      </c>
      <c r="AE178" s="48">
        <f t="shared" ca="1" si="358"/>
        <v>0</v>
      </c>
      <c r="AF178" s="48">
        <f t="shared" ca="1" si="358"/>
        <v>0</v>
      </c>
      <c r="AG178" s="48">
        <f t="shared" ca="1" si="358"/>
        <v>0</v>
      </c>
      <c r="AH178" s="48">
        <f t="shared" ca="1" si="358"/>
        <v>0</v>
      </c>
      <c r="AI178" s="48">
        <f t="shared" ca="1" si="358"/>
        <v>0</v>
      </c>
      <c r="AJ178" s="48">
        <f t="shared" ca="1" si="358"/>
        <v>0</v>
      </c>
      <c r="AK178" s="48">
        <f t="shared" ref="AK178:BD178" ca="1" si="359">MAX(0,AJ178-(IF(SamplesOrEstimateFlag = "Data", INDEX(Samples,RANDBETWEEN(1, TotalCount), 0), RANDBETWEEN(ThroughputLowEstimate,ThroughputHighEstimate))))</f>
        <v>0</v>
      </c>
      <c r="AL178" s="48">
        <f t="shared" ca="1" si="359"/>
        <v>0</v>
      </c>
      <c r="AM178" s="48">
        <f t="shared" ca="1" si="359"/>
        <v>0</v>
      </c>
      <c r="AN178" s="48">
        <f t="shared" ca="1" si="359"/>
        <v>0</v>
      </c>
      <c r="AO178" s="48">
        <f t="shared" ca="1" si="359"/>
        <v>0</v>
      </c>
      <c r="AP178" s="48">
        <f t="shared" ca="1" si="359"/>
        <v>0</v>
      </c>
      <c r="AQ178" s="48">
        <f t="shared" ca="1" si="359"/>
        <v>0</v>
      </c>
      <c r="AR178" s="48">
        <f t="shared" ca="1" si="359"/>
        <v>0</v>
      </c>
      <c r="AS178" s="48">
        <f t="shared" ca="1" si="359"/>
        <v>0</v>
      </c>
      <c r="AT178" s="48">
        <f t="shared" ca="1" si="359"/>
        <v>0</v>
      </c>
      <c r="AU178" s="48">
        <f t="shared" ca="1" si="359"/>
        <v>0</v>
      </c>
      <c r="AV178" s="48">
        <f t="shared" ca="1" si="359"/>
        <v>0</v>
      </c>
      <c r="AW178" s="48">
        <f t="shared" ca="1" si="359"/>
        <v>0</v>
      </c>
      <c r="AX178" s="48">
        <f t="shared" ca="1" si="359"/>
        <v>0</v>
      </c>
      <c r="AY178" s="48">
        <f t="shared" ca="1" si="359"/>
        <v>0</v>
      </c>
      <c r="AZ178" s="48">
        <f t="shared" ca="1" si="359"/>
        <v>0</v>
      </c>
      <c r="BA178" s="48">
        <f t="shared" ca="1" si="359"/>
        <v>0</v>
      </c>
      <c r="BB178" s="48">
        <f t="shared" ca="1" si="359"/>
        <v>0</v>
      </c>
      <c r="BC178" s="48">
        <f t="shared" ca="1" si="359"/>
        <v>0</v>
      </c>
      <c r="BD178" s="48">
        <f t="shared" ca="1" si="359"/>
        <v>0</v>
      </c>
    </row>
    <row r="179" spans="1:56" x14ac:dyDescent="0.25">
      <c r="A179">
        <v>177</v>
      </c>
      <c r="B179" s="69">
        <f t="shared" ca="1" si="265"/>
        <v>6</v>
      </c>
      <c r="C179" s="70">
        <f t="shared" ca="1" si="262"/>
        <v>42847</v>
      </c>
      <c r="D1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9" s="48">
        <f t="shared" ref="E179:AJ179" ca="1" si="360">MAX(0,D179-(IF(SamplesOrEstimateFlag = "Data", INDEX(Samples,RANDBETWEEN(1, TotalCount), 0), RANDBETWEEN(ThroughputLowEstimate,ThroughputHighEstimate))))</f>
        <v>9</v>
      </c>
      <c r="F179" s="48">
        <f t="shared" ca="1" si="360"/>
        <v>6</v>
      </c>
      <c r="G179" s="48">
        <f t="shared" ca="1" si="360"/>
        <v>3</v>
      </c>
      <c r="H179" s="48">
        <f t="shared" ca="1" si="360"/>
        <v>3</v>
      </c>
      <c r="I179" s="48">
        <f t="shared" ca="1" si="360"/>
        <v>1</v>
      </c>
      <c r="J179" s="48">
        <f t="shared" ca="1" si="360"/>
        <v>0</v>
      </c>
      <c r="K179" s="48">
        <f t="shared" ca="1" si="360"/>
        <v>0</v>
      </c>
      <c r="L179" s="48">
        <f t="shared" ca="1" si="360"/>
        <v>0</v>
      </c>
      <c r="M179" s="48">
        <f t="shared" ca="1" si="360"/>
        <v>0</v>
      </c>
      <c r="N179" s="48">
        <f t="shared" ca="1" si="360"/>
        <v>0</v>
      </c>
      <c r="O179" s="48">
        <f t="shared" ca="1" si="360"/>
        <v>0</v>
      </c>
      <c r="P179" s="48">
        <f t="shared" ca="1" si="360"/>
        <v>0</v>
      </c>
      <c r="Q179" s="48">
        <f t="shared" ca="1" si="360"/>
        <v>0</v>
      </c>
      <c r="R179" s="48">
        <f t="shared" ca="1" si="360"/>
        <v>0</v>
      </c>
      <c r="S179" s="48">
        <f t="shared" ca="1" si="360"/>
        <v>0</v>
      </c>
      <c r="T179" s="48">
        <f t="shared" ca="1" si="360"/>
        <v>0</v>
      </c>
      <c r="U179" s="48">
        <f t="shared" ca="1" si="360"/>
        <v>0</v>
      </c>
      <c r="V179" s="48">
        <f t="shared" ca="1" si="360"/>
        <v>0</v>
      </c>
      <c r="W179" s="48">
        <f t="shared" ca="1" si="360"/>
        <v>0</v>
      </c>
      <c r="X179" s="48">
        <f t="shared" ca="1" si="360"/>
        <v>0</v>
      </c>
      <c r="Y179" s="48">
        <f t="shared" ca="1" si="360"/>
        <v>0</v>
      </c>
      <c r="Z179" s="48">
        <f t="shared" ca="1" si="360"/>
        <v>0</v>
      </c>
      <c r="AA179" s="48">
        <f t="shared" ca="1" si="360"/>
        <v>0</v>
      </c>
      <c r="AB179" s="48">
        <f t="shared" ca="1" si="360"/>
        <v>0</v>
      </c>
      <c r="AC179" s="48">
        <f t="shared" ca="1" si="360"/>
        <v>0</v>
      </c>
      <c r="AD179" s="48">
        <f t="shared" ca="1" si="360"/>
        <v>0</v>
      </c>
      <c r="AE179" s="48">
        <f t="shared" ca="1" si="360"/>
        <v>0</v>
      </c>
      <c r="AF179" s="48">
        <f t="shared" ca="1" si="360"/>
        <v>0</v>
      </c>
      <c r="AG179" s="48">
        <f t="shared" ca="1" si="360"/>
        <v>0</v>
      </c>
      <c r="AH179" s="48">
        <f t="shared" ca="1" si="360"/>
        <v>0</v>
      </c>
      <c r="AI179" s="48">
        <f t="shared" ca="1" si="360"/>
        <v>0</v>
      </c>
      <c r="AJ179" s="48">
        <f t="shared" ca="1" si="360"/>
        <v>0</v>
      </c>
      <c r="AK179" s="48">
        <f t="shared" ref="AK179:BD179" ca="1" si="361">MAX(0,AJ179-(IF(SamplesOrEstimateFlag = "Data", INDEX(Samples,RANDBETWEEN(1, TotalCount), 0), RANDBETWEEN(ThroughputLowEstimate,ThroughputHighEstimate))))</f>
        <v>0</v>
      </c>
      <c r="AL179" s="48">
        <f t="shared" ca="1" si="361"/>
        <v>0</v>
      </c>
      <c r="AM179" s="48">
        <f t="shared" ca="1" si="361"/>
        <v>0</v>
      </c>
      <c r="AN179" s="48">
        <f t="shared" ca="1" si="361"/>
        <v>0</v>
      </c>
      <c r="AO179" s="48">
        <f t="shared" ca="1" si="361"/>
        <v>0</v>
      </c>
      <c r="AP179" s="48">
        <f t="shared" ca="1" si="361"/>
        <v>0</v>
      </c>
      <c r="AQ179" s="48">
        <f t="shared" ca="1" si="361"/>
        <v>0</v>
      </c>
      <c r="AR179" s="48">
        <f t="shared" ca="1" si="361"/>
        <v>0</v>
      </c>
      <c r="AS179" s="48">
        <f t="shared" ca="1" si="361"/>
        <v>0</v>
      </c>
      <c r="AT179" s="48">
        <f t="shared" ca="1" si="361"/>
        <v>0</v>
      </c>
      <c r="AU179" s="48">
        <f t="shared" ca="1" si="361"/>
        <v>0</v>
      </c>
      <c r="AV179" s="48">
        <f t="shared" ca="1" si="361"/>
        <v>0</v>
      </c>
      <c r="AW179" s="48">
        <f t="shared" ca="1" si="361"/>
        <v>0</v>
      </c>
      <c r="AX179" s="48">
        <f t="shared" ca="1" si="361"/>
        <v>0</v>
      </c>
      <c r="AY179" s="48">
        <f t="shared" ca="1" si="361"/>
        <v>0</v>
      </c>
      <c r="AZ179" s="48">
        <f t="shared" ca="1" si="361"/>
        <v>0</v>
      </c>
      <c r="BA179" s="48">
        <f t="shared" ca="1" si="361"/>
        <v>0</v>
      </c>
      <c r="BB179" s="48">
        <f t="shared" ca="1" si="361"/>
        <v>0</v>
      </c>
      <c r="BC179" s="48">
        <f t="shared" ca="1" si="361"/>
        <v>0</v>
      </c>
      <c r="BD179" s="48">
        <f t="shared" ca="1" si="361"/>
        <v>0</v>
      </c>
    </row>
    <row r="180" spans="1:56" x14ac:dyDescent="0.25">
      <c r="A180">
        <v>178</v>
      </c>
      <c r="B180" s="69">
        <f t="shared" ca="1" si="265"/>
        <v>6</v>
      </c>
      <c r="C180" s="70">
        <f t="shared" ca="1" si="262"/>
        <v>42847</v>
      </c>
      <c r="D1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80" s="48">
        <f t="shared" ref="E180:AJ180" ca="1" si="362">MAX(0,D180-(IF(SamplesOrEstimateFlag = "Data", INDEX(Samples,RANDBETWEEN(1, TotalCount), 0), RANDBETWEEN(ThroughputLowEstimate,ThroughputHighEstimate))))</f>
        <v>13</v>
      </c>
      <c r="F180" s="48">
        <f t="shared" ca="1" si="362"/>
        <v>11</v>
      </c>
      <c r="G180" s="48">
        <f t="shared" ca="1" si="362"/>
        <v>8</v>
      </c>
      <c r="H180" s="48">
        <f t="shared" ca="1" si="362"/>
        <v>5</v>
      </c>
      <c r="I180" s="48">
        <f t="shared" ca="1" si="362"/>
        <v>3</v>
      </c>
      <c r="J180" s="48">
        <f t="shared" ca="1" si="362"/>
        <v>0</v>
      </c>
      <c r="K180" s="48">
        <f t="shared" ca="1" si="362"/>
        <v>0</v>
      </c>
      <c r="L180" s="48">
        <f t="shared" ca="1" si="362"/>
        <v>0</v>
      </c>
      <c r="M180" s="48">
        <f t="shared" ca="1" si="362"/>
        <v>0</v>
      </c>
      <c r="N180" s="48">
        <f t="shared" ca="1" si="362"/>
        <v>0</v>
      </c>
      <c r="O180" s="48">
        <f t="shared" ca="1" si="362"/>
        <v>0</v>
      </c>
      <c r="P180" s="48">
        <f t="shared" ca="1" si="362"/>
        <v>0</v>
      </c>
      <c r="Q180" s="48">
        <f t="shared" ca="1" si="362"/>
        <v>0</v>
      </c>
      <c r="R180" s="48">
        <f t="shared" ca="1" si="362"/>
        <v>0</v>
      </c>
      <c r="S180" s="48">
        <f t="shared" ca="1" si="362"/>
        <v>0</v>
      </c>
      <c r="T180" s="48">
        <f t="shared" ca="1" si="362"/>
        <v>0</v>
      </c>
      <c r="U180" s="48">
        <f t="shared" ca="1" si="362"/>
        <v>0</v>
      </c>
      <c r="V180" s="48">
        <f t="shared" ca="1" si="362"/>
        <v>0</v>
      </c>
      <c r="W180" s="48">
        <f t="shared" ca="1" si="362"/>
        <v>0</v>
      </c>
      <c r="X180" s="48">
        <f t="shared" ca="1" si="362"/>
        <v>0</v>
      </c>
      <c r="Y180" s="48">
        <f t="shared" ca="1" si="362"/>
        <v>0</v>
      </c>
      <c r="Z180" s="48">
        <f t="shared" ca="1" si="362"/>
        <v>0</v>
      </c>
      <c r="AA180" s="48">
        <f t="shared" ca="1" si="362"/>
        <v>0</v>
      </c>
      <c r="AB180" s="48">
        <f t="shared" ca="1" si="362"/>
        <v>0</v>
      </c>
      <c r="AC180" s="48">
        <f t="shared" ca="1" si="362"/>
        <v>0</v>
      </c>
      <c r="AD180" s="48">
        <f t="shared" ca="1" si="362"/>
        <v>0</v>
      </c>
      <c r="AE180" s="48">
        <f t="shared" ca="1" si="362"/>
        <v>0</v>
      </c>
      <c r="AF180" s="48">
        <f t="shared" ca="1" si="362"/>
        <v>0</v>
      </c>
      <c r="AG180" s="48">
        <f t="shared" ca="1" si="362"/>
        <v>0</v>
      </c>
      <c r="AH180" s="48">
        <f t="shared" ca="1" si="362"/>
        <v>0</v>
      </c>
      <c r="AI180" s="48">
        <f t="shared" ca="1" si="362"/>
        <v>0</v>
      </c>
      <c r="AJ180" s="48">
        <f t="shared" ca="1" si="362"/>
        <v>0</v>
      </c>
      <c r="AK180" s="48">
        <f t="shared" ref="AK180:BD180" ca="1" si="363">MAX(0,AJ180-(IF(SamplesOrEstimateFlag = "Data", INDEX(Samples,RANDBETWEEN(1, TotalCount), 0), RANDBETWEEN(ThroughputLowEstimate,ThroughputHighEstimate))))</f>
        <v>0</v>
      </c>
      <c r="AL180" s="48">
        <f t="shared" ca="1" si="363"/>
        <v>0</v>
      </c>
      <c r="AM180" s="48">
        <f t="shared" ca="1" si="363"/>
        <v>0</v>
      </c>
      <c r="AN180" s="48">
        <f t="shared" ca="1" si="363"/>
        <v>0</v>
      </c>
      <c r="AO180" s="48">
        <f t="shared" ca="1" si="363"/>
        <v>0</v>
      </c>
      <c r="AP180" s="48">
        <f t="shared" ca="1" si="363"/>
        <v>0</v>
      </c>
      <c r="AQ180" s="48">
        <f t="shared" ca="1" si="363"/>
        <v>0</v>
      </c>
      <c r="AR180" s="48">
        <f t="shared" ca="1" si="363"/>
        <v>0</v>
      </c>
      <c r="AS180" s="48">
        <f t="shared" ca="1" si="363"/>
        <v>0</v>
      </c>
      <c r="AT180" s="48">
        <f t="shared" ca="1" si="363"/>
        <v>0</v>
      </c>
      <c r="AU180" s="48">
        <f t="shared" ca="1" si="363"/>
        <v>0</v>
      </c>
      <c r="AV180" s="48">
        <f t="shared" ca="1" si="363"/>
        <v>0</v>
      </c>
      <c r="AW180" s="48">
        <f t="shared" ca="1" si="363"/>
        <v>0</v>
      </c>
      <c r="AX180" s="48">
        <f t="shared" ca="1" si="363"/>
        <v>0</v>
      </c>
      <c r="AY180" s="48">
        <f t="shared" ca="1" si="363"/>
        <v>0</v>
      </c>
      <c r="AZ180" s="48">
        <f t="shared" ca="1" si="363"/>
        <v>0</v>
      </c>
      <c r="BA180" s="48">
        <f t="shared" ca="1" si="363"/>
        <v>0</v>
      </c>
      <c r="BB180" s="48">
        <f t="shared" ca="1" si="363"/>
        <v>0</v>
      </c>
      <c r="BC180" s="48">
        <f t="shared" ca="1" si="363"/>
        <v>0</v>
      </c>
      <c r="BD180" s="48">
        <f t="shared" ca="1" si="363"/>
        <v>0</v>
      </c>
    </row>
    <row r="181" spans="1:56" x14ac:dyDescent="0.25">
      <c r="A181">
        <v>179</v>
      </c>
      <c r="B181" s="69">
        <f t="shared" ca="1" si="265"/>
        <v>9</v>
      </c>
      <c r="C181" s="70">
        <f t="shared" ca="1" si="262"/>
        <v>42868</v>
      </c>
      <c r="D1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1" s="48">
        <f t="shared" ref="E181:AJ181" ca="1" si="364">MAX(0,D181-(IF(SamplesOrEstimateFlag = "Data", INDEX(Samples,RANDBETWEEN(1, TotalCount), 0), RANDBETWEEN(ThroughputLowEstimate,ThroughputHighEstimate))))</f>
        <v>15</v>
      </c>
      <c r="F181" s="48">
        <f t="shared" ca="1" si="364"/>
        <v>12</v>
      </c>
      <c r="G181" s="48">
        <f t="shared" ca="1" si="364"/>
        <v>10</v>
      </c>
      <c r="H181" s="48">
        <f t="shared" ca="1" si="364"/>
        <v>8</v>
      </c>
      <c r="I181" s="48">
        <f t="shared" ca="1" si="364"/>
        <v>5</v>
      </c>
      <c r="J181" s="48">
        <f t="shared" ca="1" si="364"/>
        <v>3</v>
      </c>
      <c r="K181" s="48">
        <f t="shared" ca="1" si="364"/>
        <v>3</v>
      </c>
      <c r="L181" s="48">
        <f t="shared" ca="1" si="364"/>
        <v>3</v>
      </c>
      <c r="M181" s="48">
        <f t="shared" ca="1" si="364"/>
        <v>0</v>
      </c>
      <c r="N181" s="48">
        <f t="shared" ca="1" si="364"/>
        <v>0</v>
      </c>
      <c r="O181" s="48">
        <f t="shared" ca="1" si="364"/>
        <v>0</v>
      </c>
      <c r="P181" s="48">
        <f t="shared" ca="1" si="364"/>
        <v>0</v>
      </c>
      <c r="Q181" s="48">
        <f t="shared" ca="1" si="364"/>
        <v>0</v>
      </c>
      <c r="R181" s="48">
        <f t="shared" ca="1" si="364"/>
        <v>0</v>
      </c>
      <c r="S181" s="48">
        <f t="shared" ca="1" si="364"/>
        <v>0</v>
      </c>
      <c r="T181" s="48">
        <f t="shared" ca="1" si="364"/>
        <v>0</v>
      </c>
      <c r="U181" s="48">
        <f t="shared" ca="1" si="364"/>
        <v>0</v>
      </c>
      <c r="V181" s="48">
        <f t="shared" ca="1" si="364"/>
        <v>0</v>
      </c>
      <c r="W181" s="48">
        <f t="shared" ca="1" si="364"/>
        <v>0</v>
      </c>
      <c r="X181" s="48">
        <f t="shared" ca="1" si="364"/>
        <v>0</v>
      </c>
      <c r="Y181" s="48">
        <f t="shared" ca="1" si="364"/>
        <v>0</v>
      </c>
      <c r="Z181" s="48">
        <f t="shared" ca="1" si="364"/>
        <v>0</v>
      </c>
      <c r="AA181" s="48">
        <f t="shared" ca="1" si="364"/>
        <v>0</v>
      </c>
      <c r="AB181" s="48">
        <f t="shared" ca="1" si="364"/>
        <v>0</v>
      </c>
      <c r="AC181" s="48">
        <f t="shared" ca="1" si="364"/>
        <v>0</v>
      </c>
      <c r="AD181" s="48">
        <f t="shared" ca="1" si="364"/>
        <v>0</v>
      </c>
      <c r="AE181" s="48">
        <f t="shared" ca="1" si="364"/>
        <v>0</v>
      </c>
      <c r="AF181" s="48">
        <f t="shared" ca="1" si="364"/>
        <v>0</v>
      </c>
      <c r="AG181" s="48">
        <f t="shared" ca="1" si="364"/>
        <v>0</v>
      </c>
      <c r="AH181" s="48">
        <f t="shared" ca="1" si="364"/>
        <v>0</v>
      </c>
      <c r="AI181" s="48">
        <f t="shared" ca="1" si="364"/>
        <v>0</v>
      </c>
      <c r="AJ181" s="48">
        <f t="shared" ca="1" si="364"/>
        <v>0</v>
      </c>
      <c r="AK181" s="48">
        <f t="shared" ref="AK181:BD181" ca="1" si="365">MAX(0,AJ181-(IF(SamplesOrEstimateFlag = "Data", INDEX(Samples,RANDBETWEEN(1, TotalCount), 0), RANDBETWEEN(ThroughputLowEstimate,ThroughputHighEstimate))))</f>
        <v>0</v>
      </c>
      <c r="AL181" s="48">
        <f t="shared" ca="1" si="365"/>
        <v>0</v>
      </c>
      <c r="AM181" s="48">
        <f t="shared" ca="1" si="365"/>
        <v>0</v>
      </c>
      <c r="AN181" s="48">
        <f t="shared" ca="1" si="365"/>
        <v>0</v>
      </c>
      <c r="AO181" s="48">
        <f t="shared" ca="1" si="365"/>
        <v>0</v>
      </c>
      <c r="AP181" s="48">
        <f t="shared" ca="1" si="365"/>
        <v>0</v>
      </c>
      <c r="AQ181" s="48">
        <f t="shared" ca="1" si="365"/>
        <v>0</v>
      </c>
      <c r="AR181" s="48">
        <f t="shared" ca="1" si="365"/>
        <v>0</v>
      </c>
      <c r="AS181" s="48">
        <f t="shared" ca="1" si="365"/>
        <v>0</v>
      </c>
      <c r="AT181" s="48">
        <f t="shared" ca="1" si="365"/>
        <v>0</v>
      </c>
      <c r="AU181" s="48">
        <f t="shared" ca="1" si="365"/>
        <v>0</v>
      </c>
      <c r="AV181" s="48">
        <f t="shared" ca="1" si="365"/>
        <v>0</v>
      </c>
      <c r="AW181" s="48">
        <f t="shared" ca="1" si="365"/>
        <v>0</v>
      </c>
      <c r="AX181" s="48">
        <f t="shared" ca="1" si="365"/>
        <v>0</v>
      </c>
      <c r="AY181" s="48">
        <f t="shared" ca="1" si="365"/>
        <v>0</v>
      </c>
      <c r="AZ181" s="48">
        <f t="shared" ca="1" si="365"/>
        <v>0</v>
      </c>
      <c r="BA181" s="48">
        <f t="shared" ca="1" si="365"/>
        <v>0</v>
      </c>
      <c r="BB181" s="48">
        <f t="shared" ca="1" si="365"/>
        <v>0</v>
      </c>
      <c r="BC181" s="48">
        <f t="shared" ca="1" si="365"/>
        <v>0</v>
      </c>
      <c r="BD181" s="48">
        <f t="shared" ca="1" si="365"/>
        <v>0</v>
      </c>
    </row>
    <row r="182" spans="1:56" x14ac:dyDescent="0.25">
      <c r="A182">
        <v>180</v>
      </c>
      <c r="B182" s="69">
        <f t="shared" ca="1" si="265"/>
        <v>6</v>
      </c>
      <c r="C182" s="70">
        <f t="shared" ca="1" si="262"/>
        <v>42847</v>
      </c>
      <c r="D1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2" s="48">
        <f t="shared" ref="E182:AJ182" ca="1" si="366">MAX(0,D182-(IF(SamplesOrEstimateFlag = "Data", INDEX(Samples,RANDBETWEEN(1, TotalCount), 0), RANDBETWEEN(ThroughputLowEstimate,ThroughputHighEstimate))))</f>
        <v>14</v>
      </c>
      <c r="F182" s="48">
        <f t="shared" ca="1" si="366"/>
        <v>11</v>
      </c>
      <c r="G182" s="48">
        <f t="shared" ca="1" si="366"/>
        <v>9</v>
      </c>
      <c r="H182" s="48">
        <f t="shared" ca="1" si="366"/>
        <v>6</v>
      </c>
      <c r="I182" s="48">
        <f t="shared" ca="1" si="366"/>
        <v>3</v>
      </c>
      <c r="J182" s="48">
        <f t="shared" ca="1" si="366"/>
        <v>0</v>
      </c>
      <c r="K182" s="48">
        <f t="shared" ca="1" si="366"/>
        <v>0</v>
      </c>
      <c r="L182" s="48">
        <f t="shared" ca="1" si="366"/>
        <v>0</v>
      </c>
      <c r="M182" s="48">
        <f t="shared" ca="1" si="366"/>
        <v>0</v>
      </c>
      <c r="N182" s="48">
        <f t="shared" ca="1" si="366"/>
        <v>0</v>
      </c>
      <c r="O182" s="48">
        <f t="shared" ca="1" si="366"/>
        <v>0</v>
      </c>
      <c r="P182" s="48">
        <f t="shared" ca="1" si="366"/>
        <v>0</v>
      </c>
      <c r="Q182" s="48">
        <f t="shared" ca="1" si="366"/>
        <v>0</v>
      </c>
      <c r="R182" s="48">
        <f t="shared" ca="1" si="366"/>
        <v>0</v>
      </c>
      <c r="S182" s="48">
        <f t="shared" ca="1" si="366"/>
        <v>0</v>
      </c>
      <c r="T182" s="48">
        <f t="shared" ca="1" si="366"/>
        <v>0</v>
      </c>
      <c r="U182" s="48">
        <f t="shared" ca="1" si="366"/>
        <v>0</v>
      </c>
      <c r="V182" s="48">
        <f t="shared" ca="1" si="366"/>
        <v>0</v>
      </c>
      <c r="W182" s="48">
        <f t="shared" ca="1" si="366"/>
        <v>0</v>
      </c>
      <c r="X182" s="48">
        <f t="shared" ca="1" si="366"/>
        <v>0</v>
      </c>
      <c r="Y182" s="48">
        <f t="shared" ca="1" si="366"/>
        <v>0</v>
      </c>
      <c r="Z182" s="48">
        <f t="shared" ca="1" si="366"/>
        <v>0</v>
      </c>
      <c r="AA182" s="48">
        <f t="shared" ca="1" si="366"/>
        <v>0</v>
      </c>
      <c r="AB182" s="48">
        <f t="shared" ca="1" si="366"/>
        <v>0</v>
      </c>
      <c r="AC182" s="48">
        <f t="shared" ca="1" si="366"/>
        <v>0</v>
      </c>
      <c r="AD182" s="48">
        <f t="shared" ca="1" si="366"/>
        <v>0</v>
      </c>
      <c r="AE182" s="48">
        <f t="shared" ca="1" si="366"/>
        <v>0</v>
      </c>
      <c r="AF182" s="48">
        <f t="shared" ca="1" si="366"/>
        <v>0</v>
      </c>
      <c r="AG182" s="48">
        <f t="shared" ca="1" si="366"/>
        <v>0</v>
      </c>
      <c r="AH182" s="48">
        <f t="shared" ca="1" si="366"/>
        <v>0</v>
      </c>
      <c r="AI182" s="48">
        <f t="shared" ca="1" si="366"/>
        <v>0</v>
      </c>
      <c r="AJ182" s="48">
        <f t="shared" ca="1" si="366"/>
        <v>0</v>
      </c>
      <c r="AK182" s="48">
        <f t="shared" ref="AK182:BD182" ca="1" si="367">MAX(0,AJ182-(IF(SamplesOrEstimateFlag = "Data", INDEX(Samples,RANDBETWEEN(1, TotalCount), 0), RANDBETWEEN(ThroughputLowEstimate,ThroughputHighEstimate))))</f>
        <v>0</v>
      </c>
      <c r="AL182" s="48">
        <f t="shared" ca="1" si="367"/>
        <v>0</v>
      </c>
      <c r="AM182" s="48">
        <f t="shared" ca="1" si="367"/>
        <v>0</v>
      </c>
      <c r="AN182" s="48">
        <f t="shared" ca="1" si="367"/>
        <v>0</v>
      </c>
      <c r="AO182" s="48">
        <f t="shared" ca="1" si="367"/>
        <v>0</v>
      </c>
      <c r="AP182" s="48">
        <f t="shared" ca="1" si="367"/>
        <v>0</v>
      </c>
      <c r="AQ182" s="48">
        <f t="shared" ca="1" si="367"/>
        <v>0</v>
      </c>
      <c r="AR182" s="48">
        <f t="shared" ca="1" si="367"/>
        <v>0</v>
      </c>
      <c r="AS182" s="48">
        <f t="shared" ca="1" si="367"/>
        <v>0</v>
      </c>
      <c r="AT182" s="48">
        <f t="shared" ca="1" si="367"/>
        <v>0</v>
      </c>
      <c r="AU182" s="48">
        <f t="shared" ca="1" si="367"/>
        <v>0</v>
      </c>
      <c r="AV182" s="48">
        <f t="shared" ca="1" si="367"/>
        <v>0</v>
      </c>
      <c r="AW182" s="48">
        <f t="shared" ca="1" si="367"/>
        <v>0</v>
      </c>
      <c r="AX182" s="48">
        <f t="shared" ca="1" si="367"/>
        <v>0</v>
      </c>
      <c r="AY182" s="48">
        <f t="shared" ca="1" si="367"/>
        <v>0</v>
      </c>
      <c r="AZ182" s="48">
        <f t="shared" ca="1" si="367"/>
        <v>0</v>
      </c>
      <c r="BA182" s="48">
        <f t="shared" ca="1" si="367"/>
        <v>0</v>
      </c>
      <c r="BB182" s="48">
        <f t="shared" ca="1" si="367"/>
        <v>0</v>
      </c>
      <c r="BC182" s="48">
        <f t="shared" ca="1" si="367"/>
        <v>0</v>
      </c>
      <c r="BD182" s="48">
        <f t="shared" ca="1" si="367"/>
        <v>0</v>
      </c>
    </row>
    <row r="183" spans="1:56" x14ac:dyDescent="0.25">
      <c r="A183">
        <v>181</v>
      </c>
      <c r="B183" s="69">
        <f t="shared" ca="1" si="265"/>
        <v>16</v>
      </c>
      <c r="C183" s="70">
        <f t="shared" ca="1" si="262"/>
        <v>42917</v>
      </c>
      <c r="D1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83" s="48">
        <f t="shared" ref="E183:AJ183" ca="1" si="368">MAX(0,D183-(IF(SamplesOrEstimateFlag = "Data", INDEX(Samples,RANDBETWEEN(1, TotalCount), 0), RANDBETWEEN(ThroughputLowEstimate,ThroughputHighEstimate))))</f>
        <v>13</v>
      </c>
      <c r="F183" s="48">
        <f t="shared" ca="1" si="368"/>
        <v>13</v>
      </c>
      <c r="G183" s="48">
        <f t="shared" ca="1" si="368"/>
        <v>13</v>
      </c>
      <c r="H183" s="48">
        <f t="shared" ca="1" si="368"/>
        <v>10</v>
      </c>
      <c r="I183" s="48">
        <f t="shared" ca="1" si="368"/>
        <v>7</v>
      </c>
      <c r="J183" s="48">
        <f t="shared" ca="1" si="368"/>
        <v>4</v>
      </c>
      <c r="K183" s="48">
        <f t="shared" ca="1" si="368"/>
        <v>4</v>
      </c>
      <c r="L183" s="48">
        <f t="shared" ca="1" si="368"/>
        <v>4</v>
      </c>
      <c r="M183" s="48">
        <f t="shared" ca="1" si="368"/>
        <v>4</v>
      </c>
      <c r="N183" s="48">
        <f t="shared" ca="1" si="368"/>
        <v>4</v>
      </c>
      <c r="O183" s="48">
        <f t="shared" ca="1" si="368"/>
        <v>4</v>
      </c>
      <c r="P183" s="48">
        <f t="shared" ca="1" si="368"/>
        <v>4</v>
      </c>
      <c r="Q183" s="48">
        <f t="shared" ca="1" si="368"/>
        <v>1</v>
      </c>
      <c r="R183" s="48">
        <f t="shared" ca="1" si="368"/>
        <v>1</v>
      </c>
      <c r="S183" s="48">
        <f t="shared" ca="1" si="368"/>
        <v>1</v>
      </c>
      <c r="T183" s="48">
        <f t="shared" ca="1" si="368"/>
        <v>0</v>
      </c>
      <c r="U183" s="48">
        <f t="shared" ca="1" si="368"/>
        <v>0</v>
      </c>
      <c r="V183" s="48">
        <f t="shared" ca="1" si="368"/>
        <v>0</v>
      </c>
      <c r="W183" s="48">
        <f t="shared" ca="1" si="368"/>
        <v>0</v>
      </c>
      <c r="X183" s="48">
        <f t="shared" ca="1" si="368"/>
        <v>0</v>
      </c>
      <c r="Y183" s="48">
        <f t="shared" ca="1" si="368"/>
        <v>0</v>
      </c>
      <c r="Z183" s="48">
        <f t="shared" ca="1" si="368"/>
        <v>0</v>
      </c>
      <c r="AA183" s="48">
        <f t="shared" ca="1" si="368"/>
        <v>0</v>
      </c>
      <c r="AB183" s="48">
        <f t="shared" ca="1" si="368"/>
        <v>0</v>
      </c>
      <c r="AC183" s="48">
        <f t="shared" ca="1" si="368"/>
        <v>0</v>
      </c>
      <c r="AD183" s="48">
        <f t="shared" ca="1" si="368"/>
        <v>0</v>
      </c>
      <c r="AE183" s="48">
        <f t="shared" ca="1" si="368"/>
        <v>0</v>
      </c>
      <c r="AF183" s="48">
        <f t="shared" ca="1" si="368"/>
        <v>0</v>
      </c>
      <c r="AG183" s="48">
        <f t="shared" ca="1" si="368"/>
        <v>0</v>
      </c>
      <c r="AH183" s="48">
        <f t="shared" ca="1" si="368"/>
        <v>0</v>
      </c>
      <c r="AI183" s="48">
        <f t="shared" ca="1" si="368"/>
        <v>0</v>
      </c>
      <c r="AJ183" s="48">
        <f t="shared" ca="1" si="368"/>
        <v>0</v>
      </c>
      <c r="AK183" s="48">
        <f t="shared" ref="AK183:BD183" ca="1" si="369">MAX(0,AJ183-(IF(SamplesOrEstimateFlag = "Data", INDEX(Samples,RANDBETWEEN(1, TotalCount), 0), RANDBETWEEN(ThroughputLowEstimate,ThroughputHighEstimate))))</f>
        <v>0</v>
      </c>
      <c r="AL183" s="48">
        <f t="shared" ca="1" si="369"/>
        <v>0</v>
      </c>
      <c r="AM183" s="48">
        <f t="shared" ca="1" si="369"/>
        <v>0</v>
      </c>
      <c r="AN183" s="48">
        <f t="shared" ca="1" si="369"/>
        <v>0</v>
      </c>
      <c r="AO183" s="48">
        <f t="shared" ca="1" si="369"/>
        <v>0</v>
      </c>
      <c r="AP183" s="48">
        <f t="shared" ca="1" si="369"/>
        <v>0</v>
      </c>
      <c r="AQ183" s="48">
        <f t="shared" ca="1" si="369"/>
        <v>0</v>
      </c>
      <c r="AR183" s="48">
        <f t="shared" ca="1" si="369"/>
        <v>0</v>
      </c>
      <c r="AS183" s="48">
        <f t="shared" ca="1" si="369"/>
        <v>0</v>
      </c>
      <c r="AT183" s="48">
        <f t="shared" ca="1" si="369"/>
        <v>0</v>
      </c>
      <c r="AU183" s="48">
        <f t="shared" ca="1" si="369"/>
        <v>0</v>
      </c>
      <c r="AV183" s="48">
        <f t="shared" ca="1" si="369"/>
        <v>0</v>
      </c>
      <c r="AW183" s="48">
        <f t="shared" ca="1" si="369"/>
        <v>0</v>
      </c>
      <c r="AX183" s="48">
        <f t="shared" ca="1" si="369"/>
        <v>0</v>
      </c>
      <c r="AY183" s="48">
        <f t="shared" ca="1" si="369"/>
        <v>0</v>
      </c>
      <c r="AZ183" s="48">
        <f t="shared" ca="1" si="369"/>
        <v>0</v>
      </c>
      <c r="BA183" s="48">
        <f t="shared" ca="1" si="369"/>
        <v>0</v>
      </c>
      <c r="BB183" s="48">
        <f t="shared" ca="1" si="369"/>
        <v>0</v>
      </c>
      <c r="BC183" s="48">
        <f t="shared" ca="1" si="369"/>
        <v>0</v>
      </c>
      <c r="BD183" s="48">
        <f t="shared" ca="1" si="369"/>
        <v>0</v>
      </c>
    </row>
    <row r="184" spans="1:56" x14ac:dyDescent="0.25">
      <c r="A184">
        <v>182</v>
      </c>
      <c r="B184" s="69">
        <f t="shared" ca="1" si="265"/>
        <v>11</v>
      </c>
      <c r="C184" s="70">
        <f t="shared" ca="1" si="262"/>
        <v>42882</v>
      </c>
      <c r="D1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84" s="48">
        <f t="shared" ref="E184:AJ184" ca="1" si="370">MAX(0,D184-(IF(SamplesOrEstimateFlag = "Data", INDEX(Samples,RANDBETWEEN(1, TotalCount), 0), RANDBETWEEN(ThroughputLowEstimate,ThroughputHighEstimate))))</f>
        <v>13</v>
      </c>
      <c r="F184" s="48">
        <f t="shared" ca="1" si="370"/>
        <v>10</v>
      </c>
      <c r="G184" s="48">
        <f t="shared" ca="1" si="370"/>
        <v>10</v>
      </c>
      <c r="H184" s="48">
        <f t="shared" ca="1" si="370"/>
        <v>8</v>
      </c>
      <c r="I184" s="48">
        <f t="shared" ca="1" si="370"/>
        <v>8</v>
      </c>
      <c r="J184" s="48">
        <f t="shared" ca="1" si="370"/>
        <v>5</v>
      </c>
      <c r="K184" s="48">
        <f t="shared" ca="1" si="370"/>
        <v>3</v>
      </c>
      <c r="L184" s="48">
        <f t="shared" ca="1" si="370"/>
        <v>3</v>
      </c>
      <c r="M184" s="48">
        <f t="shared" ca="1" si="370"/>
        <v>1</v>
      </c>
      <c r="N184" s="48">
        <f t="shared" ca="1" si="370"/>
        <v>1</v>
      </c>
      <c r="O184" s="48">
        <f t="shared" ca="1" si="370"/>
        <v>0</v>
      </c>
      <c r="P184" s="48">
        <f t="shared" ca="1" si="370"/>
        <v>0</v>
      </c>
      <c r="Q184" s="48">
        <f t="shared" ca="1" si="370"/>
        <v>0</v>
      </c>
      <c r="R184" s="48">
        <f t="shared" ca="1" si="370"/>
        <v>0</v>
      </c>
      <c r="S184" s="48">
        <f t="shared" ca="1" si="370"/>
        <v>0</v>
      </c>
      <c r="T184" s="48">
        <f t="shared" ca="1" si="370"/>
        <v>0</v>
      </c>
      <c r="U184" s="48">
        <f t="shared" ca="1" si="370"/>
        <v>0</v>
      </c>
      <c r="V184" s="48">
        <f t="shared" ca="1" si="370"/>
        <v>0</v>
      </c>
      <c r="W184" s="48">
        <f t="shared" ca="1" si="370"/>
        <v>0</v>
      </c>
      <c r="X184" s="48">
        <f t="shared" ca="1" si="370"/>
        <v>0</v>
      </c>
      <c r="Y184" s="48">
        <f t="shared" ca="1" si="370"/>
        <v>0</v>
      </c>
      <c r="Z184" s="48">
        <f t="shared" ca="1" si="370"/>
        <v>0</v>
      </c>
      <c r="AA184" s="48">
        <f t="shared" ca="1" si="370"/>
        <v>0</v>
      </c>
      <c r="AB184" s="48">
        <f t="shared" ca="1" si="370"/>
        <v>0</v>
      </c>
      <c r="AC184" s="48">
        <f t="shared" ca="1" si="370"/>
        <v>0</v>
      </c>
      <c r="AD184" s="48">
        <f t="shared" ca="1" si="370"/>
        <v>0</v>
      </c>
      <c r="AE184" s="48">
        <f t="shared" ca="1" si="370"/>
        <v>0</v>
      </c>
      <c r="AF184" s="48">
        <f t="shared" ca="1" si="370"/>
        <v>0</v>
      </c>
      <c r="AG184" s="48">
        <f t="shared" ca="1" si="370"/>
        <v>0</v>
      </c>
      <c r="AH184" s="48">
        <f t="shared" ca="1" si="370"/>
        <v>0</v>
      </c>
      <c r="AI184" s="48">
        <f t="shared" ca="1" si="370"/>
        <v>0</v>
      </c>
      <c r="AJ184" s="48">
        <f t="shared" ca="1" si="370"/>
        <v>0</v>
      </c>
      <c r="AK184" s="48">
        <f t="shared" ref="AK184:BD184" ca="1" si="371">MAX(0,AJ184-(IF(SamplesOrEstimateFlag = "Data", INDEX(Samples,RANDBETWEEN(1, TotalCount), 0), RANDBETWEEN(ThroughputLowEstimate,ThroughputHighEstimate))))</f>
        <v>0</v>
      </c>
      <c r="AL184" s="48">
        <f t="shared" ca="1" si="371"/>
        <v>0</v>
      </c>
      <c r="AM184" s="48">
        <f t="shared" ca="1" si="371"/>
        <v>0</v>
      </c>
      <c r="AN184" s="48">
        <f t="shared" ca="1" si="371"/>
        <v>0</v>
      </c>
      <c r="AO184" s="48">
        <f t="shared" ca="1" si="371"/>
        <v>0</v>
      </c>
      <c r="AP184" s="48">
        <f t="shared" ca="1" si="371"/>
        <v>0</v>
      </c>
      <c r="AQ184" s="48">
        <f t="shared" ca="1" si="371"/>
        <v>0</v>
      </c>
      <c r="AR184" s="48">
        <f t="shared" ca="1" si="371"/>
        <v>0</v>
      </c>
      <c r="AS184" s="48">
        <f t="shared" ca="1" si="371"/>
        <v>0</v>
      </c>
      <c r="AT184" s="48">
        <f t="shared" ca="1" si="371"/>
        <v>0</v>
      </c>
      <c r="AU184" s="48">
        <f t="shared" ca="1" si="371"/>
        <v>0</v>
      </c>
      <c r="AV184" s="48">
        <f t="shared" ca="1" si="371"/>
        <v>0</v>
      </c>
      <c r="AW184" s="48">
        <f t="shared" ca="1" si="371"/>
        <v>0</v>
      </c>
      <c r="AX184" s="48">
        <f t="shared" ca="1" si="371"/>
        <v>0</v>
      </c>
      <c r="AY184" s="48">
        <f t="shared" ca="1" si="371"/>
        <v>0</v>
      </c>
      <c r="AZ184" s="48">
        <f t="shared" ca="1" si="371"/>
        <v>0</v>
      </c>
      <c r="BA184" s="48">
        <f t="shared" ca="1" si="371"/>
        <v>0</v>
      </c>
      <c r="BB184" s="48">
        <f t="shared" ca="1" si="371"/>
        <v>0</v>
      </c>
      <c r="BC184" s="48">
        <f t="shared" ca="1" si="371"/>
        <v>0</v>
      </c>
      <c r="BD184" s="48">
        <f t="shared" ca="1" si="371"/>
        <v>0</v>
      </c>
    </row>
    <row r="185" spans="1:56" x14ac:dyDescent="0.25">
      <c r="A185">
        <v>183</v>
      </c>
      <c r="B185" s="69">
        <f t="shared" ca="1" si="265"/>
        <v>11</v>
      </c>
      <c r="C185" s="70">
        <f t="shared" ca="1" si="262"/>
        <v>42882</v>
      </c>
      <c r="D1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5" s="48">
        <f t="shared" ref="E185:AJ185" ca="1" si="372">MAX(0,D185-(IF(SamplesOrEstimateFlag = "Data", INDEX(Samples,RANDBETWEEN(1, TotalCount), 0), RANDBETWEEN(ThroughputLowEstimate,ThroughputHighEstimate))))</f>
        <v>15</v>
      </c>
      <c r="F185" s="48">
        <f t="shared" ca="1" si="372"/>
        <v>13</v>
      </c>
      <c r="G185" s="48">
        <f t="shared" ca="1" si="372"/>
        <v>10</v>
      </c>
      <c r="H185" s="48">
        <f t="shared" ca="1" si="372"/>
        <v>10</v>
      </c>
      <c r="I185" s="48">
        <f t="shared" ca="1" si="372"/>
        <v>10</v>
      </c>
      <c r="J185" s="48">
        <f t="shared" ca="1" si="372"/>
        <v>10</v>
      </c>
      <c r="K185" s="48">
        <f t="shared" ca="1" si="372"/>
        <v>10</v>
      </c>
      <c r="L185" s="48">
        <f t="shared" ca="1" si="372"/>
        <v>7</v>
      </c>
      <c r="M185" s="48">
        <f t="shared" ca="1" si="372"/>
        <v>4</v>
      </c>
      <c r="N185" s="48">
        <f t="shared" ca="1" si="372"/>
        <v>1</v>
      </c>
      <c r="O185" s="48">
        <f t="shared" ca="1" si="372"/>
        <v>0</v>
      </c>
      <c r="P185" s="48">
        <f t="shared" ca="1" si="372"/>
        <v>0</v>
      </c>
      <c r="Q185" s="48">
        <f t="shared" ca="1" si="372"/>
        <v>0</v>
      </c>
      <c r="R185" s="48">
        <f t="shared" ca="1" si="372"/>
        <v>0</v>
      </c>
      <c r="S185" s="48">
        <f t="shared" ca="1" si="372"/>
        <v>0</v>
      </c>
      <c r="T185" s="48">
        <f t="shared" ca="1" si="372"/>
        <v>0</v>
      </c>
      <c r="U185" s="48">
        <f t="shared" ca="1" si="372"/>
        <v>0</v>
      </c>
      <c r="V185" s="48">
        <f t="shared" ca="1" si="372"/>
        <v>0</v>
      </c>
      <c r="W185" s="48">
        <f t="shared" ca="1" si="372"/>
        <v>0</v>
      </c>
      <c r="X185" s="48">
        <f t="shared" ca="1" si="372"/>
        <v>0</v>
      </c>
      <c r="Y185" s="48">
        <f t="shared" ca="1" si="372"/>
        <v>0</v>
      </c>
      <c r="Z185" s="48">
        <f t="shared" ca="1" si="372"/>
        <v>0</v>
      </c>
      <c r="AA185" s="48">
        <f t="shared" ca="1" si="372"/>
        <v>0</v>
      </c>
      <c r="AB185" s="48">
        <f t="shared" ca="1" si="372"/>
        <v>0</v>
      </c>
      <c r="AC185" s="48">
        <f t="shared" ca="1" si="372"/>
        <v>0</v>
      </c>
      <c r="AD185" s="48">
        <f t="shared" ca="1" si="372"/>
        <v>0</v>
      </c>
      <c r="AE185" s="48">
        <f t="shared" ca="1" si="372"/>
        <v>0</v>
      </c>
      <c r="AF185" s="48">
        <f t="shared" ca="1" si="372"/>
        <v>0</v>
      </c>
      <c r="AG185" s="48">
        <f t="shared" ca="1" si="372"/>
        <v>0</v>
      </c>
      <c r="AH185" s="48">
        <f t="shared" ca="1" si="372"/>
        <v>0</v>
      </c>
      <c r="AI185" s="48">
        <f t="shared" ca="1" si="372"/>
        <v>0</v>
      </c>
      <c r="AJ185" s="48">
        <f t="shared" ca="1" si="372"/>
        <v>0</v>
      </c>
      <c r="AK185" s="48">
        <f t="shared" ref="AK185:BD185" ca="1" si="373">MAX(0,AJ185-(IF(SamplesOrEstimateFlag = "Data", INDEX(Samples,RANDBETWEEN(1, TotalCount), 0), RANDBETWEEN(ThroughputLowEstimate,ThroughputHighEstimate))))</f>
        <v>0</v>
      </c>
      <c r="AL185" s="48">
        <f t="shared" ca="1" si="373"/>
        <v>0</v>
      </c>
      <c r="AM185" s="48">
        <f t="shared" ca="1" si="373"/>
        <v>0</v>
      </c>
      <c r="AN185" s="48">
        <f t="shared" ca="1" si="373"/>
        <v>0</v>
      </c>
      <c r="AO185" s="48">
        <f t="shared" ca="1" si="373"/>
        <v>0</v>
      </c>
      <c r="AP185" s="48">
        <f t="shared" ca="1" si="373"/>
        <v>0</v>
      </c>
      <c r="AQ185" s="48">
        <f t="shared" ca="1" si="373"/>
        <v>0</v>
      </c>
      <c r="AR185" s="48">
        <f t="shared" ca="1" si="373"/>
        <v>0</v>
      </c>
      <c r="AS185" s="48">
        <f t="shared" ca="1" si="373"/>
        <v>0</v>
      </c>
      <c r="AT185" s="48">
        <f t="shared" ca="1" si="373"/>
        <v>0</v>
      </c>
      <c r="AU185" s="48">
        <f t="shared" ca="1" si="373"/>
        <v>0</v>
      </c>
      <c r="AV185" s="48">
        <f t="shared" ca="1" si="373"/>
        <v>0</v>
      </c>
      <c r="AW185" s="48">
        <f t="shared" ca="1" si="373"/>
        <v>0</v>
      </c>
      <c r="AX185" s="48">
        <f t="shared" ca="1" si="373"/>
        <v>0</v>
      </c>
      <c r="AY185" s="48">
        <f t="shared" ca="1" si="373"/>
        <v>0</v>
      </c>
      <c r="AZ185" s="48">
        <f t="shared" ca="1" si="373"/>
        <v>0</v>
      </c>
      <c r="BA185" s="48">
        <f t="shared" ca="1" si="373"/>
        <v>0</v>
      </c>
      <c r="BB185" s="48">
        <f t="shared" ca="1" si="373"/>
        <v>0</v>
      </c>
      <c r="BC185" s="48">
        <f t="shared" ca="1" si="373"/>
        <v>0</v>
      </c>
      <c r="BD185" s="48">
        <f t="shared" ca="1" si="373"/>
        <v>0</v>
      </c>
    </row>
    <row r="186" spans="1:56" x14ac:dyDescent="0.25">
      <c r="A186">
        <v>184</v>
      </c>
      <c r="B186" s="69">
        <f t="shared" ca="1" si="265"/>
        <v>5</v>
      </c>
      <c r="C186" s="70">
        <f t="shared" ca="1" si="262"/>
        <v>42840</v>
      </c>
      <c r="D1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6" s="48">
        <f t="shared" ref="E186:AJ186" ca="1" si="374">MAX(0,D186-(IF(SamplesOrEstimateFlag = "Data", INDEX(Samples,RANDBETWEEN(1, TotalCount), 0), RANDBETWEEN(ThroughputLowEstimate,ThroughputHighEstimate))))</f>
        <v>6</v>
      </c>
      <c r="F186" s="48">
        <f t="shared" ca="1" si="374"/>
        <v>4</v>
      </c>
      <c r="G186" s="48">
        <f t="shared" ca="1" si="374"/>
        <v>4</v>
      </c>
      <c r="H186" s="48">
        <f t="shared" ca="1" si="374"/>
        <v>1</v>
      </c>
      <c r="I186" s="48">
        <f t="shared" ca="1" si="374"/>
        <v>0</v>
      </c>
      <c r="J186" s="48">
        <f t="shared" ca="1" si="374"/>
        <v>0</v>
      </c>
      <c r="K186" s="48">
        <f t="shared" ca="1" si="374"/>
        <v>0</v>
      </c>
      <c r="L186" s="48">
        <f t="shared" ca="1" si="374"/>
        <v>0</v>
      </c>
      <c r="M186" s="48">
        <f t="shared" ca="1" si="374"/>
        <v>0</v>
      </c>
      <c r="N186" s="48">
        <f t="shared" ca="1" si="374"/>
        <v>0</v>
      </c>
      <c r="O186" s="48">
        <f t="shared" ca="1" si="374"/>
        <v>0</v>
      </c>
      <c r="P186" s="48">
        <f t="shared" ca="1" si="374"/>
        <v>0</v>
      </c>
      <c r="Q186" s="48">
        <f t="shared" ca="1" si="374"/>
        <v>0</v>
      </c>
      <c r="R186" s="48">
        <f t="shared" ca="1" si="374"/>
        <v>0</v>
      </c>
      <c r="S186" s="48">
        <f t="shared" ca="1" si="374"/>
        <v>0</v>
      </c>
      <c r="T186" s="48">
        <f t="shared" ca="1" si="374"/>
        <v>0</v>
      </c>
      <c r="U186" s="48">
        <f t="shared" ca="1" si="374"/>
        <v>0</v>
      </c>
      <c r="V186" s="48">
        <f t="shared" ca="1" si="374"/>
        <v>0</v>
      </c>
      <c r="W186" s="48">
        <f t="shared" ca="1" si="374"/>
        <v>0</v>
      </c>
      <c r="X186" s="48">
        <f t="shared" ca="1" si="374"/>
        <v>0</v>
      </c>
      <c r="Y186" s="48">
        <f t="shared" ca="1" si="374"/>
        <v>0</v>
      </c>
      <c r="Z186" s="48">
        <f t="shared" ca="1" si="374"/>
        <v>0</v>
      </c>
      <c r="AA186" s="48">
        <f t="shared" ca="1" si="374"/>
        <v>0</v>
      </c>
      <c r="AB186" s="48">
        <f t="shared" ca="1" si="374"/>
        <v>0</v>
      </c>
      <c r="AC186" s="48">
        <f t="shared" ca="1" si="374"/>
        <v>0</v>
      </c>
      <c r="AD186" s="48">
        <f t="shared" ca="1" si="374"/>
        <v>0</v>
      </c>
      <c r="AE186" s="48">
        <f t="shared" ca="1" si="374"/>
        <v>0</v>
      </c>
      <c r="AF186" s="48">
        <f t="shared" ca="1" si="374"/>
        <v>0</v>
      </c>
      <c r="AG186" s="48">
        <f t="shared" ca="1" si="374"/>
        <v>0</v>
      </c>
      <c r="AH186" s="48">
        <f t="shared" ca="1" si="374"/>
        <v>0</v>
      </c>
      <c r="AI186" s="48">
        <f t="shared" ca="1" si="374"/>
        <v>0</v>
      </c>
      <c r="AJ186" s="48">
        <f t="shared" ca="1" si="374"/>
        <v>0</v>
      </c>
      <c r="AK186" s="48">
        <f t="shared" ref="AK186:BD186" ca="1" si="375">MAX(0,AJ186-(IF(SamplesOrEstimateFlag = "Data", INDEX(Samples,RANDBETWEEN(1, TotalCount), 0), RANDBETWEEN(ThroughputLowEstimate,ThroughputHighEstimate))))</f>
        <v>0</v>
      </c>
      <c r="AL186" s="48">
        <f t="shared" ca="1" si="375"/>
        <v>0</v>
      </c>
      <c r="AM186" s="48">
        <f t="shared" ca="1" si="375"/>
        <v>0</v>
      </c>
      <c r="AN186" s="48">
        <f t="shared" ca="1" si="375"/>
        <v>0</v>
      </c>
      <c r="AO186" s="48">
        <f t="shared" ca="1" si="375"/>
        <v>0</v>
      </c>
      <c r="AP186" s="48">
        <f t="shared" ca="1" si="375"/>
        <v>0</v>
      </c>
      <c r="AQ186" s="48">
        <f t="shared" ca="1" si="375"/>
        <v>0</v>
      </c>
      <c r="AR186" s="48">
        <f t="shared" ca="1" si="375"/>
        <v>0</v>
      </c>
      <c r="AS186" s="48">
        <f t="shared" ca="1" si="375"/>
        <v>0</v>
      </c>
      <c r="AT186" s="48">
        <f t="shared" ca="1" si="375"/>
        <v>0</v>
      </c>
      <c r="AU186" s="48">
        <f t="shared" ca="1" si="375"/>
        <v>0</v>
      </c>
      <c r="AV186" s="48">
        <f t="shared" ca="1" si="375"/>
        <v>0</v>
      </c>
      <c r="AW186" s="48">
        <f t="shared" ca="1" si="375"/>
        <v>0</v>
      </c>
      <c r="AX186" s="48">
        <f t="shared" ca="1" si="375"/>
        <v>0</v>
      </c>
      <c r="AY186" s="48">
        <f t="shared" ca="1" si="375"/>
        <v>0</v>
      </c>
      <c r="AZ186" s="48">
        <f t="shared" ca="1" si="375"/>
        <v>0</v>
      </c>
      <c r="BA186" s="48">
        <f t="shared" ca="1" si="375"/>
        <v>0</v>
      </c>
      <c r="BB186" s="48">
        <f t="shared" ca="1" si="375"/>
        <v>0</v>
      </c>
      <c r="BC186" s="48">
        <f t="shared" ca="1" si="375"/>
        <v>0</v>
      </c>
      <c r="BD186" s="48">
        <f t="shared" ca="1" si="375"/>
        <v>0</v>
      </c>
    </row>
    <row r="187" spans="1:56" x14ac:dyDescent="0.25">
      <c r="A187">
        <v>185</v>
      </c>
      <c r="B187" s="69">
        <f t="shared" ca="1" si="265"/>
        <v>8</v>
      </c>
      <c r="C187" s="70">
        <f t="shared" ca="1" si="262"/>
        <v>42861</v>
      </c>
      <c r="D1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7" s="48">
        <f t="shared" ref="E187:AJ187" ca="1" si="376">MAX(0,D187-(IF(SamplesOrEstimateFlag = "Data", INDEX(Samples,RANDBETWEEN(1, TotalCount), 0), RANDBETWEEN(ThroughputLowEstimate,ThroughputHighEstimate))))</f>
        <v>11</v>
      </c>
      <c r="F187" s="48">
        <f t="shared" ca="1" si="376"/>
        <v>11</v>
      </c>
      <c r="G187" s="48">
        <f t="shared" ca="1" si="376"/>
        <v>8</v>
      </c>
      <c r="H187" s="48">
        <f t="shared" ca="1" si="376"/>
        <v>5</v>
      </c>
      <c r="I187" s="48">
        <f t="shared" ca="1" si="376"/>
        <v>3</v>
      </c>
      <c r="J187" s="48">
        <f t="shared" ca="1" si="376"/>
        <v>3</v>
      </c>
      <c r="K187" s="48">
        <f t="shared" ca="1" si="376"/>
        <v>1</v>
      </c>
      <c r="L187" s="48">
        <f t="shared" ca="1" si="376"/>
        <v>0</v>
      </c>
      <c r="M187" s="48">
        <f t="shared" ca="1" si="376"/>
        <v>0</v>
      </c>
      <c r="N187" s="48">
        <f t="shared" ca="1" si="376"/>
        <v>0</v>
      </c>
      <c r="O187" s="48">
        <f t="shared" ca="1" si="376"/>
        <v>0</v>
      </c>
      <c r="P187" s="48">
        <f t="shared" ca="1" si="376"/>
        <v>0</v>
      </c>
      <c r="Q187" s="48">
        <f t="shared" ca="1" si="376"/>
        <v>0</v>
      </c>
      <c r="R187" s="48">
        <f t="shared" ca="1" si="376"/>
        <v>0</v>
      </c>
      <c r="S187" s="48">
        <f t="shared" ca="1" si="376"/>
        <v>0</v>
      </c>
      <c r="T187" s="48">
        <f t="shared" ca="1" si="376"/>
        <v>0</v>
      </c>
      <c r="U187" s="48">
        <f t="shared" ca="1" si="376"/>
        <v>0</v>
      </c>
      <c r="V187" s="48">
        <f t="shared" ca="1" si="376"/>
        <v>0</v>
      </c>
      <c r="W187" s="48">
        <f t="shared" ca="1" si="376"/>
        <v>0</v>
      </c>
      <c r="X187" s="48">
        <f t="shared" ca="1" si="376"/>
        <v>0</v>
      </c>
      <c r="Y187" s="48">
        <f t="shared" ca="1" si="376"/>
        <v>0</v>
      </c>
      <c r="Z187" s="48">
        <f t="shared" ca="1" si="376"/>
        <v>0</v>
      </c>
      <c r="AA187" s="48">
        <f t="shared" ca="1" si="376"/>
        <v>0</v>
      </c>
      <c r="AB187" s="48">
        <f t="shared" ca="1" si="376"/>
        <v>0</v>
      </c>
      <c r="AC187" s="48">
        <f t="shared" ca="1" si="376"/>
        <v>0</v>
      </c>
      <c r="AD187" s="48">
        <f t="shared" ca="1" si="376"/>
        <v>0</v>
      </c>
      <c r="AE187" s="48">
        <f t="shared" ca="1" si="376"/>
        <v>0</v>
      </c>
      <c r="AF187" s="48">
        <f t="shared" ca="1" si="376"/>
        <v>0</v>
      </c>
      <c r="AG187" s="48">
        <f t="shared" ca="1" si="376"/>
        <v>0</v>
      </c>
      <c r="AH187" s="48">
        <f t="shared" ca="1" si="376"/>
        <v>0</v>
      </c>
      <c r="AI187" s="48">
        <f t="shared" ca="1" si="376"/>
        <v>0</v>
      </c>
      <c r="AJ187" s="48">
        <f t="shared" ca="1" si="376"/>
        <v>0</v>
      </c>
      <c r="AK187" s="48">
        <f t="shared" ref="AK187:BD187" ca="1" si="377">MAX(0,AJ187-(IF(SamplesOrEstimateFlag = "Data", INDEX(Samples,RANDBETWEEN(1, TotalCount), 0), RANDBETWEEN(ThroughputLowEstimate,ThroughputHighEstimate))))</f>
        <v>0</v>
      </c>
      <c r="AL187" s="48">
        <f t="shared" ca="1" si="377"/>
        <v>0</v>
      </c>
      <c r="AM187" s="48">
        <f t="shared" ca="1" si="377"/>
        <v>0</v>
      </c>
      <c r="AN187" s="48">
        <f t="shared" ca="1" si="377"/>
        <v>0</v>
      </c>
      <c r="AO187" s="48">
        <f t="shared" ca="1" si="377"/>
        <v>0</v>
      </c>
      <c r="AP187" s="48">
        <f t="shared" ca="1" si="377"/>
        <v>0</v>
      </c>
      <c r="AQ187" s="48">
        <f t="shared" ca="1" si="377"/>
        <v>0</v>
      </c>
      <c r="AR187" s="48">
        <f t="shared" ca="1" si="377"/>
        <v>0</v>
      </c>
      <c r="AS187" s="48">
        <f t="shared" ca="1" si="377"/>
        <v>0</v>
      </c>
      <c r="AT187" s="48">
        <f t="shared" ca="1" si="377"/>
        <v>0</v>
      </c>
      <c r="AU187" s="48">
        <f t="shared" ca="1" si="377"/>
        <v>0</v>
      </c>
      <c r="AV187" s="48">
        <f t="shared" ca="1" si="377"/>
        <v>0</v>
      </c>
      <c r="AW187" s="48">
        <f t="shared" ca="1" si="377"/>
        <v>0</v>
      </c>
      <c r="AX187" s="48">
        <f t="shared" ca="1" si="377"/>
        <v>0</v>
      </c>
      <c r="AY187" s="48">
        <f t="shared" ca="1" si="377"/>
        <v>0</v>
      </c>
      <c r="AZ187" s="48">
        <f t="shared" ca="1" si="377"/>
        <v>0</v>
      </c>
      <c r="BA187" s="48">
        <f t="shared" ca="1" si="377"/>
        <v>0</v>
      </c>
      <c r="BB187" s="48">
        <f t="shared" ca="1" si="377"/>
        <v>0</v>
      </c>
      <c r="BC187" s="48">
        <f t="shared" ca="1" si="377"/>
        <v>0</v>
      </c>
      <c r="BD187" s="48">
        <f t="shared" ca="1" si="377"/>
        <v>0</v>
      </c>
    </row>
    <row r="188" spans="1:56" x14ac:dyDescent="0.25">
      <c r="A188">
        <v>186</v>
      </c>
      <c r="B188" s="69">
        <f t="shared" ca="1" si="265"/>
        <v>12</v>
      </c>
      <c r="C188" s="70">
        <f t="shared" ca="1" si="262"/>
        <v>42889</v>
      </c>
      <c r="D1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8" s="48">
        <f t="shared" ref="E188:AJ188" ca="1" si="378">MAX(0,D188-(IF(SamplesOrEstimateFlag = "Data", INDEX(Samples,RANDBETWEEN(1, TotalCount), 0), RANDBETWEEN(ThroughputLowEstimate,ThroughputHighEstimate))))</f>
        <v>15</v>
      </c>
      <c r="F188" s="48">
        <f t="shared" ca="1" si="378"/>
        <v>13</v>
      </c>
      <c r="G188" s="48">
        <f t="shared" ca="1" si="378"/>
        <v>13</v>
      </c>
      <c r="H188" s="48">
        <f t="shared" ca="1" si="378"/>
        <v>10</v>
      </c>
      <c r="I188" s="48">
        <f t="shared" ca="1" si="378"/>
        <v>8</v>
      </c>
      <c r="J188" s="48">
        <f t="shared" ca="1" si="378"/>
        <v>8</v>
      </c>
      <c r="K188" s="48">
        <f t="shared" ca="1" si="378"/>
        <v>5</v>
      </c>
      <c r="L188" s="48">
        <f t="shared" ca="1" si="378"/>
        <v>3</v>
      </c>
      <c r="M188" s="48">
        <f t="shared" ca="1" si="378"/>
        <v>3</v>
      </c>
      <c r="N188" s="48">
        <f t="shared" ca="1" si="378"/>
        <v>3</v>
      </c>
      <c r="O188" s="48">
        <f t="shared" ca="1" si="378"/>
        <v>3</v>
      </c>
      <c r="P188" s="48">
        <f t="shared" ca="1" si="378"/>
        <v>0</v>
      </c>
      <c r="Q188" s="48">
        <f t="shared" ca="1" si="378"/>
        <v>0</v>
      </c>
      <c r="R188" s="48">
        <f t="shared" ca="1" si="378"/>
        <v>0</v>
      </c>
      <c r="S188" s="48">
        <f t="shared" ca="1" si="378"/>
        <v>0</v>
      </c>
      <c r="T188" s="48">
        <f t="shared" ca="1" si="378"/>
        <v>0</v>
      </c>
      <c r="U188" s="48">
        <f t="shared" ca="1" si="378"/>
        <v>0</v>
      </c>
      <c r="V188" s="48">
        <f t="shared" ca="1" si="378"/>
        <v>0</v>
      </c>
      <c r="W188" s="48">
        <f t="shared" ca="1" si="378"/>
        <v>0</v>
      </c>
      <c r="X188" s="48">
        <f t="shared" ca="1" si="378"/>
        <v>0</v>
      </c>
      <c r="Y188" s="48">
        <f t="shared" ca="1" si="378"/>
        <v>0</v>
      </c>
      <c r="Z188" s="48">
        <f t="shared" ca="1" si="378"/>
        <v>0</v>
      </c>
      <c r="AA188" s="48">
        <f t="shared" ca="1" si="378"/>
        <v>0</v>
      </c>
      <c r="AB188" s="48">
        <f t="shared" ca="1" si="378"/>
        <v>0</v>
      </c>
      <c r="AC188" s="48">
        <f t="shared" ca="1" si="378"/>
        <v>0</v>
      </c>
      <c r="AD188" s="48">
        <f t="shared" ca="1" si="378"/>
        <v>0</v>
      </c>
      <c r="AE188" s="48">
        <f t="shared" ca="1" si="378"/>
        <v>0</v>
      </c>
      <c r="AF188" s="48">
        <f t="shared" ca="1" si="378"/>
        <v>0</v>
      </c>
      <c r="AG188" s="48">
        <f t="shared" ca="1" si="378"/>
        <v>0</v>
      </c>
      <c r="AH188" s="48">
        <f t="shared" ca="1" si="378"/>
        <v>0</v>
      </c>
      <c r="AI188" s="48">
        <f t="shared" ca="1" si="378"/>
        <v>0</v>
      </c>
      <c r="AJ188" s="48">
        <f t="shared" ca="1" si="378"/>
        <v>0</v>
      </c>
      <c r="AK188" s="48">
        <f t="shared" ref="AK188:BD188" ca="1" si="379">MAX(0,AJ188-(IF(SamplesOrEstimateFlag = "Data", INDEX(Samples,RANDBETWEEN(1, TotalCount), 0), RANDBETWEEN(ThroughputLowEstimate,ThroughputHighEstimate))))</f>
        <v>0</v>
      </c>
      <c r="AL188" s="48">
        <f t="shared" ca="1" si="379"/>
        <v>0</v>
      </c>
      <c r="AM188" s="48">
        <f t="shared" ca="1" si="379"/>
        <v>0</v>
      </c>
      <c r="AN188" s="48">
        <f t="shared" ca="1" si="379"/>
        <v>0</v>
      </c>
      <c r="AO188" s="48">
        <f t="shared" ca="1" si="379"/>
        <v>0</v>
      </c>
      <c r="AP188" s="48">
        <f t="shared" ca="1" si="379"/>
        <v>0</v>
      </c>
      <c r="AQ188" s="48">
        <f t="shared" ca="1" si="379"/>
        <v>0</v>
      </c>
      <c r="AR188" s="48">
        <f t="shared" ca="1" si="379"/>
        <v>0</v>
      </c>
      <c r="AS188" s="48">
        <f t="shared" ca="1" si="379"/>
        <v>0</v>
      </c>
      <c r="AT188" s="48">
        <f t="shared" ca="1" si="379"/>
        <v>0</v>
      </c>
      <c r="AU188" s="48">
        <f t="shared" ca="1" si="379"/>
        <v>0</v>
      </c>
      <c r="AV188" s="48">
        <f t="shared" ca="1" si="379"/>
        <v>0</v>
      </c>
      <c r="AW188" s="48">
        <f t="shared" ca="1" si="379"/>
        <v>0</v>
      </c>
      <c r="AX188" s="48">
        <f t="shared" ca="1" si="379"/>
        <v>0</v>
      </c>
      <c r="AY188" s="48">
        <f t="shared" ca="1" si="379"/>
        <v>0</v>
      </c>
      <c r="AZ188" s="48">
        <f t="shared" ca="1" si="379"/>
        <v>0</v>
      </c>
      <c r="BA188" s="48">
        <f t="shared" ca="1" si="379"/>
        <v>0</v>
      </c>
      <c r="BB188" s="48">
        <f t="shared" ca="1" si="379"/>
        <v>0</v>
      </c>
      <c r="BC188" s="48">
        <f t="shared" ca="1" si="379"/>
        <v>0</v>
      </c>
      <c r="BD188" s="48">
        <f t="shared" ca="1" si="379"/>
        <v>0</v>
      </c>
    </row>
    <row r="189" spans="1:56" x14ac:dyDescent="0.25">
      <c r="A189">
        <v>187</v>
      </c>
      <c r="B189" s="69">
        <f t="shared" ca="1" si="265"/>
        <v>9</v>
      </c>
      <c r="C189" s="70">
        <f t="shared" ca="1" si="262"/>
        <v>42868</v>
      </c>
      <c r="D1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9" s="48">
        <f t="shared" ref="E189:AJ189" ca="1" si="380">MAX(0,D189-(IF(SamplesOrEstimateFlag = "Data", INDEX(Samples,RANDBETWEEN(1, TotalCount), 0), RANDBETWEEN(ThroughputLowEstimate,ThroughputHighEstimate))))</f>
        <v>13</v>
      </c>
      <c r="F189" s="48">
        <f t="shared" ca="1" si="380"/>
        <v>11</v>
      </c>
      <c r="G189" s="48">
        <f t="shared" ca="1" si="380"/>
        <v>9</v>
      </c>
      <c r="H189" s="48">
        <f t="shared" ca="1" si="380"/>
        <v>9</v>
      </c>
      <c r="I189" s="48">
        <f t="shared" ca="1" si="380"/>
        <v>6</v>
      </c>
      <c r="J189" s="48">
        <f t="shared" ca="1" si="380"/>
        <v>4</v>
      </c>
      <c r="K189" s="48">
        <f t="shared" ca="1" si="380"/>
        <v>2</v>
      </c>
      <c r="L189" s="48">
        <f t="shared" ca="1" si="380"/>
        <v>2</v>
      </c>
      <c r="M189" s="48">
        <f t="shared" ca="1" si="380"/>
        <v>0</v>
      </c>
      <c r="N189" s="48">
        <f t="shared" ca="1" si="380"/>
        <v>0</v>
      </c>
      <c r="O189" s="48">
        <f t="shared" ca="1" si="380"/>
        <v>0</v>
      </c>
      <c r="P189" s="48">
        <f t="shared" ca="1" si="380"/>
        <v>0</v>
      </c>
      <c r="Q189" s="48">
        <f t="shared" ca="1" si="380"/>
        <v>0</v>
      </c>
      <c r="R189" s="48">
        <f t="shared" ca="1" si="380"/>
        <v>0</v>
      </c>
      <c r="S189" s="48">
        <f t="shared" ca="1" si="380"/>
        <v>0</v>
      </c>
      <c r="T189" s="48">
        <f t="shared" ca="1" si="380"/>
        <v>0</v>
      </c>
      <c r="U189" s="48">
        <f t="shared" ca="1" si="380"/>
        <v>0</v>
      </c>
      <c r="V189" s="48">
        <f t="shared" ca="1" si="380"/>
        <v>0</v>
      </c>
      <c r="W189" s="48">
        <f t="shared" ca="1" si="380"/>
        <v>0</v>
      </c>
      <c r="X189" s="48">
        <f t="shared" ca="1" si="380"/>
        <v>0</v>
      </c>
      <c r="Y189" s="48">
        <f t="shared" ca="1" si="380"/>
        <v>0</v>
      </c>
      <c r="Z189" s="48">
        <f t="shared" ca="1" si="380"/>
        <v>0</v>
      </c>
      <c r="AA189" s="48">
        <f t="shared" ca="1" si="380"/>
        <v>0</v>
      </c>
      <c r="AB189" s="48">
        <f t="shared" ca="1" si="380"/>
        <v>0</v>
      </c>
      <c r="AC189" s="48">
        <f t="shared" ca="1" si="380"/>
        <v>0</v>
      </c>
      <c r="AD189" s="48">
        <f t="shared" ca="1" si="380"/>
        <v>0</v>
      </c>
      <c r="AE189" s="48">
        <f t="shared" ca="1" si="380"/>
        <v>0</v>
      </c>
      <c r="AF189" s="48">
        <f t="shared" ca="1" si="380"/>
        <v>0</v>
      </c>
      <c r="AG189" s="48">
        <f t="shared" ca="1" si="380"/>
        <v>0</v>
      </c>
      <c r="AH189" s="48">
        <f t="shared" ca="1" si="380"/>
        <v>0</v>
      </c>
      <c r="AI189" s="48">
        <f t="shared" ca="1" si="380"/>
        <v>0</v>
      </c>
      <c r="AJ189" s="48">
        <f t="shared" ca="1" si="380"/>
        <v>0</v>
      </c>
      <c r="AK189" s="48">
        <f t="shared" ref="AK189:BD189" ca="1" si="381">MAX(0,AJ189-(IF(SamplesOrEstimateFlag = "Data", INDEX(Samples,RANDBETWEEN(1, TotalCount), 0), RANDBETWEEN(ThroughputLowEstimate,ThroughputHighEstimate))))</f>
        <v>0</v>
      </c>
      <c r="AL189" s="48">
        <f t="shared" ca="1" si="381"/>
        <v>0</v>
      </c>
      <c r="AM189" s="48">
        <f t="shared" ca="1" si="381"/>
        <v>0</v>
      </c>
      <c r="AN189" s="48">
        <f t="shared" ca="1" si="381"/>
        <v>0</v>
      </c>
      <c r="AO189" s="48">
        <f t="shared" ca="1" si="381"/>
        <v>0</v>
      </c>
      <c r="AP189" s="48">
        <f t="shared" ca="1" si="381"/>
        <v>0</v>
      </c>
      <c r="AQ189" s="48">
        <f t="shared" ca="1" si="381"/>
        <v>0</v>
      </c>
      <c r="AR189" s="48">
        <f t="shared" ca="1" si="381"/>
        <v>0</v>
      </c>
      <c r="AS189" s="48">
        <f t="shared" ca="1" si="381"/>
        <v>0</v>
      </c>
      <c r="AT189" s="48">
        <f t="shared" ca="1" si="381"/>
        <v>0</v>
      </c>
      <c r="AU189" s="48">
        <f t="shared" ca="1" si="381"/>
        <v>0</v>
      </c>
      <c r="AV189" s="48">
        <f t="shared" ca="1" si="381"/>
        <v>0</v>
      </c>
      <c r="AW189" s="48">
        <f t="shared" ca="1" si="381"/>
        <v>0</v>
      </c>
      <c r="AX189" s="48">
        <f t="shared" ca="1" si="381"/>
        <v>0</v>
      </c>
      <c r="AY189" s="48">
        <f t="shared" ca="1" si="381"/>
        <v>0</v>
      </c>
      <c r="AZ189" s="48">
        <f t="shared" ca="1" si="381"/>
        <v>0</v>
      </c>
      <c r="BA189" s="48">
        <f t="shared" ca="1" si="381"/>
        <v>0</v>
      </c>
      <c r="BB189" s="48">
        <f t="shared" ca="1" si="381"/>
        <v>0</v>
      </c>
      <c r="BC189" s="48">
        <f t="shared" ca="1" si="381"/>
        <v>0</v>
      </c>
      <c r="BD189" s="48">
        <f t="shared" ca="1" si="381"/>
        <v>0</v>
      </c>
    </row>
    <row r="190" spans="1:56" x14ac:dyDescent="0.25">
      <c r="A190">
        <v>188</v>
      </c>
      <c r="B190" s="69">
        <f t="shared" ca="1" si="265"/>
        <v>7</v>
      </c>
      <c r="C190" s="70">
        <f t="shared" ca="1" si="262"/>
        <v>42854</v>
      </c>
      <c r="D1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0" s="48">
        <f t="shared" ref="E190:AJ190" ca="1" si="382">MAX(0,D190-(IF(SamplesOrEstimateFlag = "Data", INDEX(Samples,RANDBETWEEN(1, TotalCount), 0), RANDBETWEEN(ThroughputLowEstimate,ThroughputHighEstimate))))</f>
        <v>9</v>
      </c>
      <c r="F190" s="48">
        <f t="shared" ca="1" si="382"/>
        <v>6</v>
      </c>
      <c r="G190" s="48">
        <f t="shared" ca="1" si="382"/>
        <v>3</v>
      </c>
      <c r="H190" s="48">
        <f t="shared" ca="1" si="382"/>
        <v>3</v>
      </c>
      <c r="I190" s="48">
        <f t="shared" ca="1" si="382"/>
        <v>3</v>
      </c>
      <c r="J190" s="48">
        <f t="shared" ca="1" si="382"/>
        <v>1</v>
      </c>
      <c r="K190" s="48">
        <f t="shared" ca="1" si="382"/>
        <v>0</v>
      </c>
      <c r="L190" s="48">
        <f t="shared" ca="1" si="382"/>
        <v>0</v>
      </c>
      <c r="M190" s="48">
        <f t="shared" ca="1" si="382"/>
        <v>0</v>
      </c>
      <c r="N190" s="48">
        <f t="shared" ca="1" si="382"/>
        <v>0</v>
      </c>
      <c r="O190" s="48">
        <f t="shared" ca="1" si="382"/>
        <v>0</v>
      </c>
      <c r="P190" s="48">
        <f t="shared" ca="1" si="382"/>
        <v>0</v>
      </c>
      <c r="Q190" s="48">
        <f t="shared" ca="1" si="382"/>
        <v>0</v>
      </c>
      <c r="R190" s="48">
        <f t="shared" ca="1" si="382"/>
        <v>0</v>
      </c>
      <c r="S190" s="48">
        <f t="shared" ca="1" si="382"/>
        <v>0</v>
      </c>
      <c r="T190" s="48">
        <f t="shared" ca="1" si="382"/>
        <v>0</v>
      </c>
      <c r="U190" s="48">
        <f t="shared" ca="1" si="382"/>
        <v>0</v>
      </c>
      <c r="V190" s="48">
        <f t="shared" ca="1" si="382"/>
        <v>0</v>
      </c>
      <c r="W190" s="48">
        <f t="shared" ca="1" si="382"/>
        <v>0</v>
      </c>
      <c r="X190" s="48">
        <f t="shared" ca="1" si="382"/>
        <v>0</v>
      </c>
      <c r="Y190" s="48">
        <f t="shared" ca="1" si="382"/>
        <v>0</v>
      </c>
      <c r="Z190" s="48">
        <f t="shared" ca="1" si="382"/>
        <v>0</v>
      </c>
      <c r="AA190" s="48">
        <f t="shared" ca="1" si="382"/>
        <v>0</v>
      </c>
      <c r="AB190" s="48">
        <f t="shared" ca="1" si="382"/>
        <v>0</v>
      </c>
      <c r="AC190" s="48">
        <f t="shared" ca="1" si="382"/>
        <v>0</v>
      </c>
      <c r="AD190" s="48">
        <f t="shared" ca="1" si="382"/>
        <v>0</v>
      </c>
      <c r="AE190" s="48">
        <f t="shared" ca="1" si="382"/>
        <v>0</v>
      </c>
      <c r="AF190" s="48">
        <f t="shared" ca="1" si="382"/>
        <v>0</v>
      </c>
      <c r="AG190" s="48">
        <f t="shared" ca="1" si="382"/>
        <v>0</v>
      </c>
      <c r="AH190" s="48">
        <f t="shared" ca="1" si="382"/>
        <v>0</v>
      </c>
      <c r="AI190" s="48">
        <f t="shared" ca="1" si="382"/>
        <v>0</v>
      </c>
      <c r="AJ190" s="48">
        <f t="shared" ca="1" si="382"/>
        <v>0</v>
      </c>
      <c r="AK190" s="48">
        <f t="shared" ref="AK190:BD190" ca="1" si="383">MAX(0,AJ190-(IF(SamplesOrEstimateFlag = "Data", INDEX(Samples,RANDBETWEEN(1, TotalCount), 0), RANDBETWEEN(ThroughputLowEstimate,ThroughputHighEstimate))))</f>
        <v>0</v>
      </c>
      <c r="AL190" s="48">
        <f t="shared" ca="1" si="383"/>
        <v>0</v>
      </c>
      <c r="AM190" s="48">
        <f t="shared" ca="1" si="383"/>
        <v>0</v>
      </c>
      <c r="AN190" s="48">
        <f t="shared" ca="1" si="383"/>
        <v>0</v>
      </c>
      <c r="AO190" s="48">
        <f t="shared" ca="1" si="383"/>
        <v>0</v>
      </c>
      <c r="AP190" s="48">
        <f t="shared" ca="1" si="383"/>
        <v>0</v>
      </c>
      <c r="AQ190" s="48">
        <f t="shared" ca="1" si="383"/>
        <v>0</v>
      </c>
      <c r="AR190" s="48">
        <f t="shared" ca="1" si="383"/>
        <v>0</v>
      </c>
      <c r="AS190" s="48">
        <f t="shared" ca="1" si="383"/>
        <v>0</v>
      </c>
      <c r="AT190" s="48">
        <f t="shared" ca="1" si="383"/>
        <v>0</v>
      </c>
      <c r="AU190" s="48">
        <f t="shared" ca="1" si="383"/>
        <v>0</v>
      </c>
      <c r="AV190" s="48">
        <f t="shared" ca="1" si="383"/>
        <v>0</v>
      </c>
      <c r="AW190" s="48">
        <f t="shared" ca="1" si="383"/>
        <v>0</v>
      </c>
      <c r="AX190" s="48">
        <f t="shared" ca="1" si="383"/>
        <v>0</v>
      </c>
      <c r="AY190" s="48">
        <f t="shared" ca="1" si="383"/>
        <v>0</v>
      </c>
      <c r="AZ190" s="48">
        <f t="shared" ca="1" si="383"/>
        <v>0</v>
      </c>
      <c r="BA190" s="48">
        <f t="shared" ca="1" si="383"/>
        <v>0</v>
      </c>
      <c r="BB190" s="48">
        <f t="shared" ca="1" si="383"/>
        <v>0</v>
      </c>
      <c r="BC190" s="48">
        <f t="shared" ca="1" si="383"/>
        <v>0</v>
      </c>
      <c r="BD190" s="48">
        <f t="shared" ca="1" si="383"/>
        <v>0</v>
      </c>
    </row>
    <row r="191" spans="1:56" x14ac:dyDescent="0.25">
      <c r="A191">
        <v>189</v>
      </c>
      <c r="B191" s="69">
        <f t="shared" ca="1" si="265"/>
        <v>10</v>
      </c>
      <c r="C191" s="70">
        <f t="shared" ca="1" si="262"/>
        <v>42875</v>
      </c>
      <c r="D1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1" s="48">
        <f t="shared" ref="E191:AJ191" ca="1" si="384">MAX(0,D191-(IF(SamplesOrEstimateFlag = "Data", INDEX(Samples,RANDBETWEEN(1, TotalCount), 0), RANDBETWEEN(ThroughputLowEstimate,ThroughputHighEstimate))))</f>
        <v>10</v>
      </c>
      <c r="F191" s="48">
        <f t="shared" ca="1" si="384"/>
        <v>7</v>
      </c>
      <c r="G191" s="48">
        <f t="shared" ca="1" si="384"/>
        <v>4</v>
      </c>
      <c r="H191" s="48">
        <f t="shared" ca="1" si="384"/>
        <v>4</v>
      </c>
      <c r="I191" s="48">
        <f t="shared" ca="1" si="384"/>
        <v>4</v>
      </c>
      <c r="J191" s="48">
        <f t="shared" ca="1" si="384"/>
        <v>4</v>
      </c>
      <c r="K191" s="48">
        <f t="shared" ca="1" si="384"/>
        <v>4</v>
      </c>
      <c r="L191" s="48">
        <f t="shared" ca="1" si="384"/>
        <v>4</v>
      </c>
      <c r="M191" s="48">
        <f t="shared" ca="1" si="384"/>
        <v>2</v>
      </c>
      <c r="N191" s="48">
        <f t="shared" ca="1" si="384"/>
        <v>0</v>
      </c>
      <c r="O191" s="48">
        <f t="shared" ca="1" si="384"/>
        <v>0</v>
      </c>
      <c r="P191" s="48">
        <f t="shared" ca="1" si="384"/>
        <v>0</v>
      </c>
      <c r="Q191" s="48">
        <f t="shared" ca="1" si="384"/>
        <v>0</v>
      </c>
      <c r="R191" s="48">
        <f t="shared" ca="1" si="384"/>
        <v>0</v>
      </c>
      <c r="S191" s="48">
        <f t="shared" ca="1" si="384"/>
        <v>0</v>
      </c>
      <c r="T191" s="48">
        <f t="shared" ca="1" si="384"/>
        <v>0</v>
      </c>
      <c r="U191" s="48">
        <f t="shared" ca="1" si="384"/>
        <v>0</v>
      </c>
      <c r="V191" s="48">
        <f t="shared" ca="1" si="384"/>
        <v>0</v>
      </c>
      <c r="W191" s="48">
        <f t="shared" ca="1" si="384"/>
        <v>0</v>
      </c>
      <c r="X191" s="48">
        <f t="shared" ca="1" si="384"/>
        <v>0</v>
      </c>
      <c r="Y191" s="48">
        <f t="shared" ca="1" si="384"/>
        <v>0</v>
      </c>
      <c r="Z191" s="48">
        <f t="shared" ca="1" si="384"/>
        <v>0</v>
      </c>
      <c r="AA191" s="48">
        <f t="shared" ca="1" si="384"/>
        <v>0</v>
      </c>
      <c r="AB191" s="48">
        <f t="shared" ca="1" si="384"/>
        <v>0</v>
      </c>
      <c r="AC191" s="48">
        <f t="shared" ca="1" si="384"/>
        <v>0</v>
      </c>
      <c r="AD191" s="48">
        <f t="shared" ca="1" si="384"/>
        <v>0</v>
      </c>
      <c r="AE191" s="48">
        <f t="shared" ca="1" si="384"/>
        <v>0</v>
      </c>
      <c r="AF191" s="48">
        <f t="shared" ca="1" si="384"/>
        <v>0</v>
      </c>
      <c r="AG191" s="48">
        <f t="shared" ca="1" si="384"/>
        <v>0</v>
      </c>
      <c r="AH191" s="48">
        <f t="shared" ca="1" si="384"/>
        <v>0</v>
      </c>
      <c r="AI191" s="48">
        <f t="shared" ca="1" si="384"/>
        <v>0</v>
      </c>
      <c r="AJ191" s="48">
        <f t="shared" ca="1" si="384"/>
        <v>0</v>
      </c>
      <c r="AK191" s="48">
        <f t="shared" ref="AK191:BD191" ca="1" si="385">MAX(0,AJ191-(IF(SamplesOrEstimateFlag = "Data", INDEX(Samples,RANDBETWEEN(1, TotalCount), 0), RANDBETWEEN(ThroughputLowEstimate,ThroughputHighEstimate))))</f>
        <v>0</v>
      </c>
      <c r="AL191" s="48">
        <f t="shared" ca="1" si="385"/>
        <v>0</v>
      </c>
      <c r="AM191" s="48">
        <f t="shared" ca="1" si="385"/>
        <v>0</v>
      </c>
      <c r="AN191" s="48">
        <f t="shared" ca="1" si="385"/>
        <v>0</v>
      </c>
      <c r="AO191" s="48">
        <f t="shared" ca="1" si="385"/>
        <v>0</v>
      </c>
      <c r="AP191" s="48">
        <f t="shared" ca="1" si="385"/>
        <v>0</v>
      </c>
      <c r="AQ191" s="48">
        <f t="shared" ca="1" si="385"/>
        <v>0</v>
      </c>
      <c r="AR191" s="48">
        <f t="shared" ca="1" si="385"/>
        <v>0</v>
      </c>
      <c r="AS191" s="48">
        <f t="shared" ca="1" si="385"/>
        <v>0</v>
      </c>
      <c r="AT191" s="48">
        <f t="shared" ca="1" si="385"/>
        <v>0</v>
      </c>
      <c r="AU191" s="48">
        <f t="shared" ca="1" si="385"/>
        <v>0</v>
      </c>
      <c r="AV191" s="48">
        <f t="shared" ca="1" si="385"/>
        <v>0</v>
      </c>
      <c r="AW191" s="48">
        <f t="shared" ca="1" si="385"/>
        <v>0</v>
      </c>
      <c r="AX191" s="48">
        <f t="shared" ca="1" si="385"/>
        <v>0</v>
      </c>
      <c r="AY191" s="48">
        <f t="shared" ca="1" si="385"/>
        <v>0</v>
      </c>
      <c r="AZ191" s="48">
        <f t="shared" ca="1" si="385"/>
        <v>0</v>
      </c>
      <c r="BA191" s="48">
        <f t="shared" ca="1" si="385"/>
        <v>0</v>
      </c>
      <c r="BB191" s="48">
        <f t="shared" ca="1" si="385"/>
        <v>0</v>
      </c>
      <c r="BC191" s="48">
        <f t="shared" ca="1" si="385"/>
        <v>0</v>
      </c>
      <c r="BD191" s="48">
        <f t="shared" ca="1" si="385"/>
        <v>0</v>
      </c>
    </row>
    <row r="192" spans="1:56" x14ac:dyDescent="0.25">
      <c r="A192">
        <v>190</v>
      </c>
      <c r="B192" s="69">
        <f t="shared" ca="1" si="265"/>
        <v>5</v>
      </c>
      <c r="C192" s="70">
        <f t="shared" ca="1" si="262"/>
        <v>42840</v>
      </c>
      <c r="D1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2" s="48">
        <f t="shared" ref="E192:AJ192" ca="1" si="386">MAX(0,D192-(IF(SamplesOrEstimateFlag = "Data", INDEX(Samples,RANDBETWEEN(1, TotalCount), 0), RANDBETWEEN(ThroughputLowEstimate,ThroughputHighEstimate))))</f>
        <v>7</v>
      </c>
      <c r="F192" s="48">
        <f t="shared" ca="1" si="386"/>
        <v>4</v>
      </c>
      <c r="G192" s="48">
        <f t="shared" ca="1" si="386"/>
        <v>4</v>
      </c>
      <c r="H192" s="48">
        <f t="shared" ca="1" si="386"/>
        <v>1</v>
      </c>
      <c r="I192" s="48">
        <f t="shared" ca="1" si="386"/>
        <v>0</v>
      </c>
      <c r="J192" s="48">
        <f t="shared" ca="1" si="386"/>
        <v>0</v>
      </c>
      <c r="K192" s="48">
        <f t="shared" ca="1" si="386"/>
        <v>0</v>
      </c>
      <c r="L192" s="48">
        <f t="shared" ca="1" si="386"/>
        <v>0</v>
      </c>
      <c r="M192" s="48">
        <f t="shared" ca="1" si="386"/>
        <v>0</v>
      </c>
      <c r="N192" s="48">
        <f t="shared" ca="1" si="386"/>
        <v>0</v>
      </c>
      <c r="O192" s="48">
        <f t="shared" ca="1" si="386"/>
        <v>0</v>
      </c>
      <c r="P192" s="48">
        <f t="shared" ca="1" si="386"/>
        <v>0</v>
      </c>
      <c r="Q192" s="48">
        <f t="shared" ca="1" si="386"/>
        <v>0</v>
      </c>
      <c r="R192" s="48">
        <f t="shared" ca="1" si="386"/>
        <v>0</v>
      </c>
      <c r="S192" s="48">
        <f t="shared" ca="1" si="386"/>
        <v>0</v>
      </c>
      <c r="T192" s="48">
        <f t="shared" ca="1" si="386"/>
        <v>0</v>
      </c>
      <c r="U192" s="48">
        <f t="shared" ca="1" si="386"/>
        <v>0</v>
      </c>
      <c r="V192" s="48">
        <f t="shared" ca="1" si="386"/>
        <v>0</v>
      </c>
      <c r="W192" s="48">
        <f t="shared" ca="1" si="386"/>
        <v>0</v>
      </c>
      <c r="X192" s="48">
        <f t="shared" ca="1" si="386"/>
        <v>0</v>
      </c>
      <c r="Y192" s="48">
        <f t="shared" ca="1" si="386"/>
        <v>0</v>
      </c>
      <c r="Z192" s="48">
        <f t="shared" ca="1" si="386"/>
        <v>0</v>
      </c>
      <c r="AA192" s="48">
        <f t="shared" ca="1" si="386"/>
        <v>0</v>
      </c>
      <c r="AB192" s="48">
        <f t="shared" ca="1" si="386"/>
        <v>0</v>
      </c>
      <c r="AC192" s="48">
        <f t="shared" ca="1" si="386"/>
        <v>0</v>
      </c>
      <c r="AD192" s="48">
        <f t="shared" ca="1" si="386"/>
        <v>0</v>
      </c>
      <c r="AE192" s="48">
        <f t="shared" ca="1" si="386"/>
        <v>0</v>
      </c>
      <c r="AF192" s="48">
        <f t="shared" ca="1" si="386"/>
        <v>0</v>
      </c>
      <c r="AG192" s="48">
        <f t="shared" ca="1" si="386"/>
        <v>0</v>
      </c>
      <c r="AH192" s="48">
        <f t="shared" ca="1" si="386"/>
        <v>0</v>
      </c>
      <c r="AI192" s="48">
        <f t="shared" ca="1" si="386"/>
        <v>0</v>
      </c>
      <c r="AJ192" s="48">
        <f t="shared" ca="1" si="386"/>
        <v>0</v>
      </c>
      <c r="AK192" s="48">
        <f t="shared" ref="AK192:BD192" ca="1" si="387">MAX(0,AJ192-(IF(SamplesOrEstimateFlag = "Data", INDEX(Samples,RANDBETWEEN(1, TotalCount), 0), RANDBETWEEN(ThroughputLowEstimate,ThroughputHighEstimate))))</f>
        <v>0</v>
      </c>
      <c r="AL192" s="48">
        <f t="shared" ca="1" si="387"/>
        <v>0</v>
      </c>
      <c r="AM192" s="48">
        <f t="shared" ca="1" si="387"/>
        <v>0</v>
      </c>
      <c r="AN192" s="48">
        <f t="shared" ca="1" si="387"/>
        <v>0</v>
      </c>
      <c r="AO192" s="48">
        <f t="shared" ca="1" si="387"/>
        <v>0</v>
      </c>
      <c r="AP192" s="48">
        <f t="shared" ca="1" si="387"/>
        <v>0</v>
      </c>
      <c r="AQ192" s="48">
        <f t="shared" ca="1" si="387"/>
        <v>0</v>
      </c>
      <c r="AR192" s="48">
        <f t="shared" ca="1" si="387"/>
        <v>0</v>
      </c>
      <c r="AS192" s="48">
        <f t="shared" ca="1" si="387"/>
        <v>0</v>
      </c>
      <c r="AT192" s="48">
        <f t="shared" ca="1" si="387"/>
        <v>0</v>
      </c>
      <c r="AU192" s="48">
        <f t="shared" ca="1" si="387"/>
        <v>0</v>
      </c>
      <c r="AV192" s="48">
        <f t="shared" ca="1" si="387"/>
        <v>0</v>
      </c>
      <c r="AW192" s="48">
        <f t="shared" ca="1" si="387"/>
        <v>0</v>
      </c>
      <c r="AX192" s="48">
        <f t="shared" ca="1" si="387"/>
        <v>0</v>
      </c>
      <c r="AY192" s="48">
        <f t="shared" ca="1" si="387"/>
        <v>0</v>
      </c>
      <c r="AZ192" s="48">
        <f t="shared" ca="1" si="387"/>
        <v>0</v>
      </c>
      <c r="BA192" s="48">
        <f t="shared" ca="1" si="387"/>
        <v>0</v>
      </c>
      <c r="BB192" s="48">
        <f t="shared" ca="1" si="387"/>
        <v>0</v>
      </c>
      <c r="BC192" s="48">
        <f t="shared" ca="1" si="387"/>
        <v>0</v>
      </c>
      <c r="BD192" s="48">
        <f t="shared" ca="1" si="387"/>
        <v>0</v>
      </c>
    </row>
    <row r="193" spans="1:56" x14ac:dyDescent="0.25">
      <c r="A193">
        <v>191</v>
      </c>
      <c r="B193" s="69">
        <f t="shared" ca="1" si="265"/>
        <v>7</v>
      </c>
      <c r="C193" s="70">
        <f t="shared" ca="1" si="262"/>
        <v>42854</v>
      </c>
      <c r="D1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93" s="48">
        <f t="shared" ref="E193:AJ193" ca="1" si="388">MAX(0,D193-(IF(SamplesOrEstimateFlag = "Data", INDEX(Samples,RANDBETWEEN(1, TotalCount), 0), RANDBETWEEN(ThroughputLowEstimate,ThroughputHighEstimate))))</f>
        <v>12</v>
      </c>
      <c r="F193" s="48">
        <f t="shared" ca="1" si="388"/>
        <v>10</v>
      </c>
      <c r="G193" s="48">
        <f t="shared" ca="1" si="388"/>
        <v>8</v>
      </c>
      <c r="H193" s="48">
        <f t="shared" ca="1" si="388"/>
        <v>5</v>
      </c>
      <c r="I193" s="48">
        <f t="shared" ca="1" si="388"/>
        <v>2</v>
      </c>
      <c r="J193" s="48">
        <f t="shared" ca="1" si="388"/>
        <v>2</v>
      </c>
      <c r="K193" s="48">
        <f t="shared" ca="1" si="388"/>
        <v>0</v>
      </c>
      <c r="L193" s="48">
        <f t="shared" ca="1" si="388"/>
        <v>0</v>
      </c>
      <c r="M193" s="48">
        <f t="shared" ca="1" si="388"/>
        <v>0</v>
      </c>
      <c r="N193" s="48">
        <f t="shared" ca="1" si="388"/>
        <v>0</v>
      </c>
      <c r="O193" s="48">
        <f t="shared" ca="1" si="388"/>
        <v>0</v>
      </c>
      <c r="P193" s="48">
        <f t="shared" ca="1" si="388"/>
        <v>0</v>
      </c>
      <c r="Q193" s="48">
        <f t="shared" ca="1" si="388"/>
        <v>0</v>
      </c>
      <c r="R193" s="48">
        <f t="shared" ca="1" si="388"/>
        <v>0</v>
      </c>
      <c r="S193" s="48">
        <f t="shared" ca="1" si="388"/>
        <v>0</v>
      </c>
      <c r="T193" s="48">
        <f t="shared" ca="1" si="388"/>
        <v>0</v>
      </c>
      <c r="U193" s="48">
        <f t="shared" ca="1" si="388"/>
        <v>0</v>
      </c>
      <c r="V193" s="48">
        <f t="shared" ca="1" si="388"/>
        <v>0</v>
      </c>
      <c r="W193" s="48">
        <f t="shared" ca="1" si="388"/>
        <v>0</v>
      </c>
      <c r="X193" s="48">
        <f t="shared" ca="1" si="388"/>
        <v>0</v>
      </c>
      <c r="Y193" s="48">
        <f t="shared" ca="1" si="388"/>
        <v>0</v>
      </c>
      <c r="Z193" s="48">
        <f t="shared" ca="1" si="388"/>
        <v>0</v>
      </c>
      <c r="AA193" s="48">
        <f t="shared" ca="1" si="388"/>
        <v>0</v>
      </c>
      <c r="AB193" s="48">
        <f t="shared" ca="1" si="388"/>
        <v>0</v>
      </c>
      <c r="AC193" s="48">
        <f t="shared" ca="1" si="388"/>
        <v>0</v>
      </c>
      <c r="AD193" s="48">
        <f t="shared" ca="1" si="388"/>
        <v>0</v>
      </c>
      <c r="AE193" s="48">
        <f t="shared" ca="1" si="388"/>
        <v>0</v>
      </c>
      <c r="AF193" s="48">
        <f t="shared" ca="1" si="388"/>
        <v>0</v>
      </c>
      <c r="AG193" s="48">
        <f t="shared" ca="1" si="388"/>
        <v>0</v>
      </c>
      <c r="AH193" s="48">
        <f t="shared" ca="1" si="388"/>
        <v>0</v>
      </c>
      <c r="AI193" s="48">
        <f t="shared" ca="1" si="388"/>
        <v>0</v>
      </c>
      <c r="AJ193" s="48">
        <f t="shared" ca="1" si="388"/>
        <v>0</v>
      </c>
      <c r="AK193" s="48">
        <f t="shared" ref="AK193:BD193" ca="1" si="389">MAX(0,AJ193-(IF(SamplesOrEstimateFlag = "Data", INDEX(Samples,RANDBETWEEN(1, TotalCount), 0), RANDBETWEEN(ThroughputLowEstimate,ThroughputHighEstimate))))</f>
        <v>0</v>
      </c>
      <c r="AL193" s="48">
        <f t="shared" ca="1" si="389"/>
        <v>0</v>
      </c>
      <c r="AM193" s="48">
        <f t="shared" ca="1" si="389"/>
        <v>0</v>
      </c>
      <c r="AN193" s="48">
        <f t="shared" ca="1" si="389"/>
        <v>0</v>
      </c>
      <c r="AO193" s="48">
        <f t="shared" ca="1" si="389"/>
        <v>0</v>
      </c>
      <c r="AP193" s="48">
        <f t="shared" ca="1" si="389"/>
        <v>0</v>
      </c>
      <c r="AQ193" s="48">
        <f t="shared" ca="1" si="389"/>
        <v>0</v>
      </c>
      <c r="AR193" s="48">
        <f t="shared" ca="1" si="389"/>
        <v>0</v>
      </c>
      <c r="AS193" s="48">
        <f t="shared" ca="1" si="389"/>
        <v>0</v>
      </c>
      <c r="AT193" s="48">
        <f t="shared" ca="1" si="389"/>
        <v>0</v>
      </c>
      <c r="AU193" s="48">
        <f t="shared" ca="1" si="389"/>
        <v>0</v>
      </c>
      <c r="AV193" s="48">
        <f t="shared" ca="1" si="389"/>
        <v>0</v>
      </c>
      <c r="AW193" s="48">
        <f t="shared" ca="1" si="389"/>
        <v>0</v>
      </c>
      <c r="AX193" s="48">
        <f t="shared" ca="1" si="389"/>
        <v>0</v>
      </c>
      <c r="AY193" s="48">
        <f t="shared" ca="1" si="389"/>
        <v>0</v>
      </c>
      <c r="AZ193" s="48">
        <f t="shared" ca="1" si="389"/>
        <v>0</v>
      </c>
      <c r="BA193" s="48">
        <f t="shared" ca="1" si="389"/>
        <v>0</v>
      </c>
      <c r="BB193" s="48">
        <f t="shared" ca="1" si="389"/>
        <v>0</v>
      </c>
      <c r="BC193" s="48">
        <f t="shared" ca="1" si="389"/>
        <v>0</v>
      </c>
      <c r="BD193" s="48">
        <f t="shared" ca="1" si="389"/>
        <v>0</v>
      </c>
    </row>
    <row r="194" spans="1:56" x14ac:dyDescent="0.25">
      <c r="A194">
        <v>192</v>
      </c>
      <c r="B194" s="69">
        <f t="shared" ca="1" si="265"/>
        <v>5</v>
      </c>
      <c r="C194" s="70">
        <f t="shared" ca="1" si="262"/>
        <v>42840</v>
      </c>
      <c r="D1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94" s="48">
        <f t="shared" ref="E194:AJ194" ca="1" si="390">MAX(0,D194-(IF(SamplesOrEstimateFlag = "Data", INDEX(Samples,RANDBETWEEN(1, TotalCount), 0), RANDBETWEEN(ThroughputLowEstimate,ThroughputHighEstimate))))</f>
        <v>11</v>
      </c>
      <c r="F194" s="48">
        <f t="shared" ca="1" si="390"/>
        <v>8</v>
      </c>
      <c r="G194" s="48">
        <f t="shared" ca="1" si="390"/>
        <v>5</v>
      </c>
      <c r="H194" s="48">
        <f t="shared" ca="1" si="390"/>
        <v>2</v>
      </c>
      <c r="I194" s="48">
        <f t="shared" ca="1" si="390"/>
        <v>0</v>
      </c>
      <c r="J194" s="48">
        <f t="shared" ca="1" si="390"/>
        <v>0</v>
      </c>
      <c r="K194" s="48">
        <f t="shared" ca="1" si="390"/>
        <v>0</v>
      </c>
      <c r="L194" s="48">
        <f t="shared" ca="1" si="390"/>
        <v>0</v>
      </c>
      <c r="M194" s="48">
        <f t="shared" ca="1" si="390"/>
        <v>0</v>
      </c>
      <c r="N194" s="48">
        <f t="shared" ca="1" si="390"/>
        <v>0</v>
      </c>
      <c r="O194" s="48">
        <f t="shared" ca="1" si="390"/>
        <v>0</v>
      </c>
      <c r="P194" s="48">
        <f t="shared" ca="1" si="390"/>
        <v>0</v>
      </c>
      <c r="Q194" s="48">
        <f t="shared" ca="1" si="390"/>
        <v>0</v>
      </c>
      <c r="R194" s="48">
        <f t="shared" ca="1" si="390"/>
        <v>0</v>
      </c>
      <c r="S194" s="48">
        <f t="shared" ca="1" si="390"/>
        <v>0</v>
      </c>
      <c r="T194" s="48">
        <f t="shared" ca="1" si="390"/>
        <v>0</v>
      </c>
      <c r="U194" s="48">
        <f t="shared" ca="1" si="390"/>
        <v>0</v>
      </c>
      <c r="V194" s="48">
        <f t="shared" ca="1" si="390"/>
        <v>0</v>
      </c>
      <c r="W194" s="48">
        <f t="shared" ca="1" si="390"/>
        <v>0</v>
      </c>
      <c r="X194" s="48">
        <f t="shared" ca="1" si="390"/>
        <v>0</v>
      </c>
      <c r="Y194" s="48">
        <f t="shared" ca="1" si="390"/>
        <v>0</v>
      </c>
      <c r="Z194" s="48">
        <f t="shared" ca="1" si="390"/>
        <v>0</v>
      </c>
      <c r="AA194" s="48">
        <f t="shared" ca="1" si="390"/>
        <v>0</v>
      </c>
      <c r="AB194" s="48">
        <f t="shared" ca="1" si="390"/>
        <v>0</v>
      </c>
      <c r="AC194" s="48">
        <f t="shared" ca="1" si="390"/>
        <v>0</v>
      </c>
      <c r="AD194" s="48">
        <f t="shared" ca="1" si="390"/>
        <v>0</v>
      </c>
      <c r="AE194" s="48">
        <f t="shared" ca="1" si="390"/>
        <v>0</v>
      </c>
      <c r="AF194" s="48">
        <f t="shared" ca="1" si="390"/>
        <v>0</v>
      </c>
      <c r="AG194" s="48">
        <f t="shared" ca="1" si="390"/>
        <v>0</v>
      </c>
      <c r="AH194" s="48">
        <f t="shared" ca="1" si="390"/>
        <v>0</v>
      </c>
      <c r="AI194" s="48">
        <f t="shared" ca="1" si="390"/>
        <v>0</v>
      </c>
      <c r="AJ194" s="48">
        <f t="shared" ca="1" si="390"/>
        <v>0</v>
      </c>
      <c r="AK194" s="48">
        <f t="shared" ref="AK194:BD194" ca="1" si="391">MAX(0,AJ194-(IF(SamplesOrEstimateFlag = "Data", INDEX(Samples,RANDBETWEEN(1, TotalCount), 0), RANDBETWEEN(ThroughputLowEstimate,ThroughputHighEstimate))))</f>
        <v>0</v>
      </c>
      <c r="AL194" s="48">
        <f t="shared" ca="1" si="391"/>
        <v>0</v>
      </c>
      <c r="AM194" s="48">
        <f t="shared" ca="1" si="391"/>
        <v>0</v>
      </c>
      <c r="AN194" s="48">
        <f t="shared" ca="1" si="391"/>
        <v>0</v>
      </c>
      <c r="AO194" s="48">
        <f t="shared" ca="1" si="391"/>
        <v>0</v>
      </c>
      <c r="AP194" s="48">
        <f t="shared" ca="1" si="391"/>
        <v>0</v>
      </c>
      <c r="AQ194" s="48">
        <f t="shared" ca="1" si="391"/>
        <v>0</v>
      </c>
      <c r="AR194" s="48">
        <f t="shared" ca="1" si="391"/>
        <v>0</v>
      </c>
      <c r="AS194" s="48">
        <f t="shared" ca="1" si="391"/>
        <v>0</v>
      </c>
      <c r="AT194" s="48">
        <f t="shared" ca="1" si="391"/>
        <v>0</v>
      </c>
      <c r="AU194" s="48">
        <f t="shared" ca="1" si="391"/>
        <v>0</v>
      </c>
      <c r="AV194" s="48">
        <f t="shared" ca="1" si="391"/>
        <v>0</v>
      </c>
      <c r="AW194" s="48">
        <f t="shared" ca="1" si="391"/>
        <v>0</v>
      </c>
      <c r="AX194" s="48">
        <f t="shared" ca="1" si="391"/>
        <v>0</v>
      </c>
      <c r="AY194" s="48">
        <f t="shared" ca="1" si="391"/>
        <v>0</v>
      </c>
      <c r="AZ194" s="48">
        <f t="shared" ca="1" si="391"/>
        <v>0</v>
      </c>
      <c r="BA194" s="48">
        <f t="shared" ca="1" si="391"/>
        <v>0</v>
      </c>
      <c r="BB194" s="48">
        <f t="shared" ca="1" si="391"/>
        <v>0</v>
      </c>
      <c r="BC194" s="48">
        <f t="shared" ca="1" si="391"/>
        <v>0</v>
      </c>
      <c r="BD194" s="48">
        <f t="shared" ca="1" si="391"/>
        <v>0</v>
      </c>
    </row>
    <row r="195" spans="1:56" x14ac:dyDescent="0.25">
      <c r="A195">
        <v>193</v>
      </c>
      <c r="B195" s="69">
        <f t="shared" ca="1" si="265"/>
        <v>8</v>
      </c>
      <c r="C195" s="70">
        <f t="shared" ref="C195:C258" ca="1" si="392">INDEX(D$2:BD$2,1,B195+1)</f>
        <v>42861</v>
      </c>
      <c r="D1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95" s="48">
        <f t="shared" ref="E195:AJ195" ca="1" si="393">MAX(0,D195-(IF(SamplesOrEstimateFlag = "Data", INDEX(Samples,RANDBETWEEN(1, TotalCount), 0), RANDBETWEEN(ThroughputLowEstimate,ThroughputHighEstimate))))</f>
        <v>9</v>
      </c>
      <c r="F195" s="48">
        <f t="shared" ca="1" si="393"/>
        <v>9</v>
      </c>
      <c r="G195" s="48">
        <f t="shared" ca="1" si="393"/>
        <v>9</v>
      </c>
      <c r="H195" s="48">
        <f t="shared" ca="1" si="393"/>
        <v>9</v>
      </c>
      <c r="I195" s="48">
        <f t="shared" ca="1" si="393"/>
        <v>6</v>
      </c>
      <c r="J195" s="48">
        <f t="shared" ca="1" si="393"/>
        <v>4</v>
      </c>
      <c r="K195" s="48">
        <f t="shared" ca="1" si="393"/>
        <v>2</v>
      </c>
      <c r="L195" s="48">
        <f t="shared" ca="1" si="393"/>
        <v>0</v>
      </c>
      <c r="M195" s="48">
        <f t="shared" ca="1" si="393"/>
        <v>0</v>
      </c>
      <c r="N195" s="48">
        <f t="shared" ca="1" si="393"/>
        <v>0</v>
      </c>
      <c r="O195" s="48">
        <f t="shared" ca="1" si="393"/>
        <v>0</v>
      </c>
      <c r="P195" s="48">
        <f t="shared" ca="1" si="393"/>
        <v>0</v>
      </c>
      <c r="Q195" s="48">
        <f t="shared" ca="1" si="393"/>
        <v>0</v>
      </c>
      <c r="R195" s="48">
        <f t="shared" ca="1" si="393"/>
        <v>0</v>
      </c>
      <c r="S195" s="48">
        <f t="shared" ca="1" si="393"/>
        <v>0</v>
      </c>
      <c r="T195" s="48">
        <f t="shared" ca="1" si="393"/>
        <v>0</v>
      </c>
      <c r="U195" s="48">
        <f t="shared" ca="1" si="393"/>
        <v>0</v>
      </c>
      <c r="V195" s="48">
        <f t="shared" ca="1" si="393"/>
        <v>0</v>
      </c>
      <c r="W195" s="48">
        <f t="shared" ca="1" si="393"/>
        <v>0</v>
      </c>
      <c r="X195" s="48">
        <f t="shared" ca="1" si="393"/>
        <v>0</v>
      </c>
      <c r="Y195" s="48">
        <f t="shared" ca="1" si="393"/>
        <v>0</v>
      </c>
      <c r="Z195" s="48">
        <f t="shared" ca="1" si="393"/>
        <v>0</v>
      </c>
      <c r="AA195" s="48">
        <f t="shared" ca="1" si="393"/>
        <v>0</v>
      </c>
      <c r="AB195" s="48">
        <f t="shared" ca="1" si="393"/>
        <v>0</v>
      </c>
      <c r="AC195" s="48">
        <f t="shared" ca="1" si="393"/>
        <v>0</v>
      </c>
      <c r="AD195" s="48">
        <f t="shared" ca="1" si="393"/>
        <v>0</v>
      </c>
      <c r="AE195" s="48">
        <f t="shared" ca="1" si="393"/>
        <v>0</v>
      </c>
      <c r="AF195" s="48">
        <f t="shared" ca="1" si="393"/>
        <v>0</v>
      </c>
      <c r="AG195" s="48">
        <f t="shared" ca="1" si="393"/>
        <v>0</v>
      </c>
      <c r="AH195" s="48">
        <f t="shared" ca="1" si="393"/>
        <v>0</v>
      </c>
      <c r="AI195" s="48">
        <f t="shared" ca="1" si="393"/>
        <v>0</v>
      </c>
      <c r="AJ195" s="48">
        <f t="shared" ca="1" si="393"/>
        <v>0</v>
      </c>
      <c r="AK195" s="48">
        <f t="shared" ref="AK195:BD195" ca="1" si="394">MAX(0,AJ195-(IF(SamplesOrEstimateFlag = "Data", INDEX(Samples,RANDBETWEEN(1, TotalCount), 0), RANDBETWEEN(ThroughputLowEstimate,ThroughputHighEstimate))))</f>
        <v>0</v>
      </c>
      <c r="AL195" s="48">
        <f t="shared" ca="1" si="394"/>
        <v>0</v>
      </c>
      <c r="AM195" s="48">
        <f t="shared" ca="1" si="394"/>
        <v>0</v>
      </c>
      <c r="AN195" s="48">
        <f t="shared" ca="1" si="394"/>
        <v>0</v>
      </c>
      <c r="AO195" s="48">
        <f t="shared" ca="1" si="394"/>
        <v>0</v>
      </c>
      <c r="AP195" s="48">
        <f t="shared" ca="1" si="394"/>
        <v>0</v>
      </c>
      <c r="AQ195" s="48">
        <f t="shared" ca="1" si="394"/>
        <v>0</v>
      </c>
      <c r="AR195" s="48">
        <f t="shared" ca="1" si="394"/>
        <v>0</v>
      </c>
      <c r="AS195" s="48">
        <f t="shared" ca="1" si="394"/>
        <v>0</v>
      </c>
      <c r="AT195" s="48">
        <f t="shared" ca="1" si="394"/>
        <v>0</v>
      </c>
      <c r="AU195" s="48">
        <f t="shared" ca="1" si="394"/>
        <v>0</v>
      </c>
      <c r="AV195" s="48">
        <f t="shared" ca="1" si="394"/>
        <v>0</v>
      </c>
      <c r="AW195" s="48">
        <f t="shared" ca="1" si="394"/>
        <v>0</v>
      </c>
      <c r="AX195" s="48">
        <f t="shared" ca="1" si="394"/>
        <v>0</v>
      </c>
      <c r="AY195" s="48">
        <f t="shared" ca="1" si="394"/>
        <v>0</v>
      </c>
      <c r="AZ195" s="48">
        <f t="shared" ca="1" si="394"/>
        <v>0</v>
      </c>
      <c r="BA195" s="48">
        <f t="shared" ca="1" si="394"/>
        <v>0</v>
      </c>
      <c r="BB195" s="48">
        <f t="shared" ca="1" si="394"/>
        <v>0</v>
      </c>
      <c r="BC195" s="48">
        <f t="shared" ca="1" si="394"/>
        <v>0</v>
      </c>
      <c r="BD195" s="48">
        <f t="shared" ca="1" si="394"/>
        <v>0</v>
      </c>
    </row>
    <row r="196" spans="1:56" x14ac:dyDescent="0.25">
      <c r="A196">
        <v>194</v>
      </c>
      <c r="B196" s="69">
        <f t="shared" ref="B196:B259" ca="1" si="395">MATCH(0,D196:BD196,0)-1</f>
        <v>7</v>
      </c>
      <c r="C196" s="70">
        <f t="shared" ca="1" si="392"/>
        <v>42854</v>
      </c>
      <c r="D1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6" s="48">
        <f t="shared" ref="E196:AJ196" ca="1" si="396">MAX(0,D196-(IF(SamplesOrEstimateFlag = "Data", INDEX(Samples,RANDBETWEEN(1, TotalCount), 0), RANDBETWEEN(ThroughputLowEstimate,ThroughputHighEstimate))))</f>
        <v>7</v>
      </c>
      <c r="F196" s="48">
        <f t="shared" ca="1" si="396"/>
        <v>7</v>
      </c>
      <c r="G196" s="48">
        <f t="shared" ca="1" si="396"/>
        <v>5</v>
      </c>
      <c r="H196" s="48">
        <f t="shared" ca="1" si="396"/>
        <v>3</v>
      </c>
      <c r="I196" s="48">
        <f t="shared" ca="1" si="396"/>
        <v>3</v>
      </c>
      <c r="J196" s="48">
        <f t="shared" ca="1" si="396"/>
        <v>1</v>
      </c>
      <c r="K196" s="48">
        <f t="shared" ca="1" si="396"/>
        <v>0</v>
      </c>
      <c r="L196" s="48">
        <f t="shared" ca="1" si="396"/>
        <v>0</v>
      </c>
      <c r="M196" s="48">
        <f t="shared" ca="1" si="396"/>
        <v>0</v>
      </c>
      <c r="N196" s="48">
        <f t="shared" ca="1" si="396"/>
        <v>0</v>
      </c>
      <c r="O196" s="48">
        <f t="shared" ca="1" si="396"/>
        <v>0</v>
      </c>
      <c r="P196" s="48">
        <f t="shared" ca="1" si="396"/>
        <v>0</v>
      </c>
      <c r="Q196" s="48">
        <f t="shared" ca="1" si="396"/>
        <v>0</v>
      </c>
      <c r="R196" s="48">
        <f t="shared" ca="1" si="396"/>
        <v>0</v>
      </c>
      <c r="S196" s="48">
        <f t="shared" ca="1" si="396"/>
        <v>0</v>
      </c>
      <c r="T196" s="48">
        <f t="shared" ca="1" si="396"/>
        <v>0</v>
      </c>
      <c r="U196" s="48">
        <f t="shared" ca="1" si="396"/>
        <v>0</v>
      </c>
      <c r="V196" s="48">
        <f t="shared" ca="1" si="396"/>
        <v>0</v>
      </c>
      <c r="W196" s="48">
        <f t="shared" ca="1" si="396"/>
        <v>0</v>
      </c>
      <c r="X196" s="48">
        <f t="shared" ca="1" si="396"/>
        <v>0</v>
      </c>
      <c r="Y196" s="48">
        <f t="shared" ca="1" si="396"/>
        <v>0</v>
      </c>
      <c r="Z196" s="48">
        <f t="shared" ca="1" si="396"/>
        <v>0</v>
      </c>
      <c r="AA196" s="48">
        <f t="shared" ca="1" si="396"/>
        <v>0</v>
      </c>
      <c r="AB196" s="48">
        <f t="shared" ca="1" si="396"/>
        <v>0</v>
      </c>
      <c r="AC196" s="48">
        <f t="shared" ca="1" si="396"/>
        <v>0</v>
      </c>
      <c r="AD196" s="48">
        <f t="shared" ca="1" si="396"/>
        <v>0</v>
      </c>
      <c r="AE196" s="48">
        <f t="shared" ca="1" si="396"/>
        <v>0</v>
      </c>
      <c r="AF196" s="48">
        <f t="shared" ca="1" si="396"/>
        <v>0</v>
      </c>
      <c r="AG196" s="48">
        <f t="shared" ca="1" si="396"/>
        <v>0</v>
      </c>
      <c r="AH196" s="48">
        <f t="shared" ca="1" si="396"/>
        <v>0</v>
      </c>
      <c r="AI196" s="48">
        <f t="shared" ca="1" si="396"/>
        <v>0</v>
      </c>
      <c r="AJ196" s="48">
        <f t="shared" ca="1" si="396"/>
        <v>0</v>
      </c>
      <c r="AK196" s="48">
        <f t="shared" ref="AK196:BD196" ca="1" si="397">MAX(0,AJ196-(IF(SamplesOrEstimateFlag = "Data", INDEX(Samples,RANDBETWEEN(1, TotalCount), 0), RANDBETWEEN(ThroughputLowEstimate,ThroughputHighEstimate))))</f>
        <v>0</v>
      </c>
      <c r="AL196" s="48">
        <f t="shared" ca="1" si="397"/>
        <v>0</v>
      </c>
      <c r="AM196" s="48">
        <f t="shared" ca="1" si="397"/>
        <v>0</v>
      </c>
      <c r="AN196" s="48">
        <f t="shared" ca="1" si="397"/>
        <v>0</v>
      </c>
      <c r="AO196" s="48">
        <f t="shared" ca="1" si="397"/>
        <v>0</v>
      </c>
      <c r="AP196" s="48">
        <f t="shared" ca="1" si="397"/>
        <v>0</v>
      </c>
      <c r="AQ196" s="48">
        <f t="shared" ca="1" si="397"/>
        <v>0</v>
      </c>
      <c r="AR196" s="48">
        <f t="shared" ca="1" si="397"/>
        <v>0</v>
      </c>
      <c r="AS196" s="48">
        <f t="shared" ca="1" si="397"/>
        <v>0</v>
      </c>
      <c r="AT196" s="48">
        <f t="shared" ca="1" si="397"/>
        <v>0</v>
      </c>
      <c r="AU196" s="48">
        <f t="shared" ca="1" si="397"/>
        <v>0</v>
      </c>
      <c r="AV196" s="48">
        <f t="shared" ca="1" si="397"/>
        <v>0</v>
      </c>
      <c r="AW196" s="48">
        <f t="shared" ca="1" si="397"/>
        <v>0</v>
      </c>
      <c r="AX196" s="48">
        <f t="shared" ca="1" si="397"/>
        <v>0</v>
      </c>
      <c r="AY196" s="48">
        <f t="shared" ca="1" si="397"/>
        <v>0</v>
      </c>
      <c r="AZ196" s="48">
        <f t="shared" ca="1" si="397"/>
        <v>0</v>
      </c>
      <c r="BA196" s="48">
        <f t="shared" ca="1" si="397"/>
        <v>0</v>
      </c>
      <c r="BB196" s="48">
        <f t="shared" ca="1" si="397"/>
        <v>0</v>
      </c>
      <c r="BC196" s="48">
        <f t="shared" ca="1" si="397"/>
        <v>0</v>
      </c>
      <c r="BD196" s="48">
        <f t="shared" ca="1" si="397"/>
        <v>0</v>
      </c>
    </row>
    <row r="197" spans="1:56" x14ac:dyDescent="0.25">
      <c r="A197">
        <v>195</v>
      </c>
      <c r="B197" s="69">
        <f t="shared" ca="1" si="395"/>
        <v>10</v>
      </c>
      <c r="C197" s="70">
        <f t="shared" ca="1" si="392"/>
        <v>42875</v>
      </c>
      <c r="D1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7" s="48">
        <f t="shared" ref="E197:AJ197" ca="1" si="398">MAX(0,D197-(IF(SamplesOrEstimateFlag = "Data", INDEX(Samples,RANDBETWEEN(1, TotalCount), 0), RANDBETWEEN(ThroughputLowEstimate,ThroughputHighEstimate))))</f>
        <v>8</v>
      </c>
      <c r="F197" s="48">
        <f t="shared" ca="1" si="398"/>
        <v>8</v>
      </c>
      <c r="G197" s="48">
        <f t="shared" ca="1" si="398"/>
        <v>6</v>
      </c>
      <c r="H197" s="48">
        <f t="shared" ca="1" si="398"/>
        <v>4</v>
      </c>
      <c r="I197" s="48">
        <f t="shared" ca="1" si="398"/>
        <v>4</v>
      </c>
      <c r="J197" s="48">
        <f t="shared" ca="1" si="398"/>
        <v>1</v>
      </c>
      <c r="K197" s="48">
        <f t="shared" ca="1" si="398"/>
        <v>1</v>
      </c>
      <c r="L197" s="48">
        <f t="shared" ca="1" si="398"/>
        <v>1</v>
      </c>
      <c r="M197" s="48">
        <f t="shared" ca="1" si="398"/>
        <v>1</v>
      </c>
      <c r="N197" s="48">
        <f t="shared" ca="1" si="398"/>
        <v>0</v>
      </c>
      <c r="O197" s="48">
        <f t="shared" ca="1" si="398"/>
        <v>0</v>
      </c>
      <c r="P197" s="48">
        <f t="shared" ca="1" si="398"/>
        <v>0</v>
      </c>
      <c r="Q197" s="48">
        <f t="shared" ca="1" si="398"/>
        <v>0</v>
      </c>
      <c r="R197" s="48">
        <f t="shared" ca="1" si="398"/>
        <v>0</v>
      </c>
      <c r="S197" s="48">
        <f t="shared" ca="1" si="398"/>
        <v>0</v>
      </c>
      <c r="T197" s="48">
        <f t="shared" ca="1" si="398"/>
        <v>0</v>
      </c>
      <c r="U197" s="48">
        <f t="shared" ca="1" si="398"/>
        <v>0</v>
      </c>
      <c r="V197" s="48">
        <f t="shared" ca="1" si="398"/>
        <v>0</v>
      </c>
      <c r="W197" s="48">
        <f t="shared" ca="1" si="398"/>
        <v>0</v>
      </c>
      <c r="X197" s="48">
        <f t="shared" ca="1" si="398"/>
        <v>0</v>
      </c>
      <c r="Y197" s="48">
        <f t="shared" ca="1" si="398"/>
        <v>0</v>
      </c>
      <c r="Z197" s="48">
        <f t="shared" ca="1" si="398"/>
        <v>0</v>
      </c>
      <c r="AA197" s="48">
        <f t="shared" ca="1" si="398"/>
        <v>0</v>
      </c>
      <c r="AB197" s="48">
        <f t="shared" ca="1" si="398"/>
        <v>0</v>
      </c>
      <c r="AC197" s="48">
        <f t="shared" ca="1" si="398"/>
        <v>0</v>
      </c>
      <c r="AD197" s="48">
        <f t="shared" ca="1" si="398"/>
        <v>0</v>
      </c>
      <c r="AE197" s="48">
        <f t="shared" ca="1" si="398"/>
        <v>0</v>
      </c>
      <c r="AF197" s="48">
        <f t="shared" ca="1" si="398"/>
        <v>0</v>
      </c>
      <c r="AG197" s="48">
        <f t="shared" ca="1" si="398"/>
        <v>0</v>
      </c>
      <c r="AH197" s="48">
        <f t="shared" ca="1" si="398"/>
        <v>0</v>
      </c>
      <c r="AI197" s="48">
        <f t="shared" ca="1" si="398"/>
        <v>0</v>
      </c>
      <c r="AJ197" s="48">
        <f t="shared" ca="1" si="398"/>
        <v>0</v>
      </c>
      <c r="AK197" s="48">
        <f t="shared" ref="AK197:BD197" ca="1" si="399">MAX(0,AJ197-(IF(SamplesOrEstimateFlag = "Data", INDEX(Samples,RANDBETWEEN(1, TotalCount), 0), RANDBETWEEN(ThroughputLowEstimate,ThroughputHighEstimate))))</f>
        <v>0</v>
      </c>
      <c r="AL197" s="48">
        <f t="shared" ca="1" si="399"/>
        <v>0</v>
      </c>
      <c r="AM197" s="48">
        <f t="shared" ca="1" si="399"/>
        <v>0</v>
      </c>
      <c r="AN197" s="48">
        <f t="shared" ca="1" si="399"/>
        <v>0</v>
      </c>
      <c r="AO197" s="48">
        <f t="shared" ca="1" si="399"/>
        <v>0</v>
      </c>
      <c r="AP197" s="48">
        <f t="shared" ca="1" si="399"/>
        <v>0</v>
      </c>
      <c r="AQ197" s="48">
        <f t="shared" ca="1" si="399"/>
        <v>0</v>
      </c>
      <c r="AR197" s="48">
        <f t="shared" ca="1" si="399"/>
        <v>0</v>
      </c>
      <c r="AS197" s="48">
        <f t="shared" ca="1" si="399"/>
        <v>0</v>
      </c>
      <c r="AT197" s="48">
        <f t="shared" ca="1" si="399"/>
        <v>0</v>
      </c>
      <c r="AU197" s="48">
        <f t="shared" ca="1" si="399"/>
        <v>0</v>
      </c>
      <c r="AV197" s="48">
        <f t="shared" ca="1" si="399"/>
        <v>0</v>
      </c>
      <c r="AW197" s="48">
        <f t="shared" ca="1" si="399"/>
        <v>0</v>
      </c>
      <c r="AX197" s="48">
        <f t="shared" ca="1" si="399"/>
        <v>0</v>
      </c>
      <c r="AY197" s="48">
        <f t="shared" ca="1" si="399"/>
        <v>0</v>
      </c>
      <c r="AZ197" s="48">
        <f t="shared" ca="1" si="399"/>
        <v>0</v>
      </c>
      <c r="BA197" s="48">
        <f t="shared" ca="1" si="399"/>
        <v>0</v>
      </c>
      <c r="BB197" s="48">
        <f t="shared" ca="1" si="399"/>
        <v>0</v>
      </c>
      <c r="BC197" s="48">
        <f t="shared" ca="1" si="399"/>
        <v>0</v>
      </c>
      <c r="BD197" s="48">
        <f t="shared" ca="1" si="399"/>
        <v>0</v>
      </c>
    </row>
    <row r="198" spans="1:56" x14ac:dyDescent="0.25">
      <c r="A198">
        <v>196</v>
      </c>
      <c r="B198" s="69">
        <f t="shared" ca="1" si="395"/>
        <v>7</v>
      </c>
      <c r="C198" s="70">
        <f t="shared" ca="1" si="392"/>
        <v>42854</v>
      </c>
      <c r="D1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98" s="48">
        <f t="shared" ref="E198:AJ198" ca="1" si="400">MAX(0,D198-(IF(SamplesOrEstimateFlag = "Data", INDEX(Samples,RANDBETWEEN(1, TotalCount), 0), RANDBETWEEN(ThroughputLowEstimate,ThroughputHighEstimate))))</f>
        <v>11</v>
      </c>
      <c r="F198" s="48">
        <f t="shared" ca="1" si="400"/>
        <v>8</v>
      </c>
      <c r="G198" s="48">
        <f t="shared" ca="1" si="400"/>
        <v>6</v>
      </c>
      <c r="H198" s="48">
        <f t="shared" ca="1" si="400"/>
        <v>3</v>
      </c>
      <c r="I198" s="48">
        <f t="shared" ca="1" si="400"/>
        <v>3</v>
      </c>
      <c r="J198" s="48">
        <f t="shared" ca="1" si="400"/>
        <v>1</v>
      </c>
      <c r="K198" s="48">
        <f t="shared" ca="1" si="400"/>
        <v>0</v>
      </c>
      <c r="L198" s="48">
        <f t="shared" ca="1" si="400"/>
        <v>0</v>
      </c>
      <c r="M198" s="48">
        <f t="shared" ca="1" si="400"/>
        <v>0</v>
      </c>
      <c r="N198" s="48">
        <f t="shared" ca="1" si="400"/>
        <v>0</v>
      </c>
      <c r="O198" s="48">
        <f t="shared" ca="1" si="400"/>
        <v>0</v>
      </c>
      <c r="P198" s="48">
        <f t="shared" ca="1" si="400"/>
        <v>0</v>
      </c>
      <c r="Q198" s="48">
        <f t="shared" ca="1" si="400"/>
        <v>0</v>
      </c>
      <c r="R198" s="48">
        <f t="shared" ca="1" si="400"/>
        <v>0</v>
      </c>
      <c r="S198" s="48">
        <f t="shared" ca="1" si="400"/>
        <v>0</v>
      </c>
      <c r="T198" s="48">
        <f t="shared" ca="1" si="400"/>
        <v>0</v>
      </c>
      <c r="U198" s="48">
        <f t="shared" ca="1" si="400"/>
        <v>0</v>
      </c>
      <c r="V198" s="48">
        <f t="shared" ca="1" si="400"/>
        <v>0</v>
      </c>
      <c r="W198" s="48">
        <f t="shared" ca="1" si="400"/>
        <v>0</v>
      </c>
      <c r="X198" s="48">
        <f t="shared" ca="1" si="400"/>
        <v>0</v>
      </c>
      <c r="Y198" s="48">
        <f t="shared" ca="1" si="400"/>
        <v>0</v>
      </c>
      <c r="Z198" s="48">
        <f t="shared" ca="1" si="400"/>
        <v>0</v>
      </c>
      <c r="AA198" s="48">
        <f t="shared" ca="1" si="400"/>
        <v>0</v>
      </c>
      <c r="AB198" s="48">
        <f t="shared" ca="1" si="400"/>
        <v>0</v>
      </c>
      <c r="AC198" s="48">
        <f t="shared" ca="1" si="400"/>
        <v>0</v>
      </c>
      <c r="AD198" s="48">
        <f t="shared" ca="1" si="400"/>
        <v>0</v>
      </c>
      <c r="AE198" s="48">
        <f t="shared" ca="1" si="400"/>
        <v>0</v>
      </c>
      <c r="AF198" s="48">
        <f t="shared" ca="1" si="400"/>
        <v>0</v>
      </c>
      <c r="AG198" s="48">
        <f t="shared" ca="1" si="400"/>
        <v>0</v>
      </c>
      <c r="AH198" s="48">
        <f t="shared" ca="1" si="400"/>
        <v>0</v>
      </c>
      <c r="AI198" s="48">
        <f t="shared" ca="1" si="400"/>
        <v>0</v>
      </c>
      <c r="AJ198" s="48">
        <f t="shared" ca="1" si="400"/>
        <v>0</v>
      </c>
      <c r="AK198" s="48">
        <f t="shared" ref="AK198:BD198" ca="1" si="401">MAX(0,AJ198-(IF(SamplesOrEstimateFlag = "Data", INDEX(Samples,RANDBETWEEN(1, TotalCount), 0), RANDBETWEEN(ThroughputLowEstimate,ThroughputHighEstimate))))</f>
        <v>0</v>
      </c>
      <c r="AL198" s="48">
        <f t="shared" ca="1" si="401"/>
        <v>0</v>
      </c>
      <c r="AM198" s="48">
        <f t="shared" ca="1" si="401"/>
        <v>0</v>
      </c>
      <c r="AN198" s="48">
        <f t="shared" ca="1" si="401"/>
        <v>0</v>
      </c>
      <c r="AO198" s="48">
        <f t="shared" ca="1" si="401"/>
        <v>0</v>
      </c>
      <c r="AP198" s="48">
        <f t="shared" ca="1" si="401"/>
        <v>0</v>
      </c>
      <c r="AQ198" s="48">
        <f t="shared" ca="1" si="401"/>
        <v>0</v>
      </c>
      <c r="AR198" s="48">
        <f t="shared" ca="1" si="401"/>
        <v>0</v>
      </c>
      <c r="AS198" s="48">
        <f t="shared" ca="1" si="401"/>
        <v>0</v>
      </c>
      <c r="AT198" s="48">
        <f t="shared" ca="1" si="401"/>
        <v>0</v>
      </c>
      <c r="AU198" s="48">
        <f t="shared" ca="1" si="401"/>
        <v>0</v>
      </c>
      <c r="AV198" s="48">
        <f t="shared" ca="1" si="401"/>
        <v>0</v>
      </c>
      <c r="AW198" s="48">
        <f t="shared" ca="1" si="401"/>
        <v>0</v>
      </c>
      <c r="AX198" s="48">
        <f t="shared" ca="1" si="401"/>
        <v>0</v>
      </c>
      <c r="AY198" s="48">
        <f t="shared" ca="1" si="401"/>
        <v>0</v>
      </c>
      <c r="AZ198" s="48">
        <f t="shared" ca="1" si="401"/>
        <v>0</v>
      </c>
      <c r="BA198" s="48">
        <f t="shared" ca="1" si="401"/>
        <v>0</v>
      </c>
      <c r="BB198" s="48">
        <f t="shared" ca="1" si="401"/>
        <v>0</v>
      </c>
      <c r="BC198" s="48">
        <f t="shared" ca="1" si="401"/>
        <v>0</v>
      </c>
      <c r="BD198" s="48">
        <f t="shared" ca="1" si="401"/>
        <v>0</v>
      </c>
    </row>
    <row r="199" spans="1:56" x14ac:dyDescent="0.25">
      <c r="A199">
        <v>197</v>
      </c>
      <c r="B199" s="69">
        <f t="shared" ca="1" si="395"/>
        <v>6</v>
      </c>
      <c r="C199" s="70">
        <f t="shared" ca="1" si="392"/>
        <v>42847</v>
      </c>
      <c r="D1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9" s="48">
        <f t="shared" ref="E199:AJ199" ca="1" si="402">MAX(0,D199-(IF(SamplesOrEstimateFlag = "Data", INDEX(Samples,RANDBETWEEN(1, TotalCount), 0), RANDBETWEEN(ThroughputLowEstimate,ThroughputHighEstimate))))</f>
        <v>11</v>
      </c>
      <c r="F199" s="48">
        <f t="shared" ca="1" si="402"/>
        <v>11</v>
      </c>
      <c r="G199" s="48">
        <f t="shared" ca="1" si="402"/>
        <v>8</v>
      </c>
      <c r="H199" s="48">
        <f t="shared" ca="1" si="402"/>
        <v>6</v>
      </c>
      <c r="I199" s="48">
        <f t="shared" ca="1" si="402"/>
        <v>3</v>
      </c>
      <c r="J199" s="48">
        <f t="shared" ca="1" si="402"/>
        <v>0</v>
      </c>
      <c r="K199" s="48">
        <f t="shared" ca="1" si="402"/>
        <v>0</v>
      </c>
      <c r="L199" s="48">
        <f t="shared" ca="1" si="402"/>
        <v>0</v>
      </c>
      <c r="M199" s="48">
        <f t="shared" ca="1" si="402"/>
        <v>0</v>
      </c>
      <c r="N199" s="48">
        <f t="shared" ca="1" si="402"/>
        <v>0</v>
      </c>
      <c r="O199" s="48">
        <f t="shared" ca="1" si="402"/>
        <v>0</v>
      </c>
      <c r="P199" s="48">
        <f t="shared" ca="1" si="402"/>
        <v>0</v>
      </c>
      <c r="Q199" s="48">
        <f t="shared" ca="1" si="402"/>
        <v>0</v>
      </c>
      <c r="R199" s="48">
        <f t="shared" ca="1" si="402"/>
        <v>0</v>
      </c>
      <c r="S199" s="48">
        <f t="shared" ca="1" si="402"/>
        <v>0</v>
      </c>
      <c r="T199" s="48">
        <f t="shared" ca="1" si="402"/>
        <v>0</v>
      </c>
      <c r="U199" s="48">
        <f t="shared" ca="1" si="402"/>
        <v>0</v>
      </c>
      <c r="V199" s="48">
        <f t="shared" ca="1" si="402"/>
        <v>0</v>
      </c>
      <c r="W199" s="48">
        <f t="shared" ca="1" si="402"/>
        <v>0</v>
      </c>
      <c r="X199" s="48">
        <f t="shared" ca="1" si="402"/>
        <v>0</v>
      </c>
      <c r="Y199" s="48">
        <f t="shared" ca="1" si="402"/>
        <v>0</v>
      </c>
      <c r="Z199" s="48">
        <f t="shared" ca="1" si="402"/>
        <v>0</v>
      </c>
      <c r="AA199" s="48">
        <f t="shared" ca="1" si="402"/>
        <v>0</v>
      </c>
      <c r="AB199" s="48">
        <f t="shared" ca="1" si="402"/>
        <v>0</v>
      </c>
      <c r="AC199" s="48">
        <f t="shared" ca="1" si="402"/>
        <v>0</v>
      </c>
      <c r="AD199" s="48">
        <f t="shared" ca="1" si="402"/>
        <v>0</v>
      </c>
      <c r="AE199" s="48">
        <f t="shared" ca="1" si="402"/>
        <v>0</v>
      </c>
      <c r="AF199" s="48">
        <f t="shared" ca="1" si="402"/>
        <v>0</v>
      </c>
      <c r="AG199" s="48">
        <f t="shared" ca="1" si="402"/>
        <v>0</v>
      </c>
      <c r="AH199" s="48">
        <f t="shared" ca="1" si="402"/>
        <v>0</v>
      </c>
      <c r="AI199" s="48">
        <f t="shared" ca="1" si="402"/>
        <v>0</v>
      </c>
      <c r="AJ199" s="48">
        <f t="shared" ca="1" si="402"/>
        <v>0</v>
      </c>
      <c r="AK199" s="48">
        <f t="shared" ref="AK199:BD199" ca="1" si="403">MAX(0,AJ199-(IF(SamplesOrEstimateFlag = "Data", INDEX(Samples,RANDBETWEEN(1, TotalCount), 0), RANDBETWEEN(ThroughputLowEstimate,ThroughputHighEstimate))))</f>
        <v>0</v>
      </c>
      <c r="AL199" s="48">
        <f t="shared" ca="1" si="403"/>
        <v>0</v>
      </c>
      <c r="AM199" s="48">
        <f t="shared" ca="1" si="403"/>
        <v>0</v>
      </c>
      <c r="AN199" s="48">
        <f t="shared" ca="1" si="403"/>
        <v>0</v>
      </c>
      <c r="AO199" s="48">
        <f t="shared" ca="1" si="403"/>
        <v>0</v>
      </c>
      <c r="AP199" s="48">
        <f t="shared" ca="1" si="403"/>
        <v>0</v>
      </c>
      <c r="AQ199" s="48">
        <f t="shared" ca="1" si="403"/>
        <v>0</v>
      </c>
      <c r="AR199" s="48">
        <f t="shared" ca="1" si="403"/>
        <v>0</v>
      </c>
      <c r="AS199" s="48">
        <f t="shared" ca="1" si="403"/>
        <v>0</v>
      </c>
      <c r="AT199" s="48">
        <f t="shared" ca="1" si="403"/>
        <v>0</v>
      </c>
      <c r="AU199" s="48">
        <f t="shared" ca="1" si="403"/>
        <v>0</v>
      </c>
      <c r="AV199" s="48">
        <f t="shared" ca="1" si="403"/>
        <v>0</v>
      </c>
      <c r="AW199" s="48">
        <f t="shared" ca="1" si="403"/>
        <v>0</v>
      </c>
      <c r="AX199" s="48">
        <f t="shared" ca="1" si="403"/>
        <v>0</v>
      </c>
      <c r="AY199" s="48">
        <f t="shared" ca="1" si="403"/>
        <v>0</v>
      </c>
      <c r="AZ199" s="48">
        <f t="shared" ca="1" si="403"/>
        <v>0</v>
      </c>
      <c r="BA199" s="48">
        <f t="shared" ca="1" si="403"/>
        <v>0</v>
      </c>
      <c r="BB199" s="48">
        <f t="shared" ca="1" si="403"/>
        <v>0</v>
      </c>
      <c r="BC199" s="48">
        <f t="shared" ca="1" si="403"/>
        <v>0</v>
      </c>
      <c r="BD199" s="48">
        <f t="shared" ca="1" si="403"/>
        <v>0</v>
      </c>
    </row>
    <row r="200" spans="1:56" x14ac:dyDescent="0.25">
      <c r="A200">
        <v>198</v>
      </c>
      <c r="B200" s="69">
        <f t="shared" ca="1" si="395"/>
        <v>6</v>
      </c>
      <c r="C200" s="70">
        <f t="shared" ca="1" si="392"/>
        <v>42847</v>
      </c>
      <c r="D2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0" s="48">
        <f t="shared" ref="E200:AJ200" ca="1" si="404">MAX(0,D200-(IF(SamplesOrEstimateFlag = "Data", INDEX(Samples,RANDBETWEEN(1, TotalCount), 0), RANDBETWEEN(ThroughputLowEstimate,ThroughputHighEstimate))))</f>
        <v>11</v>
      </c>
      <c r="F200" s="48">
        <f t="shared" ca="1" si="404"/>
        <v>8</v>
      </c>
      <c r="G200" s="48">
        <f t="shared" ca="1" si="404"/>
        <v>8</v>
      </c>
      <c r="H200" s="48">
        <f t="shared" ca="1" si="404"/>
        <v>5</v>
      </c>
      <c r="I200" s="48">
        <f t="shared" ca="1" si="404"/>
        <v>2</v>
      </c>
      <c r="J200" s="48">
        <f t="shared" ca="1" si="404"/>
        <v>0</v>
      </c>
      <c r="K200" s="48">
        <f t="shared" ca="1" si="404"/>
        <v>0</v>
      </c>
      <c r="L200" s="48">
        <f t="shared" ca="1" si="404"/>
        <v>0</v>
      </c>
      <c r="M200" s="48">
        <f t="shared" ca="1" si="404"/>
        <v>0</v>
      </c>
      <c r="N200" s="48">
        <f t="shared" ca="1" si="404"/>
        <v>0</v>
      </c>
      <c r="O200" s="48">
        <f t="shared" ca="1" si="404"/>
        <v>0</v>
      </c>
      <c r="P200" s="48">
        <f t="shared" ca="1" si="404"/>
        <v>0</v>
      </c>
      <c r="Q200" s="48">
        <f t="shared" ca="1" si="404"/>
        <v>0</v>
      </c>
      <c r="R200" s="48">
        <f t="shared" ca="1" si="404"/>
        <v>0</v>
      </c>
      <c r="S200" s="48">
        <f t="shared" ca="1" si="404"/>
        <v>0</v>
      </c>
      <c r="T200" s="48">
        <f t="shared" ca="1" si="404"/>
        <v>0</v>
      </c>
      <c r="U200" s="48">
        <f t="shared" ca="1" si="404"/>
        <v>0</v>
      </c>
      <c r="V200" s="48">
        <f t="shared" ca="1" si="404"/>
        <v>0</v>
      </c>
      <c r="W200" s="48">
        <f t="shared" ca="1" si="404"/>
        <v>0</v>
      </c>
      <c r="X200" s="48">
        <f t="shared" ca="1" si="404"/>
        <v>0</v>
      </c>
      <c r="Y200" s="48">
        <f t="shared" ca="1" si="404"/>
        <v>0</v>
      </c>
      <c r="Z200" s="48">
        <f t="shared" ca="1" si="404"/>
        <v>0</v>
      </c>
      <c r="AA200" s="48">
        <f t="shared" ca="1" si="404"/>
        <v>0</v>
      </c>
      <c r="AB200" s="48">
        <f t="shared" ca="1" si="404"/>
        <v>0</v>
      </c>
      <c r="AC200" s="48">
        <f t="shared" ca="1" si="404"/>
        <v>0</v>
      </c>
      <c r="AD200" s="48">
        <f t="shared" ca="1" si="404"/>
        <v>0</v>
      </c>
      <c r="AE200" s="48">
        <f t="shared" ca="1" si="404"/>
        <v>0</v>
      </c>
      <c r="AF200" s="48">
        <f t="shared" ca="1" si="404"/>
        <v>0</v>
      </c>
      <c r="AG200" s="48">
        <f t="shared" ca="1" si="404"/>
        <v>0</v>
      </c>
      <c r="AH200" s="48">
        <f t="shared" ca="1" si="404"/>
        <v>0</v>
      </c>
      <c r="AI200" s="48">
        <f t="shared" ca="1" si="404"/>
        <v>0</v>
      </c>
      <c r="AJ200" s="48">
        <f t="shared" ca="1" si="404"/>
        <v>0</v>
      </c>
      <c r="AK200" s="48">
        <f t="shared" ref="AK200:BD200" ca="1" si="405">MAX(0,AJ200-(IF(SamplesOrEstimateFlag = "Data", INDEX(Samples,RANDBETWEEN(1, TotalCount), 0), RANDBETWEEN(ThroughputLowEstimate,ThroughputHighEstimate))))</f>
        <v>0</v>
      </c>
      <c r="AL200" s="48">
        <f t="shared" ca="1" si="405"/>
        <v>0</v>
      </c>
      <c r="AM200" s="48">
        <f t="shared" ca="1" si="405"/>
        <v>0</v>
      </c>
      <c r="AN200" s="48">
        <f t="shared" ca="1" si="405"/>
        <v>0</v>
      </c>
      <c r="AO200" s="48">
        <f t="shared" ca="1" si="405"/>
        <v>0</v>
      </c>
      <c r="AP200" s="48">
        <f t="shared" ca="1" si="405"/>
        <v>0</v>
      </c>
      <c r="AQ200" s="48">
        <f t="shared" ca="1" si="405"/>
        <v>0</v>
      </c>
      <c r="AR200" s="48">
        <f t="shared" ca="1" si="405"/>
        <v>0</v>
      </c>
      <c r="AS200" s="48">
        <f t="shared" ca="1" si="405"/>
        <v>0</v>
      </c>
      <c r="AT200" s="48">
        <f t="shared" ca="1" si="405"/>
        <v>0</v>
      </c>
      <c r="AU200" s="48">
        <f t="shared" ca="1" si="405"/>
        <v>0</v>
      </c>
      <c r="AV200" s="48">
        <f t="shared" ca="1" si="405"/>
        <v>0</v>
      </c>
      <c r="AW200" s="48">
        <f t="shared" ca="1" si="405"/>
        <v>0</v>
      </c>
      <c r="AX200" s="48">
        <f t="shared" ca="1" si="405"/>
        <v>0</v>
      </c>
      <c r="AY200" s="48">
        <f t="shared" ca="1" si="405"/>
        <v>0</v>
      </c>
      <c r="AZ200" s="48">
        <f t="shared" ca="1" si="405"/>
        <v>0</v>
      </c>
      <c r="BA200" s="48">
        <f t="shared" ca="1" si="405"/>
        <v>0</v>
      </c>
      <c r="BB200" s="48">
        <f t="shared" ca="1" si="405"/>
        <v>0</v>
      </c>
      <c r="BC200" s="48">
        <f t="shared" ca="1" si="405"/>
        <v>0</v>
      </c>
      <c r="BD200" s="48">
        <f t="shared" ca="1" si="405"/>
        <v>0</v>
      </c>
    </row>
    <row r="201" spans="1:56" x14ac:dyDescent="0.25">
      <c r="A201">
        <v>199</v>
      </c>
      <c r="B201" s="69">
        <f t="shared" ca="1" si="395"/>
        <v>6</v>
      </c>
      <c r="C201" s="70">
        <f t="shared" ca="1" si="392"/>
        <v>42847</v>
      </c>
      <c r="D2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1" s="48">
        <f t="shared" ref="E201:AJ201" ca="1" si="406">MAX(0,D201-(IF(SamplesOrEstimateFlag = "Data", INDEX(Samples,RANDBETWEEN(1, TotalCount), 0), RANDBETWEEN(ThroughputLowEstimate,ThroughputHighEstimate))))</f>
        <v>11</v>
      </c>
      <c r="F201" s="48">
        <f t="shared" ca="1" si="406"/>
        <v>8</v>
      </c>
      <c r="G201" s="48">
        <f t="shared" ca="1" si="406"/>
        <v>5</v>
      </c>
      <c r="H201" s="48">
        <f t="shared" ca="1" si="406"/>
        <v>5</v>
      </c>
      <c r="I201" s="48">
        <f t="shared" ca="1" si="406"/>
        <v>3</v>
      </c>
      <c r="J201" s="48">
        <f t="shared" ca="1" si="406"/>
        <v>0</v>
      </c>
      <c r="K201" s="48">
        <f t="shared" ca="1" si="406"/>
        <v>0</v>
      </c>
      <c r="L201" s="48">
        <f t="shared" ca="1" si="406"/>
        <v>0</v>
      </c>
      <c r="M201" s="48">
        <f t="shared" ca="1" si="406"/>
        <v>0</v>
      </c>
      <c r="N201" s="48">
        <f t="shared" ca="1" si="406"/>
        <v>0</v>
      </c>
      <c r="O201" s="48">
        <f t="shared" ca="1" si="406"/>
        <v>0</v>
      </c>
      <c r="P201" s="48">
        <f t="shared" ca="1" si="406"/>
        <v>0</v>
      </c>
      <c r="Q201" s="48">
        <f t="shared" ca="1" si="406"/>
        <v>0</v>
      </c>
      <c r="R201" s="48">
        <f t="shared" ca="1" si="406"/>
        <v>0</v>
      </c>
      <c r="S201" s="48">
        <f t="shared" ca="1" si="406"/>
        <v>0</v>
      </c>
      <c r="T201" s="48">
        <f t="shared" ca="1" si="406"/>
        <v>0</v>
      </c>
      <c r="U201" s="48">
        <f t="shared" ca="1" si="406"/>
        <v>0</v>
      </c>
      <c r="V201" s="48">
        <f t="shared" ca="1" si="406"/>
        <v>0</v>
      </c>
      <c r="W201" s="48">
        <f t="shared" ca="1" si="406"/>
        <v>0</v>
      </c>
      <c r="X201" s="48">
        <f t="shared" ca="1" si="406"/>
        <v>0</v>
      </c>
      <c r="Y201" s="48">
        <f t="shared" ca="1" si="406"/>
        <v>0</v>
      </c>
      <c r="Z201" s="48">
        <f t="shared" ca="1" si="406"/>
        <v>0</v>
      </c>
      <c r="AA201" s="48">
        <f t="shared" ca="1" si="406"/>
        <v>0</v>
      </c>
      <c r="AB201" s="48">
        <f t="shared" ca="1" si="406"/>
        <v>0</v>
      </c>
      <c r="AC201" s="48">
        <f t="shared" ca="1" si="406"/>
        <v>0</v>
      </c>
      <c r="AD201" s="48">
        <f t="shared" ca="1" si="406"/>
        <v>0</v>
      </c>
      <c r="AE201" s="48">
        <f t="shared" ca="1" si="406"/>
        <v>0</v>
      </c>
      <c r="AF201" s="48">
        <f t="shared" ca="1" si="406"/>
        <v>0</v>
      </c>
      <c r="AG201" s="48">
        <f t="shared" ca="1" si="406"/>
        <v>0</v>
      </c>
      <c r="AH201" s="48">
        <f t="shared" ca="1" si="406"/>
        <v>0</v>
      </c>
      <c r="AI201" s="48">
        <f t="shared" ca="1" si="406"/>
        <v>0</v>
      </c>
      <c r="AJ201" s="48">
        <f t="shared" ca="1" si="406"/>
        <v>0</v>
      </c>
      <c r="AK201" s="48">
        <f t="shared" ref="AK201:BD201" ca="1" si="407">MAX(0,AJ201-(IF(SamplesOrEstimateFlag = "Data", INDEX(Samples,RANDBETWEEN(1, TotalCount), 0), RANDBETWEEN(ThroughputLowEstimate,ThroughputHighEstimate))))</f>
        <v>0</v>
      </c>
      <c r="AL201" s="48">
        <f t="shared" ca="1" si="407"/>
        <v>0</v>
      </c>
      <c r="AM201" s="48">
        <f t="shared" ca="1" si="407"/>
        <v>0</v>
      </c>
      <c r="AN201" s="48">
        <f t="shared" ca="1" si="407"/>
        <v>0</v>
      </c>
      <c r="AO201" s="48">
        <f t="shared" ca="1" si="407"/>
        <v>0</v>
      </c>
      <c r="AP201" s="48">
        <f t="shared" ca="1" si="407"/>
        <v>0</v>
      </c>
      <c r="AQ201" s="48">
        <f t="shared" ca="1" si="407"/>
        <v>0</v>
      </c>
      <c r="AR201" s="48">
        <f t="shared" ca="1" si="407"/>
        <v>0</v>
      </c>
      <c r="AS201" s="48">
        <f t="shared" ca="1" si="407"/>
        <v>0</v>
      </c>
      <c r="AT201" s="48">
        <f t="shared" ca="1" si="407"/>
        <v>0</v>
      </c>
      <c r="AU201" s="48">
        <f t="shared" ca="1" si="407"/>
        <v>0</v>
      </c>
      <c r="AV201" s="48">
        <f t="shared" ca="1" si="407"/>
        <v>0</v>
      </c>
      <c r="AW201" s="48">
        <f t="shared" ca="1" si="407"/>
        <v>0</v>
      </c>
      <c r="AX201" s="48">
        <f t="shared" ca="1" si="407"/>
        <v>0</v>
      </c>
      <c r="AY201" s="48">
        <f t="shared" ca="1" si="407"/>
        <v>0</v>
      </c>
      <c r="AZ201" s="48">
        <f t="shared" ca="1" si="407"/>
        <v>0</v>
      </c>
      <c r="BA201" s="48">
        <f t="shared" ca="1" si="407"/>
        <v>0</v>
      </c>
      <c r="BB201" s="48">
        <f t="shared" ca="1" si="407"/>
        <v>0</v>
      </c>
      <c r="BC201" s="48">
        <f t="shared" ca="1" si="407"/>
        <v>0</v>
      </c>
      <c r="BD201" s="48">
        <f t="shared" ca="1" si="407"/>
        <v>0</v>
      </c>
    </row>
    <row r="202" spans="1:56" x14ac:dyDescent="0.25">
      <c r="A202">
        <v>200</v>
      </c>
      <c r="B202" s="69">
        <f t="shared" ca="1" si="395"/>
        <v>7</v>
      </c>
      <c r="C202" s="70">
        <f t="shared" ca="1" si="392"/>
        <v>42854</v>
      </c>
      <c r="D2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2" s="48">
        <f t="shared" ref="E202:AJ202" ca="1" si="408">MAX(0,D202-(IF(SamplesOrEstimateFlag = "Data", INDEX(Samples,RANDBETWEEN(1, TotalCount), 0), RANDBETWEEN(ThroughputLowEstimate,ThroughputHighEstimate))))</f>
        <v>9</v>
      </c>
      <c r="F202" s="48">
        <f t="shared" ca="1" si="408"/>
        <v>6</v>
      </c>
      <c r="G202" s="48">
        <f t="shared" ca="1" si="408"/>
        <v>3</v>
      </c>
      <c r="H202" s="48">
        <f t="shared" ca="1" si="408"/>
        <v>1</v>
      </c>
      <c r="I202" s="48">
        <f t="shared" ca="1" si="408"/>
        <v>1</v>
      </c>
      <c r="J202" s="48">
        <f t="shared" ca="1" si="408"/>
        <v>1</v>
      </c>
      <c r="K202" s="48">
        <f t="shared" ca="1" si="408"/>
        <v>0</v>
      </c>
      <c r="L202" s="48">
        <f t="shared" ca="1" si="408"/>
        <v>0</v>
      </c>
      <c r="M202" s="48">
        <f t="shared" ca="1" si="408"/>
        <v>0</v>
      </c>
      <c r="N202" s="48">
        <f t="shared" ca="1" si="408"/>
        <v>0</v>
      </c>
      <c r="O202" s="48">
        <f t="shared" ca="1" si="408"/>
        <v>0</v>
      </c>
      <c r="P202" s="48">
        <f t="shared" ca="1" si="408"/>
        <v>0</v>
      </c>
      <c r="Q202" s="48">
        <f t="shared" ca="1" si="408"/>
        <v>0</v>
      </c>
      <c r="R202" s="48">
        <f t="shared" ca="1" si="408"/>
        <v>0</v>
      </c>
      <c r="S202" s="48">
        <f t="shared" ca="1" si="408"/>
        <v>0</v>
      </c>
      <c r="T202" s="48">
        <f t="shared" ca="1" si="408"/>
        <v>0</v>
      </c>
      <c r="U202" s="48">
        <f t="shared" ca="1" si="408"/>
        <v>0</v>
      </c>
      <c r="V202" s="48">
        <f t="shared" ca="1" si="408"/>
        <v>0</v>
      </c>
      <c r="W202" s="48">
        <f t="shared" ca="1" si="408"/>
        <v>0</v>
      </c>
      <c r="X202" s="48">
        <f t="shared" ca="1" si="408"/>
        <v>0</v>
      </c>
      <c r="Y202" s="48">
        <f t="shared" ca="1" si="408"/>
        <v>0</v>
      </c>
      <c r="Z202" s="48">
        <f t="shared" ca="1" si="408"/>
        <v>0</v>
      </c>
      <c r="AA202" s="48">
        <f t="shared" ca="1" si="408"/>
        <v>0</v>
      </c>
      <c r="AB202" s="48">
        <f t="shared" ca="1" si="408"/>
        <v>0</v>
      </c>
      <c r="AC202" s="48">
        <f t="shared" ca="1" si="408"/>
        <v>0</v>
      </c>
      <c r="AD202" s="48">
        <f t="shared" ca="1" si="408"/>
        <v>0</v>
      </c>
      <c r="AE202" s="48">
        <f t="shared" ca="1" si="408"/>
        <v>0</v>
      </c>
      <c r="AF202" s="48">
        <f t="shared" ca="1" si="408"/>
        <v>0</v>
      </c>
      <c r="AG202" s="48">
        <f t="shared" ca="1" si="408"/>
        <v>0</v>
      </c>
      <c r="AH202" s="48">
        <f t="shared" ca="1" si="408"/>
        <v>0</v>
      </c>
      <c r="AI202" s="48">
        <f t="shared" ca="1" si="408"/>
        <v>0</v>
      </c>
      <c r="AJ202" s="48">
        <f t="shared" ca="1" si="408"/>
        <v>0</v>
      </c>
      <c r="AK202" s="48">
        <f t="shared" ref="AK202:BD202" ca="1" si="409">MAX(0,AJ202-(IF(SamplesOrEstimateFlag = "Data", INDEX(Samples,RANDBETWEEN(1, TotalCount), 0), RANDBETWEEN(ThroughputLowEstimate,ThroughputHighEstimate))))</f>
        <v>0</v>
      </c>
      <c r="AL202" s="48">
        <f t="shared" ca="1" si="409"/>
        <v>0</v>
      </c>
      <c r="AM202" s="48">
        <f t="shared" ca="1" si="409"/>
        <v>0</v>
      </c>
      <c r="AN202" s="48">
        <f t="shared" ca="1" si="409"/>
        <v>0</v>
      </c>
      <c r="AO202" s="48">
        <f t="shared" ca="1" si="409"/>
        <v>0</v>
      </c>
      <c r="AP202" s="48">
        <f t="shared" ca="1" si="409"/>
        <v>0</v>
      </c>
      <c r="AQ202" s="48">
        <f t="shared" ca="1" si="409"/>
        <v>0</v>
      </c>
      <c r="AR202" s="48">
        <f t="shared" ca="1" si="409"/>
        <v>0</v>
      </c>
      <c r="AS202" s="48">
        <f t="shared" ca="1" si="409"/>
        <v>0</v>
      </c>
      <c r="AT202" s="48">
        <f t="shared" ca="1" si="409"/>
        <v>0</v>
      </c>
      <c r="AU202" s="48">
        <f t="shared" ca="1" si="409"/>
        <v>0</v>
      </c>
      <c r="AV202" s="48">
        <f t="shared" ca="1" si="409"/>
        <v>0</v>
      </c>
      <c r="AW202" s="48">
        <f t="shared" ca="1" si="409"/>
        <v>0</v>
      </c>
      <c r="AX202" s="48">
        <f t="shared" ca="1" si="409"/>
        <v>0</v>
      </c>
      <c r="AY202" s="48">
        <f t="shared" ca="1" si="409"/>
        <v>0</v>
      </c>
      <c r="AZ202" s="48">
        <f t="shared" ca="1" si="409"/>
        <v>0</v>
      </c>
      <c r="BA202" s="48">
        <f t="shared" ca="1" si="409"/>
        <v>0</v>
      </c>
      <c r="BB202" s="48">
        <f t="shared" ca="1" si="409"/>
        <v>0</v>
      </c>
      <c r="BC202" s="48">
        <f t="shared" ca="1" si="409"/>
        <v>0</v>
      </c>
      <c r="BD202" s="48">
        <f t="shared" ca="1" si="409"/>
        <v>0</v>
      </c>
    </row>
    <row r="203" spans="1:56" x14ac:dyDescent="0.25">
      <c r="A203">
        <v>201</v>
      </c>
      <c r="B203" s="69">
        <f t="shared" ca="1" si="395"/>
        <v>9</v>
      </c>
      <c r="C203" s="70">
        <f t="shared" ca="1" si="392"/>
        <v>42868</v>
      </c>
      <c r="D2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3" s="48">
        <f t="shared" ref="E203:AJ203" ca="1" si="410">MAX(0,D203-(IF(SamplesOrEstimateFlag = "Data", INDEX(Samples,RANDBETWEEN(1, TotalCount), 0), RANDBETWEEN(ThroughputLowEstimate,ThroughputHighEstimate))))</f>
        <v>14</v>
      </c>
      <c r="F203" s="48">
        <f t="shared" ca="1" si="410"/>
        <v>11</v>
      </c>
      <c r="G203" s="48">
        <f t="shared" ca="1" si="410"/>
        <v>11</v>
      </c>
      <c r="H203" s="48">
        <f t="shared" ca="1" si="410"/>
        <v>8</v>
      </c>
      <c r="I203" s="48">
        <f t="shared" ca="1" si="410"/>
        <v>5</v>
      </c>
      <c r="J203" s="48">
        <f t="shared" ca="1" si="410"/>
        <v>5</v>
      </c>
      <c r="K203" s="48">
        <f t="shared" ca="1" si="410"/>
        <v>3</v>
      </c>
      <c r="L203" s="48">
        <f t="shared" ca="1" si="410"/>
        <v>3</v>
      </c>
      <c r="M203" s="48">
        <f t="shared" ca="1" si="410"/>
        <v>0</v>
      </c>
      <c r="N203" s="48">
        <f t="shared" ca="1" si="410"/>
        <v>0</v>
      </c>
      <c r="O203" s="48">
        <f t="shared" ca="1" si="410"/>
        <v>0</v>
      </c>
      <c r="P203" s="48">
        <f t="shared" ca="1" si="410"/>
        <v>0</v>
      </c>
      <c r="Q203" s="48">
        <f t="shared" ca="1" si="410"/>
        <v>0</v>
      </c>
      <c r="R203" s="48">
        <f t="shared" ca="1" si="410"/>
        <v>0</v>
      </c>
      <c r="S203" s="48">
        <f t="shared" ca="1" si="410"/>
        <v>0</v>
      </c>
      <c r="T203" s="48">
        <f t="shared" ca="1" si="410"/>
        <v>0</v>
      </c>
      <c r="U203" s="48">
        <f t="shared" ca="1" si="410"/>
        <v>0</v>
      </c>
      <c r="V203" s="48">
        <f t="shared" ca="1" si="410"/>
        <v>0</v>
      </c>
      <c r="W203" s="48">
        <f t="shared" ca="1" si="410"/>
        <v>0</v>
      </c>
      <c r="X203" s="48">
        <f t="shared" ca="1" si="410"/>
        <v>0</v>
      </c>
      <c r="Y203" s="48">
        <f t="shared" ca="1" si="410"/>
        <v>0</v>
      </c>
      <c r="Z203" s="48">
        <f t="shared" ca="1" si="410"/>
        <v>0</v>
      </c>
      <c r="AA203" s="48">
        <f t="shared" ca="1" si="410"/>
        <v>0</v>
      </c>
      <c r="AB203" s="48">
        <f t="shared" ca="1" si="410"/>
        <v>0</v>
      </c>
      <c r="AC203" s="48">
        <f t="shared" ca="1" si="410"/>
        <v>0</v>
      </c>
      <c r="AD203" s="48">
        <f t="shared" ca="1" si="410"/>
        <v>0</v>
      </c>
      <c r="AE203" s="48">
        <f t="shared" ca="1" si="410"/>
        <v>0</v>
      </c>
      <c r="AF203" s="48">
        <f t="shared" ca="1" si="410"/>
        <v>0</v>
      </c>
      <c r="AG203" s="48">
        <f t="shared" ca="1" si="410"/>
        <v>0</v>
      </c>
      <c r="AH203" s="48">
        <f t="shared" ca="1" si="410"/>
        <v>0</v>
      </c>
      <c r="AI203" s="48">
        <f t="shared" ca="1" si="410"/>
        <v>0</v>
      </c>
      <c r="AJ203" s="48">
        <f t="shared" ca="1" si="410"/>
        <v>0</v>
      </c>
      <c r="AK203" s="48">
        <f t="shared" ref="AK203:BD203" ca="1" si="411">MAX(0,AJ203-(IF(SamplesOrEstimateFlag = "Data", INDEX(Samples,RANDBETWEEN(1, TotalCount), 0), RANDBETWEEN(ThroughputLowEstimate,ThroughputHighEstimate))))</f>
        <v>0</v>
      </c>
      <c r="AL203" s="48">
        <f t="shared" ca="1" si="411"/>
        <v>0</v>
      </c>
      <c r="AM203" s="48">
        <f t="shared" ca="1" si="411"/>
        <v>0</v>
      </c>
      <c r="AN203" s="48">
        <f t="shared" ca="1" si="411"/>
        <v>0</v>
      </c>
      <c r="AO203" s="48">
        <f t="shared" ca="1" si="411"/>
        <v>0</v>
      </c>
      <c r="AP203" s="48">
        <f t="shared" ca="1" si="411"/>
        <v>0</v>
      </c>
      <c r="AQ203" s="48">
        <f t="shared" ca="1" si="411"/>
        <v>0</v>
      </c>
      <c r="AR203" s="48">
        <f t="shared" ca="1" si="411"/>
        <v>0</v>
      </c>
      <c r="AS203" s="48">
        <f t="shared" ca="1" si="411"/>
        <v>0</v>
      </c>
      <c r="AT203" s="48">
        <f t="shared" ca="1" si="411"/>
        <v>0</v>
      </c>
      <c r="AU203" s="48">
        <f t="shared" ca="1" si="411"/>
        <v>0</v>
      </c>
      <c r="AV203" s="48">
        <f t="shared" ca="1" si="411"/>
        <v>0</v>
      </c>
      <c r="AW203" s="48">
        <f t="shared" ca="1" si="411"/>
        <v>0</v>
      </c>
      <c r="AX203" s="48">
        <f t="shared" ca="1" si="411"/>
        <v>0</v>
      </c>
      <c r="AY203" s="48">
        <f t="shared" ca="1" si="411"/>
        <v>0</v>
      </c>
      <c r="AZ203" s="48">
        <f t="shared" ca="1" si="411"/>
        <v>0</v>
      </c>
      <c r="BA203" s="48">
        <f t="shared" ca="1" si="411"/>
        <v>0</v>
      </c>
      <c r="BB203" s="48">
        <f t="shared" ca="1" si="411"/>
        <v>0</v>
      </c>
      <c r="BC203" s="48">
        <f t="shared" ca="1" si="411"/>
        <v>0</v>
      </c>
      <c r="BD203" s="48">
        <f t="shared" ca="1" si="411"/>
        <v>0</v>
      </c>
    </row>
    <row r="204" spans="1:56" x14ac:dyDescent="0.25">
      <c r="A204">
        <v>202</v>
      </c>
      <c r="B204" s="69">
        <f t="shared" ca="1" si="395"/>
        <v>4</v>
      </c>
      <c r="C204" s="70">
        <f t="shared" ca="1" si="392"/>
        <v>42833</v>
      </c>
      <c r="D2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4" s="48">
        <f t="shared" ref="E204:AJ204" ca="1" si="412">MAX(0,D204-(IF(SamplesOrEstimateFlag = "Data", INDEX(Samples,RANDBETWEEN(1, TotalCount), 0), RANDBETWEEN(ThroughputLowEstimate,ThroughputHighEstimate))))</f>
        <v>9</v>
      </c>
      <c r="F204" s="48">
        <f t="shared" ca="1" si="412"/>
        <v>6</v>
      </c>
      <c r="G204" s="48">
        <f t="shared" ca="1" si="412"/>
        <v>3</v>
      </c>
      <c r="H204" s="48">
        <f t="shared" ca="1" si="412"/>
        <v>0</v>
      </c>
      <c r="I204" s="48">
        <f t="shared" ca="1" si="412"/>
        <v>0</v>
      </c>
      <c r="J204" s="48">
        <f t="shared" ca="1" si="412"/>
        <v>0</v>
      </c>
      <c r="K204" s="48">
        <f t="shared" ca="1" si="412"/>
        <v>0</v>
      </c>
      <c r="L204" s="48">
        <f t="shared" ca="1" si="412"/>
        <v>0</v>
      </c>
      <c r="M204" s="48">
        <f t="shared" ca="1" si="412"/>
        <v>0</v>
      </c>
      <c r="N204" s="48">
        <f t="shared" ca="1" si="412"/>
        <v>0</v>
      </c>
      <c r="O204" s="48">
        <f t="shared" ca="1" si="412"/>
        <v>0</v>
      </c>
      <c r="P204" s="48">
        <f t="shared" ca="1" si="412"/>
        <v>0</v>
      </c>
      <c r="Q204" s="48">
        <f t="shared" ca="1" si="412"/>
        <v>0</v>
      </c>
      <c r="R204" s="48">
        <f t="shared" ca="1" si="412"/>
        <v>0</v>
      </c>
      <c r="S204" s="48">
        <f t="shared" ca="1" si="412"/>
        <v>0</v>
      </c>
      <c r="T204" s="48">
        <f t="shared" ca="1" si="412"/>
        <v>0</v>
      </c>
      <c r="U204" s="48">
        <f t="shared" ca="1" si="412"/>
        <v>0</v>
      </c>
      <c r="V204" s="48">
        <f t="shared" ca="1" si="412"/>
        <v>0</v>
      </c>
      <c r="W204" s="48">
        <f t="shared" ca="1" si="412"/>
        <v>0</v>
      </c>
      <c r="X204" s="48">
        <f t="shared" ca="1" si="412"/>
        <v>0</v>
      </c>
      <c r="Y204" s="48">
        <f t="shared" ca="1" si="412"/>
        <v>0</v>
      </c>
      <c r="Z204" s="48">
        <f t="shared" ca="1" si="412"/>
        <v>0</v>
      </c>
      <c r="AA204" s="48">
        <f t="shared" ca="1" si="412"/>
        <v>0</v>
      </c>
      <c r="AB204" s="48">
        <f t="shared" ca="1" si="412"/>
        <v>0</v>
      </c>
      <c r="AC204" s="48">
        <f t="shared" ca="1" si="412"/>
        <v>0</v>
      </c>
      <c r="AD204" s="48">
        <f t="shared" ca="1" si="412"/>
        <v>0</v>
      </c>
      <c r="AE204" s="48">
        <f t="shared" ca="1" si="412"/>
        <v>0</v>
      </c>
      <c r="AF204" s="48">
        <f t="shared" ca="1" si="412"/>
        <v>0</v>
      </c>
      <c r="AG204" s="48">
        <f t="shared" ca="1" si="412"/>
        <v>0</v>
      </c>
      <c r="AH204" s="48">
        <f t="shared" ca="1" si="412"/>
        <v>0</v>
      </c>
      <c r="AI204" s="48">
        <f t="shared" ca="1" si="412"/>
        <v>0</v>
      </c>
      <c r="AJ204" s="48">
        <f t="shared" ca="1" si="412"/>
        <v>0</v>
      </c>
      <c r="AK204" s="48">
        <f t="shared" ref="AK204:BD204" ca="1" si="413">MAX(0,AJ204-(IF(SamplesOrEstimateFlag = "Data", INDEX(Samples,RANDBETWEEN(1, TotalCount), 0), RANDBETWEEN(ThroughputLowEstimate,ThroughputHighEstimate))))</f>
        <v>0</v>
      </c>
      <c r="AL204" s="48">
        <f t="shared" ca="1" si="413"/>
        <v>0</v>
      </c>
      <c r="AM204" s="48">
        <f t="shared" ca="1" si="413"/>
        <v>0</v>
      </c>
      <c r="AN204" s="48">
        <f t="shared" ca="1" si="413"/>
        <v>0</v>
      </c>
      <c r="AO204" s="48">
        <f t="shared" ca="1" si="413"/>
        <v>0</v>
      </c>
      <c r="AP204" s="48">
        <f t="shared" ca="1" si="413"/>
        <v>0</v>
      </c>
      <c r="AQ204" s="48">
        <f t="shared" ca="1" si="413"/>
        <v>0</v>
      </c>
      <c r="AR204" s="48">
        <f t="shared" ca="1" si="413"/>
        <v>0</v>
      </c>
      <c r="AS204" s="48">
        <f t="shared" ca="1" si="413"/>
        <v>0</v>
      </c>
      <c r="AT204" s="48">
        <f t="shared" ca="1" si="413"/>
        <v>0</v>
      </c>
      <c r="AU204" s="48">
        <f t="shared" ca="1" si="413"/>
        <v>0</v>
      </c>
      <c r="AV204" s="48">
        <f t="shared" ca="1" si="413"/>
        <v>0</v>
      </c>
      <c r="AW204" s="48">
        <f t="shared" ca="1" si="413"/>
        <v>0</v>
      </c>
      <c r="AX204" s="48">
        <f t="shared" ca="1" si="413"/>
        <v>0</v>
      </c>
      <c r="AY204" s="48">
        <f t="shared" ca="1" si="413"/>
        <v>0</v>
      </c>
      <c r="AZ204" s="48">
        <f t="shared" ca="1" si="413"/>
        <v>0</v>
      </c>
      <c r="BA204" s="48">
        <f t="shared" ca="1" si="413"/>
        <v>0</v>
      </c>
      <c r="BB204" s="48">
        <f t="shared" ca="1" si="413"/>
        <v>0</v>
      </c>
      <c r="BC204" s="48">
        <f t="shared" ca="1" si="413"/>
        <v>0</v>
      </c>
      <c r="BD204" s="48">
        <f t="shared" ca="1" si="413"/>
        <v>0</v>
      </c>
    </row>
    <row r="205" spans="1:56" x14ac:dyDescent="0.25">
      <c r="A205">
        <v>203</v>
      </c>
      <c r="B205" s="69">
        <f t="shared" ca="1" si="395"/>
        <v>8</v>
      </c>
      <c r="C205" s="70">
        <f t="shared" ca="1" si="392"/>
        <v>42861</v>
      </c>
      <c r="D2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05" s="48">
        <f t="shared" ref="E205:AJ205" ca="1" si="414">MAX(0,D205-(IF(SamplesOrEstimateFlag = "Data", INDEX(Samples,RANDBETWEEN(1, TotalCount), 0), RANDBETWEEN(ThroughputLowEstimate,ThroughputHighEstimate))))</f>
        <v>15</v>
      </c>
      <c r="F205" s="48">
        <f t="shared" ca="1" si="414"/>
        <v>13</v>
      </c>
      <c r="G205" s="48">
        <f t="shared" ca="1" si="414"/>
        <v>10</v>
      </c>
      <c r="H205" s="48">
        <f t="shared" ca="1" si="414"/>
        <v>10</v>
      </c>
      <c r="I205" s="48">
        <f t="shared" ca="1" si="414"/>
        <v>7</v>
      </c>
      <c r="J205" s="48">
        <f t="shared" ca="1" si="414"/>
        <v>4</v>
      </c>
      <c r="K205" s="48">
        <f t="shared" ca="1" si="414"/>
        <v>2</v>
      </c>
      <c r="L205" s="48">
        <f t="shared" ca="1" si="414"/>
        <v>0</v>
      </c>
      <c r="M205" s="48">
        <f t="shared" ca="1" si="414"/>
        <v>0</v>
      </c>
      <c r="N205" s="48">
        <f t="shared" ca="1" si="414"/>
        <v>0</v>
      </c>
      <c r="O205" s="48">
        <f t="shared" ca="1" si="414"/>
        <v>0</v>
      </c>
      <c r="P205" s="48">
        <f t="shared" ca="1" si="414"/>
        <v>0</v>
      </c>
      <c r="Q205" s="48">
        <f t="shared" ca="1" si="414"/>
        <v>0</v>
      </c>
      <c r="R205" s="48">
        <f t="shared" ca="1" si="414"/>
        <v>0</v>
      </c>
      <c r="S205" s="48">
        <f t="shared" ca="1" si="414"/>
        <v>0</v>
      </c>
      <c r="T205" s="48">
        <f t="shared" ca="1" si="414"/>
        <v>0</v>
      </c>
      <c r="U205" s="48">
        <f t="shared" ca="1" si="414"/>
        <v>0</v>
      </c>
      <c r="V205" s="48">
        <f t="shared" ca="1" si="414"/>
        <v>0</v>
      </c>
      <c r="W205" s="48">
        <f t="shared" ca="1" si="414"/>
        <v>0</v>
      </c>
      <c r="X205" s="48">
        <f t="shared" ca="1" si="414"/>
        <v>0</v>
      </c>
      <c r="Y205" s="48">
        <f t="shared" ca="1" si="414"/>
        <v>0</v>
      </c>
      <c r="Z205" s="48">
        <f t="shared" ca="1" si="414"/>
        <v>0</v>
      </c>
      <c r="AA205" s="48">
        <f t="shared" ca="1" si="414"/>
        <v>0</v>
      </c>
      <c r="AB205" s="48">
        <f t="shared" ca="1" si="414"/>
        <v>0</v>
      </c>
      <c r="AC205" s="48">
        <f t="shared" ca="1" si="414"/>
        <v>0</v>
      </c>
      <c r="AD205" s="48">
        <f t="shared" ca="1" si="414"/>
        <v>0</v>
      </c>
      <c r="AE205" s="48">
        <f t="shared" ca="1" si="414"/>
        <v>0</v>
      </c>
      <c r="AF205" s="48">
        <f t="shared" ca="1" si="414"/>
        <v>0</v>
      </c>
      <c r="AG205" s="48">
        <f t="shared" ca="1" si="414"/>
        <v>0</v>
      </c>
      <c r="AH205" s="48">
        <f t="shared" ca="1" si="414"/>
        <v>0</v>
      </c>
      <c r="AI205" s="48">
        <f t="shared" ca="1" si="414"/>
        <v>0</v>
      </c>
      <c r="AJ205" s="48">
        <f t="shared" ca="1" si="414"/>
        <v>0</v>
      </c>
      <c r="AK205" s="48">
        <f t="shared" ref="AK205:BD205" ca="1" si="415">MAX(0,AJ205-(IF(SamplesOrEstimateFlag = "Data", INDEX(Samples,RANDBETWEEN(1, TotalCount), 0), RANDBETWEEN(ThroughputLowEstimate,ThroughputHighEstimate))))</f>
        <v>0</v>
      </c>
      <c r="AL205" s="48">
        <f t="shared" ca="1" si="415"/>
        <v>0</v>
      </c>
      <c r="AM205" s="48">
        <f t="shared" ca="1" si="415"/>
        <v>0</v>
      </c>
      <c r="AN205" s="48">
        <f t="shared" ca="1" si="415"/>
        <v>0</v>
      </c>
      <c r="AO205" s="48">
        <f t="shared" ca="1" si="415"/>
        <v>0</v>
      </c>
      <c r="AP205" s="48">
        <f t="shared" ca="1" si="415"/>
        <v>0</v>
      </c>
      <c r="AQ205" s="48">
        <f t="shared" ca="1" si="415"/>
        <v>0</v>
      </c>
      <c r="AR205" s="48">
        <f t="shared" ca="1" si="415"/>
        <v>0</v>
      </c>
      <c r="AS205" s="48">
        <f t="shared" ca="1" si="415"/>
        <v>0</v>
      </c>
      <c r="AT205" s="48">
        <f t="shared" ca="1" si="415"/>
        <v>0</v>
      </c>
      <c r="AU205" s="48">
        <f t="shared" ca="1" si="415"/>
        <v>0</v>
      </c>
      <c r="AV205" s="48">
        <f t="shared" ca="1" si="415"/>
        <v>0</v>
      </c>
      <c r="AW205" s="48">
        <f t="shared" ca="1" si="415"/>
        <v>0</v>
      </c>
      <c r="AX205" s="48">
        <f t="shared" ca="1" si="415"/>
        <v>0</v>
      </c>
      <c r="AY205" s="48">
        <f t="shared" ca="1" si="415"/>
        <v>0</v>
      </c>
      <c r="AZ205" s="48">
        <f t="shared" ca="1" si="415"/>
        <v>0</v>
      </c>
      <c r="BA205" s="48">
        <f t="shared" ca="1" si="415"/>
        <v>0</v>
      </c>
      <c r="BB205" s="48">
        <f t="shared" ca="1" si="415"/>
        <v>0</v>
      </c>
      <c r="BC205" s="48">
        <f t="shared" ca="1" si="415"/>
        <v>0</v>
      </c>
      <c r="BD205" s="48">
        <f t="shared" ca="1" si="415"/>
        <v>0</v>
      </c>
    </row>
    <row r="206" spans="1:56" x14ac:dyDescent="0.25">
      <c r="A206">
        <v>204</v>
      </c>
      <c r="B206" s="69">
        <f t="shared" ca="1" si="395"/>
        <v>4</v>
      </c>
      <c r="C206" s="70">
        <f t="shared" ca="1" si="392"/>
        <v>42833</v>
      </c>
      <c r="D2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06" s="48">
        <f t="shared" ref="E206:AJ206" ca="1" si="416">MAX(0,D206-(IF(SamplesOrEstimateFlag = "Data", INDEX(Samples,RANDBETWEEN(1, TotalCount), 0), RANDBETWEEN(ThroughputLowEstimate,ThroughputHighEstimate))))</f>
        <v>7</v>
      </c>
      <c r="F206" s="48">
        <f t="shared" ca="1" si="416"/>
        <v>4</v>
      </c>
      <c r="G206" s="48">
        <f t="shared" ca="1" si="416"/>
        <v>1</v>
      </c>
      <c r="H206" s="48">
        <f t="shared" ca="1" si="416"/>
        <v>0</v>
      </c>
      <c r="I206" s="48">
        <f t="shared" ca="1" si="416"/>
        <v>0</v>
      </c>
      <c r="J206" s="48">
        <f t="shared" ca="1" si="416"/>
        <v>0</v>
      </c>
      <c r="K206" s="48">
        <f t="shared" ca="1" si="416"/>
        <v>0</v>
      </c>
      <c r="L206" s="48">
        <f t="shared" ca="1" si="416"/>
        <v>0</v>
      </c>
      <c r="M206" s="48">
        <f t="shared" ca="1" si="416"/>
        <v>0</v>
      </c>
      <c r="N206" s="48">
        <f t="shared" ca="1" si="416"/>
        <v>0</v>
      </c>
      <c r="O206" s="48">
        <f t="shared" ca="1" si="416"/>
        <v>0</v>
      </c>
      <c r="P206" s="48">
        <f t="shared" ca="1" si="416"/>
        <v>0</v>
      </c>
      <c r="Q206" s="48">
        <f t="shared" ca="1" si="416"/>
        <v>0</v>
      </c>
      <c r="R206" s="48">
        <f t="shared" ca="1" si="416"/>
        <v>0</v>
      </c>
      <c r="S206" s="48">
        <f t="shared" ca="1" si="416"/>
        <v>0</v>
      </c>
      <c r="T206" s="48">
        <f t="shared" ca="1" si="416"/>
        <v>0</v>
      </c>
      <c r="U206" s="48">
        <f t="shared" ca="1" si="416"/>
        <v>0</v>
      </c>
      <c r="V206" s="48">
        <f t="shared" ca="1" si="416"/>
        <v>0</v>
      </c>
      <c r="W206" s="48">
        <f t="shared" ca="1" si="416"/>
        <v>0</v>
      </c>
      <c r="X206" s="48">
        <f t="shared" ca="1" si="416"/>
        <v>0</v>
      </c>
      <c r="Y206" s="48">
        <f t="shared" ca="1" si="416"/>
        <v>0</v>
      </c>
      <c r="Z206" s="48">
        <f t="shared" ca="1" si="416"/>
        <v>0</v>
      </c>
      <c r="AA206" s="48">
        <f t="shared" ca="1" si="416"/>
        <v>0</v>
      </c>
      <c r="AB206" s="48">
        <f t="shared" ca="1" si="416"/>
        <v>0</v>
      </c>
      <c r="AC206" s="48">
        <f t="shared" ca="1" si="416"/>
        <v>0</v>
      </c>
      <c r="AD206" s="48">
        <f t="shared" ca="1" si="416"/>
        <v>0</v>
      </c>
      <c r="AE206" s="48">
        <f t="shared" ca="1" si="416"/>
        <v>0</v>
      </c>
      <c r="AF206" s="48">
        <f t="shared" ca="1" si="416"/>
        <v>0</v>
      </c>
      <c r="AG206" s="48">
        <f t="shared" ca="1" si="416"/>
        <v>0</v>
      </c>
      <c r="AH206" s="48">
        <f t="shared" ca="1" si="416"/>
        <v>0</v>
      </c>
      <c r="AI206" s="48">
        <f t="shared" ca="1" si="416"/>
        <v>0</v>
      </c>
      <c r="AJ206" s="48">
        <f t="shared" ca="1" si="416"/>
        <v>0</v>
      </c>
      <c r="AK206" s="48">
        <f t="shared" ref="AK206:BD206" ca="1" si="417">MAX(0,AJ206-(IF(SamplesOrEstimateFlag = "Data", INDEX(Samples,RANDBETWEEN(1, TotalCount), 0), RANDBETWEEN(ThroughputLowEstimate,ThroughputHighEstimate))))</f>
        <v>0</v>
      </c>
      <c r="AL206" s="48">
        <f t="shared" ca="1" si="417"/>
        <v>0</v>
      </c>
      <c r="AM206" s="48">
        <f t="shared" ca="1" si="417"/>
        <v>0</v>
      </c>
      <c r="AN206" s="48">
        <f t="shared" ca="1" si="417"/>
        <v>0</v>
      </c>
      <c r="AO206" s="48">
        <f t="shared" ca="1" si="417"/>
        <v>0</v>
      </c>
      <c r="AP206" s="48">
        <f t="shared" ca="1" si="417"/>
        <v>0</v>
      </c>
      <c r="AQ206" s="48">
        <f t="shared" ca="1" si="417"/>
        <v>0</v>
      </c>
      <c r="AR206" s="48">
        <f t="shared" ca="1" si="417"/>
        <v>0</v>
      </c>
      <c r="AS206" s="48">
        <f t="shared" ca="1" si="417"/>
        <v>0</v>
      </c>
      <c r="AT206" s="48">
        <f t="shared" ca="1" si="417"/>
        <v>0</v>
      </c>
      <c r="AU206" s="48">
        <f t="shared" ca="1" si="417"/>
        <v>0</v>
      </c>
      <c r="AV206" s="48">
        <f t="shared" ca="1" si="417"/>
        <v>0</v>
      </c>
      <c r="AW206" s="48">
        <f t="shared" ca="1" si="417"/>
        <v>0</v>
      </c>
      <c r="AX206" s="48">
        <f t="shared" ca="1" si="417"/>
        <v>0</v>
      </c>
      <c r="AY206" s="48">
        <f t="shared" ca="1" si="417"/>
        <v>0</v>
      </c>
      <c r="AZ206" s="48">
        <f t="shared" ca="1" si="417"/>
        <v>0</v>
      </c>
      <c r="BA206" s="48">
        <f t="shared" ca="1" si="417"/>
        <v>0</v>
      </c>
      <c r="BB206" s="48">
        <f t="shared" ca="1" si="417"/>
        <v>0</v>
      </c>
      <c r="BC206" s="48">
        <f t="shared" ca="1" si="417"/>
        <v>0</v>
      </c>
      <c r="BD206" s="48">
        <f t="shared" ca="1" si="417"/>
        <v>0</v>
      </c>
    </row>
    <row r="207" spans="1:56" x14ac:dyDescent="0.25">
      <c r="A207">
        <v>205</v>
      </c>
      <c r="B207" s="69">
        <f t="shared" ca="1" si="395"/>
        <v>9</v>
      </c>
      <c r="C207" s="70">
        <f t="shared" ca="1" si="392"/>
        <v>42868</v>
      </c>
      <c r="D2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07" s="48">
        <f t="shared" ref="E207:AJ207" ca="1" si="418">MAX(0,D207-(IF(SamplesOrEstimateFlag = "Data", INDEX(Samples,RANDBETWEEN(1, TotalCount), 0), RANDBETWEEN(ThroughputLowEstimate,ThroughputHighEstimate))))</f>
        <v>8</v>
      </c>
      <c r="F207" s="48">
        <f t="shared" ca="1" si="418"/>
        <v>6</v>
      </c>
      <c r="G207" s="48">
        <f t="shared" ca="1" si="418"/>
        <v>4</v>
      </c>
      <c r="H207" s="48">
        <f t="shared" ca="1" si="418"/>
        <v>4</v>
      </c>
      <c r="I207" s="48">
        <f t="shared" ca="1" si="418"/>
        <v>4</v>
      </c>
      <c r="J207" s="48">
        <f t="shared" ca="1" si="418"/>
        <v>4</v>
      </c>
      <c r="K207" s="48">
        <f t="shared" ca="1" si="418"/>
        <v>4</v>
      </c>
      <c r="L207" s="48">
        <f t="shared" ca="1" si="418"/>
        <v>1</v>
      </c>
      <c r="M207" s="48">
        <f t="shared" ca="1" si="418"/>
        <v>0</v>
      </c>
      <c r="N207" s="48">
        <f t="shared" ca="1" si="418"/>
        <v>0</v>
      </c>
      <c r="O207" s="48">
        <f t="shared" ca="1" si="418"/>
        <v>0</v>
      </c>
      <c r="P207" s="48">
        <f t="shared" ca="1" si="418"/>
        <v>0</v>
      </c>
      <c r="Q207" s="48">
        <f t="shared" ca="1" si="418"/>
        <v>0</v>
      </c>
      <c r="R207" s="48">
        <f t="shared" ca="1" si="418"/>
        <v>0</v>
      </c>
      <c r="S207" s="48">
        <f t="shared" ca="1" si="418"/>
        <v>0</v>
      </c>
      <c r="T207" s="48">
        <f t="shared" ca="1" si="418"/>
        <v>0</v>
      </c>
      <c r="U207" s="48">
        <f t="shared" ca="1" si="418"/>
        <v>0</v>
      </c>
      <c r="V207" s="48">
        <f t="shared" ca="1" si="418"/>
        <v>0</v>
      </c>
      <c r="W207" s="48">
        <f t="shared" ca="1" si="418"/>
        <v>0</v>
      </c>
      <c r="X207" s="48">
        <f t="shared" ca="1" si="418"/>
        <v>0</v>
      </c>
      <c r="Y207" s="48">
        <f t="shared" ca="1" si="418"/>
        <v>0</v>
      </c>
      <c r="Z207" s="48">
        <f t="shared" ca="1" si="418"/>
        <v>0</v>
      </c>
      <c r="AA207" s="48">
        <f t="shared" ca="1" si="418"/>
        <v>0</v>
      </c>
      <c r="AB207" s="48">
        <f t="shared" ca="1" si="418"/>
        <v>0</v>
      </c>
      <c r="AC207" s="48">
        <f t="shared" ca="1" si="418"/>
        <v>0</v>
      </c>
      <c r="AD207" s="48">
        <f t="shared" ca="1" si="418"/>
        <v>0</v>
      </c>
      <c r="AE207" s="48">
        <f t="shared" ca="1" si="418"/>
        <v>0</v>
      </c>
      <c r="AF207" s="48">
        <f t="shared" ca="1" si="418"/>
        <v>0</v>
      </c>
      <c r="AG207" s="48">
        <f t="shared" ca="1" si="418"/>
        <v>0</v>
      </c>
      <c r="AH207" s="48">
        <f t="shared" ca="1" si="418"/>
        <v>0</v>
      </c>
      <c r="AI207" s="48">
        <f t="shared" ca="1" si="418"/>
        <v>0</v>
      </c>
      <c r="AJ207" s="48">
        <f t="shared" ca="1" si="418"/>
        <v>0</v>
      </c>
      <c r="AK207" s="48">
        <f t="shared" ref="AK207:BD207" ca="1" si="419">MAX(0,AJ207-(IF(SamplesOrEstimateFlag = "Data", INDEX(Samples,RANDBETWEEN(1, TotalCount), 0), RANDBETWEEN(ThroughputLowEstimate,ThroughputHighEstimate))))</f>
        <v>0</v>
      </c>
      <c r="AL207" s="48">
        <f t="shared" ca="1" si="419"/>
        <v>0</v>
      </c>
      <c r="AM207" s="48">
        <f t="shared" ca="1" si="419"/>
        <v>0</v>
      </c>
      <c r="AN207" s="48">
        <f t="shared" ca="1" si="419"/>
        <v>0</v>
      </c>
      <c r="AO207" s="48">
        <f t="shared" ca="1" si="419"/>
        <v>0</v>
      </c>
      <c r="AP207" s="48">
        <f t="shared" ca="1" si="419"/>
        <v>0</v>
      </c>
      <c r="AQ207" s="48">
        <f t="shared" ca="1" si="419"/>
        <v>0</v>
      </c>
      <c r="AR207" s="48">
        <f t="shared" ca="1" si="419"/>
        <v>0</v>
      </c>
      <c r="AS207" s="48">
        <f t="shared" ca="1" si="419"/>
        <v>0</v>
      </c>
      <c r="AT207" s="48">
        <f t="shared" ca="1" si="419"/>
        <v>0</v>
      </c>
      <c r="AU207" s="48">
        <f t="shared" ca="1" si="419"/>
        <v>0</v>
      </c>
      <c r="AV207" s="48">
        <f t="shared" ca="1" si="419"/>
        <v>0</v>
      </c>
      <c r="AW207" s="48">
        <f t="shared" ca="1" si="419"/>
        <v>0</v>
      </c>
      <c r="AX207" s="48">
        <f t="shared" ca="1" si="419"/>
        <v>0</v>
      </c>
      <c r="AY207" s="48">
        <f t="shared" ca="1" si="419"/>
        <v>0</v>
      </c>
      <c r="AZ207" s="48">
        <f t="shared" ca="1" si="419"/>
        <v>0</v>
      </c>
      <c r="BA207" s="48">
        <f t="shared" ca="1" si="419"/>
        <v>0</v>
      </c>
      <c r="BB207" s="48">
        <f t="shared" ca="1" si="419"/>
        <v>0</v>
      </c>
      <c r="BC207" s="48">
        <f t="shared" ca="1" si="419"/>
        <v>0</v>
      </c>
      <c r="BD207" s="48">
        <f t="shared" ca="1" si="419"/>
        <v>0</v>
      </c>
    </row>
    <row r="208" spans="1:56" x14ac:dyDescent="0.25">
      <c r="A208">
        <v>206</v>
      </c>
      <c r="B208" s="69">
        <f t="shared" ca="1" si="395"/>
        <v>8</v>
      </c>
      <c r="C208" s="70">
        <f t="shared" ca="1" si="392"/>
        <v>42861</v>
      </c>
      <c r="D2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08" s="48">
        <f t="shared" ref="E208:AJ208" ca="1" si="420">MAX(0,D208-(IF(SamplesOrEstimateFlag = "Data", INDEX(Samples,RANDBETWEEN(1, TotalCount), 0), RANDBETWEEN(ThroughputLowEstimate,ThroughputHighEstimate))))</f>
        <v>13</v>
      </c>
      <c r="F208" s="48">
        <f t="shared" ca="1" si="420"/>
        <v>13</v>
      </c>
      <c r="G208" s="48">
        <f t="shared" ca="1" si="420"/>
        <v>11</v>
      </c>
      <c r="H208" s="48">
        <f t="shared" ca="1" si="420"/>
        <v>8</v>
      </c>
      <c r="I208" s="48">
        <f t="shared" ca="1" si="420"/>
        <v>6</v>
      </c>
      <c r="J208" s="48">
        <f t="shared" ca="1" si="420"/>
        <v>4</v>
      </c>
      <c r="K208" s="48">
        <f t="shared" ca="1" si="420"/>
        <v>1</v>
      </c>
      <c r="L208" s="48">
        <f t="shared" ca="1" si="420"/>
        <v>0</v>
      </c>
      <c r="M208" s="48">
        <f t="shared" ca="1" si="420"/>
        <v>0</v>
      </c>
      <c r="N208" s="48">
        <f t="shared" ca="1" si="420"/>
        <v>0</v>
      </c>
      <c r="O208" s="48">
        <f t="shared" ca="1" si="420"/>
        <v>0</v>
      </c>
      <c r="P208" s="48">
        <f t="shared" ca="1" si="420"/>
        <v>0</v>
      </c>
      <c r="Q208" s="48">
        <f t="shared" ca="1" si="420"/>
        <v>0</v>
      </c>
      <c r="R208" s="48">
        <f t="shared" ca="1" si="420"/>
        <v>0</v>
      </c>
      <c r="S208" s="48">
        <f t="shared" ca="1" si="420"/>
        <v>0</v>
      </c>
      <c r="T208" s="48">
        <f t="shared" ca="1" si="420"/>
        <v>0</v>
      </c>
      <c r="U208" s="48">
        <f t="shared" ca="1" si="420"/>
        <v>0</v>
      </c>
      <c r="V208" s="48">
        <f t="shared" ca="1" si="420"/>
        <v>0</v>
      </c>
      <c r="W208" s="48">
        <f t="shared" ca="1" si="420"/>
        <v>0</v>
      </c>
      <c r="X208" s="48">
        <f t="shared" ca="1" si="420"/>
        <v>0</v>
      </c>
      <c r="Y208" s="48">
        <f t="shared" ca="1" si="420"/>
        <v>0</v>
      </c>
      <c r="Z208" s="48">
        <f t="shared" ca="1" si="420"/>
        <v>0</v>
      </c>
      <c r="AA208" s="48">
        <f t="shared" ca="1" si="420"/>
        <v>0</v>
      </c>
      <c r="AB208" s="48">
        <f t="shared" ca="1" si="420"/>
        <v>0</v>
      </c>
      <c r="AC208" s="48">
        <f t="shared" ca="1" si="420"/>
        <v>0</v>
      </c>
      <c r="AD208" s="48">
        <f t="shared" ca="1" si="420"/>
        <v>0</v>
      </c>
      <c r="AE208" s="48">
        <f t="shared" ca="1" si="420"/>
        <v>0</v>
      </c>
      <c r="AF208" s="48">
        <f t="shared" ca="1" si="420"/>
        <v>0</v>
      </c>
      <c r="AG208" s="48">
        <f t="shared" ca="1" si="420"/>
        <v>0</v>
      </c>
      <c r="AH208" s="48">
        <f t="shared" ca="1" si="420"/>
        <v>0</v>
      </c>
      <c r="AI208" s="48">
        <f t="shared" ca="1" si="420"/>
        <v>0</v>
      </c>
      <c r="AJ208" s="48">
        <f t="shared" ca="1" si="420"/>
        <v>0</v>
      </c>
      <c r="AK208" s="48">
        <f t="shared" ref="AK208:BD208" ca="1" si="421">MAX(0,AJ208-(IF(SamplesOrEstimateFlag = "Data", INDEX(Samples,RANDBETWEEN(1, TotalCount), 0), RANDBETWEEN(ThroughputLowEstimate,ThroughputHighEstimate))))</f>
        <v>0</v>
      </c>
      <c r="AL208" s="48">
        <f t="shared" ca="1" si="421"/>
        <v>0</v>
      </c>
      <c r="AM208" s="48">
        <f t="shared" ca="1" si="421"/>
        <v>0</v>
      </c>
      <c r="AN208" s="48">
        <f t="shared" ca="1" si="421"/>
        <v>0</v>
      </c>
      <c r="AO208" s="48">
        <f t="shared" ca="1" si="421"/>
        <v>0</v>
      </c>
      <c r="AP208" s="48">
        <f t="shared" ca="1" si="421"/>
        <v>0</v>
      </c>
      <c r="AQ208" s="48">
        <f t="shared" ca="1" si="421"/>
        <v>0</v>
      </c>
      <c r="AR208" s="48">
        <f t="shared" ca="1" si="421"/>
        <v>0</v>
      </c>
      <c r="AS208" s="48">
        <f t="shared" ca="1" si="421"/>
        <v>0</v>
      </c>
      <c r="AT208" s="48">
        <f t="shared" ca="1" si="421"/>
        <v>0</v>
      </c>
      <c r="AU208" s="48">
        <f t="shared" ca="1" si="421"/>
        <v>0</v>
      </c>
      <c r="AV208" s="48">
        <f t="shared" ca="1" si="421"/>
        <v>0</v>
      </c>
      <c r="AW208" s="48">
        <f t="shared" ca="1" si="421"/>
        <v>0</v>
      </c>
      <c r="AX208" s="48">
        <f t="shared" ca="1" si="421"/>
        <v>0</v>
      </c>
      <c r="AY208" s="48">
        <f t="shared" ca="1" si="421"/>
        <v>0</v>
      </c>
      <c r="AZ208" s="48">
        <f t="shared" ca="1" si="421"/>
        <v>0</v>
      </c>
      <c r="BA208" s="48">
        <f t="shared" ca="1" si="421"/>
        <v>0</v>
      </c>
      <c r="BB208" s="48">
        <f t="shared" ca="1" si="421"/>
        <v>0</v>
      </c>
      <c r="BC208" s="48">
        <f t="shared" ca="1" si="421"/>
        <v>0</v>
      </c>
      <c r="BD208" s="48">
        <f t="shared" ca="1" si="421"/>
        <v>0</v>
      </c>
    </row>
    <row r="209" spans="1:56" x14ac:dyDescent="0.25">
      <c r="A209">
        <v>207</v>
      </c>
      <c r="B209" s="69">
        <f t="shared" ca="1" si="395"/>
        <v>13</v>
      </c>
      <c r="C209" s="70">
        <f t="shared" ca="1" si="392"/>
        <v>42896</v>
      </c>
      <c r="D2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9" s="48">
        <f t="shared" ref="E209:AJ209" ca="1" si="422">MAX(0,D209-(IF(SamplesOrEstimateFlag = "Data", INDEX(Samples,RANDBETWEEN(1, TotalCount), 0), RANDBETWEEN(ThroughputLowEstimate,ThroughputHighEstimate))))</f>
        <v>14</v>
      </c>
      <c r="F209" s="48">
        <f t="shared" ca="1" si="422"/>
        <v>14</v>
      </c>
      <c r="G209" s="48">
        <f t="shared" ca="1" si="422"/>
        <v>11</v>
      </c>
      <c r="H209" s="48">
        <f t="shared" ca="1" si="422"/>
        <v>11</v>
      </c>
      <c r="I209" s="48">
        <f t="shared" ca="1" si="422"/>
        <v>11</v>
      </c>
      <c r="J209" s="48">
        <f t="shared" ca="1" si="422"/>
        <v>8</v>
      </c>
      <c r="K209" s="48">
        <f t="shared" ca="1" si="422"/>
        <v>8</v>
      </c>
      <c r="L209" s="48">
        <f t="shared" ca="1" si="422"/>
        <v>8</v>
      </c>
      <c r="M209" s="48">
        <f t="shared" ca="1" si="422"/>
        <v>6</v>
      </c>
      <c r="N209" s="48">
        <f t="shared" ca="1" si="422"/>
        <v>6</v>
      </c>
      <c r="O209" s="48">
        <f t="shared" ca="1" si="422"/>
        <v>4</v>
      </c>
      <c r="P209" s="48">
        <f t="shared" ca="1" si="422"/>
        <v>2</v>
      </c>
      <c r="Q209" s="48">
        <f t="shared" ca="1" si="422"/>
        <v>0</v>
      </c>
      <c r="R209" s="48">
        <f t="shared" ca="1" si="422"/>
        <v>0</v>
      </c>
      <c r="S209" s="48">
        <f t="shared" ca="1" si="422"/>
        <v>0</v>
      </c>
      <c r="T209" s="48">
        <f t="shared" ca="1" si="422"/>
        <v>0</v>
      </c>
      <c r="U209" s="48">
        <f t="shared" ca="1" si="422"/>
        <v>0</v>
      </c>
      <c r="V209" s="48">
        <f t="shared" ca="1" si="422"/>
        <v>0</v>
      </c>
      <c r="W209" s="48">
        <f t="shared" ca="1" si="422"/>
        <v>0</v>
      </c>
      <c r="X209" s="48">
        <f t="shared" ca="1" si="422"/>
        <v>0</v>
      </c>
      <c r="Y209" s="48">
        <f t="shared" ca="1" si="422"/>
        <v>0</v>
      </c>
      <c r="Z209" s="48">
        <f t="shared" ca="1" si="422"/>
        <v>0</v>
      </c>
      <c r="AA209" s="48">
        <f t="shared" ca="1" si="422"/>
        <v>0</v>
      </c>
      <c r="AB209" s="48">
        <f t="shared" ca="1" si="422"/>
        <v>0</v>
      </c>
      <c r="AC209" s="48">
        <f t="shared" ca="1" si="422"/>
        <v>0</v>
      </c>
      <c r="AD209" s="48">
        <f t="shared" ca="1" si="422"/>
        <v>0</v>
      </c>
      <c r="AE209" s="48">
        <f t="shared" ca="1" si="422"/>
        <v>0</v>
      </c>
      <c r="AF209" s="48">
        <f t="shared" ca="1" si="422"/>
        <v>0</v>
      </c>
      <c r="AG209" s="48">
        <f t="shared" ca="1" si="422"/>
        <v>0</v>
      </c>
      <c r="AH209" s="48">
        <f t="shared" ca="1" si="422"/>
        <v>0</v>
      </c>
      <c r="AI209" s="48">
        <f t="shared" ca="1" si="422"/>
        <v>0</v>
      </c>
      <c r="AJ209" s="48">
        <f t="shared" ca="1" si="422"/>
        <v>0</v>
      </c>
      <c r="AK209" s="48">
        <f t="shared" ref="AK209:BD209" ca="1" si="423">MAX(0,AJ209-(IF(SamplesOrEstimateFlag = "Data", INDEX(Samples,RANDBETWEEN(1, TotalCount), 0), RANDBETWEEN(ThroughputLowEstimate,ThroughputHighEstimate))))</f>
        <v>0</v>
      </c>
      <c r="AL209" s="48">
        <f t="shared" ca="1" si="423"/>
        <v>0</v>
      </c>
      <c r="AM209" s="48">
        <f t="shared" ca="1" si="423"/>
        <v>0</v>
      </c>
      <c r="AN209" s="48">
        <f t="shared" ca="1" si="423"/>
        <v>0</v>
      </c>
      <c r="AO209" s="48">
        <f t="shared" ca="1" si="423"/>
        <v>0</v>
      </c>
      <c r="AP209" s="48">
        <f t="shared" ca="1" si="423"/>
        <v>0</v>
      </c>
      <c r="AQ209" s="48">
        <f t="shared" ca="1" si="423"/>
        <v>0</v>
      </c>
      <c r="AR209" s="48">
        <f t="shared" ca="1" si="423"/>
        <v>0</v>
      </c>
      <c r="AS209" s="48">
        <f t="shared" ca="1" si="423"/>
        <v>0</v>
      </c>
      <c r="AT209" s="48">
        <f t="shared" ca="1" si="423"/>
        <v>0</v>
      </c>
      <c r="AU209" s="48">
        <f t="shared" ca="1" si="423"/>
        <v>0</v>
      </c>
      <c r="AV209" s="48">
        <f t="shared" ca="1" si="423"/>
        <v>0</v>
      </c>
      <c r="AW209" s="48">
        <f t="shared" ca="1" si="423"/>
        <v>0</v>
      </c>
      <c r="AX209" s="48">
        <f t="shared" ca="1" si="423"/>
        <v>0</v>
      </c>
      <c r="AY209" s="48">
        <f t="shared" ca="1" si="423"/>
        <v>0</v>
      </c>
      <c r="AZ209" s="48">
        <f t="shared" ca="1" si="423"/>
        <v>0</v>
      </c>
      <c r="BA209" s="48">
        <f t="shared" ca="1" si="423"/>
        <v>0</v>
      </c>
      <c r="BB209" s="48">
        <f t="shared" ca="1" si="423"/>
        <v>0</v>
      </c>
      <c r="BC209" s="48">
        <f t="shared" ca="1" si="423"/>
        <v>0</v>
      </c>
      <c r="BD209" s="48">
        <f t="shared" ca="1" si="423"/>
        <v>0</v>
      </c>
    </row>
    <row r="210" spans="1:56" x14ac:dyDescent="0.25">
      <c r="A210">
        <v>208</v>
      </c>
      <c r="B210" s="69">
        <f t="shared" ca="1" si="395"/>
        <v>6</v>
      </c>
      <c r="C210" s="70">
        <f t="shared" ca="1" si="392"/>
        <v>42847</v>
      </c>
      <c r="D2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10" s="48">
        <f t="shared" ref="E210:AJ210" ca="1" si="424">MAX(0,D210-(IF(SamplesOrEstimateFlag = "Data", INDEX(Samples,RANDBETWEEN(1, TotalCount), 0), RANDBETWEEN(ThroughputLowEstimate,ThroughputHighEstimate))))</f>
        <v>7</v>
      </c>
      <c r="F210" s="48">
        <f t="shared" ca="1" si="424"/>
        <v>4</v>
      </c>
      <c r="G210" s="48">
        <f t="shared" ca="1" si="424"/>
        <v>4</v>
      </c>
      <c r="H210" s="48">
        <f t="shared" ca="1" si="424"/>
        <v>4</v>
      </c>
      <c r="I210" s="48">
        <f t="shared" ca="1" si="424"/>
        <v>2</v>
      </c>
      <c r="J210" s="48">
        <f t="shared" ca="1" si="424"/>
        <v>0</v>
      </c>
      <c r="K210" s="48">
        <f t="shared" ca="1" si="424"/>
        <v>0</v>
      </c>
      <c r="L210" s="48">
        <f t="shared" ca="1" si="424"/>
        <v>0</v>
      </c>
      <c r="M210" s="48">
        <f t="shared" ca="1" si="424"/>
        <v>0</v>
      </c>
      <c r="N210" s="48">
        <f t="shared" ca="1" si="424"/>
        <v>0</v>
      </c>
      <c r="O210" s="48">
        <f t="shared" ca="1" si="424"/>
        <v>0</v>
      </c>
      <c r="P210" s="48">
        <f t="shared" ca="1" si="424"/>
        <v>0</v>
      </c>
      <c r="Q210" s="48">
        <f t="shared" ca="1" si="424"/>
        <v>0</v>
      </c>
      <c r="R210" s="48">
        <f t="shared" ca="1" si="424"/>
        <v>0</v>
      </c>
      <c r="S210" s="48">
        <f t="shared" ca="1" si="424"/>
        <v>0</v>
      </c>
      <c r="T210" s="48">
        <f t="shared" ca="1" si="424"/>
        <v>0</v>
      </c>
      <c r="U210" s="48">
        <f t="shared" ca="1" si="424"/>
        <v>0</v>
      </c>
      <c r="V210" s="48">
        <f t="shared" ca="1" si="424"/>
        <v>0</v>
      </c>
      <c r="W210" s="48">
        <f t="shared" ca="1" si="424"/>
        <v>0</v>
      </c>
      <c r="X210" s="48">
        <f t="shared" ca="1" si="424"/>
        <v>0</v>
      </c>
      <c r="Y210" s="48">
        <f t="shared" ca="1" si="424"/>
        <v>0</v>
      </c>
      <c r="Z210" s="48">
        <f t="shared" ca="1" si="424"/>
        <v>0</v>
      </c>
      <c r="AA210" s="48">
        <f t="shared" ca="1" si="424"/>
        <v>0</v>
      </c>
      <c r="AB210" s="48">
        <f t="shared" ca="1" si="424"/>
        <v>0</v>
      </c>
      <c r="AC210" s="48">
        <f t="shared" ca="1" si="424"/>
        <v>0</v>
      </c>
      <c r="AD210" s="48">
        <f t="shared" ca="1" si="424"/>
        <v>0</v>
      </c>
      <c r="AE210" s="48">
        <f t="shared" ca="1" si="424"/>
        <v>0</v>
      </c>
      <c r="AF210" s="48">
        <f t="shared" ca="1" si="424"/>
        <v>0</v>
      </c>
      <c r="AG210" s="48">
        <f t="shared" ca="1" si="424"/>
        <v>0</v>
      </c>
      <c r="AH210" s="48">
        <f t="shared" ca="1" si="424"/>
        <v>0</v>
      </c>
      <c r="AI210" s="48">
        <f t="shared" ca="1" si="424"/>
        <v>0</v>
      </c>
      <c r="AJ210" s="48">
        <f t="shared" ca="1" si="424"/>
        <v>0</v>
      </c>
      <c r="AK210" s="48">
        <f t="shared" ref="AK210:BD210" ca="1" si="425">MAX(0,AJ210-(IF(SamplesOrEstimateFlag = "Data", INDEX(Samples,RANDBETWEEN(1, TotalCount), 0), RANDBETWEEN(ThroughputLowEstimate,ThroughputHighEstimate))))</f>
        <v>0</v>
      </c>
      <c r="AL210" s="48">
        <f t="shared" ca="1" si="425"/>
        <v>0</v>
      </c>
      <c r="AM210" s="48">
        <f t="shared" ca="1" si="425"/>
        <v>0</v>
      </c>
      <c r="AN210" s="48">
        <f t="shared" ca="1" si="425"/>
        <v>0</v>
      </c>
      <c r="AO210" s="48">
        <f t="shared" ca="1" si="425"/>
        <v>0</v>
      </c>
      <c r="AP210" s="48">
        <f t="shared" ca="1" si="425"/>
        <v>0</v>
      </c>
      <c r="AQ210" s="48">
        <f t="shared" ca="1" si="425"/>
        <v>0</v>
      </c>
      <c r="AR210" s="48">
        <f t="shared" ca="1" si="425"/>
        <v>0</v>
      </c>
      <c r="AS210" s="48">
        <f t="shared" ca="1" si="425"/>
        <v>0</v>
      </c>
      <c r="AT210" s="48">
        <f t="shared" ca="1" si="425"/>
        <v>0</v>
      </c>
      <c r="AU210" s="48">
        <f t="shared" ca="1" si="425"/>
        <v>0</v>
      </c>
      <c r="AV210" s="48">
        <f t="shared" ca="1" si="425"/>
        <v>0</v>
      </c>
      <c r="AW210" s="48">
        <f t="shared" ca="1" si="425"/>
        <v>0</v>
      </c>
      <c r="AX210" s="48">
        <f t="shared" ca="1" si="425"/>
        <v>0</v>
      </c>
      <c r="AY210" s="48">
        <f t="shared" ca="1" si="425"/>
        <v>0</v>
      </c>
      <c r="AZ210" s="48">
        <f t="shared" ca="1" si="425"/>
        <v>0</v>
      </c>
      <c r="BA210" s="48">
        <f t="shared" ca="1" si="425"/>
        <v>0</v>
      </c>
      <c r="BB210" s="48">
        <f t="shared" ca="1" si="425"/>
        <v>0</v>
      </c>
      <c r="BC210" s="48">
        <f t="shared" ca="1" si="425"/>
        <v>0</v>
      </c>
      <c r="BD210" s="48">
        <f t="shared" ca="1" si="425"/>
        <v>0</v>
      </c>
    </row>
    <row r="211" spans="1:56" x14ac:dyDescent="0.25">
      <c r="A211">
        <v>209</v>
      </c>
      <c r="B211" s="69">
        <f t="shared" ca="1" si="395"/>
        <v>4</v>
      </c>
      <c r="C211" s="70">
        <f t="shared" ca="1" si="392"/>
        <v>42833</v>
      </c>
      <c r="D2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11" s="48">
        <f t="shared" ref="E211:AJ211" ca="1" si="426">MAX(0,D211-(IF(SamplesOrEstimateFlag = "Data", INDEX(Samples,RANDBETWEEN(1, TotalCount), 0), RANDBETWEEN(ThroughputLowEstimate,ThroughputHighEstimate))))</f>
        <v>8</v>
      </c>
      <c r="F211" s="48">
        <f t="shared" ca="1" si="426"/>
        <v>5</v>
      </c>
      <c r="G211" s="48">
        <f t="shared" ca="1" si="426"/>
        <v>2</v>
      </c>
      <c r="H211" s="48">
        <f t="shared" ca="1" si="426"/>
        <v>0</v>
      </c>
      <c r="I211" s="48">
        <f t="shared" ca="1" si="426"/>
        <v>0</v>
      </c>
      <c r="J211" s="48">
        <f t="shared" ca="1" si="426"/>
        <v>0</v>
      </c>
      <c r="K211" s="48">
        <f t="shared" ca="1" si="426"/>
        <v>0</v>
      </c>
      <c r="L211" s="48">
        <f t="shared" ca="1" si="426"/>
        <v>0</v>
      </c>
      <c r="M211" s="48">
        <f t="shared" ca="1" si="426"/>
        <v>0</v>
      </c>
      <c r="N211" s="48">
        <f t="shared" ca="1" si="426"/>
        <v>0</v>
      </c>
      <c r="O211" s="48">
        <f t="shared" ca="1" si="426"/>
        <v>0</v>
      </c>
      <c r="P211" s="48">
        <f t="shared" ca="1" si="426"/>
        <v>0</v>
      </c>
      <c r="Q211" s="48">
        <f t="shared" ca="1" si="426"/>
        <v>0</v>
      </c>
      <c r="R211" s="48">
        <f t="shared" ca="1" si="426"/>
        <v>0</v>
      </c>
      <c r="S211" s="48">
        <f t="shared" ca="1" si="426"/>
        <v>0</v>
      </c>
      <c r="T211" s="48">
        <f t="shared" ca="1" si="426"/>
        <v>0</v>
      </c>
      <c r="U211" s="48">
        <f t="shared" ca="1" si="426"/>
        <v>0</v>
      </c>
      <c r="V211" s="48">
        <f t="shared" ca="1" si="426"/>
        <v>0</v>
      </c>
      <c r="W211" s="48">
        <f t="shared" ca="1" si="426"/>
        <v>0</v>
      </c>
      <c r="X211" s="48">
        <f t="shared" ca="1" si="426"/>
        <v>0</v>
      </c>
      <c r="Y211" s="48">
        <f t="shared" ca="1" si="426"/>
        <v>0</v>
      </c>
      <c r="Z211" s="48">
        <f t="shared" ca="1" si="426"/>
        <v>0</v>
      </c>
      <c r="AA211" s="48">
        <f t="shared" ca="1" si="426"/>
        <v>0</v>
      </c>
      <c r="AB211" s="48">
        <f t="shared" ca="1" si="426"/>
        <v>0</v>
      </c>
      <c r="AC211" s="48">
        <f t="shared" ca="1" si="426"/>
        <v>0</v>
      </c>
      <c r="AD211" s="48">
        <f t="shared" ca="1" si="426"/>
        <v>0</v>
      </c>
      <c r="AE211" s="48">
        <f t="shared" ca="1" si="426"/>
        <v>0</v>
      </c>
      <c r="AF211" s="48">
        <f t="shared" ca="1" si="426"/>
        <v>0</v>
      </c>
      <c r="AG211" s="48">
        <f t="shared" ca="1" si="426"/>
        <v>0</v>
      </c>
      <c r="AH211" s="48">
        <f t="shared" ca="1" si="426"/>
        <v>0</v>
      </c>
      <c r="AI211" s="48">
        <f t="shared" ca="1" si="426"/>
        <v>0</v>
      </c>
      <c r="AJ211" s="48">
        <f t="shared" ca="1" si="426"/>
        <v>0</v>
      </c>
      <c r="AK211" s="48">
        <f t="shared" ref="AK211:BD211" ca="1" si="427">MAX(0,AJ211-(IF(SamplesOrEstimateFlag = "Data", INDEX(Samples,RANDBETWEEN(1, TotalCount), 0), RANDBETWEEN(ThroughputLowEstimate,ThroughputHighEstimate))))</f>
        <v>0</v>
      </c>
      <c r="AL211" s="48">
        <f t="shared" ca="1" si="427"/>
        <v>0</v>
      </c>
      <c r="AM211" s="48">
        <f t="shared" ca="1" si="427"/>
        <v>0</v>
      </c>
      <c r="AN211" s="48">
        <f t="shared" ca="1" si="427"/>
        <v>0</v>
      </c>
      <c r="AO211" s="48">
        <f t="shared" ca="1" si="427"/>
        <v>0</v>
      </c>
      <c r="AP211" s="48">
        <f t="shared" ca="1" si="427"/>
        <v>0</v>
      </c>
      <c r="AQ211" s="48">
        <f t="shared" ca="1" si="427"/>
        <v>0</v>
      </c>
      <c r="AR211" s="48">
        <f t="shared" ca="1" si="427"/>
        <v>0</v>
      </c>
      <c r="AS211" s="48">
        <f t="shared" ca="1" si="427"/>
        <v>0</v>
      </c>
      <c r="AT211" s="48">
        <f t="shared" ca="1" si="427"/>
        <v>0</v>
      </c>
      <c r="AU211" s="48">
        <f t="shared" ca="1" si="427"/>
        <v>0</v>
      </c>
      <c r="AV211" s="48">
        <f t="shared" ca="1" si="427"/>
        <v>0</v>
      </c>
      <c r="AW211" s="48">
        <f t="shared" ca="1" si="427"/>
        <v>0</v>
      </c>
      <c r="AX211" s="48">
        <f t="shared" ca="1" si="427"/>
        <v>0</v>
      </c>
      <c r="AY211" s="48">
        <f t="shared" ca="1" si="427"/>
        <v>0</v>
      </c>
      <c r="AZ211" s="48">
        <f t="shared" ca="1" si="427"/>
        <v>0</v>
      </c>
      <c r="BA211" s="48">
        <f t="shared" ca="1" si="427"/>
        <v>0</v>
      </c>
      <c r="BB211" s="48">
        <f t="shared" ca="1" si="427"/>
        <v>0</v>
      </c>
      <c r="BC211" s="48">
        <f t="shared" ca="1" si="427"/>
        <v>0</v>
      </c>
      <c r="BD211" s="48">
        <f t="shared" ca="1" si="427"/>
        <v>0</v>
      </c>
    </row>
    <row r="212" spans="1:56" x14ac:dyDescent="0.25">
      <c r="A212">
        <v>210</v>
      </c>
      <c r="B212" s="69">
        <f t="shared" ca="1" si="395"/>
        <v>7</v>
      </c>
      <c r="C212" s="70">
        <f t="shared" ca="1" si="392"/>
        <v>42854</v>
      </c>
      <c r="D2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2" s="48">
        <f t="shared" ref="E212:AJ212" ca="1" si="428">MAX(0,D212-(IF(SamplesOrEstimateFlag = "Data", INDEX(Samples,RANDBETWEEN(1, TotalCount), 0), RANDBETWEEN(ThroughputLowEstimate,ThroughputHighEstimate))))</f>
        <v>6</v>
      </c>
      <c r="F212" s="48">
        <f t="shared" ca="1" si="428"/>
        <v>6</v>
      </c>
      <c r="G212" s="48">
        <f t="shared" ca="1" si="428"/>
        <v>6</v>
      </c>
      <c r="H212" s="48">
        <f t="shared" ca="1" si="428"/>
        <v>4</v>
      </c>
      <c r="I212" s="48">
        <f t="shared" ca="1" si="428"/>
        <v>4</v>
      </c>
      <c r="J212" s="48">
        <f t="shared" ca="1" si="428"/>
        <v>1</v>
      </c>
      <c r="K212" s="48">
        <f t="shared" ca="1" si="428"/>
        <v>0</v>
      </c>
      <c r="L212" s="48">
        <f t="shared" ca="1" si="428"/>
        <v>0</v>
      </c>
      <c r="M212" s="48">
        <f t="shared" ca="1" si="428"/>
        <v>0</v>
      </c>
      <c r="N212" s="48">
        <f t="shared" ca="1" si="428"/>
        <v>0</v>
      </c>
      <c r="O212" s="48">
        <f t="shared" ca="1" si="428"/>
        <v>0</v>
      </c>
      <c r="P212" s="48">
        <f t="shared" ca="1" si="428"/>
        <v>0</v>
      </c>
      <c r="Q212" s="48">
        <f t="shared" ca="1" si="428"/>
        <v>0</v>
      </c>
      <c r="R212" s="48">
        <f t="shared" ca="1" si="428"/>
        <v>0</v>
      </c>
      <c r="S212" s="48">
        <f t="shared" ca="1" si="428"/>
        <v>0</v>
      </c>
      <c r="T212" s="48">
        <f t="shared" ca="1" si="428"/>
        <v>0</v>
      </c>
      <c r="U212" s="48">
        <f t="shared" ca="1" si="428"/>
        <v>0</v>
      </c>
      <c r="V212" s="48">
        <f t="shared" ca="1" si="428"/>
        <v>0</v>
      </c>
      <c r="W212" s="48">
        <f t="shared" ca="1" si="428"/>
        <v>0</v>
      </c>
      <c r="X212" s="48">
        <f t="shared" ca="1" si="428"/>
        <v>0</v>
      </c>
      <c r="Y212" s="48">
        <f t="shared" ca="1" si="428"/>
        <v>0</v>
      </c>
      <c r="Z212" s="48">
        <f t="shared" ca="1" si="428"/>
        <v>0</v>
      </c>
      <c r="AA212" s="48">
        <f t="shared" ca="1" si="428"/>
        <v>0</v>
      </c>
      <c r="AB212" s="48">
        <f t="shared" ca="1" si="428"/>
        <v>0</v>
      </c>
      <c r="AC212" s="48">
        <f t="shared" ca="1" si="428"/>
        <v>0</v>
      </c>
      <c r="AD212" s="48">
        <f t="shared" ca="1" si="428"/>
        <v>0</v>
      </c>
      <c r="AE212" s="48">
        <f t="shared" ca="1" si="428"/>
        <v>0</v>
      </c>
      <c r="AF212" s="48">
        <f t="shared" ca="1" si="428"/>
        <v>0</v>
      </c>
      <c r="AG212" s="48">
        <f t="shared" ca="1" si="428"/>
        <v>0</v>
      </c>
      <c r="AH212" s="48">
        <f t="shared" ca="1" si="428"/>
        <v>0</v>
      </c>
      <c r="AI212" s="48">
        <f t="shared" ca="1" si="428"/>
        <v>0</v>
      </c>
      <c r="AJ212" s="48">
        <f t="shared" ca="1" si="428"/>
        <v>0</v>
      </c>
      <c r="AK212" s="48">
        <f t="shared" ref="AK212:BD212" ca="1" si="429">MAX(0,AJ212-(IF(SamplesOrEstimateFlag = "Data", INDEX(Samples,RANDBETWEEN(1, TotalCount), 0), RANDBETWEEN(ThroughputLowEstimate,ThroughputHighEstimate))))</f>
        <v>0</v>
      </c>
      <c r="AL212" s="48">
        <f t="shared" ca="1" si="429"/>
        <v>0</v>
      </c>
      <c r="AM212" s="48">
        <f t="shared" ca="1" si="429"/>
        <v>0</v>
      </c>
      <c r="AN212" s="48">
        <f t="shared" ca="1" si="429"/>
        <v>0</v>
      </c>
      <c r="AO212" s="48">
        <f t="shared" ca="1" si="429"/>
        <v>0</v>
      </c>
      <c r="AP212" s="48">
        <f t="shared" ca="1" si="429"/>
        <v>0</v>
      </c>
      <c r="AQ212" s="48">
        <f t="shared" ca="1" si="429"/>
        <v>0</v>
      </c>
      <c r="AR212" s="48">
        <f t="shared" ca="1" si="429"/>
        <v>0</v>
      </c>
      <c r="AS212" s="48">
        <f t="shared" ca="1" si="429"/>
        <v>0</v>
      </c>
      <c r="AT212" s="48">
        <f t="shared" ca="1" si="429"/>
        <v>0</v>
      </c>
      <c r="AU212" s="48">
        <f t="shared" ca="1" si="429"/>
        <v>0</v>
      </c>
      <c r="AV212" s="48">
        <f t="shared" ca="1" si="429"/>
        <v>0</v>
      </c>
      <c r="AW212" s="48">
        <f t="shared" ca="1" si="429"/>
        <v>0</v>
      </c>
      <c r="AX212" s="48">
        <f t="shared" ca="1" si="429"/>
        <v>0</v>
      </c>
      <c r="AY212" s="48">
        <f t="shared" ca="1" si="429"/>
        <v>0</v>
      </c>
      <c r="AZ212" s="48">
        <f t="shared" ca="1" si="429"/>
        <v>0</v>
      </c>
      <c r="BA212" s="48">
        <f t="shared" ca="1" si="429"/>
        <v>0</v>
      </c>
      <c r="BB212" s="48">
        <f t="shared" ca="1" si="429"/>
        <v>0</v>
      </c>
      <c r="BC212" s="48">
        <f t="shared" ca="1" si="429"/>
        <v>0</v>
      </c>
      <c r="BD212" s="48">
        <f t="shared" ca="1" si="429"/>
        <v>0</v>
      </c>
    </row>
    <row r="213" spans="1:56" x14ac:dyDescent="0.25">
      <c r="A213">
        <v>211</v>
      </c>
      <c r="B213" s="69">
        <f t="shared" ca="1" si="395"/>
        <v>8</v>
      </c>
      <c r="C213" s="70">
        <f t="shared" ca="1" si="392"/>
        <v>42861</v>
      </c>
      <c r="D2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13" s="48">
        <f t="shared" ref="E213:AJ213" ca="1" si="430">MAX(0,D213-(IF(SamplesOrEstimateFlag = "Data", INDEX(Samples,RANDBETWEEN(1, TotalCount), 0), RANDBETWEEN(ThroughputLowEstimate,ThroughputHighEstimate))))</f>
        <v>7</v>
      </c>
      <c r="F213" s="48">
        <f t="shared" ca="1" si="430"/>
        <v>4</v>
      </c>
      <c r="G213" s="48">
        <f t="shared" ca="1" si="430"/>
        <v>4</v>
      </c>
      <c r="H213" s="48">
        <f t="shared" ca="1" si="430"/>
        <v>2</v>
      </c>
      <c r="I213" s="48">
        <f t="shared" ca="1" si="430"/>
        <v>2</v>
      </c>
      <c r="J213" s="48">
        <f t="shared" ca="1" si="430"/>
        <v>2</v>
      </c>
      <c r="K213" s="48">
        <f t="shared" ca="1" si="430"/>
        <v>2</v>
      </c>
      <c r="L213" s="48">
        <f t="shared" ca="1" si="430"/>
        <v>0</v>
      </c>
      <c r="M213" s="48">
        <f t="shared" ca="1" si="430"/>
        <v>0</v>
      </c>
      <c r="N213" s="48">
        <f t="shared" ca="1" si="430"/>
        <v>0</v>
      </c>
      <c r="O213" s="48">
        <f t="shared" ca="1" si="430"/>
        <v>0</v>
      </c>
      <c r="P213" s="48">
        <f t="shared" ca="1" si="430"/>
        <v>0</v>
      </c>
      <c r="Q213" s="48">
        <f t="shared" ca="1" si="430"/>
        <v>0</v>
      </c>
      <c r="R213" s="48">
        <f t="shared" ca="1" si="430"/>
        <v>0</v>
      </c>
      <c r="S213" s="48">
        <f t="shared" ca="1" si="430"/>
        <v>0</v>
      </c>
      <c r="T213" s="48">
        <f t="shared" ca="1" si="430"/>
        <v>0</v>
      </c>
      <c r="U213" s="48">
        <f t="shared" ca="1" si="430"/>
        <v>0</v>
      </c>
      <c r="V213" s="48">
        <f t="shared" ca="1" si="430"/>
        <v>0</v>
      </c>
      <c r="W213" s="48">
        <f t="shared" ca="1" si="430"/>
        <v>0</v>
      </c>
      <c r="X213" s="48">
        <f t="shared" ca="1" si="430"/>
        <v>0</v>
      </c>
      <c r="Y213" s="48">
        <f t="shared" ca="1" si="430"/>
        <v>0</v>
      </c>
      <c r="Z213" s="48">
        <f t="shared" ca="1" si="430"/>
        <v>0</v>
      </c>
      <c r="AA213" s="48">
        <f t="shared" ca="1" si="430"/>
        <v>0</v>
      </c>
      <c r="AB213" s="48">
        <f t="shared" ca="1" si="430"/>
        <v>0</v>
      </c>
      <c r="AC213" s="48">
        <f t="shared" ca="1" si="430"/>
        <v>0</v>
      </c>
      <c r="AD213" s="48">
        <f t="shared" ca="1" si="430"/>
        <v>0</v>
      </c>
      <c r="AE213" s="48">
        <f t="shared" ca="1" si="430"/>
        <v>0</v>
      </c>
      <c r="AF213" s="48">
        <f t="shared" ca="1" si="430"/>
        <v>0</v>
      </c>
      <c r="AG213" s="48">
        <f t="shared" ca="1" si="430"/>
        <v>0</v>
      </c>
      <c r="AH213" s="48">
        <f t="shared" ca="1" si="430"/>
        <v>0</v>
      </c>
      <c r="AI213" s="48">
        <f t="shared" ca="1" si="430"/>
        <v>0</v>
      </c>
      <c r="AJ213" s="48">
        <f t="shared" ca="1" si="430"/>
        <v>0</v>
      </c>
      <c r="AK213" s="48">
        <f t="shared" ref="AK213:BD213" ca="1" si="431">MAX(0,AJ213-(IF(SamplesOrEstimateFlag = "Data", INDEX(Samples,RANDBETWEEN(1, TotalCount), 0), RANDBETWEEN(ThroughputLowEstimate,ThroughputHighEstimate))))</f>
        <v>0</v>
      </c>
      <c r="AL213" s="48">
        <f t="shared" ca="1" si="431"/>
        <v>0</v>
      </c>
      <c r="AM213" s="48">
        <f t="shared" ca="1" si="431"/>
        <v>0</v>
      </c>
      <c r="AN213" s="48">
        <f t="shared" ca="1" si="431"/>
        <v>0</v>
      </c>
      <c r="AO213" s="48">
        <f t="shared" ca="1" si="431"/>
        <v>0</v>
      </c>
      <c r="AP213" s="48">
        <f t="shared" ca="1" si="431"/>
        <v>0</v>
      </c>
      <c r="AQ213" s="48">
        <f t="shared" ca="1" si="431"/>
        <v>0</v>
      </c>
      <c r="AR213" s="48">
        <f t="shared" ca="1" si="431"/>
        <v>0</v>
      </c>
      <c r="AS213" s="48">
        <f t="shared" ca="1" si="431"/>
        <v>0</v>
      </c>
      <c r="AT213" s="48">
        <f t="shared" ca="1" si="431"/>
        <v>0</v>
      </c>
      <c r="AU213" s="48">
        <f t="shared" ca="1" si="431"/>
        <v>0</v>
      </c>
      <c r="AV213" s="48">
        <f t="shared" ca="1" si="431"/>
        <v>0</v>
      </c>
      <c r="AW213" s="48">
        <f t="shared" ca="1" si="431"/>
        <v>0</v>
      </c>
      <c r="AX213" s="48">
        <f t="shared" ca="1" si="431"/>
        <v>0</v>
      </c>
      <c r="AY213" s="48">
        <f t="shared" ca="1" si="431"/>
        <v>0</v>
      </c>
      <c r="AZ213" s="48">
        <f t="shared" ca="1" si="431"/>
        <v>0</v>
      </c>
      <c r="BA213" s="48">
        <f t="shared" ca="1" si="431"/>
        <v>0</v>
      </c>
      <c r="BB213" s="48">
        <f t="shared" ca="1" si="431"/>
        <v>0</v>
      </c>
      <c r="BC213" s="48">
        <f t="shared" ca="1" si="431"/>
        <v>0</v>
      </c>
      <c r="BD213" s="48">
        <f t="shared" ca="1" si="431"/>
        <v>0</v>
      </c>
    </row>
    <row r="214" spans="1:56" x14ac:dyDescent="0.25">
      <c r="A214">
        <v>212</v>
      </c>
      <c r="B214" s="69">
        <f t="shared" ca="1" si="395"/>
        <v>9</v>
      </c>
      <c r="C214" s="70">
        <f t="shared" ca="1" si="392"/>
        <v>42868</v>
      </c>
      <c r="D2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14" s="48">
        <f t="shared" ref="E214:AJ214" ca="1" si="432">MAX(0,D214-(IF(SamplesOrEstimateFlag = "Data", INDEX(Samples,RANDBETWEEN(1, TotalCount), 0), RANDBETWEEN(ThroughputLowEstimate,ThroughputHighEstimate))))</f>
        <v>12</v>
      </c>
      <c r="F214" s="48">
        <f t="shared" ca="1" si="432"/>
        <v>10</v>
      </c>
      <c r="G214" s="48">
        <f t="shared" ca="1" si="432"/>
        <v>7</v>
      </c>
      <c r="H214" s="48">
        <f t="shared" ca="1" si="432"/>
        <v>7</v>
      </c>
      <c r="I214" s="48">
        <f t="shared" ca="1" si="432"/>
        <v>7</v>
      </c>
      <c r="J214" s="48">
        <f t="shared" ca="1" si="432"/>
        <v>7</v>
      </c>
      <c r="K214" s="48">
        <f t="shared" ca="1" si="432"/>
        <v>4</v>
      </c>
      <c r="L214" s="48">
        <f t="shared" ca="1" si="432"/>
        <v>1</v>
      </c>
      <c r="M214" s="48">
        <f t="shared" ca="1" si="432"/>
        <v>0</v>
      </c>
      <c r="N214" s="48">
        <f t="shared" ca="1" si="432"/>
        <v>0</v>
      </c>
      <c r="O214" s="48">
        <f t="shared" ca="1" si="432"/>
        <v>0</v>
      </c>
      <c r="P214" s="48">
        <f t="shared" ca="1" si="432"/>
        <v>0</v>
      </c>
      <c r="Q214" s="48">
        <f t="shared" ca="1" si="432"/>
        <v>0</v>
      </c>
      <c r="R214" s="48">
        <f t="shared" ca="1" si="432"/>
        <v>0</v>
      </c>
      <c r="S214" s="48">
        <f t="shared" ca="1" si="432"/>
        <v>0</v>
      </c>
      <c r="T214" s="48">
        <f t="shared" ca="1" si="432"/>
        <v>0</v>
      </c>
      <c r="U214" s="48">
        <f t="shared" ca="1" si="432"/>
        <v>0</v>
      </c>
      <c r="V214" s="48">
        <f t="shared" ca="1" si="432"/>
        <v>0</v>
      </c>
      <c r="W214" s="48">
        <f t="shared" ca="1" si="432"/>
        <v>0</v>
      </c>
      <c r="X214" s="48">
        <f t="shared" ca="1" si="432"/>
        <v>0</v>
      </c>
      <c r="Y214" s="48">
        <f t="shared" ca="1" si="432"/>
        <v>0</v>
      </c>
      <c r="Z214" s="48">
        <f t="shared" ca="1" si="432"/>
        <v>0</v>
      </c>
      <c r="AA214" s="48">
        <f t="shared" ca="1" si="432"/>
        <v>0</v>
      </c>
      <c r="AB214" s="48">
        <f t="shared" ca="1" si="432"/>
        <v>0</v>
      </c>
      <c r="AC214" s="48">
        <f t="shared" ca="1" si="432"/>
        <v>0</v>
      </c>
      <c r="AD214" s="48">
        <f t="shared" ca="1" si="432"/>
        <v>0</v>
      </c>
      <c r="AE214" s="48">
        <f t="shared" ca="1" si="432"/>
        <v>0</v>
      </c>
      <c r="AF214" s="48">
        <f t="shared" ca="1" si="432"/>
        <v>0</v>
      </c>
      <c r="AG214" s="48">
        <f t="shared" ca="1" si="432"/>
        <v>0</v>
      </c>
      <c r="AH214" s="48">
        <f t="shared" ca="1" si="432"/>
        <v>0</v>
      </c>
      <c r="AI214" s="48">
        <f t="shared" ca="1" si="432"/>
        <v>0</v>
      </c>
      <c r="AJ214" s="48">
        <f t="shared" ca="1" si="432"/>
        <v>0</v>
      </c>
      <c r="AK214" s="48">
        <f t="shared" ref="AK214:BD214" ca="1" si="433">MAX(0,AJ214-(IF(SamplesOrEstimateFlag = "Data", INDEX(Samples,RANDBETWEEN(1, TotalCount), 0), RANDBETWEEN(ThroughputLowEstimate,ThroughputHighEstimate))))</f>
        <v>0</v>
      </c>
      <c r="AL214" s="48">
        <f t="shared" ca="1" si="433"/>
        <v>0</v>
      </c>
      <c r="AM214" s="48">
        <f t="shared" ca="1" si="433"/>
        <v>0</v>
      </c>
      <c r="AN214" s="48">
        <f t="shared" ca="1" si="433"/>
        <v>0</v>
      </c>
      <c r="AO214" s="48">
        <f t="shared" ca="1" si="433"/>
        <v>0</v>
      </c>
      <c r="AP214" s="48">
        <f t="shared" ca="1" si="433"/>
        <v>0</v>
      </c>
      <c r="AQ214" s="48">
        <f t="shared" ca="1" si="433"/>
        <v>0</v>
      </c>
      <c r="AR214" s="48">
        <f t="shared" ca="1" si="433"/>
        <v>0</v>
      </c>
      <c r="AS214" s="48">
        <f t="shared" ca="1" si="433"/>
        <v>0</v>
      </c>
      <c r="AT214" s="48">
        <f t="shared" ca="1" si="433"/>
        <v>0</v>
      </c>
      <c r="AU214" s="48">
        <f t="shared" ca="1" si="433"/>
        <v>0</v>
      </c>
      <c r="AV214" s="48">
        <f t="shared" ca="1" si="433"/>
        <v>0</v>
      </c>
      <c r="AW214" s="48">
        <f t="shared" ca="1" si="433"/>
        <v>0</v>
      </c>
      <c r="AX214" s="48">
        <f t="shared" ca="1" si="433"/>
        <v>0</v>
      </c>
      <c r="AY214" s="48">
        <f t="shared" ca="1" si="433"/>
        <v>0</v>
      </c>
      <c r="AZ214" s="48">
        <f t="shared" ca="1" si="433"/>
        <v>0</v>
      </c>
      <c r="BA214" s="48">
        <f t="shared" ca="1" si="433"/>
        <v>0</v>
      </c>
      <c r="BB214" s="48">
        <f t="shared" ca="1" si="433"/>
        <v>0</v>
      </c>
      <c r="BC214" s="48">
        <f t="shared" ca="1" si="433"/>
        <v>0</v>
      </c>
      <c r="BD214" s="48">
        <f t="shared" ca="1" si="433"/>
        <v>0</v>
      </c>
    </row>
    <row r="215" spans="1:56" x14ac:dyDescent="0.25">
      <c r="A215">
        <v>213</v>
      </c>
      <c r="B215" s="69">
        <f t="shared" ca="1" si="395"/>
        <v>6</v>
      </c>
      <c r="C215" s="70">
        <f t="shared" ca="1" si="392"/>
        <v>42847</v>
      </c>
      <c r="D2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5" s="48">
        <f t="shared" ref="E215:AJ215" ca="1" si="434">MAX(0,D215-(IF(SamplesOrEstimateFlag = "Data", INDEX(Samples,RANDBETWEEN(1, TotalCount), 0), RANDBETWEEN(ThroughputLowEstimate,ThroughputHighEstimate))))</f>
        <v>6</v>
      </c>
      <c r="F215" s="48">
        <f t="shared" ca="1" si="434"/>
        <v>6</v>
      </c>
      <c r="G215" s="48">
        <f t="shared" ca="1" si="434"/>
        <v>6</v>
      </c>
      <c r="H215" s="48">
        <f t="shared" ca="1" si="434"/>
        <v>3</v>
      </c>
      <c r="I215" s="48">
        <f t="shared" ca="1" si="434"/>
        <v>3</v>
      </c>
      <c r="J215" s="48">
        <f t="shared" ca="1" si="434"/>
        <v>0</v>
      </c>
      <c r="K215" s="48">
        <f t="shared" ca="1" si="434"/>
        <v>0</v>
      </c>
      <c r="L215" s="48">
        <f t="shared" ca="1" si="434"/>
        <v>0</v>
      </c>
      <c r="M215" s="48">
        <f t="shared" ca="1" si="434"/>
        <v>0</v>
      </c>
      <c r="N215" s="48">
        <f t="shared" ca="1" si="434"/>
        <v>0</v>
      </c>
      <c r="O215" s="48">
        <f t="shared" ca="1" si="434"/>
        <v>0</v>
      </c>
      <c r="P215" s="48">
        <f t="shared" ca="1" si="434"/>
        <v>0</v>
      </c>
      <c r="Q215" s="48">
        <f t="shared" ca="1" si="434"/>
        <v>0</v>
      </c>
      <c r="R215" s="48">
        <f t="shared" ca="1" si="434"/>
        <v>0</v>
      </c>
      <c r="S215" s="48">
        <f t="shared" ca="1" si="434"/>
        <v>0</v>
      </c>
      <c r="T215" s="48">
        <f t="shared" ca="1" si="434"/>
        <v>0</v>
      </c>
      <c r="U215" s="48">
        <f t="shared" ca="1" si="434"/>
        <v>0</v>
      </c>
      <c r="V215" s="48">
        <f t="shared" ca="1" si="434"/>
        <v>0</v>
      </c>
      <c r="W215" s="48">
        <f t="shared" ca="1" si="434"/>
        <v>0</v>
      </c>
      <c r="X215" s="48">
        <f t="shared" ca="1" si="434"/>
        <v>0</v>
      </c>
      <c r="Y215" s="48">
        <f t="shared" ca="1" si="434"/>
        <v>0</v>
      </c>
      <c r="Z215" s="48">
        <f t="shared" ca="1" si="434"/>
        <v>0</v>
      </c>
      <c r="AA215" s="48">
        <f t="shared" ca="1" si="434"/>
        <v>0</v>
      </c>
      <c r="AB215" s="48">
        <f t="shared" ca="1" si="434"/>
        <v>0</v>
      </c>
      <c r="AC215" s="48">
        <f t="shared" ca="1" si="434"/>
        <v>0</v>
      </c>
      <c r="AD215" s="48">
        <f t="shared" ca="1" si="434"/>
        <v>0</v>
      </c>
      <c r="AE215" s="48">
        <f t="shared" ca="1" si="434"/>
        <v>0</v>
      </c>
      <c r="AF215" s="48">
        <f t="shared" ca="1" si="434"/>
        <v>0</v>
      </c>
      <c r="AG215" s="48">
        <f t="shared" ca="1" si="434"/>
        <v>0</v>
      </c>
      <c r="AH215" s="48">
        <f t="shared" ca="1" si="434"/>
        <v>0</v>
      </c>
      <c r="AI215" s="48">
        <f t="shared" ca="1" si="434"/>
        <v>0</v>
      </c>
      <c r="AJ215" s="48">
        <f t="shared" ca="1" si="434"/>
        <v>0</v>
      </c>
      <c r="AK215" s="48">
        <f t="shared" ref="AK215:BD215" ca="1" si="435">MAX(0,AJ215-(IF(SamplesOrEstimateFlag = "Data", INDEX(Samples,RANDBETWEEN(1, TotalCount), 0), RANDBETWEEN(ThroughputLowEstimate,ThroughputHighEstimate))))</f>
        <v>0</v>
      </c>
      <c r="AL215" s="48">
        <f t="shared" ca="1" si="435"/>
        <v>0</v>
      </c>
      <c r="AM215" s="48">
        <f t="shared" ca="1" si="435"/>
        <v>0</v>
      </c>
      <c r="AN215" s="48">
        <f t="shared" ca="1" si="435"/>
        <v>0</v>
      </c>
      <c r="AO215" s="48">
        <f t="shared" ca="1" si="435"/>
        <v>0</v>
      </c>
      <c r="AP215" s="48">
        <f t="shared" ca="1" si="435"/>
        <v>0</v>
      </c>
      <c r="AQ215" s="48">
        <f t="shared" ca="1" si="435"/>
        <v>0</v>
      </c>
      <c r="AR215" s="48">
        <f t="shared" ca="1" si="435"/>
        <v>0</v>
      </c>
      <c r="AS215" s="48">
        <f t="shared" ca="1" si="435"/>
        <v>0</v>
      </c>
      <c r="AT215" s="48">
        <f t="shared" ca="1" si="435"/>
        <v>0</v>
      </c>
      <c r="AU215" s="48">
        <f t="shared" ca="1" si="435"/>
        <v>0</v>
      </c>
      <c r="AV215" s="48">
        <f t="shared" ca="1" si="435"/>
        <v>0</v>
      </c>
      <c r="AW215" s="48">
        <f t="shared" ca="1" si="435"/>
        <v>0</v>
      </c>
      <c r="AX215" s="48">
        <f t="shared" ca="1" si="435"/>
        <v>0</v>
      </c>
      <c r="AY215" s="48">
        <f t="shared" ca="1" si="435"/>
        <v>0</v>
      </c>
      <c r="AZ215" s="48">
        <f t="shared" ca="1" si="435"/>
        <v>0</v>
      </c>
      <c r="BA215" s="48">
        <f t="shared" ca="1" si="435"/>
        <v>0</v>
      </c>
      <c r="BB215" s="48">
        <f t="shared" ca="1" si="435"/>
        <v>0</v>
      </c>
      <c r="BC215" s="48">
        <f t="shared" ca="1" si="435"/>
        <v>0</v>
      </c>
      <c r="BD215" s="48">
        <f t="shared" ca="1" si="435"/>
        <v>0</v>
      </c>
    </row>
    <row r="216" spans="1:56" x14ac:dyDescent="0.25">
      <c r="A216">
        <v>214</v>
      </c>
      <c r="B216" s="69">
        <f t="shared" ca="1" si="395"/>
        <v>6</v>
      </c>
      <c r="C216" s="70">
        <f t="shared" ca="1" si="392"/>
        <v>42847</v>
      </c>
      <c r="D2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16" s="48">
        <f t="shared" ref="E216:AJ216" ca="1" si="436">MAX(0,D216-(IF(SamplesOrEstimateFlag = "Data", INDEX(Samples,RANDBETWEEN(1, TotalCount), 0), RANDBETWEEN(ThroughputLowEstimate,ThroughputHighEstimate))))</f>
        <v>8</v>
      </c>
      <c r="F216" s="48">
        <f t="shared" ca="1" si="436"/>
        <v>6</v>
      </c>
      <c r="G216" s="48">
        <f t="shared" ca="1" si="436"/>
        <v>4</v>
      </c>
      <c r="H216" s="48">
        <f t="shared" ca="1" si="436"/>
        <v>2</v>
      </c>
      <c r="I216" s="48">
        <f t="shared" ca="1" si="436"/>
        <v>2</v>
      </c>
      <c r="J216" s="48">
        <f t="shared" ca="1" si="436"/>
        <v>0</v>
      </c>
      <c r="K216" s="48">
        <f t="shared" ca="1" si="436"/>
        <v>0</v>
      </c>
      <c r="L216" s="48">
        <f t="shared" ca="1" si="436"/>
        <v>0</v>
      </c>
      <c r="M216" s="48">
        <f t="shared" ca="1" si="436"/>
        <v>0</v>
      </c>
      <c r="N216" s="48">
        <f t="shared" ca="1" si="436"/>
        <v>0</v>
      </c>
      <c r="O216" s="48">
        <f t="shared" ca="1" si="436"/>
        <v>0</v>
      </c>
      <c r="P216" s="48">
        <f t="shared" ca="1" si="436"/>
        <v>0</v>
      </c>
      <c r="Q216" s="48">
        <f t="shared" ca="1" si="436"/>
        <v>0</v>
      </c>
      <c r="R216" s="48">
        <f t="shared" ca="1" si="436"/>
        <v>0</v>
      </c>
      <c r="S216" s="48">
        <f t="shared" ca="1" si="436"/>
        <v>0</v>
      </c>
      <c r="T216" s="48">
        <f t="shared" ca="1" si="436"/>
        <v>0</v>
      </c>
      <c r="U216" s="48">
        <f t="shared" ca="1" si="436"/>
        <v>0</v>
      </c>
      <c r="V216" s="48">
        <f t="shared" ca="1" si="436"/>
        <v>0</v>
      </c>
      <c r="W216" s="48">
        <f t="shared" ca="1" si="436"/>
        <v>0</v>
      </c>
      <c r="X216" s="48">
        <f t="shared" ca="1" si="436"/>
        <v>0</v>
      </c>
      <c r="Y216" s="48">
        <f t="shared" ca="1" si="436"/>
        <v>0</v>
      </c>
      <c r="Z216" s="48">
        <f t="shared" ca="1" si="436"/>
        <v>0</v>
      </c>
      <c r="AA216" s="48">
        <f t="shared" ca="1" si="436"/>
        <v>0</v>
      </c>
      <c r="AB216" s="48">
        <f t="shared" ca="1" si="436"/>
        <v>0</v>
      </c>
      <c r="AC216" s="48">
        <f t="shared" ca="1" si="436"/>
        <v>0</v>
      </c>
      <c r="AD216" s="48">
        <f t="shared" ca="1" si="436"/>
        <v>0</v>
      </c>
      <c r="AE216" s="48">
        <f t="shared" ca="1" si="436"/>
        <v>0</v>
      </c>
      <c r="AF216" s="48">
        <f t="shared" ca="1" si="436"/>
        <v>0</v>
      </c>
      <c r="AG216" s="48">
        <f t="shared" ca="1" si="436"/>
        <v>0</v>
      </c>
      <c r="AH216" s="48">
        <f t="shared" ca="1" si="436"/>
        <v>0</v>
      </c>
      <c r="AI216" s="48">
        <f t="shared" ca="1" si="436"/>
        <v>0</v>
      </c>
      <c r="AJ216" s="48">
        <f t="shared" ca="1" si="436"/>
        <v>0</v>
      </c>
      <c r="AK216" s="48">
        <f t="shared" ref="AK216:BD216" ca="1" si="437">MAX(0,AJ216-(IF(SamplesOrEstimateFlag = "Data", INDEX(Samples,RANDBETWEEN(1, TotalCount), 0), RANDBETWEEN(ThroughputLowEstimate,ThroughputHighEstimate))))</f>
        <v>0</v>
      </c>
      <c r="AL216" s="48">
        <f t="shared" ca="1" si="437"/>
        <v>0</v>
      </c>
      <c r="AM216" s="48">
        <f t="shared" ca="1" si="437"/>
        <v>0</v>
      </c>
      <c r="AN216" s="48">
        <f t="shared" ca="1" si="437"/>
        <v>0</v>
      </c>
      <c r="AO216" s="48">
        <f t="shared" ca="1" si="437"/>
        <v>0</v>
      </c>
      <c r="AP216" s="48">
        <f t="shared" ca="1" si="437"/>
        <v>0</v>
      </c>
      <c r="AQ216" s="48">
        <f t="shared" ca="1" si="437"/>
        <v>0</v>
      </c>
      <c r="AR216" s="48">
        <f t="shared" ca="1" si="437"/>
        <v>0</v>
      </c>
      <c r="AS216" s="48">
        <f t="shared" ca="1" si="437"/>
        <v>0</v>
      </c>
      <c r="AT216" s="48">
        <f t="shared" ca="1" si="437"/>
        <v>0</v>
      </c>
      <c r="AU216" s="48">
        <f t="shared" ca="1" si="437"/>
        <v>0</v>
      </c>
      <c r="AV216" s="48">
        <f t="shared" ca="1" si="437"/>
        <v>0</v>
      </c>
      <c r="AW216" s="48">
        <f t="shared" ca="1" si="437"/>
        <v>0</v>
      </c>
      <c r="AX216" s="48">
        <f t="shared" ca="1" si="437"/>
        <v>0</v>
      </c>
      <c r="AY216" s="48">
        <f t="shared" ca="1" si="437"/>
        <v>0</v>
      </c>
      <c r="AZ216" s="48">
        <f t="shared" ca="1" si="437"/>
        <v>0</v>
      </c>
      <c r="BA216" s="48">
        <f t="shared" ca="1" si="437"/>
        <v>0</v>
      </c>
      <c r="BB216" s="48">
        <f t="shared" ca="1" si="437"/>
        <v>0</v>
      </c>
      <c r="BC216" s="48">
        <f t="shared" ca="1" si="437"/>
        <v>0</v>
      </c>
      <c r="BD216" s="48">
        <f t="shared" ca="1" si="437"/>
        <v>0</v>
      </c>
    </row>
    <row r="217" spans="1:56" x14ac:dyDescent="0.25">
      <c r="A217">
        <v>215</v>
      </c>
      <c r="B217" s="69">
        <f t="shared" ca="1" si="395"/>
        <v>10</v>
      </c>
      <c r="C217" s="70">
        <f t="shared" ca="1" si="392"/>
        <v>42875</v>
      </c>
      <c r="D2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17" s="48">
        <f t="shared" ref="E217:AJ217" ca="1" si="438">MAX(0,D217-(IF(SamplesOrEstimateFlag = "Data", INDEX(Samples,RANDBETWEEN(1, TotalCount), 0), RANDBETWEEN(ThroughputLowEstimate,ThroughputHighEstimate))))</f>
        <v>10</v>
      </c>
      <c r="F217" s="48">
        <f t="shared" ca="1" si="438"/>
        <v>8</v>
      </c>
      <c r="G217" s="48">
        <f t="shared" ca="1" si="438"/>
        <v>8</v>
      </c>
      <c r="H217" s="48">
        <f t="shared" ca="1" si="438"/>
        <v>6</v>
      </c>
      <c r="I217" s="48">
        <f t="shared" ca="1" si="438"/>
        <v>4</v>
      </c>
      <c r="J217" s="48">
        <f t="shared" ca="1" si="438"/>
        <v>4</v>
      </c>
      <c r="K217" s="48">
        <f t="shared" ca="1" si="438"/>
        <v>4</v>
      </c>
      <c r="L217" s="48">
        <f t="shared" ca="1" si="438"/>
        <v>1</v>
      </c>
      <c r="M217" s="48">
        <f t="shared" ca="1" si="438"/>
        <v>1</v>
      </c>
      <c r="N217" s="48">
        <f t="shared" ca="1" si="438"/>
        <v>0</v>
      </c>
      <c r="O217" s="48">
        <f t="shared" ca="1" si="438"/>
        <v>0</v>
      </c>
      <c r="P217" s="48">
        <f t="shared" ca="1" si="438"/>
        <v>0</v>
      </c>
      <c r="Q217" s="48">
        <f t="shared" ca="1" si="438"/>
        <v>0</v>
      </c>
      <c r="R217" s="48">
        <f t="shared" ca="1" si="438"/>
        <v>0</v>
      </c>
      <c r="S217" s="48">
        <f t="shared" ca="1" si="438"/>
        <v>0</v>
      </c>
      <c r="T217" s="48">
        <f t="shared" ca="1" si="438"/>
        <v>0</v>
      </c>
      <c r="U217" s="48">
        <f t="shared" ca="1" si="438"/>
        <v>0</v>
      </c>
      <c r="V217" s="48">
        <f t="shared" ca="1" si="438"/>
        <v>0</v>
      </c>
      <c r="W217" s="48">
        <f t="shared" ca="1" si="438"/>
        <v>0</v>
      </c>
      <c r="X217" s="48">
        <f t="shared" ca="1" si="438"/>
        <v>0</v>
      </c>
      <c r="Y217" s="48">
        <f t="shared" ca="1" si="438"/>
        <v>0</v>
      </c>
      <c r="Z217" s="48">
        <f t="shared" ca="1" si="438"/>
        <v>0</v>
      </c>
      <c r="AA217" s="48">
        <f t="shared" ca="1" si="438"/>
        <v>0</v>
      </c>
      <c r="AB217" s="48">
        <f t="shared" ca="1" si="438"/>
        <v>0</v>
      </c>
      <c r="AC217" s="48">
        <f t="shared" ca="1" si="438"/>
        <v>0</v>
      </c>
      <c r="AD217" s="48">
        <f t="shared" ca="1" si="438"/>
        <v>0</v>
      </c>
      <c r="AE217" s="48">
        <f t="shared" ca="1" si="438"/>
        <v>0</v>
      </c>
      <c r="AF217" s="48">
        <f t="shared" ca="1" si="438"/>
        <v>0</v>
      </c>
      <c r="AG217" s="48">
        <f t="shared" ca="1" si="438"/>
        <v>0</v>
      </c>
      <c r="AH217" s="48">
        <f t="shared" ca="1" si="438"/>
        <v>0</v>
      </c>
      <c r="AI217" s="48">
        <f t="shared" ca="1" si="438"/>
        <v>0</v>
      </c>
      <c r="AJ217" s="48">
        <f t="shared" ca="1" si="438"/>
        <v>0</v>
      </c>
      <c r="AK217" s="48">
        <f t="shared" ref="AK217:BD217" ca="1" si="439">MAX(0,AJ217-(IF(SamplesOrEstimateFlag = "Data", INDEX(Samples,RANDBETWEEN(1, TotalCount), 0), RANDBETWEEN(ThroughputLowEstimate,ThroughputHighEstimate))))</f>
        <v>0</v>
      </c>
      <c r="AL217" s="48">
        <f t="shared" ca="1" si="439"/>
        <v>0</v>
      </c>
      <c r="AM217" s="48">
        <f t="shared" ca="1" si="439"/>
        <v>0</v>
      </c>
      <c r="AN217" s="48">
        <f t="shared" ca="1" si="439"/>
        <v>0</v>
      </c>
      <c r="AO217" s="48">
        <f t="shared" ca="1" si="439"/>
        <v>0</v>
      </c>
      <c r="AP217" s="48">
        <f t="shared" ca="1" si="439"/>
        <v>0</v>
      </c>
      <c r="AQ217" s="48">
        <f t="shared" ca="1" si="439"/>
        <v>0</v>
      </c>
      <c r="AR217" s="48">
        <f t="shared" ca="1" si="439"/>
        <v>0</v>
      </c>
      <c r="AS217" s="48">
        <f t="shared" ca="1" si="439"/>
        <v>0</v>
      </c>
      <c r="AT217" s="48">
        <f t="shared" ca="1" si="439"/>
        <v>0</v>
      </c>
      <c r="AU217" s="48">
        <f t="shared" ca="1" si="439"/>
        <v>0</v>
      </c>
      <c r="AV217" s="48">
        <f t="shared" ca="1" si="439"/>
        <v>0</v>
      </c>
      <c r="AW217" s="48">
        <f t="shared" ca="1" si="439"/>
        <v>0</v>
      </c>
      <c r="AX217" s="48">
        <f t="shared" ca="1" si="439"/>
        <v>0</v>
      </c>
      <c r="AY217" s="48">
        <f t="shared" ca="1" si="439"/>
        <v>0</v>
      </c>
      <c r="AZ217" s="48">
        <f t="shared" ca="1" si="439"/>
        <v>0</v>
      </c>
      <c r="BA217" s="48">
        <f t="shared" ca="1" si="439"/>
        <v>0</v>
      </c>
      <c r="BB217" s="48">
        <f t="shared" ca="1" si="439"/>
        <v>0</v>
      </c>
      <c r="BC217" s="48">
        <f t="shared" ca="1" si="439"/>
        <v>0</v>
      </c>
      <c r="BD217" s="48">
        <f t="shared" ca="1" si="439"/>
        <v>0</v>
      </c>
    </row>
    <row r="218" spans="1:56" x14ac:dyDescent="0.25">
      <c r="A218">
        <v>216</v>
      </c>
      <c r="B218" s="69">
        <f t="shared" ca="1" si="395"/>
        <v>8</v>
      </c>
      <c r="C218" s="70">
        <f t="shared" ca="1" si="392"/>
        <v>42861</v>
      </c>
      <c r="D2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8" s="48">
        <f t="shared" ref="E218:AJ218" ca="1" si="440">MAX(0,D218-(IF(SamplesOrEstimateFlag = "Data", INDEX(Samples,RANDBETWEEN(1, TotalCount), 0), RANDBETWEEN(ThroughputLowEstimate,ThroughputHighEstimate))))</f>
        <v>11</v>
      </c>
      <c r="F218" s="48">
        <f t="shared" ca="1" si="440"/>
        <v>9</v>
      </c>
      <c r="G218" s="48">
        <f t="shared" ca="1" si="440"/>
        <v>6</v>
      </c>
      <c r="H218" s="48">
        <f t="shared" ca="1" si="440"/>
        <v>6</v>
      </c>
      <c r="I218" s="48">
        <f t="shared" ca="1" si="440"/>
        <v>4</v>
      </c>
      <c r="J218" s="48">
        <f t="shared" ca="1" si="440"/>
        <v>2</v>
      </c>
      <c r="K218" s="48">
        <f t="shared" ca="1" si="440"/>
        <v>2</v>
      </c>
      <c r="L218" s="48">
        <f t="shared" ca="1" si="440"/>
        <v>0</v>
      </c>
      <c r="M218" s="48">
        <f t="shared" ca="1" si="440"/>
        <v>0</v>
      </c>
      <c r="N218" s="48">
        <f t="shared" ca="1" si="440"/>
        <v>0</v>
      </c>
      <c r="O218" s="48">
        <f t="shared" ca="1" si="440"/>
        <v>0</v>
      </c>
      <c r="P218" s="48">
        <f t="shared" ca="1" si="440"/>
        <v>0</v>
      </c>
      <c r="Q218" s="48">
        <f t="shared" ca="1" si="440"/>
        <v>0</v>
      </c>
      <c r="R218" s="48">
        <f t="shared" ca="1" si="440"/>
        <v>0</v>
      </c>
      <c r="S218" s="48">
        <f t="shared" ca="1" si="440"/>
        <v>0</v>
      </c>
      <c r="T218" s="48">
        <f t="shared" ca="1" si="440"/>
        <v>0</v>
      </c>
      <c r="U218" s="48">
        <f t="shared" ca="1" si="440"/>
        <v>0</v>
      </c>
      <c r="V218" s="48">
        <f t="shared" ca="1" si="440"/>
        <v>0</v>
      </c>
      <c r="W218" s="48">
        <f t="shared" ca="1" si="440"/>
        <v>0</v>
      </c>
      <c r="X218" s="48">
        <f t="shared" ca="1" si="440"/>
        <v>0</v>
      </c>
      <c r="Y218" s="48">
        <f t="shared" ca="1" si="440"/>
        <v>0</v>
      </c>
      <c r="Z218" s="48">
        <f t="shared" ca="1" si="440"/>
        <v>0</v>
      </c>
      <c r="AA218" s="48">
        <f t="shared" ca="1" si="440"/>
        <v>0</v>
      </c>
      <c r="AB218" s="48">
        <f t="shared" ca="1" si="440"/>
        <v>0</v>
      </c>
      <c r="AC218" s="48">
        <f t="shared" ca="1" si="440"/>
        <v>0</v>
      </c>
      <c r="AD218" s="48">
        <f t="shared" ca="1" si="440"/>
        <v>0</v>
      </c>
      <c r="AE218" s="48">
        <f t="shared" ca="1" si="440"/>
        <v>0</v>
      </c>
      <c r="AF218" s="48">
        <f t="shared" ca="1" si="440"/>
        <v>0</v>
      </c>
      <c r="AG218" s="48">
        <f t="shared" ca="1" si="440"/>
        <v>0</v>
      </c>
      <c r="AH218" s="48">
        <f t="shared" ca="1" si="440"/>
        <v>0</v>
      </c>
      <c r="AI218" s="48">
        <f t="shared" ca="1" si="440"/>
        <v>0</v>
      </c>
      <c r="AJ218" s="48">
        <f t="shared" ca="1" si="440"/>
        <v>0</v>
      </c>
      <c r="AK218" s="48">
        <f t="shared" ref="AK218:BD218" ca="1" si="441">MAX(0,AJ218-(IF(SamplesOrEstimateFlag = "Data", INDEX(Samples,RANDBETWEEN(1, TotalCount), 0), RANDBETWEEN(ThroughputLowEstimate,ThroughputHighEstimate))))</f>
        <v>0</v>
      </c>
      <c r="AL218" s="48">
        <f t="shared" ca="1" si="441"/>
        <v>0</v>
      </c>
      <c r="AM218" s="48">
        <f t="shared" ca="1" si="441"/>
        <v>0</v>
      </c>
      <c r="AN218" s="48">
        <f t="shared" ca="1" si="441"/>
        <v>0</v>
      </c>
      <c r="AO218" s="48">
        <f t="shared" ca="1" si="441"/>
        <v>0</v>
      </c>
      <c r="AP218" s="48">
        <f t="shared" ca="1" si="441"/>
        <v>0</v>
      </c>
      <c r="AQ218" s="48">
        <f t="shared" ca="1" si="441"/>
        <v>0</v>
      </c>
      <c r="AR218" s="48">
        <f t="shared" ca="1" si="441"/>
        <v>0</v>
      </c>
      <c r="AS218" s="48">
        <f t="shared" ca="1" si="441"/>
        <v>0</v>
      </c>
      <c r="AT218" s="48">
        <f t="shared" ca="1" si="441"/>
        <v>0</v>
      </c>
      <c r="AU218" s="48">
        <f t="shared" ca="1" si="441"/>
        <v>0</v>
      </c>
      <c r="AV218" s="48">
        <f t="shared" ca="1" si="441"/>
        <v>0</v>
      </c>
      <c r="AW218" s="48">
        <f t="shared" ca="1" si="441"/>
        <v>0</v>
      </c>
      <c r="AX218" s="48">
        <f t="shared" ca="1" si="441"/>
        <v>0</v>
      </c>
      <c r="AY218" s="48">
        <f t="shared" ca="1" si="441"/>
        <v>0</v>
      </c>
      <c r="AZ218" s="48">
        <f t="shared" ca="1" si="441"/>
        <v>0</v>
      </c>
      <c r="BA218" s="48">
        <f t="shared" ca="1" si="441"/>
        <v>0</v>
      </c>
      <c r="BB218" s="48">
        <f t="shared" ca="1" si="441"/>
        <v>0</v>
      </c>
      <c r="BC218" s="48">
        <f t="shared" ca="1" si="441"/>
        <v>0</v>
      </c>
      <c r="BD218" s="48">
        <f t="shared" ca="1" si="441"/>
        <v>0</v>
      </c>
    </row>
    <row r="219" spans="1:56" x14ac:dyDescent="0.25">
      <c r="A219">
        <v>217</v>
      </c>
      <c r="B219" s="69">
        <f t="shared" ca="1" si="395"/>
        <v>5</v>
      </c>
      <c r="C219" s="70">
        <f t="shared" ca="1" si="392"/>
        <v>42840</v>
      </c>
      <c r="D2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9" s="48">
        <f t="shared" ref="E219:AJ219" ca="1" si="442">MAX(0,D219-(IF(SamplesOrEstimateFlag = "Data", INDEX(Samples,RANDBETWEEN(1, TotalCount), 0), RANDBETWEEN(ThroughputLowEstimate,ThroughputHighEstimate))))</f>
        <v>7</v>
      </c>
      <c r="F219" s="48">
        <f t="shared" ca="1" si="442"/>
        <v>7</v>
      </c>
      <c r="G219" s="48">
        <f t="shared" ca="1" si="442"/>
        <v>5</v>
      </c>
      <c r="H219" s="48">
        <f t="shared" ca="1" si="442"/>
        <v>3</v>
      </c>
      <c r="I219" s="48">
        <f t="shared" ca="1" si="442"/>
        <v>0</v>
      </c>
      <c r="J219" s="48">
        <f t="shared" ca="1" si="442"/>
        <v>0</v>
      </c>
      <c r="K219" s="48">
        <f t="shared" ca="1" si="442"/>
        <v>0</v>
      </c>
      <c r="L219" s="48">
        <f t="shared" ca="1" si="442"/>
        <v>0</v>
      </c>
      <c r="M219" s="48">
        <f t="shared" ca="1" si="442"/>
        <v>0</v>
      </c>
      <c r="N219" s="48">
        <f t="shared" ca="1" si="442"/>
        <v>0</v>
      </c>
      <c r="O219" s="48">
        <f t="shared" ca="1" si="442"/>
        <v>0</v>
      </c>
      <c r="P219" s="48">
        <f t="shared" ca="1" si="442"/>
        <v>0</v>
      </c>
      <c r="Q219" s="48">
        <f t="shared" ca="1" si="442"/>
        <v>0</v>
      </c>
      <c r="R219" s="48">
        <f t="shared" ca="1" si="442"/>
        <v>0</v>
      </c>
      <c r="S219" s="48">
        <f t="shared" ca="1" si="442"/>
        <v>0</v>
      </c>
      <c r="T219" s="48">
        <f t="shared" ca="1" si="442"/>
        <v>0</v>
      </c>
      <c r="U219" s="48">
        <f t="shared" ca="1" si="442"/>
        <v>0</v>
      </c>
      <c r="V219" s="48">
        <f t="shared" ca="1" si="442"/>
        <v>0</v>
      </c>
      <c r="W219" s="48">
        <f t="shared" ca="1" si="442"/>
        <v>0</v>
      </c>
      <c r="X219" s="48">
        <f t="shared" ca="1" si="442"/>
        <v>0</v>
      </c>
      <c r="Y219" s="48">
        <f t="shared" ca="1" si="442"/>
        <v>0</v>
      </c>
      <c r="Z219" s="48">
        <f t="shared" ca="1" si="442"/>
        <v>0</v>
      </c>
      <c r="AA219" s="48">
        <f t="shared" ca="1" si="442"/>
        <v>0</v>
      </c>
      <c r="AB219" s="48">
        <f t="shared" ca="1" si="442"/>
        <v>0</v>
      </c>
      <c r="AC219" s="48">
        <f t="shared" ca="1" si="442"/>
        <v>0</v>
      </c>
      <c r="AD219" s="48">
        <f t="shared" ca="1" si="442"/>
        <v>0</v>
      </c>
      <c r="AE219" s="48">
        <f t="shared" ca="1" si="442"/>
        <v>0</v>
      </c>
      <c r="AF219" s="48">
        <f t="shared" ca="1" si="442"/>
        <v>0</v>
      </c>
      <c r="AG219" s="48">
        <f t="shared" ca="1" si="442"/>
        <v>0</v>
      </c>
      <c r="AH219" s="48">
        <f t="shared" ca="1" si="442"/>
        <v>0</v>
      </c>
      <c r="AI219" s="48">
        <f t="shared" ca="1" si="442"/>
        <v>0</v>
      </c>
      <c r="AJ219" s="48">
        <f t="shared" ca="1" si="442"/>
        <v>0</v>
      </c>
      <c r="AK219" s="48">
        <f t="shared" ref="AK219:BD219" ca="1" si="443">MAX(0,AJ219-(IF(SamplesOrEstimateFlag = "Data", INDEX(Samples,RANDBETWEEN(1, TotalCount), 0), RANDBETWEEN(ThroughputLowEstimate,ThroughputHighEstimate))))</f>
        <v>0</v>
      </c>
      <c r="AL219" s="48">
        <f t="shared" ca="1" si="443"/>
        <v>0</v>
      </c>
      <c r="AM219" s="48">
        <f t="shared" ca="1" si="443"/>
        <v>0</v>
      </c>
      <c r="AN219" s="48">
        <f t="shared" ca="1" si="443"/>
        <v>0</v>
      </c>
      <c r="AO219" s="48">
        <f t="shared" ca="1" si="443"/>
        <v>0</v>
      </c>
      <c r="AP219" s="48">
        <f t="shared" ca="1" si="443"/>
        <v>0</v>
      </c>
      <c r="AQ219" s="48">
        <f t="shared" ca="1" si="443"/>
        <v>0</v>
      </c>
      <c r="AR219" s="48">
        <f t="shared" ca="1" si="443"/>
        <v>0</v>
      </c>
      <c r="AS219" s="48">
        <f t="shared" ca="1" si="443"/>
        <v>0</v>
      </c>
      <c r="AT219" s="48">
        <f t="shared" ca="1" si="443"/>
        <v>0</v>
      </c>
      <c r="AU219" s="48">
        <f t="shared" ca="1" si="443"/>
        <v>0</v>
      </c>
      <c r="AV219" s="48">
        <f t="shared" ca="1" si="443"/>
        <v>0</v>
      </c>
      <c r="AW219" s="48">
        <f t="shared" ca="1" si="443"/>
        <v>0</v>
      </c>
      <c r="AX219" s="48">
        <f t="shared" ca="1" si="443"/>
        <v>0</v>
      </c>
      <c r="AY219" s="48">
        <f t="shared" ca="1" si="443"/>
        <v>0</v>
      </c>
      <c r="AZ219" s="48">
        <f t="shared" ca="1" si="443"/>
        <v>0</v>
      </c>
      <c r="BA219" s="48">
        <f t="shared" ca="1" si="443"/>
        <v>0</v>
      </c>
      <c r="BB219" s="48">
        <f t="shared" ca="1" si="443"/>
        <v>0</v>
      </c>
      <c r="BC219" s="48">
        <f t="shared" ca="1" si="443"/>
        <v>0</v>
      </c>
      <c r="BD219" s="48">
        <f t="shared" ca="1" si="443"/>
        <v>0</v>
      </c>
    </row>
    <row r="220" spans="1:56" x14ac:dyDescent="0.25">
      <c r="A220">
        <v>218</v>
      </c>
      <c r="B220" s="69">
        <f t="shared" ca="1" si="395"/>
        <v>8</v>
      </c>
      <c r="C220" s="70">
        <f t="shared" ca="1" si="392"/>
        <v>42861</v>
      </c>
      <c r="D2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0" s="48">
        <f t="shared" ref="E220:AJ220" ca="1" si="444">MAX(0,D220-(IF(SamplesOrEstimateFlag = "Data", INDEX(Samples,RANDBETWEEN(1, TotalCount), 0), RANDBETWEEN(ThroughputLowEstimate,ThroughputHighEstimate))))</f>
        <v>9</v>
      </c>
      <c r="F220" s="48">
        <f t="shared" ca="1" si="444"/>
        <v>9</v>
      </c>
      <c r="G220" s="48">
        <f t="shared" ca="1" si="444"/>
        <v>9</v>
      </c>
      <c r="H220" s="48">
        <f t="shared" ca="1" si="444"/>
        <v>6</v>
      </c>
      <c r="I220" s="48">
        <f t="shared" ca="1" si="444"/>
        <v>4</v>
      </c>
      <c r="J220" s="48">
        <f t="shared" ca="1" si="444"/>
        <v>2</v>
      </c>
      <c r="K220" s="48">
        <f t="shared" ca="1" si="444"/>
        <v>2</v>
      </c>
      <c r="L220" s="48">
        <f t="shared" ca="1" si="444"/>
        <v>0</v>
      </c>
      <c r="M220" s="48">
        <f t="shared" ca="1" si="444"/>
        <v>0</v>
      </c>
      <c r="N220" s="48">
        <f t="shared" ca="1" si="444"/>
        <v>0</v>
      </c>
      <c r="O220" s="48">
        <f t="shared" ca="1" si="444"/>
        <v>0</v>
      </c>
      <c r="P220" s="48">
        <f t="shared" ca="1" si="444"/>
        <v>0</v>
      </c>
      <c r="Q220" s="48">
        <f t="shared" ca="1" si="444"/>
        <v>0</v>
      </c>
      <c r="R220" s="48">
        <f t="shared" ca="1" si="444"/>
        <v>0</v>
      </c>
      <c r="S220" s="48">
        <f t="shared" ca="1" si="444"/>
        <v>0</v>
      </c>
      <c r="T220" s="48">
        <f t="shared" ca="1" si="444"/>
        <v>0</v>
      </c>
      <c r="U220" s="48">
        <f t="shared" ca="1" si="444"/>
        <v>0</v>
      </c>
      <c r="V220" s="48">
        <f t="shared" ca="1" si="444"/>
        <v>0</v>
      </c>
      <c r="W220" s="48">
        <f t="shared" ca="1" si="444"/>
        <v>0</v>
      </c>
      <c r="X220" s="48">
        <f t="shared" ca="1" si="444"/>
        <v>0</v>
      </c>
      <c r="Y220" s="48">
        <f t="shared" ca="1" si="444"/>
        <v>0</v>
      </c>
      <c r="Z220" s="48">
        <f t="shared" ca="1" si="444"/>
        <v>0</v>
      </c>
      <c r="AA220" s="48">
        <f t="shared" ca="1" si="444"/>
        <v>0</v>
      </c>
      <c r="AB220" s="48">
        <f t="shared" ca="1" si="444"/>
        <v>0</v>
      </c>
      <c r="AC220" s="48">
        <f t="shared" ca="1" si="444"/>
        <v>0</v>
      </c>
      <c r="AD220" s="48">
        <f t="shared" ca="1" si="444"/>
        <v>0</v>
      </c>
      <c r="AE220" s="48">
        <f t="shared" ca="1" si="444"/>
        <v>0</v>
      </c>
      <c r="AF220" s="48">
        <f t="shared" ca="1" si="444"/>
        <v>0</v>
      </c>
      <c r="AG220" s="48">
        <f t="shared" ca="1" si="444"/>
        <v>0</v>
      </c>
      <c r="AH220" s="48">
        <f t="shared" ca="1" si="444"/>
        <v>0</v>
      </c>
      <c r="AI220" s="48">
        <f t="shared" ca="1" si="444"/>
        <v>0</v>
      </c>
      <c r="AJ220" s="48">
        <f t="shared" ca="1" si="444"/>
        <v>0</v>
      </c>
      <c r="AK220" s="48">
        <f t="shared" ref="AK220:BD220" ca="1" si="445">MAX(0,AJ220-(IF(SamplesOrEstimateFlag = "Data", INDEX(Samples,RANDBETWEEN(1, TotalCount), 0), RANDBETWEEN(ThroughputLowEstimate,ThroughputHighEstimate))))</f>
        <v>0</v>
      </c>
      <c r="AL220" s="48">
        <f t="shared" ca="1" si="445"/>
        <v>0</v>
      </c>
      <c r="AM220" s="48">
        <f t="shared" ca="1" si="445"/>
        <v>0</v>
      </c>
      <c r="AN220" s="48">
        <f t="shared" ca="1" si="445"/>
        <v>0</v>
      </c>
      <c r="AO220" s="48">
        <f t="shared" ca="1" si="445"/>
        <v>0</v>
      </c>
      <c r="AP220" s="48">
        <f t="shared" ca="1" si="445"/>
        <v>0</v>
      </c>
      <c r="AQ220" s="48">
        <f t="shared" ca="1" si="445"/>
        <v>0</v>
      </c>
      <c r="AR220" s="48">
        <f t="shared" ca="1" si="445"/>
        <v>0</v>
      </c>
      <c r="AS220" s="48">
        <f t="shared" ca="1" si="445"/>
        <v>0</v>
      </c>
      <c r="AT220" s="48">
        <f t="shared" ca="1" si="445"/>
        <v>0</v>
      </c>
      <c r="AU220" s="48">
        <f t="shared" ca="1" si="445"/>
        <v>0</v>
      </c>
      <c r="AV220" s="48">
        <f t="shared" ca="1" si="445"/>
        <v>0</v>
      </c>
      <c r="AW220" s="48">
        <f t="shared" ca="1" si="445"/>
        <v>0</v>
      </c>
      <c r="AX220" s="48">
        <f t="shared" ca="1" si="445"/>
        <v>0</v>
      </c>
      <c r="AY220" s="48">
        <f t="shared" ca="1" si="445"/>
        <v>0</v>
      </c>
      <c r="AZ220" s="48">
        <f t="shared" ca="1" si="445"/>
        <v>0</v>
      </c>
      <c r="BA220" s="48">
        <f t="shared" ca="1" si="445"/>
        <v>0</v>
      </c>
      <c r="BB220" s="48">
        <f t="shared" ca="1" si="445"/>
        <v>0</v>
      </c>
      <c r="BC220" s="48">
        <f t="shared" ca="1" si="445"/>
        <v>0</v>
      </c>
      <c r="BD220" s="48">
        <f t="shared" ca="1" si="445"/>
        <v>0</v>
      </c>
    </row>
    <row r="221" spans="1:56" x14ac:dyDescent="0.25">
      <c r="A221">
        <v>219</v>
      </c>
      <c r="B221" s="69">
        <f t="shared" ca="1" si="395"/>
        <v>8</v>
      </c>
      <c r="C221" s="70">
        <f t="shared" ca="1" si="392"/>
        <v>42861</v>
      </c>
      <c r="D2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1" s="48">
        <f t="shared" ref="E221:AJ221" ca="1" si="446">MAX(0,D221-(IF(SamplesOrEstimateFlag = "Data", INDEX(Samples,RANDBETWEEN(1, TotalCount), 0), RANDBETWEEN(ThroughputLowEstimate,ThroughputHighEstimate))))</f>
        <v>11</v>
      </c>
      <c r="F221" s="48">
        <f t="shared" ca="1" si="446"/>
        <v>8</v>
      </c>
      <c r="G221" s="48">
        <f t="shared" ca="1" si="446"/>
        <v>8</v>
      </c>
      <c r="H221" s="48">
        <f t="shared" ca="1" si="446"/>
        <v>8</v>
      </c>
      <c r="I221" s="48">
        <f t="shared" ca="1" si="446"/>
        <v>5</v>
      </c>
      <c r="J221" s="48">
        <f t="shared" ca="1" si="446"/>
        <v>3</v>
      </c>
      <c r="K221" s="48">
        <f t="shared" ca="1" si="446"/>
        <v>1</v>
      </c>
      <c r="L221" s="48">
        <f t="shared" ca="1" si="446"/>
        <v>0</v>
      </c>
      <c r="M221" s="48">
        <f t="shared" ca="1" si="446"/>
        <v>0</v>
      </c>
      <c r="N221" s="48">
        <f t="shared" ca="1" si="446"/>
        <v>0</v>
      </c>
      <c r="O221" s="48">
        <f t="shared" ca="1" si="446"/>
        <v>0</v>
      </c>
      <c r="P221" s="48">
        <f t="shared" ca="1" si="446"/>
        <v>0</v>
      </c>
      <c r="Q221" s="48">
        <f t="shared" ca="1" si="446"/>
        <v>0</v>
      </c>
      <c r="R221" s="48">
        <f t="shared" ca="1" si="446"/>
        <v>0</v>
      </c>
      <c r="S221" s="48">
        <f t="shared" ca="1" si="446"/>
        <v>0</v>
      </c>
      <c r="T221" s="48">
        <f t="shared" ca="1" si="446"/>
        <v>0</v>
      </c>
      <c r="U221" s="48">
        <f t="shared" ca="1" si="446"/>
        <v>0</v>
      </c>
      <c r="V221" s="48">
        <f t="shared" ca="1" si="446"/>
        <v>0</v>
      </c>
      <c r="W221" s="48">
        <f t="shared" ca="1" si="446"/>
        <v>0</v>
      </c>
      <c r="X221" s="48">
        <f t="shared" ca="1" si="446"/>
        <v>0</v>
      </c>
      <c r="Y221" s="48">
        <f t="shared" ca="1" si="446"/>
        <v>0</v>
      </c>
      <c r="Z221" s="48">
        <f t="shared" ca="1" si="446"/>
        <v>0</v>
      </c>
      <c r="AA221" s="48">
        <f t="shared" ca="1" si="446"/>
        <v>0</v>
      </c>
      <c r="AB221" s="48">
        <f t="shared" ca="1" si="446"/>
        <v>0</v>
      </c>
      <c r="AC221" s="48">
        <f t="shared" ca="1" si="446"/>
        <v>0</v>
      </c>
      <c r="AD221" s="48">
        <f t="shared" ca="1" si="446"/>
        <v>0</v>
      </c>
      <c r="AE221" s="48">
        <f t="shared" ca="1" si="446"/>
        <v>0</v>
      </c>
      <c r="AF221" s="48">
        <f t="shared" ca="1" si="446"/>
        <v>0</v>
      </c>
      <c r="AG221" s="48">
        <f t="shared" ca="1" si="446"/>
        <v>0</v>
      </c>
      <c r="AH221" s="48">
        <f t="shared" ca="1" si="446"/>
        <v>0</v>
      </c>
      <c r="AI221" s="48">
        <f t="shared" ca="1" si="446"/>
        <v>0</v>
      </c>
      <c r="AJ221" s="48">
        <f t="shared" ca="1" si="446"/>
        <v>0</v>
      </c>
      <c r="AK221" s="48">
        <f t="shared" ref="AK221:BD221" ca="1" si="447">MAX(0,AJ221-(IF(SamplesOrEstimateFlag = "Data", INDEX(Samples,RANDBETWEEN(1, TotalCount), 0), RANDBETWEEN(ThroughputLowEstimate,ThroughputHighEstimate))))</f>
        <v>0</v>
      </c>
      <c r="AL221" s="48">
        <f t="shared" ca="1" si="447"/>
        <v>0</v>
      </c>
      <c r="AM221" s="48">
        <f t="shared" ca="1" si="447"/>
        <v>0</v>
      </c>
      <c r="AN221" s="48">
        <f t="shared" ca="1" si="447"/>
        <v>0</v>
      </c>
      <c r="AO221" s="48">
        <f t="shared" ca="1" si="447"/>
        <v>0</v>
      </c>
      <c r="AP221" s="48">
        <f t="shared" ca="1" si="447"/>
        <v>0</v>
      </c>
      <c r="AQ221" s="48">
        <f t="shared" ca="1" si="447"/>
        <v>0</v>
      </c>
      <c r="AR221" s="48">
        <f t="shared" ca="1" si="447"/>
        <v>0</v>
      </c>
      <c r="AS221" s="48">
        <f t="shared" ca="1" si="447"/>
        <v>0</v>
      </c>
      <c r="AT221" s="48">
        <f t="shared" ca="1" si="447"/>
        <v>0</v>
      </c>
      <c r="AU221" s="48">
        <f t="shared" ca="1" si="447"/>
        <v>0</v>
      </c>
      <c r="AV221" s="48">
        <f t="shared" ca="1" si="447"/>
        <v>0</v>
      </c>
      <c r="AW221" s="48">
        <f t="shared" ca="1" si="447"/>
        <v>0</v>
      </c>
      <c r="AX221" s="48">
        <f t="shared" ca="1" si="447"/>
        <v>0</v>
      </c>
      <c r="AY221" s="48">
        <f t="shared" ca="1" si="447"/>
        <v>0</v>
      </c>
      <c r="AZ221" s="48">
        <f t="shared" ca="1" si="447"/>
        <v>0</v>
      </c>
      <c r="BA221" s="48">
        <f t="shared" ca="1" si="447"/>
        <v>0</v>
      </c>
      <c r="BB221" s="48">
        <f t="shared" ca="1" si="447"/>
        <v>0</v>
      </c>
      <c r="BC221" s="48">
        <f t="shared" ca="1" si="447"/>
        <v>0</v>
      </c>
      <c r="BD221" s="48">
        <f t="shared" ca="1" si="447"/>
        <v>0</v>
      </c>
    </row>
    <row r="222" spans="1:56" x14ac:dyDescent="0.25">
      <c r="A222">
        <v>220</v>
      </c>
      <c r="B222" s="69">
        <f t="shared" ca="1" si="395"/>
        <v>8</v>
      </c>
      <c r="C222" s="70">
        <f t="shared" ca="1" si="392"/>
        <v>42861</v>
      </c>
      <c r="D2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22" s="48">
        <f t="shared" ref="E222:AJ222" ca="1" si="448">MAX(0,D222-(IF(SamplesOrEstimateFlag = "Data", INDEX(Samples,RANDBETWEEN(1, TotalCount), 0), RANDBETWEEN(ThroughputLowEstimate,ThroughputHighEstimate))))</f>
        <v>13</v>
      </c>
      <c r="F222" s="48">
        <f t="shared" ca="1" si="448"/>
        <v>11</v>
      </c>
      <c r="G222" s="48">
        <f t="shared" ca="1" si="448"/>
        <v>8</v>
      </c>
      <c r="H222" s="48">
        <f t="shared" ca="1" si="448"/>
        <v>8</v>
      </c>
      <c r="I222" s="48">
        <f t="shared" ca="1" si="448"/>
        <v>5</v>
      </c>
      <c r="J222" s="48">
        <f t="shared" ca="1" si="448"/>
        <v>3</v>
      </c>
      <c r="K222" s="48">
        <f t="shared" ca="1" si="448"/>
        <v>3</v>
      </c>
      <c r="L222" s="48">
        <f t="shared" ca="1" si="448"/>
        <v>0</v>
      </c>
      <c r="M222" s="48">
        <f t="shared" ca="1" si="448"/>
        <v>0</v>
      </c>
      <c r="N222" s="48">
        <f t="shared" ca="1" si="448"/>
        <v>0</v>
      </c>
      <c r="O222" s="48">
        <f t="shared" ca="1" si="448"/>
        <v>0</v>
      </c>
      <c r="P222" s="48">
        <f t="shared" ca="1" si="448"/>
        <v>0</v>
      </c>
      <c r="Q222" s="48">
        <f t="shared" ca="1" si="448"/>
        <v>0</v>
      </c>
      <c r="R222" s="48">
        <f t="shared" ca="1" si="448"/>
        <v>0</v>
      </c>
      <c r="S222" s="48">
        <f t="shared" ca="1" si="448"/>
        <v>0</v>
      </c>
      <c r="T222" s="48">
        <f t="shared" ca="1" si="448"/>
        <v>0</v>
      </c>
      <c r="U222" s="48">
        <f t="shared" ca="1" si="448"/>
        <v>0</v>
      </c>
      <c r="V222" s="48">
        <f t="shared" ca="1" si="448"/>
        <v>0</v>
      </c>
      <c r="W222" s="48">
        <f t="shared" ca="1" si="448"/>
        <v>0</v>
      </c>
      <c r="X222" s="48">
        <f t="shared" ca="1" si="448"/>
        <v>0</v>
      </c>
      <c r="Y222" s="48">
        <f t="shared" ca="1" si="448"/>
        <v>0</v>
      </c>
      <c r="Z222" s="48">
        <f t="shared" ca="1" si="448"/>
        <v>0</v>
      </c>
      <c r="AA222" s="48">
        <f t="shared" ca="1" si="448"/>
        <v>0</v>
      </c>
      <c r="AB222" s="48">
        <f t="shared" ca="1" si="448"/>
        <v>0</v>
      </c>
      <c r="AC222" s="48">
        <f t="shared" ca="1" si="448"/>
        <v>0</v>
      </c>
      <c r="AD222" s="48">
        <f t="shared" ca="1" si="448"/>
        <v>0</v>
      </c>
      <c r="AE222" s="48">
        <f t="shared" ca="1" si="448"/>
        <v>0</v>
      </c>
      <c r="AF222" s="48">
        <f t="shared" ca="1" si="448"/>
        <v>0</v>
      </c>
      <c r="AG222" s="48">
        <f t="shared" ca="1" si="448"/>
        <v>0</v>
      </c>
      <c r="AH222" s="48">
        <f t="shared" ca="1" si="448"/>
        <v>0</v>
      </c>
      <c r="AI222" s="48">
        <f t="shared" ca="1" si="448"/>
        <v>0</v>
      </c>
      <c r="AJ222" s="48">
        <f t="shared" ca="1" si="448"/>
        <v>0</v>
      </c>
      <c r="AK222" s="48">
        <f t="shared" ref="AK222:BD222" ca="1" si="449">MAX(0,AJ222-(IF(SamplesOrEstimateFlag = "Data", INDEX(Samples,RANDBETWEEN(1, TotalCount), 0), RANDBETWEEN(ThroughputLowEstimate,ThroughputHighEstimate))))</f>
        <v>0</v>
      </c>
      <c r="AL222" s="48">
        <f t="shared" ca="1" si="449"/>
        <v>0</v>
      </c>
      <c r="AM222" s="48">
        <f t="shared" ca="1" si="449"/>
        <v>0</v>
      </c>
      <c r="AN222" s="48">
        <f t="shared" ca="1" si="449"/>
        <v>0</v>
      </c>
      <c r="AO222" s="48">
        <f t="shared" ca="1" si="449"/>
        <v>0</v>
      </c>
      <c r="AP222" s="48">
        <f t="shared" ca="1" si="449"/>
        <v>0</v>
      </c>
      <c r="AQ222" s="48">
        <f t="shared" ca="1" si="449"/>
        <v>0</v>
      </c>
      <c r="AR222" s="48">
        <f t="shared" ca="1" si="449"/>
        <v>0</v>
      </c>
      <c r="AS222" s="48">
        <f t="shared" ca="1" si="449"/>
        <v>0</v>
      </c>
      <c r="AT222" s="48">
        <f t="shared" ca="1" si="449"/>
        <v>0</v>
      </c>
      <c r="AU222" s="48">
        <f t="shared" ca="1" si="449"/>
        <v>0</v>
      </c>
      <c r="AV222" s="48">
        <f t="shared" ca="1" si="449"/>
        <v>0</v>
      </c>
      <c r="AW222" s="48">
        <f t="shared" ca="1" si="449"/>
        <v>0</v>
      </c>
      <c r="AX222" s="48">
        <f t="shared" ca="1" si="449"/>
        <v>0</v>
      </c>
      <c r="AY222" s="48">
        <f t="shared" ca="1" si="449"/>
        <v>0</v>
      </c>
      <c r="AZ222" s="48">
        <f t="shared" ca="1" si="449"/>
        <v>0</v>
      </c>
      <c r="BA222" s="48">
        <f t="shared" ca="1" si="449"/>
        <v>0</v>
      </c>
      <c r="BB222" s="48">
        <f t="shared" ca="1" si="449"/>
        <v>0</v>
      </c>
      <c r="BC222" s="48">
        <f t="shared" ca="1" si="449"/>
        <v>0</v>
      </c>
      <c r="BD222" s="48">
        <f t="shared" ca="1" si="449"/>
        <v>0</v>
      </c>
    </row>
    <row r="223" spans="1:56" x14ac:dyDescent="0.25">
      <c r="A223">
        <v>221</v>
      </c>
      <c r="B223" s="69">
        <f t="shared" ca="1" si="395"/>
        <v>10</v>
      </c>
      <c r="C223" s="70">
        <f t="shared" ca="1" si="392"/>
        <v>42875</v>
      </c>
      <c r="D2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3" s="48">
        <f t="shared" ref="E223:AJ223" ca="1" si="450">MAX(0,D223-(IF(SamplesOrEstimateFlag = "Data", INDEX(Samples,RANDBETWEEN(1, TotalCount), 0), RANDBETWEEN(ThroughputLowEstimate,ThroughputHighEstimate))))</f>
        <v>12</v>
      </c>
      <c r="F223" s="48">
        <f t="shared" ca="1" si="450"/>
        <v>9</v>
      </c>
      <c r="G223" s="48">
        <f t="shared" ca="1" si="450"/>
        <v>6</v>
      </c>
      <c r="H223" s="48">
        <f t="shared" ca="1" si="450"/>
        <v>6</v>
      </c>
      <c r="I223" s="48">
        <f t="shared" ca="1" si="450"/>
        <v>3</v>
      </c>
      <c r="J223" s="48">
        <f t="shared" ca="1" si="450"/>
        <v>1</v>
      </c>
      <c r="K223" s="48">
        <f t="shared" ca="1" si="450"/>
        <v>1</v>
      </c>
      <c r="L223" s="48">
        <f t="shared" ca="1" si="450"/>
        <v>1</v>
      </c>
      <c r="M223" s="48">
        <f t="shared" ca="1" si="450"/>
        <v>1</v>
      </c>
      <c r="N223" s="48">
        <f t="shared" ca="1" si="450"/>
        <v>0</v>
      </c>
      <c r="O223" s="48">
        <f t="shared" ca="1" si="450"/>
        <v>0</v>
      </c>
      <c r="P223" s="48">
        <f t="shared" ca="1" si="450"/>
        <v>0</v>
      </c>
      <c r="Q223" s="48">
        <f t="shared" ca="1" si="450"/>
        <v>0</v>
      </c>
      <c r="R223" s="48">
        <f t="shared" ca="1" si="450"/>
        <v>0</v>
      </c>
      <c r="S223" s="48">
        <f t="shared" ca="1" si="450"/>
        <v>0</v>
      </c>
      <c r="T223" s="48">
        <f t="shared" ca="1" si="450"/>
        <v>0</v>
      </c>
      <c r="U223" s="48">
        <f t="shared" ca="1" si="450"/>
        <v>0</v>
      </c>
      <c r="V223" s="48">
        <f t="shared" ca="1" si="450"/>
        <v>0</v>
      </c>
      <c r="W223" s="48">
        <f t="shared" ca="1" si="450"/>
        <v>0</v>
      </c>
      <c r="X223" s="48">
        <f t="shared" ca="1" si="450"/>
        <v>0</v>
      </c>
      <c r="Y223" s="48">
        <f t="shared" ca="1" si="450"/>
        <v>0</v>
      </c>
      <c r="Z223" s="48">
        <f t="shared" ca="1" si="450"/>
        <v>0</v>
      </c>
      <c r="AA223" s="48">
        <f t="shared" ca="1" si="450"/>
        <v>0</v>
      </c>
      <c r="AB223" s="48">
        <f t="shared" ca="1" si="450"/>
        <v>0</v>
      </c>
      <c r="AC223" s="48">
        <f t="shared" ca="1" si="450"/>
        <v>0</v>
      </c>
      <c r="AD223" s="48">
        <f t="shared" ca="1" si="450"/>
        <v>0</v>
      </c>
      <c r="AE223" s="48">
        <f t="shared" ca="1" si="450"/>
        <v>0</v>
      </c>
      <c r="AF223" s="48">
        <f t="shared" ca="1" si="450"/>
        <v>0</v>
      </c>
      <c r="AG223" s="48">
        <f t="shared" ca="1" si="450"/>
        <v>0</v>
      </c>
      <c r="AH223" s="48">
        <f t="shared" ca="1" si="450"/>
        <v>0</v>
      </c>
      <c r="AI223" s="48">
        <f t="shared" ca="1" si="450"/>
        <v>0</v>
      </c>
      <c r="AJ223" s="48">
        <f t="shared" ca="1" si="450"/>
        <v>0</v>
      </c>
      <c r="AK223" s="48">
        <f t="shared" ref="AK223:BD223" ca="1" si="451">MAX(0,AJ223-(IF(SamplesOrEstimateFlag = "Data", INDEX(Samples,RANDBETWEEN(1, TotalCount), 0), RANDBETWEEN(ThroughputLowEstimate,ThroughputHighEstimate))))</f>
        <v>0</v>
      </c>
      <c r="AL223" s="48">
        <f t="shared" ca="1" si="451"/>
        <v>0</v>
      </c>
      <c r="AM223" s="48">
        <f t="shared" ca="1" si="451"/>
        <v>0</v>
      </c>
      <c r="AN223" s="48">
        <f t="shared" ca="1" si="451"/>
        <v>0</v>
      </c>
      <c r="AO223" s="48">
        <f t="shared" ca="1" si="451"/>
        <v>0</v>
      </c>
      <c r="AP223" s="48">
        <f t="shared" ca="1" si="451"/>
        <v>0</v>
      </c>
      <c r="AQ223" s="48">
        <f t="shared" ca="1" si="451"/>
        <v>0</v>
      </c>
      <c r="AR223" s="48">
        <f t="shared" ca="1" si="451"/>
        <v>0</v>
      </c>
      <c r="AS223" s="48">
        <f t="shared" ca="1" si="451"/>
        <v>0</v>
      </c>
      <c r="AT223" s="48">
        <f t="shared" ca="1" si="451"/>
        <v>0</v>
      </c>
      <c r="AU223" s="48">
        <f t="shared" ca="1" si="451"/>
        <v>0</v>
      </c>
      <c r="AV223" s="48">
        <f t="shared" ca="1" si="451"/>
        <v>0</v>
      </c>
      <c r="AW223" s="48">
        <f t="shared" ca="1" si="451"/>
        <v>0</v>
      </c>
      <c r="AX223" s="48">
        <f t="shared" ca="1" si="451"/>
        <v>0</v>
      </c>
      <c r="AY223" s="48">
        <f t="shared" ca="1" si="451"/>
        <v>0</v>
      </c>
      <c r="AZ223" s="48">
        <f t="shared" ca="1" si="451"/>
        <v>0</v>
      </c>
      <c r="BA223" s="48">
        <f t="shared" ca="1" si="451"/>
        <v>0</v>
      </c>
      <c r="BB223" s="48">
        <f t="shared" ca="1" si="451"/>
        <v>0</v>
      </c>
      <c r="BC223" s="48">
        <f t="shared" ca="1" si="451"/>
        <v>0</v>
      </c>
      <c r="BD223" s="48">
        <f t="shared" ca="1" si="451"/>
        <v>0</v>
      </c>
    </row>
    <row r="224" spans="1:56" x14ac:dyDescent="0.25">
      <c r="A224">
        <v>222</v>
      </c>
      <c r="B224" s="69">
        <f t="shared" ca="1" si="395"/>
        <v>6</v>
      </c>
      <c r="C224" s="70">
        <f t="shared" ca="1" si="392"/>
        <v>42847</v>
      </c>
      <c r="D2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24" s="48">
        <f t="shared" ref="E224:AJ224" ca="1" si="452">MAX(0,D224-(IF(SamplesOrEstimateFlag = "Data", INDEX(Samples,RANDBETWEEN(1, TotalCount), 0), RANDBETWEEN(ThroughputLowEstimate,ThroughputHighEstimate))))</f>
        <v>12</v>
      </c>
      <c r="F224" s="48">
        <f t="shared" ca="1" si="452"/>
        <v>10</v>
      </c>
      <c r="G224" s="48">
        <f t="shared" ca="1" si="452"/>
        <v>8</v>
      </c>
      <c r="H224" s="48">
        <f t="shared" ca="1" si="452"/>
        <v>5</v>
      </c>
      <c r="I224" s="48">
        <f t="shared" ca="1" si="452"/>
        <v>2</v>
      </c>
      <c r="J224" s="48">
        <f t="shared" ca="1" si="452"/>
        <v>0</v>
      </c>
      <c r="K224" s="48">
        <f t="shared" ca="1" si="452"/>
        <v>0</v>
      </c>
      <c r="L224" s="48">
        <f t="shared" ca="1" si="452"/>
        <v>0</v>
      </c>
      <c r="M224" s="48">
        <f t="shared" ca="1" si="452"/>
        <v>0</v>
      </c>
      <c r="N224" s="48">
        <f t="shared" ca="1" si="452"/>
        <v>0</v>
      </c>
      <c r="O224" s="48">
        <f t="shared" ca="1" si="452"/>
        <v>0</v>
      </c>
      <c r="P224" s="48">
        <f t="shared" ca="1" si="452"/>
        <v>0</v>
      </c>
      <c r="Q224" s="48">
        <f t="shared" ca="1" si="452"/>
        <v>0</v>
      </c>
      <c r="R224" s="48">
        <f t="shared" ca="1" si="452"/>
        <v>0</v>
      </c>
      <c r="S224" s="48">
        <f t="shared" ca="1" si="452"/>
        <v>0</v>
      </c>
      <c r="T224" s="48">
        <f t="shared" ca="1" si="452"/>
        <v>0</v>
      </c>
      <c r="U224" s="48">
        <f t="shared" ca="1" si="452"/>
        <v>0</v>
      </c>
      <c r="V224" s="48">
        <f t="shared" ca="1" si="452"/>
        <v>0</v>
      </c>
      <c r="W224" s="48">
        <f t="shared" ca="1" si="452"/>
        <v>0</v>
      </c>
      <c r="X224" s="48">
        <f t="shared" ca="1" si="452"/>
        <v>0</v>
      </c>
      <c r="Y224" s="48">
        <f t="shared" ca="1" si="452"/>
        <v>0</v>
      </c>
      <c r="Z224" s="48">
        <f t="shared" ca="1" si="452"/>
        <v>0</v>
      </c>
      <c r="AA224" s="48">
        <f t="shared" ca="1" si="452"/>
        <v>0</v>
      </c>
      <c r="AB224" s="48">
        <f t="shared" ca="1" si="452"/>
        <v>0</v>
      </c>
      <c r="AC224" s="48">
        <f t="shared" ca="1" si="452"/>
        <v>0</v>
      </c>
      <c r="AD224" s="48">
        <f t="shared" ca="1" si="452"/>
        <v>0</v>
      </c>
      <c r="AE224" s="48">
        <f t="shared" ca="1" si="452"/>
        <v>0</v>
      </c>
      <c r="AF224" s="48">
        <f t="shared" ca="1" si="452"/>
        <v>0</v>
      </c>
      <c r="AG224" s="48">
        <f t="shared" ca="1" si="452"/>
        <v>0</v>
      </c>
      <c r="AH224" s="48">
        <f t="shared" ca="1" si="452"/>
        <v>0</v>
      </c>
      <c r="AI224" s="48">
        <f t="shared" ca="1" si="452"/>
        <v>0</v>
      </c>
      <c r="AJ224" s="48">
        <f t="shared" ca="1" si="452"/>
        <v>0</v>
      </c>
      <c r="AK224" s="48">
        <f t="shared" ref="AK224:BD224" ca="1" si="453">MAX(0,AJ224-(IF(SamplesOrEstimateFlag = "Data", INDEX(Samples,RANDBETWEEN(1, TotalCount), 0), RANDBETWEEN(ThroughputLowEstimate,ThroughputHighEstimate))))</f>
        <v>0</v>
      </c>
      <c r="AL224" s="48">
        <f t="shared" ca="1" si="453"/>
        <v>0</v>
      </c>
      <c r="AM224" s="48">
        <f t="shared" ca="1" si="453"/>
        <v>0</v>
      </c>
      <c r="AN224" s="48">
        <f t="shared" ca="1" si="453"/>
        <v>0</v>
      </c>
      <c r="AO224" s="48">
        <f t="shared" ca="1" si="453"/>
        <v>0</v>
      </c>
      <c r="AP224" s="48">
        <f t="shared" ca="1" si="453"/>
        <v>0</v>
      </c>
      <c r="AQ224" s="48">
        <f t="shared" ca="1" si="453"/>
        <v>0</v>
      </c>
      <c r="AR224" s="48">
        <f t="shared" ca="1" si="453"/>
        <v>0</v>
      </c>
      <c r="AS224" s="48">
        <f t="shared" ca="1" si="453"/>
        <v>0</v>
      </c>
      <c r="AT224" s="48">
        <f t="shared" ca="1" si="453"/>
        <v>0</v>
      </c>
      <c r="AU224" s="48">
        <f t="shared" ca="1" si="453"/>
        <v>0</v>
      </c>
      <c r="AV224" s="48">
        <f t="shared" ca="1" si="453"/>
        <v>0</v>
      </c>
      <c r="AW224" s="48">
        <f t="shared" ca="1" si="453"/>
        <v>0</v>
      </c>
      <c r="AX224" s="48">
        <f t="shared" ca="1" si="453"/>
        <v>0</v>
      </c>
      <c r="AY224" s="48">
        <f t="shared" ca="1" si="453"/>
        <v>0</v>
      </c>
      <c r="AZ224" s="48">
        <f t="shared" ca="1" si="453"/>
        <v>0</v>
      </c>
      <c r="BA224" s="48">
        <f t="shared" ca="1" si="453"/>
        <v>0</v>
      </c>
      <c r="BB224" s="48">
        <f t="shared" ca="1" si="453"/>
        <v>0</v>
      </c>
      <c r="BC224" s="48">
        <f t="shared" ca="1" si="453"/>
        <v>0</v>
      </c>
      <c r="BD224" s="48">
        <f t="shared" ca="1" si="453"/>
        <v>0</v>
      </c>
    </row>
    <row r="225" spans="1:56" x14ac:dyDescent="0.25">
      <c r="A225">
        <v>223</v>
      </c>
      <c r="B225" s="69">
        <f t="shared" ca="1" si="395"/>
        <v>7</v>
      </c>
      <c r="C225" s="70">
        <f t="shared" ca="1" si="392"/>
        <v>42854</v>
      </c>
      <c r="D2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5" s="48">
        <f t="shared" ref="E225:AJ225" ca="1" si="454">MAX(0,D225-(IF(SamplesOrEstimateFlag = "Data", INDEX(Samples,RANDBETWEEN(1, TotalCount), 0), RANDBETWEEN(ThroughputLowEstimate,ThroughputHighEstimate))))</f>
        <v>10</v>
      </c>
      <c r="F225" s="48">
        <f t="shared" ca="1" si="454"/>
        <v>7</v>
      </c>
      <c r="G225" s="48">
        <f t="shared" ca="1" si="454"/>
        <v>5</v>
      </c>
      <c r="H225" s="48">
        <f t="shared" ca="1" si="454"/>
        <v>3</v>
      </c>
      <c r="I225" s="48">
        <f t="shared" ca="1" si="454"/>
        <v>3</v>
      </c>
      <c r="J225" s="48">
        <f t="shared" ca="1" si="454"/>
        <v>1</v>
      </c>
      <c r="K225" s="48">
        <f t="shared" ca="1" si="454"/>
        <v>0</v>
      </c>
      <c r="L225" s="48">
        <f t="shared" ca="1" si="454"/>
        <v>0</v>
      </c>
      <c r="M225" s="48">
        <f t="shared" ca="1" si="454"/>
        <v>0</v>
      </c>
      <c r="N225" s="48">
        <f t="shared" ca="1" si="454"/>
        <v>0</v>
      </c>
      <c r="O225" s="48">
        <f t="shared" ca="1" si="454"/>
        <v>0</v>
      </c>
      <c r="P225" s="48">
        <f t="shared" ca="1" si="454"/>
        <v>0</v>
      </c>
      <c r="Q225" s="48">
        <f t="shared" ca="1" si="454"/>
        <v>0</v>
      </c>
      <c r="R225" s="48">
        <f t="shared" ca="1" si="454"/>
        <v>0</v>
      </c>
      <c r="S225" s="48">
        <f t="shared" ca="1" si="454"/>
        <v>0</v>
      </c>
      <c r="T225" s="48">
        <f t="shared" ca="1" si="454"/>
        <v>0</v>
      </c>
      <c r="U225" s="48">
        <f t="shared" ca="1" si="454"/>
        <v>0</v>
      </c>
      <c r="V225" s="48">
        <f t="shared" ca="1" si="454"/>
        <v>0</v>
      </c>
      <c r="W225" s="48">
        <f t="shared" ca="1" si="454"/>
        <v>0</v>
      </c>
      <c r="X225" s="48">
        <f t="shared" ca="1" si="454"/>
        <v>0</v>
      </c>
      <c r="Y225" s="48">
        <f t="shared" ca="1" si="454"/>
        <v>0</v>
      </c>
      <c r="Z225" s="48">
        <f t="shared" ca="1" si="454"/>
        <v>0</v>
      </c>
      <c r="AA225" s="48">
        <f t="shared" ca="1" si="454"/>
        <v>0</v>
      </c>
      <c r="AB225" s="48">
        <f t="shared" ca="1" si="454"/>
        <v>0</v>
      </c>
      <c r="AC225" s="48">
        <f t="shared" ca="1" si="454"/>
        <v>0</v>
      </c>
      <c r="AD225" s="48">
        <f t="shared" ca="1" si="454"/>
        <v>0</v>
      </c>
      <c r="AE225" s="48">
        <f t="shared" ca="1" si="454"/>
        <v>0</v>
      </c>
      <c r="AF225" s="48">
        <f t="shared" ca="1" si="454"/>
        <v>0</v>
      </c>
      <c r="AG225" s="48">
        <f t="shared" ca="1" si="454"/>
        <v>0</v>
      </c>
      <c r="AH225" s="48">
        <f t="shared" ca="1" si="454"/>
        <v>0</v>
      </c>
      <c r="AI225" s="48">
        <f t="shared" ca="1" si="454"/>
        <v>0</v>
      </c>
      <c r="AJ225" s="48">
        <f t="shared" ca="1" si="454"/>
        <v>0</v>
      </c>
      <c r="AK225" s="48">
        <f t="shared" ref="AK225:BD225" ca="1" si="455">MAX(0,AJ225-(IF(SamplesOrEstimateFlag = "Data", INDEX(Samples,RANDBETWEEN(1, TotalCount), 0), RANDBETWEEN(ThroughputLowEstimate,ThroughputHighEstimate))))</f>
        <v>0</v>
      </c>
      <c r="AL225" s="48">
        <f t="shared" ca="1" si="455"/>
        <v>0</v>
      </c>
      <c r="AM225" s="48">
        <f t="shared" ca="1" si="455"/>
        <v>0</v>
      </c>
      <c r="AN225" s="48">
        <f t="shared" ca="1" si="455"/>
        <v>0</v>
      </c>
      <c r="AO225" s="48">
        <f t="shared" ca="1" si="455"/>
        <v>0</v>
      </c>
      <c r="AP225" s="48">
        <f t="shared" ca="1" si="455"/>
        <v>0</v>
      </c>
      <c r="AQ225" s="48">
        <f t="shared" ca="1" si="455"/>
        <v>0</v>
      </c>
      <c r="AR225" s="48">
        <f t="shared" ca="1" si="455"/>
        <v>0</v>
      </c>
      <c r="AS225" s="48">
        <f t="shared" ca="1" si="455"/>
        <v>0</v>
      </c>
      <c r="AT225" s="48">
        <f t="shared" ca="1" si="455"/>
        <v>0</v>
      </c>
      <c r="AU225" s="48">
        <f t="shared" ca="1" si="455"/>
        <v>0</v>
      </c>
      <c r="AV225" s="48">
        <f t="shared" ca="1" si="455"/>
        <v>0</v>
      </c>
      <c r="AW225" s="48">
        <f t="shared" ca="1" si="455"/>
        <v>0</v>
      </c>
      <c r="AX225" s="48">
        <f t="shared" ca="1" si="455"/>
        <v>0</v>
      </c>
      <c r="AY225" s="48">
        <f t="shared" ca="1" si="455"/>
        <v>0</v>
      </c>
      <c r="AZ225" s="48">
        <f t="shared" ca="1" si="455"/>
        <v>0</v>
      </c>
      <c r="BA225" s="48">
        <f t="shared" ca="1" si="455"/>
        <v>0</v>
      </c>
      <c r="BB225" s="48">
        <f t="shared" ca="1" si="455"/>
        <v>0</v>
      </c>
      <c r="BC225" s="48">
        <f t="shared" ca="1" si="455"/>
        <v>0</v>
      </c>
      <c r="BD225" s="48">
        <f t="shared" ca="1" si="455"/>
        <v>0</v>
      </c>
    </row>
    <row r="226" spans="1:56" x14ac:dyDescent="0.25">
      <c r="A226">
        <v>224</v>
      </c>
      <c r="B226" s="69">
        <f t="shared" ca="1" si="395"/>
        <v>6</v>
      </c>
      <c r="C226" s="70">
        <f t="shared" ca="1" si="392"/>
        <v>42847</v>
      </c>
      <c r="D2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6" s="48">
        <f t="shared" ref="E226:AJ226" ca="1" si="456">MAX(0,D226-(IF(SamplesOrEstimateFlag = "Data", INDEX(Samples,RANDBETWEEN(1, TotalCount), 0), RANDBETWEEN(ThroughputLowEstimate,ThroughputHighEstimate))))</f>
        <v>9</v>
      </c>
      <c r="F226" s="48">
        <f t="shared" ca="1" si="456"/>
        <v>9</v>
      </c>
      <c r="G226" s="48">
        <f t="shared" ca="1" si="456"/>
        <v>7</v>
      </c>
      <c r="H226" s="48">
        <f t="shared" ca="1" si="456"/>
        <v>5</v>
      </c>
      <c r="I226" s="48">
        <f t="shared" ca="1" si="456"/>
        <v>2</v>
      </c>
      <c r="J226" s="48">
        <f t="shared" ca="1" si="456"/>
        <v>0</v>
      </c>
      <c r="K226" s="48">
        <f t="shared" ca="1" si="456"/>
        <v>0</v>
      </c>
      <c r="L226" s="48">
        <f t="shared" ca="1" si="456"/>
        <v>0</v>
      </c>
      <c r="M226" s="48">
        <f t="shared" ca="1" si="456"/>
        <v>0</v>
      </c>
      <c r="N226" s="48">
        <f t="shared" ca="1" si="456"/>
        <v>0</v>
      </c>
      <c r="O226" s="48">
        <f t="shared" ca="1" si="456"/>
        <v>0</v>
      </c>
      <c r="P226" s="48">
        <f t="shared" ca="1" si="456"/>
        <v>0</v>
      </c>
      <c r="Q226" s="48">
        <f t="shared" ca="1" si="456"/>
        <v>0</v>
      </c>
      <c r="R226" s="48">
        <f t="shared" ca="1" si="456"/>
        <v>0</v>
      </c>
      <c r="S226" s="48">
        <f t="shared" ca="1" si="456"/>
        <v>0</v>
      </c>
      <c r="T226" s="48">
        <f t="shared" ca="1" si="456"/>
        <v>0</v>
      </c>
      <c r="U226" s="48">
        <f t="shared" ca="1" si="456"/>
        <v>0</v>
      </c>
      <c r="V226" s="48">
        <f t="shared" ca="1" si="456"/>
        <v>0</v>
      </c>
      <c r="W226" s="48">
        <f t="shared" ca="1" si="456"/>
        <v>0</v>
      </c>
      <c r="X226" s="48">
        <f t="shared" ca="1" si="456"/>
        <v>0</v>
      </c>
      <c r="Y226" s="48">
        <f t="shared" ca="1" si="456"/>
        <v>0</v>
      </c>
      <c r="Z226" s="48">
        <f t="shared" ca="1" si="456"/>
        <v>0</v>
      </c>
      <c r="AA226" s="48">
        <f t="shared" ca="1" si="456"/>
        <v>0</v>
      </c>
      <c r="AB226" s="48">
        <f t="shared" ca="1" si="456"/>
        <v>0</v>
      </c>
      <c r="AC226" s="48">
        <f t="shared" ca="1" si="456"/>
        <v>0</v>
      </c>
      <c r="AD226" s="48">
        <f t="shared" ca="1" si="456"/>
        <v>0</v>
      </c>
      <c r="AE226" s="48">
        <f t="shared" ca="1" si="456"/>
        <v>0</v>
      </c>
      <c r="AF226" s="48">
        <f t="shared" ca="1" si="456"/>
        <v>0</v>
      </c>
      <c r="AG226" s="48">
        <f t="shared" ca="1" si="456"/>
        <v>0</v>
      </c>
      <c r="AH226" s="48">
        <f t="shared" ca="1" si="456"/>
        <v>0</v>
      </c>
      <c r="AI226" s="48">
        <f t="shared" ca="1" si="456"/>
        <v>0</v>
      </c>
      <c r="AJ226" s="48">
        <f t="shared" ca="1" si="456"/>
        <v>0</v>
      </c>
      <c r="AK226" s="48">
        <f t="shared" ref="AK226:BD226" ca="1" si="457">MAX(0,AJ226-(IF(SamplesOrEstimateFlag = "Data", INDEX(Samples,RANDBETWEEN(1, TotalCount), 0), RANDBETWEEN(ThroughputLowEstimate,ThroughputHighEstimate))))</f>
        <v>0</v>
      </c>
      <c r="AL226" s="48">
        <f t="shared" ca="1" si="457"/>
        <v>0</v>
      </c>
      <c r="AM226" s="48">
        <f t="shared" ca="1" si="457"/>
        <v>0</v>
      </c>
      <c r="AN226" s="48">
        <f t="shared" ca="1" si="457"/>
        <v>0</v>
      </c>
      <c r="AO226" s="48">
        <f t="shared" ca="1" si="457"/>
        <v>0</v>
      </c>
      <c r="AP226" s="48">
        <f t="shared" ca="1" si="457"/>
        <v>0</v>
      </c>
      <c r="AQ226" s="48">
        <f t="shared" ca="1" si="457"/>
        <v>0</v>
      </c>
      <c r="AR226" s="48">
        <f t="shared" ca="1" si="457"/>
        <v>0</v>
      </c>
      <c r="AS226" s="48">
        <f t="shared" ca="1" si="457"/>
        <v>0</v>
      </c>
      <c r="AT226" s="48">
        <f t="shared" ca="1" si="457"/>
        <v>0</v>
      </c>
      <c r="AU226" s="48">
        <f t="shared" ca="1" si="457"/>
        <v>0</v>
      </c>
      <c r="AV226" s="48">
        <f t="shared" ca="1" si="457"/>
        <v>0</v>
      </c>
      <c r="AW226" s="48">
        <f t="shared" ca="1" si="457"/>
        <v>0</v>
      </c>
      <c r="AX226" s="48">
        <f t="shared" ca="1" si="457"/>
        <v>0</v>
      </c>
      <c r="AY226" s="48">
        <f t="shared" ca="1" si="457"/>
        <v>0</v>
      </c>
      <c r="AZ226" s="48">
        <f t="shared" ca="1" si="457"/>
        <v>0</v>
      </c>
      <c r="BA226" s="48">
        <f t="shared" ca="1" si="457"/>
        <v>0</v>
      </c>
      <c r="BB226" s="48">
        <f t="shared" ca="1" si="457"/>
        <v>0</v>
      </c>
      <c r="BC226" s="48">
        <f t="shared" ca="1" si="457"/>
        <v>0</v>
      </c>
      <c r="BD226" s="48">
        <f t="shared" ca="1" si="457"/>
        <v>0</v>
      </c>
    </row>
    <row r="227" spans="1:56" x14ac:dyDescent="0.25">
      <c r="A227">
        <v>225</v>
      </c>
      <c r="B227" s="69">
        <f t="shared" ca="1" si="395"/>
        <v>7</v>
      </c>
      <c r="C227" s="70">
        <f t="shared" ca="1" si="392"/>
        <v>42854</v>
      </c>
      <c r="D2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27" s="48">
        <f t="shared" ref="E227:AJ227" ca="1" si="458">MAX(0,D227-(IF(SamplesOrEstimateFlag = "Data", INDEX(Samples,RANDBETWEEN(1, TotalCount), 0), RANDBETWEEN(ThroughputLowEstimate,ThroughputHighEstimate))))</f>
        <v>10</v>
      </c>
      <c r="F227" s="48">
        <f t="shared" ca="1" si="458"/>
        <v>8</v>
      </c>
      <c r="G227" s="48">
        <f t="shared" ca="1" si="458"/>
        <v>5</v>
      </c>
      <c r="H227" s="48">
        <f t="shared" ca="1" si="458"/>
        <v>3</v>
      </c>
      <c r="I227" s="48">
        <f t="shared" ca="1" si="458"/>
        <v>1</v>
      </c>
      <c r="J227" s="48">
        <f t="shared" ca="1" si="458"/>
        <v>1</v>
      </c>
      <c r="K227" s="48">
        <f t="shared" ca="1" si="458"/>
        <v>0</v>
      </c>
      <c r="L227" s="48">
        <f t="shared" ca="1" si="458"/>
        <v>0</v>
      </c>
      <c r="M227" s="48">
        <f t="shared" ca="1" si="458"/>
        <v>0</v>
      </c>
      <c r="N227" s="48">
        <f t="shared" ca="1" si="458"/>
        <v>0</v>
      </c>
      <c r="O227" s="48">
        <f t="shared" ca="1" si="458"/>
        <v>0</v>
      </c>
      <c r="P227" s="48">
        <f t="shared" ca="1" si="458"/>
        <v>0</v>
      </c>
      <c r="Q227" s="48">
        <f t="shared" ca="1" si="458"/>
        <v>0</v>
      </c>
      <c r="R227" s="48">
        <f t="shared" ca="1" si="458"/>
        <v>0</v>
      </c>
      <c r="S227" s="48">
        <f t="shared" ca="1" si="458"/>
        <v>0</v>
      </c>
      <c r="T227" s="48">
        <f t="shared" ca="1" si="458"/>
        <v>0</v>
      </c>
      <c r="U227" s="48">
        <f t="shared" ca="1" si="458"/>
        <v>0</v>
      </c>
      <c r="V227" s="48">
        <f t="shared" ca="1" si="458"/>
        <v>0</v>
      </c>
      <c r="W227" s="48">
        <f t="shared" ca="1" si="458"/>
        <v>0</v>
      </c>
      <c r="X227" s="48">
        <f t="shared" ca="1" si="458"/>
        <v>0</v>
      </c>
      <c r="Y227" s="48">
        <f t="shared" ca="1" si="458"/>
        <v>0</v>
      </c>
      <c r="Z227" s="48">
        <f t="shared" ca="1" si="458"/>
        <v>0</v>
      </c>
      <c r="AA227" s="48">
        <f t="shared" ca="1" si="458"/>
        <v>0</v>
      </c>
      <c r="AB227" s="48">
        <f t="shared" ca="1" si="458"/>
        <v>0</v>
      </c>
      <c r="AC227" s="48">
        <f t="shared" ca="1" si="458"/>
        <v>0</v>
      </c>
      <c r="AD227" s="48">
        <f t="shared" ca="1" si="458"/>
        <v>0</v>
      </c>
      <c r="AE227" s="48">
        <f t="shared" ca="1" si="458"/>
        <v>0</v>
      </c>
      <c r="AF227" s="48">
        <f t="shared" ca="1" si="458"/>
        <v>0</v>
      </c>
      <c r="AG227" s="48">
        <f t="shared" ca="1" si="458"/>
        <v>0</v>
      </c>
      <c r="AH227" s="48">
        <f t="shared" ca="1" si="458"/>
        <v>0</v>
      </c>
      <c r="AI227" s="48">
        <f t="shared" ca="1" si="458"/>
        <v>0</v>
      </c>
      <c r="AJ227" s="48">
        <f t="shared" ca="1" si="458"/>
        <v>0</v>
      </c>
      <c r="AK227" s="48">
        <f t="shared" ref="AK227:BD227" ca="1" si="459">MAX(0,AJ227-(IF(SamplesOrEstimateFlag = "Data", INDEX(Samples,RANDBETWEEN(1, TotalCount), 0), RANDBETWEEN(ThroughputLowEstimate,ThroughputHighEstimate))))</f>
        <v>0</v>
      </c>
      <c r="AL227" s="48">
        <f t="shared" ca="1" si="459"/>
        <v>0</v>
      </c>
      <c r="AM227" s="48">
        <f t="shared" ca="1" si="459"/>
        <v>0</v>
      </c>
      <c r="AN227" s="48">
        <f t="shared" ca="1" si="459"/>
        <v>0</v>
      </c>
      <c r="AO227" s="48">
        <f t="shared" ca="1" si="459"/>
        <v>0</v>
      </c>
      <c r="AP227" s="48">
        <f t="shared" ca="1" si="459"/>
        <v>0</v>
      </c>
      <c r="AQ227" s="48">
        <f t="shared" ca="1" si="459"/>
        <v>0</v>
      </c>
      <c r="AR227" s="48">
        <f t="shared" ca="1" si="459"/>
        <v>0</v>
      </c>
      <c r="AS227" s="48">
        <f t="shared" ca="1" si="459"/>
        <v>0</v>
      </c>
      <c r="AT227" s="48">
        <f t="shared" ca="1" si="459"/>
        <v>0</v>
      </c>
      <c r="AU227" s="48">
        <f t="shared" ca="1" si="459"/>
        <v>0</v>
      </c>
      <c r="AV227" s="48">
        <f t="shared" ca="1" si="459"/>
        <v>0</v>
      </c>
      <c r="AW227" s="48">
        <f t="shared" ca="1" si="459"/>
        <v>0</v>
      </c>
      <c r="AX227" s="48">
        <f t="shared" ca="1" si="459"/>
        <v>0</v>
      </c>
      <c r="AY227" s="48">
        <f t="shared" ca="1" si="459"/>
        <v>0</v>
      </c>
      <c r="AZ227" s="48">
        <f t="shared" ca="1" si="459"/>
        <v>0</v>
      </c>
      <c r="BA227" s="48">
        <f t="shared" ca="1" si="459"/>
        <v>0</v>
      </c>
      <c r="BB227" s="48">
        <f t="shared" ca="1" si="459"/>
        <v>0</v>
      </c>
      <c r="BC227" s="48">
        <f t="shared" ca="1" si="459"/>
        <v>0</v>
      </c>
      <c r="BD227" s="48">
        <f t="shared" ca="1" si="459"/>
        <v>0</v>
      </c>
    </row>
    <row r="228" spans="1:56" x14ac:dyDescent="0.25">
      <c r="A228">
        <v>226</v>
      </c>
      <c r="B228" s="69">
        <f t="shared" ca="1" si="395"/>
        <v>7</v>
      </c>
      <c r="C228" s="70">
        <f t="shared" ca="1" si="392"/>
        <v>42854</v>
      </c>
      <c r="D2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28" s="48">
        <f t="shared" ref="E228:AJ228" ca="1" si="460">MAX(0,D228-(IF(SamplesOrEstimateFlag = "Data", INDEX(Samples,RANDBETWEEN(1, TotalCount), 0), RANDBETWEEN(ThroughputLowEstimate,ThroughputHighEstimate))))</f>
        <v>12</v>
      </c>
      <c r="F228" s="48">
        <f t="shared" ca="1" si="460"/>
        <v>9</v>
      </c>
      <c r="G228" s="48">
        <f t="shared" ca="1" si="460"/>
        <v>6</v>
      </c>
      <c r="H228" s="48">
        <f t="shared" ca="1" si="460"/>
        <v>4</v>
      </c>
      <c r="I228" s="48">
        <f t="shared" ca="1" si="460"/>
        <v>2</v>
      </c>
      <c r="J228" s="48">
        <f t="shared" ca="1" si="460"/>
        <v>2</v>
      </c>
      <c r="K228" s="48">
        <f t="shared" ca="1" si="460"/>
        <v>0</v>
      </c>
      <c r="L228" s="48">
        <f t="shared" ca="1" si="460"/>
        <v>0</v>
      </c>
      <c r="M228" s="48">
        <f t="shared" ca="1" si="460"/>
        <v>0</v>
      </c>
      <c r="N228" s="48">
        <f t="shared" ca="1" si="460"/>
        <v>0</v>
      </c>
      <c r="O228" s="48">
        <f t="shared" ca="1" si="460"/>
        <v>0</v>
      </c>
      <c r="P228" s="48">
        <f t="shared" ca="1" si="460"/>
        <v>0</v>
      </c>
      <c r="Q228" s="48">
        <f t="shared" ca="1" si="460"/>
        <v>0</v>
      </c>
      <c r="R228" s="48">
        <f t="shared" ca="1" si="460"/>
        <v>0</v>
      </c>
      <c r="S228" s="48">
        <f t="shared" ca="1" si="460"/>
        <v>0</v>
      </c>
      <c r="T228" s="48">
        <f t="shared" ca="1" si="460"/>
        <v>0</v>
      </c>
      <c r="U228" s="48">
        <f t="shared" ca="1" si="460"/>
        <v>0</v>
      </c>
      <c r="V228" s="48">
        <f t="shared" ca="1" si="460"/>
        <v>0</v>
      </c>
      <c r="W228" s="48">
        <f t="shared" ca="1" si="460"/>
        <v>0</v>
      </c>
      <c r="X228" s="48">
        <f t="shared" ca="1" si="460"/>
        <v>0</v>
      </c>
      <c r="Y228" s="48">
        <f t="shared" ca="1" si="460"/>
        <v>0</v>
      </c>
      <c r="Z228" s="48">
        <f t="shared" ca="1" si="460"/>
        <v>0</v>
      </c>
      <c r="AA228" s="48">
        <f t="shared" ca="1" si="460"/>
        <v>0</v>
      </c>
      <c r="AB228" s="48">
        <f t="shared" ca="1" si="460"/>
        <v>0</v>
      </c>
      <c r="AC228" s="48">
        <f t="shared" ca="1" si="460"/>
        <v>0</v>
      </c>
      <c r="AD228" s="48">
        <f t="shared" ca="1" si="460"/>
        <v>0</v>
      </c>
      <c r="AE228" s="48">
        <f t="shared" ca="1" si="460"/>
        <v>0</v>
      </c>
      <c r="AF228" s="48">
        <f t="shared" ca="1" si="460"/>
        <v>0</v>
      </c>
      <c r="AG228" s="48">
        <f t="shared" ca="1" si="460"/>
        <v>0</v>
      </c>
      <c r="AH228" s="48">
        <f t="shared" ca="1" si="460"/>
        <v>0</v>
      </c>
      <c r="AI228" s="48">
        <f t="shared" ca="1" si="460"/>
        <v>0</v>
      </c>
      <c r="AJ228" s="48">
        <f t="shared" ca="1" si="460"/>
        <v>0</v>
      </c>
      <c r="AK228" s="48">
        <f t="shared" ref="AK228:BD228" ca="1" si="461">MAX(0,AJ228-(IF(SamplesOrEstimateFlag = "Data", INDEX(Samples,RANDBETWEEN(1, TotalCount), 0), RANDBETWEEN(ThroughputLowEstimate,ThroughputHighEstimate))))</f>
        <v>0</v>
      </c>
      <c r="AL228" s="48">
        <f t="shared" ca="1" si="461"/>
        <v>0</v>
      </c>
      <c r="AM228" s="48">
        <f t="shared" ca="1" si="461"/>
        <v>0</v>
      </c>
      <c r="AN228" s="48">
        <f t="shared" ca="1" si="461"/>
        <v>0</v>
      </c>
      <c r="AO228" s="48">
        <f t="shared" ca="1" si="461"/>
        <v>0</v>
      </c>
      <c r="AP228" s="48">
        <f t="shared" ca="1" si="461"/>
        <v>0</v>
      </c>
      <c r="AQ228" s="48">
        <f t="shared" ca="1" si="461"/>
        <v>0</v>
      </c>
      <c r="AR228" s="48">
        <f t="shared" ca="1" si="461"/>
        <v>0</v>
      </c>
      <c r="AS228" s="48">
        <f t="shared" ca="1" si="461"/>
        <v>0</v>
      </c>
      <c r="AT228" s="48">
        <f t="shared" ca="1" si="461"/>
        <v>0</v>
      </c>
      <c r="AU228" s="48">
        <f t="shared" ca="1" si="461"/>
        <v>0</v>
      </c>
      <c r="AV228" s="48">
        <f t="shared" ca="1" si="461"/>
        <v>0</v>
      </c>
      <c r="AW228" s="48">
        <f t="shared" ca="1" si="461"/>
        <v>0</v>
      </c>
      <c r="AX228" s="48">
        <f t="shared" ca="1" si="461"/>
        <v>0</v>
      </c>
      <c r="AY228" s="48">
        <f t="shared" ca="1" si="461"/>
        <v>0</v>
      </c>
      <c r="AZ228" s="48">
        <f t="shared" ca="1" si="461"/>
        <v>0</v>
      </c>
      <c r="BA228" s="48">
        <f t="shared" ca="1" si="461"/>
        <v>0</v>
      </c>
      <c r="BB228" s="48">
        <f t="shared" ca="1" si="461"/>
        <v>0</v>
      </c>
      <c r="BC228" s="48">
        <f t="shared" ca="1" si="461"/>
        <v>0</v>
      </c>
      <c r="BD228" s="48">
        <f t="shared" ca="1" si="461"/>
        <v>0</v>
      </c>
    </row>
    <row r="229" spans="1:56" x14ac:dyDescent="0.25">
      <c r="A229">
        <v>227</v>
      </c>
      <c r="B229" s="69">
        <f t="shared" ca="1" si="395"/>
        <v>7</v>
      </c>
      <c r="C229" s="70">
        <f t="shared" ca="1" si="392"/>
        <v>42854</v>
      </c>
      <c r="D2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9" s="48">
        <f t="shared" ref="E229:AJ229" ca="1" si="462">MAX(0,D229-(IF(SamplesOrEstimateFlag = "Data", INDEX(Samples,RANDBETWEEN(1, TotalCount), 0), RANDBETWEEN(ThroughputLowEstimate,ThroughputHighEstimate))))</f>
        <v>8</v>
      </c>
      <c r="F229" s="48">
        <f t="shared" ca="1" si="462"/>
        <v>6</v>
      </c>
      <c r="G229" s="48">
        <f t="shared" ca="1" si="462"/>
        <v>6</v>
      </c>
      <c r="H229" s="48">
        <f t="shared" ca="1" si="462"/>
        <v>6</v>
      </c>
      <c r="I229" s="48">
        <f t="shared" ca="1" si="462"/>
        <v>4</v>
      </c>
      <c r="J229" s="48">
        <f t="shared" ca="1" si="462"/>
        <v>1</v>
      </c>
      <c r="K229" s="48">
        <f t="shared" ca="1" si="462"/>
        <v>0</v>
      </c>
      <c r="L229" s="48">
        <f t="shared" ca="1" si="462"/>
        <v>0</v>
      </c>
      <c r="M229" s="48">
        <f t="shared" ca="1" si="462"/>
        <v>0</v>
      </c>
      <c r="N229" s="48">
        <f t="shared" ca="1" si="462"/>
        <v>0</v>
      </c>
      <c r="O229" s="48">
        <f t="shared" ca="1" si="462"/>
        <v>0</v>
      </c>
      <c r="P229" s="48">
        <f t="shared" ca="1" si="462"/>
        <v>0</v>
      </c>
      <c r="Q229" s="48">
        <f t="shared" ca="1" si="462"/>
        <v>0</v>
      </c>
      <c r="R229" s="48">
        <f t="shared" ca="1" si="462"/>
        <v>0</v>
      </c>
      <c r="S229" s="48">
        <f t="shared" ca="1" si="462"/>
        <v>0</v>
      </c>
      <c r="T229" s="48">
        <f t="shared" ca="1" si="462"/>
        <v>0</v>
      </c>
      <c r="U229" s="48">
        <f t="shared" ca="1" si="462"/>
        <v>0</v>
      </c>
      <c r="V229" s="48">
        <f t="shared" ca="1" si="462"/>
        <v>0</v>
      </c>
      <c r="W229" s="48">
        <f t="shared" ca="1" si="462"/>
        <v>0</v>
      </c>
      <c r="X229" s="48">
        <f t="shared" ca="1" si="462"/>
        <v>0</v>
      </c>
      <c r="Y229" s="48">
        <f t="shared" ca="1" si="462"/>
        <v>0</v>
      </c>
      <c r="Z229" s="48">
        <f t="shared" ca="1" si="462"/>
        <v>0</v>
      </c>
      <c r="AA229" s="48">
        <f t="shared" ca="1" si="462"/>
        <v>0</v>
      </c>
      <c r="AB229" s="48">
        <f t="shared" ca="1" si="462"/>
        <v>0</v>
      </c>
      <c r="AC229" s="48">
        <f t="shared" ca="1" si="462"/>
        <v>0</v>
      </c>
      <c r="AD229" s="48">
        <f t="shared" ca="1" si="462"/>
        <v>0</v>
      </c>
      <c r="AE229" s="48">
        <f t="shared" ca="1" si="462"/>
        <v>0</v>
      </c>
      <c r="AF229" s="48">
        <f t="shared" ca="1" si="462"/>
        <v>0</v>
      </c>
      <c r="AG229" s="48">
        <f t="shared" ca="1" si="462"/>
        <v>0</v>
      </c>
      <c r="AH229" s="48">
        <f t="shared" ca="1" si="462"/>
        <v>0</v>
      </c>
      <c r="AI229" s="48">
        <f t="shared" ca="1" si="462"/>
        <v>0</v>
      </c>
      <c r="AJ229" s="48">
        <f t="shared" ca="1" si="462"/>
        <v>0</v>
      </c>
      <c r="AK229" s="48">
        <f t="shared" ref="AK229:BD229" ca="1" si="463">MAX(0,AJ229-(IF(SamplesOrEstimateFlag = "Data", INDEX(Samples,RANDBETWEEN(1, TotalCount), 0), RANDBETWEEN(ThroughputLowEstimate,ThroughputHighEstimate))))</f>
        <v>0</v>
      </c>
      <c r="AL229" s="48">
        <f t="shared" ca="1" si="463"/>
        <v>0</v>
      </c>
      <c r="AM229" s="48">
        <f t="shared" ca="1" si="463"/>
        <v>0</v>
      </c>
      <c r="AN229" s="48">
        <f t="shared" ca="1" si="463"/>
        <v>0</v>
      </c>
      <c r="AO229" s="48">
        <f t="shared" ca="1" si="463"/>
        <v>0</v>
      </c>
      <c r="AP229" s="48">
        <f t="shared" ca="1" si="463"/>
        <v>0</v>
      </c>
      <c r="AQ229" s="48">
        <f t="shared" ca="1" si="463"/>
        <v>0</v>
      </c>
      <c r="AR229" s="48">
        <f t="shared" ca="1" si="463"/>
        <v>0</v>
      </c>
      <c r="AS229" s="48">
        <f t="shared" ca="1" si="463"/>
        <v>0</v>
      </c>
      <c r="AT229" s="48">
        <f t="shared" ca="1" si="463"/>
        <v>0</v>
      </c>
      <c r="AU229" s="48">
        <f t="shared" ca="1" si="463"/>
        <v>0</v>
      </c>
      <c r="AV229" s="48">
        <f t="shared" ca="1" si="463"/>
        <v>0</v>
      </c>
      <c r="AW229" s="48">
        <f t="shared" ca="1" si="463"/>
        <v>0</v>
      </c>
      <c r="AX229" s="48">
        <f t="shared" ca="1" si="463"/>
        <v>0</v>
      </c>
      <c r="AY229" s="48">
        <f t="shared" ca="1" si="463"/>
        <v>0</v>
      </c>
      <c r="AZ229" s="48">
        <f t="shared" ca="1" si="463"/>
        <v>0</v>
      </c>
      <c r="BA229" s="48">
        <f t="shared" ca="1" si="463"/>
        <v>0</v>
      </c>
      <c r="BB229" s="48">
        <f t="shared" ca="1" si="463"/>
        <v>0</v>
      </c>
      <c r="BC229" s="48">
        <f t="shared" ca="1" si="463"/>
        <v>0</v>
      </c>
      <c r="BD229" s="48">
        <f t="shared" ca="1" si="463"/>
        <v>0</v>
      </c>
    </row>
    <row r="230" spans="1:56" x14ac:dyDescent="0.25">
      <c r="A230">
        <v>228</v>
      </c>
      <c r="B230" s="69">
        <f t="shared" ca="1" si="395"/>
        <v>12</v>
      </c>
      <c r="C230" s="70">
        <f t="shared" ca="1" si="392"/>
        <v>42889</v>
      </c>
      <c r="D2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0" s="48">
        <f t="shared" ref="E230:AJ230" ca="1" si="464">MAX(0,D230-(IF(SamplesOrEstimateFlag = "Data", INDEX(Samples,RANDBETWEEN(1, TotalCount), 0), RANDBETWEEN(ThroughputLowEstimate,ThroughputHighEstimate))))</f>
        <v>14</v>
      </c>
      <c r="F230" s="48">
        <f t="shared" ca="1" si="464"/>
        <v>12</v>
      </c>
      <c r="G230" s="48">
        <f t="shared" ca="1" si="464"/>
        <v>12</v>
      </c>
      <c r="H230" s="48">
        <f t="shared" ca="1" si="464"/>
        <v>9</v>
      </c>
      <c r="I230" s="48">
        <f t="shared" ca="1" si="464"/>
        <v>9</v>
      </c>
      <c r="J230" s="48">
        <f t="shared" ca="1" si="464"/>
        <v>9</v>
      </c>
      <c r="K230" s="48">
        <f t="shared" ca="1" si="464"/>
        <v>9</v>
      </c>
      <c r="L230" s="48">
        <f t="shared" ca="1" si="464"/>
        <v>7</v>
      </c>
      <c r="M230" s="48">
        <f t="shared" ca="1" si="464"/>
        <v>7</v>
      </c>
      <c r="N230" s="48">
        <f t="shared" ca="1" si="464"/>
        <v>5</v>
      </c>
      <c r="O230" s="48">
        <f t="shared" ca="1" si="464"/>
        <v>3</v>
      </c>
      <c r="P230" s="48">
        <f t="shared" ca="1" si="464"/>
        <v>0</v>
      </c>
      <c r="Q230" s="48">
        <f t="shared" ca="1" si="464"/>
        <v>0</v>
      </c>
      <c r="R230" s="48">
        <f t="shared" ca="1" si="464"/>
        <v>0</v>
      </c>
      <c r="S230" s="48">
        <f t="shared" ca="1" si="464"/>
        <v>0</v>
      </c>
      <c r="T230" s="48">
        <f t="shared" ca="1" si="464"/>
        <v>0</v>
      </c>
      <c r="U230" s="48">
        <f t="shared" ca="1" si="464"/>
        <v>0</v>
      </c>
      <c r="V230" s="48">
        <f t="shared" ca="1" si="464"/>
        <v>0</v>
      </c>
      <c r="W230" s="48">
        <f t="shared" ca="1" si="464"/>
        <v>0</v>
      </c>
      <c r="X230" s="48">
        <f t="shared" ca="1" si="464"/>
        <v>0</v>
      </c>
      <c r="Y230" s="48">
        <f t="shared" ca="1" si="464"/>
        <v>0</v>
      </c>
      <c r="Z230" s="48">
        <f t="shared" ca="1" si="464"/>
        <v>0</v>
      </c>
      <c r="AA230" s="48">
        <f t="shared" ca="1" si="464"/>
        <v>0</v>
      </c>
      <c r="AB230" s="48">
        <f t="shared" ca="1" si="464"/>
        <v>0</v>
      </c>
      <c r="AC230" s="48">
        <f t="shared" ca="1" si="464"/>
        <v>0</v>
      </c>
      <c r="AD230" s="48">
        <f t="shared" ca="1" si="464"/>
        <v>0</v>
      </c>
      <c r="AE230" s="48">
        <f t="shared" ca="1" si="464"/>
        <v>0</v>
      </c>
      <c r="AF230" s="48">
        <f t="shared" ca="1" si="464"/>
        <v>0</v>
      </c>
      <c r="AG230" s="48">
        <f t="shared" ca="1" si="464"/>
        <v>0</v>
      </c>
      <c r="AH230" s="48">
        <f t="shared" ca="1" si="464"/>
        <v>0</v>
      </c>
      <c r="AI230" s="48">
        <f t="shared" ca="1" si="464"/>
        <v>0</v>
      </c>
      <c r="AJ230" s="48">
        <f t="shared" ca="1" si="464"/>
        <v>0</v>
      </c>
      <c r="AK230" s="48">
        <f t="shared" ref="AK230:BD230" ca="1" si="465">MAX(0,AJ230-(IF(SamplesOrEstimateFlag = "Data", INDEX(Samples,RANDBETWEEN(1, TotalCount), 0), RANDBETWEEN(ThroughputLowEstimate,ThroughputHighEstimate))))</f>
        <v>0</v>
      </c>
      <c r="AL230" s="48">
        <f t="shared" ca="1" si="465"/>
        <v>0</v>
      </c>
      <c r="AM230" s="48">
        <f t="shared" ca="1" si="465"/>
        <v>0</v>
      </c>
      <c r="AN230" s="48">
        <f t="shared" ca="1" si="465"/>
        <v>0</v>
      </c>
      <c r="AO230" s="48">
        <f t="shared" ca="1" si="465"/>
        <v>0</v>
      </c>
      <c r="AP230" s="48">
        <f t="shared" ca="1" si="465"/>
        <v>0</v>
      </c>
      <c r="AQ230" s="48">
        <f t="shared" ca="1" si="465"/>
        <v>0</v>
      </c>
      <c r="AR230" s="48">
        <f t="shared" ca="1" si="465"/>
        <v>0</v>
      </c>
      <c r="AS230" s="48">
        <f t="shared" ca="1" si="465"/>
        <v>0</v>
      </c>
      <c r="AT230" s="48">
        <f t="shared" ca="1" si="465"/>
        <v>0</v>
      </c>
      <c r="AU230" s="48">
        <f t="shared" ca="1" si="465"/>
        <v>0</v>
      </c>
      <c r="AV230" s="48">
        <f t="shared" ca="1" si="465"/>
        <v>0</v>
      </c>
      <c r="AW230" s="48">
        <f t="shared" ca="1" si="465"/>
        <v>0</v>
      </c>
      <c r="AX230" s="48">
        <f t="shared" ca="1" si="465"/>
        <v>0</v>
      </c>
      <c r="AY230" s="48">
        <f t="shared" ca="1" si="465"/>
        <v>0</v>
      </c>
      <c r="AZ230" s="48">
        <f t="shared" ca="1" si="465"/>
        <v>0</v>
      </c>
      <c r="BA230" s="48">
        <f t="shared" ca="1" si="465"/>
        <v>0</v>
      </c>
      <c r="BB230" s="48">
        <f t="shared" ca="1" si="465"/>
        <v>0</v>
      </c>
      <c r="BC230" s="48">
        <f t="shared" ca="1" si="465"/>
        <v>0</v>
      </c>
      <c r="BD230" s="48">
        <f t="shared" ca="1" si="465"/>
        <v>0</v>
      </c>
    </row>
    <row r="231" spans="1:56" x14ac:dyDescent="0.25">
      <c r="A231">
        <v>229</v>
      </c>
      <c r="B231" s="69">
        <f t="shared" ca="1" si="395"/>
        <v>6</v>
      </c>
      <c r="C231" s="70">
        <f t="shared" ca="1" si="392"/>
        <v>42847</v>
      </c>
      <c r="D2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31" s="48">
        <f t="shared" ref="E231:AJ231" ca="1" si="466">MAX(0,D231-(IF(SamplesOrEstimateFlag = "Data", INDEX(Samples,RANDBETWEEN(1, TotalCount), 0), RANDBETWEEN(ThroughputLowEstimate,ThroughputHighEstimate))))</f>
        <v>11</v>
      </c>
      <c r="F231" s="48">
        <f t="shared" ca="1" si="466"/>
        <v>9</v>
      </c>
      <c r="G231" s="48">
        <f t="shared" ca="1" si="466"/>
        <v>6</v>
      </c>
      <c r="H231" s="48">
        <f t="shared" ca="1" si="466"/>
        <v>4</v>
      </c>
      <c r="I231" s="48">
        <f t="shared" ca="1" si="466"/>
        <v>2</v>
      </c>
      <c r="J231" s="48">
        <f t="shared" ca="1" si="466"/>
        <v>0</v>
      </c>
      <c r="K231" s="48">
        <f t="shared" ca="1" si="466"/>
        <v>0</v>
      </c>
      <c r="L231" s="48">
        <f t="shared" ca="1" si="466"/>
        <v>0</v>
      </c>
      <c r="M231" s="48">
        <f t="shared" ca="1" si="466"/>
        <v>0</v>
      </c>
      <c r="N231" s="48">
        <f t="shared" ca="1" si="466"/>
        <v>0</v>
      </c>
      <c r="O231" s="48">
        <f t="shared" ca="1" si="466"/>
        <v>0</v>
      </c>
      <c r="P231" s="48">
        <f t="shared" ca="1" si="466"/>
        <v>0</v>
      </c>
      <c r="Q231" s="48">
        <f t="shared" ca="1" si="466"/>
        <v>0</v>
      </c>
      <c r="R231" s="48">
        <f t="shared" ca="1" si="466"/>
        <v>0</v>
      </c>
      <c r="S231" s="48">
        <f t="shared" ca="1" si="466"/>
        <v>0</v>
      </c>
      <c r="T231" s="48">
        <f t="shared" ca="1" si="466"/>
        <v>0</v>
      </c>
      <c r="U231" s="48">
        <f t="shared" ca="1" si="466"/>
        <v>0</v>
      </c>
      <c r="V231" s="48">
        <f t="shared" ca="1" si="466"/>
        <v>0</v>
      </c>
      <c r="W231" s="48">
        <f t="shared" ca="1" si="466"/>
        <v>0</v>
      </c>
      <c r="X231" s="48">
        <f t="shared" ca="1" si="466"/>
        <v>0</v>
      </c>
      <c r="Y231" s="48">
        <f t="shared" ca="1" si="466"/>
        <v>0</v>
      </c>
      <c r="Z231" s="48">
        <f t="shared" ca="1" si="466"/>
        <v>0</v>
      </c>
      <c r="AA231" s="48">
        <f t="shared" ca="1" si="466"/>
        <v>0</v>
      </c>
      <c r="AB231" s="48">
        <f t="shared" ca="1" si="466"/>
        <v>0</v>
      </c>
      <c r="AC231" s="48">
        <f t="shared" ca="1" si="466"/>
        <v>0</v>
      </c>
      <c r="AD231" s="48">
        <f t="shared" ca="1" si="466"/>
        <v>0</v>
      </c>
      <c r="AE231" s="48">
        <f t="shared" ca="1" si="466"/>
        <v>0</v>
      </c>
      <c r="AF231" s="48">
        <f t="shared" ca="1" si="466"/>
        <v>0</v>
      </c>
      <c r="AG231" s="48">
        <f t="shared" ca="1" si="466"/>
        <v>0</v>
      </c>
      <c r="AH231" s="48">
        <f t="shared" ca="1" si="466"/>
        <v>0</v>
      </c>
      <c r="AI231" s="48">
        <f t="shared" ca="1" si="466"/>
        <v>0</v>
      </c>
      <c r="AJ231" s="48">
        <f t="shared" ca="1" si="466"/>
        <v>0</v>
      </c>
      <c r="AK231" s="48">
        <f t="shared" ref="AK231:BD231" ca="1" si="467">MAX(0,AJ231-(IF(SamplesOrEstimateFlag = "Data", INDEX(Samples,RANDBETWEEN(1, TotalCount), 0), RANDBETWEEN(ThroughputLowEstimate,ThroughputHighEstimate))))</f>
        <v>0</v>
      </c>
      <c r="AL231" s="48">
        <f t="shared" ca="1" si="467"/>
        <v>0</v>
      </c>
      <c r="AM231" s="48">
        <f t="shared" ca="1" si="467"/>
        <v>0</v>
      </c>
      <c r="AN231" s="48">
        <f t="shared" ca="1" si="467"/>
        <v>0</v>
      </c>
      <c r="AO231" s="48">
        <f t="shared" ca="1" si="467"/>
        <v>0</v>
      </c>
      <c r="AP231" s="48">
        <f t="shared" ca="1" si="467"/>
        <v>0</v>
      </c>
      <c r="AQ231" s="48">
        <f t="shared" ca="1" si="467"/>
        <v>0</v>
      </c>
      <c r="AR231" s="48">
        <f t="shared" ca="1" si="467"/>
        <v>0</v>
      </c>
      <c r="AS231" s="48">
        <f t="shared" ca="1" si="467"/>
        <v>0</v>
      </c>
      <c r="AT231" s="48">
        <f t="shared" ca="1" si="467"/>
        <v>0</v>
      </c>
      <c r="AU231" s="48">
        <f t="shared" ca="1" si="467"/>
        <v>0</v>
      </c>
      <c r="AV231" s="48">
        <f t="shared" ca="1" si="467"/>
        <v>0</v>
      </c>
      <c r="AW231" s="48">
        <f t="shared" ca="1" si="467"/>
        <v>0</v>
      </c>
      <c r="AX231" s="48">
        <f t="shared" ca="1" si="467"/>
        <v>0</v>
      </c>
      <c r="AY231" s="48">
        <f t="shared" ca="1" si="467"/>
        <v>0</v>
      </c>
      <c r="AZ231" s="48">
        <f t="shared" ca="1" si="467"/>
        <v>0</v>
      </c>
      <c r="BA231" s="48">
        <f t="shared" ca="1" si="467"/>
        <v>0</v>
      </c>
      <c r="BB231" s="48">
        <f t="shared" ca="1" si="467"/>
        <v>0</v>
      </c>
      <c r="BC231" s="48">
        <f t="shared" ca="1" si="467"/>
        <v>0</v>
      </c>
      <c r="BD231" s="48">
        <f t="shared" ca="1" si="467"/>
        <v>0</v>
      </c>
    </row>
    <row r="232" spans="1:56" x14ac:dyDescent="0.25">
      <c r="A232">
        <v>230</v>
      </c>
      <c r="B232" s="69">
        <f t="shared" ca="1" si="395"/>
        <v>5</v>
      </c>
      <c r="C232" s="70">
        <f t="shared" ca="1" si="392"/>
        <v>42840</v>
      </c>
      <c r="D2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2" s="48">
        <f t="shared" ref="E232:AJ232" ca="1" si="468">MAX(0,D232-(IF(SamplesOrEstimateFlag = "Data", INDEX(Samples,RANDBETWEEN(1, TotalCount), 0), RANDBETWEEN(ThroughputLowEstimate,ThroughputHighEstimate))))</f>
        <v>9</v>
      </c>
      <c r="F232" s="48">
        <f t="shared" ca="1" si="468"/>
        <v>6</v>
      </c>
      <c r="G232" s="48">
        <f t="shared" ca="1" si="468"/>
        <v>3</v>
      </c>
      <c r="H232" s="48">
        <f t="shared" ca="1" si="468"/>
        <v>1</v>
      </c>
      <c r="I232" s="48">
        <f t="shared" ca="1" si="468"/>
        <v>0</v>
      </c>
      <c r="J232" s="48">
        <f t="shared" ca="1" si="468"/>
        <v>0</v>
      </c>
      <c r="K232" s="48">
        <f t="shared" ca="1" si="468"/>
        <v>0</v>
      </c>
      <c r="L232" s="48">
        <f t="shared" ca="1" si="468"/>
        <v>0</v>
      </c>
      <c r="M232" s="48">
        <f t="shared" ca="1" si="468"/>
        <v>0</v>
      </c>
      <c r="N232" s="48">
        <f t="shared" ca="1" si="468"/>
        <v>0</v>
      </c>
      <c r="O232" s="48">
        <f t="shared" ca="1" si="468"/>
        <v>0</v>
      </c>
      <c r="P232" s="48">
        <f t="shared" ca="1" si="468"/>
        <v>0</v>
      </c>
      <c r="Q232" s="48">
        <f t="shared" ca="1" si="468"/>
        <v>0</v>
      </c>
      <c r="R232" s="48">
        <f t="shared" ca="1" si="468"/>
        <v>0</v>
      </c>
      <c r="S232" s="48">
        <f t="shared" ca="1" si="468"/>
        <v>0</v>
      </c>
      <c r="T232" s="48">
        <f t="shared" ca="1" si="468"/>
        <v>0</v>
      </c>
      <c r="U232" s="48">
        <f t="shared" ca="1" si="468"/>
        <v>0</v>
      </c>
      <c r="V232" s="48">
        <f t="shared" ca="1" si="468"/>
        <v>0</v>
      </c>
      <c r="W232" s="48">
        <f t="shared" ca="1" si="468"/>
        <v>0</v>
      </c>
      <c r="X232" s="48">
        <f t="shared" ca="1" si="468"/>
        <v>0</v>
      </c>
      <c r="Y232" s="48">
        <f t="shared" ca="1" si="468"/>
        <v>0</v>
      </c>
      <c r="Z232" s="48">
        <f t="shared" ca="1" si="468"/>
        <v>0</v>
      </c>
      <c r="AA232" s="48">
        <f t="shared" ca="1" si="468"/>
        <v>0</v>
      </c>
      <c r="AB232" s="48">
        <f t="shared" ca="1" si="468"/>
        <v>0</v>
      </c>
      <c r="AC232" s="48">
        <f t="shared" ca="1" si="468"/>
        <v>0</v>
      </c>
      <c r="AD232" s="48">
        <f t="shared" ca="1" si="468"/>
        <v>0</v>
      </c>
      <c r="AE232" s="48">
        <f t="shared" ca="1" si="468"/>
        <v>0</v>
      </c>
      <c r="AF232" s="48">
        <f t="shared" ca="1" si="468"/>
        <v>0</v>
      </c>
      <c r="AG232" s="48">
        <f t="shared" ca="1" si="468"/>
        <v>0</v>
      </c>
      <c r="AH232" s="48">
        <f t="shared" ca="1" si="468"/>
        <v>0</v>
      </c>
      <c r="AI232" s="48">
        <f t="shared" ca="1" si="468"/>
        <v>0</v>
      </c>
      <c r="AJ232" s="48">
        <f t="shared" ca="1" si="468"/>
        <v>0</v>
      </c>
      <c r="AK232" s="48">
        <f t="shared" ref="AK232:BD232" ca="1" si="469">MAX(0,AJ232-(IF(SamplesOrEstimateFlag = "Data", INDEX(Samples,RANDBETWEEN(1, TotalCount), 0), RANDBETWEEN(ThroughputLowEstimate,ThroughputHighEstimate))))</f>
        <v>0</v>
      </c>
      <c r="AL232" s="48">
        <f t="shared" ca="1" si="469"/>
        <v>0</v>
      </c>
      <c r="AM232" s="48">
        <f t="shared" ca="1" si="469"/>
        <v>0</v>
      </c>
      <c r="AN232" s="48">
        <f t="shared" ca="1" si="469"/>
        <v>0</v>
      </c>
      <c r="AO232" s="48">
        <f t="shared" ca="1" si="469"/>
        <v>0</v>
      </c>
      <c r="AP232" s="48">
        <f t="shared" ca="1" si="469"/>
        <v>0</v>
      </c>
      <c r="AQ232" s="48">
        <f t="shared" ca="1" si="469"/>
        <v>0</v>
      </c>
      <c r="AR232" s="48">
        <f t="shared" ca="1" si="469"/>
        <v>0</v>
      </c>
      <c r="AS232" s="48">
        <f t="shared" ca="1" si="469"/>
        <v>0</v>
      </c>
      <c r="AT232" s="48">
        <f t="shared" ca="1" si="469"/>
        <v>0</v>
      </c>
      <c r="AU232" s="48">
        <f t="shared" ca="1" si="469"/>
        <v>0</v>
      </c>
      <c r="AV232" s="48">
        <f t="shared" ca="1" si="469"/>
        <v>0</v>
      </c>
      <c r="AW232" s="48">
        <f t="shared" ca="1" si="469"/>
        <v>0</v>
      </c>
      <c r="AX232" s="48">
        <f t="shared" ca="1" si="469"/>
        <v>0</v>
      </c>
      <c r="AY232" s="48">
        <f t="shared" ca="1" si="469"/>
        <v>0</v>
      </c>
      <c r="AZ232" s="48">
        <f t="shared" ca="1" si="469"/>
        <v>0</v>
      </c>
      <c r="BA232" s="48">
        <f t="shared" ca="1" si="469"/>
        <v>0</v>
      </c>
      <c r="BB232" s="48">
        <f t="shared" ca="1" si="469"/>
        <v>0</v>
      </c>
      <c r="BC232" s="48">
        <f t="shared" ca="1" si="469"/>
        <v>0</v>
      </c>
      <c r="BD232" s="48">
        <f t="shared" ca="1" si="469"/>
        <v>0</v>
      </c>
    </row>
    <row r="233" spans="1:56" x14ac:dyDescent="0.25">
      <c r="A233">
        <v>231</v>
      </c>
      <c r="B233" s="69">
        <f t="shared" ca="1" si="395"/>
        <v>5</v>
      </c>
      <c r="C233" s="70">
        <f t="shared" ca="1" si="392"/>
        <v>42840</v>
      </c>
      <c r="D2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3" s="48">
        <f t="shared" ref="E233:AJ233" ca="1" si="470">MAX(0,D233-(IF(SamplesOrEstimateFlag = "Data", INDEX(Samples,RANDBETWEEN(1, TotalCount), 0), RANDBETWEEN(ThroughputLowEstimate,ThroughputHighEstimate))))</f>
        <v>9</v>
      </c>
      <c r="F233" s="48">
        <f t="shared" ca="1" si="470"/>
        <v>7</v>
      </c>
      <c r="G233" s="48">
        <f t="shared" ca="1" si="470"/>
        <v>4</v>
      </c>
      <c r="H233" s="48">
        <f t="shared" ca="1" si="470"/>
        <v>1</v>
      </c>
      <c r="I233" s="48">
        <f t="shared" ca="1" si="470"/>
        <v>0</v>
      </c>
      <c r="J233" s="48">
        <f t="shared" ca="1" si="470"/>
        <v>0</v>
      </c>
      <c r="K233" s="48">
        <f t="shared" ca="1" si="470"/>
        <v>0</v>
      </c>
      <c r="L233" s="48">
        <f t="shared" ca="1" si="470"/>
        <v>0</v>
      </c>
      <c r="M233" s="48">
        <f t="shared" ca="1" si="470"/>
        <v>0</v>
      </c>
      <c r="N233" s="48">
        <f t="shared" ca="1" si="470"/>
        <v>0</v>
      </c>
      <c r="O233" s="48">
        <f t="shared" ca="1" si="470"/>
        <v>0</v>
      </c>
      <c r="P233" s="48">
        <f t="shared" ca="1" si="470"/>
        <v>0</v>
      </c>
      <c r="Q233" s="48">
        <f t="shared" ca="1" si="470"/>
        <v>0</v>
      </c>
      <c r="R233" s="48">
        <f t="shared" ca="1" si="470"/>
        <v>0</v>
      </c>
      <c r="S233" s="48">
        <f t="shared" ca="1" si="470"/>
        <v>0</v>
      </c>
      <c r="T233" s="48">
        <f t="shared" ca="1" si="470"/>
        <v>0</v>
      </c>
      <c r="U233" s="48">
        <f t="shared" ca="1" si="470"/>
        <v>0</v>
      </c>
      <c r="V233" s="48">
        <f t="shared" ca="1" si="470"/>
        <v>0</v>
      </c>
      <c r="W233" s="48">
        <f t="shared" ca="1" si="470"/>
        <v>0</v>
      </c>
      <c r="X233" s="48">
        <f t="shared" ca="1" si="470"/>
        <v>0</v>
      </c>
      <c r="Y233" s="48">
        <f t="shared" ca="1" si="470"/>
        <v>0</v>
      </c>
      <c r="Z233" s="48">
        <f t="shared" ca="1" si="470"/>
        <v>0</v>
      </c>
      <c r="AA233" s="48">
        <f t="shared" ca="1" si="470"/>
        <v>0</v>
      </c>
      <c r="AB233" s="48">
        <f t="shared" ca="1" si="470"/>
        <v>0</v>
      </c>
      <c r="AC233" s="48">
        <f t="shared" ca="1" si="470"/>
        <v>0</v>
      </c>
      <c r="AD233" s="48">
        <f t="shared" ca="1" si="470"/>
        <v>0</v>
      </c>
      <c r="AE233" s="48">
        <f t="shared" ca="1" si="470"/>
        <v>0</v>
      </c>
      <c r="AF233" s="48">
        <f t="shared" ca="1" si="470"/>
        <v>0</v>
      </c>
      <c r="AG233" s="48">
        <f t="shared" ca="1" si="470"/>
        <v>0</v>
      </c>
      <c r="AH233" s="48">
        <f t="shared" ca="1" si="470"/>
        <v>0</v>
      </c>
      <c r="AI233" s="48">
        <f t="shared" ca="1" si="470"/>
        <v>0</v>
      </c>
      <c r="AJ233" s="48">
        <f t="shared" ca="1" si="470"/>
        <v>0</v>
      </c>
      <c r="AK233" s="48">
        <f t="shared" ref="AK233:BD233" ca="1" si="471">MAX(0,AJ233-(IF(SamplesOrEstimateFlag = "Data", INDEX(Samples,RANDBETWEEN(1, TotalCount), 0), RANDBETWEEN(ThroughputLowEstimate,ThroughputHighEstimate))))</f>
        <v>0</v>
      </c>
      <c r="AL233" s="48">
        <f t="shared" ca="1" si="471"/>
        <v>0</v>
      </c>
      <c r="AM233" s="48">
        <f t="shared" ca="1" si="471"/>
        <v>0</v>
      </c>
      <c r="AN233" s="48">
        <f t="shared" ca="1" si="471"/>
        <v>0</v>
      </c>
      <c r="AO233" s="48">
        <f t="shared" ca="1" si="471"/>
        <v>0</v>
      </c>
      <c r="AP233" s="48">
        <f t="shared" ca="1" si="471"/>
        <v>0</v>
      </c>
      <c r="AQ233" s="48">
        <f t="shared" ca="1" si="471"/>
        <v>0</v>
      </c>
      <c r="AR233" s="48">
        <f t="shared" ca="1" si="471"/>
        <v>0</v>
      </c>
      <c r="AS233" s="48">
        <f t="shared" ca="1" si="471"/>
        <v>0</v>
      </c>
      <c r="AT233" s="48">
        <f t="shared" ca="1" si="471"/>
        <v>0</v>
      </c>
      <c r="AU233" s="48">
        <f t="shared" ca="1" si="471"/>
        <v>0</v>
      </c>
      <c r="AV233" s="48">
        <f t="shared" ca="1" si="471"/>
        <v>0</v>
      </c>
      <c r="AW233" s="48">
        <f t="shared" ca="1" si="471"/>
        <v>0</v>
      </c>
      <c r="AX233" s="48">
        <f t="shared" ca="1" si="471"/>
        <v>0</v>
      </c>
      <c r="AY233" s="48">
        <f t="shared" ca="1" si="471"/>
        <v>0</v>
      </c>
      <c r="AZ233" s="48">
        <f t="shared" ca="1" si="471"/>
        <v>0</v>
      </c>
      <c r="BA233" s="48">
        <f t="shared" ca="1" si="471"/>
        <v>0</v>
      </c>
      <c r="BB233" s="48">
        <f t="shared" ca="1" si="471"/>
        <v>0</v>
      </c>
      <c r="BC233" s="48">
        <f t="shared" ca="1" si="471"/>
        <v>0</v>
      </c>
      <c r="BD233" s="48">
        <f t="shared" ca="1" si="471"/>
        <v>0</v>
      </c>
    </row>
    <row r="234" spans="1:56" x14ac:dyDescent="0.25">
      <c r="A234">
        <v>232</v>
      </c>
      <c r="B234" s="69">
        <f t="shared" ca="1" si="395"/>
        <v>14</v>
      </c>
      <c r="C234" s="70">
        <f t="shared" ca="1" si="392"/>
        <v>42903</v>
      </c>
      <c r="D2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4" s="48">
        <f t="shared" ref="E234:AJ234" ca="1" si="472">MAX(0,D234-(IF(SamplesOrEstimateFlag = "Data", INDEX(Samples,RANDBETWEEN(1, TotalCount), 0), RANDBETWEEN(ThroughputLowEstimate,ThroughputHighEstimate))))</f>
        <v>9</v>
      </c>
      <c r="F234" s="48">
        <f t="shared" ca="1" si="472"/>
        <v>7</v>
      </c>
      <c r="G234" s="48">
        <f t="shared" ca="1" si="472"/>
        <v>7</v>
      </c>
      <c r="H234" s="48">
        <f t="shared" ca="1" si="472"/>
        <v>7</v>
      </c>
      <c r="I234" s="48">
        <f t="shared" ca="1" si="472"/>
        <v>5</v>
      </c>
      <c r="J234" s="48">
        <f t="shared" ca="1" si="472"/>
        <v>5</v>
      </c>
      <c r="K234" s="48">
        <f t="shared" ca="1" si="472"/>
        <v>5</v>
      </c>
      <c r="L234" s="48">
        <f t="shared" ca="1" si="472"/>
        <v>5</v>
      </c>
      <c r="M234" s="48">
        <f t="shared" ca="1" si="472"/>
        <v>5</v>
      </c>
      <c r="N234" s="48">
        <f t="shared" ca="1" si="472"/>
        <v>2</v>
      </c>
      <c r="O234" s="48">
        <f t="shared" ca="1" si="472"/>
        <v>2</v>
      </c>
      <c r="P234" s="48">
        <f t="shared" ca="1" si="472"/>
        <v>2</v>
      </c>
      <c r="Q234" s="48">
        <f t="shared" ca="1" si="472"/>
        <v>2</v>
      </c>
      <c r="R234" s="48">
        <f t="shared" ca="1" si="472"/>
        <v>0</v>
      </c>
      <c r="S234" s="48">
        <f t="shared" ca="1" si="472"/>
        <v>0</v>
      </c>
      <c r="T234" s="48">
        <f t="shared" ca="1" si="472"/>
        <v>0</v>
      </c>
      <c r="U234" s="48">
        <f t="shared" ca="1" si="472"/>
        <v>0</v>
      </c>
      <c r="V234" s="48">
        <f t="shared" ca="1" si="472"/>
        <v>0</v>
      </c>
      <c r="W234" s="48">
        <f t="shared" ca="1" si="472"/>
        <v>0</v>
      </c>
      <c r="X234" s="48">
        <f t="shared" ca="1" si="472"/>
        <v>0</v>
      </c>
      <c r="Y234" s="48">
        <f t="shared" ca="1" si="472"/>
        <v>0</v>
      </c>
      <c r="Z234" s="48">
        <f t="shared" ca="1" si="472"/>
        <v>0</v>
      </c>
      <c r="AA234" s="48">
        <f t="shared" ca="1" si="472"/>
        <v>0</v>
      </c>
      <c r="AB234" s="48">
        <f t="shared" ca="1" si="472"/>
        <v>0</v>
      </c>
      <c r="AC234" s="48">
        <f t="shared" ca="1" si="472"/>
        <v>0</v>
      </c>
      <c r="AD234" s="48">
        <f t="shared" ca="1" si="472"/>
        <v>0</v>
      </c>
      <c r="AE234" s="48">
        <f t="shared" ca="1" si="472"/>
        <v>0</v>
      </c>
      <c r="AF234" s="48">
        <f t="shared" ca="1" si="472"/>
        <v>0</v>
      </c>
      <c r="AG234" s="48">
        <f t="shared" ca="1" si="472"/>
        <v>0</v>
      </c>
      <c r="AH234" s="48">
        <f t="shared" ca="1" si="472"/>
        <v>0</v>
      </c>
      <c r="AI234" s="48">
        <f t="shared" ca="1" si="472"/>
        <v>0</v>
      </c>
      <c r="AJ234" s="48">
        <f t="shared" ca="1" si="472"/>
        <v>0</v>
      </c>
      <c r="AK234" s="48">
        <f t="shared" ref="AK234:BD234" ca="1" si="473">MAX(0,AJ234-(IF(SamplesOrEstimateFlag = "Data", INDEX(Samples,RANDBETWEEN(1, TotalCount), 0), RANDBETWEEN(ThroughputLowEstimate,ThroughputHighEstimate))))</f>
        <v>0</v>
      </c>
      <c r="AL234" s="48">
        <f t="shared" ca="1" si="473"/>
        <v>0</v>
      </c>
      <c r="AM234" s="48">
        <f t="shared" ca="1" si="473"/>
        <v>0</v>
      </c>
      <c r="AN234" s="48">
        <f t="shared" ca="1" si="473"/>
        <v>0</v>
      </c>
      <c r="AO234" s="48">
        <f t="shared" ca="1" si="473"/>
        <v>0</v>
      </c>
      <c r="AP234" s="48">
        <f t="shared" ca="1" si="473"/>
        <v>0</v>
      </c>
      <c r="AQ234" s="48">
        <f t="shared" ca="1" si="473"/>
        <v>0</v>
      </c>
      <c r="AR234" s="48">
        <f t="shared" ca="1" si="473"/>
        <v>0</v>
      </c>
      <c r="AS234" s="48">
        <f t="shared" ca="1" si="473"/>
        <v>0</v>
      </c>
      <c r="AT234" s="48">
        <f t="shared" ca="1" si="473"/>
        <v>0</v>
      </c>
      <c r="AU234" s="48">
        <f t="shared" ca="1" si="473"/>
        <v>0</v>
      </c>
      <c r="AV234" s="48">
        <f t="shared" ca="1" si="473"/>
        <v>0</v>
      </c>
      <c r="AW234" s="48">
        <f t="shared" ca="1" si="473"/>
        <v>0</v>
      </c>
      <c r="AX234" s="48">
        <f t="shared" ca="1" si="473"/>
        <v>0</v>
      </c>
      <c r="AY234" s="48">
        <f t="shared" ca="1" si="473"/>
        <v>0</v>
      </c>
      <c r="AZ234" s="48">
        <f t="shared" ca="1" si="473"/>
        <v>0</v>
      </c>
      <c r="BA234" s="48">
        <f t="shared" ca="1" si="473"/>
        <v>0</v>
      </c>
      <c r="BB234" s="48">
        <f t="shared" ca="1" si="473"/>
        <v>0</v>
      </c>
      <c r="BC234" s="48">
        <f t="shared" ca="1" si="473"/>
        <v>0</v>
      </c>
      <c r="BD234" s="48">
        <f t="shared" ca="1" si="473"/>
        <v>0</v>
      </c>
    </row>
    <row r="235" spans="1:56" x14ac:dyDescent="0.25">
      <c r="A235">
        <v>233</v>
      </c>
      <c r="B235" s="69">
        <f t="shared" ca="1" si="395"/>
        <v>4</v>
      </c>
      <c r="C235" s="70">
        <f t="shared" ca="1" si="392"/>
        <v>42833</v>
      </c>
      <c r="D2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5" s="48">
        <f t="shared" ref="E235:AJ235" ca="1" si="474">MAX(0,D235-(IF(SamplesOrEstimateFlag = "Data", INDEX(Samples,RANDBETWEEN(1, TotalCount), 0), RANDBETWEEN(ThroughputLowEstimate,ThroughputHighEstimate))))</f>
        <v>6</v>
      </c>
      <c r="F235" s="48">
        <f t="shared" ca="1" si="474"/>
        <v>4</v>
      </c>
      <c r="G235" s="48">
        <f t="shared" ca="1" si="474"/>
        <v>2</v>
      </c>
      <c r="H235" s="48">
        <f t="shared" ca="1" si="474"/>
        <v>0</v>
      </c>
      <c r="I235" s="48">
        <f t="shared" ca="1" si="474"/>
        <v>0</v>
      </c>
      <c r="J235" s="48">
        <f t="shared" ca="1" si="474"/>
        <v>0</v>
      </c>
      <c r="K235" s="48">
        <f t="shared" ca="1" si="474"/>
        <v>0</v>
      </c>
      <c r="L235" s="48">
        <f t="shared" ca="1" si="474"/>
        <v>0</v>
      </c>
      <c r="M235" s="48">
        <f t="shared" ca="1" si="474"/>
        <v>0</v>
      </c>
      <c r="N235" s="48">
        <f t="shared" ca="1" si="474"/>
        <v>0</v>
      </c>
      <c r="O235" s="48">
        <f t="shared" ca="1" si="474"/>
        <v>0</v>
      </c>
      <c r="P235" s="48">
        <f t="shared" ca="1" si="474"/>
        <v>0</v>
      </c>
      <c r="Q235" s="48">
        <f t="shared" ca="1" si="474"/>
        <v>0</v>
      </c>
      <c r="R235" s="48">
        <f t="shared" ca="1" si="474"/>
        <v>0</v>
      </c>
      <c r="S235" s="48">
        <f t="shared" ca="1" si="474"/>
        <v>0</v>
      </c>
      <c r="T235" s="48">
        <f t="shared" ca="1" si="474"/>
        <v>0</v>
      </c>
      <c r="U235" s="48">
        <f t="shared" ca="1" si="474"/>
        <v>0</v>
      </c>
      <c r="V235" s="48">
        <f t="shared" ca="1" si="474"/>
        <v>0</v>
      </c>
      <c r="W235" s="48">
        <f t="shared" ca="1" si="474"/>
        <v>0</v>
      </c>
      <c r="X235" s="48">
        <f t="shared" ca="1" si="474"/>
        <v>0</v>
      </c>
      <c r="Y235" s="48">
        <f t="shared" ca="1" si="474"/>
        <v>0</v>
      </c>
      <c r="Z235" s="48">
        <f t="shared" ca="1" si="474"/>
        <v>0</v>
      </c>
      <c r="AA235" s="48">
        <f t="shared" ca="1" si="474"/>
        <v>0</v>
      </c>
      <c r="AB235" s="48">
        <f t="shared" ca="1" si="474"/>
        <v>0</v>
      </c>
      <c r="AC235" s="48">
        <f t="shared" ca="1" si="474"/>
        <v>0</v>
      </c>
      <c r="AD235" s="48">
        <f t="shared" ca="1" si="474"/>
        <v>0</v>
      </c>
      <c r="AE235" s="48">
        <f t="shared" ca="1" si="474"/>
        <v>0</v>
      </c>
      <c r="AF235" s="48">
        <f t="shared" ca="1" si="474"/>
        <v>0</v>
      </c>
      <c r="AG235" s="48">
        <f t="shared" ca="1" si="474"/>
        <v>0</v>
      </c>
      <c r="AH235" s="48">
        <f t="shared" ca="1" si="474"/>
        <v>0</v>
      </c>
      <c r="AI235" s="48">
        <f t="shared" ca="1" si="474"/>
        <v>0</v>
      </c>
      <c r="AJ235" s="48">
        <f t="shared" ca="1" si="474"/>
        <v>0</v>
      </c>
      <c r="AK235" s="48">
        <f t="shared" ref="AK235:BD235" ca="1" si="475">MAX(0,AJ235-(IF(SamplesOrEstimateFlag = "Data", INDEX(Samples,RANDBETWEEN(1, TotalCount), 0), RANDBETWEEN(ThroughputLowEstimate,ThroughputHighEstimate))))</f>
        <v>0</v>
      </c>
      <c r="AL235" s="48">
        <f t="shared" ca="1" si="475"/>
        <v>0</v>
      </c>
      <c r="AM235" s="48">
        <f t="shared" ca="1" si="475"/>
        <v>0</v>
      </c>
      <c r="AN235" s="48">
        <f t="shared" ca="1" si="475"/>
        <v>0</v>
      </c>
      <c r="AO235" s="48">
        <f t="shared" ca="1" si="475"/>
        <v>0</v>
      </c>
      <c r="AP235" s="48">
        <f t="shared" ca="1" si="475"/>
        <v>0</v>
      </c>
      <c r="AQ235" s="48">
        <f t="shared" ca="1" si="475"/>
        <v>0</v>
      </c>
      <c r="AR235" s="48">
        <f t="shared" ca="1" si="475"/>
        <v>0</v>
      </c>
      <c r="AS235" s="48">
        <f t="shared" ca="1" si="475"/>
        <v>0</v>
      </c>
      <c r="AT235" s="48">
        <f t="shared" ca="1" si="475"/>
        <v>0</v>
      </c>
      <c r="AU235" s="48">
        <f t="shared" ca="1" si="475"/>
        <v>0</v>
      </c>
      <c r="AV235" s="48">
        <f t="shared" ca="1" si="475"/>
        <v>0</v>
      </c>
      <c r="AW235" s="48">
        <f t="shared" ca="1" si="475"/>
        <v>0</v>
      </c>
      <c r="AX235" s="48">
        <f t="shared" ca="1" si="475"/>
        <v>0</v>
      </c>
      <c r="AY235" s="48">
        <f t="shared" ca="1" si="475"/>
        <v>0</v>
      </c>
      <c r="AZ235" s="48">
        <f t="shared" ca="1" si="475"/>
        <v>0</v>
      </c>
      <c r="BA235" s="48">
        <f t="shared" ca="1" si="475"/>
        <v>0</v>
      </c>
      <c r="BB235" s="48">
        <f t="shared" ca="1" si="475"/>
        <v>0</v>
      </c>
      <c r="BC235" s="48">
        <f t="shared" ca="1" si="475"/>
        <v>0</v>
      </c>
      <c r="BD235" s="48">
        <f t="shared" ca="1" si="475"/>
        <v>0</v>
      </c>
    </row>
    <row r="236" spans="1:56" x14ac:dyDescent="0.25">
      <c r="A236">
        <v>234</v>
      </c>
      <c r="B236" s="69">
        <f t="shared" ca="1" si="395"/>
        <v>6</v>
      </c>
      <c r="C236" s="70">
        <f t="shared" ca="1" si="392"/>
        <v>42847</v>
      </c>
      <c r="D2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6" s="48">
        <f t="shared" ref="E236:AJ236" ca="1" si="476">MAX(0,D236-(IF(SamplesOrEstimateFlag = "Data", INDEX(Samples,RANDBETWEEN(1, TotalCount), 0), RANDBETWEEN(ThroughputLowEstimate,ThroughputHighEstimate))))</f>
        <v>11</v>
      </c>
      <c r="F236" s="48">
        <f t="shared" ca="1" si="476"/>
        <v>9</v>
      </c>
      <c r="G236" s="48">
        <f t="shared" ca="1" si="476"/>
        <v>6</v>
      </c>
      <c r="H236" s="48">
        <f t="shared" ca="1" si="476"/>
        <v>3</v>
      </c>
      <c r="I236" s="48">
        <f t="shared" ca="1" si="476"/>
        <v>3</v>
      </c>
      <c r="J236" s="48">
        <f t="shared" ca="1" si="476"/>
        <v>0</v>
      </c>
      <c r="K236" s="48">
        <f t="shared" ca="1" si="476"/>
        <v>0</v>
      </c>
      <c r="L236" s="48">
        <f t="shared" ca="1" si="476"/>
        <v>0</v>
      </c>
      <c r="M236" s="48">
        <f t="shared" ca="1" si="476"/>
        <v>0</v>
      </c>
      <c r="N236" s="48">
        <f t="shared" ca="1" si="476"/>
        <v>0</v>
      </c>
      <c r="O236" s="48">
        <f t="shared" ca="1" si="476"/>
        <v>0</v>
      </c>
      <c r="P236" s="48">
        <f t="shared" ca="1" si="476"/>
        <v>0</v>
      </c>
      <c r="Q236" s="48">
        <f t="shared" ca="1" si="476"/>
        <v>0</v>
      </c>
      <c r="R236" s="48">
        <f t="shared" ca="1" si="476"/>
        <v>0</v>
      </c>
      <c r="S236" s="48">
        <f t="shared" ca="1" si="476"/>
        <v>0</v>
      </c>
      <c r="T236" s="48">
        <f t="shared" ca="1" si="476"/>
        <v>0</v>
      </c>
      <c r="U236" s="48">
        <f t="shared" ca="1" si="476"/>
        <v>0</v>
      </c>
      <c r="V236" s="48">
        <f t="shared" ca="1" si="476"/>
        <v>0</v>
      </c>
      <c r="W236" s="48">
        <f t="shared" ca="1" si="476"/>
        <v>0</v>
      </c>
      <c r="X236" s="48">
        <f t="shared" ca="1" si="476"/>
        <v>0</v>
      </c>
      <c r="Y236" s="48">
        <f t="shared" ca="1" si="476"/>
        <v>0</v>
      </c>
      <c r="Z236" s="48">
        <f t="shared" ca="1" si="476"/>
        <v>0</v>
      </c>
      <c r="AA236" s="48">
        <f t="shared" ca="1" si="476"/>
        <v>0</v>
      </c>
      <c r="AB236" s="48">
        <f t="shared" ca="1" si="476"/>
        <v>0</v>
      </c>
      <c r="AC236" s="48">
        <f t="shared" ca="1" si="476"/>
        <v>0</v>
      </c>
      <c r="AD236" s="48">
        <f t="shared" ca="1" si="476"/>
        <v>0</v>
      </c>
      <c r="AE236" s="48">
        <f t="shared" ca="1" si="476"/>
        <v>0</v>
      </c>
      <c r="AF236" s="48">
        <f t="shared" ca="1" si="476"/>
        <v>0</v>
      </c>
      <c r="AG236" s="48">
        <f t="shared" ca="1" si="476"/>
        <v>0</v>
      </c>
      <c r="AH236" s="48">
        <f t="shared" ca="1" si="476"/>
        <v>0</v>
      </c>
      <c r="AI236" s="48">
        <f t="shared" ca="1" si="476"/>
        <v>0</v>
      </c>
      <c r="AJ236" s="48">
        <f t="shared" ca="1" si="476"/>
        <v>0</v>
      </c>
      <c r="AK236" s="48">
        <f t="shared" ref="AK236:BD236" ca="1" si="477">MAX(0,AJ236-(IF(SamplesOrEstimateFlag = "Data", INDEX(Samples,RANDBETWEEN(1, TotalCount), 0), RANDBETWEEN(ThroughputLowEstimate,ThroughputHighEstimate))))</f>
        <v>0</v>
      </c>
      <c r="AL236" s="48">
        <f t="shared" ca="1" si="477"/>
        <v>0</v>
      </c>
      <c r="AM236" s="48">
        <f t="shared" ca="1" si="477"/>
        <v>0</v>
      </c>
      <c r="AN236" s="48">
        <f t="shared" ca="1" si="477"/>
        <v>0</v>
      </c>
      <c r="AO236" s="48">
        <f t="shared" ca="1" si="477"/>
        <v>0</v>
      </c>
      <c r="AP236" s="48">
        <f t="shared" ca="1" si="477"/>
        <v>0</v>
      </c>
      <c r="AQ236" s="48">
        <f t="shared" ca="1" si="477"/>
        <v>0</v>
      </c>
      <c r="AR236" s="48">
        <f t="shared" ca="1" si="477"/>
        <v>0</v>
      </c>
      <c r="AS236" s="48">
        <f t="shared" ca="1" si="477"/>
        <v>0</v>
      </c>
      <c r="AT236" s="48">
        <f t="shared" ca="1" si="477"/>
        <v>0</v>
      </c>
      <c r="AU236" s="48">
        <f t="shared" ca="1" si="477"/>
        <v>0</v>
      </c>
      <c r="AV236" s="48">
        <f t="shared" ca="1" si="477"/>
        <v>0</v>
      </c>
      <c r="AW236" s="48">
        <f t="shared" ca="1" si="477"/>
        <v>0</v>
      </c>
      <c r="AX236" s="48">
        <f t="shared" ca="1" si="477"/>
        <v>0</v>
      </c>
      <c r="AY236" s="48">
        <f t="shared" ca="1" si="477"/>
        <v>0</v>
      </c>
      <c r="AZ236" s="48">
        <f t="shared" ca="1" si="477"/>
        <v>0</v>
      </c>
      <c r="BA236" s="48">
        <f t="shared" ca="1" si="477"/>
        <v>0</v>
      </c>
      <c r="BB236" s="48">
        <f t="shared" ca="1" si="477"/>
        <v>0</v>
      </c>
      <c r="BC236" s="48">
        <f t="shared" ca="1" si="477"/>
        <v>0</v>
      </c>
      <c r="BD236" s="48">
        <f t="shared" ca="1" si="477"/>
        <v>0</v>
      </c>
    </row>
    <row r="237" spans="1:56" x14ac:dyDescent="0.25">
      <c r="A237">
        <v>235</v>
      </c>
      <c r="B237" s="69">
        <f t="shared" ca="1" si="395"/>
        <v>9</v>
      </c>
      <c r="C237" s="70">
        <f t="shared" ca="1" si="392"/>
        <v>42868</v>
      </c>
      <c r="D2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37" s="48">
        <f t="shared" ref="E237:AJ237" ca="1" si="478">MAX(0,D237-(IF(SamplesOrEstimateFlag = "Data", INDEX(Samples,RANDBETWEEN(1, TotalCount), 0), RANDBETWEEN(ThroughputLowEstimate,ThroughputHighEstimate))))</f>
        <v>12</v>
      </c>
      <c r="F237" s="48">
        <f t="shared" ca="1" si="478"/>
        <v>10</v>
      </c>
      <c r="G237" s="48">
        <f t="shared" ca="1" si="478"/>
        <v>8</v>
      </c>
      <c r="H237" s="48">
        <f t="shared" ca="1" si="478"/>
        <v>8</v>
      </c>
      <c r="I237" s="48">
        <f t="shared" ca="1" si="478"/>
        <v>8</v>
      </c>
      <c r="J237" s="48">
        <f t="shared" ca="1" si="478"/>
        <v>5</v>
      </c>
      <c r="K237" s="48">
        <f t="shared" ca="1" si="478"/>
        <v>2</v>
      </c>
      <c r="L237" s="48">
        <f t="shared" ca="1" si="478"/>
        <v>2</v>
      </c>
      <c r="M237" s="48">
        <f t="shared" ca="1" si="478"/>
        <v>0</v>
      </c>
      <c r="N237" s="48">
        <f t="shared" ca="1" si="478"/>
        <v>0</v>
      </c>
      <c r="O237" s="48">
        <f t="shared" ca="1" si="478"/>
        <v>0</v>
      </c>
      <c r="P237" s="48">
        <f t="shared" ca="1" si="478"/>
        <v>0</v>
      </c>
      <c r="Q237" s="48">
        <f t="shared" ca="1" si="478"/>
        <v>0</v>
      </c>
      <c r="R237" s="48">
        <f t="shared" ca="1" si="478"/>
        <v>0</v>
      </c>
      <c r="S237" s="48">
        <f t="shared" ca="1" si="478"/>
        <v>0</v>
      </c>
      <c r="T237" s="48">
        <f t="shared" ca="1" si="478"/>
        <v>0</v>
      </c>
      <c r="U237" s="48">
        <f t="shared" ca="1" si="478"/>
        <v>0</v>
      </c>
      <c r="V237" s="48">
        <f t="shared" ca="1" si="478"/>
        <v>0</v>
      </c>
      <c r="W237" s="48">
        <f t="shared" ca="1" si="478"/>
        <v>0</v>
      </c>
      <c r="X237" s="48">
        <f t="shared" ca="1" si="478"/>
        <v>0</v>
      </c>
      <c r="Y237" s="48">
        <f t="shared" ca="1" si="478"/>
        <v>0</v>
      </c>
      <c r="Z237" s="48">
        <f t="shared" ca="1" si="478"/>
        <v>0</v>
      </c>
      <c r="AA237" s="48">
        <f t="shared" ca="1" si="478"/>
        <v>0</v>
      </c>
      <c r="AB237" s="48">
        <f t="shared" ca="1" si="478"/>
        <v>0</v>
      </c>
      <c r="AC237" s="48">
        <f t="shared" ca="1" si="478"/>
        <v>0</v>
      </c>
      <c r="AD237" s="48">
        <f t="shared" ca="1" si="478"/>
        <v>0</v>
      </c>
      <c r="AE237" s="48">
        <f t="shared" ca="1" si="478"/>
        <v>0</v>
      </c>
      <c r="AF237" s="48">
        <f t="shared" ca="1" si="478"/>
        <v>0</v>
      </c>
      <c r="AG237" s="48">
        <f t="shared" ca="1" si="478"/>
        <v>0</v>
      </c>
      <c r="AH237" s="48">
        <f t="shared" ca="1" si="478"/>
        <v>0</v>
      </c>
      <c r="AI237" s="48">
        <f t="shared" ca="1" si="478"/>
        <v>0</v>
      </c>
      <c r="AJ237" s="48">
        <f t="shared" ca="1" si="478"/>
        <v>0</v>
      </c>
      <c r="AK237" s="48">
        <f t="shared" ref="AK237:BD237" ca="1" si="479">MAX(0,AJ237-(IF(SamplesOrEstimateFlag = "Data", INDEX(Samples,RANDBETWEEN(1, TotalCount), 0), RANDBETWEEN(ThroughputLowEstimate,ThroughputHighEstimate))))</f>
        <v>0</v>
      </c>
      <c r="AL237" s="48">
        <f t="shared" ca="1" si="479"/>
        <v>0</v>
      </c>
      <c r="AM237" s="48">
        <f t="shared" ca="1" si="479"/>
        <v>0</v>
      </c>
      <c r="AN237" s="48">
        <f t="shared" ca="1" si="479"/>
        <v>0</v>
      </c>
      <c r="AO237" s="48">
        <f t="shared" ca="1" si="479"/>
        <v>0</v>
      </c>
      <c r="AP237" s="48">
        <f t="shared" ca="1" si="479"/>
        <v>0</v>
      </c>
      <c r="AQ237" s="48">
        <f t="shared" ca="1" si="479"/>
        <v>0</v>
      </c>
      <c r="AR237" s="48">
        <f t="shared" ca="1" si="479"/>
        <v>0</v>
      </c>
      <c r="AS237" s="48">
        <f t="shared" ca="1" si="479"/>
        <v>0</v>
      </c>
      <c r="AT237" s="48">
        <f t="shared" ca="1" si="479"/>
        <v>0</v>
      </c>
      <c r="AU237" s="48">
        <f t="shared" ca="1" si="479"/>
        <v>0</v>
      </c>
      <c r="AV237" s="48">
        <f t="shared" ca="1" si="479"/>
        <v>0</v>
      </c>
      <c r="AW237" s="48">
        <f t="shared" ca="1" si="479"/>
        <v>0</v>
      </c>
      <c r="AX237" s="48">
        <f t="shared" ca="1" si="479"/>
        <v>0</v>
      </c>
      <c r="AY237" s="48">
        <f t="shared" ca="1" si="479"/>
        <v>0</v>
      </c>
      <c r="AZ237" s="48">
        <f t="shared" ca="1" si="479"/>
        <v>0</v>
      </c>
      <c r="BA237" s="48">
        <f t="shared" ca="1" si="479"/>
        <v>0</v>
      </c>
      <c r="BB237" s="48">
        <f t="shared" ca="1" si="479"/>
        <v>0</v>
      </c>
      <c r="BC237" s="48">
        <f t="shared" ca="1" si="479"/>
        <v>0</v>
      </c>
      <c r="BD237" s="48">
        <f t="shared" ca="1" si="479"/>
        <v>0</v>
      </c>
    </row>
    <row r="238" spans="1:56" x14ac:dyDescent="0.25">
      <c r="A238">
        <v>236</v>
      </c>
      <c r="B238" s="69">
        <f t="shared" ca="1" si="395"/>
        <v>8</v>
      </c>
      <c r="C238" s="70">
        <f t="shared" ca="1" si="392"/>
        <v>42861</v>
      </c>
      <c r="D2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8" s="48">
        <f t="shared" ref="E238:AJ238" ca="1" si="480">MAX(0,D238-(IF(SamplesOrEstimateFlag = "Data", INDEX(Samples,RANDBETWEEN(1, TotalCount), 0), RANDBETWEEN(ThroughputLowEstimate,ThroughputHighEstimate))))</f>
        <v>9</v>
      </c>
      <c r="F238" s="48">
        <f t="shared" ca="1" si="480"/>
        <v>7</v>
      </c>
      <c r="G238" s="48">
        <f t="shared" ca="1" si="480"/>
        <v>5</v>
      </c>
      <c r="H238" s="48">
        <f t="shared" ca="1" si="480"/>
        <v>2</v>
      </c>
      <c r="I238" s="48">
        <f t="shared" ca="1" si="480"/>
        <v>2</v>
      </c>
      <c r="J238" s="48">
        <f t="shared" ca="1" si="480"/>
        <v>2</v>
      </c>
      <c r="K238" s="48">
        <f t="shared" ca="1" si="480"/>
        <v>2</v>
      </c>
      <c r="L238" s="48">
        <f t="shared" ca="1" si="480"/>
        <v>0</v>
      </c>
      <c r="M238" s="48">
        <f t="shared" ca="1" si="480"/>
        <v>0</v>
      </c>
      <c r="N238" s="48">
        <f t="shared" ca="1" si="480"/>
        <v>0</v>
      </c>
      <c r="O238" s="48">
        <f t="shared" ca="1" si="480"/>
        <v>0</v>
      </c>
      <c r="P238" s="48">
        <f t="shared" ca="1" si="480"/>
        <v>0</v>
      </c>
      <c r="Q238" s="48">
        <f t="shared" ca="1" si="480"/>
        <v>0</v>
      </c>
      <c r="R238" s="48">
        <f t="shared" ca="1" si="480"/>
        <v>0</v>
      </c>
      <c r="S238" s="48">
        <f t="shared" ca="1" si="480"/>
        <v>0</v>
      </c>
      <c r="T238" s="48">
        <f t="shared" ca="1" si="480"/>
        <v>0</v>
      </c>
      <c r="U238" s="48">
        <f t="shared" ca="1" si="480"/>
        <v>0</v>
      </c>
      <c r="V238" s="48">
        <f t="shared" ca="1" si="480"/>
        <v>0</v>
      </c>
      <c r="W238" s="48">
        <f t="shared" ca="1" si="480"/>
        <v>0</v>
      </c>
      <c r="X238" s="48">
        <f t="shared" ca="1" si="480"/>
        <v>0</v>
      </c>
      <c r="Y238" s="48">
        <f t="shared" ca="1" si="480"/>
        <v>0</v>
      </c>
      <c r="Z238" s="48">
        <f t="shared" ca="1" si="480"/>
        <v>0</v>
      </c>
      <c r="AA238" s="48">
        <f t="shared" ca="1" si="480"/>
        <v>0</v>
      </c>
      <c r="AB238" s="48">
        <f t="shared" ca="1" si="480"/>
        <v>0</v>
      </c>
      <c r="AC238" s="48">
        <f t="shared" ca="1" si="480"/>
        <v>0</v>
      </c>
      <c r="AD238" s="48">
        <f t="shared" ca="1" si="480"/>
        <v>0</v>
      </c>
      <c r="AE238" s="48">
        <f t="shared" ca="1" si="480"/>
        <v>0</v>
      </c>
      <c r="AF238" s="48">
        <f t="shared" ca="1" si="480"/>
        <v>0</v>
      </c>
      <c r="AG238" s="48">
        <f t="shared" ca="1" si="480"/>
        <v>0</v>
      </c>
      <c r="AH238" s="48">
        <f t="shared" ca="1" si="480"/>
        <v>0</v>
      </c>
      <c r="AI238" s="48">
        <f t="shared" ca="1" si="480"/>
        <v>0</v>
      </c>
      <c r="AJ238" s="48">
        <f t="shared" ca="1" si="480"/>
        <v>0</v>
      </c>
      <c r="AK238" s="48">
        <f t="shared" ref="AK238:BD238" ca="1" si="481">MAX(0,AJ238-(IF(SamplesOrEstimateFlag = "Data", INDEX(Samples,RANDBETWEEN(1, TotalCount), 0), RANDBETWEEN(ThroughputLowEstimate,ThroughputHighEstimate))))</f>
        <v>0</v>
      </c>
      <c r="AL238" s="48">
        <f t="shared" ca="1" si="481"/>
        <v>0</v>
      </c>
      <c r="AM238" s="48">
        <f t="shared" ca="1" si="481"/>
        <v>0</v>
      </c>
      <c r="AN238" s="48">
        <f t="shared" ca="1" si="481"/>
        <v>0</v>
      </c>
      <c r="AO238" s="48">
        <f t="shared" ca="1" si="481"/>
        <v>0</v>
      </c>
      <c r="AP238" s="48">
        <f t="shared" ca="1" si="481"/>
        <v>0</v>
      </c>
      <c r="AQ238" s="48">
        <f t="shared" ca="1" si="481"/>
        <v>0</v>
      </c>
      <c r="AR238" s="48">
        <f t="shared" ca="1" si="481"/>
        <v>0</v>
      </c>
      <c r="AS238" s="48">
        <f t="shared" ca="1" si="481"/>
        <v>0</v>
      </c>
      <c r="AT238" s="48">
        <f t="shared" ca="1" si="481"/>
        <v>0</v>
      </c>
      <c r="AU238" s="48">
        <f t="shared" ca="1" si="481"/>
        <v>0</v>
      </c>
      <c r="AV238" s="48">
        <f t="shared" ca="1" si="481"/>
        <v>0</v>
      </c>
      <c r="AW238" s="48">
        <f t="shared" ca="1" si="481"/>
        <v>0</v>
      </c>
      <c r="AX238" s="48">
        <f t="shared" ca="1" si="481"/>
        <v>0</v>
      </c>
      <c r="AY238" s="48">
        <f t="shared" ca="1" si="481"/>
        <v>0</v>
      </c>
      <c r="AZ238" s="48">
        <f t="shared" ca="1" si="481"/>
        <v>0</v>
      </c>
      <c r="BA238" s="48">
        <f t="shared" ca="1" si="481"/>
        <v>0</v>
      </c>
      <c r="BB238" s="48">
        <f t="shared" ca="1" si="481"/>
        <v>0</v>
      </c>
      <c r="BC238" s="48">
        <f t="shared" ca="1" si="481"/>
        <v>0</v>
      </c>
      <c r="BD238" s="48">
        <f t="shared" ca="1" si="481"/>
        <v>0</v>
      </c>
    </row>
    <row r="239" spans="1:56" x14ac:dyDescent="0.25">
      <c r="A239">
        <v>237</v>
      </c>
      <c r="B239" s="69">
        <f t="shared" ca="1" si="395"/>
        <v>6</v>
      </c>
      <c r="C239" s="70">
        <f t="shared" ca="1" si="392"/>
        <v>42847</v>
      </c>
      <c r="D2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9" s="48">
        <f t="shared" ref="E239:AJ239" ca="1" si="482">MAX(0,D239-(IF(SamplesOrEstimateFlag = "Data", INDEX(Samples,RANDBETWEEN(1, TotalCount), 0), RANDBETWEEN(ThroughputLowEstimate,ThroughputHighEstimate))))</f>
        <v>6</v>
      </c>
      <c r="F239" s="48">
        <f t="shared" ca="1" si="482"/>
        <v>6</v>
      </c>
      <c r="G239" s="48">
        <f t="shared" ca="1" si="482"/>
        <v>4</v>
      </c>
      <c r="H239" s="48">
        <f t="shared" ca="1" si="482"/>
        <v>2</v>
      </c>
      <c r="I239" s="48">
        <f t="shared" ca="1" si="482"/>
        <v>2</v>
      </c>
      <c r="J239" s="48">
        <f t="shared" ca="1" si="482"/>
        <v>0</v>
      </c>
      <c r="K239" s="48">
        <f t="shared" ca="1" si="482"/>
        <v>0</v>
      </c>
      <c r="L239" s="48">
        <f t="shared" ca="1" si="482"/>
        <v>0</v>
      </c>
      <c r="M239" s="48">
        <f t="shared" ca="1" si="482"/>
        <v>0</v>
      </c>
      <c r="N239" s="48">
        <f t="shared" ca="1" si="482"/>
        <v>0</v>
      </c>
      <c r="O239" s="48">
        <f t="shared" ca="1" si="482"/>
        <v>0</v>
      </c>
      <c r="P239" s="48">
        <f t="shared" ca="1" si="482"/>
        <v>0</v>
      </c>
      <c r="Q239" s="48">
        <f t="shared" ca="1" si="482"/>
        <v>0</v>
      </c>
      <c r="R239" s="48">
        <f t="shared" ca="1" si="482"/>
        <v>0</v>
      </c>
      <c r="S239" s="48">
        <f t="shared" ca="1" si="482"/>
        <v>0</v>
      </c>
      <c r="T239" s="48">
        <f t="shared" ca="1" si="482"/>
        <v>0</v>
      </c>
      <c r="U239" s="48">
        <f t="shared" ca="1" si="482"/>
        <v>0</v>
      </c>
      <c r="V239" s="48">
        <f t="shared" ca="1" si="482"/>
        <v>0</v>
      </c>
      <c r="W239" s="48">
        <f t="shared" ca="1" si="482"/>
        <v>0</v>
      </c>
      <c r="X239" s="48">
        <f t="shared" ca="1" si="482"/>
        <v>0</v>
      </c>
      <c r="Y239" s="48">
        <f t="shared" ca="1" si="482"/>
        <v>0</v>
      </c>
      <c r="Z239" s="48">
        <f t="shared" ca="1" si="482"/>
        <v>0</v>
      </c>
      <c r="AA239" s="48">
        <f t="shared" ca="1" si="482"/>
        <v>0</v>
      </c>
      <c r="AB239" s="48">
        <f t="shared" ca="1" si="482"/>
        <v>0</v>
      </c>
      <c r="AC239" s="48">
        <f t="shared" ca="1" si="482"/>
        <v>0</v>
      </c>
      <c r="AD239" s="48">
        <f t="shared" ca="1" si="482"/>
        <v>0</v>
      </c>
      <c r="AE239" s="48">
        <f t="shared" ca="1" si="482"/>
        <v>0</v>
      </c>
      <c r="AF239" s="48">
        <f t="shared" ca="1" si="482"/>
        <v>0</v>
      </c>
      <c r="AG239" s="48">
        <f t="shared" ca="1" si="482"/>
        <v>0</v>
      </c>
      <c r="AH239" s="48">
        <f t="shared" ca="1" si="482"/>
        <v>0</v>
      </c>
      <c r="AI239" s="48">
        <f t="shared" ca="1" si="482"/>
        <v>0</v>
      </c>
      <c r="AJ239" s="48">
        <f t="shared" ca="1" si="482"/>
        <v>0</v>
      </c>
      <c r="AK239" s="48">
        <f t="shared" ref="AK239:BD239" ca="1" si="483">MAX(0,AJ239-(IF(SamplesOrEstimateFlag = "Data", INDEX(Samples,RANDBETWEEN(1, TotalCount), 0), RANDBETWEEN(ThroughputLowEstimate,ThroughputHighEstimate))))</f>
        <v>0</v>
      </c>
      <c r="AL239" s="48">
        <f t="shared" ca="1" si="483"/>
        <v>0</v>
      </c>
      <c r="AM239" s="48">
        <f t="shared" ca="1" si="483"/>
        <v>0</v>
      </c>
      <c r="AN239" s="48">
        <f t="shared" ca="1" si="483"/>
        <v>0</v>
      </c>
      <c r="AO239" s="48">
        <f t="shared" ca="1" si="483"/>
        <v>0</v>
      </c>
      <c r="AP239" s="48">
        <f t="shared" ca="1" si="483"/>
        <v>0</v>
      </c>
      <c r="AQ239" s="48">
        <f t="shared" ca="1" si="483"/>
        <v>0</v>
      </c>
      <c r="AR239" s="48">
        <f t="shared" ca="1" si="483"/>
        <v>0</v>
      </c>
      <c r="AS239" s="48">
        <f t="shared" ca="1" si="483"/>
        <v>0</v>
      </c>
      <c r="AT239" s="48">
        <f t="shared" ca="1" si="483"/>
        <v>0</v>
      </c>
      <c r="AU239" s="48">
        <f t="shared" ca="1" si="483"/>
        <v>0</v>
      </c>
      <c r="AV239" s="48">
        <f t="shared" ca="1" si="483"/>
        <v>0</v>
      </c>
      <c r="AW239" s="48">
        <f t="shared" ca="1" si="483"/>
        <v>0</v>
      </c>
      <c r="AX239" s="48">
        <f t="shared" ca="1" si="483"/>
        <v>0</v>
      </c>
      <c r="AY239" s="48">
        <f t="shared" ca="1" si="483"/>
        <v>0</v>
      </c>
      <c r="AZ239" s="48">
        <f t="shared" ca="1" si="483"/>
        <v>0</v>
      </c>
      <c r="BA239" s="48">
        <f t="shared" ca="1" si="483"/>
        <v>0</v>
      </c>
      <c r="BB239" s="48">
        <f t="shared" ca="1" si="483"/>
        <v>0</v>
      </c>
      <c r="BC239" s="48">
        <f t="shared" ca="1" si="483"/>
        <v>0</v>
      </c>
      <c r="BD239" s="48">
        <f t="shared" ca="1" si="483"/>
        <v>0</v>
      </c>
    </row>
    <row r="240" spans="1:56" x14ac:dyDescent="0.25">
      <c r="A240">
        <v>238</v>
      </c>
      <c r="B240" s="69">
        <f t="shared" ca="1" si="395"/>
        <v>5</v>
      </c>
      <c r="C240" s="70">
        <f t="shared" ca="1" si="392"/>
        <v>42840</v>
      </c>
      <c r="D2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40" s="48">
        <f t="shared" ref="E240:AJ240" ca="1" si="484">MAX(0,D240-(IF(SamplesOrEstimateFlag = "Data", INDEX(Samples,RANDBETWEEN(1, TotalCount), 0), RANDBETWEEN(ThroughputLowEstimate,ThroughputHighEstimate))))</f>
        <v>9</v>
      </c>
      <c r="F240" s="48">
        <f t="shared" ca="1" si="484"/>
        <v>6</v>
      </c>
      <c r="G240" s="48">
        <f t="shared" ca="1" si="484"/>
        <v>4</v>
      </c>
      <c r="H240" s="48">
        <f t="shared" ca="1" si="484"/>
        <v>1</v>
      </c>
      <c r="I240" s="48">
        <f t="shared" ca="1" si="484"/>
        <v>0</v>
      </c>
      <c r="J240" s="48">
        <f t="shared" ca="1" si="484"/>
        <v>0</v>
      </c>
      <c r="K240" s="48">
        <f t="shared" ca="1" si="484"/>
        <v>0</v>
      </c>
      <c r="L240" s="48">
        <f t="shared" ca="1" si="484"/>
        <v>0</v>
      </c>
      <c r="M240" s="48">
        <f t="shared" ca="1" si="484"/>
        <v>0</v>
      </c>
      <c r="N240" s="48">
        <f t="shared" ca="1" si="484"/>
        <v>0</v>
      </c>
      <c r="O240" s="48">
        <f t="shared" ca="1" si="484"/>
        <v>0</v>
      </c>
      <c r="P240" s="48">
        <f t="shared" ca="1" si="484"/>
        <v>0</v>
      </c>
      <c r="Q240" s="48">
        <f t="shared" ca="1" si="484"/>
        <v>0</v>
      </c>
      <c r="R240" s="48">
        <f t="shared" ca="1" si="484"/>
        <v>0</v>
      </c>
      <c r="S240" s="48">
        <f t="shared" ca="1" si="484"/>
        <v>0</v>
      </c>
      <c r="T240" s="48">
        <f t="shared" ca="1" si="484"/>
        <v>0</v>
      </c>
      <c r="U240" s="48">
        <f t="shared" ca="1" si="484"/>
        <v>0</v>
      </c>
      <c r="V240" s="48">
        <f t="shared" ca="1" si="484"/>
        <v>0</v>
      </c>
      <c r="W240" s="48">
        <f t="shared" ca="1" si="484"/>
        <v>0</v>
      </c>
      <c r="X240" s="48">
        <f t="shared" ca="1" si="484"/>
        <v>0</v>
      </c>
      <c r="Y240" s="48">
        <f t="shared" ca="1" si="484"/>
        <v>0</v>
      </c>
      <c r="Z240" s="48">
        <f t="shared" ca="1" si="484"/>
        <v>0</v>
      </c>
      <c r="AA240" s="48">
        <f t="shared" ca="1" si="484"/>
        <v>0</v>
      </c>
      <c r="AB240" s="48">
        <f t="shared" ca="1" si="484"/>
        <v>0</v>
      </c>
      <c r="AC240" s="48">
        <f t="shared" ca="1" si="484"/>
        <v>0</v>
      </c>
      <c r="AD240" s="48">
        <f t="shared" ca="1" si="484"/>
        <v>0</v>
      </c>
      <c r="AE240" s="48">
        <f t="shared" ca="1" si="484"/>
        <v>0</v>
      </c>
      <c r="AF240" s="48">
        <f t="shared" ca="1" si="484"/>
        <v>0</v>
      </c>
      <c r="AG240" s="48">
        <f t="shared" ca="1" si="484"/>
        <v>0</v>
      </c>
      <c r="AH240" s="48">
        <f t="shared" ca="1" si="484"/>
        <v>0</v>
      </c>
      <c r="AI240" s="48">
        <f t="shared" ca="1" si="484"/>
        <v>0</v>
      </c>
      <c r="AJ240" s="48">
        <f t="shared" ca="1" si="484"/>
        <v>0</v>
      </c>
      <c r="AK240" s="48">
        <f t="shared" ref="AK240:BD240" ca="1" si="485">MAX(0,AJ240-(IF(SamplesOrEstimateFlag = "Data", INDEX(Samples,RANDBETWEEN(1, TotalCount), 0), RANDBETWEEN(ThroughputLowEstimate,ThroughputHighEstimate))))</f>
        <v>0</v>
      </c>
      <c r="AL240" s="48">
        <f t="shared" ca="1" si="485"/>
        <v>0</v>
      </c>
      <c r="AM240" s="48">
        <f t="shared" ca="1" si="485"/>
        <v>0</v>
      </c>
      <c r="AN240" s="48">
        <f t="shared" ca="1" si="485"/>
        <v>0</v>
      </c>
      <c r="AO240" s="48">
        <f t="shared" ca="1" si="485"/>
        <v>0</v>
      </c>
      <c r="AP240" s="48">
        <f t="shared" ca="1" si="485"/>
        <v>0</v>
      </c>
      <c r="AQ240" s="48">
        <f t="shared" ca="1" si="485"/>
        <v>0</v>
      </c>
      <c r="AR240" s="48">
        <f t="shared" ca="1" si="485"/>
        <v>0</v>
      </c>
      <c r="AS240" s="48">
        <f t="shared" ca="1" si="485"/>
        <v>0</v>
      </c>
      <c r="AT240" s="48">
        <f t="shared" ca="1" si="485"/>
        <v>0</v>
      </c>
      <c r="AU240" s="48">
        <f t="shared" ca="1" si="485"/>
        <v>0</v>
      </c>
      <c r="AV240" s="48">
        <f t="shared" ca="1" si="485"/>
        <v>0</v>
      </c>
      <c r="AW240" s="48">
        <f t="shared" ca="1" si="485"/>
        <v>0</v>
      </c>
      <c r="AX240" s="48">
        <f t="shared" ca="1" si="485"/>
        <v>0</v>
      </c>
      <c r="AY240" s="48">
        <f t="shared" ca="1" si="485"/>
        <v>0</v>
      </c>
      <c r="AZ240" s="48">
        <f t="shared" ca="1" si="485"/>
        <v>0</v>
      </c>
      <c r="BA240" s="48">
        <f t="shared" ca="1" si="485"/>
        <v>0</v>
      </c>
      <c r="BB240" s="48">
        <f t="shared" ca="1" si="485"/>
        <v>0</v>
      </c>
      <c r="BC240" s="48">
        <f t="shared" ca="1" si="485"/>
        <v>0</v>
      </c>
      <c r="BD240" s="48">
        <f t="shared" ca="1" si="485"/>
        <v>0</v>
      </c>
    </row>
    <row r="241" spans="1:56" x14ac:dyDescent="0.25">
      <c r="A241">
        <v>239</v>
      </c>
      <c r="B241" s="69">
        <f t="shared" ca="1" si="395"/>
        <v>9</v>
      </c>
      <c r="C241" s="70">
        <f t="shared" ca="1" si="392"/>
        <v>42868</v>
      </c>
      <c r="D2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1" s="48">
        <f t="shared" ref="E241:AJ241" ca="1" si="486">MAX(0,D241-(IF(SamplesOrEstimateFlag = "Data", INDEX(Samples,RANDBETWEEN(1, TotalCount), 0), RANDBETWEEN(ThroughputLowEstimate,ThroughputHighEstimate))))</f>
        <v>11</v>
      </c>
      <c r="F241" s="48">
        <f t="shared" ca="1" si="486"/>
        <v>11</v>
      </c>
      <c r="G241" s="48">
        <f t="shared" ca="1" si="486"/>
        <v>8</v>
      </c>
      <c r="H241" s="48">
        <f t="shared" ca="1" si="486"/>
        <v>5</v>
      </c>
      <c r="I241" s="48">
        <f t="shared" ca="1" si="486"/>
        <v>3</v>
      </c>
      <c r="J241" s="48">
        <f t="shared" ca="1" si="486"/>
        <v>3</v>
      </c>
      <c r="K241" s="48">
        <f t="shared" ca="1" si="486"/>
        <v>1</v>
      </c>
      <c r="L241" s="48">
        <f t="shared" ca="1" si="486"/>
        <v>1</v>
      </c>
      <c r="M241" s="48">
        <f t="shared" ca="1" si="486"/>
        <v>0</v>
      </c>
      <c r="N241" s="48">
        <f t="shared" ca="1" si="486"/>
        <v>0</v>
      </c>
      <c r="O241" s="48">
        <f t="shared" ca="1" si="486"/>
        <v>0</v>
      </c>
      <c r="P241" s="48">
        <f t="shared" ca="1" si="486"/>
        <v>0</v>
      </c>
      <c r="Q241" s="48">
        <f t="shared" ca="1" si="486"/>
        <v>0</v>
      </c>
      <c r="R241" s="48">
        <f t="shared" ca="1" si="486"/>
        <v>0</v>
      </c>
      <c r="S241" s="48">
        <f t="shared" ca="1" si="486"/>
        <v>0</v>
      </c>
      <c r="T241" s="48">
        <f t="shared" ca="1" si="486"/>
        <v>0</v>
      </c>
      <c r="U241" s="48">
        <f t="shared" ca="1" si="486"/>
        <v>0</v>
      </c>
      <c r="V241" s="48">
        <f t="shared" ca="1" si="486"/>
        <v>0</v>
      </c>
      <c r="W241" s="48">
        <f t="shared" ca="1" si="486"/>
        <v>0</v>
      </c>
      <c r="X241" s="48">
        <f t="shared" ca="1" si="486"/>
        <v>0</v>
      </c>
      <c r="Y241" s="48">
        <f t="shared" ca="1" si="486"/>
        <v>0</v>
      </c>
      <c r="Z241" s="48">
        <f t="shared" ca="1" si="486"/>
        <v>0</v>
      </c>
      <c r="AA241" s="48">
        <f t="shared" ca="1" si="486"/>
        <v>0</v>
      </c>
      <c r="AB241" s="48">
        <f t="shared" ca="1" si="486"/>
        <v>0</v>
      </c>
      <c r="AC241" s="48">
        <f t="shared" ca="1" si="486"/>
        <v>0</v>
      </c>
      <c r="AD241" s="48">
        <f t="shared" ca="1" si="486"/>
        <v>0</v>
      </c>
      <c r="AE241" s="48">
        <f t="shared" ca="1" si="486"/>
        <v>0</v>
      </c>
      <c r="AF241" s="48">
        <f t="shared" ca="1" si="486"/>
        <v>0</v>
      </c>
      <c r="AG241" s="48">
        <f t="shared" ca="1" si="486"/>
        <v>0</v>
      </c>
      <c r="AH241" s="48">
        <f t="shared" ca="1" si="486"/>
        <v>0</v>
      </c>
      <c r="AI241" s="48">
        <f t="shared" ca="1" si="486"/>
        <v>0</v>
      </c>
      <c r="AJ241" s="48">
        <f t="shared" ca="1" si="486"/>
        <v>0</v>
      </c>
      <c r="AK241" s="48">
        <f t="shared" ref="AK241:BD241" ca="1" si="487">MAX(0,AJ241-(IF(SamplesOrEstimateFlag = "Data", INDEX(Samples,RANDBETWEEN(1, TotalCount), 0), RANDBETWEEN(ThroughputLowEstimate,ThroughputHighEstimate))))</f>
        <v>0</v>
      </c>
      <c r="AL241" s="48">
        <f t="shared" ca="1" si="487"/>
        <v>0</v>
      </c>
      <c r="AM241" s="48">
        <f t="shared" ca="1" si="487"/>
        <v>0</v>
      </c>
      <c r="AN241" s="48">
        <f t="shared" ca="1" si="487"/>
        <v>0</v>
      </c>
      <c r="AO241" s="48">
        <f t="shared" ca="1" si="487"/>
        <v>0</v>
      </c>
      <c r="AP241" s="48">
        <f t="shared" ca="1" si="487"/>
        <v>0</v>
      </c>
      <c r="AQ241" s="48">
        <f t="shared" ca="1" si="487"/>
        <v>0</v>
      </c>
      <c r="AR241" s="48">
        <f t="shared" ca="1" si="487"/>
        <v>0</v>
      </c>
      <c r="AS241" s="48">
        <f t="shared" ca="1" si="487"/>
        <v>0</v>
      </c>
      <c r="AT241" s="48">
        <f t="shared" ca="1" si="487"/>
        <v>0</v>
      </c>
      <c r="AU241" s="48">
        <f t="shared" ca="1" si="487"/>
        <v>0</v>
      </c>
      <c r="AV241" s="48">
        <f t="shared" ca="1" si="487"/>
        <v>0</v>
      </c>
      <c r="AW241" s="48">
        <f t="shared" ca="1" si="487"/>
        <v>0</v>
      </c>
      <c r="AX241" s="48">
        <f t="shared" ca="1" si="487"/>
        <v>0</v>
      </c>
      <c r="AY241" s="48">
        <f t="shared" ca="1" si="487"/>
        <v>0</v>
      </c>
      <c r="AZ241" s="48">
        <f t="shared" ca="1" si="487"/>
        <v>0</v>
      </c>
      <c r="BA241" s="48">
        <f t="shared" ca="1" si="487"/>
        <v>0</v>
      </c>
      <c r="BB241" s="48">
        <f t="shared" ca="1" si="487"/>
        <v>0</v>
      </c>
      <c r="BC241" s="48">
        <f t="shared" ca="1" si="487"/>
        <v>0</v>
      </c>
      <c r="BD241" s="48">
        <f t="shared" ca="1" si="487"/>
        <v>0</v>
      </c>
    </row>
    <row r="242" spans="1:56" x14ac:dyDescent="0.25">
      <c r="A242">
        <v>240</v>
      </c>
      <c r="B242" s="69">
        <f t="shared" ca="1" si="395"/>
        <v>6</v>
      </c>
      <c r="C242" s="70">
        <f t="shared" ca="1" si="392"/>
        <v>42847</v>
      </c>
      <c r="D2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42" s="48">
        <f t="shared" ref="E242:AJ242" ca="1" si="488">MAX(0,D242-(IF(SamplesOrEstimateFlag = "Data", INDEX(Samples,RANDBETWEEN(1, TotalCount), 0), RANDBETWEEN(ThroughputLowEstimate,ThroughputHighEstimate))))</f>
        <v>7</v>
      </c>
      <c r="F242" s="48">
        <f t="shared" ca="1" si="488"/>
        <v>5</v>
      </c>
      <c r="G242" s="48">
        <f t="shared" ca="1" si="488"/>
        <v>5</v>
      </c>
      <c r="H242" s="48">
        <f t="shared" ca="1" si="488"/>
        <v>2</v>
      </c>
      <c r="I242" s="48">
        <f t="shared" ca="1" si="488"/>
        <v>2</v>
      </c>
      <c r="J242" s="48">
        <f t="shared" ca="1" si="488"/>
        <v>0</v>
      </c>
      <c r="K242" s="48">
        <f t="shared" ca="1" si="488"/>
        <v>0</v>
      </c>
      <c r="L242" s="48">
        <f t="shared" ca="1" si="488"/>
        <v>0</v>
      </c>
      <c r="M242" s="48">
        <f t="shared" ca="1" si="488"/>
        <v>0</v>
      </c>
      <c r="N242" s="48">
        <f t="shared" ca="1" si="488"/>
        <v>0</v>
      </c>
      <c r="O242" s="48">
        <f t="shared" ca="1" si="488"/>
        <v>0</v>
      </c>
      <c r="P242" s="48">
        <f t="shared" ca="1" si="488"/>
        <v>0</v>
      </c>
      <c r="Q242" s="48">
        <f t="shared" ca="1" si="488"/>
        <v>0</v>
      </c>
      <c r="R242" s="48">
        <f t="shared" ca="1" si="488"/>
        <v>0</v>
      </c>
      <c r="S242" s="48">
        <f t="shared" ca="1" si="488"/>
        <v>0</v>
      </c>
      <c r="T242" s="48">
        <f t="shared" ca="1" si="488"/>
        <v>0</v>
      </c>
      <c r="U242" s="48">
        <f t="shared" ca="1" si="488"/>
        <v>0</v>
      </c>
      <c r="V242" s="48">
        <f t="shared" ca="1" si="488"/>
        <v>0</v>
      </c>
      <c r="W242" s="48">
        <f t="shared" ca="1" si="488"/>
        <v>0</v>
      </c>
      <c r="X242" s="48">
        <f t="shared" ca="1" si="488"/>
        <v>0</v>
      </c>
      <c r="Y242" s="48">
        <f t="shared" ca="1" si="488"/>
        <v>0</v>
      </c>
      <c r="Z242" s="48">
        <f t="shared" ca="1" si="488"/>
        <v>0</v>
      </c>
      <c r="AA242" s="48">
        <f t="shared" ca="1" si="488"/>
        <v>0</v>
      </c>
      <c r="AB242" s="48">
        <f t="shared" ca="1" si="488"/>
        <v>0</v>
      </c>
      <c r="AC242" s="48">
        <f t="shared" ca="1" si="488"/>
        <v>0</v>
      </c>
      <c r="AD242" s="48">
        <f t="shared" ca="1" si="488"/>
        <v>0</v>
      </c>
      <c r="AE242" s="48">
        <f t="shared" ca="1" si="488"/>
        <v>0</v>
      </c>
      <c r="AF242" s="48">
        <f t="shared" ca="1" si="488"/>
        <v>0</v>
      </c>
      <c r="AG242" s="48">
        <f t="shared" ca="1" si="488"/>
        <v>0</v>
      </c>
      <c r="AH242" s="48">
        <f t="shared" ca="1" si="488"/>
        <v>0</v>
      </c>
      <c r="AI242" s="48">
        <f t="shared" ca="1" si="488"/>
        <v>0</v>
      </c>
      <c r="AJ242" s="48">
        <f t="shared" ca="1" si="488"/>
        <v>0</v>
      </c>
      <c r="AK242" s="48">
        <f t="shared" ref="AK242:BD242" ca="1" si="489">MAX(0,AJ242-(IF(SamplesOrEstimateFlag = "Data", INDEX(Samples,RANDBETWEEN(1, TotalCount), 0), RANDBETWEEN(ThroughputLowEstimate,ThroughputHighEstimate))))</f>
        <v>0</v>
      </c>
      <c r="AL242" s="48">
        <f t="shared" ca="1" si="489"/>
        <v>0</v>
      </c>
      <c r="AM242" s="48">
        <f t="shared" ca="1" si="489"/>
        <v>0</v>
      </c>
      <c r="AN242" s="48">
        <f t="shared" ca="1" si="489"/>
        <v>0</v>
      </c>
      <c r="AO242" s="48">
        <f t="shared" ca="1" si="489"/>
        <v>0</v>
      </c>
      <c r="AP242" s="48">
        <f t="shared" ca="1" si="489"/>
        <v>0</v>
      </c>
      <c r="AQ242" s="48">
        <f t="shared" ca="1" si="489"/>
        <v>0</v>
      </c>
      <c r="AR242" s="48">
        <f t="shared" ca="1" si="489"/>
        <v>0</v>
      </c>
      <c r="AS242" s="48">
        <f t="shared" ca="1" si="489"/>
        <v>0</v>
      </c>
      <c r="AT242" s="48">
        <f t="shared" ca="1" si="489"/>
        <v>0</v>
      </c>
      <c r="AU242" s="48">
        <f t="shared" ca="1" si="489"/>
        <v>0</v>
      </c>
      <c r="AV242" s="48">
        <f t="shared" ca="1" si="489"/>
        <v>0</v>
      </c>
      <c r="AW242" s="48">
        <f t="shared" ca="1" si="489"/>
        <v>0</v>
      </c>
      <c r="AX242" s="48">
        <f t="shared" ca="1" si="489"/>
        <v>0</v>
      </c>
      <c r="AY242" s="48">
        <f t="shared" ca="1" si="489"/>
        <v>0</v>
      </c>
      <c r="AZ242" s="48">
        <f t="shared" ca="1" si="489"/>
        <v>0</v>
      </c>
      <c r="BA242" s="48">
        <f t="shared" ca="1" si="489"/>
        <v>0</v>
      </c>
      <c r="BB242" s="48">
        <f t="shared" ca="1" si="489"/>
        <v>0</v>
      </c>
      <c r="BC242" s="48">
        <f t="shared" ca="1" si="489"/>
        <v>0</v>
      </c>
      <c r="BD242" s="48">
        <f t="shared" ca="1" si="489"/>
        <v>0</v>
      </c>
    </row>
    <row r="243" spans="1:56" x14ac:dyDescent="0.25">
      <c r="A243">
        <v>241</v>
      </c>
      <c r="B243" s="69">
        <f t="shared" ca="1" si="395"/>
        <v>9</v>
      </c>
      <c r="C243" s="70">
        <f t="shared" ca="1" si="392"/>
        <v>42868</v>
      </c>
      <c r="D2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43" s="48">
        <f t="shared" ref="E243:AJ243" ca="1" si="490">MAX(0,D243-(IF(SamplesOrEstimateFlag = "Data", INDEX(Samples,RANDBETWEEN(1, TotalCount), 0), RANDBETWEEN(ThroughputLowEstimate,ThroughputHighEstimate))))</f>
        <v>10</v>
      </c>
      <c r="F243" s="48">
        <f t="shared" ca="1" si="490"/>
        <v>10</v>
      </c>
      <c r="G243" s="48">
        <f t="shared" ca="1" si="490"/>
        <v>8</v>
      </c>
      <c r="H243" s="48">
        <f t="shared" ca="1" si="490"/>
        <v>8</v>
      </c>
      <c r="I243" s="48">
        <f t="shared" ca="1" si="490"/>
        <v>8</v>
      </c>
      <c r="J243" s="48">
        <f t="shared" ca="1" si="490"/>
        <v>6</v>
      </c>
      <c r="K243" s="48">
        <f t="shared" ca="1" si="490"/>
        <v>4</v>
      </c>
      <c r="L243" s="48">
        <f t="shared" ca="1" si="490"/>
        <v>2</v>
      </c>
      <c r="M243" s="48">
        <f t="shared" ca="1" si="490"/>
        <v>0</v>
      </c>
      <c r="N243" s="48">
        <f t="shared" ca="1" si="490"/>
        <v>0</v>
      </c>
      <c r="O243" s="48">
        <f t="shared" ca="1" si="490"/>
        <v>0</v>
      </c>
      <c r="P243" s="48">
        <f t="shared" ca="1" si="490"/>
        <v>0</v>
      </c>
      <c r="Q243" s="48">
        <f t="shared" ca="1" si="490"/>
        <v>0</v>
      </c>
      <c r="R243" s="48">
        <f t="shared" ca="1" si="490"/>
        <v>0</v>
      </c>
      <c r="S243" s="48">
        <f t="shared" ca="1" si="490"/>
        <v>0</v>
      </c>
      <c r="T243" s="48">
        <f t="shared" ca="1" si="490"/>
        <v>0</v>
      </c>
      <c r="U243" s="48">
        <f t="shared" ca="1" si="490"/>
        <v>0</v>
      </c>
      <c r="V243" s="48">
        <f t="shared" ca="1" si="490"/>
        <v>0</v>
      </c>
      <c r="W243" s="48">
        <f t="shared" ca="1" si="490"/>
        <v>0</v>
      </c>
      <c r="X243" s="48">
        <f t="shared" ca="1" si="490"/>
        <v>0</v>
      </c>
      <c r="Y243" s="48">
        <f t="shared" ca="1" si="490"/>
        <v>0</v>
      </c>
      <c r="Z243" s="48">
        <f t="shared" ca="1" si="490"/>
        <v>0</v>
      </c>
      <c r="AA243" s="48">
        <f t="shared" ca="1" si="490"/>
        <v>0</v>
      </c>
      <c r="AB243" s="48">
        <f t="shared" ca="1" si="490"/>
        <v>0</v>
      </c>
      <c r="AC243" s="48">
        <f t="shared" ca="1" si="490"/>
        <v>0</v>
      </c>
      <c r="AD243" s="48">
        <f t="shared" ca="1" si="490"/>
        <v>0</v>
      </c>
      <c r="AE243" s="48">
        <f t="shared" ca="1" si="490"/>
        <v>0</v>
      </c>
      <c r="AF243" s="48">
        <f t="shared" ca="1" si="490"/>
        <v>0</v>
      </c>
      <c r="AG243" s="48">
        <f t="shared" ca="1" si="490"/>
        <v>0</v>
      </c>
      <c r="AH243" s="48">
        <f t="shared" ca="1" si="490"/>
        <v>0</v>
      </c>
      <c r="AI243" s="48">
        <f t="shared" ca="1" si="490"/>
        <v>0</v>
      </c>
      <c r="AJ243" s="48">
        <f t="shared" ca="1" si="490"/>
        <v>0</v>
      </c>
      <c r="AK243" s="48">
        <f t="shared" ref="AK243:BD243" ca="1" si="491">MAX(0,AJ243-(IF(SamplesOrEstimateFlag = "Data", INDEX(Samples,RANDBETWEEN(1, TotalCount), 0), RANDBETWEEN(ThroughputLowEstimate,ThroughputHighEstimate))))</f>
        <v>0</v>
      </c>
      <c r="AL243" s="48">
        <f t="shared" ca="1" si="491"/>
        <v>0</v>
      </c>
      <c r="AM243" s="48">
        <f t="shared" ca="1" si="491"/>
        <v>0</v>
      </c>
      <c r="AN243" s="48">
        <f t="shared" ca="1" si="491"/>
        <v>0</v>
      </c>
      <c r="AO243" s="48">
        <f t="shared" ca="1" si="491"/>
        <v>0</v>
      </c>
      <c r="AP243" s="48">
        <f t="shared" ca="1" si="491"/>
        <v>0</v>
      </c>
      <c r="AQ243" s="48">
        <f t="shared" ca="1" si="491"/>
        <v>0</v>
      </c>
      <c r="AR243" s="48">
        <f t="shared" ca="1" si="491"/>
        <v>0</v>
      </c>
      <c r="AS243" s="48">
        <f t="shared" ca="1" si="491"/>
        <v>0</v>
      </c>
      <c r="AT243" s="48">
        <f t="shared" ca="1" si="491"/>
        <v>0</v>
      </c>
      <c r="AU243" s="48">
        <f t="shared" ca="1" si="491"/>
        <v>0</v>
      </c>
      <c r="AV243" s="48">
        <f t="shared" ca="1" si="491"/>
        <v>0</v>
      </c>
      <c r="AW243" s="48">
        <f t="shared" ca="1" si="491"/>
        <v>0</v>
      </c>
      <c r="AX243" s="48">
        <f t="shared" ca="1" si="491"/>
        <v>0</v>
      </c>
      <c r="AY243" s="48">
        <f t="shared" ca="1" si="491"/>
        <v>0</v>
      </c>
      <c r="AZ243" s="48">
        <f t="shared" ca="1" si="491"/>
        <v>0</v>
      </c>
      <c r="BA243" s="48">
        <f t="shared" ca="1" si="491"/>
        <v>0</v>
      </c>
      <c r="BB243" s="48">
        <f t="shared" ca="1" si="491"/>
        <v>0</v>
      </c>
      <c r="BC243" s="48">
        <f t="shared" ca="1" si="491"/>
        <v>0</v>
      </c>
      <c r="BD243" s="48">
        <f t="shared" ca="1" si="491"/>
        <v>0</v>
      </c>
    </row>
    <row r="244" spans="1:56" x14ac:dyDescent="0.25">
      <c r="A244">
        <v>242</v>
      </c>
      <c r="B244" s="69">
        <f t="shared" ca="1" si="395"/>
        <v>17</v>
      </c>
      <c r="C244" s="70">
        <f t="shared" ca="1" si="392"/>
        <v>42924</v>
      </c>
      <c r="D2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4" s="48">
        <f t="shared" ref="E244:AJ244" ca="1" si="492">MAX(0,D244-(IF(SamplesOrEstimateFlag = "Data", INDEX(Samples,RANDBETWEEN(1, TotalCount), 0), RANDBETWEEN(ThroughputLowEstimate,ThroughputHighEstimate))))</f>
        <v>13</v>
      </c>
      <c r="F244" s="48">
        <f t="shared" ca="1" si="492"/>
        <v>13</v>
      </c>
      <c r="G244" s="48">
        <f t="shared" ca="1" si="492"/>
        <v>11</v>
      </c>
      <c r="H244" s="48">
        <f t="shared" ca="1" si="492"/>
        <v>11</v>
      </c>
      <c r="I244" s="48">
        <f t="shared" ca="1" si="492"/>
        <v>11</v>
      </c>
      <c r="J244" s="48">
        <f t="shared" ca="1" si="492"/>
        <v>11</v>
      </c>
      <c r="K244" s="48">
        <f t="shared" ca="1" si="492"/>
        <v>11</v>
      </c>
      <c r="L244" s="48">
        <f t="shared" ca="1" si="492"/>
        <v>9</v>
      </c>
      <c r="M244" s="48">
        <f t="shared" ca="1" si="492"/>
        <v>7</v>
      </c>
      <c r="N244" s="48">
        <f t="shared" ca="1" si="492"/>
        <v>4</v>
      </c>
      <c r="O244" s="48">
        <f t="shared" ca="1" si="492"/>
        <v>4</v>
      </c>
      <c r="P244" s="48">
        <f t="shared" ca="1" si="492"/>
        <v>4</v>
      </c>
      <c r="Q244" s="48">
        <f t="shared" ca="1" si="492"/>
        <v>4</v>
      </c>
      <c r="R244" s="48">
        <f t="shared" ca="1" si="492"/>
        <v>1</v>
      </c>
      <c r="S244" s="48">
        <f t="shared" ca="1" si="492"/>
        <v>1</v>
      </c>
      <c r="T244" s="48">
        <f t="shared" ca="1" si="492"/>
        <v>1</v>
      </c>
      <c r="U244" s="48">
        <f t="shared" ca="1" si="492"/>
        <v>0</v>
      </c>
      <c r="V244" s="48">
        <f t="shared" ca="1" si="492"/>
        <v>0</v>
      </c>
      <c r="W244" s="48">
        <f t="shared" ca="1" si="492"/>
        <v>0</v>
      </c>
      <c r="X244" s="48">
        <f t="shared" ca="1" si="492"/>
        <v>0</v>
      </c>
      <c r="Y244" s="48">
        <f t="shared" ca="1" si="492"/>
        <v>0</v>
      </c>
      <c r="Z244" s="48">
        <f t="shared" ca="1" si="492"/>
        <v>0</v>
      </c>
      <c r="AA244" s="48">
        <f t="shared" ca="1" si="492"/>
        <v>0</v>
      </c>
      <c r="AB244" s="48">
        <f t="shared" ca="1" si="492"/>
        <v>0</v>
      </c>
      <c r="AC244" s="48">
        <f t="shared" ca="1" si="492"/>
        <v>0</v>
      </c>
      <c r="AD244" s="48">
        <f t="shared" ca="1" si="492"/>
        <v>0</v>
      </c>
      <c r="AE244" s="48">
        <f t="shared" ca="1" si="492"/>
        <v>0</v>
      </c>
      <c r="AF244" s="48">
        <f t="shared" ca="1" si="492"/>
        <v>0</v>
      </c>
      <c r="AG244" s="48">
        <f t="shared" ca="1" si="492"/>
        <v>0</v>
      </c>
      <c r="AH244" s="48">
        <f t="shared" ca="1" si="492"/>
        <v>0</v>
      </c>
      <c r="AI244" s="48">
        <f t="shared" ca="1" si="492"/>
        <v>0</v>
      </c>
      <c r="AJ244" s="48">
        <f t="shared" ca="1" si="492"/>
        <v>0</v>
      </c>
      <c r="AK244" s="48">
        <f t="shared" ref="AK244:BD244" ca="1" si="493">MAX(0,AJ244-(IF(SamplesOrEstimateFlag = "Data", INDEX(Samples,RANDBETWEEN(1, TotalCount), 0), RANDBETWEEN(ThroughputLowEstimate,ThroughputHighEstimate))))</f>
        <v>0</v>
      </c>
      <c r="AL244" s="48">
        <f t="shared" ca="1" si="493"/>
        <v>0</v>
      </c>
      <c r="AM244" s="48">
        <f t="shared" ca="1" si="493"/>
        <v>0</v>
      </c>
      <c r="AN244" s="48">
        <f t="shared" ca="1" si="493"/>
        <v>0</v>
      </c>
      <c r="AO244" s="48">
        <f t="shared" ca="1" si="493"/>
        <v>0</v>
      </c>
      <c r="AP244" s="48">
        <f t="shared" ca="1" si="493"/>
        <v>0</v>
      </c>
      <c r="AQ244" s="48">
        <f t="shared" ca="1" si="493"/>
        <v>0</v>
      </c>
      <c r="AR244" s="48">
        <f t="shared" ca="1" si="493"/>
        <v>0</v>
      </c>
      <c r="AS244" s="48">
        <f t="shared" ca="1" si="493"/>
        <v>0</v>
      </c>
      <c r="AT244" s="48">
        <f t="shared" ca="1" si="493"/>
        <v>0</v>
      </c>
      <c r="AU244" s="48">
        <f t="shared" ca="1" si="493"/>
        <v>0</v>
      </c>
      <c r="AV244" s="48">
        <f t="shared" ca="1" si="493"/>
        <v>0</v>
      </c>
      <c r="AW244" s="48">
        <f t="shared" ca="1" si="493"/>
        <v>0</v>
      </c>
      <c r="AX244" s="48">
        <f t="shared" ca="1" si="493"/>
        <v>0</v>
      </c>
      <c r="AY244" s="48">
        <f t="shared" ca="1" si="493"/>
        <v>0</v>
      </c>
      <c r="AZ244" s="48">
        <f t="shared" ca="1" si="493"/>
        <v>0</v>
      </c>
      <c r="BA244" s="48">
        <f t="shared" ca="1" si="493"/>
        <v>0</v>
      </c>
      <c r="BB244" s="48">
        <f t="shared" ca="1" si="493"/>
        <v>0</v>
      </c>
      <c r="BC244" s="48">
        <f t="shared" ca="1" si="493"/>
        <v>0</v>
      </c>
      <c r="BD244" s="48">
        <f t="shared" ca="1" si="493"/>
        <v>0</v>
      </c>
    </row>
    <row r="245" spans="1:56" x14ac:dyDescent="0.25">
      <c r="A245">
        <v>243</v>
      </c>
      <c r="B245" s="69">
        <f t="shared" ca="1" si="395"/>
        <v>11</v>
      </c>
      <c r="C245" s="70">
        <f t="shared" ca="1" si="392"/>
        <v>42882</v>
      </c>
      <c r="D2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45" s="48">
        <f t="shared" ref="E245:AJ245" ca="1" si="494">MAX(0,D245-(IF(SamplesOrEstimateFlag = "Data", INDEX(Samples,RANDBETWEEN(1, TotalCount), 0), RANDBETWEEN(ThroughputLowEstimate,ThroughputHighEstimate))))</f>
        <v>9</v>
      </c>
      <c r="F245" s="48">
        <f t="shared" ca="1" si="494"/>
        <v>7</v>
      </c>
      <c r="G245" s="48">
        <f t="shared" ca="1" si="494"/>
        <v>5</v>
      </c>
      <c r="H245" s="48">
        <f t="shared" ca="1" si="494"/>
        <v>5</v>
      </c>
      <c r="I245" s="48">
        <f t="shared" ca="1" si="494"/>
        <v>5</v>
      </c>
      <c r="J245" s="48">
        <f t="shared" ca="1" si="494"/>
        <v>2</v>
      </c>
      <c r="K245" s="48">
        <f t="shared" ca="1" si="494"/>
        <v>2</v>
      </c>
      <c r="L245" s="48">
        <f t="shared" ca="1" si="494"/>
        <v>2</v>
      </c>
      <c r="M245" s="48">
        <f t="shared" ca="1" si="494"/>
        <v>2</v>
      </c>
      <c r="N245" s="48">
        <f t="shared" ca="1" si="494"/>
        <v>2</v>
      </c>
      <c r="O245" s="48">
        <f t="shared" ca="1" si="494"/>
        <v>0</v>
      </c>
      <c r="P245" s="48">
        <f t="shared" ca="1" si="494"/>
        <v>0</v>
      </c>
      <c r="Q245" s="48">
        <f t="shared" ca="1" si="494"/>
        <v>0</v>
      </c>
      <c r="R245" s="48">
        <f t="shared" ca="1" si="494"/>
        <v>0</v>
      </c>
      <c r="S245" s="48">
        <f t="shared" ca="1" si="494"/>
        <v>0</v>
      </c>
      <c r="T245" s="48">
        <f t="shared" ca="1" si="494"/>
        <v>0</v>
      </c>
      <c r="U245" s="48">
        <f t="shared" ca="1" si="494"/>
        <v>0</v>
      </c>
      <c r="V245" s="48">
        <f t="shared" ca="1" si="494"/>
        <v>0</v>
      </c>
      <c r="W245" s="48">
        <f t="shared" ca="1" si="494"/>
        <v>0</v>
      </c>
      <c r="X245" s="48">
        <f t="shared" ca="1" si="494"/>
        <v>0</v>
      </c>
      <c r="Y245" s="48">
        <f t="shared" ca="1" si="494"/>
        <v>0</v>
      </c>
      <c r="Z245" s="48">
        <f t="shared" ca="1" si="494"/>
        <v>0</v>
      </c>
      <c r="AA245" s="48">
        <f t="shared" ca="1" si="494"/>
        <v>0</v>
      </c>
      <c r="AB245" s="48">
        <f t="shared" ca="1" si="494"/>
        <v>0</v>
      </c>
      <c r="AC245" s="48">
        <f t="shared" ca="1" si="494"/>
        <v>0</v>
      </c>
      <c r="AD245" s="48">
        <f t="shared" ca="1" si="494"/>
        <v>0</v>
      </c>
      <c r="AE245" s="48">
        <f t="shared" ca="1" si="494"/>
        <v>0</v>
      </c>
      <c r="AF245" s="48">
        <f t="shared" ca="1" si="494"/>
        <v>0</v>
      </c>
      <c r="AG245" s="48">
        <f t="shared" ca="1" si="494"/>
        <v>0</v>
      </c>
      <c r="AH245" s="48">
        <f t="shared" ca="1" si="494"/>
        <v>0</v>
      </c>
      <c r="AI245" s="48">
        <f t="shared" ca="1" si="494"/>
        <v>0</v>
      </c>
      <c r="AJ245" s="48">
        <f t="shared" ca="1" si="494"/>
        <v>0</v>
      </c>
      <c r="AK245" s="48">
        <f t="shared" ref="AK245:BD245" ca="1" si="495">MAX(0,AJ245-(IF(SamplesOrEstimateFlag = "Data", INDEX(Samples,RANDBETWEEN(1, TotalCount), 0), RANDBETWEEN(ThroughputLowEstimate,ThroughputHighEstimate))))</f>
        <v>0</v>
      </c>
      <c r="AL245" s="48">
        <f t="shared" ca="1" si="495"/>
        <v>0</v>
      </c>
      <c r="AM245" s="48">
        <f t="shared" ca="1" si="495"/>
        <v>0</v>
      </c>
      <c r="AN245" s="48">
        <f t="shared" ca="1" si="495"/>
        <v>0</v>
      </c>
      <c r="AO245" s="48">
        <f t="shared" ca="1" si="495"/>
        <v>0</v>
      </c>
      <c r="AP245" s="48">
        <f t="shared" ca="1" si="495"/>
        <v>0</v>
      </c>
      <c r="AQ245" s="48">
        <f t="shared" ca="1" si="495"/>
        <v>0</v>
      </c>
      <c r="AR245" s="48">
        <f t="shared" ca="1" si="495"/>
        <v>0</v>
      </c>
      <c r="AS245" s="48">
        <f t="shared" ca="1" si="495"/>
        <v>0</v>
      </c>
      <c r="AT245" s="48">
        <f t="shared" ca="1" si="495"/>
        <v>0</v>
      </c>
      <c r="AU245" s="48">
        <f t="shared" ca="1" si="495"/>
        <v>0</v>
      </c>
      <c r="AV245" s="48">
        <f t="shared" ca="1" si="495"/>
        <v>0</v>
      </c>
      <c r="AW245" s="48">
        <f t="shared" ca="1" si="495"/>
        <v>0</v>
      </c>
      <c r="AX245" s="48">
        <f t="shared" ca="1" si="495"/>
        <v>0</v>
      </c>
      <c r="AY245" s="48">
        <f t="shared" ca="1" si="495"/>
        <v>0</v>
      </c>
      <c r="AZ245" s="48">
        <f t="shared" ca="1" si="495"/>
        <v>0</v>
      </c>
      <c r="BA245" s="48">
        <f t="shared" ca="1" si="495"/>
        <v>0</v>
      </c>
      <c r="BB245" s="48">
        <f t="shared" ca="1" si="495"/>
        <v>0</v>
      </c>
      <c r="BC245" s="48">
        <f t="shared" ca="1" si="495"/>
        <v>0</v>
      </c>
      <c r="BD245" s="48">
        <f t="shared" ca="1" si="495"/>
        <v>0</v>
      </c>
    </row>
    <row r="246" spans="1:56" x14ac:dyDescent="0.25">
      <c r="A246">
        <v>244</v>
      </c>
      <c r="B246" s="69">
        <f t="shared" ca="1" si="395"/>
        <v>9</v>
      </c>
      <c r="C246" s="70">
        <f t="shared" ca="1" si="392"/>
        <v>42868</v>
      </c>
      <c r="D2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46" s="48">
        <f t="shared" ref="E246:AJ246" ca="1" si="496">MAX(0,D246-(IF(SamplesOrEstimateFlag = "Data", INDEX(Samples,RANDBETWEEN(1, TotalCount), 0), RANDBETWEEN(ThroughputLowEstimate,ThroughputHighEstimate))))</f>
        <v>13</v>
      </c>
      <c r="F246" s="48">
        <f t="shared" ca="1" si="496"/>
        <v>11</v>
      </c>
      <c r="G246" s="48">
        <f t="shared" ca="1" si="496"/>
        <v>11</v>
      </c>
      <c r="H246" s="48">
        <f t="shared" ca="1" si="496"/>
        <v>8</v>
      </c>
      <c r="I246" s="48">
        <f t="shared" ca="1" si="496"/>
        <v>6</v>
      </c>
      <c r="J246" s="48">
        <f t="shared" ca="1" si="496"/>
        <v>6</v>
      </c>
      <c r="K246" s="48">
        <f t="shared" ca="1" si="496"/>
        <v>3</v>
      </c>
      <c r="L246" s="48">
        <f t="shared" ca="1" si="496"/>
        <v>1</v>
      </c>
      <c r="M246" s="48">
        <f t="shared" ca="1" si="496"/>
        <v>0</v>
      </c>
      <c r="N246" s="48">
        <f t="shared" ca="1" si="496"/>
        <v>0</v>
      </c>
      <c r="O246" s="48">
        <f t="shared" ca="1" si="496"/>
        <v>0</v>
      </c>
      <c r="P246" s="48">
        <f t="shared" ca="1" si="496"/>
        <v>0</v>
      </c>
      <c r="Q246" s="48">
        <f t="shared" ca="1" si="496"/>
        <v>0</v>
      </c>
      <c r="R246" s="48">
        <f t="shared" ca="1" si="496"/>
        <v>0</v>
      </c>
      <c r="S246" s="48">
        <f t="shared" ca="1" si="496"/>
        <v>0</v>
      </c>
      <c r="T246" s="48">
        <f t="shared" ca="1" si="496"/>
        <v>0</v>
      </c>
      <c r="U246" s="48">
        <f t="shared" ca="1" si="496"/>
        <v>0</v>
      </c>
      <c r="V246" s="48">
        <f t="shared" ca="1" si="496"/>
        <v>0</v>
      </c>
      <c r="W246" s="48">
        <f t="shared" ca="1" si="496"/>
        <v>0</v>
      </c>
      <c r="X246" s="48">
        <f t="shared" ca="1" si="496"/>
        <v>0</v>
      </c>
      <c r="Y246" s="48">
        <f t="shared" ca="1" si="496"/>
        <v>0</v>
      </c>
      <c r="Z246" s="48">
        <f t="shared" ca="1" si="496"/>
        <v>0</v>
      </c>
      <c r="AA246" s="48">
        <f t="shared" ca="1" si="496"/>
        <v>0</v>
      </c>
      <c r="AB246" s="48">
        <f t="shared" ca="1" si="496"/>
        <v>0</v>
      </c>
      <c r="AC246" s="48">
        <f t="shared" ca="1" si="496"/>
        <v>0</v>
      </c>
      <c r="AD246" s="48">
        <f t="shared" ca="1" si="496"/>
        <v>0</v>
      </c>
      <c r="AE246" s="48">
        <f t="shared" ca="1" si="496"/>
        <v>0</v>
      </c>
      <c r="AF246" s="48">
        <f t="shared" ca="1" si="496"/>
        <v>0</v>
      </c>
      <c r="AG246" s="48">
        <f t="shared" ca="1" si="496"/>
        <v>0</v>
      </c>
      <c r="AH246" s="48">
        <f t="shared" ca="1" si="496"/>
        <v>0</v>
      </c>
      <c r="AI246" s="48">
        <f t="shared" ca="1" si="496"/>
        <v>0</v>
      </c>
      <c r="AJ246" s="48">
        <f t="shared" ca="1" si="496"/>
        <v>0</v>
      </c>
      <c r="AK246" s="48">
        <f t="shared" ref="AK246:BD246" ca="1" si="497">MAX(0,AJ246-(IF(SamplesOrEstimateFlag = "Data", INDEX(Samples,RANDBETWEEN(1, TotalCount), 0), RANDBETWEEN(ThroughputLowEstimate,ThroughputHighEstimate))))</f>
        <v>0</v>
      </c>
      <c r="AL246" s="48">
        <f t="shared" ca="1" si="497"/>
        <v>0</v>
      </c>
      <c r="AM246" s="48">
        <f t="shared" ca="1" si="497"/>
        <v>0</v>
      </c>
      <c r="AN246" s="48">
        <f t="shared" ca="1" si="497"/>
        <v>0</v>
      </c>
      <c r="AO246" s="48">
        <f t="shared" ca="1" si="497"/>
        <v>0</v>
      </c>
      <c r="AP246" s="48">
        <f t="shared" ca="1" si="497"/>
        <v>0</v>
      </c>
      <c r="AQ246" s="48">
        <f t="shared" ca="1" si="497"/>
        <v>0</v>
      </c>
      <c r="AR246" s="48">
        <f t="shared" ca="1" si="497"/>
        <v>0</v>
      </c>
      <c r="AS246" s="48">
        <f t="shared" ca="1" si="497"/>
        <v>0</v>
      </c>
      <c r="AT246" s="48">
        <f t="shared" ca="1" si="497"/>
        <v>0</v>
      </c>
      <c r="AU246" s="48">
        <f t="shared" ca="1" si="497"/>
        <v>0</v>
      </c>
      <c r="AV246" s="48">
        <f t="shared" ca="1" si="497"/>
        <v>0</v>
      </c>
      <c r="AW246" s="48">
        <f t="shared" ca="1" si="497"/>
        <v>0</v>
      </c>
      <c r="AX246" s="48">
        <f t="shared" ca="1" si="497"/>
        <v>0</v>
      </c>
      <c r="AY246" s="48">
        <f t="shared" ca="1" si="497"/>
        <v>0</v>
      </c>
      <c r="AZ246" s="48">
        <f t="shared" ca="1" si="497"/>
        <v>0</v>
      </c>
      <c r="BA246" s="48">
        <f t="shared" ca="1" si="497"/>
        <v>0</v>
      </c>
      <c r="BB246" s="48">
        <f t="shared" ca="1" si="497"/>
        <v>0</v>
      </c>
      <c r="BC246" s="48">
        <f t="shared" ca="1" si="497"/>
        <v>0</v>
      </c>
      <c r="BD246" s="48">
        <f t="shared" ca="1" si="497"/>
        <v>0</v>
      </c>
    </row>
    <row r="247" spans="1:56" x14ac:dyDescent="0.25">
      <c r="A247">
        <v>245</v>
      </c>
      <c r="B247" s="69">
        <f t="shared" ca="1" si="395"/>
        <v>12</v>
      </c>
      <c r="C247" s="70">
        <f t="shared" ca="1" si="392"/>
        <v>42889</v>
      </c>
      <c r="D2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7" s="48">
        <f t="shared" ref="E247:AJ247" ca="1" si="498">MAX(0,D247-(IF(SamplesOrEstimateFlag = "Data", INDEX(Samples,RANDBETWEEN(1, TotalCount), 0), RANDBETWEEN(ThroughputLowEstimate,ThroughputHighEstimate))))</f>
        <v>12</v>
      </c>
      <c r="F247" s="48">
        <f t="shared" ca="1" si="498"/>
        <v>9</v>
      </c>
      <c r="G247" s="48">
        <f t="shared" ca="1" si="498"/>
        <v>9</v>
      </c>
      <c r="H247" s="48">
        <f t="shared" ca="1" si="498"/>
        <v>6</v>
      </c>
      <c r="I247" s="48">
        <f t="shared" ca="1" si="498"/>
        <v>4</v>
      </c>
      <c r="J247" s="48">
        <f t="shared" ca="1" si="498"/>
        <v>2</v>
      </c>
      <c r="K247" s="48">
        <f t="shared" ca="1" si="498"/>
        <v>2</v>
      </c>
      <c r="L247" s="48">
        <f t="shared" ca="1" si="498"/>
        <v>2</v>
      </c>
      <c r="M247" s="48">
        <f t="shared" ca="1" si="498"/>
        <v>2</v>
      </c>
      <c r="N247" s="48">
        <f t="shared" ca="1" si="498"/>
        <v>2</v>
      </c>
      <c r="O247" s="48">
        <f t="shared" ca="1" si="498"/>
        <v>2</v>
      </c>
      <c r="P247" s="48">
        <f t="shared" ca="1" si="498"/>
        <v>0</v>
      </c>
      <c r="Q247" s="48">
        <f t="shared" ca="1" si="498"/>
        <v>0</v>
      </c>
      <c r="R247" s="48">
        <f t="shared" ca="1" si="498"/>
        <v>0</v>
      </c>
      <c r="S247" s="48">
        <f t="shared" ca="1" si="498"/>
        <v>0</v>
      </c>
      <c r="T247" s="48">
        <f t="shared" ca="1" si="498"/>
        <v>0</v>
      </c>
      <c r="U247" s="48">
        <f t="shared" ca="1" si="498"/>
        <v>0</v>
      </c>
      <c r="V247" s="48">
        <f t="shared" ca="1" si="498"/>
        <v>0</v>
      </c>
      <c r="W247" s="48">
        <f t="shared" ca="1" si="498"/>
        <v>0</v>
      </c>
      <c r="X247" s="48">
        <f t="shared" ca="1" si="498"/>
        <v>0</v>
      </c>
      <c r="Y247" s="48">
        <f t="shared" ca="1" si="498"/>
        <v>0</v>
      </c>
      <c r="Z247" s="48">
        <f t="shared" ca="1" si="498"/>
        <v>0</v>
      </c>
      <c r="AA247" s="48">
        <f t="shared" ca="1" si="498"/>
        <v>0</v>
      </c>
      <c r="AB247" s="48">
        <f t="shared" ca="1" si="498"/>
        <v>0</v>
      </c>
      <c r="AC247" s="48">
        <f t="shared" ca="1" si="498"/>
        <v>0</v>
      </c>
      <c r="AD247" s="48">
        <f t="shared" ca="1" si="498"/>
        <v>0</v>
      </c>
      <c r="AE247" s="48">
        <f t="shared" ca="1" si="498"/>
        <v>0</v>
      </c>
      <c r="AF247" s="48">
        <f t="shared" ca="1" si="498"/>
        <v>0</v>
      </c>
      <c r="AG247" s="48">
        <f t="shared" ca="1" si="498"/>
        <v>0</v>
      </c>
      <c r="AH247" s="48">
        <f t="shared" ca="1" si="498"/>
        <v>0</v>
      </c>
      <c r="AI247" s="48">
        <f t="shared" ca="1" si="498"/>
        <v>0</v>
      </c>
      <c r="AJ247" s="48">
        <f t="shared" ca="1" si="498"/>
        <v>0</v>
      </c>
      <c r="AK247" s="48">
        <f t="shared" ref="AK247:BD247" ca="1" si="499">MAX(0,AJ247-(IF(SamplesOrEstimateFlag = "Data", INDEX(Samples,RANDBETWEEN(1, TotalCount), 0), RANDBETWEEN(ThroughputLowEstimate,ThroughputHighEstimate))))</f>
        <v>0</v>
      </c>
      <c r="AL247" s="48">
        <f t="shared" ca="1" si="499"/>
        <v>0</v>
      </c>
      <c r="AM247" s="48">
        <f t="shared" ca="1" si="499"/>
        <v>0</v>
      </c>
      <c r="AN247" s="48">
        <f t="shared" ca="1" si="499"/>
        <v>0</v>
      </c>
      <c r="AO247" s="48">
        <f t="shared" ca="1" si="499"/>
        <v>0</v>
      </c>
      <c r="AP247" s="48">
        <f t="shared" ca="1" si="499"/>
        <v>0</v>
      </c>
      <c r="AQ247" s="48">
        <f t="shared" ca="1" si="499"/>
        <v>0</v>
      </c>
      <c r="AR247" s="48">
        <f t="shared" ca="1" si="499"/>
        <v>0</v>
      </c>
      <c r="AS247" s="48">
        <f t="shared" ca="1" si="499"/>
        <v>0</v>
      </c>
      <c r="AT247" s="48">
        <f t="shared" ca="1" si="499"/>
        <v>0</v>
      </c>
      <c r="AU247" s="48">
        <f t="shared" ca="1" si="499"/>
        <v>0</v>
      </c>
      <c r="AV247" s="48">
        <f t="shared" ca="1" si="499"/>
        <v>0</v>
      </c>
      <c r="AW247" s="48">
        <f t="shared" ca="1" si="499"/>
        <v>0</v>
      </c>
      <c r="AX247" s="48">
        <f t="shared" ca="1" si="499"/>
        <v>0</v>
      </c>
      <c r="AY247" s="48">
        <f t="shared" ca="1" si="499"/>
        <v>0</v>
      </c>
      <c r="AZ247" s="48">
        <f t="shared" ca="1" si="499"/>
        <v>0</v>
      </c>
      <c r="BA247" s="48">
        <f t="shared" ca="1" si="499"/>
        <v>0</v>
      </c>
      <c r="BB247" s="48">
        <f t="shared" ca="1" si="499"/>
        <v>0</v>
      </c>
      <c r="BC247" s="48">
        <f t="shared" ca="1" si="499"/>
        <v>0</v>
      </c>
      <c r="BD247" s="48">
        <f t="shared" ca="1" si="499"/>
        <v>0</v>
      </c>
    </row>
    <row r="248" spans="1:56" x14ac:dyDescent="0.25">
      <c r="A248">
        <v>246</v>
      </c>
      <c r="B248" s="69">
        <f t="shared" ca="1" si="395"/>
        <v>12</v>
      </c>
      <c r="C248" s="70">
        <f t="shared" ca="1" si="392"/>
        <v>42889</v>
      </c>
      <c r="D2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8" s="48">
        <f t="shared" ref="E248:AJ248" ca="1" si="500">MAX(0,D248-(IF(SamplesOrEstimateFlag = "Data", INDEX(Samples,RANDBETWEEN(1, TotalCount), 0), RANDBETWEEN(ThroughputLowEstimate,ThroughputHighEstimate))))</f>
        <v>15</v>
      </c>
      <c r="F248" s="48">
        <f t="shared" ca="1" si="500"/>
        <v>13</v>
      </c>
      <c r="G248" s="48">
        <f t="shared" ca="1" si="500"/>
        <v>13</v>
      </c>
      <c r="H248" s="48">
        <f t="shared" ca="1" si="500"/>
        <v>13</v>
      </c>
      <c r="I248" s="48">
        <f t="shared" ca="1" si="500"/>
        <v>11</v>
      </c>
      <c r="J248" s="48">
        <f t="shared" ca="1" si="500"/>
        <v>11</v>
      </c>
      <c r="K248" s="48">
        <f t="shared" ca="1" si="500"/>
        <v>8</v>
      </c>
      <c r="L248" s="48">
        <f t="shared" ca="1" si="500"/>
        <v>5</v>
      </c>
      <c r="M248" s="48">
        <f t="shared" ca="1" si="500"/>
        <v>2</v>
      </c>
      <c r="N248" s="48">
        <f t="shared" ca="1" si="500"/>
        <v>2</v>
      </c>
      <c r="O248" s="48">
        <f t="shared" ca="1" si="500"/>
        <v>2</v>
      </c>
      <c r="P248" s="48">
        <f t="shared" ca="1" si="500"/>
        <v>0</v>
      </c>
      <c r="Q248" s="48">
        <f t="shared" ca="1" si="500"/>
        <v>0</v>
      </c>
      <c r="R248" s="48">
        <f t="shared" ca="1" si="500"/>
        <v>0</v>
      </c>
      <c r="S248" s="48">
        <f t="shared" ca="1" si="500"/>
        <v>0</v>
      </c>
      <c r="T248" s="48">
        <f t="shared" ca="1" si="500"/>
        <v>0</v>
      </c>
      <c r="U248" s="48">
        <f t="shared" ca="1" si="500"/>
        <v>0</v>
      </c>
      <c r="V248" s="48">
        <f t="shared" ca="1" si="500"/>
        <v>0</v>
      </c>
      <c r="W248" s="48">
        <f t="shared" ca="1" si="500"/>
        <v>0</v>
      </c>
      <c r="X248" s="48">
        <f t="shared" ca="1" si="500"/>
        <v>0</v>
      </c>
      <c r="Y248" s="48">
        <f t="shared" ca="1" si="500"/>
        <v>0</v>
      </c>
      <c r="Z248" s="48">
        <f t="shared" ca="1" si="500"/>
        <v>0</v>
      </c>
      <c r="AA248" s="48">
        <f t="shared" ca="1" si="500"/>
        <v>0</v>
      </c>
      <c r="AB248" s="48">
        <f t="shared" ca="1" si="500"/>
        <v>0</v>
      </c>
      <c r="AC248" s="48">
        <f t="shared" ca="1" si="500"/>
        <v>0</v>
      </c>
      <c r="AD248" s="48">
        <f t="shared" ca="1" si="500"/>
        <v>0</v>
      </c>
      <c r="AE248" s="48">
        <f t="shared" ca="1" si="500"/>
        <v>0</v>
      </c>
      <c r="AF248" s="48">
        <f t="shared" ca="1" si="500"/>
        <v>0</v>
      </c>
      <c r="AG248" s="48">
        <f t="shared" ca="1" si="500"/>
        <v>0</v>
      </c>
      <c r="AH248" s="48">
        <f t="shared" ca="1" si="500"/>
        <v>0</v>
      </c>
      <c r="AI248" s="48">
        <f t="shared" ca="1" si="500"/>
        <v>0</v>
      </c>
      <c r="AJ248" s="48">
        <f t="shared" ca="1" si="500"/>
        <v>0</v>
      </c>
      <c r="AK248" s="48">
        <f t="shared" ref="AK248:BD248" ca="1" si="501">MAX(0,AJ248-(IF(SamplesOrEstimateFlag = "Data", INDEX(Samples,RANDBETWEEN(1, TotalCount), 0), RANDBETWEEN(ThroughputLowEstimate,ThroughputHighEstimate))))</f>
        <v>0</v>
      </c>
      <c r="AL248" s="48">
        <f t="shared" ca="1" si="501"/>
        <v>0</v>
      </c>
      <c r="AM248" s="48">
        <f t="shared" ca="1" si="501"/>
        <v>0</v>
      </c>
      <c r="AN248" s="48">
        <f t="shared" ca="1" si="501"/>
        <v>0</v>
      </c>
      <c r="AO248" s="48">
        <f t="shared" ca="1" si="501"/>
        <v>0</v>
      </c>
      <c r="AP248" s="48">
        <f t="shared" ca="1" si="501"/>
        <v>0</v>
      </c>
      <c r="AQ248" s="48">
        <f t="shared" ca="1" si="501"/>
        <v>0</v>
      </c>
      <c r="AR248" s="48">
        <f t="shared" ca="1" si="501"/>
        <v>0</v>
      </c>
      <c r="AS248" s="48">
        <f t="shared" ca="1" si="501"/>
        <v>0</v>
      </c>
      <c r="AT248" s="48">
        <f t="shared" ca="1" si="501"/>
        <v>0</v>
      </c>
      <c r="AU248" s="48">
        <f t="shared" ca="1" si="501"/>
        <v>0</v>
      </c>
      <c r="AV248" s="48">
        <f t="shared" ca="1" si="501"/>
        <v>0</v>
      </c>
      <c r="AW248" s="48">
        <f t="shared" ca="1" si="501"/>
        <v>0</v>
      </c>
      <c r="AX248" s="48">
        <f t="shared" ca="1" si="501"/>
        <v>0</v>
      </c>
      <c r="AY248" s="48">
        <f t="shared" ca="1" si="501"/>
        <v>0</v>
      </c>
      <c r="AZ248" s="48">
        <f t="shared" ca="1" si="501"/>
        <v>0</v>
      </c>
      <c r="BA248" s="48">
        <f t="shared" ca="1" si="501"/>
        <v>0</v>
      </c>
      <c r="BB248" s="48">
        <f t="shared" ca="1" si="501"/>
        <v>0</v>
      </c>
      <c r="BC248" s="48">
        <f t="shared" ca="1" si="501"/>
        <v>0</v>
      </c>
      <c r="BD248" s="48">
        <f t="shared" ca="1" si="501"/>
        <v>0</v>
      </c>
    </row>
    <row r="249" spans="1:56" x14ac:dyDescent="0.25">
      <c r="A249">
        <v>247</v>
      </c>
      <c r="B249" s="69">
        <f t="shared" ca="1" si="395"/>
        <v>8</v>
      </c>
      <c r="C249" s="70">
        <f t="shared" ca="1" si="392"/>
        <v>42861</v>
      </c>
      <c r="D2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9" s="48">
        <f t="shared" ref="E249:AJ249" ca="1" si="502">MAX(0,D249-(IF(SamplesOrEstimateFlag = "Data", INDEX(Samples,RANDBETWEEN(1, TotalCount), 0), RANDBETWEEN(ThroughputLowEstimate,ThroughputHighEstimate))))</f>
        <v>9</v>
      </c>
      <c r="F249" s="48">
        <f t="shared" ca="1" si="502"/>
        <v>9</v>
      </c>
      <c r="G249" s="48">
        <f t="shared" ca="1" si="502"/>
        <v>6</v>
      </c>
      <c r="H249" s="48">
        <f t="shared" ca="1" si="502"/>
        <v>6</v>
      </c>
      <c r="I249" s="48">
        <f t="shared" ca="1" si="502"/>
        <v>4</v>
      </c>
      <c r="J249" s="48">
        <f t="shared" ca="1" si="502"/>
        <v>2</v>
      </c>
      <c r="K249" s="48">
        <f t="shared" ca="1" si="502"/>
        <v>2</v>
      </c>
      <c r="L249" s="48">
        <f t="shared" ca="1" si="502"/>
        <v>0</v>
      </c>
      <c r="M249" s="48">
        <f t="shared" ca="1" si="502"/>
        <v>0</v>
      </c>
      <c r="N249" s="48">
        <f t="shared" ca="1" si="502"/>
        <v>0</v>
      </c>
      <c r="O249" s="48">
        <f t="shared" ca="1" si="502"/>
        <v>0</v>
      </c>
      <c r="P249" s="48">
        <f t="shared" ca="1" si="502"/>
        <v>0</v>
      </c>
      <c r="Q249" s="48">
        <f t="shared" ca="1" si="502"/>
        <v>0</v>
      </c>
      <c r="R249" s="48">
        <f t="shared" ca="1" si="502"/>
        <v>0</v>
      </c>
      <c r="S249" s="48">
        <f t="shared" ca="1" si="502"/>
        <v>0</v>
      </c>
      <c r="T249" s="48">
        <f t="shared" ca="1" si="502"/>
        <v>0</v>
      </c>
      <c r="U249" s="48">
        <f t="shared" ca="1" si="502"/>
        <v>0</v>
      </c>
      <c r="V249" s="48">
        <f t="shared" ca="1" si="502"/>
        <v>0</v>
      </c>
      <c r="W249" s="48">
        <f t="shared" ca="1" si="502"/>
        <v>0</v>
      </c>
      <c r="X249" s="48">
        <f t="shared" ca="1" si="502"/>
        <v>0</v>
      </c>
      <c r="Y249" s="48">
        <f t="shared" ca="1" si="502"/>
        <v>0</v>
      </c>
      <c r="Z249" s="48">
        <f t="shared" ca="1" si="502"/>
        <v>0</v>
      </c>
      <c r="AA249" s="48">
        <f t="shared" ca="1" si="502"/>
        <v>0</v>
      </c>
      <c r="AB249" s="48">
        <f t="shared" ca="1" si="502"/>
        <v>0</v>
      </c>
      <c r="AC249" s="48">
        <f t="shared" ca="1" si="502"/>
        <v>0</v>
      </c>
      <c r="AD249" s="48">
        <f t="shared" ca="1" si="502"/>
        <v>0</v>
      </c>
      <c r="AE249" s="48">
        <f t="shared" ca="1" si="502"/>
        <v>0</v>
      </c>
      <c r="AF249" s="48">
        <f t="shared" ca="1" si="502"/>
        <v>0</v>
      </c>
      <c r="AG249" s="48">
        <f t="shared" ca="1" si="502"/>
        <v>0</v>
      </c>
      <c r="AH249" s="48">
        <f t="shared" ca="1" si="502"/>
        <v>0</v>
      </c>
      <c r="AI249" s="48">
        <f t="shared" ca="1" si="502"/>
        <v>0</v>
      </c>
      <c r="AJ249" s="48">
        <f t="shared" ca="1" si="502"/>
        <v>0</v>
      </c>
      <c r="AK249" s="48">
        <f t="shared" ref="AK249:BD249" ca="1" si="503">MAX(0,AJ249-(IF(SamplesOrEstimateFlag = "Data", INDEX(Samples,RANDBETWEEN(1, TotalCount), 0), RANDBETWEEN(ThroughputLowEstimate,ThroughputHighEstimate))))</f>
        <v>0</v>
      </c>
      <c r="AL249" s="48">
        <f t="shared" ca="1" si="503"/>
        <v>0</v>
      </c>
      <c r="AM249" s="48">
        <f t="shared" ca="1" si="503"/>
        <v>0</v>
      </c>
      <c r="AN249" s="48">
        <f t="shared" ca="1" si="503"/>
        <v>0</v>
      </c>
      <c r="AO249" s="48">
        <f t="shared" ca="1" si="503"/>
        <v>0</v>
      </c>
      <c r="AP249" s="48">
        <f t="shared" ca="1" si="503"/>
        <v>0</v>
      </c>
      <c r="AQ249" s="48">
        <f t="shared" ca="1" si="503"/>
        <v>0</v>
      </c>
      <c r="AR249" s="48">
        <f t="shared" ca="1" si="503"/>
        <v>0</v>
      </c>
      <c r="AS249" s="48">
        <f t="shared" ca="1" si="503"/>
        <v>0</v>
      </c>
      <c r="AT249" s="48">
        <f t="shared" ca="1" si="503"/>
        <v>0</v>
      </c>
      <c r="AU249" s="48">
        <f t="shared" ca="1" si="503"/>
        <v>0</v>
      </c>
      <c r="AV249" s="48">
        <f t="shared" ca="1" si="503"/>
        <v>0</v>
      </c>
      <c r="AW249" s="48">
        <f t="shared" ca="1" si="503"/>
        <v>0</v>
      </c>
      <c r="AX249" s="48">
        <f t="shared" ca="1" si="503"/>
        <v>0</v>
      </c>
      <c r="AY249" s="48">
        <f t="shared" ca="1" si="503"/>
        <v>0</v>
      </c>
      <c r="AZ249" s="48">
        <f t="shared" ca="1" si="503"/>
        <v>0</v>
      </c>
      <c r="BA249" s="48">
        <f t="shared" ca="1" si="503"/>
        <v>0</v>
      </c>
      <c r="BB249" s="48">
        <f t="shared" ca="1" si="503"/>
        <v>0</v>
      </c>
      <c r="BC249" s="48">
        <f t="shared" ca="1" si="503"/>
        <v>0</v>
      </c>
      <c r="BD249" s="48">
        <f t="shared" ca="1" si="503"/>
        <v>0</v>
      </c>
    </row>
    <row r="250" spans="1:56" x14ac:dyDescent="0.25">
      <c r="A250">
        <v>248</v>
      </c>
      <c r="B250" s="69">
        <f t="shared" ca="1" si="395"/>
        <v>10</v>
      </c>
      <c r="C250" s="70">
        <f t="shared" ca="1" si="392"/>
        <v>42875</v>
      </c>
      <c r="D2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0" s="48">
        <f t="shared" ref="E250:AJ250" ca="1" si="504">MAX(0,D250-(IF(SamplesOrEstimateFlag = "Data", INDEX(Samples,RANDBETWEEN(1, TotalCount), 0), RANDBETWEEN(ThroughputLowEstimate,ThroughputHighEstimate))))</f>
        <v>10</v>
      </c>
      <c r="F250" s="48">
        <f t="shared" ca="1" si="504"/>
        <v>10</v>
      </c>
      <c r="G250" s="48">
        <f t="shared" ca="1" si="504"/>
        <v>10</v>
      </c>
      <c r="H250" s="48">
        <f t="shared" ca="1" si="504"/>
        <v>10</v>
      </c>
      <c r="I250" s="48">
        <f t="shared" ca="1" si="504"/>
        <v>7</v>
      </c>
      <c r="J250" s="48">
        <f t="shared" ca="1" si="504"/>
        <v>4</v>
      </c>
      <c r="K250" s="48">
        <f t="shared" ca="1" si="504"/>
        <v>4</v>
      </c>
      <c r="L250" s="48">
        <f t="shared" ca="1" si="504"/>
        <v>1</v>
      </c>
      <c r="M250" s="48">
        <f t="shared" ca="1" si="504"/>
        <v>1</v>
      </c>
      <c r="N250" s="48">
        <f t="shared" ca="1" si="504"/>
        <v>0</v>
      </c>
      <c r="O250" s="48">
        <f t="shared" ca="1" si="504"/>
        <v>0</v>
      </c>
      <c r="P250" s="48">
        <f t="shared" ca="1" si="504"/>
        <v>0</v>
      </c>
      <c r="Q250" s="48">
        <f t="shared" ca="1" si="504"/>
        <v>0</v>
      </c>
      <c r="R250" s="48">
        <f t="shared" ca="1" si="504"/>
        <v>0</v>
      </c>
      <c r="S250" s="48">
        <f t="shared" ca="1" si="504"/>
        <v>0</v>
      </c>
      <c r="T250" s="48">
        <f t="shared" ca="1" si="504"/>
        <v>0</v>
      </c>
      <c r="U250" s="48">
        <f t="shared" ca="1" si="504"/>
        <v>0</v>
      </c>
      <c r="V250" s="48">
        <f t="shared" ca="1" si="504"/>
        <v>0</v>
      </c>
      <c r="W250" s="48">
        <f t="shared" ca="1" si="504"/>
        <v>0</v>
      </c>
      <c r="X250" s="48">
        <f t="shared" ca="1" si="504"/>
        <v>0</v>
      </c>
      <c r="Y250" s="48">
        <f t="shared" ca="1" si="504"/>
        <v>0</v>
      </c>
      <c r="Z250" s="48">
        <f t="shared" ca="1" si="504"/>
        <v>0</v>
      </c>
      <c r="AA250" s="48">
        <f t="shared" ca="1" si="504"/>
        <v>0</v>
      </c>
      <c r="AB250" s="48">
        <f t="shared" ca="1" si="504"/>
        <v>0</v>
      </c>
      <c r="AC250" s="48">
        <f t="shared" ca="1" si="504"/>
        <v>0</v>
      </c>
      <c r="AD250" s="48">
        <f t="shared" ca="1" si="504"/>
        <v>0</v>
      </c>
      <c r="AE250" s="48">
        <f t="shared" ca="1" si="504"/>
        <v>0</v>
      </c>
      <c r="AF250" s="48">
        <f t="shared" ca="1" si="504"/>
        <v>0</v>
      </c>
      <c r="AG250" s="48">
        <f t="shared" ca="1" si="504"/>
        <v>0</v>
      </c>
      <c r="AH250" s="48">
        <f t="shared" ca="1" si="504"/>
        <v>0</v>
      </c>
      <c r="AI250" s="48">
        <f t="shared" ca="1" si="504"/>
        <v>0</v>
      </c>
      <c r="AJ250" s="48">
        <f t="shared" ca="1" si="504"/>
        <v>0</v>
      </c>
      <c r="AK250" s="48">
        <f t="shared" ref="AK250:BD250" ca="1" si="505">MAX(0,AJ250-(IF(SamplesOrEstimateFlag = "Data", INDEX(Samples,RANDBETWEEN(1, TotalCount), 0), RANDBETWEEN(ThroughputLowEstimate,ThroughputHighEstimate))))</f>
        <v>0</v>
      </c>
      <c r="AL250" s="48">
        <f t="shared" ca="1" si="505"/>
        <v>0</v>
      </c>
      <c r="AM250" s="48">
        <f t="shared" ca="1" si="505"/>
        <v>0</v>
      </c>
      <c r="AN250" s="48">
        <f t="shared" ca="1" si="505"/>
        <v>0</v>
      </c>
      <c r="AO250" s="48">
        <f t="shared" ca="1" si="505"/>
        <v>0</v>
      </c>
      <c r="AP250" s="48">
        <f t="shared" ca="1" si="505"/>
        <v>0</v>
      </c>
      <c r="AQ250" s="48">
        <f t="shared" ca="1" si="505"/>
        <v>0</v>
      </c>
      <c r="AR250" s="48">
        <f t="shared" ca="1" si="505"/>
        <v>0</v>
      </c>
      <c r="AS250" s="48">
        <f t="shared" ca="1" si="505"/>
        <v>0</v>
      </c>
      <c r="AT250" s="48">
        <f t="shared" ca="1" si="505"/>
        <v>0</v>
      </c>
      <c r="AU250" s="48">
        <f t="shared" ca="1" si="505"/>
        <v>0</v>
      </c>
      <c r="AV250" s="48">
        <f t="shared" ca="1" si="505"/>
        <v>0</v>
      </c>
      <c r="AW250" s="48">
        <f t="shared" ca="1" si="505"/>
        <v>0</v>
      </c>
      <c r="AX250" s="48">
        <f t="shared" ca="1" si="505"/>
        <v>0</v>
      </c>
      <c r="AY250" s="48">
        <f t="shared" ca="1" si="505"/>
        <v>0</v>
      </c>
      <c r="AZ250" s="48">
        <f t="shared" ca="1" si="505"/>
        <v>0</v>
      </c>
      <c r="BA250" s="48">
        <f t="shared" ca="1" si="505"/>
        <v>0</v>
      </c>
      <c r="BB250" s="48">
        <f t="shared" ca="1" si="505"/>
        <v>0</v>
      </c>
      <c r="BC250" s="48">
        <f t="shared" ca="1" si="505"/>
        <v>0</v>
      </c>
      <c r="BD250" s="48">
        <f t="shared" ca="1" si="505"/>
        <v>0</v>
      </c>
    </row>
    <row r="251" spans="1:56" x14ac:dyDescent="0.25">
      <c r="A251">
        <v>249</v>
      </c>
      <c r="B251" s="69">
        <f t="shared" ca="1" si="395"/>
        <v>9</v>
      </c>
      <c r="C251" s="70">
        <f t="shared" ca="1" si="392"/>
        <v>42868</v>
      </c>
      <c r="D2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1" s="48">
        <f t="shared" ref="E251:AJ251" ca="1" si="506">MAX(0,D251-(IF(SamplesOrEstimateFlag = "Data", INDEX(Samples,RANDBETWEEN(1, TotalCount), 0), RANDBETWEEN(ThroughputLowEstimate,ThroughputHighEstimate))))</f>
        <v>11</v>
      </c>
      <c r="F251" s="48">
        <f t="shared" ca="1" si="506"/>
        <v>9</v>
      </c>
      <c r="G251" s="48">
        <f t="shared" ca="1" si="506"/>
        <v>9</v>
      </c>
      <c r="H251" s="48">
        <f t="shared" ca="1" si="506"/>
        <v>6</v>
      </c>
      <c r="I251" s="48">
        <f t="shared" ca="1" si="506"/>
        <v>4</v>
      </c>
      <c r="J251" s="48">
        <f t="shared" ca="1" si="506"/>
        <v>1</v>
      </c>
      <c r="K251" s="48">
        <f t="shared" ca="1" si="506"/>
        <v>1</v>
      </c>
      <c r="L251" s="48">
        <f t="shared" ca="1" si="506"/>
        <v>1</v>
      </c>
      <c r="M251" s="48">
        <f t="shared" ca="1" si="506"/>
        <v>0</v>
      </c>
      <c r="N251" s="48">
        <f t="shared" ca="1" si="506"/>
        <v>0</v>
      </c>
      <c r="O251" s="48">
        <f t="shared" ca="1" si="506"/>
        <v>0</v>
      </c>
      <c r="P251" s="48">
        <f t="shared" ca="1" si="506"/>
        <v>0</v>
      </c>
      <c r="Q251" s="48">
        <f t="shared" ca="1" si="506"/>
        <v>0</v>
      </c>
      <c r="R251" s="48">
        <f t="shared" ca="1" si="506"/>
        <v>0</v>
      </c>
      <c r="S251" s="48">
        <f t="shared" ca="1" si="506"/>
        <v>0</v>
      </c>
      <c r="T251" s="48">
        <f t="shared" ca="1" si="506"/>
        <v>0</v>
      </c>
      <c r="U251" s="48">
        <f t="shared" ca="1" si="506"/>
        <v>0</v>
      </c>
      <c r="V251" s="48">
        <f t="shared" ca="1" si="506"/>
        <v>0</v>
      </c>
      <c r="W251" s="48">
        <f t="shared" ca="1" si="506"/>
        <v>0</v>
      </c>
      <c r="X251" s="48">
        <f t="shared" ca="1" si="506"/>
        <v>0</v>
      </c>
      <c r="Y251" s="48">
        <f t="shared" ca="1" si="506"/>
        <v>0</v>
      </c>
      <c r="Z251" s="48">
        <f t="shared" ca="1" si="506"/>
        <v>0</v>
      </c>
      <c r="AA251" s="48">
        <f t="shared" ca="1" si="506"/>
        <v>0</v>
      </c>
      <c r="AB251" s="48">
        <f t="shared" ca="1" si="506"/>
        <v>0</v>
      </c>
      <c r="AC251" s="48">
        <f t="shared" ca="1" si="506"/>
        <v>0</v>
      </c>
      <c r="AD251" s="48">
        <f t="shared" ca="1" si="506"/>
        <v>0</v>
      </c>
      <c r="AE251" s="48">
        <f t="shared" ca="1" si="506"/>
        <v>0</v>
      </c>
      <c r="AF251" s="48">
        <f t="shared" ca="1" si="506"/>
        <v>0</v>
      </c>
      <c r="AG251" s="48">
        <f t="shared" ca="1" si="506"/>
        <v>0</v>
      </c>
      <c r="AH251" s="48">
        <f t="shared" ca="1" si="506"/>
        <v>0</v>
      </c>
      <c r="AI251" s="48">
        <f t="shared" ca="1" si="506"/>
        <v>0</v>
      </c>
      <c r="AJ251" s="48">
        <f t="shared" ca="1" si="506"/>
        <v>0</v>
      </c>
      <c r="AK251" s="48">
        <f t="shared" ref="AK251:BD251" ca="1" si="507">MAX(0,AJ251-(IF(SamplesOrEstimateFlag = "Data", INDEX(Samples,RANDBETWEEN(1, TotalCount), 0), RANDBETWEEN(ThroughputLowEstimate,ThroughputHighEstimate))))</f>
        <v>0</v>
      </c>
      <c r="AL251" s="48">
        <f t="shared" ca="1" si="507"/>
        <v>0</v>
      </c>
      <c r="AM251" s="48">
        <f t="shared" ca="1" si="507"/>
        <v>0</v>
      </c>
      <c r="AN251" s="48">
        <f t="shared" ca="1" si="507"/>
        <v>0</v>
      </c>
      <c r="AO251" s="48">
        <f t="shared" ca="1" si="507"/>
        <v>0</v>
      </c>
      <c r="AP251" s="48">
        <f t="shared" ca="1" si="507"/>
        <v>0</v>
      </c>
      <c r="AQ251" s="48">
        <f t="shared" ca="1" si="507"/>
        <v>0</v>
      </c>
      <c r="AR251" s="48">
        <f t="shared" ca="1" si="507"/>
        <v>0</v>
      </c>
      <c r="AS251" s="48">
        <f t="shared" ca="1" si="507"/>
        <v>0</v>
      </c>
      <c r="AT251" s="48">
        <f t="shared" ca="1" si="507"/>
        <v>0</v>
      </c>
      <c r="AU251" s="48">
        <f t="shared" ca="1" si="507"/>
        <v>0</v>
      </c>
      <c r="AV251" s="48">
        <f t="shared" ca="1" si="507"/>
        <v>0</v>
      </c>
      <c r="AW251" s="48">
        <f t="shared" ca="1" si="507"/>
        <v>0</v>
      </c>
      <c r="AX251" s="48">
        <f t="shared" ca="1" si="507"/>
        <v>0</v>
      </c>
      <c r="AY251" s="48">
        <f t="shared" ca="1" si="507"/>
        <v>0</v>
      </c>
      <c r="AZ251" s="48">
        <f t="shared" ca="1" si="507"/>
        <v>0</v>
      </c>
      <c r="BA251" s="48">
        <f t="shared" ca="1" si="507"/>
        <v>0</v>
      </c>
      <c r="BB251" s="48">
        <f t="shared" ca="1" si="507"/>
        <v>0</v>
      </c>
      <c r="BC251" s="48">
        <f t="shared" ca="1" si="507"/>
        <v>0</v>
      </c>
      <c r="BD251" s="48">
        <f t="shared" ca="1" si="507"/>
        <v>0</v>
      </c>
    </row>
    <row r="252" spans="1:56" x14ac:dyDescent="0.25">
      <c r="A252">
        <v>250</v>
      </c>
      <c r="B252" s="69">
        <f t="shared" ca="1" si="395"/>
        <v>8</v>
      </c>
      <c r="C252" s="70">
        <f t="shared" ca="1" si="392"/>
        <v>42861</v>
      </c>
      <c r="D2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2" s="48">
        <f t="shared" ref="E252:AJ252" ca="1" si="508">MAX(0,D252-(IF(SamplesOrEstimateFlag = "Data", INDEX(Samples,RANDBETWEEN(1, TotalCount), 0), RANDBETWEEN(ThroughputLowEstimate,ThroughputHighEstimate))))</f>
        <v>10</v>
      </c>
      <c r="F252" s="48">
        <f t="shared" ca="1" si="508"/>
        <v>10</v>
      </c>
      <c r="G252" s="48">
        <f t="shared" ca="1" si="508"/>
        <v>7</v>
      </c>
      <c r="H252" s="48">
        <f t="shared" ca="1" si="508"/>
        <v>5</v>
      </c>
      <c r="I252" s="48">
        <f t="shared" ca="1" si="508"/>
        <v>5</v>
      </c>
      <c r="J252" s="48">
        <f t="shared" ca="1" si="508"/>
        <v>5</v>
      </c>
      <c r="K252" s="48">
        <f t="shared" ca="1" si="508"/>
        <v>2</v>
      </c>
      <c r="L252" s="48">
        <f t="shared" ca="1" si="508"/>
        <v>0</v>
      </c>
      <c r="M252" s="48">
        <f t="shared" ca="1" si="508"/>
        <v>0</v>
      </c>
      <c r="N252" s="48">
        <f t="shared" ca="1" si="508"/>
        <v>0</v>
      </c>
      <c r="O252" s="48">
        <f t="shared" ca="1" si="508"/>
        <v>0</v>
      </c>
      <c r="P252" s="48">
        <f t="shared" ca="1" si="508"/>
        <v>0</v>
      </c>
      <c r="Q252" s="48">
        <f t="shared" ca="1" si="508"/>
        <v>0</v>
      </c>
      <c r="R252" s="48">
        <f t="shared" ca="1" si="508"/>
        <v>0</v>
      </c>
      <c r="S252" s="48">
        <f t="shared" ca="1" si="508"/>
        <v>0</v>
      </c>
      <c r="T252" s="48">
        <f t="shared" ca="1" si="508"/>
        <v>0</v>
      </c>
      <c r="U252" s="48">
        <f t="shared" ca="1" si="508"/>
        <v>0</v>
      </c>
      <c r="V252" s="48">
        <f t="shared" ca="1" si="508"/>
        <v>0</v>
      </c>
      <c r="W252" s="48">
        <f t="shared" ca="1" si="508"/>
        <v>0</v>
      </c>
      <c r="X252" s="48">
        <f t="shared" ca="1" si="508"/>
        <v>0</v>
      </c>
      <c r="Y252" s="48">
        <f t="shared" ca="1" si="508"/>
        <v>0</v>
      </c>
      <c r="Z252" s="48">
        <f t="shared" ca="1" si="508"/>
        <v>0</v>
      </c>
      <c r="AA252" s="48">
        <f t="shared" ca="1" si="508"/>
        <v>0</v>
      </c>
      <c r="AB252" s="48">
        <f t="shared" ca="1" si="508"/>
        <v>0</v>
      </c>
      <c r="AC252" s="48">
        <f t="shared" ca="1" si="508"/>
        <v>0</v>
      </c>
      <c r="AD252" s="48">
        <f t="shared" ca="1" si="508"/>
        <v>0</v>
      </c>
      <c r="AE252" s="48">
        <f t="shared" ca="1" si="508"/>
        <v>0</v>
      </c>
      <c r="AF252" s="48">
        <f t="shared" ca="1" si="508"/>
        <v>0</v>
      </c>
      <c r="AG252" s="48">
        <f t="shared" ca="1" si="508"/>
        <v>0</v>
      </c>
      <c r="AH252" s="48">
        <f t="shared" ca="1" si="508"/>
        <v>0</v>
      </c>
      <c r="AI252" s="48">
        <f t="shared" ca="1" si="508"/>
        <v>0</v>
      </c>
      <c r="AJ252" s="48">
        <f t="shared" ca="1" si="508"/>
        <v>0</v>
      </c>
      <c r="AK252" s="48">
        <f t="shared" ref="AK252:BD252" ca="1" si="509">MAX(0,AJ252-(IF(SamplesOrEstimateFlag = "Data", INDEX(Samples,RANDBETWEEN(1, TotalCount), 0), RANDBETWEEN(ThroughputLowEstimate,ThroughputHighEstimate))))</f>
        <v>0</v>
      </c>
      <c r="AL252" s="48">
        <f t="shared" ca="1" si="509"/>
        <v>0</v>
      </c>
      <c r="AM252" s="48">
        <f t="shared" ca="1" si="509"/>
        <v>0</v>
      </c>
      <c r="AN252" s="48">
        <f t="shared" ca="1" si="509"/>
        <v>0</v>
      </c>
      <c r="AO252" s="48">
        <f t="shared" ca="1" si="509"/>
        <v>0</v>
      </c>
      <c r="AP252" s="48">
        <f t="shared" ca="1" si="509"/>
        <v>0</v>
      </c>
      <c r="AQ252" s="48">
        <f t="shared" ca="1" si="509"/>
        <v>0</v>
      </c>
      <c r="AR252" s="48">
        <f t="shared" ca="1" si="509"/>
        <v>0</v>
      </c>
      <c r="AS252" s="48">
        <f t="shared" ca="1" si="509"/>
        <v>0</v>
      </c>
      <c r="AT252" s="48">
        <f t="shared" ca="1" si="509"/>
        <v>0</v>
      </c>
      <c r="AU252" s="48">
        <f t="shared" ca="1" si="509"/>
        <v>0</v>
      </c>
      <c r="AV252" s="48">
        <f t="shared" ca="1" si="509"/>
        <v>0</v>
      </c>
      <c r="AW252" s="48">
        <f t="shared" ca="1" si="509"/>
        <v>0</v>
      </c>
      <c r="AX252" s="48">
        <f t="shared" ca="1" si="509"/>
        <v>0</v>
      </c>
      <c r="AY252" s="48">
        <f t="shared" ca="1" si="509"/>
        <v>0</v>
      </c>
      <c r="AZ252" s="48">
        <f t="shared" ca="1" si="509"/>
        <v>0</v>
      </c>
      <c r="BA252" s="48">
        <f t="shared" ca="1" si="509"/>
        <v>0</v>
      </c>
      <c r="BB252" s="48">
        <f t="shared" ca="1" si="509"/>
        <v>0</v>
      </c>
      <c r="BC252" s="48">
        <f t="shared" ca="1" si="509"/>
        <v>0</v>
      </c>
      <c r="BD252" s="48">
        <f t="shared" ca="1" si="509"/>
        <v>0</v>
      </c>
    </row>
    <row r="253" spans="1:56" x14ac:dyDescent="0.25">
      <c r="A253">
        <v>251</v>
      </c>
      <c r="B253" s="69">
        <f t="shared" ca="1" si="395"/>
        <v>7</v>
      </c>
      <c r="C253" s="70">
        <f t="shared" ca="1" si="392"/>
        <v>42854</v>
      </c>
      <c r="D2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3" s="48">
        <f t="shared" ref="E253:AJ253" ca="1" si="510">MAX(0,D253-(IF(SamplesOrEstimateFlag = "Data", INDEX(Samples,RANDBETWEEN(1, TotalCount), 0), RANDBETWEEN(ThroughputLowEstimate,ThroughputHighEstimate))))</f>
        <v>9</v>
      </c>
      <c r="F253" s="48">
        <f t="shared" ca="1" si="510"/>
        <v>9</v>
      </c>
      <c r="G253" s="48">
        <f t="shared" ca="1" si="510"/>
        <v>7</v>
      </c>
      <c r="H253" s="48">
        <f t="shared" ca="1" si="510"/>
        <v>7</v>
      </c>
      <c r="I253" s="48">
        <f t="shared" ca="1" si="510"/>
        <v>4</v>
      </c>
      <c r="J253" s="48">
        <f t="shared" ca="1" si="510"/>
        <v>2</v>
      </c>
      <c r="K253" s="48">
        <f t="shared" ca="1" si="510"/>
        <v>0</v>
      </c>
      <c r="L253" s="48">
        <f t="shared" ca="1" si="510"/>
        <v>0</v>
      </c>
      <c r="M253" s="48">
        <f t="shared" ca="1" si="510"/>
        <v>0</v>
      </c>
      <c r="N253" s="48">
        <f t="shared" ca="1" si="510"/>
        <v>0</v>
      </c>
      <c r="O253" s="48">
        <f t="shared" ca="1" si="510"/>
        <v>0</v>
      </c>
      <c r="P253" s="48">
        <f t="shared" ca="1" si="510"/>
        <v>0</v>
      </c>
      <c r="Q253" s="48">
        <f t="shared" ca="1" si="510"/>
        <v>0</v>
      </c>
      <c r="R253" s="48">
        <f t="shared" ca="1" si="510"/>
        <v>0</v>
      </c>
      <c r="S253" s="48">
        <f t="shared" ca="1" si="510"/>
        <v>0</v>
      </c>
      <c r="T253" s="48">
        <f t="shared" ca="1" si="510"/>
        <v>0</v>
      </c>
      <c r="U253" s="48">
        <f t="shared" ca="1" si="510"/>
        <v>0</v>
      </c>
      <c r="V253" s="48">
        <f t="shared" ca="1" si="510"/>
        <v>0</v>
      </c>
      <c r="W253" s="48">
        <f t="shared" ca="1" si="510"/>
        <v>0</v>
      </c>
      <c r="X253" s="48">
        <f t="shared" ca="1" si="510"/>
        <v>0</v>
      </c>
      <c r="Y253" s="48">
        <f t="shared" ca="1" si="510"/>
        <v>0</v>
      </c>
      <c r="Z253" s="48">
        <f t="shared" ca="1" si="510"/>
        <v>0</v>
      </c>
      <c r="AA253" s="48">
        <f t="shared" ca="1" si="510"/>
        <v>0</v>
      </c>
      <c r="AB253" s="48">
        <f t="shared" ca="1" si="510"/>
        <v>0</v>
      </c>
      <c r="AC253" s="48">
        <f t="shared" ca="1" si="510"/>
        <v>0</v>
      </c>
      <c r="AD253" s="48">
        <f t="shared" ca="1" si="510"/>
        <v>0</v>
      </c>
      <c r="AE253" s="48">
        <f t="shared" ca="1" si="510"/>
        <v>0</v>
      </c>
      <c r="AF253" s="48">
        <f t="shared" ca="1" si="510"/>
        <v>0</v>
      </c>
      <c r="AG253" s="48">
        <f t="shared" ca="1" si="510"/>
        <v>0</v>
      </c>
      <c r="AH253" s="48">
        <f t="shared" ca="1" si="510"/>
        <v>0</v>
      </c>
      <c r="AI253" s="48">
        <f t="shared" ca="1" si="510"/>
        <v>0</v>
      </c>
      <c r="AJ253" s="48">
        <f t="shared" ca="1" si="510"/>
        <v>0</v>
      </c>
      <c r="AK253" s="48">
        <f t="shared" ref="AK253:BD253" ca="1" si="511">MAX(0,AJ253-(IF(SamplesOrEstimateFlag = "Data", INDEX(Samples,RANDBETWEEN(1, TotalCount), 0), RANDBETWEEN(ThroughputLowEstimate,ThroughputHighEstimate))))</f>
        <v>0</v>
      </c>
      <c r="AL253" s="48">
        <f t="shared" ca="1" si="511"/>
        <v>0</v>
      </c>
      <c r="AM253" s="48">
        <f t="shared" ca="1" si="511"/>
        <v>0</v>
      </c>
      <c r="AN253" s="48">
        <f t="shared" ca="1" si="511"/>
        <v>0</v>
      </c>
      <c r="AO253" s="48">
        <f t="shared" ca="1" si="511"/>
        <v>0</v>
      </c>
      <c r="AP253" s="48">
        <f t="shared" ca="1" si="511"/>
        <v>0</v>
      </c>
      <c r="AQ253" s="48">
        <f t="shared" ca="1" si="511"/>
        <v>0</v>
      </c>
      <c r="AR253" s="48">
        <f t="shared" ca="1" si="511"/>
        <v>0</v>
      </c>
      <c r="AS253" s="48">
        <f t="shared" ca="1" si="511"/>
        <v>0</v>
      </c>
      <c r="AT253" s="48">
        <f t="shared" ca="1" si="511"/>
        <v>0</v>
      </c>
      <c r="AU253" s="48">
        <f t="shared" ca="1" si="511"/>
        <v>0</v>
      </c>
      <c r="AV253" s="48">
        <f t="shared" ca="1" si="511"/>
        <v>0</v>
      </c>
      <c r="AW253" s="48">
        <f t="shared" ca="1" si="511"/>
        <v>0</v>
      </c>
      <c r="AX253" s="48">
        <f t="shared" ca="1" si="511"/>
        <v>0</v>
      </c>
      <c r="AY253" s="48">
        <f t="shared" ca="1" si="511"/>
        <v>0</v>
      </c>
      <c r="AZ253" s="48">
        <f t="shared" ca="1" si="511"/>
        <v>0</v>
      </c>
      <c r="BA253" s="48">
        <f t="shared" ca="1" si="511"/>
        <v>0</v>
      </c>
      <c r="BB253" s="48">
        <f t="shared" ca="1" si="511"/>
        <v>0</v>
      </c>
      <c r="BC253" s="48">
        <f t="shared" ca="1" si="511"/>
        <v>0</v>
      </c>
      <c r="BD253" s="48">
        <f t="shared" ca="1" si="511"/>
        <v>0</v>
      </c>
    </row>
    <row r="254" spans="1:56" x14ac:dyDescent="0.25">
      <c r="A254">
        <v>252</v>
      </c>
      <c r="B254" s="69">
        <f t="shared" ca="1" si="395"/>
        <v>8</v>
      </c>
      <c r="C254" s="70">
        <f t="shared" ca="1" si="392"/>
        <v>42861</v>
      </c>
      <c r="D2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4" s="48">
        <f t="shared" ref="E254:AJ254" ca="1" si="512">MAX(0,D254-(IF(SamplesOrEstimateFlag = "Data", INDEX(Samples,RANDBETWEEN(1, TotalCount), 0), RANDBETWEEN(ThroughputLowEstimate,ThroughputHighEstimate))))</f>
        <v>11</v>
      </c>
      <c r="F254" s="48">
        <f t="shared" ca="1" si="512"/>
        <v>8</v>
      </c>
      <c r="G254" s="48">
        <f t="shared" ca="1" si="512"/>
        <v>5</v>
      </c>
      <c r="H254" s="48">
        <f t="shared" ca="1" si="512"/>
        <v>5</v>
      </c>
      <c r="I254" s="48">
        <f t="shared" ca="1" si="512"/>
        <v>5</v>
      </c>
      <c r="J254" s="48">
        <f t="shared" ca="1" si="512"/>
        <v>3</v>
      </c>
      <c r="K254" s="48">
        <f t="shared" ca="1" si="512"/>
        <v>3</v>
      </c>
      <c r="L254" s="48">
        <f t="shared" ca="1" si="512"/>
        <v>0</v>
      </c>
      <c r="M254" s="48">
        <f t="shared" ca="1" si="512"/>
        <v>0</v>
      </c>
      <c r="N254" s="48">
        <f t="shared" ca="1" si="512"/>
        <v>0</v>
      </c>
      <c r="O254" s="48">
        <f t="shared" ca="1" si="512"/>
        <v>0</v>
      </c>
      <c r="P254" s="48">
        <f t="shared" ca="1" si="512"/>
        <v>0</v>
      </c>
      <c r="Q254" s="48">
        <f t="shared" ca="1" si="512"/>
        <v>0</v>
      </c>
      <c r="R254" s="48">
        <f t="shared" ca="1" si="512"/>
        <v>0</v>
      </c>
      <c r="S254" s="48">
        <f t="shared" ca="1" si="512"/>
        <v>0</v>
      </c>
      <c r="T254" s="48">
        <f t="shared" ca="1" si="512"/>
        <v>0</v>
      </c>
      <c r="U254" s="48">
        <f t="shared" ca="1" si="512"/>
        <v>0</v>
      </c>
      <c r="V254" s="48">
        <f t="shared" ca="1" si="512"/>
        <v>0</v>
      </c>
      <c r="W254" s="48">
        <f t="shared" ca="1" si="512"/>
        <v>0</v>
      </c>
      <c r="X254" s="48">
        <f t="shared" ca="1" si="512"/>
        <v>0</v>
      </c>
      <c r="Y254" s="48">
        <f t="shared" ca="1" si="512"/>
        <v>0</v>
      </c>
      <c r="Z254" s="48">
        <f t="shared" ca="1" si="512"/>
        <v>0</v>
      </c>
      <c r="AA254" s="48">
        <f t="shared" ca="1" si="512"/>
        <v>0</v>
      </c>
      <c r="AB254" s="48">
        <f t="shared" ca="1" si="512"/>
        <v>0</v>
      </c>
      <c r="AC254" s="48">
        <f t="shared" ca="1" si="512"/>
        <v>0</v>
      </c>
      <c r="AD254" s="48">
        <f t="shared" ca="1" si="512"/>
        <v>0</v>
      </c>
      <c r="AE254" s="48">
        <f t="shared" ca="1" si="512"/>
        <v>0</v>
      </c>
      <c r="AF254" s="48">
        <f t="shared" ca="1" si="512"/>
        <v>0</v>
      </c>
      <c r="AG254" s="48">
        <f t="shared" ca="1" si="512"/>
        <v>0</v>
      </c>
      <c r="AH254" s="48">
        <f t="shared" ca="1" si="512"/>
        <v>0</v>
      </c>
      <c r="AI254" s="48">
        <f t="shared" ca="1" si="512"/>
        <v>0</v>
      </c>
      <c r="AJ254" s="48">
        <f t="shared" ca="1" si="512"/>
        <v>0</v>
      </c>
      <c r="AK254" s="48">
        <f t="shared" ref="AK254:BD254" ca="1" si="513">MAX(0,AJ254-(IF(SamplesOrEstimateFlag = "Data", INDEX(Samples,RANDBETWEEN(1, TotalCount), 0), RANDBETWEEN(ThroughputLowEstimate,ThroughputHighEstimate))))</f>
        <v>0</v>
      </c>
      <c r="AL254" s="48">
        <f t="shared" ca="1" si="513"/>
        <v>0</v>
      </c>
      <c r="AM254" s="48">
        <f t="shared" ca="1" si="513"/>
        <v>0</v>
      </c>
      <c r="AN254" s="48">
        <f t="shared" ca="1" si="513"/>
        <v>0</v>
      </c>
      <c r="AO254" s="48">
        <f t="shared" ca="1" si="513"/>
        <v>0</v>
      </c>
      <c r="AP254" s="48">
        <f t="shared" ca="1" si="513"/>
        <v>0</v>
      </c>
      <c r="AQ254" s="48">
        <f t="shared" ca="1" si="513"/>
        <v>0</v>
      </c>
      <c r="AR254" s="48">
        <f t="shared" ca="1" si="513"/>
        <v>0</v>
      </c>
      <c r="AS254" s="48">
        <f t="shared" ca="1" si="513"/>
        <v>0</v>
      </c>
      <c r="AT254" s="48">
        <f t="shared" ca="1" si="513"/>
        <v>0</v>
      </c>
      <c r="AU254" s="48">
        <f t="shared" ca="1" si="513"/>
        <v>0</v>
      </c>
      <c r="AV254" s="48">
        <f t="shared" ca="1" si="513"/>
        <v>0</v>
      </c>
      <c r="AW254" s="48">
        <f t="shared" ca="1" si="513"/>
        <v>0</v>
      </c>
      <c r="AX254" s="48">
        <f t="shared" ca="1" si="513"/>
        <v>0</v>
      </c>
      <c r="AY254" s="48">
        <f t="shared" ca="1" si="513"/>
        <v>0</v>
      </c>
      <c r="AZ254" s="48">
        <f t="shared" ca="1" si="513"/>
        <v>0</v>
      </c>
      <c r="BA254" s="48">
        <f t="shared" ca="1" si="513"/>
        <v>0</v>
      </c>
      <c r="BB254" s="48">
        <f t="shared" ca="1" si="513"/>
        <v>0</v>
      </c>
      <c r="BC254" s="48">
        <f t="shared" ca="1" si="513"/>
        <v>0</v>
      </c>
      <c r="BD254" s="48">
        <f t="shared" ca="1" si="513"/>
        <v>0</v>
      </c>
    </row>
    <row r="255" spans="1:56" x14ac:dyDescent="0.25">
      <c r="A255">
        <v>253</v>
      </c>
      <c r="B255" s="69">
        <f t="shared" ca="1" si="395"/>
        <v>14</v>
      </c>
      <c r="C255" s="70">
        <f t="shared" ca="1" si="392"/>
        <v>42903</v>
      </c>
      <c r="D2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55" s="48">
        <f t="shared" ref="E255:AJ255" ca="1" si="514">MAX(0,D255-(IF(SamplesOrEstimateFlag = "Data", INDEX(Samples,RANDBETWEEN(1, TotalCount), 0), RANDBETWEEN(ThroughputLowEstimate,ThroughputHighEstimate))))</f>
        <v>12</v>
      </c>
      <c r="F255" s="48">
        <f t="shared" ca="1" si="514"/>
        <v>12</v>
      </c>
      <c r="G255" s="48">
        <f t="shared" ca="1" si="514"/>
        <v>12</v>
      </c>
      <c r="H255" s="48">
        <f t="shared" ca="1" si="514"/>
        <v>12</v>
      </c>
      <c r="I255" s="48">
        <f t="shared" ca="1" si="514"/>
        <v>10</v>
      </c>
      <c r="J255" s="48">
        <f t="shared" ca="1" si="514"/>
        <v>10</v>
      </c>
      <c r="K255" s="48">
        <f t="shared" ca="1" si="514"/>
        <v>8</v>
      </c>
      <c r="L255" s="48">
        <f t="shared" ca="1" si="514"/>
        <v>5</v>
      </c>
      <c r="M255" s="48">
        <f t="shared" ca="1" si="514"/>
        <v>5</v>
      </c>
      <c r="N255" s="48">
        <f t="shared" ca="1" si="514"/>
        <v>3</v>
      </c>
      <c r="O255" s="48">
        <f t="shared" ca="1" si="514"/>
        <v>3</v>
      </c>
      <c r="P255" s="48">
        <f t="shared" ca="1" si="514"/>
        <v>3</v>
      </c>
      <c r="Q255" s="48">
        <f t="shared" ca="1" si="514"/>
        <v>3</v>
      </c>
      <c r="R255" s="48">
        <f t="shared" ca="1" si="514"/>
        <v>0</v>
      </c>
      <c r="S255" s="48">
        <f t="shared" ca="1" si="514"/>
        <v>0</v>
      </c>
      <c r="T255" s="48">
        <f t="shared" ca="1" si="514"/>
        <v>0</v>
      </c>
      <c r="U255" s="48">
        <f t="shared" ca="1" si="514"/>
        <v>0</v>
      </c>
      <c r="V255" s="48">
        <f t="shared" ca="1" si="514"/>
        <v>0</v>
      </c>
      <c r="W255" s="48">
        <f t="shared" ca="1" si="514"/>
        <v>0</v>
      </c>
      <c r="X255" s="48">
        <f t="shared" ca="1" si="514"/>
        <v>0</v>
      </c>
      <c r="Y255" s="48">
        <f t="shared" ca="1" si="514"/>
        <v>0</v>
      </c>
      <c r="Z255" s="48">
        <f t="shared" ca="1" si="514"/>
        <v>0</v>
      </c>
      <c r="AA255" s="48">
        <f t="shared" ca="1" si="514"/>
        <v>0</v>
      </c>
      <c r="AB255" s="48">
        <f t="shared" ca="1" si="514"/>
        <v>0</v>
      </c>
      <c r="AC255" s="48">
        <f t="shared" ca="1" si="514"/>
        <v>0</v>
      </c>
      <c r="AD255" s="48">
        <f t="shared" ca="1" si="514"/>
        <v>0</v>
      </c>
      <c r="AE255" s="48">
        <f t="shared" ca="1" si="514"/>
        <v>0</v>
      </c>
      <c r="AF255" s="48">
        <f t="shared" ca="1" si="514"/>
        <v>0</v>
      </c>
      <c r="AG255" s="48">
        <f t="shared" ca="1" si="514"/>
        <v>0</v>
      </c>
      <c r="AH255" s="48">
        <f t="shared" ca="1" si="514"/>
        <v>0</v>
      </c>
      <c r="AI255" s="48">
        <f t="shared" ca="1" si="514"/>
        <v>0</v>
      </c>
      <c r="AJ255" s="48">
        <f t="shared" ca="1" si="514"/>
        <v>0</v>
      </c>
      <c r="AK255" s="48">
        <f t="shared" ref="AK255:BD255" ca="1" si="515">MAX(0,AJ255-(IF(SamplesOrEstimateFlag = "Data", INDEX(Samples,RANDBETWEEN(1, TotalCount), 0), RANDBETWEEN(ThroughputLowEstimate,ThroughputHighEstimate))))</f>
        <v>0</v>
      </c>
      <c r="AL255" s="48">
        <f t="shared" ca="1" si="515"/>
        <v>0</v>
      </c>
      <c r="AM255" s="48">
        <f t="shared" ca="1" si="515"/>
        <v>0</v>
      </c>
      <c r="AN255" s="48">
        <f t="shared" ca="1" si="515"/>
        <v>0</v>
      </c>
      <c r="AO255" s="48">
        <f t="shared" ca="1" si="515"/>
        <v>0</v>
      </c>
      <c r="AP255" s="48">
        <f t="shared" ca="1" si="515"/>
        <v>0</v>
      </c>
      <c r="AQ255" s="48">
        <f t="shared" ca="1" si="515"/>
        <v>0</v>
      </c>
      <c r="AR255" s="48">
        <f t="shared" ca="1" si="515"/>
        <v>0</v>
      </c>
      <c r="AS255" s="48">
        <f t="shared" ca="1" si="515"/>
        <v>0</v>
      </c>
      <c r="AT255" s="48">
        <f t="shared" ca="1" si="515"/>
        <v>0</v>
      </c>
      <c r="AU255" s="48">
        <f t="shared" ca="1" si="515"/>
        <v>0</v>
      </c>
      <c r="AV255" s="48">
        <f t="shared" ca="1" si="515"/>
        <v>0</v>
      </c>
      <c r="AW255" s="48">
        <f t="shared" ca="1" si="515"/>
        <v>0</v>
      </c>
      <c r="AX255" s="48">
        <f t="shared" ca="1" si="515"/>
        <v>0</v>
      </c>
      <c r="AY255" s="48">
        <f t="shared" ca="1" si="515"/>
        <v>0</v>
      </c>
      <c r="AZ255" s="48">
        <f t="shared" ca="1" si="515"/>
        <v>0</v>
      </c>
      <c r="BA255" s="48">
        <f t="shared" ca="1" si="515"/>
        <v>0</v>
      </c>
      <c r="BB255" s="48">
        <f t="shared" ca="1" si="515"/>
        <v>0</v>
      </c>
      <c r="BC255" s="48">
        <f t="shared" ca="1" si="515"/>
        <v>0</v>
      </c>
      <c r="BD255" s="48">
        <f t="shared" ca="1" si="515"/>
        <v>0</v>
      </c>
    </row>
    <row r="256" spans="1:56" x14ac:dyDescent="0.25">
      <c r="A256">
        <v>254</v>
      </c>
      <c r="B256" s="69">
        <f t="shared" ca="1" si="395"/>
        <v>5</v>
      </c>
      <c r="C256" s="70">
        <f t="shared" ca="1" si="392"/>
        <v>42840</v>
      </c>
      <c r="D2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6" s="48">
        <f t="shared" ref="E256:AJ256" ca="1" si="516">MAX(0,D256-(IF(SamplesOrEstimateFlag = "Data", INDEX(Samples,RANDBETWEEN(1, TotalCount), 0), RANDBETWEEN(ThroughputLowEstimate,ThroughputHighEstimate))))</f>
        <v>9</v>
      </c>
      <c r="F256" s="48">
        <f t="shared" ca="1" si="516"/>
        <v>7</v>
      </c>
      <c r="G256" s="48">
        <f t="shared" ca="1" si="516"/>
        <v>5</v>
      </c>
      <c r="H256" s="48">
        <f t="shared" ca="1" si="516"/>
        <v>2</v>
      </c>
      <c r="I256" s="48">
        <f t="shared" ca="1" si="516"/>
        <v>0</v>
      </c>
      <c r="J256" s="48">
        <f t="shared" ca="1" si="516"/>
        <v>0</v>
      </c>
      <c r="K256" s="48">
        <f t="shared" ca="1" si="516"/>
        <v>0</v>
      </c>
      <c r="L256" s="48">
        <f t="shared" ca="1" si="516"/>
        <v>0</v>
      </c>
      <c r="M256" s="48">
        <f t="shared" ca="1" si="516"/>
        <v>0</v>
      </c>
      <c r="N256" s="48">
        <f t="shared" ca="1" si="516"/>
        <v>0</v>
      </c>
      <c r="O256" s="48">
        <f t="shared" ca="1" si="516"/>
        <v>0</v>
      </c>
      <c r="P256" s="48">
        <f t="shared" ca="1" si="516"/>
        <v>0</v>
      </c>
      <c r="Q256" s="48">
        <f t="shared" ca="1" si="516"/>
        <v>0</v>
      </c>
      <c r="R256" s="48">
        <f t="shared" ca="1" si="516"/>
        <v>0</v>
      </c>
      <c r="S256" s="48">
        <f t="shared" ca="1" si="516"/>
        <v>0</v>
      </c>
      <c r="T256" s="48">
        <f t="shared" ca="1" si="516"/>
        <v>0</v>
      </c>
      <c r="U256" s="48">
        <f t="shared" ca="1" si="516"/>
        <v>0</v>
      </c>
      <c r="V256" s="48">
        <f t="shared" ca="1" si="516"/>
        <v>0</v>
      </c>
      <c r="W256" s="48">
        <f t="shared" ca="1" si="516"/>
        <v>0</v>
      </c>
      <c r="X256" s="48">
        <f t="shared" ca="1" si="516"/>
        <v>0</v>
      </c>
      <c r="Y256" s="48">
        <f t="shared" ca="1" si="516"/>
        <v>0</v>
      </c>
      <c r="Z256" s="48">
        <f t="shared" ca="1" si="516"/>
        <v>0</v>
      </c>
      <c r="AA256" s="48">
        <f t="shared" ca="1" si="516"/>
        <v>0</v>
      </c>
      <c r="AB256" s="48">
        <f t="shared" ca="1" si="516"/>
        <v>0</v>
      </c>
      <c r="AC256" s="48">
        <f t="shared" ca="1" si="516"/>
        <v>0</v>
      </c>
      <c r="AD256" s="48">
        <f t="shared" ca="1" si="516"/>
        <v>0</v>
      </c>
      <c r="AE256" s="48">
        <f t="shared" ca="1" si="516"/>
        <v>0</v>
      </c>
      <c r="AF256" s="48">
        <f t="shared" ca="1" si="516"/>
        <v>0</v>
      </c>
      <c r="AG256" s="48">
        <f t="shared" ca="1" si="516"/>
        <v>0</v>
      </c>
      <c r="AH256" s="48">
        <f t="shared" ca="1" si="516"/>
        <v>0</v>
      </c>
      <c r="AI256" s="48">
        <f t="shared" ca="1" si="516"/>
        <v>0</v>
      </c>
      <c r="AJ256" s="48">
        <f t="shared" ca="1" si="516"/>
        <v>0</v>
      </c>
      <c r="AK256" s="48">
        <f t="shared" ref="AK256:BD256" ca="1" si="517">MAX(0,AJ256-(IF(SamplesOrEstimateFlag = "Data", INDEX(Samples,RANDBETWEEN(1, TotalCount), 0), RANDBETWEEN(ThroughputLowEstimate,ThroughputHighEstimate))))</f>
        <v>0</v>
      </c>
      <c r="AL256" s="48">
        <f t="shared" ca="1" si="517"/>
        <v>0</v>
      </c>
      <c r="AM256" s="48">
        <f t="shared" ca="1" si="517"/>
        <v>0</v>
      </c>
      <c r="AN256" s="48">
        <f t="shared" ca="1" si="517"/>
        <v>0</v>
      </c>
      <c r="AO256" s="48">
        <f t="shared" ca="1" si="517"/>
        <v>0</v>
      </c>
      <c r="AP256" s="48">
        <f t="shared" ca="1" si="517"/>
        <v>0</v>
      </c>
      <c r="AQ256" s="48">
        <f t="shared" ca="1" si="517"/>
        <v>0</v>
      </c>
      <c r="AR256" s="48">
        <f t="shared" ca="1" si="517"/>
        <v>0</v>
      </c>
      <c r="AS256" s="48">
        <f t="shared" ca="1" si="517"/>
        <v>0</v>
      </c>
      <c r="AT256" s="48">
        <f t="shared" ca="1" si="517"/>
        <v>0</v>
      </c>
      <c r="AU256" s="48">
        <f t="shared" ca="1" si="517"/>
        <v>0</v>
      </c>
      <c r="AV256" s="48">
        <f t="shared" ca="1" si="517"/>
        <v>0</v>
      </c>
      <c r="AW256" s="48">
        <f t="shared" ca="1" si="517"/>
        <v>0</v>
      </c>
      <c r="AX256" s="48">
        <f t="shared" ca="1" si="517"/>
        <v>0</v>
      </c>
      <c r="AY256" s="48">
        <f t="shared" ca="1" si="517"/>
        <v>0</v>
      </c>
      <c r="AZ256" s="48">
        <f t="shared" ca="1" si="517"/>
        <v>0</v>
      </c>
      <c r="BA256" s="48">
        <f t="shared" ca="1" si="517"/>
        <v>0</v>
      </c>
      <c r="BB256" s="48">
        <f t="shared" ca="1" si="517"/>
        <v>0</v>
      </c>
      <c r="BC256" s="48">
        <f t="shared" ca="1" si="517"/>
        <v>0</v>
      </c>
      <c r="BD256" s="48">
        <f t="shared" ca="1" si="517"/>
        <v>0</v>
      </c>
    </row>
    <row r="257" spans="1:56" x14ac:dyDescent="0.25">
      <c r="A257">
        <v>255</v>
      </c>
      <c r="B257" s="69">
        <f t="shared" ca="1" si="395"/>
        <v>7</v>
      </c>
      <c r="C257" s="70">
        <f t="shared" ca="1" si="392"/>
        <v>42854</v>
      </c>
      <c r="D2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57" s="48">
        <f t="shared" ref="E257:AJ257" ca="1" si="518">MAX(0,D257-(IF(SamplesOrEstimateFlag = "Data", INDEX(Samples,RANDBETWEEN(1, TotalCount), 0), RANDBETWEEN(ThroughputLowEstimate,ThroughputHighEstimate))))</f>
        <v>10</v>
      </c>
      <c r="F257" s="48">
        <f t="shared" ca="1" si="518"/>
        <v>8</v>
      </c>
      <c r="G257" s="48">
        <f t="shared" ca="1" si="518"/>
        <v>6</v>
      </c>
      <c r="H257" s="48">
        <f t="shared" ca="1" si="518"/>
        <v>6</v>
      </c>
      <c r="I257" s="48">
        <f t="shared" ca="1" si="518"/>
        <v>3</v>
      </c>
      <c r="J257" s="48">
        <f t="shared" ca="1" si="518"/>
        <v>1</v>
      </c>
      <c r="K257" s="48">
        <f t="shared" ca="1" si="518"/>
        <v>0</v>
      </c>
      <c r="L257" s="48">
        <f t="shared" ca="1" si="518"/>
        <v>0</v>
      </c>
      <c r="M257" s="48">
        <f t="shared" ca="1" si="518"/>
        <v>0</v>
      </c>
      <c r="N257" s="48">
        <f t="shared" ca="1" si="518"/>
        <v>0</v>
      </c>
      <c r="O257" s="48">
        <f t="shared" ca="1" si="518"/>
        <v>0</v>
      </c>
      <c r="P257" s="48">
        <f t="shared" ca="1" si="518"/>
        <v>0</v>
      </c>
      <c r="Q257" s="48">
        <f t="shared" ca="1" si="518"/>
        <v>0</v>
      </c>
      <c r="R257" s="48">
        <f t="shared" ca="1" si="518"/>
        <v>0</v>
      </c>
      <c r="S257" s="48">
        <f t="shared" ca="1" si="518"/>
        <v>0</v>
      </c>
      <c r="T257" s="48">
        <f t="shared" ca="1" si="518"/>
        <v>0</v>
      </c>
      <c r="U257" s="48">
        <f t="shared" ca="1" si="518"/>
        <v>0</v>
      </c>
      <c r="V257" s="48">
        <f t="shared" ca="1" si="518"/>
        <v>0</v>
      </c>
      <c r="W257" s="48">
        <f t="shared" ca="1" si="518"/>
        <v>0</v>
      </c>
      <c r="X257" s="48">
        <f t="shared" ca="1" si="518"/>
        <v>0</v>
      </c>
      <c r="Y257" s="48">
        <f t="shared" ca="1" si="518"/>
        <v>0</v>
      </c>
      <c r="Z257" s="48">
        <f t="shared" ca="1" si="518"/>
        <v>0</v>
      </c>
      <c r="AA257" s="48">
        <f t="shared" ca="1" si="518"/>
        <v>0</v>
      </c>
      <c r="AB257" s="48">
        <f t="shared" ca="1" si="518"/>
        <v>0</v>
      </c>
      <c r="AC257" s="48">
        <f t="shared" ca="1" si="518"/>
        <v>0</v>
      </c>
      <c r="AD257" s="48">
        <f t="shared" ca="1" si="518"/>
        <v>0</v>
      </c>
      <c r="AE257" s="48">
        <f t="shared" ca="1" si="518"/>
        <v>0</v>
      </c>
      <c r="AF257" s="48">
        <f t="shared" ca="1" si="518"/>
        <v>0</v>
      </c>
      <c r="AG257" s="48">
        <f t="shared" ca="1" si="518"/>
        <v>0</v>
      </c>
      <c r="AH257" s="48">
        <f t="shared" ca="1" si="518"/>
        <v>0</v>
      </c>
      <c r="AI257" s="48">
        <f t="shared" ca="1" si="518"/>
        <v>0</v>
      </c>
      <c r="AJ257" s="48">
        <f t="shared" ca="1" si="518"/>
        <v>0</v>
      </c>
      <c r="AK257" s="48">
        <f t="shared" ref="AK257:BD257" ca="1" si="519">MAX(0,AJ257-(IF(SamplesOrEstimateFlag = "Data", INDEX(Samples,RANDBETWEEN(1, TotalCount), 0), RANDBETWEEN(ThroughputLowEstimate,ThroughputHighEstimate))))</f>
        <v>0</v>
      </c>
      <c r="AL257" s="48">
        <f t="shared" ca="1" si="519"/>
        <v>0</v>
      </c>
      <c r="AM257" s="48">
        <f t="shared" ca="1" si="519"/>
        <v>0</v>
      </c>
      <c r="AN257" s="48">
        <f t="shared" ca="1" si="519"/>
        <v>0</v>
      </c>
      <c r="AO257" s="48">
        <f t="shared" ca="1" si="519"/>
        <v>0</v>
      </c>
      <c r="AP257" s="48">
        <f t="shared" ca="1" si="519"/>
        <v>0</v>
      </c>
      <c r="AQ257" s="48">
        <f t="shared" ca="1" si="519"/>
        <v>0</v>
      </c>
      <c r="AR257" s="48">
        <f t="shared" ca="1" si="519"/>
        <v>0</v>
      </c>
      <c r="AS257" s="48">
        <f t="shared" ca="1" si="519"/>
        <v>0</v>
      </c>
      <c r="AT257" s="48">
        <f t="shared" ca="1" si="519"/>
        <v>0</v>
      </c>
      <c r="AU257" s="48">
        <f t="shared" ca="1" si="519"/>
        <v>0</v>
      </c>
      <c r="AV257" s="48">
        <f t="shared" ca="1" si="519"/>
        <v>0</v>
      </c>
      <c r="AW257" s="48">
        <f t="shared" ca="1" si="519"/>
        <v>0</v>
      </c>
      <c r="AX257" s="48">
        <f t="shared" ca="1" si="519"/>
        <v>0</v>
      </c>
      <c r="AY257" s="48">
        <f t="shared" ca="1" si="519"/>
        <v>0</v>
      </c>
      <c r="AZ257" s="48">
        <f t="shared" ca="1" si="519"/>
        <v>0</v>
      </c>
      <c r="BA257" s="48">
        <f t="shared" ca="1" si="519"/>
        <v>0</v>
      </c>
      <c r="BB257" s="48">
        <f t="shared" ca="1" si="519"/>
        <v>0</v>
      </c>
      <c r="BC257" s="48">
        <f t="shared" ca="1" si="519"/>
        <v>0</v>
      </c>
      <c r="BD257" s="48">
        <f t="shared" ca="1" si="519"/>
        <v>0</v>
      </c>
    </row>
    <row r="258" spans="1:56" x14ac:dyDescent="0.25">
      <c r="A258">
        <v>256</v>
      </c>
      <c r="B258" s="69">
        <f t="shared" ca="1" si="395"/>
        <v>7</v>
      </c>
      <c r="C258" s="70">
        <f t="shared" ca="1" si="392"/>
        <v>42854</v>
      </c>
      <c r="D2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8" s="48">
        <f t="shared" ref="E258:AJ258" ca="1" si="520">MAX(0,D258-(IF(SamplesOrEstimateFlag = "Data", INDEX(Samples,RANDBETWEEN(1, TotalCount), 0), RANDBETWEEN(ThroughputLowEstimate,ThroughputHighEstimate))))</f>
        <v>11</v>
      </c>
      <c r="F258" s="48">
        <f t="shared" ca="1" si="520"/>
        <v>8</v>
      </c>
      <c r="G258" s="48">
        <f t="shared" ca="1" si="520"/>
        <v>5</v>
      </c>
      <c r="H258" s="48">
        <f t="shared" ca="1" si="520"/>
        <v>5</v>
      </c>
      <c r="I258" s="48">
        <f t="shared" ca="1" si="520"/>
        <v>3</v>
      </c>
      <c r="J258" s="48">
        <f t="shared" ca="1" si="520"/>
        <v>1</v>
      </c>
      <c r="K258" s="48">
        <f t="shared" ca="1" si="520"/>
        <v>0</v>
      </c>
      <c r="L258" s="48">
        <f t="shared" ca="1" si="520"/>
        <v>0</v>
      </c>
      <c r="M258" s="48">
        <f t="shared" ca="1" si="520"/>
        <v>0</v>
      </c>
      <c r="N258" s="48">
        <f t="shared" ca="1" si="520"/>
        <v>0</v>
      </c>
      <c r="O258" s="48">
        <f t="shared" ca="1" si="520"/>
        <v>0</v>
      </c>
      <c r="P258" s="48">
        <f t="shared" ca="1" si="520"/>
        <v>0</v>
      </c>
      <c r="Q258" s="48">
        <f t="shared" ca="1" si="520"/>
        <v>0</v>
      </c>
      <c r="R258" s="48">
        <f t="shared" ca="1" si="520"/>
        <v>0</v>
      </c>
      <c r="S258" s="48">
        <f t="shared" ca="1" si="520"/>
        <v>0</v>
      </c>
      <c r="T258" s="48">
        <f t="shared" ca="1" si="520"/>
        <v>0</v>
      </c>
      <c r="U258" s="48">
        <f t="shared" ca="1" si="520"/>
        <v>0</v>
      </c>
      <c r="V258" s="48">
        <f t="shared" ca="1" si="520"/>
        <v>0</v>
      </c>
      <c r="W258" s="48">
        <f t="shared" ca="1" si="520"/>
        <v>0</v>
      </c>
      <c r="X258" s="48">
        <f t="shared" ca="1" si="520"/>
        <v>0</v>
      </c>
      <c r="Y258" s="48">
        <f t="shared" ca="1" si="520"/>
        <v>0</v>
      </c>
      <c r="Z258" s="48">
        <f t="shared" ca="1" si="520"/>
        <v>0</v>
      </c>
      <c r="AA258" s="48">
        <f t="shared" ca="1" si="520"/>
        <v>0</v>
      </c>
      <c r="AB258" s="48">
        <f t="shared" ca="1" si="520"/>
        <v>0</v>
      </c>
      <c r="AC258" s="48">
        <f t="shared" ca="1" si="520"/>
        <v>0</v>
      </c>
      <c r="AD258" s="48">
        <f t="shared" ca="1" si="520"/>
        <v>0</v>
      </c>
      <c r="AE258" s="48">
        <f t="shared" ca="1" si="520"/>
        <v>0</v>
      </c>
      <c r="AF258" s="48">
        <f t="shared" ca="1" si="520"/>
        <v>0</v>
      </c>
      <c r="AG258" s="48">
        <f t="shared" ca="1" si="520"/>
        <v>0</v>
      </c>
      <c r="AH258" s="48">
        <f t="shared" ca="1" si="520"/>
        <v>0</v>
      </c>
      <c r="AI258" s="48">
        <f t="shared" ca="1" si="520"/>
        <v>0</v>
      </c>
      <c r="AJ258" s="48">
        <f t="shared" ca="1" si="520"/>
        <v>0</v>
      </c>
      <c r="AK258" s="48">
        <f t="shared" ref="AK258:BD258" ca="1" si="521">MAX(0,AJ258-(IF(SamplesOrEstimateFlag = "Data", INDEX(Samples,RANDBETWEEN(1, TotalCount), 0), RANDBETWEEN(ThroughputLowEstimate,ThroughputHighEstimate))))</f>
        <v>0</v>
      </c>
      <c r="AL258" s="48">
        <f t="shared" ca="1" si="521"/>
        <v>0</v>
      </c>
      <c r="AM258" s="48">
        <f t="shared" ca="1" si="521"/>
        <v>0</v>
      </c>
      <c r="AN258" s="48">
        <f t="shared" ca="1" si="521"/>
        <v>0</v>
      </c>
      <c r="AO258" s="48">
        <f t="shared" ca="1" si="521"/>
        <v>0</v>
      </c>
      <c r="AP258" s="48">
        <f t="shared" ca="1" si="521"/>
        <v>0</v>
      </c>
      <c r="AQ258" s="48">
        <f t="shared" ca="1" si="521"/>
        <v>0</v>
      </c>
      <c r="AR258" s="48">
        <f t="shared" ca="1" si="521"/>
        <v>0</v>
      </c>
      <c r="AS258" s="48">
        <f t="shared" ca="1" si="521"/>
        <v>0</v>
      </c>
      <c r="AT258" s="48">
        <f t="shared" ca="1" si="521"/>
        <v>0</v>
      </c>
      <c r="AU258" s="48">
        <f t="shared" ca="1" si="521"/>
        <v>0</v>
      </c>
      <c r="AV258" s="48">
        <f t="shared" ca="1" si="521"/>
        <v>0</v>
      </c>
      <c r="AW258" s="48">
        <f t="shared" ca="1" si="521"/>
        <v>0</v>
      </c>
      <c r="AX258" s="48">
        <f t="shared" ca="1" si="521"/>
        <v>0</v>
      </c>
      <c r="AY258" s="48">
        <f t="shared" ca="1" si="521"/>
        <v>0</v>
      </c>
      <c r="AZ258" s="48">
        <f t="shared" ca="1" si="521"/>
        <v>0</v>
      </c>
      <c r="BA258" s="48">
        <f t="shared" ca="1" si="521"/>
        <v>0</v>
      </c>
      <c r="BB258" s="48">
        <f t="shared" ca="1" si="521"/>
        <v>0</v>
      </c>
      <c r="BC258" s="48">
        <f t="shared" ca="1" si="521"/>
        <v>0</v>
      </c>
      <c r="BD258" s="48">
        <f t="shared" ca="1" si="521"/>
        <v>0</v>
      </c>
    </row>
    <row r="259" spans="1:56" x14ac:dyDescent="0.25">
      <c r="A259">
        <v>257</v>
      </c>
      <c r="B259" s="69">
        <f t="shared" ca="1" si="395"/>
        <v>6</v>
      </c>
      <c r="C259" s="70">
        <f t="shared" ref="C259:C322" ca="1" si="522">INDEX(D$2:BD$2,1,B259+1)</f>
        <v>42847</v>
      </c>
      <c r="D2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59" s="48">
        <f t="shared" ref="E259:AJ259" ca="1" si="523">MAX(0,D259-(IF(SamplesOrEstimateFlag = "Data", INDEX(Samples,RANDBETWEEN(1, TotalCount), 0), RANDBETWEEN(ThroughputLowEstimate,ThroughputHighEstimate))))</f>
        <v>11</v>
      </c>
      <c r="F259" s="48">
        <f t="shared" ca="1" si="523"/>
        <v>8</v>
      </c>
      <c r="G259" s="48">
        <f t="shared" ca="1" si="523"/>
        <v>5</v>
      </c>
      <c r="H259" s="48">
        <f t="shared" ca="1" si="523"/>
        <v>3</v>
      </c>
      <c r="I259" s="48">
        <f t="shared" ca="1" si="523"/>
        <v>3</v>
      </c>
      <c r="J259" s="48">
        <f t="shared" ca="1" si="523"/>
        <v>0</v>
      </c>
      <c r="K259" s="48">
        <f t="shared" ca="1" si="523"/>
        <v>0</v>
      </c>
      <c r="L259" s="48">
        <f t="shared" ca="1" si="523"/>
        <v>0</v>
      </c>
      <c r="M259" s="48">
        <f t="shared" ca="1" si="523"/>
        <v>0</v>
      </c>
      <c r="N259" s="48">
        <f t="shared" ca="1" si="523"/>
        <v>0</v>
      </c>
      <c r="O259" s="48">
        <f t="shared" ca="1" si="523"/>
        <v>0</v>
      </c>
      <c r="P259" s="48">
        <f t="shared" ca="1" si="523"/>
        <v>0</v>
      </c>
      <c r="Q259" s="48">
        <f t="shared" ca="1" si="523"/>
        <v>0</v>
      </c>
      <c r="R259" s="48">
        <f t="shared" ca="1" si="523"/>
        <v>0</v>
      </c>
      <c r="S259" s="48">
        <f t="shared" ca="1" si="523"/>
        <v>0</v>
      </c>
      <c r="T259" s="48">
        <f t="shared" ca="1" si="523"/>
        <v>0</v>
      </c>
      <c r="U259" s="48">
        <f t="shared" ca="1" si="523"/>
        <v>0</v>
      </c>
      <c r="V259" s="48">
        <f t="shared" ca="1" si="523"/>
        <v>0</v>
      </c>
      <c r="W259" s="48">
        <f t="shared" ca="1" si="523"/>
        <v>0</v>
      </c>
      <c r="X259" s="48">
        <f t="shared" ca="1" si="523"/>
        <v>0</v>
      </c>
      <c r="Y259" s="48">
        <f t="shared" ca="1" si="523"/>
        <v>0</v>
      </c>
      <c r="Z259" s="48">
        <f t="shared" ca="1" si="523"/>
        <v>0</v>
      </c>
      <c r="AA259" s="48">
        <f t="shared" ca="1" si="523"/>
        <v>0</v>
      </c>
      <c r="AB259" s="48">
        <f t="shared" ca="1" si="523"/>
        <v>0</v>
      </c>
      <c r="AC259" s="48">
        <f t="shared" ca="1" si="523"/>
        <v>0</v>
      </c>
      <c r="AD259" s="48">
        <f t="shared" ca="1" si="523"/>
        <v>0</v>
      </c>
      <c r="AE259" s="48">
        <f t="shared" ca="1" si="523"/>
        <v>0</v>
      </c>
      <c r="AF259" s="48">
        <f t="shared" ca="1" si="523"/>
        <v>0</v>
      </c>
      <c r="AG259" s="48">
        <f t="shared" ca="1" si="523"/>
        <v>0</v>
      </c>
      <c r="AH259" s="48">
        <f t="shared" ca="1" si="523"/>
        <v>0</v>
      </c>
      <c r="AI259" s="48">
        <f t="shared" ca="1" si="523"/>
        <v>0</v>
      </c>
      <c r="AJ259" s="48">
        <f t="shared" ca="1" si="523"/>
        <v>0</v>
      </c>
      <c r="AK259" s="48">
        <f t="shared" ref="AK259:BD259" ca="1" si="524">MAX(0,AJ259-(IF(SamplesOrEstimateFlag = "Data", INDEX(Samples,RANDBETWEEN(1, TotalCount), 0), RANDBETWEEN(ThroughputLowEstimate,ThroughputHighEstimate))))</f>
        <v>0</v>
      </c>
      <c r="AL259" s="48">
        <f t="shared" ca="1" si="524"/>
        <v>0</v>
      </c>
      <c r="AM259" s="48">
        <f t="shared" ca="1" si="524"/>
        <v>0</v>
      </c>
      <c r="AN259" s="48">
        <f t="shared" ca="1" si="524"/>
        <v>0</v>
      </c>
      <c r="AO259" s="48">
        <f t="shared" ca="1" si="524"/>
        <v>0</v>
      </c>
      <c r="AP259" s="48">
        <f t="shared" ca="1" si="524"/>
        <v>0</v>
      </c>
      <c r="AQ259" s="48">
        <f t="shared" ca="1" si="524"/>
        <v>0</v>
      </c>
      <c r="AR259" s="48">
        <f t="shared" ca="1" si="524"/>
        <v>0</v>
      </c>
      <c r="AS259" s="48">
        <f t="shared" ca="1" si="524"/>
        <v>0</v>
      </c>
      <c r="AT259" s="48">
        <f t="shared" ca="1" si="524"/>
        <v>0</v>
      </c>
      <c r="AU259" s="48">
        <f t="shared" ca="1" si="524"/>
        <v>0</v>
      </c>
      <c r="AV259" s="48">
        <f t="shared" ca="1" si="524"/>
        <v>0</v>
      </c>
      <c r="AW259" s="48">
        <f t="shared" ca="1" si="524"/>
        <v>0</v>
      </c>
      <c r="AX259" s="48">
        <f t="shared" ca="1" si="524"/>
        <v>0</v>
      </c>
      <c r="AY259" s="48">
        <f t="shared" ca="1" si="524"/>
        <v>0</v>
      </c>
      <c r="AZ259" s="48">
        <f t="shared" ca="1" si="524"/>
        <v>0</v>
      </c>
      <c r="BA259" s="48">
        <f t="shared" ca="1" si="524"/>
        <v>0</v>
      </c>
      <c r="BB259" s="48">
        <f t="shared" ca="1" si="524"/>
        <v>0</v>
      </c>
      <c r="BC259" s="48">
        <f t="shared" ca="1" si="524"/>
        <v>0</v>
      </c>
      <c r="BD259" s="48">
        <f t="shared" ca="1" si="524"/>
        <v>0</v>
      </c>
    </row>
    <row r="260" spans="1:56" x14ac:dyDescent="0.25">
      <c r="A260">
        <v>258</v>
      </c>
      <c r="B260" s="69">
        <f t="shared" ref="B260:B323" ca="1" si="525">MATCH(0,D260:BD260,0)-1</f>
        <v>6</v>
      </c>
      <c r="C260" s="70">
        <f t="shared" ca="1" si="522"/>
        <v>42847</v>
      </c>
      <c r="D2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60" s="48">
        <f t="shared" ref="E260:AJ260" ca="1" si="526">MAX(0,D260-(IF(SamplesOrEstimateFlag = "Data", INDEX(Samples,RANDBETWEEN(1, TotalCount), 0), RANDBETWEEN(ThroughputLowEstimate,ThroughputHighEstimate))))</f>
        <v>10</v>
      </c>
      <c r="F260" s="48">
        <f t="shared" ca="1" si="526"/>
        <v>7</v>
      </c>
      <c r="G260" s="48">
        <f t="shared" ca="1" si="526"/>
        <v>4</v>
      </c>
      <c r="H260" s="48">
        <f t="shared" ca="1" si="526"/>
        <v>4</v>
      </c>
      <c r="I260" s="48">
        <f t="shared" ca="1" si="526"/>
        <v>1</v>
      </c>
      <c r="J260" s="48">
        <f t="shared" ca="1" si="526"/>
        <v>0</v>
      </c>
      <c r="K260" s="48">
        <f t="shared" ca="1" si="526"/>
        <v>0</v>
      </c>
      <c r="L260" s="48">
        <f t="shared" ca="1" si="526"/>
        <v>0</v>
      </c>
      <c r="M260" s="48">
        <f t="shared" ca="1" si="526"/>
        <v>0</v>
      </c>
      <c r="N260" s="48">
        <f t="shared" ca="1" si="526"/>
        <v>0</v>
      </c>
      <c r="O260" s="48">
        <f t="shared" ca="1" si="526"/>
        <v>0</v>
      </c>
      <c r="P260" s="48">
        <f t="shared" ca="1" si="526"/>
        <v>0</v>
      </c>
      <c r="Q260" s="48">
        <f t="shared" ca="1" si="526"/>
        <v>0</v>
      </c>
      <c r="R260" s="48">
        <f t="shared" ca="1" si="526"/>
        <v>0</v>
      </c>
      <c r="S260" s="48">
        <f t="shared" ca="1" si="526"/>
        <v>0</v>
      </c>
      <c r="T260" s="48">
        <f t="shared" ca="1" si="526"/>
        <v>0</v>
      </c>
      <c r="U260" s="48">
        <f t="shared" ca="1" si="526"/>
        <v>0</v>
      </c>
      <c r="V260" s="48">
        <f t="shared" ca="1" si="526"/>
        <v>0</v>
      </c>
      <c r="W260" s="48">
        <f t="shared" ca="1" si="526"/>
        <v>0</v>
      </c>
      <c r="X260" s="48">
        <f t="shared" ca="1" si="526"/>
        <v>0</v>
      </c>
      <c r="Y260" s="48">
        <f t="shared" ca="1" si="526"/>
        <v>0</v>
      </c>
      <c r="Z260" s="48">
        <f t="shared" ca="1" si="526"/>
        <v>0</v>
      </c>
      <c r="AA260" s="48">
        <f t="shared" ca="1" si="526"/>
        <v>0</v>
      </c>
      <c r="AB260" s="48">
        <f t="shared" ca="1" si="526"/>
        <v>0</v>
      </c>
      <c r="AC260" s="48">
        <f t="shared" ca="1" si="526"/>
        <v>0</v>
      </c>
      <c r="AD260" s="48">
        <f t="shared" ca="1" si="526"/>
        <v>0</v>
      </c>
      <c r="AE260" s="48">
        <f t="shared" ca="1" si="526"/>
        <v>0</v>
      </c>
      <c r="AF260" s="48">
        <f t="shared" ca="1" si="526"/>
        <v>0</v>
      </c>
      <c r="AG260" s="48">
        <f t="shared" ca="1" si="526"/>
        <v>0</v>
      </c>
      <c r="AH260" s="48">
        <f t="shared" ca="1" si="526"/>
        <v>0</v>
      </c>
      <c r="AI260" s="48">
        <f t="shared" ca="1" si="526"/>
        <v>0</v>
      </c>
      <c r="AJ260" s="48">
        <f t="shared" ca="1" si="526"/>
        <v>0</v>
      </c>
      <c r="AK260" s="48">
        <f t="shared" ref="AK260:BD260" ca="1" si="527">MAX(0,AJ260-(IF(SamplesOrEstimateFlag = "Data", INDEX(Samples,RANDBETWEEN(1, TotalCount), 0), RANDBETWEEN(ThroughputLowEstimate,ThroughputHighEstimate))))</f>
        <v>0</v>
      </c>
      <c r="AL260" s="48">
        <f t="shared" ca="1" si="527"/>
        <v>0</v>
      </c>
      <c r="AM260" s="48">
        <f t="shared" ca="1" si="527"/>
        <v>0</v>
      </c>
      <c r="AN260" s="48">
        <f t="shared" ca="1" si="527"/>
        <v>0</v>
      </c>
      <c r="AO260" s="48">
        <f t="shared" ca="1" si="527"/>
        <v>0</v>
      </c>
      <c r="AP260" s="48">
        <f t="shared" ca="1" si="527"/>
        <v>0</v>
      </c>
      <c r="AQ260" s="48">
        <f t="shared" ca="1" si="527"/>
        <v>0</v>
      </c>
      <c r="AR260" s="48">
        <f t="shared" ca="1" si="527"/>
        <v>0</v>
      </c>
      <c r="AS260" s="48">
        <f t="shared" ca="1" si="527"/>
        <v>0</v>
      </c>
      <c r="AT260" s="48">
        <f t="shared" ca="1" si="527"/>
        <v>0</v>
      </c>
      <c r="AU260" s="48">
        <f t="shared" ca="1" si="527"/>
        <v>0</v>
      </c>
      <c r="AV260" s="48">
        <f t="shared" ca="1" si="527"/>
        <v>0</v>
      </c>
      <c r="AW260" s="48">
        <f t="shared" ca="1" si="527"/>
        <v>0</v>
      </c>
      <c r="AX260" s="48">
        <f t="shared" ca="1" si="527"/>
        <v>0</v>
      </c>
      <c r="AY260" s="48">
        <f t="shared" ca="1" si="527"/>
        <v>0</v>
      </c>
      <c r="AZ260" s="48">
        <f t="shared" ca="1" si="527"/>
        <v>0</v>
      </c>
      <c r="BA260" s="48">
        <f t="shared" ca="1" si="527"/>
        <v>0</v>
      </c>
      <c r="BB260" s="48">
        <f t="shared" ca="1" si="527"/>
        <v>0</v>
      </c>
      <c r="BC260" s="48">
        <f t="shared" ca="1" si="527"/>
        <v>0</v>
      </c>
      <c r="BD260" s="48">
        <f t="shared" ca="1" si="527"/>
        <v>0</v>
      </c>
    </row>
    <row r="261" spans="1:56" x14ac:dyDescent="0.25">
      <c r="A261">
        <v>259</v>
      </c>
      <c r="B261" s="69">
        <f t="shared" ca="1" si="525"/>
        <v>7</v>
      </c>
      <c r="C261" s="70">
        <f t="shared" ca="1" si="522"/>
        <v>42854</v>
      </c>
      <c r="D2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61" s="48">
        <f t="shared" ref="E261:AJ261" ca="1" si="528">MAX(0,D261-(IF(SamplesOrEstimateFlag = "Data", INDEX(Samples,RANDBETWEEN(1, TotalCount), 0), RANDBETWEEN(ThroughputLowEstimate,ThroughputHighEstimate))))</f>
        <v>9</v>
      </c>
      <c r="F261" s="48">
        <f t="shared" ca="1" si="528"/>
        <v>9</v>
      </c>
      <c r="G261" s="48">
        <f t="shared" ca="1" si="528"/>
        <v>6</v>
      </c>
      <c r="H261" s="48">
        <f t="shared" ca="1" si="528"/>
        <v>4</v>
      </c>
      <c r="I261" s="48">
        <f t="shared" ca="1" si="528"/>
        <v>4</v>
      </c>
      <c r="J261" s="48">
        <f t="shared" ca="1" si="528"/>
        <v>2</v>
      </c>
      <c r="K261" s="48">
        <f t="shared" ca="1" si="528"/>
        <v>0</v>
      </c>
      <c r="L261" s="48">
        <f t="shared" ca="1" si="528"/>
        <v>0</v>
      </c>
      <c r="M261" s="48">
        <f t="shared" ca="1" si="528"/>
        <v>0</v>
      </c>
      <c r="N261" s="48">
        <f t="shared" ca="1" si="528"/>
        <v>0</v>
      </c>
      <c r="O261" s="48">
        <f t="shared" ca="1" si="528"/>
        <v>0</v>
      </c>
      <c r="P261" s="48">
        <f t="shared" ca="1" si="528"/>
        <v>0</v>
      </c>
      <c r="Q261" s="48">
        <f t="shared" ca="1" si="528"/>
        <v>0</v>
      </c>
      <c r="R261" s="48">
        <f t="shared" ca="1" si="528"/>
        <v>0</v>
      </c>
      <c r="S261" s="48">
        <f t="shared" ca="1" si="528"/>
        <v>0</v>
      </c>
      <c r="T261" s="48">
        <f t="shared" ca="1" si="528"/>
        <v>0</v>
      </c>
      <c r="U261" s="48">
        <f t="shared" ca="1" si="528"/>
        <v>0</v>
      </c>
      <c r="V261" s="48">
        <f t="shared" ca="1" si="528"/>
        <v>0</v>
      </c>
      <c r="W261" s="48">
        <f t="shared" ca="1" si="528"/>
        <v>0</v>
      </c>
      <c r="X261" s="48">
        <f t="shared" ca="1" si="528"/>
        <v>0</v>
      </c>
      <c r="Y261" s="48">
        <f t="shared" ca="1" si="528"/>
        <v>0</v>
      </c>
      <c r="Z261" s="48">
        <f t="shared" ca="1" si="528"/>
        <v>0</v>
      </c>
      <c r="AA261" s="48">
        <f t="shared" ca="1" si="528"/>
        <v>0</v>
      </c>
      <c r="AB261" s="48">
        <f t="shared" ca="1" si="528"/>
        <v>0</v>
      </c>
      <c r="AC261" s="48">
        <f t="shared" ca="1" si="528"/>
        <v>0</v>
      </c>
      <c r="AD261" s="48">
        <f t="shared" ca="1" si="528"/>
        <v>0</v>
      </c>
      <c r="AE261" s="48">
        <f t="shared" ca="1" si="528"/>
        <v>0</v>
      </c>
      <c r="AF261" s="48">
        <f t="shared" ca="1" si="528"/>
        <v>0</v>
      </c>
      <c r="AG261" s="48">
        <f t="shared" ca="1" si="528"/>
        <v>0</v>
      </c>
      <c r="AH261" s="48">
        <f t="shared" ca="1" si="528"/>
        <v>0</v>
      </c>
      <c r="AI261" s="48">
        <f t="shared" ca="1" si="528"/>
        <v>0</v>
      </c>
      <c r="AJ261" s="48">
        <f t="shared" ca="1" si="528"/>
        <v>0</v>
      </c>
      <c r="AK261" s="48">
        <f t="shared" ref="AK261:BD261" ca="1" si="529">MAX(0,AJ261-(IF(SamplesOrEstimateFlag = "Data", INDEX(Samples,RANDBETWEEN(1, TotalCount), 0), RANDBETWEEN(ThroughputLowEstimate,ThroughputHighEstimate))))</f>
        <v>0</v>
      </c>
      <c r="AL261" s="48">
        <f t="shared" ca="1" si="529"/>
        <v>0</v>
      </c>
      <c r="AM261" s="48">
        <f t="shared" ca="1" si="529"/>
        <v>0</v>
      </c>
      <c r="AN261" s="48">
        <f t="shared" ca="1" si="529"/>
        <v>0</v>
      </c>
      <c r="AO261" s="48">
        <f t="shared" ca="1" si="529"/>
        <v>0</v>
      </c>
      <c r="AP261" s="48">
        <f t="shared" ca="1" si="529"/>
        <v>0</v>
      </c>
      <c r="AQ261" s="48">
        <f t="shared" ca="1" si="529"/>
        <v>0</v>
      </c>
      <c r="AR261" s="48">
        <f t="shared" ca="1" si="529"/>
        <v>0</v>
      </c>
      <c r="AS261" s="48">
        <f t="shared" ca="1" si="529"/>
        <v>0</v>
      </c>
      <c r="AT261" s="48">
        <f t="shared" ca="1" si="529"/>
        <v>0</v>
      </c>
      <c r="AU261" s="48">
        <f t="shared" ca="1" si="529"/>
        <v>0</v>
      </c>
      <c r="AV261" s="48">
        <f t="shared" ca="1" si="529"/>
        <v>0</v>
      </c>
      <c r="AW261" s="48">
        <f t="shared" ca="1" si="529"/>
        <v>0</v>
      </c>
      <c r="AX261" s="48">
        <f t="shared" ca="1" si="529"/>
        <v>0</v>
      </c>
      <c r="AY261" s="48">
        <f t="shared" ca="1" si="529"/>
        <v>0</v>
      </c>
      <c r="AZ261" s="48">
        <f t="shared" ca="1" si="529"/>
        <v>0</v>
      </c>
      <c r="BA261" s="48">
        <f t="shared" ca="1" si="529"/>
        <v>0</v>
      </c>
      <c r="BB261" s="48">
        <f t="shared" ca="1" si="529"/>
        <v>0</v>
      </c>
      <c r="BC261" s="48">
        <f t="shared" ca="1" si="529"/>
        <v>0</v>
      </c>
      <c r="BD261" s="48">
        <f t="shared" ca="1" si="529"/>
        <v>0</v>
      </c>
    </row>
    <row r="262" spans="1:56" x14ac:dyDescent="0.25">
      <c r="A262">
        <v>260</v>
      </c>
      <c r="B262" s="69">
        <f t="shared" ca="1" si="525"/>
        <v>5</v>
      </c>
      <c r="C262" s="70">
        <f t="shared" ca="1" si="522"/>
        <v>42840</v>
      </c>
      <c r="D2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2" s="48">
        <f t="shared" ref="E262:AJ262" ca="1" si="530">MAX(0,D262-(IF(SamplesOrEstimateFlag = "Data", INDEX(Samples,RANDBETWEEN(1, TotalCount), 0), RANDBETWEEN(ThroughputLowEstimate,ThroughputHighEstimate))))</f>
        <v>8</v>
      </c>
      <c r="F262" s="48">
        <f t="shared" ca="1" si="530"/>
        <v>6</v>
      </c>
      <c r="G262" s="48">
        <f t="shared" ca="1" si="530"/>
        <v>4</v>
      </c>
      <c r="H262" s="48">
        <f t="shared" ca="1" si="530"/>
        <v>2</v>
      </c>
      <c r="I262" s="48">
        <f t="shared" ca="1" si="530"/>
        <v>0</v>
      </c>
      <c r="J262" s="48">
        <f t="shared" ca="1" si="530"/>
        <v>0</v>
      </c>
      <c r="K262" s="48">
        <f t="shared" ca="1" si="530"/>
        <v>0</v>
      </c>
      <c r="L262" s="48">
        <f t="shared" ca="1" si="530"/>
        <v>0</v>
      </c>
      <c r="M262" s="48">
        <f t="shared" ca="1" si="530"/>
        <v>0</v>
      </c>
      <c r="N262" s="48">
        <f t="shared" ca="1" si="530"/>
        <v>0</v>
      </c>
      <c r="O262" s="48">
        <f t="shared" ca="1" si="530"/>
        <v>0</v>
      </c>
      <c r="P262" s="48">
        <f t="shared" ca="1" si="530"/>
        <v>0</v>
      </c>
      <c r="Q262" s="48">
        <f t="shared" ca="1" si="530"/>
        <v>0</v>
      </c>
      <c r="R262" s="48">
        <f t="shared" ca="1" si="530"/>
        <v>0</v>
      </c>
      <c r="S262" s="48">
        <f t="shared" ca="1" si="530"/>
        <v>0</v>
      </c>
      <c r="T262" s="48">
        <f t="shared" ca="1" si="530"/>
        <v>0</v>
      </c>
      <c r="U262" s="48">
        <f t="shared" ca="1" si="530"/>
        <v>0</v>
      </c>
      <c r="V262" s="48">
        <f t="shared" ca="1" si="530"/>
        <v>0</v>
      </c>
      <c r="W262" s="48">
        <f t="shared" ca="1" si="530"/>
        <v>0</v>
      </c>
      <c r="X262" s="48">
        <f t="shared" ca="1" si="530"/>
        <v>0</v>
      </c>
      <c r="Y262" s="48">
        <f t="shared" ca="1" si="530"/>
        <v>0</v>
      </c>
      <c r="Z262" s="48">
        <f t="shared" ca="1" si="530"/>
        <v>0</v>
      </c>
      <c r="AA262" s="48">
        <f t="shared" ca="1" si="530"/>
        <v>0</v>
      </c>
      <c r="AB262" s="48">
        <f t="shared" ca="1" si="530"/>
        <v>0</v>
      </c>
      <c r="AC262" s="48">
        <f t="shared" ca="1" si="530"/>
        <v>0</v>
      </c>
      <c r="AD262" s="48">
        <f t="shared" ca="1" si="530"/>
        <v>0</v>
      </c>
      <c r="AE262" s="48">
        <f t="shared" ca="1" si="530"/>
        <v>0</v>
      </c>
      <c r="AF262" s="48">
        <f t="shared" ca="1" si="530"/>
        <v>0</v>
      </c>
      <c r="AG262" s="48">
        <f t="shared" ca="1" si="530"/>
        <v>0</v>
      </c>
      <c r="AH262" s="48">
        <f t="shared" ca="1" si="530"/>
        <v>0</v>
      </c>
      <c r="AI262" s="48">
        <f t="shared" ca="1" si="530"/>
        <v>0</v>
      </c>
      <c r="AJ262" s="48">
        <f t="shared" ca="1" si="530"/>
        <v>0</v>
      </c>
      <c r="AK262" s="48">
        <f t="shared" ref="AK262:BD262" ca="1" si="531">MAX(0,AJ262-(IF(SamplesOrEstimateFlag = "Data", INDEX(Samples,RANDBETWEEN(1, TotalCount), 0), RANDBETWEEN(ThroughputLowEstimate,ThroughputHighEstimate))))</f>
        <v>0</v>
      </c>
      <c r="AL262" s="48">
        <f t="shared" ca="1" si="531"/>
        <v>0</v>
      </c>
      <c r="AM262" s="48">
        <f t="shared" ca="1" si="531"/>
        <v>0</v>
      </c>
      <c r="AN262" s="48">
        <f t="shared" ca="1" si="531"/>
        <v>0</v>
      </c>
      <c r="AO262" s="48">
        <f t="shared" ca="1" si="531"/>
        <v>0</v>
      </c>
      <c r="AP262" s="48">
        <f t="shared" ca="1" si="531"/>
        <v>0</v>
      </c>
      <c r="AQ262" s="48">
        <f t="shared" ca="1" si="531"/>
        <v>0</v>
      </c>
      <c r="AR262" s="48">
        <f t="shared" ca="1" si="531"/>
        <v>0</v>
      </c>
      <c r="AS262" s="48">
        <f t="shared" ca="1" si="531"/>
        <v>0</v>
      </c>
      <c r="AT262" s="48">
        <f t="shared" ca="1" si="531"/>
        <v>0</v>
      </c>
      <c r="AU262" s="48">
        <f t="shared" ca="1" si="531"/>
        <v>0</v>
      </c>
      <c r="AV262" s="48">
        <f t="shared" ca="1" si="531"/>
        <v>0</v>
      </c>
      <c r="AW262" s="48">
        <f t="shared" ca="1" si="531"/>
        <v>0</v>
      </c>
      <c r="AX262" s="48">
        <f t="shared" ca="1" si="531"/>
        <v>0</v>
      </c>
      <c r="AY262" s="48">
        <f t="shared" ca="1" si="531"/>
        <v>0</v>
      </c>
      <c r="AZ262" s="48">
        <f t="shared" ca="1" si="531"/>
        <v>0</v>
      </c>
      <c r="BA262" s="48">
        <f t="shared" ca="1" si="531"/>
        <v>0</v>
      </c>
      <c r="BB262" s="48">
        <f t="shared" ca="1" si="531"/>
        <v>0</v>
      </c>
      <c r="BC262" s="48">
        <f t="shared" ca="1" si="531"/>
        <v>0</v>
      </c>
      <c r="BD262" s="48">
        <f t="shared" ca="1" si="531"/>
        <v>0</v>
      </c>
    </row>
    <row r="263" spans="1:56" x14ac:dyDescent="0.25">
      <c r="A263">
        <v>261</v>
      </c>
      <c r="B263" s="69">
        <f t="shared" ca="1" si="525"/>
        <v>8</v>
      </c>
      <c r="C263" s="70">
        <f t="shared" ca="1" si="522"/>
        <v>42861</v>
      </c>
      <c r="D2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3" s="48">
        <f t="shared" ref="E263:AJ263" ca="1" si="532">MAX(0,D263-(IF(SamplesOrEstimateFlag = "Data", INDEX(Samples,RANDBETWEEN(1, TotalCount), 0), RANDBETWEEN(ThroughputLowEstimate,ThroughputHighEstimate))))</f>
        <v>9</v>
      </c>
      <c r="F263" s="48">
        <f t="shared" ca="1" si="532"/>
        <v>6</v>
      </c>
      <c r="G263" s="48">
        <f t="shared" ca="1" si="532"/>
        <v>6</v>
      </c>
      <c r="H263" s="48">
        <f t="shared" ca="1" si="532"/>
        <v>4</v>
      </c>
      <c r="I263" s="48">
        <f t="shared" ca="1" si="532"/>
        <v>2</v>
      </c>
      <c r="J263" s="48">
        <f t="shared" ca="1" si="532"/>
        <v>2</v>
      </c>
      <c r="K263" s="48">
        <f t="shared" ca="1" si="532"/>
        <v>2</v>
      </c>
      <c r="L263" s="48">
        <f t="shared" ca="1" si="532"/>
        <v>0</v>
      </c>
      <c r="M263" s="48">
        <f t="shared" ca="1" si="532"/>
        <v>0</v>
      </c>
      <c r="N263" s="48">
        <f t="shared" ca="1" si="532"/>
        <v>0</v>
      </c>
      <c r="O263" s="48">
        <f t="shared" ca="1" si="532"/>
        <v>0</v>
      </c>
      <c r="P263" s="48">
        <f t="shared" ca="1" si="532"/>
        <v>0</v>
      </c>
      <c r="Q263" s="48">
        <f t="shared" ca="1" si="532"/>
        <v>0</v>
      </c>
      <c r="R263" s="48">
        <f t="shared" ca="1" si="532"/>
        <v>0</v>
      </c>
      <c r="S263" s="48">
        <f t="shared" ca="1" si="532"/>
        <v>0</v>
      </c>
      <c r="T263" s="48">
        <f t="shared" ca="1" si="532"/>
        <v>0</v>
      </c>
      <c r="U263" s="48">
        <f t="shared" ca="1" si="532"/>
        <v>0</v>
      </c>
      <c r="V263" s="48">
        <f t="shared" ca="1" si="532"/>
        <v>0</v>
      </c>
      <c r="W263" s="48">
        <f t="shared" ca="1" si="532"/>
        <v>0</v>
      </c>
      <c r="X263" s="48">
        <f t="shared" ca="1" si="532"/>
        <v>0</v>
      </c>
      <c r="Y263" s="48">
        <f t="shared" ca="1" si="532"/>
        <v>0</v>
      </c>
      <c r="Z263" s="48">
        <f t="shared" ca="1" si="532"/>
        <v>0</v>
      </c>
      <c r="AA263" s="48">
        <f t="shared" ca="1" si="532"/>
        <v>0</v>
      </c>
      <c r="AB263" s="48">
        <f t="shared" ca="1" si="532"/>
        <v>0</v>
      </c>
      <c r="AC263" s="48">
        <f t="shared" ca="1" si="532"/>
        <v>0</v>
      </c>
      <c r="AD263" s="48">
        <f t="shared" ca="1" si="532"/>
        <v>0</v>
      </c>
      <c r="AE263" s="48">
        <f t="shared" ca="1" si="532"/>
        <v>0</v>
      </c>
      <c r="AF263" s="48">
        <f t="shared" ca="1" si="532"/>
        <v>0</v>
      </c>
      <c r="AG263" s="48">
        <f t="shared" ca="1" si="532"/>
        <v>0</v>
      </c>
      <c r="AH263" s="48">
        <f t="shared" ca="1" si="532"/>
        <v>0</v>
      </c>
      <c r="AI263" s="48">
        <f t="shared" ca="1" si="532"/>
        <v>0</v>
      </c>
      <c r="AJ263" s="48">
        <f t="shared" ca="1" si="532"/>
        <v>0</v>
      </c>
      <c r="AK263" s="48">
        <f t="shared" ref="AK263:BD263" ca="1" si="533">MAX(0,AJ263-(IF(SamplesOrEstimateFlag = "Data", INDEX(Samples,RANDBETWEEN(1, TotalCount), 0), RANDBETWEEN(ThroughputLowEstimate,ThroughputHighEstimate))))</f>
        <v>0</v>
      </c>
      <c r="AL263" s="48">
        <f t="shared" ca="1" si="533"/>
        <v>0</v>
      </c>
      <c r="AM263" s="48">
        <f t="shared" ca="1" si="533"/>
        <v>0</v>
      </c>
      <c r="AN263" s="48">
        <f t="shared" ca="1" si="533"/>
        <v>0</v>
      </c>
      <c r="AO263" s="48">
        <f t="shared" ca="1" si="533"/>
        <v>0</v>
      </c>
      <c r="AP263" s="48">
        <f t="shared" ca="1" si="533"/>
        <v>0</v>
      </c>
      <c r="AQ263" s="48">
        <f t="shared" ca="1" si="533"/>
        <v>0</v>
      </c>
      <c r="AR263" s="48">
        <f t="shared" ca="1" si="533"/>
        <v>0</v>
      </c>
      <c r="AS263" s="48">
        <f t="shared" ca="1" si="533"/>
        <v>0</v>
      </c>
      <c r="AT263" s="48">
        <f t="shared" ca="1" si="533"/>
        <v>0</v>
      </c>
      <c r="AU263" s="48">
        <f t="shared" ca="1" si="533"/>
        <v>0</v>
      </c>
      <c r="AV263" s="48">
        <f t="shared" ca="1" si="533"/>
        <v>0</v>
      </c>
      <c r="AW263" s="48">
        <f t="shared" ca="1" si="533"/>
        <v>0</v>
      </c>
      <c r="AX263" s="48">
        <f t="shared" ca="1" si="533"/>
        <v>0</v>
      </c>
      <c r="AY263" s="48">
        <f t="shared" ca="1" si="533"/>
        <v>0</v>
      </c>
      <c r="AZ263" s="48">
        <f t="shared" ca="1" si="533"/>
        <v>0</v>
      </c>
      <c r="BA263" s="48">
        <f t="shared" ca="1" si="533"/>
        <v>0</v>
      </c>
      <c r="BB263" s="48">
        <f t="shared" ca="1" si="533"/>
        <v>0</v>
      </c>
      <c r="BC263" s="48">
        <f t="shared" ca="1" si="533"/>
        <v>0</v>
      </c>
      <c r="BD263" s="48">
        <f t="shared" ca="1" si="533"/>
        <v>0</v>
      </c>
    </row>
    <row r="264" spans="1:56" x14ac:dyDescent="0.25">
      <c r="A264">
        <v>262</v>
      </c>
      <c r="B264" s="69">
        <f t="shared" ca="1" si="525"/>
        <v>6</v>
      </c>
      <c r="C264" s="70">
        <f t="shared" ca="1" si="522"/>
        <v>42847</v>
      </c>
      <c r="D2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64" s="48">
        <f t="shared" ref="E264:AJ264" ca="1" si="534">MAX(0,D264-(IF(SamplesOrEstimateFlag = "Data", INDEX(Samples,RANDBETWEEN(1, TotalCount), 0), RANDBETWEEN(ThroughputLowEstimate,ThroughputHighEstimate))))</f>
        <v>10</v>
      </c>
      <c r="F264" s="48">
        <f t="shared" ca="1" si="534"/>
        <v>8</v>
      </c>
      <c r="G264" s="48">
        <f t="shared" ca="1" si="534"/>
        <v>6</v>
      </c>
      <c r="H264" s="48">
        <f t="shared" ca="1" si="534"/>
        <v>4</v>
      </c>
      <c r="I264" s="48">
        <f t="shared" ca="1" si="534"/>
        <v>1</v>
      </c>
      <c r="J264" s="48">
        <f t="shared" ca="1" si="534"/>
        <v>0</v>
      </c>
      <c r="K264" s="48">
        <f t="shared" ca="1" si="534"/>
        <v>0</v>
      </c>
      <c r="L264" s="48">
        <f t="shared" ca="1" si="534"/>
        <v>0</v>
      </c>
      <c r="M264" s="48">
        <f t="shared" ca="1" si="534"/>
        <v>0</v>
      </c>
      <c r="N264" s="48">
        <f t="shared" ca="1" si="534"/>
        <v>0</v>
      </c>
      <c r="O264" s="48">
        <f t="shared" ca="1" si="534"/>
        <v>0</v>
      </c>
      <c r="P264" s="48">
        <f t="shared" ca="1" si="534"/>
        <v>0</v>
      </c>
      <c r="Q264" s="48">
        <f t="shared" ca="1" si="534"/>
        <v>0</v>
      </c>
      <c r="R264" s="48">
        <f t="shared" ca="1" si="534"/>
        <v>0</v>
      </c>
      <c r="S264" s="48">
        <f t="shared" ca="1" si="534"/>
        <v>0</v>
      </c>
      <c r="T264" s="48">
        <f t="shared" ca="1" si="534"/>
        <v>0</v>
      </c>
      <c r="U264" s="48">
        <f t="shared" ca="1" si="534"/>
        <v>0</v>
      </c>
      <c r="V264" s="48">
        <f t="shared" ca="1" si="534"/>
        <v>0</v>
      </c>
      <c r="W264" s="48">
        <f t="shared" ca="1" si="534"/>
        <v>0</v>
      </c>
      <c r="X264" s="48">
        <f t="shared" ca="1" si="534"/>
        <v>0</v>
      </c>
      <c r="Y264" s="48">
        <f t="shared" ca="1" si="534"/>
        <v>0</v>
      </c>
      <c r="Z264" s="48">
        <f t="shared" ca="1" si="534"/>
        <v>0</v>
      </c>
      <c r="AA264" s="48">
        <f t="shared" ca="1" si="534"/>
        <v>0</v>
      </c>
      <c r="AB264" s="48">
        <f t="shared" ca="1" si="534"/>
        <v>0</v>
      </c>
      <c r="AC264" s="48">
        <f t="shared" ca="1" si="534"/>
        <v>0</v>
      </c>
      <c r="AD264" s="48">
        <f t="shared" ca="1" si="534"/>
        <v>0</v>
      </c>
      <c r="AE264" s="48">
        <f t="shared" ca="1" si="534"/>
        <v>0</v>
      </c>
      <c r="AF264" s="48">
        <f t="shared" ca="1" si="534"/>
        <v>0</v>
      </c>
      <c r="AG264" s="48">
        <f t="shared" ca="1" si="534"/>
        <v>0</v>
      </c>
      <c r="AH264" s="48">
        <f t="shared" ca="1" si="534"/>
        <v>0</v>
      </c>
      <c r="AI264" s="48">
        <f t="shared" ca="1" si="534"/>
        <v>0</v>
      </c>
      <c r="AJ264" s="48">
        <f t="shared" ca="1" si="534"/>
        <v>0</v>
      </c>
      <c r="AK264" s="48">
        <f t="shared" ref="AK264:BD264" ca="1" si="535">MAX(0,AJ264-(IF(SamplesOrEstimateFlag = "Data", INDEX(Samples,RANDBETWEEN(1, TotalCount), 0), RANDBETWEEN(ThroughputLowEstimate,ThroughputHighEstimate))))</f>
        <v>0</v>
      </c>
      <c r="AL264" s="48">
        <f t="shared" ca="1" si="535"/>
        <v>0</v>
      </c>
      <c r="AM264" s="48">
        <f t="shared" ca="1" si="535"/>
        <v>0</v>
      </c>
      <c r="AN264" s="48">
        <f t="shared" ca="1" si="535"/>
        <v>0</v>
      </c>
      <c r="AO264" s="48">
        <f t="shared" ca="1" si="535"/>
        <v>0</v>
      </c>
      <c r="AP264" s="48">
        <f t="shared" ca="1" si="535"/>
        <v>0</v>
      </c>
      <c r="AQ264" s="48">
        <f t="shared" ca="1" si="535"/>
        <v>0</v>
      </c>
      <c r="AR264" s="48">
        <f t="shared" ca="1" si="535"/>
        <v>0</v>
      </c>
      <c r="AS264" s="48">
        <f t="shared" ca="1" si="535"/>
        <v>0</v>
      </c>
      <c r="AT264" s="48">
        <f t="shared" ca="1" si="535"/>
        <v>0</v>
      </c>
      <c r="AU264" s="48">
        <f t="shared" ca="1" si="535"/>
        <v>0</v>
      </c>
      <c r="AV264" s="48">
        <f t="shared" ca="1" si="535"/>
        <v>0</v>
      </c>
      <c r="AW264" s="48">
        <f t="shared" ca="1" si="535"/>
        <v>0</v>
      </c>
      <c r="AX264" s="48">
        <f t="shared" ca="1" si="535"/>
        <v>0</v>
      </c>
      <c r="AY264" s="48">
        <f t="shared" ca="1" si="535"/>
        <v>0</v>
      </c>
      <c r="AZ264" s="48">
        <f t="shared" ca="1" si="535"/>
        <v>0</v>
      </c>
      <c r="BA264" s="48">
        <f t="shared" ca="1" si="535"/>
        <v>0</v>
      </c>
      <c r="BB264" s="48">
        <f t="shared" ca="1" si="535"/>
        <v>0</v>
      </c>
      <c r="BC264" s="48">
        <f t="shared" ca="1" si="535"/>
        <v>0</v>
      </c>
      <c r="BD264" s="48">
        <f t="shared" ca="1" si="535"/>
        <v>0</v>
      </c>
    </row>
    <row r="265" spans="1:56" x14ac:dyDescent="0.25">
      <c r="A265">
        <v>263</v>
      </c>
      <c r="B265" s="69">
        <f t="shared" ca="1" si="525"/>
        <v>5</v>
      </c>
      <c r="C265" s="70">
        <f t="shared" ca="1" si="522"/>
        <v>42840</v>
      </c>
      <c r="D2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65" s="48">
        <f t="shared" ref="E265:AJ265" ca="1" si="536">MAX(0,D265-(IF(SamplesOrEstimateFlag = "Data", INDEX(Samples,RANDBETWEEN(1, TotalCount), 0), RANDBETWEEN(ThroughputLowEstimate,ThroughputHighEstimate))))</f>
        <v>7</v>
      </c>
      <c r="F265" s="48">
        <f t="shared" ca="1" si="536"/>
        <v>7</v>
      </c>
      <c r="G265" s="48">
        <f t="shared" ca="1" si="536"/>
        <v>5</v>
      </c>
      <c r="H265" s="48">
        <f t="shared" ca="1" si="536"/>
        <v>2</v>
      </c>
      <c r="I265" s="48">
        <f t="shared" ca="1" si="536"/>
        <v>0</v>
      </c>
      <c r="J265" s="48">
        <f t="shared" ca="1" si="536"/>
        <v>0</v>
      </c>
      <c r="K265" s="48">
        <f t="shared" ca="1" si="536"/>
        <v>0</v>
      </c>
      <c r="L265" s="48">
        <f t="shared" ca="1" si="536"/>
        <v>0</v>
      </c>
      <c r="M265" s="48">
        <f t="shared" ca="1" si="536"/>
        <v>0</v>
      </c>
      <c r="N265" s="48">
        <f t="shared" ca="1" si="536"/>
        <v>0</v>
      </c>
      <c r="O265" s="48">
        <f t="shared" ca="1" si="536"/>
        <v>0</v>
      </c>
      <c r="P265" s="48">
        <f t="shared" ca="1" si="536"/>
        <v>0</v>
      </c>
      <c r="Q265" s="48">
        <f t="shared" ca="1" si="536"/>
        <v>0</v>
      </c>
      <c r="R265" s="48">
        <f t="shared" ca="1" si="536"/>
        <v>0</v>
      </c>
      <c r="S265" s="48">
        <f t="shared" ca="1" si="536"/>
        <v>0</v>
      </c>
      <c r="T265" s="48">
        <f t="shared" ca="1" si="536"/>
        <v>0</v>
      </c>
      <c r="U265" s="48">
        <f t="shared" ca="1" si="536"/>
        <v>0</v>
      </c>
      <c r="V265" s="48">
        <f t="shared" ca="1" si="536"/>
        <v>0</v>
      </c>
      <c r="W265" s="48">
        <f t="shared" ca="1" si="536"/>
        <v>0</v>
      </c>
      <c r="X265" s="48">
        <f t="shared" ca="1" si="536"/>
        <v>0</v>
      </c>
      <c r="Y265" s="48">
        <f t="shared" ca="1" si="536"/>
        <v>0</v>
      </c>
      <c r="Z265" s="48">
        <f t="shared" ca="1" si="536"/>
        <v>0</v>
      </c>
      <c r="AA265" s="48">
        <f t="shared" ca="1" si="536"/>
        <v>0</v>
      </c>
      <c r="AB265" s="48">
        <f t="shared" ca="1" si="536"/>
        <v>0</v>
      </c>
      <c r="AC265" s="48">
        <f t="shared" ca="1" si="536"/>
        <v>0</v>
      </c>
      <c r="AD265" s="48">
        <f t="shared" ca="1" si="536"/>
        <v>0</v>
      </c>
      <c r="AE265" s="48">
        <f t="shared" ca="1" si="536"/>
        <v>0</v>
      </c>
      <c r="AF265" s="48">
        <f t="shared" ca="1" si="536"/>
        <v>0</v>
      </c>
      <c r="AG265" s="48">
        <f t="shared" ca="1" si="536"/>
        <v>0</v>
      </c>
      <c r="AH265" s="48">
        <f t="shared" ca="1" si="536"/>
        <v>0</v>
      </c>
      <c r="AI265" s="48">
        <f t="shared" ca="1" si="536"/>
        <v>0</v>
      </c>
      <c r="AJ265" s="48">
        <f t="shared" ca="1" si="536"/>
        <v>0</v>
      </c>
      <c r="AK265" s="48">
        <f t="shared" ref="AK265:BD265" ca="1" si="537">MAX(0,AJ265-(IF(SamplesOrEstimateFlag = "Data", INDEX(Samples,RANDBETWEEN(1, TotalCount), 0), RANDBETWEEN(ThroughputLowEstimate,ThroughputHighEstimate))))</f>
        <v>0</v>
      </c>
      <c r="AL265" s="48">
        <f t="shared" ca="1" si="537"/>
        <v>0</v>
      </c>
      <c r="AM265" s="48">
        <f t="shared" ca="1" si="537"/>
        <v>0</v>
      </c>
      <c r="AN265" s="48">
        <f t="shared" ca="1" si="537"/>
        <v>0</v>
      </c>
      <c r="AO265" s="48">
        <f t="shared" ca="1" si="537"/>
        <v>0</v>
      </c>
      <c r="AP265" s="48">
        <f t="shared" ca="1" si="537"/>
        <v>0</v>
      </c>
      <c r="AQ265" s="48">
        <f t="shared" ca="1" si="537"/>
        <v>0</v>
      </c>
      <c r="AR265" s="48">
        <f t="shared" ca="1" si="537"/>
        <v>0</v>
      </c>
      <c r="AS265" s="48">
        <f t="shared" ca="1" si="537"/>
        <v>0</v>
      </c>
      <c r="AT265" s="48">
        <f t="shared" ca="1" si="537"/>
        <v>0</v>
      </c>
      <c r="AU265" s="48">
        <f t="shared" ca="1" si="537"/>
        <v>0</v>
      </c>
      <c r="AV265" s="48">
        <f t="shared" ca="1" si="537"/>
        <v>0</v>
      </c>
      <c r="AW265" s="48">
        <f t="shared" ca="1" si="537"/>
        <v>0</v>
      </c>
      <c r="AX265" s="48">
        <f t="shared" ca="1" si="537"/>
        <v>0</v>
      </c>
      <c r="AY265" s="48">
        <f t="shared" ca="1" si="537"/>
        <v>0</v>
      </c>
      <c r="AZ265" s="48">
        <f t="shared" ca="1" si="537"/>
        <v>0</v>
      </c>
      <c r="BA265" s="48">
        <f t="shared" ca="1" si="537"/>
        <v>0</v>
      </c>
      <c r="BB265" s="48">
        <f t="shared" ca="1" si="537"/>
        <v>0</v>
      </c>
      <c r="BC265" s="48">
        <f t="shared" ca="1" si="537"/>
        <v>0</v>
      </c>
      <c r="BD265" s="48">
        <f t="shared" ca="1" si="537"/>
        <v>0</v>
      </c>
    </row>
    <row r="266" spans="1:56" x14ac:dyDescent="0.25">
      <c r="A266">
        <v>264</v>
      </c>
      <c r="B266" s="69">
        <f t="shared" ca="1" si="525"/>
        <v>10</v>
      </c>
      <c r="C266" s="70">
        <f t="shared" ca="1" si="522"/>
        <v>42875</v>
      </c>
      <c r="D2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6" s="48">
        <f t="shared" ref="E266:AJ266" ca="1" si="538">MAX(0,D266-(IF(SamplesOrEstimateFlag = "Data", INDEX(Samples,RANDBETWEEN(1, TotalCount), 0), RANDBETWEEN(ThroughputLowEstimate,ThroughputHighEstimate))))</f>
        <v>13</v>
      </c>
      <c r="F266" s="48">
        <f t="shared" ca="1" si="538"/>
        <v>13</v>
      </c>
      <c r="G266" s="48">
        <f t="shared" ca="1" si="538"/>
        <v>11</v>
      </c>
      <c r="H266" s="48">
        <f t="shared" ca="1" si="538"/>
        <v>8</v>
      </c>
      <c r="I266" s="48">
        <f t="shared" ca="1" si="538"/>
        <v>8</v>
      </c>
      <c r="J266" s="48">
        <f t="shared" ca="1" si="538"/>
        <v>5</v>
      </c>
      <c r="K266" s="48">
        <f t="shared" ca="1" si="538"/>
        <v>2</v>
      </c>
      <c r="L266" s="48">
        <f t="shared" ca="1" si="538"/>
        <v>2</v>
      </c>
      <c r="M266" s="48">
        <f t="shared" ca="1" si="538"/>
        <v>2</v>
      </c>
      <c r="N266" s="48">
        <f t="shared" ca="1" si="538"/>
        <v>0</v>
      </c>
      <c r="O266" s="48">
        <f t="shared" ca="1" si="538"/>
        <v>0</v>
      </c>
      <c r="P266" s="48">
        <f t="shared" ca="1" si="538"/>
        <v>0</v>
      </c>
      <c r="Q266" s="48">
        <f t="shared" ca="1" si="538"/>
        <v>0</v>
      </c>
      <c r="R266" s="48">
        <f t="shared" ca="1" si="538"/>
        <v>0</v>
      </c>
      <c r="S266" s="48">
        <f t="shared" ca="1" si="538"/>
        <v>0</v>
      </c>
      <c r="T266" s="48">
        <f t="shared" ca="1" si="538"/>
        <v>0</v>
      </c>
      <c r="U266" s="48">
        <f t="shared" ca="1" si="538"/>
        <v>0</v>
      </c>
      <c r="V266" s="48">
        <f t="shared" ca="1" si="538"/>
        <v>0</v>
      </c>
      <c r="W266" s="48">
        <f t="shared" ca="1" si="538"/>
        <v>0</v>
      </c>
      <c r="X266" s="48">
        <f t="shared" ca="1" si="538"/>
        <v>0</v>
      </c>
      <c r="Y266" s="48">
        <f t="shared" ca="1" si="538"/>
        <v>0</v>
      </c>
      <c r="Z266" s="48">
        <f t="shared" ca="1" si="538"/>
        <v>0</v>
      </c>
      <c r="AA266" s="48">
        <f t="shared" ca="1" si="538"/>
        <v>0</v>
      </c>
      <c r="AB266" s="48">
        <f t="shared" ca="1" si="538"/>
        <v>0</v>
      </c>
      <c r="AC266" s="48">
        <f t="shared" ca="1" si="538"/>
        <v>0</v>
      </c>
      <c r="AD266" s="48">
        <f t="shared" ca="1" si="538"/>
        <v>0</v>
      </c>
      <c r="AE266" s="48">
        <f t="shared" ca="1" si="538"/>
        <v>0</v>
      </c>
      <c r="AF266" s="48">
        <f t="shared" ca="1" si="538"/>
        <v>0</v>
      </c>
      <c r="AG266" s="48">
        <f t="shared" ca="1" si="538"/>
        <v>0</v>
      </c>
      <c r="AH266" s="48">
        <f t="shared" ca="1" si="538"/>
        <v>0</v>
      </c>
      <c r="AI266" s="48">
        <f t="shared" ca="1" si="538"/>
        <v>0</v>
      </c>
      <c r="AJ266" s="48">
        <f t="shared" ca="1" si="538"/>
        <v>0</v>
      </c>
      <c r="AK266" s="48">
        <f t="shared" ref="AK266:BD266" ca="1" si="539">MAX(0,AJ266-(IF(SamplesOrEstimateFlag = "Data", INDEX(Samples,RANDBETWEEN(1, TotalCount), 0), RANDBETWEEN(ThroughputLowEstimate,ThroughputHighEstimate))))</f>
        <v>0</v>
      </c>
      <c r="AL266" s="48">
        <f t="shared" ca="1" si="539"/>
        <v>0</v>
      </c>
      <c r="AM266" s="48">
        <f t="shared" ca="1" si="539"/>
        <v>0</v>
      </c>
      <c r="AN266" s="48">
        <f t="shared" ca="1" si="539"/>
        <v>0</v>
      </c>
      <c r="AO266" s="48">
        <f t="shared" ca="1" si="539"/>
        <v>0</v>
      </c>
      <c r="AP266" s="48">
        <f t="shared" ca="1" si="539"/>
        <v>0</v>
      </c>
      <c r="AQ266" s="48">
        <f t="shared" ca="1" si="539"/>
        <v>0</v>
      </c>
      <c r="AR266" s="48">
        <f t="shared" ca="1" si="539"/>
        <v>0</v>
      </c>
      <c r="AS266" s="48">
        <f t="shared" ca="1" si="539"/>
        <v>0</v>
      </c>
      <c r="AT266" s="48">
        <f t="shared" ca="1" si="539"/>
        <v>0</v>
      </c>
      <c r="AU266" s="48">
        <f t="shared" ca="1" si="539"/>
        <v>0</v>
      </c>
      <c r="AV266" s="48">
        <f t="shared" ca="1" si="539"/>
        <v>0</v>
      </c>
      <c r="AW266" s="48">
        <f t="shared" ca="1" si="539"/>
        <v>0</v>
      </c>
      <c r="AX266" s="48">
        <f t="shared" ca="1" si="539"/>
        <v>0</v>
      </c>
      <c r="AY266" s="48">
        <f t="shared" ca="1" si="539"/>
        <v>0</v>
      </c>
      <c r="AZ266" s="48">
        <f t="shared" ca="1" si="539"/>
        <v>0</v>
      </c>
      <c r="BA266" s="48">
        <f t="shared" ca="1" si="539"/>
        <v>0</v>
      </c>
      <c r="BB266" s="48">
        <f t="shared" ca="1" si="539"/>
        <v>0</v>
      </c>
      <c r="BC266" s="48">
        <f t="shared" ca="1" si="539"/>
        <v>0</v>
      </c>
      <c r="BD266" s="48">
        <f t="shared" ca="1" si="539"/>
        <v>0</v>
      </c>
    </row>
    <row r="267" spans="1:56" x14ac:dyDescent="0.25">
      <c r="A267">
        <v>265</v>
      </c>
      <c r="B267" s="69">
        <f t="shared" ca="1" si="525"/>
        <v>8</v>
      </c>
      <c r="C267" s="70">
        <f t="shared" ca="1" si="522"/>
        <v>42861</v>
      </c>
      <c r="D2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7" s="48">
        <f t="shared" ref="E267:AJ267" ca="1" si="540">MAX(0,D267-(IF(SamplesOrEstimateFlag = "Data", INDEX(Samples,RANDBETWEEN(1, TotalCount), 0), RANDBETWEEN(ThroughputLowEstimate,ThroughputHighEstimate))))</f>
        <v>12</v>
      </c>
      <c r="F267" s="48">
        <f t="shared" ca="1" si="540"/>
        <v>9</v>
      </c>
      <c r="G267" s="48">
        <f t="shared" ca="1" si="540"/>
        <v>7</v>
      </c>
      <c r="H267" s="48">
        <f t="shared" ca="1" si="540"/>
        <v>7</v>
      </c>
      <c r="I267" s="48">
        <f t="shared" ca="1" si="540"/>
        <v>7</v>
      </c>
      <c r="J267" s="48">
        <f t="shared" ca="1" si="540"/>
        <v>4</v>
      </c>
      <c r="K267" s="48">
        <f t="shared" ca="1" si="540"/>
        <v>1</v>
      </c>
      <c r="L267" s="48">
        <f t="shared" ca="1" si="540"/>
        <v>0</v>
      </c>
      <c r="M267" s="48">
        <f t="shared" ca="1" si="540"/>
        <v>0</v>
      </c>
      <c r="N267" s="48">
        <f t="shared" ca="1" si="540"/>
        <v>0</v>
      </c>
      <c r="O267" s="48">
        <f t="shared" ca="1" si="540"/>
        <v>0</v>
      </c>
      <c r="P267" s="48">
        <f t="shared" ca="1" si="540"/>
        <v>0</v>
      </c>
      <c r="Q267" s="48">
        <f t="shared" ca="1" si="540"/>
        <v>0</v>
      </c>
      <c r="R267" s="48">
        <f t="shared" ca="1" si="540"/>
        <v>0</v>
      </c>
      <c r="S267" s="48">
        <f t="shared" ca="1" si="540"/>
        <v>0</v>
      </c>
      <c r="T267" s="48">
        <f t="shared" ca="1" si="540"/>
        <v>0</v>
      </c>
      <c r="U267" s="48">
        <f t="shared" ca="1" si="540"/>
        <v>0</v>
      </c>
      <c r="V267" s="48">
        <f t="shared" ca="1" si="540"/>
        <v>0</v>
      </c>
      <c r="W267" s="48">
        <f t="shared" ca="1" si="540"/>
        <v>0</v>
      </c>
      <c r="X267" s="48">
        <f t="shared" ca="1" si="540"/>
        <v>0</v>
      </c>
      <c r="Y267" s="48">
        <f t="shared" ca="1" si="540"/>
        <v>0</v>
      </c>
      <c r="Z267" s="48">
        <f t="shared" ca="1" si="540"/>
        <v>0</v>
      </c>
      <c r="AA267" s="48">
        <f t="shared" ca="1" si="540"/>
        <v>0</v>
      </c>
      <c r="AB267" s="48">
        <f t="shared" ca="1" si="540"/>
        <v>0</v>
      </c>
      <c r="AC267" s="48">
        <f t="shared" ca="1" si="540"/>
        <v>0</v>
      </c>
      <c r="AD267" s="48">
        <f t="shared" ca="1" si="540"/>
        <v>0</v>
      </c>
      <c r="AE267" s="48">
        <f t="shared" ca="1" si="540"/>
        <v>0</v>
      </c>
      <c r="AF267" s="48">
        <f t="shared" ca="1" si="540"/>
        <v>0</v>
      </c>
      <c r="AG267" s="48">
        <f t="shared" ca="1" si="540"/>
        <v>0</v>
      </c>
      <c r="AH267" s="48">
        <f t="shared" ca="1" si="540"/>
        <v>0</v>
      </c>
      <c r="AI267" s="48">
        <f t="shared" ca="1" si="540"/>
        <v>0</v>
      </c>
      <c r="AJ267" s="48">
        <f t="shared" ca="1" si="540"/>
        <v>0</v>
      </c>
      <c r="AK267" s="48">
        <f t="shared" ref="AK267:BD267" ca="1" si="541">MAX(0,AJ267-(IF(SamplesOrEstimateFlag = "Data", INDEX(Samples,RANDBETWEEN(1, TotalCount), 0), RANDBETWEEN(ThroughputLowEstimate,ThroughputHighEstimate))))</f>
        <v>0</v>
      </c>
      <c r="AL267" s="48">
        <f t="shared" ca="1" si="541"/>
        <v>0</v>
      </c>
      <c r="AM267" s="48">
        <f t="shared" ca="1" si="541"/>
        <v>0</v>
      </c>
      <c r="AN267" s="48">
        <f t="shared" ca="1" si="541"/>
        <v>0</v>
      </c>
      <c r="AO267" s="48">
        <f t="shared" ca="1" si="541"/>
        <v>0</v>
      </c>
      <c r="AP267" s="48">
        <f t="shared" ca="1" si="541"/>
        <v>0</v>
      </c>
      <c r="AQ267" s="48">
        <f t="shared" ca="1" si="541"/>
        <v>0</v>
      </c>
      <c r="AR267" s="48">
        <f t="shared" ca="1" si="541"/>
        <v>0</v>
      </c>
      <c r="AS267" s="48">
        <f t="shared" ca="1" si="541"/>
        <v>0</v>
      </c>
      <c r="AT267" s="48">
        <f t="shared" ca="1" si="541"/>
        <v>0</v>
      </c>
      <c r="AU267" s="48">
        <f t="shared" ca="1" si="541"/>
        <v>0</v>
      </c>
      <c r="AV267" s="48">
        <f t="shared" ca="1" si="541"/>
        <v>0</v>
      </c>
      <c r="AW267" s="48">
        <f t="shared" ca="1" si="541"/>
        <v>0</v>
      </c>
      <c r="AX267" s="48">
        <f t="shared" ca="1" si="541"/>
        <v>0</v>
      </c>
      <c r="AY267" s="48">
        <f t="shared" ca="1" si="541"/>
        <v>0</v>
      </c>
      <c r="AZ267" s="48">
        <f t="shared" ca="1" si="541"/>
        <v>0</v>
      </c>
      <c r="BA267" s="48">
        <f t="shared" ca="1" si="541"/>
        <v>0</v>
      </c>
      <c r="BB267" s="48">
        <f t="shared" ca="1" si="541"/>
        <v>0</v>
      </c>
      <c r="BC267" s="48">
        <f t="shared" ca="1" si="541"/>
        <v>0</v>
      </c>
      <c r="BD267" s="48">
        <f t="shared" ca="1" si="541"/>
        <v>0</v>
      </c>
    </row>
    <row r="268" spans="1:56" x14ac:dyDescent="0.25">
      <c r="A268">
        <v>266</v>
      </c>
      <c r="B268" s="69">
        <f t="shared" ca="1" si="525"/>
        <v>8</v>
      </c>
      <c r="C268" s="70">
        <f t="shared" ca="1" si="522"/>
        <v>42861</v>
      </c>
      <c r="D2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8" s="48">
        <f t="shared" ref="E268:AJ268" ca="1" si="542">MAX(0,D268-(IF(SamplesOrEstimateFlag = "Data", INDEX(Samples,RANDBETWEEN(1, TotalCount), 0), RANDBETWEEN(ThroughputLowEstimate,ThroughputHighEstimate))))</f>
        <v>13</v>
      </c>
      <c r="F268" s="48">
        <f t="shared" ca="1" si="542"/>
        <v>11</v>
      </c>
      <c r="G268" s="48">
        <f t="shared" ca="1" si="542"/>
        <v>9</v>
      </c>
      <c r="H268" s="48">
        <f t="shared" ca="1" si="542"/>
        <v>9</v>
      </c>
      <c r="I268" s="48">
        <f t="shared" ca="1" si="542"/>
        <v>7</v>
      </c>
      <c r="J268" s="48">
        <f t="shared" ca="1" si="542"/>
        <v>5</v>
      </c>
      <c r="K268" s="48">
        <f t="shared" ca="1" si="542"/>
        <v>2</v>
      </c>
      <c r="L268" s="48">
        <f t="shared" ca="1" si="542"/>
        <v>0</v>
      </c>
      <c r="M268" s="48">
        <f t="shared" ca="1" si="542"/>
        <v>0</v>
      </c>
      <c r="N268" s="48">
        <f t="shared" ca="1" si="542"/>
        <v>0</v>
      </c>
      <c r="O268" s="48">
        <f t="shared" ca="1" si="542"/>
        <v>0</v>
      </c>
      <c r="P268" s="48">
        <f t="shared" ca="1" si="542"/>
        <v>0</v>
      </c>
      <c r="Q268" s="48">
        <f t="shared" ca="1" si="542"/>
        <v>0</v>
      </c>
      <c r="R268" s="48">
        <f t="shared" ca="1" si="542"/>
        <v>0</v>
      </c>
      <c r="S268" s="48">
        <f t="shared" ca="1" si="542"/>
        <v>0</v>
      </c>
      <c r="T268" s="48">
        <f t="shared" ca="1" si="542"/>
        <v>0</v>
      </c>
      <c r="U268" s="48">
        <f t="shared" ca="1" si="542"/>
        <v>0</v>
      </c>
      <c r="V268" s="48">
        <f t="shared" ca="1" si="542"/>
        <v>0</v>
      </c>
      <c r="W268" s="48">
        <f t="shared" ca="1" si="542"/>
        <v>0</v>
      </c>
      <c r="X268" s="48">
        <f t="shared" ca="1" si="542"/>
        <v>0</v>
      </c>
      <c r="Y268" s="48">
        <f t="shared" ca="1" si="542"/>
        <v>0</v>
      </c>
      <c r="Z268" s="48">
        <f t="shared" ca="1" si="542"/>
        <v>0</v>
      </c>
      <c r="AA268" s="48">
        <f t="shared" ca="1" si="542"/>
        <v>0</v>
      </c>
      <c r="AB268" s="48">
        <f t="shared" ca="1" si="542"/>
        <v>0</v>
      </c>
      <c r="AC268" s="48">
        <f t="shared" ca="1" si="542"/>
        <v>0</v>
      </c>
      <c r="AD268" s="48">
        <f t="shared" ca="1" si="542"/>
        <v>0</v>
      </c>
      <c r="AE268" s="48">
        <f t="shared" ca="1" si="542"/>
        <v>0</v>
      </c>
      <c r="AF268" s="48">
        <f t="shared" ca="1" si="542"/>
        <v>0</v>
      </c>
      <c r="AG268" s="48">
        <f t="shared" ca="1" si="542"/>
        <v>0</v>
      </c>
      <c r="AH268" s="48">
        <f t="shared" ca="1" si="542"/>
        <v>0</v>
      </c>
      <c r="AI268" s="48">
        <f t="shared" ca="1" si="542"/>
        <v>0</v>
      </c>
      <c r="AJ268" s="48">
        <f t="shared" ca="1" si="542"/>
        <v>0</v>
      </c>
      <c r="AK268" s="48">
        <f t="shared" ref="AK268:BD268" ca="1" si="543">MAX(0,AJ268-(IF(SamplesOrEstimateFlag = "Data", INDEX(Samples,RANDBETWEEN(1, TotalCount), 0), RANDBETWEEN(ThroughputLowEstimate,ThroughputHighEstimate))))</f>
        <v>0</v>
      </c>
      <c r="AL268" s="48">
        <f t="shared" ca="1" si="543"/>
        <v>0</v>
      </c>
      <c r="AM268" s="48">
        <f t="shared" ca="1" si="543"/>
        <v>0</v>
      </c>
      <c r="AN268" s="48">
        <f t="shared" ca="1" si="543"/>
        <v>0</v>
      </c>
      <c r="AO268" s="48">
        <f t="shared" ca="1" si="543"/>
        <v>0</v>
      </c>
      <c r="AP268" s="48">
        <f t="shared" ca="1" si="543"/>
        <v>0</v>
      </c>
      <c r="AQ268" s="48">
        <f t="shared" ca="1" si="543"/>
        <v>0</v>
      </c>
      <c r="AR268" s="48">
        <f t="shared" ca="1" si="543"/>
        <v>0</v>
      </c>
      <c r="AS268" s="48">
        <f t="shared" ca="1" si="543"/>
        <v>0</v>
      </c>
      <c r="AT268" s="48">
        <f t="shared" ca="1" si="543"/>
        <v>0</v>
      </c>
      <c r="AU268" s="48">
        <f t="shared" ca="1" si="543"/>
        <v>0</v>
      </c>
      <c r="AV268" s="48">
        <f t="shared" ca="1" si="543"/>
        <v>0</v>
      </c>
      <c r="AW268" s="48">
        <f t="shared" ca="1" si="543"/>
        <v>0</v>
      </c>
      <c r="AX268" s="48">
        <f t="shared" ca="1" si="543"/>
        <v>0</v>
      </c>
      <c r="AY268" s="48">
        <f t="shared" ca="1" si="543"/>
        <v>0</v>
      </c>
      <c r="AZ268" s="48">
        <f t="shared" ca="1" si="543"/>
        <v>0</v>
      </c>
      <c r="BA268" s="48">
        <f t="shared" ca="1" si="543"/>
        <v>0</v>
      </c>
      <c r="BB268" s="48">
        <f t="shared" ca="1" si="543"/>
        <v>0</v>
      </c>
      <c r="BC268" s="48">
        <f t="shared" ca="1" si="543"/>
        <v>0</v>
      </c>
      <c r="BD268" s="48">
        <f t="shared" ca="1" si="543"/>
        <v>0</v>
      </c>
    </row>
    <row r="269" spans="1:56" x14ac:dyDescent="0.25">
      <c r="A269">
        <v>267</v>
      </c>
      <c r="B269" s="69">
        <f t="shared" ca="1" si="525"/>
        <v>7</v>
      </c>
      <c r="C269" s="70">
        <f t="shared" ca="1" si="522"/>
        <v>42854</v>
      </c>
      <c r="D2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9" s="48">
        <f t="shared" ref="E269:AJ269" ca="1" si="544">MAX(0,D269-(IF(SamplesOrEstimateFlag = "Data", INDEX(Samples,RANDBETWEEN(1, TotalCount), 0), RANDBETWEEN(ThroughputLowEstimate,ThroughputHighEstimate))))</f>
        <v>12</v>
      </c>
      <c r="F269" s="48">
        <f t="shared" ca="1" si="544"/>
        <v>10</v>
      </c>
      <c r="G269" s="48">
        <f t="shared" ca="1" si="544"/>
        <v>10</v>
      </c>
      <c r="H269" s="48">
        <f t="shared" ca="1" si="544"/>
        <v>8</v>
      </c>
      <c r="I269" s="48">
        <f t="shared" ca="1" si="544"/>
        <v>6</v>
      </c>
      <c r="J269" s="48">
        <f t="shared" ca="1" si="544"/>
        <v>3</v>
      </c>
      <c r="K269" s="48">
        <f t="shared" ca="1" si="544"/>
        <v>0</v>
      </c>
      <c r="L269" s="48">
        <f t="shared" ca="1" si="544"/>
        <v>0</v>
      </c>
      <c r="M269" s="48">
        <f t="shared" ca="1" si="544"/>
        <v>0</v>
      </c>
      <c r="N269" s="48">
        <f t="shared" ca="1" si="544"/>
        <v>0</v>
      </c>
      <c r="O269" s="48">
        <f t="shared" ca="1" si="544"/>
        <v>0</v>
      </c>
      <c r="P269" s="48">
        <f t="shared" ca="1" si="544"/>
        <v>0</v>
      </c>
      <c r="Q269" s="48">
        <f t="shared" ca="1" si="544"/>
        <v>0</v>
      </c>
      <c r="R269" s="48">
        <f t="shared" ca="1" si="544"/>
        <v>0</v>
      </c>
      <c r="S269" s="48">
        <f t="shared" ca="1" si="544"/>
        <v>0</v>
      </c>
      <c r="T269" s="48">
        <f t="shared" ca="1" si="544"/>
        <v>0</v>
      </c>
      <c r="U269" s="48">
        <f t="shared" ca="1" si="544"/>
        <v>0</v>
      </c>
      <c r="V269" s="48">
        <f t="shared" ca="1" si="544"/>
        <v>0</v>
      </c>
      <c r="W269" s="48">
        <f t="shared" ca="1" si="544"/>
        <v>0</v>
      </c>
      <c r="X269" s="48">
        <f t="shared" ca="1" si="544"/>
        <v>0</v>
      </c>
      <c r="Y269" s="48">
        <f t="shared" ca="1" si="544"/>
        <v>0</v>
      </c>
      <c r="Z269" s="48">
        <f t="shared" ca="1" si="544"/>
        <v>0</v>
      </c>
      <c r="AA269" s="48">
        <f t="shared" ca="1" si="544"/>
        <v>0</v>
      </c>
      <c r="AB269" s="48">
        <f t="shared" ca="1" si="544"/>
        <v>0</v>
      </c>
      <c r="AC269" s="48">
        <f t="shared" ca="1" si="544"/>
        <v>0</v>
      </c>
      <c r="AD269" s="48">
        <f t="shared" ca="1" si="544"/>
        <v>0</v>
      </c>
      <c r="AE269" s="48">
        <f t="shared" ca="1" si="544"/>
        <v>0</v>
      </c>
      <c r="AF269" s="48">
        <f t="shared" ca="1" si="544"/>
        <v>0</v>
      </c>
      <c r="AG269" s="48">
        <f t="shared" ca="1" si="544"/>
        <v>0</v>
      </c>
      <c r="AH269" s="48">
        <f t="shared" ca="1" si="544"/>
        <v>0</v>
      </c>
      <c r="AI269" s="48">
        <f t="shared" ca="1" si="544"/>
        <v>0</v>
      </c>
      <c r="AJ269" s="48">
        <f t="shared" ca="1" si="544"/>
        <v>0</v>
      </c>
      <c r="AK269" s="48">
        <f t="shared" ref="AK269:BD269" ca="1" si="545">MAX(0,AJ269-(IF(SamplesOrEstimateFlag = "Data", INDEX(Samples,RANDBETWEEN(1, TotalCount), 0), RANDBETWEEN(ThroughputLowEstimate,ThroughputHighEstimate))))</f>
        <v>0</v>
      </c>
      <c r="AL269" s="48">
        <f t="shared" ca="1" si="545"/>
        <v>0</v>
      </c>
      <c r="AM269" s="48">
        <f t="shared" ca="1" si="545"/>
        <v>0</v>
      </c>
      <c r="AN269" s="48">
        <f t="shared" ca="1" si="545"/>
        <v>0</v>
      </c>
      <c r="AO269" s="48">
        <f t="shared" ca="1" si="545"/>
        <v>0</v>
      </c>
      <c r="AP269" s="48">
        <f t="shared" ca="1" si="545"/>
        <v>0</v>
      </c>
      <c r="AQ269" s="48">
        <f t="shared" ca="1" si="545"/>
        <v>0</v>
      </c>
      <c r="AR269" s="48">
        <f t="shared" ca="1" si="545"/>
        <v>0</v>
      </c>
      <c r="AS269" s="48">
        <f t="shared" ca="1" si="545"/>
        <v>0</v>
      </c>
      <c r="AT269" s="48">
        <f t="shared" ca="1" si="545"/>
        <v>0</v>
      </c>
      <c r="AU269" s="48">
        <f t="shared" ca="1" si="545"/>
        <v>0</v>
      </c>
      <c r="AV269" s="48">
        <f t="shared" ca="1" si="545"/>
        <v>0</v>
      </c>
      <c r="AW269" s="48">
        <f t="shared" ca="1" si="545"/>
        <v>0</v>
      </c>
      <c r="AX269" s="48">
        <f t="shared" ca="1" si="545"/>
        <v>0</v>
      </c>
      <c r="AY269" s="48">
        <f t="shared" ca="1" si="545"/>
        <v>0</v>
      </c>
      <c r="AZ269" s="48">
        <f t="shared" ca="1" si="545"/>
        <v>0</v>
      </c>
      <c r="BA269" s="48">
        <f t="shared" ca="1" si="545"/>
        <v>0</v>
      </c>
      <c r="BB269" s="48">
        <f t="shared" ca="1" si="545"/>
        <v>0</v>
      </c>
      <c r="BC269" s="48">
        <f t="shared" ca="1" si="545"/>
        <v>0</v>
      </c>
      <c r="BD269" s="48">
        <f t="shared" ca="1" si="545"/>
        <v>0</v>
      </c>
    </row>
    <row r="270" spans="1:56" x14ac:dyDescent="0.25">
      <c r="A270">
        <v>268</v>
      </c>
      <c r="B270" s="69">
        <f t="shared" ca="1" si="525"/>
        <v>11</v>
      </c>
      <c r="C270" s="70">
        <f t="shared" ca="1" si="522"/>
        <v>42882</v>
      </c>
      <c r="D2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0" s="48">
        <f t="shared" ref="E270:AJ270" ca="1" si="546">MAX(0,D270-(IF(SamplesOrEstimateFlag = "Data", INDEX(Samples,RANDBETWEEN(1, TotalCount), 0), RANDBETWEEN(ThroughputLowEstimate,ThroughputHighEstimate))))</f>
        <v>9</v>
      </c>
      <c r="F270" s="48">
        <f t="shared" ca="1" si="546"/>
        <v>9</v>
      </c>
      <c r="G270" s="48">
        <f t="shared" ca="1" si="546"/>
        <v>9</v>
      </c>
      <c r="H270" s="48">
        <f t="shared" ca="1" si="546"/>
        <v>9</v>
      </c>
      <c r="I270" s="48">
        <f t="shared" ca="1" si="546"/>
        <v>9</v>
      </c>
      <c r="J270" s="48">
        <f t="shared" ca="1" si="546"/>
        <v>9</v>
      </c>
      <c r="K270" s="48">
        <f t="shared" ca="1" si="546"/>
        <v>9</v>
      </c>
      <c r="L270" s="48">
        <f t="shared" ca="1" si="546"/>
        <v>6</v>
      </c>
      <c r="M270" s="48">
        <f t="shared" ca="1" si="546"/>
        <v>4</v>
      </c>
      <c r="N270" s="48">
        <f t="shared" ca="1" si="546"/>
        <v>2</v>
      </c>
      <c r="O270" s="48">
        <f t="shared" ca="1" si="546"/>
        <v>0</v>
      </c>
      <c r="P270" s="48">
        <f t="shared" ca="1" si="546"/>
        <v>0</v>
      </c>
      <c r="Q270" s="48">
        <f t="shared" ca="1" si="546"/>
        <v>0</v>
      </c>
      <c r="R270" s="48">
        <f t="shared" ca="1" si="546"/>
        <v>0</v>
      </c>
      <c r="S270" s="48">
        <f t="shared" ca="1" si="546"/>
        <v>0</v>
      </c>
      <c r="T270" s="48">
        <f t="shared" ca="1" si="546"/>
        <v>0</v>
      </c>
      <c r="U270" s="48">
        <f t="shared" ca="1" si="546"/>
        <v>0</v>
      </c>
      <c r="V270" s="48">
        <f t="shared" ca="1" si="546"/>
        <v>0</v>
      </c>
      <c r="W270" s="48">
        <f t="shared" ca="1" si="546"/>
        <v>0</v>
      </c>
      <c r="X270" s="48">
        <f t="shared" ca="1" si="546"/>
        <v>0</v>
      </c>
      <c r="Y270" s="48">
        <f t="shared" ca="1" si="546"/>
        <v>0</v>
      </c>
      <c r="Z270" s="48">
        <f t="shared" ca="1" si="546"/>
        <v>0</v>
      </c>
      <c r="AA270" s="48">
        <f t="shared" ca="1" si="546"/>
        <v>0</v>
      </c>
      <c r="AB270" s="48">
        <f t="shared" ca="1" si="546"/>
        <v>0</v>
      </c>
      <c r="AC270" s="48">
        <f t="shared" ca="1" si="546"/>
        <v>0</v>
      </c>
      <c r="AD270" s="48">
        <f t="shared" ca="1" si="546"/>
        <v>0</v>
      </c>
      <c r="AE270" s="48">
        <f t="shared" ca="1" si="546"/>
        <v>0</v>
      </c>
      <c r="AF270" s="48">
        <f t="shared" ca="1" si="546"/>
        <v>0</v>
      </c>
      <c r="AG270" s="48">
        <f t="shared" ca="1" si="546"/>
        <v>0</v>
      </c>
      <c r="AH270" s="48">
        <f t="shared" ca="1" si="546"/>
        <v>0</v>
      </c>
      <c r="AI270" s="48">
        <f t="shared" ca="1" si="546"/>
        <v>0</v>
      </c>
      <c r="AJ270" s="48">
        <f t="shared" ca="1" si="546"/>
        <v>0</v>
      </c>
      <c r="AK270" s="48">
        <f t="shared" ref="AK270:BD270" ca="1" si="547">MAX(0,AJ270-(IF(SamplesOrEstimateFlag = "Data", INDEX(Samples,RANDBETWEEN(1, TotalCount), 0), RANDBETWEEN(ThroughputLowEstimate,ThroughputHighEstimate))))</f>
        <v>0</v>
      </c>
      <c r="AL270" s="48">
        <f t="shared" ca="1" si="547"/>
        <v>0</v>
      </c>
      <c r="AM270" s="48">
        <f t="shared" ca="1" si="547"/>
        <v>0</v>
      </c>
      <c r="AN270" s="48">
        <f t="shared" ca="1" si="547"/>
        <v>0</v>
      </c>
      <c r="AO270" s="48">
        <f t="shared" ca="1" si="547"/>
        <v>0</v>
      </c>
      <c r="AP270" s="48">
        <f t="shared" ca="1" si="547"/>
        <v>0</v>
      </c>
      <c r="AQ270" s="48">
        <f t="shared" ca="1" si="547"/>
        <v>0</v>
      </c>
      <c r="AR270" s="48">
        <f t="shared" ca="1" si="547"/>
        <v>0</v>
      </c>
      <c r="AS270" s="48">
        <f t="shared" ca="1" si="547"/>
        <v>0</v>
      </c>
      <c r="AT270" s="48">
        <f t="shared" ca="1" si="547"/>
        <v>0</v>
      </c>
      <c r="AU270" s="48">
        <f t="shared" ca="1" si="547"/>
        <v>0</v>
      </c>
      <c r="AV270" s="48">
        <f t="shared" ca="1" si="547"/>
        <v>0</v>
      </c>
      <c r="AW270" s="48">
        <f t="shared" ca="1" si="547"/>
        <v>0</v>
      </c>
      <c r="AX270" s="48">
        <f t="shared" ca="1" si="547"/>
        <v>0</v>
      </c>
      <c r="AY270" s="48">
        <f t="shared" ca="1" si="547"/>
        <v>0</v>
      </c>
      <c r="AZ270" s="48">
        <f t="shared" ca="1" si="547"/>
        <v>0</v>
      </c>
      <c r="BA270" s="48">
        <f t="shared" ca="1" si="547"/>
        <v>0</v>
      </c>
      <c r="BB270" s="48">
        <f t="shared" ca="1" si="547"/>
        <v>0</v>
      </c>
      <c r="BC270" s="48">
        <f t="shared" ca="1" si="547"/>
        <v>0</v>
      </c>
      <c r="BD270" s="48">
        <f t="shared" ca="1" si="547"/>
        <v>0</v>
      </c>
    </row>
    <row r="271" spans="1:56" x14ac:dyDescent="0.25">
      <c r="A271">
        <v>269</v>
      </c>
      <c r="B271" s="69">
        <f t="shared" ca="1" si="525"/>
        <v>6</v>
      </c>
      <c r="C271" s="70">
        <f t="shared" ca="1" si="522"/>
        <v>42847</v>
      </c>
      <c r="D2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1" s="48">
        <f t="shared" ref="E271:AJ271" ca="1" si="548">MAX(0,D271-(IF(SamplesOrEstimateFlag = "Data", INDEX(Samples,RANDBETWEEN(1, TotalCount), 0), RANDBETWEEN(ThroughputLowEstimate,ThroughputHighEstimate))))</f>
        <v>9</v>
      </c>
      <c r="F271" s="48">
        <f t="shared" ca="1" si="548"/>
        <v>7</v>
      </c>
      <c r="G271" s="48">
        <f t="shared" ca="1" si="548"/>
        <v>5</v>
      </c>
      <c r="H271" s="48">
        <f t="shared" ca="1" si="548"/>
        <v>3</v>
      </c>
      <c r="I271" s="48">
        <f t="shared" ca="1" si="548"/>
        <v>1</v>
      </c>
      <c r="J271" s="48">
        <f t="shared" ca="1" si="548"/>
        <v>0</v>
      </c>
      <c r="K271" s="48">
        <f t="shared" ca="1" si="548"/>
        <v>0</v>
      </c>
      <c r="L271" s="48">
        <f t="shared" ca="1" si="548"/>
        <v>0</v>
      </c>
      <c r="M271" s="48">
        <f t="shared" ca="1" si="548"/>
        <v>0</v>
      </c>
      <c r="N271" s="48">
        <f t="shared" ca="1" si="548"/>
        <v>0</v>
      </c>
      <c r="O271" s="48">
        <f t="shared" ca="1" si="548"/>
        <v>0</v>
      </c>
      <c r="P271" s="48">
        <f t="shared" ca="1" si="548"/>
        <v>0</v>
      </c>
      <c r="Q271" s="48">
        <f t="shared" ca="1" si="548"/>
        <v>0</v>
      </c>
      <c r="R271" s="48">
        <f t="shared" ca="1" si="548"/>
        <v>0</v>
      </c>
      <c r="S271" s="48">
        <f t="shared" ca="1" si="548"/>
        <v>0</v>
      </c>
      <c r="T271" s="48">
        <f t="shared" ca="1" si="548"/>
        <v>0</v>
      </c>
      <c r="U271" s="48">
        <f t="shared" ca="1" si="548"/>
        <v>0</v>
      </c>
      <c r="V271" s="48">
        <f t="shared" ca="1" si="548"/>
        <v>0</v>
      </c>
      <c r="W271" s="48">
        <f t="shared" ca="1" si="548"/>
        <v>0</v>
      </c>
      <c r="X271" s="48">
        <f t="shared" ca="1" si="548"/>
        <v>0</v>
      </c>
      <c r="Y271" s="48">
        <f t="shared" ca="1" si="548"/>
        <v>0</v>
      </c>
      <c r="Z271" s="48">
        <f t="shared" ca="1" si="548"/>
        <v>0</v>
      </c>
      <c r="AA271" s="48">
        <f t="shared" ca="1" si="548"/>
        <v>0</v>
      </c>
      <c r="AB271" s="48">
        <f t="shared" ca="1" si="548"/>
        <v>0</v>
      </c>
      <c r="AC271" s="48">
        <f t="shared" ca="1" si="548"/>
        <v>0</v>
      </c>
      <c r="AD271" s="48">
        <f t="shared" ca="1" si="548"/>
        <v>0</v>
      </c>
      <c r="AE271" s="48">
        <f t="shared" ca="1" si="548"/>
        <v>0</v>
      </c>
      <c r="AF271" s="48">
        <f t="shared" ca="1" si="548"/>
        <v>0</v>
      </c>
      <c r="AG271" s="48">
        <f t="shared" ca="1" si="548"/>
        <v>0</v>
      </c>
      <c r="AH271" s="48">
        <f t="shared" ca="1" si="548"/>
        <v>0</v>
      </c>
      <c r="AI271" s="48">
        <f t="shared" ca="1" si="548"/>
        <v>0</v>
      </c>
      <c r="AJ271" s="48">
        <f t="shared" ca="1" si="548"/>
        <v>0</v>
      </c>
      <c r="AK271" s="48">
        <f t="shared" ref="AK271:BD271" ca="1" si="549">MAX(0,AJ271-(IF(SamplesOrEstimateFlag = "Data", INDEX(Samples,RANDBETWEEN(1, TotalCount), 0), RANDBETWEEN(ThroughputLowEstimate,ThroughputHighEstimate))))</f>
        <v>0</v>
      </c>
      <c r="AL271" s="48">
        <f t="shared" ca="1" si="549"/>
        <v>0</v>
      </c>
      <c r="AM271" s="48">
        <f t="shared" ca="1" si="549"/>
        <v>0</v>
      </c>
      <c r="AN271" s="48">
        <f t="shared" ca="1" si="549"/>
        <v>0</v>
      </c>
      <c r="AO271" s="48">
        <f t="shared" ca="1" si="549"/>
        <v>0</v>
      </c>
      <c r="AP271" s="48">
        <f t="shared" ca="1" si="549"/>
        <v>0</v>
      </c>
      <c r="AQ271" s="48">
        <f t="shared" ca="1" si="549"/>
        <v>0</v>
      </c>
      <c r="AR271" s="48">
        <f t="shared" ca="1" si="549"/>
        <v>0</v>
      </c>
      <c r="AS271" s="48">
        <f t="shared" ca="1" si="549"/>
        <v>0</v>
      </c>
      <c r="AT271" s="48">
        <f t="shared" ca="1" si="549"/>
        <v>0</v>
      </c>
      <c r="AU271" s="48">
        <f t="shared" ca="1" si="549"/>
        <v>0</v>
      </c>
      <c r="AV271" s="48">
        <f t="shared" ca="1" si="549"/>
        <v>0</v>
      </c>
      <c r="AW271" s="48">
        <f t="shared" ca="1" si="549"/>
        <v>0</v>
      </c>
      <c r="AX271" s="48">
        <f t="shared" ca="1" si="549"/>
        <v>0</v>
      </c>
      <c r="AY271" s="48">
        <f t="shared" ca="1" si="549"/>
        <v>0</v>
      </c>
      <c r="AZ271" s="48">
        <f t="shared" ca="1" si="549"/>
        <v>0</v>
      </c>
      <c r="BA271" s="48">
        <f t="shared" ca="1" si="549"/>
        <v>0</v>
      </c>
      <c r="BB271" s="48">
        <f t="shared" ca="1" si="549"/>
        <v>0</v>
      </c>
      <c r="BC271" s="48">
        <f t="shared" ca="1" si="549"/>
        <v>0</v>
      </c>
      <c r="BD271" s="48">
        <f t="shared" ca="1" si="549"/>
        <v>0</v>
      </c>
    </row>
    <row r="272" spans="1:56" x14ac:dyDescent="0.25">
      <c r="A272">
        <v>270</v>
      </c>
      <c r="B272" s="69">
        <f t="shared" ca="1" si="525"/>
        <v>7</v>
      </c>
      <c r="C272" s="70">
        <f t="shared" ca="1" si="522"/>
        <v>42854</v>
      </c>
      <c r="D2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2" s="48">
        <f t="shared" ref="E272:AJ272" ca="1" si="550">MAX(0,D272-(IF(SamplesOrEstimateFlag = "Data", INDEX(Samples,RANDBETWEEN(1, TotalCount), 0), RANDBETWEEN(ThroughputLowEstimate,ThroughputHighEstimate))))</f>
        <v>12</v>
      </c>
      <c r="F272" s="48">
        <f t="shared" ca="1" si="550"/>
        <v>9</v>
      </c>
      <c r="G272" s="48">
        <f t="shared" ca="1" si="550"/>
        <v>7</v>
      </c>
      <c r="H272" s="48">
        <f t="shared" ca="1" si="550"/>
        <v>7</v>
      </c>
      <c r="I272" s="48">
        <f t="shared" ca="1" si="550"/>
        <v>4</v>
      </c>
      <c r="J272" s="48">
        <f t="shared" ca="1" si="550"/>
        <v>2</v>
      </c>
      <c r="K272" s="48">
        <f t="shared" ca="1" si="550"/>
        <v>0</v>
      </c>
      <c r="L272" s="48">
        <f t="shared" ca="1" si="550"/>
        <v>0</v>
      </c>
      <c r="M272" s="48">
        <f t="shared" ca="1" si="550"/>
        <v>0</v>
      </c>
      <c r="N272" s="48">
        <f t="shared" ca="1" si="550"/>
        <v>0</v>
      </c>
      <c r="O272" s="48">
        <f t="shared" ca="1" si="550"/>
        <v>0</v>
      </c>
      <c r="P272" s="48">
        <f t="shared" ca="1" si="550"/>
        <v>0</v>
      </c>
      <c r="Q272" s="48">
        <f t="shared" ca="1" si="550"/>
        <v>0</v>
      </c>
      <c r="R272" s="48">
        <f t="shared" ca="1" si="550"/>
        <v>0</v>
      </c>
      <c r="S272" s="48">
        <f t="shared" ca="1" si="550"/>
        <v>0</v>
      </c>
      <c r="T272" s="48">
        <f t="shared" ca="1" si="550"/>
        <v>0</v>
      </c>
      <c r="U272" s="48">
        <f t="shared" ca="1" si="550"/>
        <v>0</v>
      </c>
      <c r="V272" s="48">
        <f t="shared" ca="1" si="550"/>
        <v>0</v>
      </c>
      <c r="W272" s="48">
        <f t="shared" ca="1" si="550"/>
        <v>0</v>
      </c>
      <c r="X272" s="48">
        <f t="shared" ca="1" si="550"/>
        <v>0</v>
      </c>
      <c r="Y272" s="48">
        <f t="shared" ca="1" si="550"/>
        <v>0</v>
      </c>
      <c r="Z272" s="48">
        <f t="shared" ca="1" si="550"/>
        <v>0</v>
      </c>
      <c r="AA272" s="48">
        <f t="shared" ca="1" si="550"/>
        <v>0</v>
      </c>
      <c r="AB272" s="48">
        <f t="shared" ca="1" si="550"/>
        <v>0</v>
      </c>
      <c r="AC272" s="48">
        <f t="shared" ca="1" si="550"/>
        <v>0</v>
      </c>
      <c r="AD272" s="48">
        <f t="shared" ca="1" si="550"/>
        <v>0</v>
      </c>
      <c r="AE272" s="48">
        <f t="shared" ca="1" si="550"/>
        <v>0</v>
      </c>
      <c r="AF272" s="48">
        <f t="shared" ca="1" si="550"/>
        <v>0</v>
      </c>
      <c r="AG272" s="48">
        <f t="shared" ca="1" si="550"/>
        <v>0</v>
      </c>
      <c r="AH272" s="48">
        <f t="shared" ca="1" si="550"/>
        <v>0</v>
      </c>
      <c r="AI272" s="48">
        <f t="shared" ca="1" si="550"/>
        <v>0</v>
      </c>
      <c r="AJ272" s="48">
        <f t="shared" ca="1" si="550"/>
        <v>0</v>
      </c>
      <c r="AK272" s="48">
        <f t="shared" ref="AK272:BD272" ca="1" si="551">MAX(0,AJ272-(IF(SamplesOrEstimateFlag = "Data", INDEX(Samples,RANDBETWEEN(1, TotalCount), 0), RANDBETWEEN(ThroughputLowEstimate,ThroughputHighEstimate))))</f>
        <v>0</v>
      </c>
      <c r="AL272" s="48">
        <f t="shared" ca="1" si="551"/>
        <v>0</v>
      </c>
      <c r="AM272" s="48">
        <f t="shared" ca="1" si="551"/>
        <v>0</v>
      </c>
      <c r="AN272" s="48">
        <f t="shared" ca="1" si="551"/>
        <v>0</v>
      </c>
      <c r="AO272" s="48">
        <f t="shared" ca="1" si="551"/>
        <v>0</v>
      </c>
      <c r="AP272" s="48">
        <f t="shared" ca="1" si="551"/>
        <v>0</v>
      </c>
      <c r="AQ272" s="48">
        <f t="shared" ca="1" si="551"/>
        <v>0</v>
      </c>
      <c r="AR272" s="48">
        <f t="shared" ca="1" si="551"/>
        <v>0</v>
      </c>
      <c r="AS272" s="48">
        <f t="shared" ca="1" si="551"/>
        <v>0</v>
      </c>
      <c r="AT272" s="48">
        <f t="shared" ca="1" si="551"/>
        <v>0</v>
      </c>
      <c r="AU272" s="48">
        <f t="shared" ca="1" si="551"/>
        <v>0</v>
      </c>
      <c r="AV272" s="48">
        <f t="shared" ca="1" si="551"/>
        <v>0</v>
      </c>
      <c r="AW272" s="48">
        <f t="shared" ca="1" si="551"/>
        <v>0</v>
      </c>
      <c r="AX272" s="48">
        <f t="shared" ca="1" si="551"/>
        <v>0</v>
      </c>
      <c r="AY272" s="48">
        <f t="shared" ca="1" si="551"/>
        <v>0</v>
      </c>
      <c r="AZ272" s="48">
        <f t="shared" ca="1" si="551"/>
        <v>0</v>
      </c>
      <c r="BA272" s="48">
        <f t="shared" ca="1" si="551"/>
        <v>0</v>
      </c>
      <c r="BB272" s="48">
        <f t="shared" ca="1" si="551"/>
        <v>0</v>
      </c>
      <c r="BC272" s="48">
        <f t="shared" ca="1" si="551"/>
        <v>0</v>
      </c>
      <c r="BD272" s="48">
        <f t="shared" ca="1" si="551"/>
        <v>0</v>
      </c>
    </row>
    <row r="273" spans="1:56" x14ac:dyDescent="0.25">
      <c r="A273">
        <v>271</v>
      </c>
      <c r="B273" s="69">
        <f t="shared" ca="1" si="525"/>
        <v>9</v>
      </c>
      <c r="C273" s="70">
        <f t="shared" ca="1" si="522"/>
        <v>42868</v>
      </c>
      <c r="D2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73" s="48">
        <f t="shared" ref="E273:AJ273" ca="1" si="552">MAX(0,D273-(IF(SamplesOrEstimateFlag = "Data", INDEX(Samples,RANDBETWEEN(1, TotalCount), 0), RANDBETWEEN(ThroughputLowEstimate,ThroughputHighEstimate))))</f>
        <v>10</v>
      </c>
      <c r="F273" s="48">
        <f t="shared" ca="1" si="552"/>
        <v>10</v>
      </c>
      <c r="G273" s="48">
        <f t="shared" ca="1" si="552"/>
        <v>7</v>
      </c>
      <c r="H273" s="48">
        <f t="shared" ca="1" si="552"/>
        <v>7</v>
      </c>
      <c r="I273" s="48">
        <f t="shared" ca="1" si="552"/>
        <v>4</v>
      </c>
      <c r="J273" s="48">
        <f t="shared" ca="1" si="552"/>
        <v>4</v>
      </c>
      <c r="K273" s="48">
        <f t="shared" ca="1" si="552"/>
        <v>2</v>
      </c>
      <c r="L273" s="48">
        <f t="shared" ca="1" si="552"/>
        <v>2</v>
      </c>
      <c r="M273" s="48">
        <f t="shared" ca="1" si="552"/>
        <v>0</v>
      </c>
      <c r="N273" s="48">
        <f t="shared" ca="1" si="552"/>
        <v>0</v>
      </c>
      <c r="O273" s="48">
        <f t="shared" ca="1" si="552"/>
        <v>0</v>
      </c>
      <c r="P273" s="48">
        <f t="shared" ca="1" si="552"/>
        <v>0</v>
      </c>
      <c r="Q273" s="48">
        <f t="shared" ca="1" si="552"/>
        <v>0</v>
      </c>
      <c r="R273" s="48">
        <f t="shared" ca="1" si="552"/>
        <v>0</v>
      </c>
      <c r="S273" s="48">
        <f t="shared" ca="1" si="552"/>
        <v>0</v>
      </c>
      <c r="T273" s="48">
        <f t="shared" ca="1" si="552"/>
        <v>0</v>
      </c>
      <c r="U273" s="48">
        <f t="shared" ca="1" si="552"/>
        <v>0</v>
      </c>
      <c r="V273" s="48">
        <f t="shared" ca="1" si="552"/>
        <v>0</v>
      </c>
      <c r="W273" s="48">
        <f t="shared" ca="1" si="552"/>
        <v>0</v>
      </c>
      <c r="X273" s="48">
        <f t="shared" ca="1" si="552"/>
        <v>0</v>
      </c>
      <c r="Y273" s="48">
        <f t="shared" ca="1" si="552"/>
        <v>0</v>
      </c>
      <c r="Z273" s="48">
        <f t="shared" ca="1" si="552"/>
        <v>0</v>
      </c>
      <c r="AA273" s="48">
        <f t="shared" ca="1" si="552"/>
        <v>0</v>
      </c>
      <c r="AB273" s="48">
        <f t="shared" ca="1" si="552"/>
        <v>0</v>
      </c>
      <c r="AC273" s="48">
        <f t="shared" ca="1" si="552"/>
        <v>0</v>
      </c>
      <c r="AD273" s="48">
        <f t="shared" ca="1" si="552"/>
        <v>0</v>
      </c>
      <c r="AE273" s="48">
        <f t="shared" ca="1" si="552"/>
        <v>0</v>
      </c>
      <c r="AF273" s="48">
        <f t="shared" ca="1" si="552"/>
        <v>0</v>
      </c>
      <c r="AG273" s="48">
        <f t="shared" ca="1" si="552"/>
        <v>0</v>
      </c>
      <c r="AH273" s="48">
        <f t="shared" ca="1" si="552"/>
        <v>0</v>
      </c>
      <c r="AI273" s="48">
        <f t="shared" ca="1" si="552"/>
        <v>0</v>
      </c>
      <c r="AJ273" s="48">
        <f t="shared" ca="1" si="552"/>
        <v>0</v>
      </c>
      <c r="AK273" s="48">
        <f t="shared" ref="AK273:BD273" ca="1" si="553">MAX(0,AJ273-(IF(SamplesOrEstimateFlag = "Data", INDEX(Samples,RANDBETWEEN(1, TotalCount), 0), RANDBETWEEN(ThroughputLowEstimate,ThroughputHighEstimate))))</f>
        <v>0</v>
      </c>
      <c r="AL273" s="48">
        <f t="shared" ca="1" si="553"/>
        <v>0</v>
      </c>
      <c r="AM273" s="48">
        <f t="shared" ca="1" si="553"/>
        <v>0</v>
      </c>
      <c r="AN273" s="48">
        <f t="shared" ca="1" si="553"/>
        <v>0</v>
      </c>
      <c r="AO273" s="48">
        <f t="shared" ca="1" si="553"/>
        <v>0</v>
      </c>
      <c r="AP273" s="48">
        <f t="shared" ca="1" si="553"/>
        <v>0</v>
      </c>
      <c r="AQ273" s="48">
        <f t="shared" ca="1" si="553"/>
        <v>0</v>
      </c>
      <c r="AR273" s="48">
        <f t="shared" ca="1" si="553"/>
        <v>0</v>
      </c>
      <c r="AS273" s="48">
        <f t="shared" ca="1" si="553"/>
        <v>0</v>
      </c>
      <c r="AT273" s="48">
        <f t="shared" ca="1" si="553"/>
        <v>0</v>
      </c>
      <c r="AU273" s="48">
        <f t="shared" ca="1" si="553"/>
        <v>0</v>
      </c>
      <c r="AV273" s="48">
        <f t="shared" ca="1" si="553"/>
        <v>0</v>
      </c>
      <c r="AW273" s="48">
        <f t="shared" ca="1" si="553"/>
        <v>0</v>
      </c>
      <c r="AX273" s="48">
        <f t="shared" ca="1" si="553"/>
        <v>0</v>
      </c>
      <c r="AY273" s="48">
        <f t="shared" ca="1" si="553"/>
        <v>0</v>
      </c>
      <c r="AZ273" s="48">
        <f t="shared" ca="1" si="553"/>
        <v>0</v>
      </c>
      <c r="BA273" s="48">
        <f t="shared" ca="1" si="553"/>
        <v>0</v>
      </c>
      <c r="BB273" s="48">
        <f t="shared" ca="1" si="553"/>
        <v>0</v>
      </c>
      <c r="BC273" s="48">
        <f t="shared" ca="1" si="553"/>
        <v>0</v>
      </c>
      <c r="BD273" s="48">
        <f t="shared" ca="1" si="553"/>
        <v>0</v>
      </c>
    </row>
    <row r="274" spans="1:56" x14ac:dyDescent="0.25">
      <c r="A274">
        <v>272</v>
      </c>
      <c r="B274" s="69">
        <f t="shared" ca="1" si="525"/>
        <v>11</v>
      </c>
      <c r="C274" s="70">
        <f t="shared" ca="1" si="522"/>
        <v>42882</v>
      </c>
      <c r="D2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4" s="48">
        <f t="shared" ref="E274:AJ274" ca="1" si="554">MAX(0,D274-(IF(SamplesOrEstimateFlag = "Data", INDEX(Samples,RANDBETWEEN(1, TotalCount), 0), RANDBETWEEN(ThroughputLowEstimate,ThroughputHighEstimate))))</f>
        <v>9</v>
      </c>
      <c r="F274" s="48">
        <f t="shared" ca="1" si="554"/>
        <v>6</v>
      </c>
      <c r="G274" s="48">
        <f t="shared" ca="1" si="554"/>
        <v>6</v>
      </c>
      <c r="H274" s="48">
        <f t="shared" ca="1" si="554"/>
        <v>4</v>
      </c>
      <c r="I274" s="48">
        <f t="shared" ca="1" si="554"/>
        <v>4</v>
      </c>
      <c r="J274" s="48">
        <f t="shared" ca="1" si="554"/>
        <v>4</v>
      </c>
      <c r="K274" s="48">
        <f t="shared" ca="1" si="554"/>
        <v>4</v>
      </c>
      <c r="L274" s="48">
        <f t="shared" ca="1" si="554"/>
        <v>4</v>
      </c>
      <c r="M274" s="48">
        <f t="shared" ca="1" si="554"/>
        <v>2</v>
      </c>
      <c r="N274" s="48">
        <f t="shared" ca="1" si="554"/>
        <v>2</v>
      </c>
      <c r="O274" s="48">
        <f t="shared" ca="1" si="554"/>
        <v>0</v>
      </c>
      <c r="P274" s="48">
        <f t="shared" ca="1" si="554"/>
        <v>0</v>
      </c>
      <c r="Q274" s="48">
        <f t="shared" ca="1" si="554"/>
        <v>0</v>
      </c>
      <c r="R274" s="48">
        <f t="shared" ca="1" si="554"/>
        <v>0</v>
      </c>
      <c r="S274" s="48">
        <f t="shared" ca="1" si="554"/>
        <v>0</v>
      </c>
      <c r="T274" s="48">
        <f t="shared" ca="1" si="554"/>
        <v>0</v>
      </c>
      <c r="U274" s="48">
        <f t="shared" ca="1" si="554"/>
        <v>0</v>
      </c>
      <c r="V274" s="48">
        <f t="shared" ca="1" si="554"/>
        <v>0</v>
      </c>
      <c r="W274" s="48">
        <f t="shared" ca="1" si="554"/>
        <v>0</v>
      </c>
      <c r="X274" s="48">
        <f t="shared" ca="1" si="554"/>
        <v>0</v>
      </c>
      <c r="Y274" s="48">
        <f t="shared" ca="1" si="554"/>
        <v>0</v>
      </c>
      <c r="Z274" s="48">
        <f t="shared" ca="1" si="554"/>
        <v>0</v>
      </c>
      <c r="AA274" s="48">
        <f t="shared" ca="1" si="554"/>
        <v>0</v>
      </c>
      <c r="AB274" s="48">
        <f t="shared" ca="1" si="554"/>
        <v>0</v>
      </c>
      <c r="AC274" s="48">
        <f t="shared" ca="1" si="554"/>
        <v>0</v>
      </c>
      <c r="AD274" s="48">
        <f t="shared" ca="1" si="554"/>
        <v>0</v>
      </c>
      <c r="AE274" s="48">
        <f t="shared" ca="1" si="554"/>
        <v>0</v>
      </c>
      <c r="AF274" s="48">
        <f t="shared" ca="1" si="554"/>
        <v>0</v>
      </c>
      <c r="AG274" s="48">
        <f t="shared" ca="1" si="554"/>
        <v>0</v>
      </c>
      <c r="AH274" s="48">
        <f t="shared" ca="1" si="554"/>
        <v>0</v>
      </c>
      <c r="AI274" s="48">
        <f t="shared" ca="1" si="554"/>
        <v>0</v>
      </c>
      <c r="AJ274" s="48">
        <f t="shared" ca="1" si="554"/>
        <v>0</v>
      </c>
      <c r="AK274" s="48">
        <f t="shared" ref="AK274:BD274" ca="1" si="555">MAX(0,AJ274-(IF(SamplesOrEstimateFlag = "Data", INDEX(Samples,RANDBETWEEN(1, TotalCount), 0), RANDBETWEEN(ThroughputLowEstimate,ThroughputHighEstimate))))</f>
        <v>0</v>
      </c>
      <c r="AL274" s="48">
        <f t="shared" ca="1" si="555"/>
        <v>0</v>
      </c>
      <c r="AM274" s="48">
        <f t="shared" ca="1" si="555"/>
        <v>0</v>
      </c>
      <c r="AN274" s="48">
        <f t="shared" ca="1" si="555"/>
        <v>0</v>
      </c>
      <c r="AO274" s="48">
        <f t="shared" ca="1" si="555"/>
        <v>0</v>
      </c>
      <c r="AP274" s="48">
        <f t="shared" ca="1" si="555"/>
        <v>0</v>
      </c>
      <c r="AQ274" s="48">
        <f t="shared" ca="1" si="555"/>
        <v>0</v>
      </c>
      <c r="AR274" s="48">
        <f t="shared" ca="1" si="555"/>
        <v>0</v>
      </c>
      <c r="AS274" s="48">
        <f t="shared" ca="1" si="555"/>
        <v>0</v>
      </c>
      <c r="AT274" s="48">
        <f t="shared" ca="1" si="555"/>
        <v>0</v>
      </c>
      <c r="AU274" s="48">
        <f t="shared" ca="1" si="555"/>
        <v>0</v>
      </c>
      <c r="AV274" s="48">
        <f t="shared" ca="1" si="555"/>
        <v>0</v>
      </c>
      <c r="AW274" s="48">
        <f t="shared" ca="1" si="555"/>
        <v>0</v>
      </c>
      <c r="AX274" s="48">
        <f t="shared" ca="1" si="555"/>
        <v>0</v>
      </c>
      <c r="AY274" s="48">
        <f t="shared" ca="1" si="555"/>
        <v>0</v>
      </c>
      <c r="AZ274" s="48">
        <f t="shared" ca="1" si="555"/>
        <v>0</v>
      </c>
      <c r="BA274" s="48">
        <f t="shared" ca="1" si="555"/>
        <v>0</v>
      </c>
      <c r="BB274" s="48">
        <f t="shared" ca="1" si="555"/>
        <v>0</v>
      </c>
      <c r="BC274" s="48">
        <f t="shared" ca="1" si="555"/>
        <v>0</v>
      </c>
      <c r="BD274" s="48">
        <f t="shared" ca="1" si="555"/>
        <v>0</v>
      </c>
    </row>
    <row r="275" spans="1:56" x14ac:dyDescent="0.25">
      <c r="A275">
        <v>273</v>
      </c>
      <c r="B275" s="69">
        <f t="shared" ca="1" si="525"/>
        <v>5</v>
      </c>
      <c r="C275" s="70">
        <f t="shared" ca="1" si="522"/>
        <v>42840</v>
      </c>
      <c r="D2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75" s="48">
        <f t="shared" ref="E275:AJ275" ca="1" si="556">MAX(0,D275-(IF(SamplesOrEstimateFlag = "Data", INDEX(Samples,RANDBETWEEN(1, TotalCount), 0), RANDBETWEEN(ThroughputLowEstimate,ThroughputHighEstimate))))</f>
        <v>10</v>
      </c>
      <c r="F275" s="48">
        <f t="shared" ca="1" si="556"/>
        <v>7</v>
      </c>
      <c r="G275" s="48">
        <f t="shared" ca="1" si="556"/>
        <v>4</v>
      </c>
      <c r="H275" s="48">
        <f t="shared" ca="1" si="556"/>
        <v>1</v>
      </c>
      <c r="I275" s="48">
        <f t="shared" ca="1" si="556"/>
        <v>0</v>
      </c>
      <c r="J275" s="48">
        <f t="shared" ca="1" si="556"/>
        <v>0</v>
      </c>
      <c r="K275" s="48">
        <f t="shared" ca="1" si="556"/>
        <v>0</v>
      </c>
      <c r="L275" s="48">
        <f t="shared" ca="1" si="556"/>
        <v>0</v>
      </c>
      <c r="M275" s="48">
        <f t="shared" ca="1" si="556"/>
        <v>0</v>
      </c>
      <c r="N275" s="48">
        <f t="shared" ca="1" si="556"/>
        <v>0</v>
      </c>
      <c r="O275" s="48">
        <f t="shared" ca="1" si="556"/>
        <v>0</v>
      </c>
      <c r="P275" s="48">
        <f t="shared" ca="1" si="556"/>
        <v>0</v>
      </c>
      <c r="Q275" s="48">
        <f t="shared" ca="1" si="556"/>
        <v>0</v>
      </c>
      <c r="R275" s="48">
        <f t="shared" ca="1" si="556"/>
        <v>0</v>
      </c>
      <c r="S275" s="48">
        <f t="shared" ca="1" si="556"/>
        <v>0</v>
      </c>
      <c r="T275" s="48">
        <f t="shared" ca="1" si="556"/>
        <v>0</v>
      </c>
      <c r="U275" s="48">
        <f t="shared" ca="1" si="556"/>
        <v>0</v>
      </c>
      <c r="V275" s="48">
        <f t="shared" ca="1" si="556"/>
        <v>0</v>
      </c>
      <c r="W275" s="48">
        <f t="shared" ca="1" si="556"/>
        <v>0</v>
      </c>
      <c r="X275" s="48">
        <f t="shared" ca="1" si="556"/>
        <v>0</v>
      </c>
      <c r="Y275" s="48">
        <f t="shared" ca="1" si="556"/>
        <v>0</v>
      </c>
      <c r="Z275" s="48">
        <f t="shared" ca="1" si="556"/>
        <v>0</v>
      </c>
      <c r="AA275" s="48">
        <f t="shared" ca="1" si="556"/>
        <v>0</v>
      </c>
      <c r="AB275" s="48">
        <f t="shared" ca="1" si="556"/>
        <v>0</v>
      </c>
      <c r="AC275" s="48">
        <f t="shared" ca="1" si="556"/>
        <v>0</v>
      </c>
      <c r="AD275" s="48">
        <f t="shared" ca="1" si="556"/>
        <v>0</v>
      </c>
      <c r="AE275" s="48">
        <f t="shared" ca="1" si="556"/>
        <v>0</v>
      </c>
      <c r="AF275" s="48">
        <f t="shared" ca="1" si="556"/>
        <v>0</v>
      </c>
      <c r="AG275" s="48">
        <f t="shared" ca="1" si="556"/>
        <v>0</v>
      </c>
      <c r="AH275" s="48">
        <f t="shared" ca="1" si="556"/>
        <v>0</v>
      </c>
      <c r="AI275" s="48">
        <f t="shared" ca="1" si="556"/>
        <v>0</v>
      </c>
      <c r="AJ275" s="48">
        <f t="shared" ca="1" si="556"/>
        <v>0</v>
      </c>
      <c r="AK275" s="48">
        <f t="shared" ref="AK275:BD275" ca="1" si="557">MAX(0,AJ275-(IF(SamplesOrEstimateFlag = "Data", INDEX(Samples,RANDBETWEEN(1, TotalCount), 0), RANDBETWEEN(ThroughputLowEstimate,ThroughputHighEstimate))))</f>
        <v>0</v>
      </c>
      <c r="AL275" s="48">
        <f t="shared" ca="1" si="557"/>
        <v>0</v>
      </c>
      <c r="AM275" s="48">
        <f t="shared" ca="1" si="557"/>
        <v>0</v>
      </c>
      <c r="AN275" s="48">
        <f t="shared" ca="1" si="557"/>
        <v>0</v>
      </c>
      <c r="AO275" s="48">
        <f t="shared" ca="1" si="557"/>
        <v>0</v>
      </c>
      <c r="AP275" s="48">
        <f t="shared" ca="1" si="557"/>
        <v>0</v>
      </c>
      <c r="AQ275" s="48">
        <f t="shared" ca="1" si="557"/>
        <v>0</v>
      </c>
      <c r="AR275" s="48">
        <f t="shared" ca="1" si="557"/>
        <v>0</v>
      </c>
      <c r="AS275" s="48">
        <f t="shared" ca="1" si="557"/>
        <v>0</v>
      </c>
      <c r="AT275" s="48">
        <f t="shared" ca="1" si="557"/>
        <v>0</v>
      </c>
      <c r="AU275" s="48">
        <f t="shared" ca="1" si="557"/>
        <v>0</v>
      </c>
      <c r="AV275" s="48">
        <f t="shared" ca="1" si="557"/>
        <v>0</v>
      </c>
      <c r="AW275" s="48">
        <f t="shared" ca="1" si="557"/>
        <v>0</v>
      </c>
      <c r="AX275" s="48">
        <f t="shared" ca="1" si="557"/>
        <v>0</v>
      </c>
      <c r="AY275" s="48">
        <f t="shared" ca="1" si="557"/>
        <v>0</v>
      </c>
      <c r="AZ275" s="48">
        <f t="shared" ca="1" si="557"/>
        <v>0</v>
      </c>
      <c r="BA275" s="48">
        <f t="shared" ca="1" si="557"/>
        <v>0</v>
      </c>
      <c r="BB275" s="48">
        <f t="shared" ca="1" si="557"/>
        <v>0</v>
      </c>
      <c r="BC275" s="48">
        <f t="shared" ca="1" si="557"/>
        <v>0</v>
      </c>
      <c r="BD275" s="48">
        <f t="shared" ca="1" si="557"/>
        <v>0</v>
      </c>
    </row>
    <row r="276" spans="1:56" x14ac:dyDescent="0.25">
      <c r="A276">
        <v>274</v>
      </c>
      <c r="B276" s="69">
        <f t="shared" ca="1" si="525"/>
        <v>8</v>
      </c>
      <c r="C276" s="70">
        <f t="shared" ca="1" si="522"/>
        <v>42861</v>
      </c>
      <c r="D2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6" s="48">
        <f t="shared" ref="E276:AJ276" ca="1" si="558">MAX(0,D276-(IF(SamplesOrEstimateFlag = "Data", INDEX(Samples,RANDBETWEEN(1, TotalCount), 0), RANDBETWEEN(ThroughputLowEstimate,ThroughputHighEstimate))))</f>
        <v>12</v>
      </c>
      <c r="F276" s="48">
        <f t="shared" ca="1" si="558"/>
        <v>9</v>
      </c>
      <c r="G276" s="48">
        <f t="shared" ca="1" si="558"/>
        <v>7</v>
      </c>
      <c r="H276" s="48">
        <f t="shared" ca="1" si="558"/>
        <v>7</v>
      </c>
      <c r="I276" s="48">
        <f t="shared" ca="1" si="558"/>
        <v>5</v>
      </c>
      <c r="J276" s="48">
        <f t="shared" ca="1" si="558"/>
        <v>2</v>
      </c>
      <c r="K276" s="48">
        <f t="shared" ca="1" si="558"/>
        <v>2</v>
      </c>
      <c r="L276" s="48">
        <f t="shared" ca="1" si="558"/>
        <v>0</v>
      </c>
      <c r="M276" s="48">
        <f t="shared" ca="1" si="558"/>
        <v>0</v>
      </c>
      <c r="N276" s="48">
        <f t="shared" ca="1" si="558"/>
        <v>0</v>
      </c>
      <c r="O276" s="48">
        <f t="shared" ca="1" si="558"/>
        <v>0</v>
      </c>
      <c r="P276" s="48">
        <f t="shared" ca="1" si="558"/>
        <v>0</v>
      </c>
      <c r="Q276" s="48">
        <f t="shared" ca="1" si="558"/>
        <v>0</v>
      </c>
      <c r="R276" s="48">
        <f t="shared" ca="1" si="558"/>
        <v>0</v>
      </c>
      <c r="S276" s="48">
        <f t="shared" ca="1" si="558"/>
        <v>0</v>
      </c>
      <c r="T276" s="48">
        <f t="shared" ca="1" si="558"/>
        <v>0</v>
      </c>
      <c r="U276" s="48">
        <f t="shared" ca="1" si="558"/>
        <v>0</v>
      </c>
      <c r="V276" s="48">
        <f t="shared" ca="1" si="558"/>
        <v>0</v>
      </c>
      <c r="W276" s="48">
        <f t="shared" ca="1" si="558"/>
        <v>0</v>
      </c>
      <c r="X276" s="48">
        <f t="shared" ca="1" si="558"/>
        <v>0</v>
      </c>
      <c r="Y276" s="48">
        <f t="shared" ca="1" si="558"/>
        <v>0</v>
      </c>
      <c r="Z276" s="48">
        <f t="shared" ca="1" si="558"/>
        <v>0</v>
      </c>
      <c r="AA276" s="48">
        <f t="shared" ca="1" si="558"/>
        <v>0</v>
      </c>
      <c r="AB276" s="48">
        <f t="shared" ca="1" si="558"/>
        <v>0</v>
      </c>
      <c r="AC276" s="48">
        <f t="shared" ca="1" si="558"/>
        <v>0</v>
      </c>
      <c r="AD276" s="48">
        <f t="shared" ca="1" si="558"/>
        <v>0</v>
      </c>
      <c r="AE276" s="48">
        <f t="shared" ca="1" si="558"/>
        <v>0</v>
      </c>
      <c r="AF276" s="48">
        <f t="shared" ca="1" si="558"/>
        <v>0</v>
      </c>
      <c r="AG276" s="48">
        <f t="shared" ca="1" si="558"/>
        <v>0</v>
      </c>
      <c r="AH276" s="48">
        <f t="shared" ca="1" si="558"/>
        <v>0</v>
      </c>
      <c r="AI276" s="48">
        <f t="shared" ca="1" si="558"/>
        <v>0</v>
      </c>
      <c r="AJ276" s="48">
        <f t="shared" ca="1" si="558"/>
        <v>0</v>
      </c>
      <c r="AK276" s="48">
        <f t="shared" ref="AK276:BD276" ca="1" si="559">MAX(0,AJ276-(IF(SamplesOrEstimateFlag = "Data", INDEX(Samples,RANDBETWEEN(1, TotalCount), 0), RANDBETWEEN(ThroughputLowEstimate,ThroughputHighEstimate))))</f>
        <v>0</v>
      </c>
      <c r="AL276" s="48">
        <f t="shared" ca="1" si="559"/>
        <v>0</v>
      </c>
      <c r="AM276" s="48">
        <f t="shared" ca="1" si="559"/>
        <v>0</v>
      </c>
      <c r="AN276" s="48">
        <f t="shared" ca="1" si="559"/>
        <v>0</v>
      </c>
      <c r="AO276" s="48">
        <f t="shared" ca="1" si="559"/>
        <v>0</v>
      </c>
      <c r="AP276" s="48">
        <f t="shared" ca="1" si="559"/>
        <v>0</v>
      </c>
      <c r="AQ276" s="48">
        <f t="shared" ca="1" si="559"/>
        <v>0</v>
      </c>
      <c r="AR276" s="48">
        <f t="shared" ca="1" si="559"/>
        <v>0</v>
      </c>
      <c r="AS276" s="48">
        <f t="shared" ca="1" si="559"/>
        <v>0</v>
      </c>
      <c r="AT276" s="48">
        <f t="shared" ca="1" si="559"/>
        <v>0</v>
      </c>
      <c r="AU276" s="48">
        <f t="shared" ca="1" si="559"/>
        <v>0</v>
      </c>
      <c r="AV276" s="48">
        <f t="shared" ca="1" si="559"/>
        <v>0</v>
      </c>
      <c r="AW276" s="48">
        <f t="shared" ca="1" si="559"/>
        <v>0</v>
      </c>
      <c r="AX276" s="48">
        <f t="shared" ca="1" si="559"/>
        <v>0</v>
      </c>
      <c r="AY276" s="48">
        <f t="shared" ca="1" si="559"/>
        <v>0</v>
      </c>
      <c r="AZ276" s="48">
        <f t="shared" ca="1" si="559"/>
        <v>0</v>
      </c>
      <c r="BA276" s="48">
        <f t="shared" ca="1" si="559"/>
        <v>0</v>
      </c>
      <c r="BB276" s="48">
        <f t="shared" ca="1" si="559"/>
        <v>0</v>
      </c>
      <c r="BC276" s="48">
        <f t="shared" ca="1" si="559"/>
        <v>0</v>
      </c>
      <c r="BD276" s="48">
        <f t="shared" ca="1" si="559"/>
        <v>0</v>
      </c>
    </row>
    <row r="277" spans="1:56" x14ac:dyDescent="0.25">
      <c r="A277">
        <v>275</v>
      </c>
      <c r="B277" s="69">
        <f t="shared" ca="1" si="525"/>
        <v>6</v>
      </c>
      <c r="C277" s="70">
        <f t="shared" ca="1" si="522"/>
        <v>42847</v>
      </c>
      <c r="D2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7" s="48">
        <f t="shared" ref="E277:AJ277" ca="1" si="560">MAX(0,D277-(IF(SamplesOrEstimateFlag = "Data", INDEX(Samples,RANDBETWEEN(1, TotalCount), 0), RANDBETWEEN(ThroughputLowEstimate,ThroughputHighEstimate))))</f>
        <v>12</v>
      </c>
      <c r="F277" s="48">
        <f t="shared" ca="1" si="560"/>
        <v>10</v>
      </c>
      <c r="G277" s="48">
        <f t="shared" ca="1" si="560"/>
        <v>8</v>
      </c>
      <c r="H277" s="48">
        <f t="shared" ca="1" si="560"/>
        <v>5</v>
      </c>
      <c r="I277" s="48">
        <f t="shared" ca="1" si="560"/>
        <v>2</v>
      </c>
      <c r="J277" s="48">
        <f t="shared" ca="1" si="560"/>
        <v>0</v>
      </c>
      <c r="K277" s="48">
        <f t="shared" ca="1" si="560"/>
        <v>0</v>
      </c>
      <c r="L277" s="48">
        <f t="shared" ca="1" si="560"/>
        <v>0</v>
      </c>
      <c r="M277" s="48">
        <f t="shared" ca="1" si="560"/>
        <v>0</v>
      </c>
      <c r="N277" s="48">
        <f t="shared" ca="1" si="560"/>
        <v>0</v>
      </c>
      <c r="O277" s="48">
        <f t="shared" ca="1" si="560"/>
        <v>0</v>
      </c>
      <c r="P277" s="48">
        <f t="shared" ca="1" si="560"/>
        <v>0</v>
      </c>
      <c r="Q277" s="48">
        <f t="shared" ca="1" si="560"/>
        <v>0</v>
      </c>
      <c r="R277" s="48">
        <f t="shared" ca="1" si="560"/>
        <v>0</v>
      </c>
      <c r="S277" s="48">
        <f t="shared" ca="1" si="560"/>
        <v>0</v>
      </c>
      <c r="T277" s="48">
        <f t="shared" ca="1" si="560"/>
        <v>0</v>
      </c>
      <c r="U277" s="48">
        <f t="shared" ca="1" si="560"/>
        <v>0</v>
      </c>
      <c r="V277" s="48">
        <f t="shared" ca="1" si="560"/>
        <v>0</v>
      </c>
      <c r="W277" s="48">
        <f t="shared" ca="1" si="560"/>
        <v>0</v>
      </c>
      <c r="X277" s="48">
        <f t="shared" ca="1" si="560"/>
        <v>0</v>
      </c>
      <c r="Y277" s="48">
        <f t="shared" ca="1" si="560"/>
        <v>0</v>
      </c>
      <c r="Z277" s="48">
        <f t="shared" ca="1" si="560"/>
        <v>0</v>
      </c>
      <c r="AA277" s="48">
        <f t="shared" ca="1" si="560"/>
        <v>0</v>
      </c>
      <c r="AB277" s="48">
        <f t="shared" ca="1" si="560"/>
        <v>0</v>
      </c>
      <c r="AC277" s="48">
        <f t="shared" ca="1" si="560"/>
        <v>0</v>
      </c>
      <c r="AD277" s="48">
        <f t="shared" ca="1" si="560"/>
        <v>0</v>
      </c>
      <c r="AE277" s="48">
        <f t="shared" ca="1" si="560"/>
        <v>0</v>
      </c>
      <c r="AF277" s="48">
        <f t="shared" ca="1" si="560"/>
        <v>0</v>
      </c>
      <c r="AG277" s="48">
        <f t="shared" ca="1" si="560"/>
        <v>0</v>
      </c>
      <c r="AH277" s="48">
        <f t="shared" ca="1" si="560"/>
        <v>0</v>
      </c>
      <c r="AI277" s="48">
        <f t="shared" ca="1" si="560"/>
        <v>0</v>
      </c>
      <c r="AJ277" s="48">
        <f t="shared" ca="1" si="560"/>
        <v>0</v>
      </c>
      <c r="AK277" s="48">
        <f t="shared" ref="AK277:BD277" ca="1" si="561">MAX(0,AJ277-(IF(SamplesOrEstimateFlag = "Data", INDEX(Samples,RANDBETWEEN(1, TotalCount), 0), RANDBETWEEN(ThroughputLowEstimate,ThroughputHighEstimate))))</f>
        <v>0</v>
      </c>
      <c r="AL277" s="48">
        <f t="shared" ca="1" si="561"/>
        <v>0</v>
      </c>
      <c r="AM277" s="48">
        <f t="shared" ca="1" si="561"/>
        <v>0</v>
      </c>
      <c r="AN277" s="48">
        <f t="shared" ca="1" si="561"/>
        <v>0</v>
      </c>
      <c r="AO277" s="48">
        <f t="shared" ca="1" si="561"/>
        <v>0</v>
      </c>
      <c r="AP277" s="48">
        <f t="shared" ca="1" si="561"/>
        <v>0</v>
      </c>
      <c r="AQ277" s="48">
        <f t="shared" ca="1" si="561"/>
        <v>0</v>
      </c>
      <c r="AR277" s="48">
        <f t="shared" ca="1" si="561"/>
        <v>0</v>
      </c>
      <c r="AS277" s="48">
        <f t="shared" ca="1" si="561"/>
        <v>0</v>
      </c>
      <c r="AT277" s="48">
        <f t="shared" ca="1" si="561"/>
        <v>0</v>
      </c>
      <c r="AU277" s="48">
        <f t="shared" ca="1" si="561"/>
        <v>0</v>
      </c>
      <c r="AV277" s="48">
        <f t="shared" ca="1" si="561"/>
        <v>0</v>
      </c>
      <c r="AW277" s="48">
        <f t="shared" ca="1" si="561"/>
        <v>0</v>
      </c>
      <c r="AX277" s="48">
        <f t="shared" ca="1" si="561"/>
        <v>0</v>
      </c>
      <c r="AY277" s="48">
        <f t="shared" ca="1" si="561"/>
        <v>0</v>
      </c>
      <c r="AZ277" s="48">
        <f t="shared" ca="1" si="561"/>
        <v>0</v>
      </c>
      <c r="BA277" s="48">
        <f t="shared" ca="1" si="561"/>
        <v>0</v>
      </c>
      <c r="BB277" s="48">
        <f t="shared" ca="1" si="561"/>
        <v>0</v>
      </c>
      <c r="BC277" s="48">
        <f t="shared" ca="1" si="561"/>
        <v>0</v>
      </c>
      <c r="BD277" s="48">
        <f t="shared" ca="1" si="561"/>
        <v>0</v>
      </c>
    </row>
    <row r="278" spans="1:56" x14ac:dyDescent="0.25">
      <c r="A278">
        <v>276</v>
      </c>
      <c r="B278" s="69">
        <f t="shared" ca="1" si="525"/>
        <v>5</v>
      </c>
      <c r="C278" s="70">
        <f t="shared" ca="1" si="522"/>
        <v>42840</v>
      </c>
      <c r="D2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8" s="48">
        <f t="shared" ref="E278:AJ278" ca="1" si="562">MAX(0,D278-(IF(SamplesOrEstimateFlag = "Data", INDEX(Samples,RANDBETWEEN(1, TotalCount), 0), RANDBETWEEN(ThroughputLowEstimate,ThroughputHighEstimate))))</f>
        <v>7</v>
      </c>
      <c r="F278" s="48">
        <f t="shared" ca="1" si="562"/>
        <v>5</v>
      </c>
      <c r="G278" s="48">
        <f t="shared" ca="1" si="562"/>
        <v>5</v>
      </c>
      <c r="H278" s="48">
        <f t="shared" ca="1" si="562"/>
        <v>2</v>
      </c>
      <c r="I278" s="48">
        <f t="shared" ca="1" si="562"/>
        <v>0</v>
      </c>
      <c r="J278" s="48">
        <f t="shared" ca="1" si="562"/>
        <v>0</v>
      </c>
      <c r="K278" s="48">
        <f t="shared" ca="1" si="562"/>
        <v>0</v>
      </c>
      <c r="L278" s="48">
        <f t="shared" ca="1" si="562"/>
        <v>0</v>
      </c>
      <c r="M278" s="48">
        <f t="shared" ca="1" si="562"/>
        <v>0</v>
      </c>
      <c r="N278" s="48">
        <f t="shared" ca="1" si="562"/>
        <v>0</v>
      </c>
      <c r="O278" s="48">
        <f t="shared" ca="1" si="562"/>
        <v>0</v>
      </c>
      <c r="P278" s="48">
        <f t="shared" ca="1" si="562"/>
        <v>0</v>
      </c>
      <c r="Q278" s="48">
        <f t="shared" ca="1" si="562"/>
        <v>0</v>
      </c>
      <c r="R278" s="48">
        <f t="shared" ca="1" si="562"/>
        <v>0</v>
      </c>
      <c r="S278" s="48">
        <f t="shared" ca="1" si="562"/>
        <v>0</v>
      </c>
      <c r="T278" s="48">
        <f t="shared" ca="1" si="562"/>
        <v>0</v>
      </c>
      <c r="U278" s="48">
        <f t="shared" ca="1" si="562"/>
        <v>0</v>
      </c>
      <c r="V278" s="48">
        <f t="shared" ca="1" si="562"/>
        <v>0</v>
      </c>
      <c r="W278" s="48">
        <f t="shared" ca="1" si="562"/>
        <v>0</v>
      </c>
      <c r="X278" s="48">
        <f t="shared" ca="1" si="562"/>
        <v>0</v>
      </c>
      <c r="Y278" s="48">
        <f t="shared" ca="1" si="562"/>
        <v>0</v>
      </c>
      <c r="Z278" s="48">
        <f t="shared" ca="1" si="562"/>
        <v>0</v>
      </c>
      <c r="AA278" s="48">
        <f t="shared" ca="1" si="562"/>
        <v>0</v>
      </c>
      <c r="AB278" s="48">
        <f t="shared" ca="1" si="562"/>
        <v>0</v>
      </c>
      <c r="AC278" s="48">
        <f t="shared" ca="1" si="562"/>
        <v>0</v>
      </c>
      <c r="AD278" s="48">
        <f t="shared" ca="1" si="562"/>
        <v>0</v>
      </c>
      <c r="AE278" s="48">
        <f t="shared" ca="1" si="562"/>
        <v>0</v>
      </c>
      <c r="AF278" s="48">
        <f t="shared" ca="1" si="562"/>
        <v>0</v>
      </c>
      <c r="AG278" s="48">
        <f t="shared" ca="1" si="562"/>
        <v>0</v>
      </c>
      <c r="AH278" s="48">
        <f t="shared" ca="1" si="562"/>
        <v>0</v>
      </c>
      <c r="AI278" s="48">
        <f t="shared" ca="1" si="562"/>
        <v>0</v>
      </c>
      <c r="AJ278" s="48">
        <f t="shared" ca="1" si="562"/>
        <v>0</v>
      </c>
      <c r="AK278" s="48">
        <f t="shared" ref="AK278:BD278" ca="1" si="563">MAX(0,AJ278-(IF(SamplesOrEstimateFlag = "Data", INDEX(Samples,RANDBETWEEN(1, TotalCount), 0), RANDBETWEEN(ThroughputLowEstimate,ThroughputHighEstimate))))</f>
        <v>0</v>
      </c>
      <c r="AL278" s="48">
        <f t="shared" ca="1" si="563"/>
        <v>0</v>
      </c>
      <c r="AM278" s="48">
        <f t="shared" ca="1" si="563"/>
        <v>0</v>
      </c>
      <c r="AN278" s="48">
        <f t="shared" ca="1" si="563"/>
        <v>0</v>
      </c>
      <c r="AO278" s="48">
        <f t="shared" ca="1" si="563"/>
        <v>0</v>
      </c>
      <c r="AP278" s="48">
        <f t="shared" ca="1" si="563"/>
        <v>0</v>
      </c>
      <c r="AQ278" s="48">
        <f t="shared" ca="1" si="563"/>
        <v>0</v>
      </c>
      <c r="AR278" s="48">
        <f t="shared" ca="1" si="563"/>
        <v>0</v>
      </c>
      <c r="AS278" s="48">
        <f t="shared" ca="1" si="563"/>
        <v>0</v>
      </c>
      <c r="AT278" s="48">
        <f t="shared" ca="1" si="563"/>
        <v>0</v>
      </c>
      <c r="AU278" s="48">
        <f t="shared" ca="1" si="563"/>
        <v>0</v>
      </c>
      <c r="AV278" s="48">
        <f t="shared" ca="1" si="563"/>
        <v>0</v>
      </c>
      <c r="AW278" s="48">
        <f t="shared" ca="1" si="563"/>
        <v>0</v>
      </c>
      <c r="AX278" s="48">
        <f t="shared" ca="1" si="563"/>
        <v>0</v>
      </c>
      <c r="AY278" s="48">
        <f t="shared" ca="1" si="563"/>
        <v>0</v>
      </c>
      <c r="AZ278" s="48">
        <f t="shared" ca="1" si="563"/>
        <v>0</v>
      </c>
      <c r="BA278" s="48">
        <f t="shared" ca="1" si="563"/>
        <v>0</v>
      </c>
      <c r="BB278" s="48">
        <f t="shared" ca="1" si="563"/>
        <v>0</v>
      </c>
      <c r="BC278" s="48">
        <f t="shared" ca="1" si="563"/>
        <v>0</v>
      </c>
      <c r="BD278" s="48">
        <f t="shared" ca="1" si="563"/>
        <v>0</v>
      </c>
    </row>
    <row r="279" spans="1:56" x14ac:dyDescent="0.25">
      <c r="A279">
        <v>277</v>
      </c>
      <c r="B279" s="69">
        <f t="shared" ca="1" si="525"/>
        <v>4</v>
      </c>
      <c r="C279" s="70">
        <f t="shared" ca="1" si="522"/>
        <v>42833</v>
      </c>
      <c r="D2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9" s="48">
        <f t="shared" ref="E279:AJ279" ca="1" si="564">MAX(0,D279-(IF(SamplesOrEstimateFlag = "Data", INDEX(Samples,RANDBETWEEN(1, TotalCount), 0), RANDBETWEEN(ThroughputLowEstimate,ThroughputHighEstimate))))</f>
        <v>6</v>
      </c>
      <c r="F279" s="48">
        <f t="shared" ca="1" si="564"/>
        <v>4</v>
      </c>
      <c r="G279" s="48">
        <f t="shared" ca="1" si="564"/>
        <v>1</v>
      </c>
      <c r="H279" s="48">
        <f t="shared" ca="1" si="564"/>
        <v>0</v>
      </c>
      <c r="I279" s="48">
        <f t="shared" ca="1" si="564"/>
        <v>0</v>
      </c>
      <c r="J279" s="48">
        <f t="shared" ca="1" si="564"/>
        <v>0</v>
      </c>
      <c r="K279" s="48">
        <f t="shared" ca="1" si="564"/>
        <v>0</v>
      </c>
      <c r="L279" s="48">
        <f t="shared" ca="1" si="564"/>
        <v>0</v>
      </c>
      <c r="M279" s="48">
        <f t="shared" ca="1" si="564"/>
        <v>0</v>
      </c>
      <c r="N279" s="48">
        <f t="shared" ca="1" si="564"/>
        <v>0</v>
      </c>
      <c r="O279" s="48">
        <f t="shared" ca="1" si="564"/>
        <v>0</v>
      </c>
      <c r="P279" s="48">
        <f t="shared" ca="1" si="564"/>
        <v>0</v>
      </c>
      <c r="Q279" s="48">
        <f t="shared" ca="1" si="564"/>
        <v>0</v>
      </c>
      <c r="R279" s="48">
        <f t="shared" ca="1" si="564"/>
        <v>0</v>
      </c>
      <c r="S279" s="48">
        <f t="shared" ca="1" si="564"/>
        <v>0</v>
      </c>
      <c r="T279" s="48">
        <f t="shared" ca="1" si="564"/>
        <v>0</v>
      </c>
      <c r="U279" s="48">
        <f t="shared" ca="1" si="564"/>
        <v>0</v>
      </c>
      <c r="V279" s="48">
        <f t="shared" ca="1" si="564"/>
        <v>0</v>
      </c>
      <c r="W279" s="48">
        <f t="shared" ca="1" si="564"/>
        <v>0</v>
      </c>
      <c r="X279" s="48">
        <f t="shared" ca="1" si="564"/>
        <v>0</v>
      </c>
      <c r="Y279" s="48">
        <f t="shared" ca="1" si="564"/>
        <v>0</v>
      </c>
      <c r="Z279" s="48">
        <f t="shared" ca="1" si="564"/>
        <v>0</v>
      </c>
      <c r="AA279" s="48">
        <f t="shared" ca="1" si="564"/>
        <v>0</v>
      </c>
      <c r="AB279" s="48">
        <f t="shared" ca="1" si="564"/>
        <v>0</v>
      </c>
      <c r="AC279" s="48">
        <f t="shared" ca="1" si="564"/>
        <v>0</v>
      </c>
      <c r="AD279" s="48">
        <f t="shared" ca="1" si="564"/>
        <v>0</v>
      </c>
      <c r="AE279" s="48">
        <f t="shared" ca="1" si="564"/>
        <v>0</v>
      </c>
      <c r="AF279" s="48">
        <f t="shared" ca="1" si="564"/>
        <v>0</v>
      </c>
      <c r="AG279" s="48">
        <f t="shared" ca="1" si="564"/>
        <v>0</v>
      </c>
      <c r="AH279" s="48">
        <f t="shared" ca="1" si="564"/>
        <v>0</v>
      </c>
      <c r="AI279" s="48">
        <f t="shared" ca="1" si="564"/>
        <v>0</v>
      </c>
      <c r="AJ279" s="48">
        <f t="shared" ca="1" si="564"/>
        <v>0</v>
      </c>
      <c r="AK279" s="48">
        <f t="shared" ref="AK279:BD279" ca="1" si="565">MAX(0,AJ279-(IF(SamplesOrEstimateFlag = "Data", INDEX(Samples,RANDBETWEEN(1, TotalCount), 0), RANDBETWEEN(ThroughputLowEstimate,ThroughputHighEstimate))))</f>
        <v>0</v>
      </c>
      <c r="AL279" s="48">
        <f t="shared" ca="1" si="565"/>
        <v>0</v>
      </c>
      <c r="AM279" s="48">
        <f t="shared" ca="1" si="565"/>
        <v>0</v>
      </c>
      <c r="AN279" s="48">
        <f t="shared" ca="1" si="565"/>
        <v>0</v>
      </c>
      <c r="AO279" s="48">
        <f t="shared" ca="1" si="565"/>
        <v>0</v>
      </c>
      <c r="AP279" s="48">
        <f t="shared" ca="1" si="565"/>
        <v>0</v>
      </c>
      <c r="AQ279" s="48">
        <f t="shared" ca="1" si="565"/>
        <v>0</v>
      </c>
      <c r="AR279" s="48">
        <f t="shared" ca="1" si="565"/>
        <v>0</v>
      </c>
      <c r="AS279" s="48">
        <f t="shared" ca="1" si="565"/>
        <v>0</v>
      </c>
      <c r="AT279" s="48">
        <f t="shared" ca="1" si="565"/>
        <v>0</v>
      </c>
      <c r="AU279" s="48">
        <f t="shared" ca="1" si="565"/>
        <v>0</v>
      </c>
      <c r="AV279" s="48">
        <f t="shared" ca="1" si="565"/>
        <v>0</v>
      </c>
      <c r="AW279" s="48">
        <f t="shared" ca="1" si="565"/>
        <v>0</v>
      </c>
      <c r="AX279" s="48">
        <f t="shared" ca="1" si="565"/>
        <v>0</v>
      </c>
      <c r="AY279" s="48">
        <f t="shared" ca="1" si="565"/>
        <v>0</v>
      </c>
      <c r="AZ279" s="48">
        <f t="shared" ca="1" si="565"/>
        <v>0</v>
      </c>
      <c r="BA279" s="48">
        <f t="shared" ca="1" si="565"/>
        <v>0</v>
      </c>
      <c r="BB279" s="48">
        <f t="shared" ca="1" si="565"/>
        <v>0</v>
      </c>
      <c r="BC279" s="48">
        <f t="shared" ca="1" si="565"/>
        <v>0</v>
      </c>
      <c r="BD279" s="48">
        <f t="shared" ca="1" si="565"/>
        <v>0</v>
      </c>
    </row>
    <row r="280" spans="1:56" x14ac:dyDescent="0.25">
      <c r="A280">
        <v>278</v>
      </c>
      <c r="B280" s="69">
        <f t="shared" ca="1" si="525"/>
        <v>8</v>
      </c>
      <c r="C280" s="70">
        <f t="shared" ca="1" si="522"/>
        <v>42861</v>
      </c>
      <c r="D2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80" s="48">
        <f t="shared" ref="E280:AJ280" ca="1" si="566">MAX(0,D280-(IF(SamplesOrEstimateFlag = "Data", INDEX(Samples,RANDBETWEEN(1, TotalCount), 0), RANDBETWEEN(ThroughputLowEstimate,ThroughputHighEstimate))))</f>
        <v>11</v>
      </c>
      <c r="F280" s="48">
        <f t="shared" ca="1" si="566"/>
        <v>9</v>
      </c>
      <c r="G280" s="48">
        <f t="shared" ca="1" si="566"/>
        <v>9</v>
      </c>
      <c r="H280" s="48">
        <f t="shared" ca="1" si="566"/>
        <v>9</v>
      </c>
      <c r="I280" s="48">
        <f t="shared" ca="1" si="566"/>
        <v>6</v>
      </c>
      <c r="J280" s="48">
        <f t="shared" ca="1" si="566"/>
        <v>4</v>
      </c>
      <c r="K280" s="48">
        <f t="shared" ca="1" si="566"/>
        <v>1</v>
      </c>
      <c r="L280" s="48">
        <f t="shared" ca="1" si="566"/>
        <v>0</v>
      </c>
      <c r="M280" s="48">
        <f t="shared" ca="1" si="566"/>
        <v>0</v>
      </c>
      <c r="N280" s="48">
        <f t="shared" ca="1" si="566"/>
        <v>0</v>
      </c>
      <c r="O280" s="48">
        <f t="shared" ca="1" si="566"/>
        <v>0</v>
      </c>
      <c r="P280" s="48">
        <f t="shared" ca="1" si="566"/>
        <v>0</v>
      </c>
      <c r="Q280" s="48">
        <f t="shared" ca="1" si="566"/>
        <v>0</v>
      </c>
      <c r="R280" s="48">
        <f t="shared" ca="1" si="566"/>
        <v>0</v>
      </c>
      <c r="S280" s="48">
        <f t="shared" ca="1" si="566"/>
        <v>0</v>
      </c>
      <c r="T280" s="48">
        <f t="shared" ca="1" si="566"/>
        <v>0</v>
      </c>
      <c r="U280" s="48">
        <f t="shared" ca="1" si="566"/>
        <v>0</v>
      </c>
      <c r="V280" s="48">
        <f t="shared" ca="1" si="566"/>
        <v>0</v>
      </c>
      <c r="W280" s="48">
        <f t="shared" ca="1" si="566"/>
        <v>0</v>
      </c>
      <c r="X280" s="48">
        <f t="shared" ca="1" si="566"/>
        <v>0</v>
      </c>
      <c r="Y280" s="48">
        <f t="shared" ca="1" si="566"/>
        <v>0</v>
      </c>
      <c r="Z280" s="48">
        <f t="shared" ca="1" si="566"/>
        <v>0</v>
      </c>
      <c r="AA280" s="48">
        <f t="shared" ca="1" si="566"/>
        <v>0</v>
      </c>
      <c r="AB280" s="48">
        <f t="shared" ca="1" si="566"/>
        <v>0</v>
      </c>
      <c r="AC280" s="48">
        <f t="shared" ca="1" si="566"/>
        <v>0</v>
      </c>
      <c r="AD280" s="48">
        <f t="shared" ca="1" si="566"/>
        <v>0</v>
      </c>
      <c r="AE280" s="48">
        <f t="shared" ca="1" si="566"/>
        <v>0</v>
      </c>
      <c r="AF280" s="48">
        <f t="shared" ca="1" si="566"/>
        <v>0</v>
      </c>
      <c r="AG280" s="48">
        <f t="shared" ca="1" si="566"/>
        <v>0</v>
      </c>
      <c r="AH280" s="48">
        <f t="shared" ca="1" si="566"/>
        <v>0</v>
      </c>
      <c r="AI280" s="48">
        <f t="shared" ca="1" si="566"/>
        <v>0</v>
      </c>
      <c r="AJ280" s="48">
        <f t="shared" ca="1" si="566"/>
        <v>0</v>
      </c>
      <c r="AK280" s="48">
        <f t="shared" ref="AK280:BD280" ca="1" si="567">MAX(0,AJ280-(IF(SamplesOrEstimateFlag = "Data", INDEX(Samples,RANDBETWEEN(1, TotalCount), 0), RANDBETWEEN(ThroughputLowEstimate,ThroughputHighEstimate))))</f>
        <v>0</v>
      </c>
      <c r="AL280" s="48">
        <f t="shared" ca="1" si="567"/>
        <v>0</v>
      </c>
      <c r="AM280" s="48">
        <f t="shared" ca="1" si="567"/>
        <v>0</v>
      </c>
      <c r="AN280" s="48">
        <f t="shared" ca="1" si="567"/>
        <v>0</v>
      </c>
      <c r="AO280" s="48">
        <f t="shared" ca="1" si="567"/>
        <v>0</v>
      </c>
      <c r="AP280" s="48">
        <f t="shared" ca="1" si="567"/>
        <v>0</v>
      </c>
      <c r="AQ280" s="48">
        <f t="shared" ca="1" si="567"/>
        <v>0</v>
      </c>
      <c r="AR280" s="48">
        <f t="shared" ca="1" si="567"/>
        <v>0</v>
      </c>
      <c r="AS280" s="48">
        <f t="shared" ca="1" si="567"/>
        <v>0</v>
      </c>
      <c r="AT280" s="48">
        <f t="shared" ca="1" si="567"/>
        <v>0</v>
      </c>
      <c r="AU280" s="48">
        <f t="shared" ca="1" si="567"/>
        <v>0</v>
      </c>
      <c r="AV280" s="48">
        <f t="shared" ca="1" si="567"/>
        <v>0</v>
      </c>
      <c r="AW280" s="48">
        <f t="shared" ca="1" si="567"/>
        <v>0</v>
      </c>
      <c r="AX280" s="48">
        <f t="shared" ca="1" si="567"/>
        <v>0</v>
      </c>
      <c r="AY280" s="48">
        <f t="shared" ca="1" si="567"/>
        <v>0</v>
      </c>
      <c r="AZ280" s="48">
        <f t="shared" ca="1" si="567"/>
        <v>0</v>
      </c>
      <c r="BA280" s="48">
        <f t="shared" ca="1" si="567"/>
        <v>0</v>
      </c>
      <c r="BB280" s="48">
        <f t="shared" ca="1" si="567"/>
        <v>0</v>
      </c>
      <c r="BC280" s="48">
        <f t="shared" ca="1" si="567"/>
        <v>0</v>
      </c>
      <c r="BD280" s="48">
        <f t="shared" ca="1" si="567"/>
        <v>0</v>
      </c>
    </row>
    <row r="281" spans="1:56" x14ac:dyDescent="0.25">
      <c r="A281">
        <v>279</v>
      </c>
      <c r="B281" s="69">
        <f t="shared" ca="1" si="525"/>
        <v>8</v>
      </c>
      <c r="C281" s="70">
        <f t="shared" ca="1" si="522"/>
        <v>42861</v>
      </c>
      <c r="D2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1" s="48">
        <f t="shared" ref="E281:AJ281" ca="1" si="568">MAX(0,D281-(IF(SamplesOrEstimateFlag = "Data", INDEX(Samples,RANDBETWEEN(1, TotalCount), 0), RANDBETWEEN(ThroughputLowEstimate,ThroughputHighEstimate))))</f>
        <v>9</v>
      </c>
      <c r="F281" s="48">
        <f t="shared" ca="1" si="568"/>
        <v>6</v>
      </c>
      <c r="G281" s="48">
        <f t="shared" ca="1" si="568"/>
        <v>3</v>
      </c>
      <c r="H281" s="48">
        <f t="shared" ca="1" si="568"/>
        <v>3</v>
      </c>
      <c r="I281" s="48">
        <f t="shared" ca="1" si="568"/>
        <v>1</v>
      </c>
      <c r="J281" s="48">
        <f t="shared" ca="1" si="568"/>
        <v>1</v>
      </c>
      <c r="K281" s="48">
        <f t="shared" ca="1" si="568"/>
        <v>1</v>
      </c>
      <c r="L281" s="48">
        <f t="shared" ca="1" si="568"/>
        <v>0</v>
      </c>
      <c r="M281" s="48">
        <f t="shared" ca="1" si="568"/>
        <v>0</v>
      </c>
      <c r="N281" s="48">
        <f t="shared" ca="1" si="568"/>
        <v>0</v>
      </c>
      <c r="O281" s="48">
        <f t="shared" ca="1" si="568"/>
        <v>0</v>
      </c>
      <c r="P281" s="48">
        <f t="shared" ca="1" si="568"/>
        <v>0</v>
      </c>
      <c r="Q281" s="48">
        <f t="shared" ca="1" si="568"/>
        <v>0</v>
      </c>
      <c r="R281" s="48">
        <f t="shared" ca="1" si="568"/>
        <v>0</v>
      </c>
      <c r="S281" s="48">
        <f t="shared" ca="1" si="568"/>
        <v>0</v>
      </c>
      <c r="T281" s="48">
        <f t="shared" ca="1" si="568"/>
        <v>0</v>
      </c>
      <c r="U281" s="48">
        <f t="shared" ca="1" si="568"/>
        <v>0</v>
      </c>
      <c r="V281" s="48">
        <f t="shared" ca="1" si="568"/>
        <v>0</v>
      </c>
      <c r="W281" s="48">
        <f t="shared" ca="1" si="568"/>
        <v>0</v>
      </c>
      <c r="X281" s="48">
        <f t="shared" ca="1" si="568"/>
        <v>0</v>
      </c>
      <c r="Y281" s="48">
        <f t="shared" ca="1" si="568"/>
        <v>0</v>
      </c>
      <c r="Z281" s="48">
        <f t="shared" ca="1" si="568"/>
        <v>0</v>
      </c>
      <c r="AA281" s="48">
        <f t="shared" ca="1" si="568"/>
        <v>0</v>
      </c>
      <c r="AB281" s="48">
        <f t="shared" ca="1" si="568"/>
        <v>0</v>
      </c>
      <c r="AC281" s="48">
        <f t="shared" ca="1" si="568"/>
        <v>0</v>
      </c>
      <c r="AD281" s="48">
        <f t="shared" ca="1" si="568"/>
        <v>0</v>
      </c>
      <c r="AE281" s="48">
        <f t="shared" ca="1" si="568"/>
        <v>0</v>
      </c>
      <c r="AF281" s="48">
        <f t="shared" ca="1" si="568"/>
        <v>0</v>
      </c>
      <c r="AG281" s="48">
        <f t="shared" ca="1" si="568"/>
        <v>0</v>
      </c>
      <c r="AH281" s="48">
        <f t="shared" ca="1" si="568"/>
        <v>0</v>
      </c>
      <c r="AI281" s="48">
        <f t="shared" ca="1" si="568"/>
        <v>0</v>
      </c>
      <c r="AJ281" s="48">
        <f t="shared" ca="1" si="568"/>
        <v>0</v>
      </c>
      <c r="AK281" s="48">
        <f t="shared" ref="AK281:BD281" ca="1" si="569">MAX(0,AJ281-(IF(SamplesOrEstimateFlag = "Data", INDEX(Samples,RANDBETWEEN(1, TotalCount), 0), RANDBETWEEN(ThroughputLowEstimate,ThroughputHighEstimate))))</f>
        <v>0</v>
      </c>
      <c r="AL281" s="48">
        <f t="shared" ca="1" si="569"/>
        <v>0</v>
      </c>
      <c r="AM281" s="48">
        <f t="shared" ca="1" si="569"/>
        <v>0</v>
      </c>
      <c r="AN281" s="48">
        <f t="shared" ca="1" si="569"/>
        <v>0</v>
      </c>
      <c r="AO281" s="48">
        <f t="shared" ca="1" si="569"/>
        <v>0</v>
      </c>
      <c r="AP281" s="48">
        <f t="shared" ca="1" si="569"/>
        <v>0</v>
      </c>
      <c r="AQ281" s="48">
        <f t="shared" ca="1" si="569"/>
        <v>0</v>
      </c>
      <c r="AR281" s="48">
        <f t="shared" ca="1" si="569"/>
        <v>0</v>
      </c>
      <c r="AS281" s="48">
        <f t="shared" ca="1" si="569"/>
        <v>0</v>
      </c>
      <c r="AT281" s="48">
        <f t="shared" ca="1" si="569"/>
        <v>0</v>
      </c>
      <c r="AU281" s="48">
        <f t="shared" ca="1" si="569"/>
        <v>0</v>
      </c>
      <c r="AV281" s="48">
        <f t="shared" ca="1" si="569"/>
        <v>0</v>
      </c>
      <c r="AW281" s="48">
        <f t="shared" ca="1" si="569"/>
        <v>0</v>
      </c>
      <c r="AX281" s="48">
        <f t="shared" ca="1" si="569"/>
        <v>0</v>
      </c>
      <c r="AY281" s="48">
        <f t="shared" ca="1" si="569"/>
        <v>0</v>
      </c>
      <c r="AZ281" s="48">
        <f t="shared" ca="1" si="569"/>
        <v>0</v>
      </c>
      <c r="BA281" s="48">
        <f t="shared" ca="1" si="569"/>
        <v>0</v>
      </c>
      <c r="BB281" s="48">
        <f t="shared" ca="1" si="569"/>
        <v>0</v>
      </c>
      <c r="BC281" s="48">
        <f t="shared" ca="1" si="569"/>
        <v>0</v>
      </c>
      <c r="BD281" s="48">
        <f t="shared" ca="1" si="569"/>
        <v>0</v>
      </c>
    </row>
    <row r="282" spans="1:56" x14ac:dyDescent="0.25">
      <c r="A282">
        <v>280</v>
      </c>
      <c r="B282" s="69">
        <f t="shared" ca="1" si="525"/>
        <v>10</v>
      </c>
      <c r="C282" s="70">
        <f t="shared" ca="1" si="522"/>
        <v>42875</v>
      </c>
      <c r="D2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2" s="48">
        <f t="shared" ref="E282:AJ282" ca="1" si="570">MAX(0,D282-(IF(SamplesOrEstimateFlag = "Data", INDEX(Samples,RANDBETWEEN(1, TotalCount), 0), RANDBETWEEN(ThroughputLowEstimate,ThroughputHighEstimate))))</f>
        <v>15</v>
      </c>
      <c r="F282" s="48">
        <f t="shared" ca="1" si="570"/>
        <v>15</v>
      </c>
      <c r="G282" s="48">
        <f t="shared" ca="1" si="570"/>
        <v>13</v>
      </c>
      <c r="H282" s="48">
        <f t="shared" ca="1" si="570"/>
        <v>13</v>
      </c>
      <c r="I282" s="48">
        <f t="shared" ca="1" si="570"/>
        <v>13</v>
      </c>
      <c r="J282" s="48">
        <f t="shared" ca="1" si="570"/>
        <v>11</v>
      </c>
      <c r="K282" s="48">
        <f t="shared" ca="1" si="570"/>
        <v>8</v>
      </c>
      <c r="L282" s="48">
        <f t="shared" ca="1" si="570"/>
        <v>5</v>
      </c>
      <c r="M282" s="48">
        <f t="shared" ca="1" si="570"/>
        <v>2</v>
      </c>
      <c r="N282" s="48">
        <f t="shared" ca="1" si="570"/>
        <v>0</v>
      </c>
      <c r="O282" s="48">
        <f t="shared" ca="1" si="570"/>
        <v>0</v>
      </c>
      <c r="P282" s="48">
        <f t="shared" ca="1" si="570"/>
        <v>0</v>
      </c>
      <c r="Q282" s="48">
        <f t="shared" ca="1" si="570"/>
        <v>0</v>
      </c>
      <c r="R282" s="48">
        <f t="shared" ca="1" si="570"/>
        <v>0</v>
      </c>
      <c r="S282" s="48">
        <f t="shared" ca="1" si="570"/>
        <v>0</v>
      </c>
      <c r="T282" s="48">
        <f t="shared" ca="1" si="570"/>
        <v>0</v>
      </c>
      <c r="U282" s="48">
        <f t="shared" ca="1" si="570"/>
        <v>0</v>
      </c>
      <c r="V282" s="48">
        <f t="shared" ca="1" si="570"/>
        <v>0</v>
      </c>
      <c r="W282" s="48">
        <f t="shared" ca="1" si="570"/>
        <v>0</v>
      </c>
      <c r="X282" s="48">
        <f t="shared" ca="1" si="570"/>
        <v>0</v>
      </c>
      <c r="Y282" s="48">
        <f t="shared" ca="1" si="570"/>
        <v>0</v>
      </c>
      <c r="Z282" s="48">
        <f t="shared" ca="1" si="570"/>
        <v>0</v>
      </c>
      <c r="AA282" s="48">
        <f t="shared" ca="1" si="570"/>
        <v>0</v>
      </c>
      <c r="AB282" s="48">
        <f t="shared" ca="1" si="570"/>
        <v>0</v>
      </c>
      <c r="AC282" s="48">
        <f t="shared" ca="1" si="570"/>
        <v>0</v>
      </c>
      <c r="AD282" s="48">
        <f t="shared" ca="1" si="570"/>
        <v>0</v>
      </c>
      <c r="AE282" s="48">
        <f t="shared" ca="1" si="570"/>
        <v>0</v>
      </c>
      <c r="AF282" s="48">
        <f t="shared" ca="1" si="570"/>
        <v>0</v>
      </c>
      <c r="AG282" s="48">
        <f t="shared" ca="1" si="570"/>
        <v>0</v>
      </c>
      <c r="AH282" s="48">
        <f t="shared" ca="1" si="570"/>
        <v>0</v>
      </c>
      <c r="AI282" s="48">
        <f t="shared" ca="1" si="570"/>
        <v>0</v>
      </c>
      <c r="AJ282" s="48">
        <f t="shared" ca="1" si="570"/>
        <v>0</v>
      </c>
      <c r="AK282" s="48">
        <f t="shared" ref="AK282:BD282" ca="1" si="571">MAX(0,AJ282-(IF(SamplesOrEstimateFlag = "Data", INDEX(Samples,RANDBETWEEN(1, TotalCount), 0), RANDBETWEEN(ThroughputLowEstimate,ThroughputHighEstimate))))</f>
        <v>0</v>
      </c>
      <c r="AL282" s="48">
        <f t="shared" ca="1" si="571"/>
        <v>0</v>
      </c>
      <c r="AM282" s="48">
        <f t="shared" ca="1" si="571"/>
        <v>0</v>
      </c>
      <c r="AN282" s="48">
        <f t="shared" ca="1" si="571"/>
        <v>0</v>
      </c>
      <c r="AO282" s="48">
        <f t="shared" ca="1" si="571"/>
        <v>0</v>
      </c>
      <c r="AP282" s="48">
        <f t="shared" ca="1" si="571"/>
        <v>0</v>
      </c>
      <c r="AQ282" s="48">
        <f t="shared" ca="1" si="571"/>
        <v>0</v>
      </c>
      <c r="AR282" s="48">
        <f t="shared" ca="1" si="571"/>
        <v>0</v>
      </c>
      <c r="AS282" s="48">
        <f t="shared" ca="1" si="571"/>
        <v>0</v>
      </c>
      <c r="AT282" s="48">
        <f t="shared" ca="1" si="571"/>
        <v>0</v>
      </c>
      <c r="AU282" s="48">
        <f t="shared" ca="1" si="571"/>
        <v>0</v>
      </c>
      <c r="AV282" s="48">
        <f t="shared" ca="1" si="571"/>
        <v>0</v>
      </c>
      <c r="AW282" s="48">
        <f t="shared" ca="1" si="571"/>
        <v>0</v>
      </c>
      <c r="AX282" s="48">
        <f t="shared" ca="1" si="571"/>
        <v>0</v>
      </c>
      <c r="AY282" s="48">
        <f t="shared" ca="1" si="571"/>
        <v>0</v>
      </c>
      <c r="AZ282" s="48">
        <f t="shared" ca="1" si="571"/>
        <v>0</v>
      </c>
      <c r="BA282" s="48">
        <f t="shared" ca="1" si="571"/>
        <v>0</v>
      </c>
      <c r="BB282" s="48">
        <f t="shared" ca="1" si="571"/>
        <v>0</v>
      </c>
      <c r="BC282" s="48">
        <f t="shared" ca="1" si="571"/>
        <v>0</v>
      </c>
      <c r="BD282" s="48">
        <f t="shared" ca="1" si="571"/>
        <v>0</v>
      </c>
    </row>
    <row r="283" spans="1:56" x14ac:dyDescent="0.25">
      <c r="A283">
        <v>281</v>
      </c>
      <c r="B283" s="69">
        <f t="shared" ca="1" si="525"/>
        <v>5</v>
      </c>
      <c r="C283" s="70">
        <f t="shared" ca="1" si="522"/>
        <v>42840</v>
      </c>
      <c r="D2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83" s="48">
        <f t="shared" ref="E283:AJ283" ca="1" si="572">MAX(0,D283-(IF(SamplesOrEstimateFlag = "Data", INDEX(Samples,RANDBETWEEN(1, TotalCount), 0), RANDBETWEEN(ThroughputLowEstimate,ThroughputHighEstimate))))</f>
        <v>7</v>
      </c>
      <c r="F283" s="48">
        <f t="shared" ca="1" si="572"/>
        <v>5</v>
      </c>
      <c r="G283" s="48">
        <f t="shared" ca="1" si="572"/>
        <v>3</v>
      </c>
      <c r="H283" s="48">
        <f t="shared" ca="1" si="572"/>
        <v>1</v>
      </c>
      <c r="I283" s="48">
        <f t="shared" ca="1" si="572"/>
        <v>0</v>
      </c>
      <c r="J283" s="48">
        <f t="shared" ca="1" si="572"/>
        <v>0</v>
      </c>
      <c r="K283" s="48">
        <f t="shared" ca="1" si="572"/>
        <v>0</v>
      </c>
      <c r="L283" s="48">
        <f t="shared" ca="1" si="572"/>
        <v>0</v>
      </c>
      <c r="M283" s="48">
        <f t="shared" ca="1" si="572"/>
        <v>0</v>
      </c>
      <c r="N283" s="48">
        <f t="shared" ca="1" si="572"/>
        <v>0</v>
      </c>
      <c r="O283" s="48">
        <f t="shared" ca="1" si="572"/>
        <v>0</v>
      </c>
      <c r="P283" s="48">
        <f t="shared" ca="1" si="572"/>
        <v>0</v>
      </c>
      <c r="Q283" s="48">
        <f t="shared" ca="1" si="572"/>
        <v>0</v>
      </c>
      <c r="R283" s="48">
        <f t="shared" ca="1" si="572"/>
        <v>0</v>
      </c>
      <c r="S283" s="48">
        <f t="shared" ca="1" si="572"/>
        <v>0</v>
      </c>
      <c r="T283" s="48">
        <f t="shared" ca="1" si="572"/>
        <v>0</v>
      </c>
      <c r="U283" s="48">
        <f t="shared" ca="1" si="572"/>
        <v>0</v>
      </c>
      <c r="V283" s="48">
        <f t="shared" ca="1" si="572"/>
        <v>0</v>
      </c>
      <c r="W283" s="48">
        <f t="shared" ca="1" si="572"/>
        <v>0</v>
      </c>
      <c r="X283" s="48">
        <f t="shared" ca="1" si="572"/>
        <v>0</v>
      </c>
      <c r="Y283" s="48">
        <f t="shared" ca="1" si="572"/>
        <v>0</v>
      </c>
      <c r="Z283" s="48">
        <f t="shared" ca="1" si="572"/>
        <v>0</v>
      </c>
      <c r="AA283" s="48">
        <f t="shared" ca="1" si="572"/>
        <v>0</v>
      </c>
      <c r="AB283" s="48">
        <f t="shared" ca="1" si="572"/>
        <v>0</v>
      </c>
      <c r="AC283" s="48">
        <f t="shared" ca="1" si="572"/>
        <v>0</v>
      </c>
      <c r="AD283" s="48">
        <f t="shared" ca="1" si="572"/>
        <v>0</v>
      </c>
      <c r="AE283" s="48">
        <f t="shared" ca="1" si="572"/>
        <v>0</v>
      </c>
      <c r="AF283" s="48">
        <f t="shared" ca="1" si="572"/>
        <v>0</v>
      </c>
      <c r="AG283" s="48">
        <f t="shared" ca="1" si="572"/>
        <v>0</v>
      </c>
      <c r="AH283" s="48">
        <f t="shared" ca="1" si="572"/>
        <v>0</v>
      </c>
      <c r="AI283" s="48">
        <f t="shared" ca="1" si="572"/>
        <v>0</v>
      </c>
      <c r="AJ283" s="48">
        <f t="shared" ca="1" si="572"/>
        <v>0</v>
      </c>
      <c r="AK283" s="48">
        <f t="shared" ref="AK283:BD283" ca="1" si="573">MAX(0,AJ283-(IF(SamplesOrEstimateFlag = "Data", INDEX(Samples,RANDBETWEEN(1, TotalCount), 0), RANDBETWEEN(ThroughputLowEstimate,ThroughputHighEstimate))))</f>
        <v>0</v>
      </c>
      <c r="AL283" s="48">
        <f t="shared" ca="1" si="573"/>
        <v>0</v>
      </c>
      <c r="AM283" s="48">
        <f t="shared" ca="1" si="573"/>
        <v>0</v>
      </c>
      <c r="AN283" s="48">
        <f t="shared" ca="1" si="573"/>
        <v>0</v>
      </c>
      <c r="AO283" s="48">
        <f t="shared" ca="1" si="573"/>
        <v>0</v>
      </c>
      <c r="AP283" s="48">
        <f t="shared" ca="1" si="573"/>
        <v>0</v>
      </c>
      <c r="AQ283" s="48">
        <f t="shared" ca="1" si="573"/>
        <v>0</v>
      </c>
      <c r="AR283" s="48">
        <f t="shared" ca="1" si="573"/>
        <v>0</v>
      </c>
      <c r="AS283" s="48">
        <f t="shared" ca="1" si="573"/>
        <v>0</v>
      </c>
      <c r="AT283" s="48">
        <f t="shared" ca="1" si="573"/>
        <v>0</v>
      </c>
      <c r="AU283" s="48">
        <f t="shared" ca="1" si="573"/>
        <v>0</v>
      </c>
      <c r="AV283" s="48">
        <f t="shared" ca="1" si="573"/>
        <v>0</v>
      </c>
      <c r="AW283" s="48">
        <f t="shared" ca="1" si="573"/>
        <v>0</v>
      </c>
      <c r="AX283" s="48">
        <f t="shared" ca="1" si="573"/>
        <v>0</v>
      </c>
      <c r="AY283" s="48">
        <f t="shared" ca="1" si="573"/>
        <v>0</v>
      </c>
      <c r="AZ283" s="48">
        <f t="shared" ca="1" si="573"/>
        <v>0</v>
      </c>
      <c r="BA283" s="48">
        <f t="shared" ca="1" si="573"/>
        <v>0</v>
      </c>
      <c r="BB283" s="48">
        <f t="shared" ca="1" si="573"/>
        <v>0</v>
      </c>
      <c r="BC283" s="48">
        <f t="shared" ca="1" si="573"/>
        <v>0</v>
      </c>
      <c r="BD283" s="48">
        <f t="shared" ca="1" si="573"/>
        <v>0</v>
      </c>
    </row>
    <row r="284" spans="1:56" x14ac:dyDescent="0.25">
      <c r="A284">
        <v>282</v>
      </c>
      <c r="B284" s="69">
        <f t="shared" ca="1" si="525"/>
        <v>8</v>
      </c>
      <c r="C284" s="70">
        <f t="shared" ca="1" si="522"/>
        <v>42861</v>
      </c>
      <c r="D2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84" s="48">
        <f t="shared" ref="E284:AJ284" ca="1" si="574">MAX(0,D284-(IF(SamplesOrEstimateFlag = "Data", INDEX(Samples,RANDBETWEEN(1, TotalCount), 0), RANDBETWEEN(ThroughputLowEstimate,ThroughputHighEstimate))))</f>
        <v>13</v>
      </c>
      <c r="F284" s="48">
        <f t="shared" ca="1" si="574"/>
        <v>13</v>
      </c>
      <c r="G284" s="48">
        <f t="shared" ca="1" si="574"/>
        <v>11</v>
      </c>
      <c r="H284" s="48">
        <f t="shared" ca="1" si="574"/>
        <v>9</v>
      </c>
      <c r="I284" s="48">
        <f t="shared" ca="1" si="574"/>
        <v>7</v>
      </c>
      <c r="J284" s="48">
        <f t="shared" ca="1" si="574"/>
        <v>4</v>
      </c>
      <c r="K284" s="48">
        <f t="shared" ca="1" si="574"/>
        <v>2</v>
      </c>
      <c r="L284" s="48">
        <f t="shared" ca="1" si="574"/>
        <v>0</v>
      </c>
      <c r="M284" s="48">
        <f t="shared" ca="1" si="574"/>
        <v>0</v>
      </c>
      <c r="N284" s="48">
        <f t="shared" ca="1" si="574"/>
        <v>0</v>
      </c>
      <c r="O284" s="48">
        <f t="shared" ca="1" si="574"/>
        <v>0</v>
      </c>
      <c r="P284" s="48">
        <f t="shared" ca="1" si="574"/>
        <v>0</v>
      </c>
      <c r="Q284" s="48">
        <f t="shared" ca="1" si="574"/>
        <v>0</v>
      </c>
      <c r="R284" s="48">
        <f t="shared" ca="1" si="574"/>
        <v>0</v>
      </c>
      <c r="S284" s="48">
        <f t="shared" ca="1" si="574"/>
        <v>0</v>
      </c>
      <c r="T284" s="48">
        <f t="shared" ca="1" si="574"/>
        <v>0</v>
      </c>
      <c r="U284" s="48">
        <f t="shared" ca="1" si="574"/>
        <v>0</v>
      </c>
      <c r="V284" s="48">
        <f t="shared" ca="1" si="574"/>
        <v>0</v>
      </c>
      <c r="W284" s="48">
        <f t="shared" ca="1" si="574"/>
        <v>0</v>
      </c>
      <c r="X284" s="48">
        <f t="shared" ca="1" si="574"/>
        <v>0</v>
      </c>
      <c r="Y284" s="48">
        <f t="shared" ca="1" si="574"/>
        <v>0</v>
      </c>
      <c r="Z284" s="48">
        <f t="shared" ca="1" si="574"/>
        <v>0</v>
      </c>
      <c r="AA284" s="48">
        <f t="shared" ca="1" si="574"/>
        <v>0</v>
      </c>
      <c r="AB284" s="48">
        <f t="shared" ca="1" si="574"/>
        <v>0</v>
      </c>
      <c r="AC284" s="48">
        <f t="shared" ca="1" si="574"/>
        <v>0</v>
      </c>
      <c r="AD284" s="48">
        <f t="shared" ca="1" si="574"/>
        <v>0</v>
      </c>
      <c r="AE284" s="48">
        <f t="shared" ca="1" si="574"/>
        <v>0</v>
      </c>
      <c r="AF284" s="48">
        <f t="shared" ca="1" si="574"/>
        <v>0</v>
      </c>
      <c r="AG284" s="48">
        <f t="shared" ca="1" si="574"/>
        <v>0</v>
      </c>
      <c r="AH284" s="48">
        <f t="shared" ca="1" si="574"/>
        <v>0</v>
      </c>
      <c r="AI284" s="48">
        <f t="shared" ca="1" si="574"/>
        <v>0</v>
      </c>
      <c r="AJ284" s="48">
        <f t="shared" ca="1" si="574"/>
        <v>0</v>
      </c>
      <c r="AK284" s="48">
        <f t="shared" ref="AK284:BD284" ca="1" si="575">MAX(0,AJ284-(IF(SamplesOrEstimateFlag = "Data", INDEX(Samples,RANDBETWEEN(1, TotalCount), 0), RANDBETWEEN(ThroughputLowEstimate,ThroughputHighEstimate))))</f>
        <v>0</v>
      </c>
      <c r="AL284" s="48">
        <f t="shared" ca="1" si="575"/>
        <v>0</v>
      </c>
      <c r="AM284" s="48">
        <f t="shared" ca="1" si="575"/>
        <v>0</v>
      </c>
      <c r="AN284" s="48">
        <f t="shared" ca="1" si="575"/>
        <v>0</v>
      </c>
      <c r="AO284" s="48">
        <f t="shared" ca="1" si="575"/>
        <v>0</v>
      </c>
      <c r="AP284" s="48">
        <f t="shared" ca="1" si="575"/>
        <v>0</v>
      </c>
      <c r="AQ284" s="48">
        <f t="shared" ca="1" si="575"/>
        <v>0</v>
      </c>
      <c r="AR284" s="48">
        <f t="shared" ca="1" si="575"/>
        <v>0</v>
      </c>
      <c r="AS284" s="48">
        <f t="shared" ca="1" si="575"/>
        <v>0</v>
      </c>
      <c r="AT284" s="48">
        <f t="shared" ca="1" si="575"/>
        <v>0</v>
      </c>
      <c r="AU284" s="48">
        <f t="shared" ca="1" si="575"/>
        <v>0</v>
      </c>
      <c r="AV284" s="48">
        <f t="shared" ca="1" si="575"/>
        <v>0</v>
      </c>
      <c r="AW284" s="48">
        <f t="shared" ca="1" si="575"/>
        <v>0</v>
      </c>
      <c r="AX284" s="48">
        <f t="shared" ca="1" si="575"/>
        <v>0</v>
      </c>
      <c r="AY284" s="48">
        <f t="shared" ca="1" si="575"/>
        <v>0</v>
      </c>
      <c r="AZ284" s="48">
        <f t="shared" ca="1" si="575"/>
        <v>0</v>
      </c>
      <c r="BA284" s="48">
        <f t="shared" ca="1" si="575"/>
        <v>0</v>
      </c>
      <c r="BB284" s="48">
        <f t="shared" ca="1" si="575"/>
        <v>0</v>
      </c>
      <c r="BC284" s="48">
        <f t="shared" ca="1" si="575"/>
        <v>0</v>
      </c>
      <c r="BD284" s="48">
        <f t="shared" ca="1" si="575"/>
        <v>0</v>
      </c>
    </row>
    <row r="285" spans="1:56" x14ac:dyDescent="0.25">
      <c r="A285">
        <v>283</v>
      </c>
      <c r="B285" s="69">
        <f t="shared" ca="1" si="525"/>
        <v>6</v>
      </c>
      <c r="C285" s="70">
        <f t="shared" ca="1" si="522"/>
        <v>42847</v>
      </c>
      <c r="D2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85" s="48">
        <f t="shared" ref="E285:AJ285" ca="1" si="576">MAX(0,D285-(IF(SamplesOrEstimateFlag = "Data", INDEX(Samples,RANDBETWEEN(1, TotalCount), 0), RANDBETWEEN(ThroughputLowEstimate,ThroughputHighEstimate))))</f>
        <v>12</v>
      </c>
      <c r="F285" s="48">
        <f t="shared" ca="1" si="576"/>
        <v>10</v>
      </c>
      <c r="G285" s="48">
        <f t="shared" ca="1" si="576"/>
        <v>8</v>
      </c>
      <c r="H285" s="48">
        <f t="shared" ca="1" si="576"/>
        <v>6</v>
      </c>
      <c r="I285" s="48">
        <f t="shared" ca="1" si="576"/>
        <v>3</v>
      </c>
      <c r="J285" s="48">
        <f t="shared" ca="1" si="576"/>
        <v>0</v>
      </c>
      <c r="K285" s="48">
        <f t="shared" ca="1" si="576"/>
        <v>0</v>
      </c>
      <c r="L285" s="48">
        <f t="shared" ca="1" si="576"/>
        <v>0</v>
      </c>
      <c r="M285" s="48">
        <f t="shared" ca="1" si="576"/>
        <v>0</v>
      </c>
      <c r="N285" s="48">
        <f t="shared" ca="1" si="576"/>
        <v>0</v>
      </c>
      <c r="O285" s="48">
        <f t="shared" ca="1" si="576"/>
        <v>0</v>
      </c>
      <c r="P285" s="48">
        <f t="shared" ca="1" si="576"/>
        <v>0</v>
      </c>
      <c r="Q285" s="48">
        <f t="shared" ca="1" si="576"/>
        <v>0</v>
      </c>
      <c r="R285" s="48">
        <f t="shared" ca="1" si="576"/>
        <v>0</v>
      </c>
      <c r="S285" s="48">
        <f t="shared" ca="1" si="576"/>
        <v>0</v>
      </c>
      <c r="T285" s="48">
        <f t="shared" ca="1" si="576"/>
        <v>0</v>
      </c>
      <c r="U285" s="48">
        <f t="shared" ca="1" si="576"/>
        <v>0</v>
      </c>
      <c r="V285" s="48">
        <f t="shared" ca="1" si="576"/>
        <v>0</v>
      </c>
      <c r="W285" s="48">
        <f t="shared" ca="1" si="576"/>
        <v>0</v>
      </c>
      <c r="X285" s="48">
        <f t="shared" ca="1" si="576"/>
        <v>0</v>
      </c>
      <c r="Y285" s="48">
        <f t="shared" ca="1" si="576"/>
        <v>0</v>
      </c>
      <c r="Z285" s="48">
        <f t="shared" ca="1" si="576"/>
        <v>0</v>
      </c>
      <c r="AA285" s="48">
        <f t="shared" ca="1" si="576"/>
        <v>0</v>
      </c>
      <c r="AB285" s="48">
        <f t="shared" ca="1" si="576"/>
        <v>0</v>
      </c>
      <c r="AC285" s="48">
        <f t="shared" ca="1" si="576"/>
        <v>0</v>
      </c>
      <c r="AD285" s="48">
        <f t="shared" ca="1" si="576"/>
        <v>0</v>
      </c>
      <c r="AE285" s="48">
        <f t="shared" ca="1" si="576"/>
        <v>0</v>
      </c>
      <c r="AF285" s="48">
        <f t="shared" ca="1" si="576"/>
        <v>0</v>
      </c>
      <c r="AG285" s="48">
        <f t="shared" ca="1" si="576"/>
        <v>0</v>
      </c>
      <c r="AH285" s="48">
        <f t="shared" ca="1" si="576"/>
        <v>0</v>
      </c>
      <c r="AI285" s="48">
        <f t="shared" ca="1" si="576"/>
        <v>0</v>
      </c>
      <c r="AJ285" s="48">
        <f t="shared" ca="1" si="576"/>
        <v>0</v>
      </c>
      <c r="AK285" s="48">
        <f t="shared" ref="AK285:BD285" ca="1" si="577">MAX(0,AJ285-(IF(SamplesOrEstimateFlag = "Data", INDEX(Samples,RANDBETWEEN(1, TotalCount), 0), RANDBETWEEN(ThroughputLowEstimate,ThroughputHighEstimate))))</f>
        <v>0</v>
      </c>
      <c r="AL285" s="48">
        <f t="shared" ca="1" si="577"/>
        <v>0</v>
      </c>
      <c r="AM285" s="48">
        <f t="shared" ca="1" si="577"/>
        <v>0</v>
      </c>
      <c r="AN285" s="48">
        <f t="shared" ca="1" si="577"/>
        <v>0</v>
      </c>
      <c r="AO285" s="48">
        <f t="shared" ca="1" si="577"/>
        <v>0</v>
      </c>
      <c r="AP285" s="48">
        <f t="shared" ca="1" si="577"/>
        <v>0</v>
      </c>
      <c r="AQ285" s="48">
        <f t="shared" ca="1" si="577"/>
        <v>0</v>
      </c>
      <c r="AR285" s="48">
        <f t="shared" ca="1" si="577"/>
        <v>0</v>
      </c>
      <c r="AS285" s="48">
        <f t="shared" ca="1" si="577"/>
        <v>0</v>
      </c>
      <c r="AT285" s="48">
        <f t="shared" ca="1" si="577"/>
        <v>0</v>
      </c>
      <c r="AU285" s="48">
        <f t="shared" ca="1" si="577"/>
        <v>0</v>
      </c>
      <c r="AV285" s="48">
        <f t="shared" ca="1" si="577"/>
        <v>0</v>
      </c>
      <c r="AW285" s="48">
        <f t="shared" ca="1" si="577"/>
        <v>0</v>
      </c>
      <c r="AX285" s="48">
        <f t="shared" ca="1" si="577"/>
        <v>0</v>
      </c>
      <c r="AY285" s="48">
        <f t="shared" ca="1" si="577"/>
        <v>0</v>
      </c>
      <c r="AZ285" s="48">
        <f t="shared" ca="1" si="577"/>
        <v>0</v>
      </c>
      <c r="BA285" s="48">
        <f t="shared" ca="1" si="577"/>
        <v>0</v>
      </c>
      <c r="BB285" s="48">
        <f t="shared" ca="1" si="577"/>
        <v>0</v>
      </c>
      <c r="BC285" s="48">
        <f t="shared" ca="1" si="577"/>
        <v>0</v>
      </c>
      <c r="BD285" s="48">
        <f t="shared" ca="1" si="577"/>
        <v>0</v>
      </c>
    </row>
    <row r="286" spans="1:56" x14ac:dyDescent="0.25">
      <c r="A286">
        <v>284</v>
      </c>
      <c r="B286" s="69">
        <f t="shared" ca="1" si="525"/>
        <v>12</v>
      </c>
      <c r="C286" s="70">
        <f t="shared" ca="1" si="522"/>
        <v>42889</v>
      </c>
      <c r="D2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6" s="48">
        <f t="shared" ref="E286:AJ286" ca="1" si="578">MAX(0,D286-(IF(SamplesOrEstimateFlag = "Data", INDEX(Samples,RANDBETWEEN(1, TotalCount), 0), RANDBETWEEN(ThroughputLowEstimate,ThroughputHighEstimate))))</f>
        <v>7</v>
      </c>
      <c r="F286" s="48">
        <f t="shared" ca="1" si="578"/>
        <v>7</v>
      </c>
      <c r="G286" s="48">
        <f t="shared" ca="1" si="578"/>
        <v>7</v>
      </c>
      <c r="H286" s="48">
        <f t="shared" ca="1" si="578"/>
        <v>7</v>
      </c>
      <c r="I286" s="48">
        <f t="shared" ca="1" si="578"/>
        <v>7</v>
      </c>
      <c r="J286" s="48">
        <f t="shared" ca="1" si="578"/>
        <v>4</v>
      </c>
      <c r="K286" s="48">
        <f t="shared" ca="1" si="578"/>
        <v>4</v>
      </c>
      <c r="L286" s="48">
        <f t="shared" ca="1" si="578"/>
        <v>4</v>
      </c>
      <c r="M286" s="48">
        <f t="shared" ca="1" si="578"/>
        <v>4</v>
      </c>
      <c r="N286" s="48">
        <f t="shared" ca="1" si="578"/>
        <v>4</v>
      </c>
      <c r="O286" s="48">
        <f t="shared" ca="1" si="578"/>
        <v>1</v>
      </c>
      <c r="P286" s="48">
        <f t="shared" ca="1" si="578"/>
        <v>0</v>
      </c>
      <c r="Q286" s="48">
        <f t="shared" ca="1" si="578"/>
        <v>0</v>
      </c>
      <c r="R286" s="48">
        <f t="shared" ca="1" si="578"/>
        <v>0</v>
      </c>
      <c r="S286" s="48">
        <f t="shared" ca="1" si="578"/>
        <v>0</v>
      </c>
      <c r="T286" s="48">
        <f t="shared" ca="1" si="578"/>
        <v>0</v>
      </c>
      <c r="U286" s="48">
        <f t="shared" ca="1" si="578"/>
        <v>0</v>
      </c>
      <c r="V286" s="48">
        <f t="shared" ca="1" si="578"/>
        <v>0</v>
      </c>
      <c r="W286" s="48">
        <f t="shared" ca="1" si="578"/>
        <v>0</v>
      </c>
      <c r="X286" s="48">
        <f t="shared" ca="1" si="578"/>
        <v>0</v>
      </c>
      <c r="Y286" s="48">
        <f t="shared" ca="1" si="578"/>
        <v>0</v>
      </c>
      <c r="Z286" s="48">
        <f t="shared" ca="1" si="578"/>
        <v>0</v>
      </c>
      <c r="AA286" s="48">
        <f t="shared" ca="1" si="578"/>
        <v>0</v>
      </c>
      <c r="AB286" s="48">
        <f t="shared" ca="1" si="578"/>
        <v>0</v>
      </c>
      <c r="AC286" s="48">
        <f t="shared" ca="1" si="578"/>
        <v>0</v>
      </c>
      <c r="AD286" s="48">
        <f t="shared" ca="1" si="578"/>
        <v>0</v>
      </c>
      <c r="AE286" s="48">
        <f t="shared" ca="1" si="578"/>
        <v>0</v>
      </c>
      <c r="AF286" s="48">
        <f t="shared" ca="1" si="578"/>
        <v>0</v>
      </c>
      <c r="AG286" s="48">
        <f t="shared" ca="1" si="578"/>
        <v>0</v>
      </c>
      <c r="AH286" s="48">
        <f t="shared" ca="1" si="578"/>
        <v>0</v>
      </c>
      <c r="AI286" s="48">
        <f t="shared" ca="1" si="578"/>
        <v>0</v>
      </c>
      <c r="AJ286" s="48">
        <f t="shared" ca="1" si="578"/>
        <v>0</v>
      </c>
      <c r="AK286" s="48">
        <f t="shared" ref="AK286:BD286" ca="1" si="579">MAX(0,AJ286-(IF(SamplesOrEstimateFlag = "Data", INDEX(Samples,RANDBETWEEN(1, TotalCount), 0), RANDBETWEEN(ThroughputLowEstimate,ThroughputHighEstimate))))</f>
        <v>0</v>
      </c>
      <c r="AL286" s="48">
        <f t="shared" ca="1" si="579"/>
        <v>0</v>
      </c>
      <c r="AM286" s="48">
        <f t="shared" ca="1" si="579"/>
        <v>0</v>
      </c>
      <c r="AN286" s="48">
        <f t="shared" ca="1" si="579"/>
        <v>0</v>
      </c>
      <c r="AO286" s="48">
        <f t="shared" ca="1" si="579"/>
        <v>0</v>
      </c>
      <c r="AP286" s="48">
        <f t="shared" ca="1" si="579"/>
        <v>0</v>
      </c>
      <c r="AQ286" s="48">
        <f t="shared" ca="1" si="579"/>
        <v>0</v>
      </c>
      <c r="AR286" s="48">
        <f t="shared" ca="1" si="579"/>
        <v>0</v>
      </c>
      <c r="AS286" s="48">
        <f t="shared" ca="1" si="579"/>
        <v>0</v>
      </c>
      <c r="AT286" s="48">
        <f t="shared" ca="1" si="579"/>
        <v>0</v>
      </c>
      <c r="AU286" s="48">
        <f t="shared" ca="1" si="579"/>
        <v>0</v>
      </c>
      <c r="AV286" s="48">
        <f t="shared" ca="1" si="579"/>
        <v>0</v>
      </c>
      <c r="AW286" s="48">
        <f t="shared" ca="1" si="579"/>
        <v>0</v>
      </c>
      <c r="AX286" s="48">
        <f t="shared" ca="1" si="579"/>
        <v>0</v>
      </c>
      <c r="AY286" s="48">
        <f t="shared" ca="1" si="579"/>
        <v>0</v>
      </c>
      <c r="AZ286" s="48">
        <f t="shared" ca="1" si="579"/>
        <v>0</v>
      </c>
      <c r="BA286" s="48">
        <f t="shared" ca="1" si="579"/>
        <v>0</v>
      </c>
      <c r="BB286" s="48">
        <f t="shared" ca="1" si="579"/>
        <v>0</v>
      </c>
      <c r="BC286" s="48">
        <f t="shared" ca="1" si="579"/>
        <v>0</v>
      </c>
      <c r="BD286" s="48">
        <f t="shared" ca="1" si="579"/>
        <v>0</v>
      </c>
    </row>
    <row r="287" spans="1:56" x14ac:dyDescent="0.25">
      <c r="A287">
        <v>285</v>
      </c>
      <c r="B287" s="69">
        <f t="shared" ca="1" si="525"/>
        <v>6</v>
      </c>
      <c r="C287" s="70">
        <f t="shared" ca="1" si="522"/>
        <v>42847</v>
      </c>
      <c r="D2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87" s="48">
        <f t="shared" ref="E287:AJ287" ca="1" si="580">MAX(0,D287-(IF(SamplesOrEstimateFlag = "Data", INDEX(Samples,RANDBETWEEN(1, TotalCount), 0), RANDBETWEEN(ThroughputLowEstimate,ThroughputHighEstimate))))</f>
        <v>10</v>
      </c>
      <c r="F287" s="48">
        <f t="shared" ca="1" si="580"/>
        <v>8</v>
      </c>
      <c r="G287" s="48">
        <f t="shared" ca="1" si="580"/>
        <v>5</v>
      </c>
      <c r="H287" s="48">
        <f t="shared" ca="1" si="580"/>
        <v>5</v>
      </c>
      <c r="I287" s="48">
        <f t="shared" ca="1" si="580"/>
        <v>2</v>
      </c>
      <c r="J287" s="48">
        <f t="shared" ca="1" si="580"/>
        <v>0</v>
      </c>
      <c r="K287" s="48">
        <f t="shared" ca="1" si="580"/>
        <v>0</v>
      </c>
      <c r="L287" s="48">
        <f t="shared" ca="1" si="580"/>
        <v>0</v>
      </c>
      <c r="M287" s="48">
        <f t="shared" ca="1" si="580"/>
        <v>0</v>
      </c>
      <c r="N287" s="48">
        <f t="shared" ca="1" si="580"/>
        <v>0</v>
      </c>
      <c r="O287" s="48">
        <f t="shared" ca="1" si="580"/>
        <v>0</v>
      </c>
      <c r="P287" s="48">
        <f t="shared" ca="1" si="580"/>
        <v>0</v>
      </c>
      <c r="Q287" s="48">
        <f t="shared" ca="1" si="580"/>
        <v>0</v>
      </c>
      <c r="R287" s="48">
        <f t="shared" ca="1" si="580"/>
        <v>0</v>
      </c>
      <c r="S287" s="48">
        <f t="shared" ca="1" si="580"/>
        <v>0</v>
      </c>
      <c r="T287" s="48">
        <f t="shared" ca="1" si="580"/>
        <v>0</v>
      </c>
      <c r="U287" s="48">
        <f t="shared" ca="1" si="580"/>
        <v>0</v>
      </c>
      <c r="V287" s="48">
        <f t="shared" ca="1" si="580"/>
        <v>0</v>
      </c>
      <c r="W287" s="48">
        <f t="shared" ca="1" si="580"/>
        <v>0</v>
      </c>
      <c r="X287" s="48">
        <f t="shared" ca="1" si="580"/>
        <v>0</v>
      </c>
      <c r="Y287" s="48">
        <f t="shared" ca="1" si="580"/>
        <v>0</v>
      </c>
      <c r="Z287" s="48">
        <f t="shared" ca="1" si="580"/>
        <v>0</v>
      </c>
      <c r="AA287" s="48">
        <f t="shared" ca="1" si="580"/>
        <v>0</v>
      </c>
      <c r="AB287" s="48">
        <f t="shared" ca="1" si="580"/>
        <v>0</v>
      </c>
      <c r="AC287" s="48">
        <f t="shared" ca="1" si="580"/>
        <v>0</v>
      </c>
      <c r="AD287" s="48">
        <f t="shared" ca="1" si="580"/>
        <v>0</v>
      </c>
      <c r="AE287" s="48">
        <f t="shared" ca="1" si="580"/>
        <v>0</v>
      </c>
      <c r="AF287" s="48">
        <f t="shared" ca="1" si="580"/>
        <v>0</v>
      </c>
      <c r="AG287" s="48">
        <f t="shared" ca="1" si="580"/>
        <v>0</v>
      </c>
      <c r="AH287" s="48">
        <f t="shared" ca="1" si="580"/>
        <v>0</v>
      </c>
      <c r="AI287" s="48">
        <f t="shared" ca="1" si="580"/>
        <v>0</v>
      </c>
      <c r="AJ287" s="48">
        <f t="shared" ca="1" si="580"/>
        <v>0</v>
      </c>
      <c r="AK287" s="48">
        <f t="shared" ref="AK287:BD287" ca="1" si="581">MAX(0,AJ287-(IF(SamplesOrEstimateFlag = "Data", INDEX(Samples,RANDBETWEEN(1, TotalCount), 0), RANDBETWEEN(ThroughputLowEstimate,ThroughputHighEstimate))))</f>
        <v>0</v>
      </c>
      <c r="AL287" s="48">
        <f t="shared" ca="1" si="581"/>
        <v>0</v>
      </c>
      <c r="AM287" s="48">
        <f t="shared" ca="1" si="581"/>
        <v>0</v>
      </c>
      <c r="AN287" s="48">
        <f t="shared" ca="1" si="581"/>
        <v>0</v>
      </c>
      <c r="AO287" s="48">
        <f t="shared" ca="1" si="581"/>
        <v>0</v>
      </c>
      <c r="AP287" s="48">
        <f t="shared" ca="1" si="581"/>
        <v>0</v>
      </c>
      <c r="AQ287" s="48">
        <f t="shared" ca="1" si="581"/>
        <v>0</v>
      </c>
      <c r="AR287" s="48">
        <f t="shared" ca="1" si="581"/>
        <v>0</v>
      </c>
      <c r="AS287" s="48">
        <f t="shared" ca="1" si="581"/>
        <v>0</v>
      </c>
      <c r="AT287" s="48">
        <f t="shared" ca="1" si="581"/>
        <v>0</v>
      </c>
      <c r="AU287" s="48">
        <f t="shared" ca="1" si="581"/>
        <v>0</v>
      </c>
      <c r="AV287" s="48">
        <f t="shared" ca="1" si="581"/>
        <v>0</v>
      </c>
      <c r="AW287" s="48">
        <f t="shared" ca="1" si="581"/>
        <v>0</v>
      </c>
      <c r="AX287" s="48">
        <f t="shared" ca="1" si="581"/>
        <v>0</v>
      </c>
      <c r="AY287" s="48">
        <f t="shared" ca="1" si="581"/>
        <v>0</v>
      </c>
      <c r="AZ287" s="48">
        <f t="shared" ca="1" si="581"/>
        <v>0</v>
      </c>
      <c r="BA287" s="48">
        <f t="shared" ca="1" si="581"/>
        <v>0</v>
      </c>
      <c r="BB287" s="48">
        <f t="shared" ca="1" si="581"/>
        <v>0</v>
      </c>
      <c r="BC287" s="48">
        <f t="shared" ca="1" si="581"/>
        <v>0</v>
      </c>
      <c r="BD287" s="48">
        <f t="shared" ca="1" si="581"/>
        <v>0</v>
      </c>
    </row>
    <row r="288" spans="1:56" x14ac:dyDescent="0.25">
      <c r="A288">
        <v>286</v>
      </c>
      <c r="B288" s="69">
        <f t="shared" ca="1" si="525"/>
        <v>9</v>
      </c>
      <c r="C288" s="70">
        <f t="shared" ca="1" si="522"/>
        <v>42868</v>
      </c>
      <c r="D2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88" s="48">
        <f t="shared" ref="E288:AJ288" ca="1" si="582">MAX(0,D288-(IF(SamplesOrEstimateFlag = "Data", INDEX(Samples,RANDBETWEEN(1, TotalCount), 0), RANDBETWEEN(ThroughputLowEstimate,ThroughputHighEstimate))))</f>
        <v>9</v>
      </c>
      <c r="F288" s="48">
        <f t="shared" ca="1" si="582"/>
        <v>9</v>
      </c>
      <c r="G288" s="48">
        <f t="shared" ca="1" si="582"/>
        <v>9</v>
      </c>
      <c r="H288" s="48">
        <f t="shared" ca="1" si="582"/>
        <v>6</v>
      </c>
      <c r="I288" s="48">
        <f t="shared" ca="1" si="582"/>
        <v>4</v>
      </c>
      <c r="J288" s="48">
        <f t="shared" ca="1" si="582"/>
        <v>4</v>
      </c>
      <c r="K288" s="48">
        <f t="shared" ca="1" si="582"/>
        <v>1</v>
      </c>
      <c r="L288" s="48">
        <f t="shared" ca="1" si="582"/>
        <v>1</v>
      </c>
      <c r="M288" s="48">
        <f t="shared" ca="1" si="582"/>
        <v>0</v>
      </c>
      <c r="N288" s="48">
        <f t="shared" ca="1" si="582"/>
        <v>0</v>
      </c>
      <c r="O288" s="48">
        <f t="shared" ca="1" si="582"/>
        <v>0</v>
      </c>
      <c r="P288" s="48">
        <f t="shared" ca="1" si="582"/>
        <v>0</v>
      </c>
      <c r="Q288" s="48">
        <f t="shared" ca="1" si="582"/>
        <v>0</v>
      </c>
      <c r="R288" s="48">
        <f t="shared" ca="1" si="582"/>
        <v>0</v>
      </c>
      <c r="S288" s="48">
        <f t="shared" ca="1" si="582"/>
        <v>0</v>
      </c>
      <c r="T288" s="48">
        <f t="shared" ca="1" si="582"/>
        <v>0</v>
      </c>
      <c r="U288" s="48">
        <f t="shared" ca="1" si="582"/>
        <v>0</v>
      </c>
      <c r="V288" s="48">
        <f t="shared" ca="1" si="582"/>
        <v>0</v>
      </c>
      <c r="W288" s="48">
        <f t="shared" ca="1" si="582"/>
        <v>0</v>
      </c>
      <c r="X288" s="48">
        <f t="shared" ca="1" si="582"/>
        <v>0</v>
      </c>
      <c r="Y288" s="48">
        <f t="shared" ca="1" si="582"/>
        <v>0</v>
      </c>
      <c r="Z288" s="48">
        <f t="shared" ca="1" si="582"/>
        <v>0</v>
      </c>
      <c r="AA288" s="48">
        <f t="shared" ca="1" si="582"/>
        <v>0</v>
      </c>
      <c r="AB288" s="48">
        <f t="shared" ca="1" si="582"/>
        <v>0</v>
      </c>
      <c r="AC288" s="48">
        <f t="shared" ca="1" si="582"/>
        <v>0</v>
      </c>
      <c r="AD288" s="48">
        <f t="shared" ca="1" si="582"/>
        <v>0</v>
      </c>
      <c r="AE288" s="48">
        <f t="shared" ca="1" si="582"/>
        <v>0</v>
      </c>
      <c r="AF288" s="48">
        <f t="shared" ca="1" si="582"/>
        <v>0</v>
      </c>
      <c r="AG288" s="48">
        <f t="shared" ca="1" si="582"/>
        <v>0</v>
      </c>
      <c r="AH288" s="48">
        <f t="shared" ca="1" si="582"/>
        <v>0</v>
      </c>
      <c r="AI288" s="48">
        <f t="shared" ca="1" si="582"/>
        <v>0</v>
      </c>
      <c r="AJ288" s="48">
        <f t="shared" ca="1" si="582"/>
        <v>0</v>
      </c>
      <c r="AK288" s="48">
        <f t="shared" ref="AK288:BD288" ca="1" si="583">MAX(0,AJ288-(IF(SamplesOrEstimateFlag = "Data", INDEX(Samples,RANDBETWEEN(1, TotalCount), 0), RANDBETWEEN(ThroughputLowEstimate,ThroughputHighEstimate))))</f>
        <v>0</v>
      </c>
      <c r="AL288" s="48">
        <f t="shared" ca="1" si="583"/>
        <v>0</v>
      </c>
      <c r="AM288" s="48">
        <f t="shared" ca="1" si="583"/>
        <v>0</v>
      </c>
      <c r="AN288" s="48">
        <f t="shared" ca="1" si="583"/>
        <v>0</v>
      </c>
      <c r="AO288" s="48">
        <f t="shared" ca="1" si="583"/>
        <v>0</v>
      </c>
      <c r="AP288" s="48">
        <f t="shared" ca="1" si="583"/>
        <v>0</v>
      </c>
      <c r="AQ288" s="48">
        <f t="shared" ca="1" si="583"/>
        <v>0</v>
      </c>
      <c r="AR288" s="48">
        <f t="shared" ca="1" si="583"/>
        <v>0</v>
      </c>
      <c r="AS288" s="48">
        <f t="shared" ca="1" si="583"/>
        <v>0</v>
      </c>
      <c r="AT288" s="48">
        <f t="shared" ca="1" si="583"/>
        <v>0</v>
      </c>
      <c r="AU288" s="48">
        <f t="shared" ca="1" si="583"/>
        <v>0</v>
      </c>
      <c r="AV288" s="48">
        <f t="shared" ca="1" si="583"/>
        <v>0</v>
      </c>
      <c r="AW288" s="48">
        <f t="shared" ca="1" si="583"/>
        <v>0</v>
      </c>
      <c r="AX288" s="48">
        <f t="shared" ca="1" si="583"/>
        <v>0</v>
      </c>
      <c r="AY288" s="48">
        <f t="shared" ca="1" si="583"/>
        <v>0</v>
      </c>
      <c r="AZ288" s="48">
        <f t="shared" ca="1" si="583"/>
        <v>0</v>
      </c>
      <c r="BA288" s="48">
        <f t="shared" ca="1" si="583"/>
        <v>0</v>
      </c>
      <c r="BB288" s="48">
        <f t="shared" ca="1" si="583"/>
        <v>0</v>
      </c>
      <c r="BC288" s="48">
        <f t="shared" ca="1" si="583"/>
        <v>0</v>
      </c>
      <c r="BD288" s="48">
        <f t="shared" ca="1" si="583"/>
        <v>0</v>
      </c>
    </row>
    <row r="289" spans="1:56" x14ac:dyDescent="0.25">
      <c r="A289">
        <v>287</v>
      </c>
      <c r="B289" s="69">
        <f t="shared" ca="1" si="525"/>
        <v>10</v>
      </c>
      <c r="C289" s="70">
        <f t="shared" ca="1" si="522"/>
        <v>42875</v>
      </c>
      <c r="D2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9" s="48">
        <f t="shared" ref="E289:AJ289" ca="1" si="584">MAX(0,D289-(IF(SamplesOrEstimateFlag = "Data", INDEX(Samples,RANDBETWEEN(1, TotalCount), 0), RANDBETWEEN(ThroughputLowEstimate,ThroughputHighEstimate))))</f>
        <v>13</v>
      </c>
      <c r="F289" s="48">
        <f t="shared" ca="1" si="584"/>
        <v>13</v>
      </c>
      <c r="G289" s="48">
        <f t="shared" ca="1" si="584"/>
        <v>11</v>
      </c>
      <c r="H289" s="48">
        <f t="shared" ca="1" si="584"/>
        <v>8</v>
      </c>
      <c r="I289" s="48">
        <f t="shared" ca="1" si="584"/>
        <v>6</v>
      </c>
      <c r="J289" s="48">
        <f t="shared" ca="1" si="584"/>
        <v>6</v>
      </c>
      <c r="K289" s="48">
        <f t="shared" ca="1" si="584"/>
        <v>6</v>
      </c>
      <c r="L289" s="48">
        <f t="shared" ca="1" si="584"/>
        <v>3</v>
      </c>
      <c r="M289" s="48">
        <f t="shared" ca="1" si="584"/>
        <v>3</v>
      </c>
      <c r="N289" s="48">
        <f t="shared" ca="1" si="584"/>
        <v>0</v>
      </c>
      <c r="O289" s="48">
        <f t="shared" ca="1" si="584"/>
        <v>0</v>
      </c>
      <c r="P289" s="48">
        <f t="shared" ca="1" si="584"/>
        <v>0</v>
      </c>
      <c r="Q289" s="48">
        <f t="shared" ca="1" si="584"/>
        <v>0</v>
      </c>
      <c r="R289" s="48">
        <f t="shared" ca="1" si="584"/>
        <v>0</v>
      </c>
      <c r="S289" s="48">
        <f t="shared" ca="1" si="584"/>
        <v>0</v>
      </c>
      <c r="T289" s="48">
        <f t="shared" ca="1" si="584"/>
        <v>0</v>
      </c>
      <c r="U289" s="48">
        <f t="shared" ca="1" si="584"/>
        <v>0</v>
      </c>
      <c r="V289" s="48">
        <f t="shared" ca="1" si="584"/>
        <v>0</v>
      </c>
      <c r="W289" s="48">
        <f t="shared" ca="1" si="584"/>
        <v>0</v>
      </c>
      <c r="X289" s="48">
        <f t="shared" ca="1" si="584"/>
        <v>0</v>
      </c>
      <c r="Y289" s="48">
        <f t="shared" ca="1" si="584"/>
        <v>0</v>
      </c>
      <c r="Z289" s="48">
        <f t="shared" ca="1" si="584"/>
        <v>0</v>
      </c>
      <c r="AA289" s="48">
        <f t="shared" ca="1" si="584"/>
        <v>0</v>
      </c>
      <c r="AB289" s="48">
        <f t="shared" ca="1" si="584"/>
        <v>0</v>
      </c>
      <c r="AC289" s="48">
        <f t="shared" ca="1" si="584"/>
        <v>0</v>
      </c>
      <c r="AD289" s="48">
        <f t="shared" ca="1" si="584"/>
        <v>0</v>
      </c>
      <c r="AE289" s="48">
        <f t="shared" ca="1" si="584"/>
        <v>0</v>
      </c>
      <c r="AF289" s="48">
        <f t="shared" ca="1" si="584"/>
        <v>0</v>
      </c>
      <c r="AG289" s="48">
        <f t="shared" ca="1" si="584"/>
        <v>0</v>
      </c>
      <c r="AH289" s="48">
        <f t="shared" ca="1" si="584"/>
        <v>0</v>
      </c>
      <c r="AI289" s="48">
        <f t="shared" ca="1" si="584"/>
        <v>0</v>
      </c>
      <c r="AJ289" s="48">
        <f t="shared" ca="1" si="584"/>
        <v>0</v>
      </c>
      <c r="AK289" s="48">
        <f t="shared" ref="AK289:BD289" ca="1" si="585">MAX(0,AJ289-(IF(SamplesOrEstimateFlag = "Data", INDEX(Samples,RANDBETWEEN(1, TotalCount), 0), RANDBETWEEN(ThroughputLowEstimate,ThroughputHighEstimate))))</f>
        <v>0</v>
      </c>
      <c r="AL289" s="48">
        <f t="shared" ca="1" si="585"/>
        <v>0</v>
      </c>
      <c r="AM289" s="48">
        <f t="shared" ca="1" si="585"/>
        <v>0</v>
      </c>
      <c r="AN289" s="48">
        <f t="shared" ca="1" si="585"/>
        <v>0</v>
      </c>
      <c r="AO289" s="48">
        <f t="shared" ca="1" si="585"/>
        <v>0</v>
      </c>
      <c r="AP289" s="48">
        <f t="shared" ca="1" si="585"/>
        <v>0</v>
      </c>
      <c r="AQ289" s="48">
        <f t="shared" ca="1" si="585"/>
        <v>0</v>
      </c>
      <c r="AR289" s="48">
        <f t="shared" ca="1" si="585"/>
        <v>0</v>
      </c>
      <c r="AS289" s="48">
        <f t="shared" ca="1" si="585"/>
        <v>0</v>
      </c>
      <c r="AT289" s="48">
        <f t="shared" ca="1" si="585"/>
        <v>0</v>
      </c>
      <c r="AU289" s="48">
        <f t="shared" ca="1" si="585"/>
        <v>0</v>
      </c>
      <c r="AV289" s="48">
        <f t="shared" ca="1" si="585"/>
        <v>0</v>
      </c>
      <c r="AW289" s="48">
        <f t="shared" ca="1" si="585"/>
        <v>0</v>
      </c>
      <c r="AX289" s="48">
        <f t="shared" ca="1" si="585"/>
        <v>0</v>
      </c>
      <c r="AY289" s="48">
        <f t="shared" ca="1" si="585"/>
        <v>0</v>
      </c>
      <c r="AZ289" s="48">
        <f t="shared" ca="1" si="585"/>
        <v>0</v>
      </c>
      <c r="BA289" s="48">
        <f t="shared" ca="1" si="585"/>
        <v>0</v>
      </c>
      <c r="BB289" s="48">
        <f t="shared" ca="1" si="585"/>
        <v>0</v>
      </c>
      <c r="BC289" s="48">
        <f t="shared" ca="1" si="585"/>
        <v>0</v>
      </c>
      <c r="BD289" s="48">
        <f t="shared" ca="1" si="585"/>
        <v>0</v>
      </c>
    </row>
    <row r="290" spans="1:56" x14ac:dyDescent="0.25">
      <c r="A290">
        <v>288</v>
      </c>
      <c r="B290" s="69">
        <f t="shared" ca="1" si="525"/>
        <v>4</v>
      </c>
      <c r="C290" s="70">
        <f t="shared" ca="1" si="522"/>
        <v>42833</v>
      </c>
      <c r="D2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0" s="48">
        <f t="shared" ref="E290:AJ290" ca="1" si="586">MAX(0,D290-(IF(SamplesOrEstimateFlag = "Data", INDEX(Samples,RANDBETWEEN(1, TotalCount), 0), RANDBETWEEN(ThroughputLowEstimate,ThroughputHighEstimate))))</f>
        <v>9</v>
      </c>
      <c r="F290" s="48">
        <f t="shared" ca="1" si="586"/>
        <v>6</v>
      </c>
      <c r="G290" s="48">
        <f t="shared" ca="1" si="586"/>
        <v>3</v>
      </c>
      <c r="H290" s="48">
        <f t="shared" ca="1" si="586"/>
        <v>0</v>
      </c>
      <c r="I290" s="48">
        <f t="shared" ca="1" si="586"/>
        <v>0</v>
      </c>
      <c r="J290" s="48">
        <f t="shared" ca="1" si="586"/>
        <v>0</v>
      </c>
      <c r="K290" s="48">
        <f t="shared" ca="1" si="586"/>
        <v>0</v>
      </c>
      <c r="L290" s="48">
        <f t="shared" ca="1" si="586"/>
        <v>0</v>
      </c>
      <c r="M290" s="48">
        <f t="shared" ca="1" si="586"/>
        <v>0</v>
      </c>
      <c r="N290" s="48">
        <f t="shared" ca="1" si="586"/>
        <v>0</v>
      </c>
      <c r="O290" s="48">
        <f t="shared" ca="1" si="586"/>
        <v>0</v>
      </c>
      <c r="P290" s="48">
        <f t="shared" ca="1" si="586"/>
        <v>0</v>
      </c>
      <c r="Q290" s="48">
        <f t="shared" ca="1" si="586"/>
        <v>0</v>
      </c>
      <c r="R290" s="48">
        <f t="shared" ca="1" si="586"/>
        <v>0</v>
      </c>
      <c r="S290" s="48">
        <f t="shared" ca="1" si="586"/>
        <v>0</v>
      </c>
      <c r="T290" s="48">
        <f t="shared" ca="1" si="586"/>
        <v>0</v>
      </c>
      <c r="U290" s="48">
        <f t="shared" ca="1" si="586"/>
        <v>0</v>
      </c>
      <c r="V290" s="48">
        <f t="shared" ca="1" si="586"/>
        <v>0</v>
      </c>
      <c r="W290" s="48">
        <f t="shared" ca="1" si="586"/>
        <v>0</v>
      </c>
      <c r="X290" s="48">
        <f t="shared" ca="1" si="586"/>
        <v>0</v>
      </c>
      <c r="Y290" s="48">
        <f t="shared" ca="1" si="586"/>
        <v>0</v>
      </c>
      <c r="Z290" s="48">
        <f t="shared" ca="1" si="586"/>
        <v>0</v>
      </c>
      <c r="AA290" s="48">
        <f t="shared" ca="1" si="586"/>
        <v>0</v>
      </c>
      <c r="AB290" s="48">
        <f t="shared" ca="1" si="586"/>
        <v>0</v>
      </c>
      <c r="AC290" s="48">
        <f t="shared" ca="1" si="586"/>
        <v>0</v>
      </c>
      <c r="AD290" s="48">
        <f t="shared" ca="1" si="586"/>
        <v>0</v>
      </c>
      <c r="AE290" s="48">
        <f t="shared" ca="1" si="586"/>
        <v>0</v>
      </c>
      <c r="AF290" s="48">
        <f t="shared" ca="1" si="586"/>
        <v>0</v>
      </c>
      <c r="AG290" s="48">
        <f t="shared" ca="1" si="586"/>
        <v>0</v>
      </c>
      <c r="AH290" s="48">
        <f t="shared" ca="1" si="586"/>
        <v>0</v>
      </c>
      <c r="AI290" s="48">
        <f t="shared" ca="1" si="586"/>
        <v>0</v>
      </c>
      <c r="AJ290" s="48">
        <f t="shared" ca="1" si="586"/>
        <v>0</v>
      </c>
      <c r="AK290" s="48">
        <f t="shared" ref="AK290:BD290" ca="1" si="587">MAX(0,AJ290-(IF(SamplesOrEstimateFlag = "Data", INDEX(Samples,RANDBETWEEN(1, TotalCount), 0), RANDBETWEEN(ThroughputLowEstimate,ThroughputHighEstimate))))</f>
        <v>0</v>
      </c>
      <c r="AL290" s="48">
        <f t="shared" ca="1" si="587"/>
        <v>0</v>
      </c>
      <c r="AM290" s="48">
        <f t="shared" ca="1" si="587"/>
        <v>0</v>
      </c>
      <c r="AN290" s="48">
        <f t="shared" ca="1" si="587"/>
        <v>0</v>
      </c>
      <c r="AO290" s="48">
        <f t="shared" ca="1" si="587"/>
        <v>0</v>
      </c>
      <c r="AP290" s="48">
        <f t="shared" ca="1" si="587"/>
        <v>0</v>
      </c>
      <c r="AQ290" s="48">
        <f t="shared" ca="1" si="587"/>
        <v>0</v>
      </c>
      <c r="AR290" s="48">
        <f t="shared" ca="1" si="587"/>
        <v>0</v>
      </c>
      <c r="AS290" s="48">
        <f t="shared" ca="1" si="587"/>
        <v>0</v>
      </c>
      <c r="AT290" s="48">
        <f t="shared" ca="1" si="587"/>
        <v>0</v>
      </c>
      <c r="AU290" s="48">
        <f t="shared" ca="1" si="587"/>
        <v>0</v>
      </c>
      <c r="AV290" s="48">
        <f t="shared" ca="1" si="587"/>
        <v>0</v>
      </c>
      <c r="AW290" s="48">
        <f t="shared" ca="1" si="587"/>
        <v>0</v>
      </c>
      <c r="AX290" s="48">
        <f t="shared" ca="1" si="587"/>
        <v>0</v>
      </c>
      <c r="AY290" s="48">
        <f t="shared" ca="1" si="587"/>
        <v>0</v>
      </c>
      <c r="AZ290" s="48">
        <f t="shared" ca="1" si="587"/>
        <v>0</v>
      </c>
      <c r="BA290" s="48">
        <f t="shared" ca="1" si="587"/>
        <v>0</v>
      </c>
      <c r="BB290" s="48">
        <f t="shared" ca="1" si="587"/>
        <v>0</v>
      </c>
      <c r="BC290" s="48">
        <f t="shared" ca="1" si="587"/>
        <v>0</v>
      </c>
      <c r="BD290" s="48">
        <f t="shared" ca="1" si="587"/>
        <v>0</v>
      </c>
    </row>
    <row r="291" spans="1:56" x14ac:dyDescent="0.25">
      <c r="A291">
        <v>289</v>
      </c>
      <c r="B291" s="69">
        <f t="shared" ca="1" si="525"/>
        <v>8</v>
      </c>
      <c r="C291" s="70">
        <f t="shared" ca="1" si="522"/>
        <v>42861</v>
      </c>
      <c r="D2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91" s="48">
        <f t="shared" ref="E291:AJ291" ca="1" si="588">MAX(0,D291-(IF(SamplesOrEstimateFlag = "Data", INDEX(Samples,RANDBETWEEN(1, TotalCount), 0), RANDBETWEEN(ThroughputLowEstimate,ThroughputHighEstimate))))</f>
        <v>11</v>
      </c>
      <c r="F291" s="48">
        <f t="shared" ca="1" si="588"/>
        <v>11</v>
      </c>
      <c r="G291" s="48">
        <f t="shared" ca="1" si="588"/>
        <v>11</v>
      </c>
      <c r="H291" s="48">
        <f t="shared" ca="1" si="588"/>
        <v>8</v>
      </c>
      <c r="I291" s="48">
        <f t="shared" ca="1" si="588"/>
        <v>5</v>
      </c>
      <c r="J291" s="48">
        <f t="shared" ca="1" si="588"/>
        <v>2</v>
      </c>
      <c r="K291" s="48">
        <f t="shared" ca="1" si="588"/>
        <v>2</v>
      </c>
      <c r="L291" s="48">
        <f t="shared" ca="1" si="588"/>
        <v>0</v>
      </c>
      <c r="M291" s="48">
        <f t="shared" ca="1" si="588"/>
        <v>0</v>
      </c>
      <c r="N291" s="48">
        <f t="shared" ca="1" si="588"/>
        <v>0</v>
      </c>
      <c r="O291" s="48">
        <f t="shared" ca="1" si="588"/>
        <v>0</v>
      </c>
      <c r="P291" s="48">
        <f t="shared" ca="1" si="588"/>
        <v>0</v>
      </c>
      <c r="Q291" s="48">
        <f t="shared" ca="1" si="588"/>
        <v>0</v>
      </c>
      <c r="R291" s="48">
        <f t="shared" ca="1" si="588"/>
        <v>0</v>
      </c>
      <c r="S291" s="48">
        <f t="shared" ca="1" si="588"/>
        <v>0</v>
      </c>
      <c r="T291" s="48">
        <f t="shared" ca="1" si="588"/>
        <v>0</v>
      </c>
      <c r="U291" s="48">
        <f t="shared" ca="1" si="588"/>
        <v>0</v>
      </c>
      <c r="V291" s="48">
        <f t="shared" ca="1" si="588"/>
        <v>0</v>
      </c>
      <c r="W291" s="48">
        <f t="shared" ca="1" si="588"/>
        <v>0</v>
      </c>
      <c r="X291" s="48">
        <f t="shared" ca="1" si="588"/>
        <v>0</v>
      </c>
      <c r="Y291" s="48">
        <f t="shared" ca="1" si="588"/>
        <v>0</v>
      </c>
      <c r="Z291" s="48">
        <f t="shared" ca="1" si="588"/>
        <v>0</v>
      </c>
      <c r="AA291" s="48">
        <f t="shared" ca="1" si="588"/>
        <v>0</v>
      </c>
      <c r="AB291" s="48">
        <f t="shared" ca="1" si="588"/>
        <v>0</v>
      </c>
      <c r="AC291" s="48">
        <f t="shared" ca="1" si="588"/>
        <v>0</v>
      </c>
      <c r="AD291" s="48">
        <f t="shared" ca="1" si="588"/>
        <v>0</v>
      </c>
      <c r="AE291" s="48">
        <f t="shared" ca="1" si="588"/>
        <v>0</v>
      </c>
      <c r="AF291" s="48">
        <f t="shared" ca="1" si="588"/>
        <v>0</v>
      </c>
      <c r="AG291" s="48">
        <f t="shared" ca="1" si="588"/>
        <v>0</v>
      </c>
      <c r="AH291" s="48">
        <f t="shared" ca="1" si="588"/>
        <v>0</v>
      </c>
      <c r="AI291" s="48">
        <f t="shared" ca="1" si="588"/>
        <v>0</v>
      </c>
      <c r="AJ291" s="48">
        <f t="shared" ca="1" si="588"/>
        <v>0</v>
      </c>
      <c r="AK291" s="48">
        <f t="shared" ref="AK291:BD291" ca="1" si="589">MAX(0,AJ291-(IF(SamplesOrEstimateFlag = "Data", INDEX(Samples,RANDBETWEEN(1, TotalCount), 0), RANDBETWEEN(ThroughputLowEstimate,ThroughputHighEstimate))))</f>
        <v>0</v>
      </c>
      <c r="AL291" s="48">
        <f t="shared" ca="1" si="589"/>
        <v>0</v>
      </c>
      <c r="AM291" s="48">
        <f t="shared" ca="1" si="589"/>
        <v>0</v>
      </c>
      <c r="AN291" s="48">
        <f t="shared" ca="1" si="589"/>
        <v>0</v>
      </c>
      <c r="AO291" s="48">
        <f t="shared" ca="1" si="589"/>
        <v>0</v>
      </c>
      <c r="AP291" s="48">
        <f t="shared" ca="1" si="589"/>
        <v>0</v>
      </c>
      <c r="AQ291" s="48">
        <f t="shared" ca="1" si="589"/>
        <v>0</v>
      </c>
      <c r="AR291" s="48">
        <f t="shared" ca="1" si="589"/>
        <v>0</v>
      </c>
      <c r="AS291" s="48">
        <f t="shared" ca="1" si="589"/>
        <v>0</v>
      </c>
      <c r="AT291" s="48">
        <f t="shared" ca="1" si="589"/>
        <v>0</v>
      </c>
      <c r="AU291" s="48">
        <f t="shared" ca="1" si="589"/>
        <v>0</v>
      </c>
      <c r="AV291" s="48">
        <f t="shared" ca="1" si="589"/>
        <v>0</v>
      </c>
      <c r="AW291" s="48">
        <f t="shared" ca="1" si="589"/>
        <v>0</v>
      </c>
      <c r="AX291" s="48">
        <f t="shared" ca="1" si="589"/>
        <v>0</v>
      </c>
      <c r="AY291" s="48">
        <f t="shared" ca="1" si="589"/>
        <v>0</v>
      </c>
      <c r="AZ291" s="48">
        <f t="shared" ca="1" si="589"/>
        <v>0</v>
      </c>
      <c r="BA291" s="48">
        <f t="shared" ca="1" si="589"/>
        <v>0</v>
      </c>
      <c r="BB291" s="48">
        <f t="shared" ca="1" si="589"/>
        <v>0</v>
      </c>
      <c r="BC291" s="48">
        <f t="shared" ca="1" si="589"/>
        <v>0</v>
      </c>
      <c r="BD291" s="48">
        <f t="shared" ca="1" si="589"/>
        <v>0</v>
      </c>
    </row>
    <row r="292" spans="1:56" x14ac:dyDescent="0.25">
      <c r="A292">
        <v>290</v>
      </c>
      <c r="B292" s="69">
        <f t="shared" ca="1" si="525"/>
        <v>4</v>
      </c>
      <c r="C292" s="70">
        <f t="shared" ca="1" si="522"/>
        <v>42833</v>
      </c>
      <c r="D2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2" s="48">
        <f t="shared" ref="E292:AJ292" ca="1" si="590">MAX(0,D292-(IF(SamplesOrEstimateFlag = "Data", INDEX(Samples,RANDBETWEEN(1, TotalCount), 0), RANDBETWEEN(ThroughputLowEstimate,ThroughputHighEstimate))))</f>
        <v>7</v>
      </c>
      <c r="F292" s="48">
        <f t="shared" ca="1" si="590"/>
        <v>4</v>
      </c>
      <c r="G292" s="48">
        <f t="shared" ca="1" si="590"/>
        <v>1</v>
      </c>
      <c r="H292" s="48">
        <f t="shared" ca="1" si="590"/>
        <v>0</v>
      </c>
      <c r="I292" s="48">
        <f t="shared" ca="1" si="590"/>
        <v>0</v>
      </c>
      <c r="J292" s="48">
        <f t="shared" ca="1" si="590"/>
        <v>0</v>
      </c>
      <c r="K292" s="48">
        <f t="shared" ca="1" si="590"/>
        <v>0</v>
      </c>
      <c r="L292" s="48">
        <f t="shared" ca="1" si="590"/>
        <v>0</v>
      </c>
      <c r="M292" s="48">
        <f t="shared" ca="1" si="590"/>
        <v>0</v>
      </c>
      <c r="N292" s="48">
        <f t="shared" ca="1" si="590"/>
        <v>0</v>
      </c>
      <c r="O292" s="48">
        <f t="shared" ca="1" si="590"/>
        <v>0</v>
      </c>
      <c r="P292" s="48">
        <f t="shared" ca="1" si="590"/>
        <v>0</v>
      </c>
      <c r="Q292" s="48">
        <f t="shared" ca="1" si="590"/>
        <v>0</v>
      </c>
      <c r="R292" s="48">
        <f t="shared" ca="1" si="590"/>
        <v>0</v>
      </c>
      <c r="S292" s="48">
        <f t="shared" ca="1" si="590"/>
        <v>0</v>
      </c>
      <c r="T292" s="48">
        <f t="shared" ca="1" si="590"/>
        <v>0</v>
      </c>
      <c r="U292" s="48">
        <f t="shared" ca="1" si="590"/>
        <v>0</v>
      </c>
      <c r="V292" s="48">
        <f t="shared" ca="1" si="590"/>
        <v>0</v>
      </c>
      <c r="W292" s="48">
        <f t="shared" ca="1" si="590"/>
        <v>0</v>
      </c>
      <c r="X292" s="48">
        <f t="shared" ca="1" si="590"/>
        <v>0</v>
      </c>
      <c r="Y292" s="48">
        <f t="shared" ca="1" si="590"/>
        <v>0</v>
      </c>
      <c r="Z292" s="48">
        <f t="shared" ca="1" si="590"/>
        <v>0</v>
      </c>
      <c r="AA292" s="48">
        <f t="shared" ca="1" si="590"/>
        <v>0</v>
      </c>
      <c r="AB292" s="48">
        <f t="shared" ca="1" si="590"/>
        <v>0</v>
      </c>
      <c r="AC292" s="48">
        <f t="shared" ca="1" si="590"/>
        <v>0</v>
      </c>
      <c r="AD292" s="48">
        <f t="shared" ca="1" si="590"/>
        <v>0</v>
      </c>
      <c r="AE292" s="48">
        <f t="shared" ca="1" si="590"/>
        <v>0</v>
      </c>
      <c r="AF292" s="48">
        <f t="shared" ca="1" si="590"/>
        <v>0</v>
      </c>
      <c r="AG292" s="48">
        <f t="shared" ca="1" si="590"/>
        <v>0</v>
      </c>
      <c r="AH292" s="48">
        <f t="shared" ca="1" si="590"/>
        <v>0</v>
      </c>
      <c r="AI292" s="48">
        <f t="shared" ca="1" si="590"/>
        <v>0</v>
      </c>
      <c r="AJ292" s="48">
        <f t="shared" ca="1" si="590"/>
        <v>0</v>
      </c>
      <c r="AK292" s="48">
        <f t="shared" ref="AK292:BD292" ca="1" si="591">MAX(0,AJ292-(IF(SamplesOrEstimateFlag = "Data", INDEX(Samples,RANDBETWEEN(1, TotalCount), 0), RANDBETWEEN(ThroughputLowEstimate,ThroughputHighEstimate))))</f>
        <v>0</v>
      </c>
      <c r="AL292" s="48">
        <f t="shared" ca="1" si="591"/>
        <v>0</v>
      </c>
      <c r="AM292" s="48">
        <f t="shared" ca="1" si="591"/>
        <v>0</v>
      </c>
      <c r="AN292" s="48">
        <f t="shared" ca="1" si="591"/>
        <v>0</v>
      </c>
      <c r="AO292" s="48">
        <f t="shared" ca="1" si="591"/>
        <v>0</v>
      </c>
      <c r="AP292" s="48">
        <f t="shared" ca="1" si="591"/>
        <v>0</v>
      </c>
      <c r="AQ292" s="48">
        <f t="shared" ca="1" si="591"/>
        <v>0</v>
      </c>
      <c r="AR292" s="48">
        <f t="shared" ca="1" si="591"/>
        <v>0</v>
      </c>
      <c r="AS292" s="48">
        <f t="shared" ca="1" si="591"/>
        <v>0</v>
      </c>
      <c r="AT292" s="48">
        <f t="shared" ca="1" si="591"/>
        <v>0</v>
      </c>
      <c r="AU292" s="48">
        <f t="shared" ca="1" si="591"/>
        <v>0</v>
      </c>
      <c r="AV292" s="48">
        <f t="shared" ca="1" si="591"/>
        <v>0</v>
      </c>
      <c r="AW292" s="48">
        <f t="shared" ca="1" si="591"/>
        <v>0</v>
      </c>
      <c r="AX292" s="48">
        <f t="shared" ca="1" si="591"/>
        <v>0</v>
      </c>
      <c r="AY292" s="48">
        <f t="shared" ca="1" si="591"/>
        <v>0</v>
      </c>
      <c r="AZ292" s="48">
        <f t="shared" ca="1" si="591"/>
        <v>0</v>
      </c>
      <c r="BA292" s="48">
        <f t="shared" ca="1" si="591"/>
        <v>0</v>
      </c>
      <c r="BB292" s="48">
        <f t="shared" ca="1" si="591"/>
        <v>0</v>
      </c>
      <c r="BC292" s="48">
        <f t="shared" ca="1" si="591"/>
        <v>0</v>
      </c>
      <c r="BD292" s="48">
        <f t="shared" ca="1" si="591"/>
        <v>0</v>
      </c>
    </row>
    <row r="293" spans="1:56" x14ac:dyDescent="0.25">
      <c r="A293">
        <v>291</v>
      </c>
      <c r="B293" s="69">
        <f t="shared" ca="1" si="525"/>
        <v>6</v>
      </c>
      <c r="C293" s="70">
        <f t="shared" ca="1" si="522"/>
        <v>42847</v>
      </c>
      <c r="D2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3" s="48">
        <f t="shared" ref="E293:AJ293" ca="1" si="592">MAX(0,D293-(IF(SamplesOrEstimateFlag = "Data", INDEX(Samples,RANDBETWEEN(1, TotalCount), 0), RANDBETWEEN(ThroughputLowEstimate,ThroughputHighEstimate))))</f>
        <v>12</v>
      </c>
      <c r="F293" s="48">
        <f t="shared" ca="1" si="592"/>
        <v>9</v>
      </c>
      <c r="G293" s="48">
        <f t="shared" ca="1" si="592"/>
        <v>7</v>
      </c>
      <c r="H293" s="48">
        <f t="shared" ca="1" si="592"/>
        <v>5</v>
      </c>
      <c r="I293" s="48">
        <f t="shared" ca="1" si="592"/>
        <v>2</v>
      </c>
      <c r="J293" s="48">
        <f t="shared" ca="1" si="592"/>
        <v>0</v>
      </c>
      <c r="K293" s="48">
        <f t="shared" ca="1" si="592"/>
        <v>0</v>
      </c>
      <c r="L293" s="48">
        <f t="shared" ca="1" si="592"/>
        <v>0</v>
      </c>
      <c r="M293" s="48">
        <f t="shared" ca="1" si="592"/>
        <v>0</v>
      </c>
      <c r="N293" s="48">
        <f t="shared" ca="1" si="592"/>
        <v>0</v>
      </c>
      <c r="O293" s="48">
        <f t="shared" ca="1" si="592"/>
        <v>0</v>
      </c>
      <c r="P293" s="48">
        <f t="shared" ca="1" si="592"/>
        <v>0</v>
      </c>
      <c r="Q293" s="48">
        <f t="shared" ca="1" si="592"/>
        <v>0</v>
      </c>
      <c r="R293" s="48">
        <f t="shared" ca="1" si="592"/>
        <v>0</v>
      </c>
      <c r="S293" s="48">
        <f t="shared" ca="1" si="592"/>
        <v>0</v>
      </c>
      <c r="T293" s="48">
        <f t="shared" ca="1" si="592"/>
        <v>0</v>
      </c>
      <c r="U293" s="48">
        <f t="shared" ca="1" si="592"/>
        <v>0</v>
      </c>
      <c r="V293" s="48">
        <f t="shared" ca="1" si="592"/>
        <v>0</v>
      </c>
      <c r="W293" s="48">
        <f t="shared" ca="1" si="592"/>
        <v>0</v>
      </c>
      <c r="X293" s="48">
        <f t="shared" ca="1" si="592"/>
        <v>0</v>
      </c>
      <c r="Y293" s="48">
        <f t="shared" ca="1" si="592"/>
        <v>0</v>
      </c>
      <c r="Z293" s="48">
        <f t="shared" ca="1" si="592"/>
        <v>0</v>
      </c>
      <c r="AA293" s="48">
        <f t="shared" ca="1" si="592"/>
        <v>0</v>
      </c>
      <c r="AB293" s="48">
        <f t="shared" ca="1" si="592"/>
        <v>0</v>
      </c>
      <c r="AC293" s="48">
        <f t="shared" ca="1" si="592"/>
        <v>0</v>
      </c>
      <c r="AD293" s="48">
        <f t="shared" ca="1" si="592"/>
        <v>0</v>
      </c>
      <c r="AE293" s="48">
        <f t="shared" ca="1" si="592"/>
        <v>0</v>
      </c>
      <c r="AF293" s="48">
        <f t="shared" ca="1" si="592"/>
        <v>0</v>
      </c>
      <c r="AG293" s="48">
        <f t="shared" ca="1" si="592"/>
        <v>0</v>
      </c>
      <c r="AH293" s="48">
        <f t="shared" ca="1" si="592"/>
        <v>0</v>
      </c>
      <c r="AI293" s="48">
        <f t="shared" ca="1" si="592"/>
        <v>0</v>
      </c>
      <c r="AJ293" s="48">
        <f t="shared" ca="1" si="592"/>
        <v>0</v>
      </c>
      <c r="AK293" s="48">
        <f t="shared" ref="AK293:BD293" ca="1" si="593">MAX(0,AJ293-(IF(SamplesOrEstimateFlag = "Data", INDEX(Samples,RANDBETWEEN(1, TotalCount), 0), RANDBETWEEN(ThroughputLowEstimate,ThroughputHighEstimate))))</f>
        <v>0</v>
      </c>
      <c r="AL293" s="48">
        <f t="shared" ca="1" si="593"/>
        <v>0</v>
      </c>
      <c r="AM293" s="48">
        <f t="shared" ca="1" si="593"/>
        <v>0</v>
      </c>
      <c r="AN293" s="48">
        <f t="shared" ca="1" si="593"/>
        <v>0</v>
      </c>
      <c r="AO293" s="48">
        <f t="shared" ca="1" si="593"/>
        <v>0</v>
      </c>
      <c r="AP293" s="48">
        <f t="shared" ca="1" si="593"/>
        <v>0</v>
      </c>
      <c r="AQ293" s="48">
        <f t="shared" ca="1" si="593"/>
        <v>0</v>
      </c>
      <c r="AR293" s="48">
        <f t="shared" ca="1" si="593"/>
        <v>0</v>
      </c>
      <c r="AS293" s="48">
        <f t="shared" ca="1" si="593"/>
        <v>0</v>
      </c>
      <c r="AT293" s="48">
        <f t="shared" ca="1" si="593"/>
        <v>0</v>
      </c>
      <c r="AU293" s="48">
        <f t="shared" ca="1" si="593"/>
        <v>0</v>
      </c>
      <c r="AV293" s="48">
        <f t="shared" ca="1" si="593"/>
        <v>0</v>
      </c>
      <c r="AW293" s="48">
        <f t="shared" ca="1" si="593"/>
        <v>0</v>
      </c>
      <c r="AX293" s="48">
        <f t="shared" ca="1" si="593"/>
        <v>0</v>
      </c>
      <c r="AY293" s="48">
        <f t="shared" ca="1" si="593"/>
        <v>0</v>
      </c>
      <c r="AZ293" s="48">
        <f t="shared" ca="1" si="593"/>
        <v>0</v>
      </c>
      <c r="BA293" s="48">
        <f t="shared" ca="1" si="593"/>
        <v>0</v>
      </c>
      <c r="BB293" s="48">
        <f t="shared" ca="1" si="593"/>
        <v>0</v>
      </c>
      <c r="BC293" s="48">
        <f t="shared" ca="1" si="593"/>
        <v>0</v>
      </c>
      <c r="BD293" s="48">
        <f t="shared" ca="1" si="593"/>
        <v>0</v>
      </c>
    </row>
    <row r="294" spans="1:56" x14ac:dyDescent="0.25">
      <c r="A294">
        <v>292</v>
      </c>
      <c r="B294" s="69">
        <f t="shared" ca="1" si="525"/>
        <v>13</v>
      </c>
      <c r="C294" s="70">
        <f t="shared" ca="1" si="522"/>
        <v>42896</v>
      </c>
      <c r="D2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4" s="48">
        <f t="shared" ref="E294:AJ294" ca="1" si="594">MAX(0,D294-(IF(SamplesOrEstimateFlag = "Data", INDEX(Samples,RANDBETWEEN(1, TotalCount), 0), RANDBETWEEN(ThroughputLowEstimate,ThroughputHighEstimate))))</f>
        <v>10</v>
      </c>
      <c r="F294" s="48">
        <f t="shared" ca="1" si="594"/>
        <v>10</v>
      </c>
      <c r="G294" s="48">
        <f t="shared" ca="1" si="594"/>
        <v>10</v>
      </c>
      <c r="H294" s="48">
        <f t="shared" ca="1" si="594"/>
        <v>8</v>
      </c>
      <c r="I294" s="48">
        <f t="shared" ca="1" si="594"/>
        <v>6</v>
      </c>
      <c r="J294" s="48">
        <f t="shared" ca="1" si="594"/>
        <v>6</v>
      </c>
      <c r="K294" s="48">
        <f t="shared" ca="1" si="594"/>
        <v>6</v>
      </c>
      <c r="L294" s="48">
        <f t="shared" ca="1" si="594"/>
        <v>6</v>
      </c>
      <c r="M294" s="48">
        <f t="shared" ca="1" si="594"/>
        <v>3</v>
      </c>
      <c r="N294" s="48">
        <f t="shared" ca="1" si="594"/>
        <v>3</v>
      </c>
      <c r="O294" s="48">
        <f t="shared" ca="1" si="594"/>
        <v>1</v>
      </c>
      <c r="P294" s="48">
        <f t="shared" ca="1" si="594"/>
        <v>1</v>
      </c>
      <c r="Q294" s="48">
        <f t="shared" ca="1" si="594"/>
        <v>0</v>
      </c>
      <c r="R294" s="48">
        <f t="shared" ca="1" si="594"/>
        <v>0</v>
      </c>
      <c r="S294" s="48">
        <f t="shared" ca="1" si="594"/>
        <v>0</v>
      </c>
      <c r="T294" s="48">
        <f t="shared" ca="1" si="594"/>
        <v>0</v>
      </c>
      <c r="U294" s="48">
        <f t="shared" ca="1" si="594"/>
        <v>0</v>
      </c>
      <c r="V294" s="48">
        <f t="shared" ca="1" si="594"/>
        <v>0</v>
      </c>
      <c r="W294" s="48">
        <f t="shared" ca="1" si="594"/>
        <v>0</v>
      </c>
      <c r="X294" s="48">
        <f t="shared" ca="1" si="594"/>
        <v>0</v>
      </c>
      <c r="Y294" s="48">
        <f t="shared" ca="1" si="594"/>
        <v>0</v>
      </c>
      <c r="Z294" s="48">
        <f t="shared" ca="1" si="594"/>
        <v>0</v>
      </c>
      <c r="AA294" s="48">
        <f t="shared" ca="1" si="594"/>
        <v>0</v>
      </c>
      <c r="AB294" s="48">
        <f t="shared" ca="1" si="594"/>
        <v>0</v>
      </c>
      <c r="AC294" s="48">
        <f t="shared" ca="1" si="594"/>
        <v>0</v>
      </c>
      <c r="AD294" s="48">
        <f t="shared" ca="1" si="594"/>
        <v>0</v>
      </c>
      <c r="AE294" s="48">
        <f t="shared" ca="1" si="594"/>
        <v>0</v>
      </c>
      <c r="AF294" s="48">
        <f t="shared" ca="1" si="594"/>
        <v>0</v>
      </c>
      <c r="AG294" s="48">
        <f t="shared" ca="1" si="594"/>
        <v>0</v>
      </c>
      <c r="AH294" s="48">
        <f t="shared" ca="1" si="594"/>
        <v>0</v>
      </c>
      <c r="AI294" s="48">
        <f t="shared" ca="1" si="594"/>
        <v>0</v>
      </c>
      <c r="AJ294" s="48">
        <f t="shared" ca="1" si="594"/>
        <v>0</v>
      </c>
      <c r="AK294" s="48">
        <f t="shared" ref="AK294:BD294" ca="1" si="595">MAX(0,AJ294-(IF(SamplesOrEstimateFlag = "Data", INDEX(Samples,RANDBETWEEN(1, TotalCount), 0), RANDBETWEEN(ThroughputLowEstimate,ThroughputHighEstimate))))</f>
        <v>0</v>
      </c>
      <c r="AL294" s="48">
        <f t="shared" ca="1" si="595"/>
        <v>0</v>
      </c>
      <c r="AM294" s="48">
        <f t="shared" ca="1" si="595"/>
        <v>0</v>
      </c>
      <c r="AN294" s="48">
        <f t="shared" ca="1" si="595"/>
        <v>0</v>
      </c>
      <c r="AO294" s="48">
        <f t="shared" ca="1" si="595"/>
        <v>0</v>
      </c>
      <c r="AP294" s="48">
        <f t="shared" ca="1" si="595"/>
        <v>0</v>
      </c>
      <c r="AQ294" s="48">
        <f t="shared" ca="1" si="595"/>
        <v>0</v>
      </c>
      <c r="AR294" s="48">
        <f t="shared" ca="1" si="595"/>
        <v>0</v>
      </c>
      <c r="AS294" s="48">
        <f t="shared" ca="1" si="595"/>
        <v>0</v>
      </c>
      <c r="AT294" s="48">
        <f t="shared" ca="1" si="595"/>
        <v>0</v>
      </c>
      <c r="AU294" s="48">
        <f t="shared" ca="1" si="595"/>
        <v>0</v>
      </c>
      <c r="AV294" s="48">
        <f t="shared" ca="1" si="595"/>
        <v>0</v>
      </c>
      <c r="AW294" s="48">
        <f t="shared" ca="1" si="595"/>
        <v>0</v>
      </c>
      <c r="AX294" s="48">
        <f t="shared" ca="1" si="595"/>
        <v>0</v>
      </c>
      <c r="AY294" s="48">
        <f t="shared" ca="1" si="595"/>
        <v>0</v>
      </c>
      <c r="AZ294" s="48">
        <f t="shared" ca="1" si="595"/>
        <v>0</v>
      </c>
      <c r="BA294" s="48">
        <f t="shared" ca="1" si="595"/>
        <v>0</v>
      </c>
      <c r="BB294" s="48">
        <f t="shared" ca="1" si="595"/>
        <v>0</v>
      </c>
      <c r="BC294" s="48">
        <f t="shared" ca="1" si="595"/>
        <v>0</v>
      </c>
      <c r="BD294" s="48">
        <f t="shared" ca="1" si="595"/>
        <v>0</v>
      </c>
    </row>
    <row r="295" spans="1:56" x14ac:dyDescent="0.25">
      <c r="A295">
        <v>293</v>
      </c>
      <c r="B295" s="69">
        <f t="shared" ca="1" si="525"/>
        <v>7</v>
      </c>
      <c r="C295" s="70">
        <f t="shared" ca="1" si="522"/>
        <v>42854</v>
      </c>
      <c r="D2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5" s="48">
        <f t="shared" ref="E295:AJ295" ca="1" si="596">MAX(0,D295-(IF(SamplesOrEstimateFlag = "Data", INDEX(Samples,RANDBETWEEN(1, TotalCount), 0), RANDBETWEEN(ThroughputLowEstimate,ThroughputHighEstimate))))</f>
        <v>9</v>
      </c>
      <c r="F295" s="48">
        <f t="shared" ca="1" si="596"/>
        <v>9</v>
      </c>
      <c r="G295" s="48">
        <f t="shared" ca="1" si="596"/>
        <v>7</v>
      </c>
      <c r="H295" s="48">
        <f t="shared" ca="1" si="596"/>
        <v>5</v>
      </c>
      <c r="I295" s="48">
        <f t="shared" ca="1" si="596"/>
        <v>2</v>
      </c>
      <c r="J295" s="48">
        <f t="shared" ca="1" si="596"/>
        <v>2</v>
      </c>
      <c r="K295" s="48">
        <f t="shared" ca="1" si="596"/>
        <v>0</v>
      </c>
      <c r="L295" s="48">
        <f t="shared" ca="1" si="596"/>
        <v>0</v>
      </c>
      <c r="M295" s="48">
        <f t="shared" ca="1" si="596"/>
        <v>0</v>
      </c>
      <c r="N295" s="48">
        <f t="shared" ca="1" si="596"/>
        <v>0</v>
      </c>
      <c r="O295" s="48">
        <f t="shared" ca="1" si="596"/>
        <v>0</v>
      </c>
      <c r="P295" s="48">
        <f t="shared" ca="1" si="596"/>
        <v>0</v>
      </c>
      <c r="Q295" s="48">
        <f t="shared" ca="1" si="596"/>
        <v>0</v>
      </c>
      <c r="R295" s="48">
        <f t="shared" ca="1" si="596"/>
        <v>0</v>
      </c>
      <c r="S295" s="48">
        <f t="shared" ca="1" si="596"/>
        <v>0</v>
      </c>
      <c r="T295" s="48">
        <f t="shared" ca="1" si="596"/>
        <v>0</v>
      </c>
      <c r="U295" s="48">
        <f t="shared" ca="1" si="596"/>
        <v>0</v>
      </c>
      <c r="V295" s="48">
        <f t="shared" ca="1" si="596"/>
        <v>0</v>
      </c>
      <c r="W295" s="48">
        <f t="shared" ca="1" si="596"/>
        <v>0</v>
      </c>
      <c r="X295" s="48">
        <f t="shared" ca="1" si="596"/>
        <v>0</v>
      </c>
      <c r="Y295" s="48">
        <f t="shared" ca="1" si="596"/>
        <v>0</v>
      </c>
      <c r="Z295" s="48">
        <f t="shared" ca="1" si="596"/>
        <v>0</v>
      </c>
      <c r="AA295" s="48">
        <f t="shared" ca="1" si="596"/>
        <v>0</v>
      </c>
      <c r="AB295" s="48">
        <f t="shared" ca="1" si="596"/>
        <v>0</v>
      </c>
      <c r="AC295" s="48">
        <f t="shared" ca="1" si="596"/>
        <v>0</v>
      </c>
      <c r="AD295" s="48">
        <f t="shared" ca="1" si="596"/>
        <v>0</v>
      </c>
      <c r="AE295" s="48">
        <f t="shared" ca="1" si="596"/>
        <v>0</v>
      </c>
      <c r="AF295" s="48">
        <f t="shared" ca="1" si="596"/>
        <v>0</v>
      </c>
      <c r="AG295" s="48">
        <f t="shared" ca="1" si="596"/>
        <v>0</v>
      </c>
      <c r="AH295" s="48">
        <f t="shared" ca="1" si="596"/>
        <v>0</v>
      </c>
      <c r="AI295" s="48">
        <f t="shared" ca="1" si="596"/>
        <v>0</v>
      </c>
      <c r="AJ295" s="48">
        <f t="shared" ca="1" si="596"/>
        <v>0</v>
      </c>
      <c r="AK295" s="48">
        <f t="shared" ref="AK295:BD295" ca="1" si="597">MAX(0,AJ295-(IF(SamplesOrEstimateFlag = "Data", INDEX(Samples,RANDBETWEEN(1, TotalCount), 0), RANDBETWEEN(ThroughputLowEstimate,ThroughputHighEstimate))))</f>
        <v>0</v>
      </c>
      <c r="AL295" s="48">
        <f t="shared" ca="1" si="597"/>
        <v>0</v>
      </c>
      <c r="AM295" s="48">
        <f t="shared" ca="1" si="597"/>
        <v>0</v>
      </c>
      <c r="AN295" s="48">
        <f t="shared" ca="1" si="597"/>
        <v>0</v>
      </c>
      <c r="AO295" s="48">
        <f t="shared" ca="1" si="597"/>
        <v>0</v>
      </c>
      <c r="AP295" s="48">
        <f t="shared" ca="1" si="597"/>
        <v>0</v>
      </c>
      <c r="AQ295" s="48">
        <f t="shared" ca="1" si="597"/>
        <v>0</v>
      </c>
      <c r="AR295" s="48">
        <f t="shared" ca="1" si="597"/>
        <v>0</v>
      </c>
      <c r="AS295" s="48">
        <f t="shared" ca="1" si="597"/>
        <v>0</v>
      </c>
      <c r="AT295" s="48">
        <f t="shared" ca="1" si="597"/>
        <v>0</v>
      </c>
      <c r="AU295" s="48">
        <f t="shared" ca="1" si="597"/>
        <v>0</v>
      </c>
      <c r="AV295" s="48">
        <f t="shared" ca="1" si="597"/>
        <v>0</v>
      </c>
      <c r="AW295" s="48">
        <f t="shared" ca="1" si="597"/>
        <v>0</v>
      </c>
      <c r="AX295" s="48">
        <f t="shared" ca="1" si="597"/>
        <v>0</v>
      </c>
      <c r="AY295" s="48">
        <f t="shared" ca="1" si="597"/>
        <v>0</v>
      </c>
      <c r="AZ295" s="48">
        <f t="shared" ca="1" si="597"/>
        <v>0</v>
      </c>
      <c r="BA295" s="48">
        <f t="shared" ca="1" si="597"/>
        <v>0</v>
      </c>
      <c r="BB295" s="48">
        <f t="shared" ca="1" si="597"/>
        <v>0</v>
      </c>
      <c r="BC295" s="48">
        <f t="shared" ca="1" si="597"/>
        <v>0</v>
      </c>
      <c r="BD295" s="48">
        <f t="shared" ca="1" si="597"/>
        <v>0</v>
      </c>
    </row>
    <row r="296" spans="1:56" x14ac:dyDescent="0.25">
      <c r="A296">
        <v>294</v>
      </c>
      <c r="B296" s="69">
        <f t="shared" ca="1" si="525"/>
        <v>8</v>
      </c>
      <c r="C296" s="70">
        <f t="shared" ca="1" si="522"/>
        <v>42861</v>
      </c>
      <c r="D2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6" s="48">
        <f t="shared" ref="E296:AJ296" ca="1" si="598">MAX(0,D296-(IF(SamplesOrEstimateFlag = "Data", INDEX(Samples,RANDBETWEEN(1, TotalCount), 0), RANDBETWEEN(ThroughputLowEstimate,ThroughputHighEstimate))))</f>
        <v>15</v>
      </c>
      <c r="F296" s="48">
        <f t="shared" ca="1" si="598"/>
        <v>13</v>
      </c>
      <c r="G296" s="48">
        <f t="shared" ca="1" si="598"/>
        <v>10</v>
      </c>
      <c r="H296" s="48">
        <f t="shared" ca="1" si="598"/>
        <v>8</v>
      </c>
      <c r="I296" s="48">
        <f t="shared" ca="1" si="598"/>
        <v>5</v>
      </c>
      <c r="J296" s="48">
        <f t="shared" ca="1" si="598"/>
        <v>5</v>
      </c>
      <c r="K296" s="48">
        <f t="shared" ca="1" si="598"/>
        <v>2</v>
      </c>
      <c r="L296" s="48">
        <f t="shared" ca="1" si="598"/>
        <v>0</v>
      </c>
      <c r="M296" s="48">
        <f t="shared" ca="1" si="598"/>
        <v>0</v>
      </c>
      <c r="N296" s="48">
        <f t="shared" ca="1" si="598"/>
        <v>0</v>
      </c>
      <c r="O296" s="48">
        <f t="shared" ca="1" si="598"/>
        <v>0</v>
      </c>
      <c r="P296" s="48">
        <f t="shared" ca="1" si="598"/>
        <v>0</v>
      </c>
      <c r="Q296" s="48">
        <f t="shared" ca="1" si="598"/>
        <v>0</v>
      </c>
      <c r="R296" s="48">
        <f t="shared" ca="1" si="598"/>
        <v>0</v>
      </c>
      <c r="S296" s="48">
        <f t="shared" ca="1" si="598"/>
        <v>0</v>
      </c>
      <c r="T296" s="48">
        <f t="shared" ca="1" si="598"/>
        <v>0</v>
      </c>
      <c r="U296" s="48">
        <f t="shared" ca="1" si="598"/>
        <v>0</v>
      </c>
      <c r="V296" s="48">
        <f t="shared" ca="1" si="598"/>
        <v>0</v>
      </c>
      <c r="W296" s="48">
        <f t="shared" ca="1" si="598"/>
        <v>0</v>
      </c>
      <c r="X296" s="48">
        <f t="shared" ca="1" si="598"/>
        <v>0</v>
      </c>
      <c r="Y296" s="48">
        <f t="shared" ca="1" si="598"/>
        <v>0</v>
      </c>
      <c r="Z296" s="48">
        <f t="shared" ca="1" si="598"/>
        <v>0</v>
      </c>
      <c r="AA296" s="48">
        <f t="shared" ca="1" si="598"/>
        <v>0</v>
      </c>
      <c r="AB296" s="48">
        <f t="shared" ca="1" si="598"/>
        <v>0</v>
      </c>
      <c r="AC296" s="48">
        <f t="shared" ca="1" si="598"/>
        <v>0</v>
      </c>
      <c r="AD296" s="48">
        <f t="shared" ca="1" si="598"/>
        <v>0</v>
      </c>
      <c r="AE296" s="48">
        <f t="shared" ca="1" si="598"/>
        <v>0</v>
      </c>
      <c r="AF296" s="48">
        <f t="shared" ca="1" si="598"/>
        <v>0</v>
      </c>
      <c r="AG296" s="48">
        <f t="shared" ca="1" si="598"/>
        <v>0</v>
      </c>
      <c r="AH296" s="48">
        <f t="shared" ca="1" si="598"/>
        <v>0</v>
      </c>
      <c r="AI296" s="48">
        <f t="shared" ca="1" si="598"/>
        <v>0</v>
      </c>
      <c r="AJ296" s="48">
        <f t="shared" ca="1" si="598"/>
        <v>0</v>
      </c>
      <c r="AK296" s="48">
        <f t="shared" ref="AK296:BD296" ca="1" si="599">MAX(0,AJ296-(IF(SamplesOrEstimateFlag = "Data", INDEX(Samples,RANDBETWEEN(1, TotalCount), 0), RANDBETWEEN(ThroughputLowEstimate,ThroughputHighEstimate))))</f>
        <v>0</v>
      </c>
      <c r="AL296" s="48">
        <f t="shared" ca="1" si="599"/>
        <v>0</v>
      </c>
      <c r="AM296" s="48">
        <f t="shared" ca="1" si="599"/>
        <v>0</v>
      </c>
      <c r="AN296" s="48">
        <f t="shared" ca="1" si="599"/>
        <v>0</v>
      </c>
      <c r="AO296" s="48">
        <f t="shared" ca="1" si="599"/>
        <v>0</v>
      </c>
      <c r="AP296" s="48">
        <f t="shared" ca="1" si="599"/>
        <v>0</v>
      </c>
      <c r="AQ296" s="48">
        <f t="shared" ca="1" si="599"/>
        <v>0</v>
      </c>
      <c r="AR296" s="48">
        <f t="shared" ca="1" si="599"/>
        <v>0</v>
      </c>
      <c r="AS296" s="48">
        <f t="shared" ca="1" si="599"/>
        <v>0</v>
      </c>
      <c r="AT296" s="48">
        <f t="shared" ca="1" si="599"/>
        <v>0</v>
      </c>
      <c r="AU296" s="48">
        <f t="shared" ca="1" si="599"/>
        <v>0</v>
      </c>
      <c r="AV296" s="48">
        <f t="shared" ca="1" si="599"/>
        <v>0</v>
      </c>
      <c r="AW296" s="48">
        <f t="shared" ca="1" si="599"/>
        <v>0</v>
      </c>
      <c r="AX296" s="48">
        <f t="shared" ca="1" si="599"/>
        <v>0</v>
      </c>
      <c r="AY296" s="48">
        <f t="shared" ca="1" si="599"/>
        <v>0</v>
      </c>
      <c r="AZ296" s="48">
        <f t="shared" ca="1" si="599"/>
        <v>0</v>
      </c>
      <c r="BA296" s="48">
        <f t="shared" ca="1" si="599"/>
        <v>0</v>
      </c>
      <c r="BB296" s="48">
        <f t="shared" ca="1" si="599"/>
        <v>0</v>
      </c>
      <c r="BC296" s="48">
        <f t="shared" ca="1" si="599"/>
        <v>0</v>
      </c>
      <c r="BD296" s="48">
        <f t="shared" ca="1" si="599"/>
        <v>0</v>
      </c>
    </row>
    <row r="297" spans="1:56" x14ac:dyDescent="0.25">
      <c r="A297">
        <v>295</v>
      </c>
      <c r="B297" s="69">
        <f t="shared" ca="1" si="525"/>
        <v>7</v>
      </c>
      <c r="C297" s="70">
        <f t="shared" ca="1" si="522"/>
        <v>42854</v>
      </c>
      <c r="D2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7" s="48">
        <f t="shared" ref="E297:AJ297" ca="1" si="600">MAX(0,D297-(IF(SamplesOrEstimateFlag = "Data", INDEX(Samples,RANDBETWEEN(1, TotalCount), 0), RANDBETWEEN(ThroughputLowEstimate,ThroughputHighEstimate))))</f>
        <v>9</v>
      </c>
      <c r="F297" s="48">
        <f t="shared" ca="1" si="600"/>
        <v>6</v>
      </c>
      <c r="G297" s="48">
        <f t="shared" ca="1" si="600"/>
        <v>6</v>
      </c>
      <c r="H297" s="48">
        <f t="shared" ca="1" si="600"/>
        <v>4</v>
      </c>
      <c r="I297" s="48">
        <f t="shared" ca="1" si="600"/>
        <v>4</v>
      </c>
      <c r="J297" s="48">
        <f t="shared" ca="1" si="600"/>
        <v>2</v>
      </c>
      <c r="K297" s="48">
        <f t="shared" ca="1" si="600"/>
        <v>0</v>
      </c>
      <c r="L297" s="48">
        <f t="shared" ca="1" si="600"/>
        <v>0</v>
      </c>
      <c r="M297" s="48">
        <f t="shared" ca="1" si="600"/>
        <v>0</v>
      </c>
      <c r="N297" s="48">
        <f t="shared" ca="1" si="600"/>
        <v>0</v>
      </c>
      <c r="O297" s="48">
        <f t="shared" ca="1" si="600"/>
        <v>0</v>
      </c>
      <c r="P297" s="48">
        <f t="shared" ca="1" si="600"/>
        <v>0</v>
      </c>
      <c r="Q297" s="48">
        <f t="shared" ca="1" si="600"/>
        <v>0</v>
      </c>
      <c r="R297" s="48">
        <f t="shared" ca="1" si="600"/>
        <v>0</v>
      </c>
      <c r="S297" s="48">
        <f t="shared" ca="1" si="600"/>
        <v>0</v>
      </c>
      <c r="T297" s="48">
        <f t="shared" ca="1" si="600"/>
        <v>0</v>
      </c>
      <c r="U297" s="48">
        <f t="shared" ca="1" si="600"/>
        <v>0</v>
      </c>
      <c r="V297" s="48">
        <f t="shared" ca="1" si="600"/>
        <v>0</v>
      </c>
      <c r="W297" s="48">
        <f t="shared" ca="1" si="600"/>
        <v>0</v>
      </c>
      <c r="X297" s="48">
        <f t="shared" ca="1" si="600"/>
        <v>0</v>
      </c>
      <c r="Y297" s="48">
        <f t="shared" ca="1" si="600"/>
        <v>0</v>
      </c>
      <c r="Z297" s="48">
        <f t="shared" ca="1" si="600"/>
        <v>0</v>
      </c>
      <c r="AA297" s="48">
        <f t="shared" ca="1" si="600"/>
        <v>0</v>
      </c>
      <c r="AB297" s="48">
        <f t="shared" ca="1" si="600"/>
        <v>0</v>
      </c>
      <c r="AC297" s="48">
        <f t="shared" ca="1" si="600"/>
        <v>0</v>
      </c>
      <c r="AD297" s="48">
        <f t="shared" ca="1" si="600"/>
        <v>0</v>
      </c>
      <c r="AE297" s="48">
        <f t="shared" ca="1" si="600"/>
        <v>0</v>
      </c>
      <c r="AF297" s="48">
        <f t="shared" ca="1" si="600"/>
        <v>0</v>
      </c>
      <c r="AG297" s="48">
        <f t="shared" ca="1" si="600"/>
        <v>0</v>
      </c>
      <c r="AH297" s="48">
        <f t="shared" ca="1" si="600"/>
        <v>0</v>
      </c>
      <c r="AI297" s="48">
        <f t="shared" ca="1" si="600"/>
        <v>0</v>
      </c>
      <c r="AJ297" s="48">
        <f t="shared" ca="1" si="600"/>
        <v>0</v>
      </c>
      <c r="AK297" s="48">
        <f t="shared" ref="AK297:BD297" ca="1" si="601">MAX(0,AJ297-(IF(SamplesOrEstimateFlag = "Data", INDEX(Samples,RANDBETWEEN(1, TotalCount), 0), RANDBETWEEN(ThroughputLowEstimate,ThroughputHighEstimate))))</f>
        <v>0</v>
      </c>
      <c r="AL297" s="48">
        <f t="shared" ca="1" si="601"/>
        <v>0</v>
      </c>
      <c r="AM297" s="48">
        <f t="shared" ca="1" si="601"/>
        <v>0</v>
      </c>
      <c r="AN297" s="48">
        <f t="shared" ca="1" si="601"/>
        <v>0</v>
      </c>
      <c r="AO297" s="48">
        <f t="shared" ca="1" si="601"/>
        <v>0</v>
      </c>
      <c r="AP297" s="48">
        <f t="shared" ca="1" si="601"/>
        <v>0</v>
      </c>
      <c r="AQ297" s="48">
        <f t="shared" ca="1" si="601"/>
        <v>0</v>
      </c>
      <c r="AR297" s="48">
        <f t="shared" ca="1" si="601"/>
        <v>0</v>
      </c>
      <c r="AS297" s="48">
        <f t="shared" ca="1" si="601"/>
        <v>0</v>
      </c>
      <c r="AT297" s="48">
        <f t="shared" ca="1" si="601"/>
        <v>0</v>
      </c>
      <c r="AU297" s="48">
        <f t="shared" ca="1" si="601"/>
        <v>0</v>
      </c>
      <c r="AV297" s="48">
        <f t="shared" ca="1" si="601"/>
        <v>0</v>
      </c>
      <c r="AW297" s="48">
        <f t="shared" ca="1" si="601"/>
        <v>0</v>
      </c>
      <c r="AX297" s="48">
        <f t="shared" ca="1" si="601"/>
        <v>0</v>
      </c>
      <c r="AY297" s="48">
        <f t="shared" ca="1" si="601"/>
        <v>0</v>
      </c>
      <c r="AZ297" s="48">
        <f t="shared" ca="1" si="601"/>
        <v>0</v>
      </c>
      <c r="BA297" s="48">
        <f t="shared" ca="1" si="601"/>
        <v>0</v>
      </c>
      <c r="BB297" s="48">
        <f t="shared" ca="1" si="601"/>
        <v>0</v>
      </c>
      <c r="BC297" s="48">
        <f t="shared" ca="1" si="601"/>
        <v>0</v>
      </c>
      <c r="BD297" s="48">
        <f t="shared" ca="1" si="601"/>
        <v>0</v>
      </c>
    </row>
    <row r="298" spans="1:56" x14ac:dyDescent="0.25">
      <c r="A298">
        <v>296</v>
      </c>
      <c r="B298" s="69">
        <f t="shared" ca="1" si="525"/>
        <v>6</v>
      </c>
      <c r="C298" s="70">
        <f t="shared" ca="1" si="522"/>
        <v>42847</v>
      </c>
      <c r="D2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8" s="48">
        <f t="shared" ref="E298:AJ298" ca="1" si="602">MAX(0,D298-(IF(SamplesOrEstimateFlag = "Data", INDEX(Samples,RANDBETWEEN(1, TotalCount), 0), RANDBETWEEN(ThroughputLowEstimate,ThroughputHighEstimate))))</f>
        <v>7</v>
      </c>
      <c r="F298" s="48">
        <f t="shared" ca="1" si="602"/>
        <v>7</v>
      </c>
      <c r="G298" s="48">
        <f t="shared" ca="1" si="602"/>
        <v>4</v>
      </c>
      <c r="H298" s="48">
        <f t="shared" ca="1" si="602"/>
        <v>1</v>
      </c>
      <c r="I298" s="48">
        <f t="shared" ca="1" si="602"/>
        <v>1</v>
      </c>
      <c r="J298" s="48">
        <f t="shared" ca="1" si="602"/>
        <v>0</v>
      </c>
      <c r="K298" s="48">
        <f t="shared" ca="1" si="602"/>
        <v>0</v>
      </c>
      <c r="L298" s="48">
        <f t="shared" ca="1" si="602"/>
        <v>0</v>
      </c>
      <c r="M298" s="48">
        <f t="shared" ca="1" si="602"/>
        <v>0</v>
      </c>
      <c r="N298" s="48">
        <f t="shared" ca="1" si="602"/>
        <v>0</v>
      </c>
      <c r="O298" s="48">
        <f t="shared" ca="1" si="602"/>
        <v>0</v>
      </c>
      <c r="P298" s="48">
        <f t="shared" ca="1" si="602"/>
        <v>0</v>
      </c>
      <c r="Q298" s="48">
        <f t="shared" ca="1" si="602"/>
        <v>0</v>
      </c>
      <c r="R298" s="48">
        <f t="shared" ca="1" si="602"/>
        <v>0</v>
      </c>
      <c r="S298" s="48">
        <f t="shared" ca="1" si="602"/>
        <v>0</v>
      </c>
      <c r="T298" s="48">
        <f t="shared" ca="1" si="602"/>
        <v>0</v>
      </c>
      <c r="U298" s="48">
        <f t="shared" ca="1" si="602"/>
        <v>0</v>
      </c>
      <c r="V298" s="48">
        <f t="shared" ca="1" si="602"/>
        <v>0</v>
      </c>
      <c r="W298" s="48">
        <f t="shared" ca="1" si="602"/>
        <v>0</v>
      </c>
      <c r="X298" s="48">
        <f t="shared" ca="1" si="602"/>
        <v>0</v>
      </c>
      <c r="Y298" s="48">
        <f t="shared" ca="1" si="602"/>
        <v>0</v>
      </c>
      <c r="Z298" s="48">
        <f t="shared" ca="1" si="602"/>
        <v>0</v>
      </c>
      <c r="AA298" s="48">
        <f t="shared" ca="1" si="602"/>
        <v>0</v>
      </c>
      <c r="AB298" s="48">
        <f t="shared" ca="1" si="602"/>
        <v>0</v>
      </c>
      <c r="AC298" s="48">
        <f t="shared" ca="1" si="602"/>
        <v>0</v>
      </c>
      <c r="AD298" s="48">
        <f t="shared" ca="1" si="602"/>
        <v>0</v>
      </c>
      <c r="AE298" s="48">
        <f t="shared" ca="1" si="602"/>
        <v>0</v>
      </c>
      <c r="AF298" s="48">
        <f t="shared" ca="1" si="602"/>
        <v>0</v>
      </c>
      <c r="AG298" s="48">
        <f t="shared" ca="1" si="602"/>
        <v>0</v>
      </c>
      <c r="AH298" s="48">
        <f t="shared" ca="1" si="602"/>
        <v>0</v>
      </c>
      <c r="AI298" s="48">
        <f t="shared" ca="1" si="602"/>
        <v>0</v>
      </c>
      <c r="AJ298" s="48">
        <f t="shared" ca="1" si="602"/>
        <v>0</v>
      </c>
      <c r="AK298" s="48">
        <f t="shared" ref="AK298:BD298" ca="1" si="603">MAX(0,AJ298-(IF(SamplesOrEstimateFlag = "Data", INDEX(Samples,RANDBETWEEN(1, TotalCount), 0), RANDBETWEEN(ThroughputLowEstimate,ThroughputHighEstimate))))</f>
        <v>0</v>
      </c>
      <c r="AL298" s="48">
        <f t="shared" ca="1" si="603"/>
        <v>0</v>
      </c>
      <c r="AM298" s="48">
        <f t="shared" ca="1" si="603"/>
        <v>0</v>
      </c>
      <c r="AN298" s="48">
        <f t="shared" ca="1" si="603"/>
        <v>0</v>
      </c>
      <c r="AO298" s="48">
        <f t="shared" ca="1" si="603"/>
        <v>0</v>
      </c>
      <c r="AP298" s="48">
        <f t="shared" ca="1" si="603"/>
        <v>0</v>
      </c>
      <c r="AQ298" s="48">
        <f t="shared" ca="1" si="603"/>
        <v>0</v>
      </c>
      <c r="AR298" s="48">
        <f t="shared" ca="1" si="603"/>
        <v>0</v>
      </c>
      <c r="AS298" s="48">
        <f t="shared" ca="1" si="603"/>
        <v>0</v>
      </c>
      <c r="AT298" s="48">
        <f t="shared" ca="1" si="603"/>
        <v>0</v>
      </c>
      <c r="AU298" s="48">
        <f t="shared" ca="1" si="603"/>
        <v>0</v>
      </c>
      <c r="AV298" s="48">
        <f t="shared" ca="1" si="603"/>
        <v>0</v>
      </c>
      <c r="AW298" s="48">
        <f t="shared" ca="1" si="603"/>
        <v>0</v>
      </c>
      <c r="AX298" s="48">
        <f t="shared" ca="1" si="603"/>
        <v>0</v>
      </c>
      <c r="AY298" s="48">
        <f t="shared" ca="1" si="603"/>
        <v>0</v>
      </c>
      <c r="AZ298" s="48">
        <f t="shared" ca="1" si="603"/>
        <v>0</v>
      </c>
      <c r="BA298" s="48">
        <f t="shared" ca="1" si="603"/>
        <v>0</v>
      </c>
      <c r="BB298" s="48">
        <f t="shared" ca="1" si="603"/>
        <v>0</v>
      </c>
      <c r="BC298" s="48">
        <f t="shared" ca="1" si="603"/>
        <v>0</v>
      </c>
      <c r="BD298" s="48">
        <f t="shared" ca="1" si="603"/>
        <v>0</v>
      </c>
    </row>
    <row r="299" spans="1:56" x14ac:dyDescent="0.25">
      <c r="A299">
        <v>297</v>
      </c>
      <c r="B299" s="69">
        <f t="shared" ca="1" si="525"/>
        <v>5</v>
      </c>
      <c r="C299" s="70">
        <f t="shared" ca="1" si="522"/>
        <v>42840</v>
      </c>
      <c r="D2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99" s="48">
        <f t="shared" ref="E299:AJ299" ca="1" si="604">MAX(0,D299-(IF(SamplesOrEstimateFlag = "Data", INDEX(Samples,RANDBETWEEN(1, TotalCount), 0), RANDBETWEEN(ThroughputLowEstimate,ThroughputHighEstimate))))</f>
        <v>10</v>
      </c>
      <c r="F299" s="48">
        <f t="shared" ca="1" si="604"/>
        <v>7</v>
      </c>
      <c r="G299" s="48">
        <f t="shared" ca="1" si="604"/>
        <v>4</v>
      </c>
      <c r="H299" s="48">
        <f t="shared" ca="1" si="604"/>
        <v>2</v>
      </c>
      <c r="I299" s="48">
        <f t="shared" ca="1" si="604"/>
        <v>0</v>
      </c>
      <c r="J299" s="48">
        <f t="shared" ca="1" si="604"/>
        <v>0</v>
      </c>
      <c r="K299" s="48">
        <f t="shared" ca="1" si="604"/>
        <v>0</v>
      </c>
      <c r="L299" s="48">
        <f t="shared" ca="1" si="604"/>
        <v>0</v>
      </c>
      <c r="M299" s="48">
        <f t="shared" ca="1" si="604"/>
        <v>0</v>
      </c>
      <c r="N299" s="48">
        <f t="shared" ca="1" si="604"/>
        <v>0</v>
      </c>
      <c r="O299" s="48">
        <f t="shared" ca="1" si="604"/>
        <v>0</v>
      </c>
      <c r="P299" s="48">
        <f t="shared" ca="1" si="604"/>
        <v>0</v>
      </c>
      <c r="Q299" s="48">
        <f t="shared" ca="1" si="604"/>
        <v>0</v>
      </c>
      <c r="R299" s="48">
        <f t="shared" ca="1" si="604"/>
        <v>0</v>
      </c>
      <c r="S299" s="48">
        <f t="shared" ca="1" si="604"/>
        <v>0</v>
      </c>
      <c r="T299" s="48">
        <f t="shared" ca="1" si="604"/>
        <v>0</v>
      </c>
      <c r="U299" s="48">
        <f t="shared" ca="1" si="604"/>
        <v>0</v>
      </c>
      <c r="V299" s="48">
        <f t="shared" ca="1" si="604"/>
        <v>0</v>
      </c>
      <c r="W299" s="48">
        <f t="shared" ca="1" si="604"/>
        <v>0</v>
      </c>
      <c r="X299" s="48">
        <f t="shared" ca="1" si="604"/>
        <v>0</v>
      </c>
      <c r="Y299" s="48">
        <f t="shared" ca="1" si="604"/>
        <v>0</v>
      </c>
      <c r="Z299" s="48">
        <f t="shared" ca="1" si="604"/>
        <v>0</v>
      </c>
      <c r="AA299" s="48">
        <f t="shared" ca="1" si="604"/>
        <v>0</v>
      </c>
      <c r="AB299" s="48">
        <f t="shared" ca="1" si="604"/>
        <v>0</v>
      </c>
      <c r="AC299" s="48">
        <f t="shared" ca="1" si="604"/>
        <v>0</v>
      </c>
      <c r="AD299" s="48">
        <f t="shared" ca="1" si="604"/>
        <v>0</v>
      </c>
      <c r="AE299" s="48">
        <f t="shared" ca="1" si="604"/>
        <v>0</v>
      </c>
      <c r="AF299" s="48">
        <f t="shared" ca="1" si="604"/>
        <v>0</v>
      </c>
      <c r="AG299" s="48">
        <f t="shared" ca="1" si="604"/>
        <v>0</v>
      </c>
      <c r="AH299" s="48">
        <f t="shared" ca="1" si="604"/>
        <v>0</v>
      </c>
      <c r="AI299" s="48">
        <f t="shared" ca="1" si="604"/>
        <v>0</v>
      </c>
      <c r="AJ299" s="48">
        <f t="shared" ca="1" si="604"/>
        <v>0</v>
      </c>
      <c r="AK299" s="48">
        <f t="shared" ref="AK299:BD299" ca="1" si="605">MAX(0,AJ299-(IF(SamplesOrEstimateFlag = "Data", INDEX(Samples,RANDBETWEEN(1, TotalCount), 0), RANDBETWEEN(ThroughputLowEstimate,ThroughputHighEstimate))))</f>
        <v>0</v>
      </c>
      <c r="AL299" s="48">
        <f t="shared" ca="1" si="605"/>
        <v>0</v>
      </c>
      <c r="AM299" s="48">
        <f t="shared" ca="1" si="605"/>
        <v>0</v>
      </c>
      <c r="AN299" s="48">
        <f t="shared" ca="1" si="605"/>
        <v>0</v>
      </c>
      <c r="AO299" s="48">
        <f t="shared" ca="1" si="605"/>
        <v>0</v>
      </c>
      <c r="AP299" s="48">
        <f t="shared" ca="1" si="605"/>
        <v>0</v>
      </c>
      <c r="AQ299" s="48">
        <f t="shared" ca="1" si="605"/>
        <v>0</v>
      </c>
      <c r="AR299" s="48">
        <f t="shared" ca="1" si="605"/>
        <v>0</v>
      </c>
      <c r="AS299" s="48">
        <f t="shared" ca="1" si="605"/>
        <v>0</v>
      </c>
      <c r="AT299" s="48">
        <f t="shared" ca="1" si="605"/>
        <v>0</v>
      </c>
      <c r="AU299" s="48">
        <f t="shared" ca="1" si="605"/>
        <v>0</v>
      </c>
      <c r="AV299" s="48">
        <f t="shared" ca="1" si="605"/>
        <v>0</v>
      </c>
      <c r="AW299" s="48">
        <f t="shared" ca="1" si="605"/>
        <v>0</v>
      </c>
      <c r="AX299" s="48">
        <f t="shared" ca="1" si="605"/>
        <v>0</v>
      </c>
      <c r="AY299" s="48">
        <f t="shared" ca="1" si="605"/>
        <v>0</v>
      </c>
      <c r="AZ299" s="48">
        <f t="shared" ca="1" si="605"/>
        <v>0</v>
      </c>
      <c r="BA299" s="48">
        <f t="shared" ca="1" si="605"/>
        <v>0</v>
      </c>
      <c r="BB299" s="48">
        <f t="shared" ca="1" si="605"/>
        <v>0</v>
      </c>
      <c r="BC299" s="48">
        <f t="shared" ca="1" si="605"/>
        <v>0</v>
      </c>
      <c r="BD299" s="48">
        <f t="shared" ca="1" si="605"/>
        <v>0</v>
      </c>
    </row>
    <row r="300" spans="1:56" x14ac:dyDescent="0.25">
      <c r="A300">
        <v>298</v>
      </c>
      <c r="B300" s="69">
        <f t="shared" ca="1" si="525"/>
        <v>4</v>
      </c>
      <c r="C300" s="70">
        <f t="shared" ca="1" si="522"/>
        <v>42833</v>
      </c>
      <c r="D3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00" s="48">
        <f t="shared" ref="E300:AJ300" ca="1" si="606">MAX(0,D300-(IF(SamplesOrEstimateFlag = "Data", INDEX(Samples,RANDBETWEEN(1, TotalCount), 0), RANDBETWEEN(ThroughputLowEstimate,ThroughputHighEstimate))))</f>
        <v>8</v>
      </c>
      <c r="F300" s="48">
        <f t="shared" ca="1" si="606"/>
        <v>5</v>
      </c>
      <c r="G300" s="48">
        <f t="shared" ca="1" si="606"/>
        <v>3</v>
      </c>
      <c r="H300" s="48">
        <f t="shared" ca="1" si="606"/>
        <v>0</v>
      </c>
      <c r="I300" s="48">
        <f t="shared" ca="1" si="606"/>
        <v>0</v>
      </c>
      <c r="J300" s="48">
        <f t="shared" ca="1" si="606"/>
        <v>0</v>
      </c>
      <c r="K300" s="48">
        <f t="shared" ca="1" si="606"/>
        <v>0</v>
      </c>
      <c r="L300" s="48">
        <f t="shared" ca="1" si="606"/>
        <v>0</v>
      </c>
      <c r="M300" s="48">
        <f t="shared" ca="1" si="606"/>
        <v>0</v>
      </c>
      <c r="N300" s="48">
        <f t="shared" ca="1" si="606"/>
        <v>0</v>
      </c>
      <c r="O300" s="48">
        <f t="shared" ca="1" si="606"/>
        <v>0</v>
      </c>
      <c r="P300" s="48">
        <f t="shared" ca="1" si="606"/>
        <v>0</v>
      </c>
      <c r="Q300" s="48">
        <f t="shared" ca="1" si="606"/>
        <v>0</v>
      </c>
      <c r="R300" s="48">
        <f t="shared" ca="1" si="606"/>
        <v>0</v>
      </c>
      <c r="S300" s="48">
        <f t="shared" ca="1" si="606"/>
        <v>0</v>
      </c>
      <c r="T300" s="48">
        <f t="shared" ca="1" si="606"/>
        <v>0</v>
      </c>
      <c r="U300" s="48">
        <f t="shared" ca="1" si="606"/>
        <v>0</v>
      </c>
      <c r="V300" s="48">
        <f t="shared" ca="1" si="606"/>
        <v>0</v>
      </c>
      <c r="W300" s="48">
        <f t="shared" ca="1" si="606"/>
        <v>0</v>
      </c>
      <c r="X300" s="48">
        <f t="shared" ca="1" si="606"/>
        <v>0</v>
      </c>
      <c r="Y300" s="48">
        <f t="shared" ca="1" si="606"/>
        <v>0</v>
      </c>
      <c r="Z300" s="48">
        <f t="shared" ca="1" si="606"/>
        <v>0</v>
      </c>
      <c r="AA300" s="48">
        <f t="shared" ca="1" si="606"/>
        <v>0</v>
      </c>
      <c r="AB300" s="48">
        <f t="shared" ca="1" si="606"/>
        <v>0</v>
      </c>
      <c r="AC300" s="48">
        <f t="shared" ca="1" si="606"/>
        <v>0</v>
      </c>
      <c r="AD300" s="48">
        <f t="shared" ca="1" si="606"/>
        <v>0</v>
      </c>
      <c r="AE300" s="48">
        <f t="shared" ca="1" si="606"/>
        <v>0</v>
      </c>
      <c r="AF300" s="48">
        <f t="shared" ca="1" si="606"/>
        <v>0</v>
      </c>
      <c r="AG300" s="48">
        <f t="shared" ca="1" si="606"/>
        <v>0</v>
      </c>
      <c r="AH300" s="48">
        <f t="shared" ca="1" si="606"/>
        <v>0</v>
      </c>
      <c r="AI300" s="48">
        <f t="shared" ca="1" si="606"/>
        <v>0</v>
      </c>
      <c r="AJ300" s="48">
        <f t="shared" ca="1" si="606"/>
        <v>0</v>
      </c>
      <c r="AK300" s="48">
        <f t="shared" ref="AK300:BD300" ca="1" si="607">MAX(0,AJ300-(IF(SamplesOrEstimateFlag = "Data", INDEX(Samples,RANDBETWEEN(1, TotalCount), 0), RANDBETWEEN(ThroughputLowEstimate,ThroughputHighEstimate))))</f>
        <v>0</v>
      </c>
      <c r="AL300" s="48">
        <f t="shared" ca="1" si="607"/>
        <v>0</v>
      </c>
      <c r="AM300" s="48">
        <f t="shared" ca="1" si="607"/>
        <v>0</v>
      </c>
      <c r="AN300" s="48">
        <f t="shared" ca="1" si="607"/>
        <v>0</v>
      </c>
      <c r="AO300" s="48">
        <f t="shared" ca="1" si="607"/>
        <v>0</v>
      </c>
      <c r="AP300" s="48">
        <f t="shared" ca="1" si="607"/>
        <v>0</v>
      </c>
      <c r="AQ300" s="48">
        <f t="shared" ca="1" si="607"/>
        <v>0</v>
      </c>
      <c r="AR300" s="48">
        <f t="shared" ca="1" si="607"/>
        <v>0</v>
      </c>
      <c r="AS300" s="48">
        <f t="shared" ca="1" si="607"/>
        <v>0</v>
      </c>
      <c r="AT300" s="48">
        <f t="shared" ca="1" si="607"/>
        <v>0</v>
      </c>
      <c r="AU300" s="48">
        <f t="shared" ca="1" si="607"/>
        <v>0</v>
      </c>
      <c r="AV300" s="48">
        <f t="shared" ca="1" si="607"/>
        <v>0</v>
      </c>
      <c r="AW300" s="48">
        <f t="shared" ca="1" si="607"/>
        <v>0</v>
      </c>
      <c r="AX300" s="48">
        <f t="shared" ca="1" si="607"/>
        <v>0</v>
      </c>
      <c r="AY300" s="48">
        <f t="shared" ca="1" si="607"/>
        <v>0</v>
      </c>
      <c r="AZ300" s="48">
        <f t="shared" ca="1" si="607"/>
        <v>0</v>
      </c>
      <c r="BA300" s="48">
        <f t="shared" ca="1" si="607"/>
        <v>0</v>
      </c>
      <c r="BB300" s="48">
        <f t="shared" ca="1" si="607"/>
        <v>0</v>
      </c>
      <c r="BC300" s="48">
        <f t="shared" ca="1" si="607"/>
        <v>0</v>
      </c>
      <c r="BD300" s="48">
        <f t="shared" ca="1" si="607"/>
        <v>0</v>
      </c>
    </row>
    <row r="301" spans="1:56" x14ac:dyDescent="0.25">
      <c r="A301">
        <v>299</v>
      </c>
      <c r="B301" s="69">
        <f t="shared" ca="1" si="525"/>
        <v>4</v>
      </c>
      <c r="C301" s="70">
        <f t="shared" ca="1" si="522"/>
        <v>42833</v>
      </c>
      <c r="D3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01" s="48">
        <f t="shared" ref="E301:AJ301" ca="1" si="608">MAX(0,D301-(IF(SamplesOrEstimateFlag = "Data", INDEX(Samples,RANDBETWEEN(1, TotalCount), 0), RANDBETWEEN(ThroughputLowEstimate,ThroughputHighEstimate))))</f>
        <v>8</v>
      </c>
      <c r="F301" s="48">
        <f t="shared" ca="1" si="608"/>
        <v>5</v>
      </c>
      <c r="G301" s="48">
        <f t="shared" ca="1" si="608"/>
        <v>2</v>
      </c>
      <c r="H301" s="48">
        <f t="shared" ca="1" si="608"/>
        <v>0</v>
      </c>
      <c r="I301" s="48">
        <f t="shared" ca="1" si="608"/>
        <v>0</v>
      </c>
      <c r="J301" s="48">
        <f t="shared" ca="1" si="608"/>
        <v>0</v>
      </c>
      <c r="K301" s="48">
        <f t="shared" ca="1" si="608"/>
        <v>0</v>
      </c>
      <c r="L301" s="48">
        <f t="shared" ca="1" si="608"/>
        <v>0</v>
      </c>
      <c r="M301" s="48">
        <f t="shared" ca="1" si="608"/>
        <v>0</v>
      </c>
      <c r="N301" s="48">
        <f t="shared" ca="1" si="608"/>
        <v>0</v>
      </c>
      <c r="O301" s="48">
        <f t="shared" ca="1" si="608"/>
        <v>0</v>
      </c>
      <c r="P301" s="48">
        <f t="shared" ca="1" si="608"/>
        <v>0</v>
      </c>
      <c r="Q301" s="48">
        <f t="shared" ca="1" si="608"/>
        <v>0</v>
      </c>
      <c r="R301" s="48">
        <f t="shared" ca="1" si="608"/>
        <v>0</v>
      </c>
      <c r="S301" s="48">
        <f t="shared" ca="1" si="608"/>
        <v>0</v>
      </c>
      <c r="T301" s="48">
        <f t="shared" ca="1" si="608"/>
        <v>0</v>
      </c>
      <c r="U301" s="48">
        <f t="shared" ca="1" si="608"/>
        <v>0</v>
      </c>
      <c r="V301" s="48">
        <f t="shared" ca="1" si="608"/>
        <v>0</v>
      </c>
      <c r="W301" s="48">
        <f t="shared" ca="1" si="608"/>
        <v>0</v>
      </c>
      <c r="X301" s="48">
        <f t="shared" ca="1" si="608"/>
        <v>0</v>
      </c>
      <c r="Y301" s="48">
        <f t="shared" ca="1" si="608"/>
        <v>0</v>
      </c>
      <c r="Z301" s="48">
        <f t="shared" ca="1" si="608"/>
        <v>0</v>
      </c>
      <c r="AA301" s="48">
        <f t="shared" ca="1" si="608"/>
        <v>0</v>
      </c>
      <c r="AB301" s="48">
        <f t="shared" ca="1" si="608"/>
        <v>0</v>
      </c>
      <c r="AC301" s="48">
        <f t="shared" ca="1" si="608"/>
        <v>0</v>
      </c>
      <c r="AD301" s="48">
        <f t="shared" ca="1" si="608"/>
        <v>0</v>
      </c>
      <c r="AE301" s="48">
        <f t="shared" ca="1" si="608"/>
        <v>0</v>
      </c>
      <c r="AF301" s="48">
        <f t="shared" ca="1" si="608"/>
        <v>0</v>
      </c>
      <c r="AG301" s="48">
        <f t="shared" ca="1" si="608"/>
        <v>0</v>
      </c>
      <c r="AH301" s="48">
        <f t="shared" ca="1" si="608"/>
        <v>0</v>
      </c>
      <c r="AI301" s="48">
        <f t="shared" ca="1" si="608"/>
        <v>0</v>
      </c>
      <c r="AJ301" s="48">
        <f t="shared" ca="1" si="608"/>
        <v>0</v>
      </c>
      <c r="AK301" s="48">
        <f t="shared" ref="AK301:BD301" ca="1" si="609">MAX(0,AJ301-(IF(SamplesOrEstimateFlag = "Data", INDEX(Samples,RANDBETWEEN(1, TotalCount), 0), RANDBETWEEN(ThroughputLowEstimate,ThroughputHighEstimate))))</f>
        <v>0</v>
      </c>
      <c r="AL301" s="48">
        <f t="shared" ca="1" si="609"/>
        <v>0</v>
      </c>
      <c r="AM301" s="48">
        <f t="shared" ca="1" si="609"/>
        <v>0</v>
      </c>
      <c r="AN301" s="48">
        <f t="shared" ca="1" si="609"/>
        <v>0</v>
      </c>
      <c r="AO301" s="48">
        <f t="shared" ca="1" si="609"/>
        <v>0</v>
      </c>
      <c r="AP301" s="48">
        <f t="shared" ca="1" si="609"/>
        <v>0</v>
      </c>
      <c r="AQ301" s="48">
        <f t="shared" ca="1" si="609"/>
        <v>0</v>
      </c>
      <c r="AR301" s="48">
        <f t="shared" ca="1" si="609"/>
        <v>0</v>
      </c>
      <c r="AS301" s="48">
        <f t="shared" ca="1" si="609"/>
        <v>0</v>
      </c>
      <c r="AT301" s="48">
        <f t="shared" ca="1" si="609"/>
        <v>0</v>
      </c>
      <c r="AU301" s="48">
        <f t="shared" ca="1" si="609"/>
        <v>0</v>
      </c>
      <c r="AV301" s="48">
        <f t="shared" ca="1" si="609"/>
        <v>0</v>
      </c>
      <c r="AW301" s="48">
        <f t="shared" ca="1" si="609"/>
        <v>0</v>
      </c>
      <c r="AX301" s="48">
        <f t="shared" ca="1" si="609"/>
        <v>0</v>
      </c>
      <c r="AY301" s="48">
        <f t="shared" ca="1" si="609"/>
        <v>0</v>
      </c>
      <c r="AZ301" s="48">
        <f t="shared" ca="1" si="609"/>
        <v>0</v>
      </c>
      <c r="BA301" s="48">
        <f t="shared" ca="1" si="609"/>
        <v>0</v>
      </c>
      <c r="BB301" s="48">
        <f t="shared" ca="1" si="609"/>
        <v>0</v>
      </c>
      <c r="BC301" s="48">
        <f t="shared" ca="1" si="609"/>
        <v>0</v>
      </c>
      <c r="BD301" s="48">
        <f t="shared" ca="1" si="609"/>
        <v>0</v>
      </c>
    </row>
    <row r="302" spans="1:56" x14ac:dyDescent="0.25">
      <c r="A302">
        <v>300</v>
      </c>
      <c r="B302" s="69">
        <f t="shared" ca="1" si="525"/>
        <v>7</v>
      </c>
      <c r="C302" s="70">
        <f t="shared" ca="1" si="522"/>
        <v>42854</v>
      </c>
      <c r="D3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02" s="48">
        <f t="shared" ref="E302:AJ302" ca="1" si="610">MAX(0,D302-(IF(SamplesOrEstimateFlag = "Data", INDEX(Samples,RANDBETWEEN(1, TotalCount), 0), RANDBETWEEN(ThroughputLowEstimate,ThroughputHighEstimate))))</f>
        <v>10</v>
      </c>
      <c r="F302" s="48">
        <f t="shared" ca="1" si="610"/>
        <v>10</v>
      </c>
      <c r="G302" s="48">
        <f t="shared" ca="1" si="610"/>
        <v>8</v>
      </c>
      <c r="H302" s="48">
        <f t="shared" ca="1" si="610"/>
        <v>5</v>
      </c>
      <c r="I302" s="48">
        <f t="shared" ca="1" si="610"/>
        <v>3</v>
      </c>
      <c r="J302" s="48">
        <f t="shared" ca="1" si="610"/>
        <v>3</v>
      </c>
      <c r="K302" s="48">
        <f t="shared" ca="1" si="610"/>
        <v>0</v>
      </c>
      <c r="L302" s="48">
        <f t="shared" ca="1" si="610"/>
        <v>0</v>
      </c>
      <c r="M302" s="48">
        <f t="shared" ca="1" si="610"/>
        <v>0</v>
      </c>
      <c r="N302" s="48">
        <f t="shared" ca="1" si="610"/>
        <v>0</v>
      </c>
      <c r="O302" s="48">
        <f t="shared" ca="1" si="610"/>
        <v>0</v>
      </c>
      <c r="P302" s="48">
        <f t="shared" ca="1" si="610"/>
        <v>0</v>
      </c>
      <c r="Q302" s="48">
        <f t="shared" ca="1" si="610"/>
        <v>0</v>
      </c>
      <c r="R302" s="48">
        <f t="shared" ca="1" si="610"/>
        <v>0</v>
      </c>
      <c r="S302" s="48">
        <f t="shared" ca="1" si="610"/>
        <v>0</v>
      </c>
      <c r="T302" s="48">
        <f t="shared" ca="1" si="610"/>
        <v>0</v>
      </c>
      <c r="U302" s="48">
        <f t="shared" ca="1" si="610"/>
        <v>0</v>
      </c>
      <c r="V302" s="48">
        <f t="shared" ca="1" si="610"/>
        <v>0</v>
      </c>
      <c r="W302" s="48">
        <f t="shared" ca="1" si="610"/>
        <v>0</v>
      </c>
      <c r="X302" s="48">
        <f t="shared" ca="1" si="610"/>
        <v>0</v>
      </c>
      <c r="Y302" s="48">
        <f t="shared" ca="1" si="610"/>
        <v>0</v>
      </c>
      <c r="Z302" s="48">
        <f t="shared" ca="1" si="610"/>
        <v>0</v>
      </c>
      <c r="AA302" s="48">
        <f t="shared" ca="1" si="610"/>
        <v>0</v>
      </c>
      <c r="AB302" s="48">
        <f t="shared" ca="1" si="610"/>
        <v>0</v>
      </c>
      <c r="AC302" s="48">
        <f t="shared" ca="1" si="610"/>
        <v>0</v>
      </c>
      <c r="AD302" s="48">
        <f t="shared" ca="1" si="610"/>
        <v>0</v>
      </c>
      <c r="AE302" s="48">
        <f t="shared" ca="1" si="610"/>
        <v>0</v>
      </c>
      <c r="AF302" s="48">
        <f t="shared" ca="1" si="610"/>
        <v>0</v>
      </c>
      <c r="AG302" s="48">
        <f t="shared" ca="1" si="610"/>
        <v>0</v>
      </c>
      <c r="AH302" s="48">
        <f t="shared" ca="1" si="610"/>
        <v>0</v>
      </c>
      <c r="AI302" s="48">
        <f t="shared" ca="1" si="610"/>
        <v>0</v>
      </c>
      <c r="AJ302" s="48">
        <f t="shared" ca="1" si="610"/>
        <v>0</v>
      </c>
      <c r="AK302" s="48">
        <f t="shared" ref="AK302:BD302" ca="1" si="611">MAX(0,AJ302-(IF(SamplesOrEstimateFlag = "Data", INDEX(Samples,RANDBETWEEN(1, TotalCount), 0), RANDBETWEEN(ThroughputLowEstimate,ThroughputHighEstimate))))</f>
        <v>0</v>
      </c>
      <c r="AL302" s="48">
        <f t="shared" ca="1" si="611"/>
        <v>0</v>
      </c>
      <c r="AM302" s="48">
        <f t="shared" ca="1" si="611"/>
        <v>0</v>
      </c>
      <c r="AN302" s="48">
        <f t="shared" ca="1" si="611"/>
        <v>0</v>
      </c>
      <c r="AO302" s="48">
        <f t="shared" ca="1" si="611"/>
        <v>0</v>
      </c>
      <c r="AP302" s="48">
        <f t="shared" ca="1" si="611"/>
        <v>0</v>
      </c>
      <c r="AQ302" s="48">
        <f t="shared" ca="1" si="611"/>
        <v>0</v>
      </c>
      <c r="AR302" s="48">
        <f t="shared" ca="1" si="611"/>
        <v>0</v>
      </c>
      <c r="AS302" s="48">
        <f t="shared" ca="1" si="611"/>
        <v>0</v>
      </c>
      <c r="AT302" s="48">
        <f t="shared" ca="1" si="611"/>
        <v>0</v>
      </c>
      <c r="AU302" s="48">
        <f t="shared" ca="1" si="611"/>
        <v>0</v>
      </c>
      <c r="AV302" s="48">
        <f t="shared" ca="1" si="611"/>
        <v>0</v>
      </c>
      <c r="AW302" s="48">
        <f t="shared" ca="1" si="611"/>
        <v>0</v>
      </c>
      <c r="AX302" s="48">
        <f t="shared" ca="1" si="611"/>
        <v>0</v>
      </c>
      <c r="AY302" s="48">
        <f t="shared" ca="1" si="611"/>
        <v>0</v>
      </c>
      <c r="AZ302" s="48">
        <f t="shared" ca="1" si="611"/>
        <v>0</v>
      </c>
      <c r="BA302" s="48">
        <f t="shared" ca="1" si="611"/>
        <v>0</v>
      </c>
      <c r="BB302" s="48">
        <f t="shared" ca="1" si="611"/>
        <v>0</v>
      </c>
      <c r="BC302" s="48">
        <f t="shared" ca="1" si="611"/>
        <v>0</v>
      </c>
      <c r="BD302" s="48">
        <f t="shared" ca="1" si="611"/>
        <v>0</v>
      </c>
    </row>
    <row r="303" spans="1:56" x14ac:dyDescent="0.25">
      <c r="A303">
        <v>301</v>
      </c>
      <c r="B303" s="69">
        <f t="shared" ca="1" si="525"/>
        <v>9</v>
      </c>
      <c r="C303" s="70">
        <f t="shared" ca="1" si="522"/>
        <v>42868</v>
      </c>
      <c r="D3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03" s="48">
        <f t="shared" ref="E303:AJ303" ca="1" si="612">MAX(0,D303-(IF(SamplesOrEstimateFlag = "Data", INDEX(Samples,RANDBETWEEN(1, TotalCount), 0), RANDBETWEEN(ThroughputLowEstimate,ThroughputHighEstimate))))</f>
        <v>8</v>
      </c>
      <c r="F303" s="48">
        <f t="shared" ca="1" si="612"/>
        <v>5</v>
      </c>
      <c r="G303" s="48">
        <f t="shared" ca="1" si="612"/>
        <v>5</v>
      </c>
      <c r="H303" s="48">
        <f t="shared" ca="1" si="612"/>
        <v>5</v>
      </c>
      <c r="I303" s="48">
        <f t="shared" ca="1" si="612"/>
        <v>3</v>
      </c>
      <c r="J303" s="48">
        <f t="shared" ca="1" si="612"/>
        <v>3</v>
      </c>
      <c r="K303" s="48">
        <f t="shared" ca="1" si="612"/>
        <v>1</v>
      </c>
      <c r="L303" s="48">
        <f t="shared" ca="1" si="612"/>
        <v>1</v>
      </c>
      <c r="M303" s="48">
        <f t="shared" ca="1" si="612"/>
        <v>0</v>
      </c>
      <c r="N303" s="48">
        <f t="shared" ca="1" si="612"/>
        <v>0</v>
      </c>
      <c r="O303" s="48">
        <f t="shared" ca="1" si="612"/>
        <v>0</v>
      </c>
      <c r="P303" s="48">
        <f t="shared" ca="1" si="612"/>
        <v>0</v>
      </c>
      <c r="Q303" s="48">
        <f t="shared" ca="1" si="612"/>
        <v>0</v>
      </c>
      <c r="R303" s="48">
        <f t="shared" ca="1" si="612"/>
        <v>0</v>
      </c>
      <c r="S303" s="48">
        <f t="shared" ca="1" si="612"/>
        <v>0</v>
      </c>
      <c r="T303" s="48">
        <f t="shared" ca="1" si="612"/>
        <v>0</v>
      </c>
      <c r="U303" s="48">
        <f t="shared" ca="1" si="612"/>
        <v>0</v>
      </c>
      <c r="V303" s="48">
        <f t="shared" ca="1" si="612"/>
        <v>0</v>
      </c>
      <c r="W303" s="48">
        <f t="shared" ca="1" si="612"/>
        <v>0</v>
      </c>
      <c r="X303" s="48">
        <f t="shared" ca="1" si="612"/>
        <v>0</v>
      </c>
      <c r="Y303" s="48">
        <f t="shared" ca="1" si="612"/>
        <v>0</v>
      </c>
      <c r="Z303" s="48">
        <f t="shared" ca="1" si="612"/>
        <v>0</v>
      </c>
      <c r="AA303" s="48">
        <f t="shared" ca="1" si="612"/>
        <v>0</v>
      </c>
      <c r="AB303" s="48">
        <f t="shared" ca="1" si="612"/>
        <v>0</v>
      </c>
      <c r="AC303" s="48">
        <f t="shared" ca="1" si="612"/>
        <v>0</v>
      </c>
      <c r="AD303" s="48">
        <f t="shared" ca="1" si="612"/>
        <v>0</v>
      </c>
      <c r="AE303" s="48">
        <f t="shared" ca="1" si="612"/>
        <v>0</v>
      </c>
      <c r="AF303" s="48">
        <f t="shared" ca="1" si="612"/>
        <v>0</v>
      </c>
      <c r="AG303" s="48">
        <f t="shared" ca="1" si="612"/>
        <v>0</v>
      </c>
      <c r="AH303" s="48">
        <f t="shared" ca="1" si="612"/>
        <v>0</v>
      </c>
      <c r="AI303" s="48">
        <f t="shared" ca="1" si="612"/>
        <v>0</v>
      </c>
      <c r="AJ303" s="48">
        <f t="shared" ca="1" si="612"/>
        <v>0</v>
      </c>
      <c r="AK303" s="48">
        <f t="shared" ref="AK303:BD303" ca="1" si="613">MAX(0,AJ303-(IF(SamplesOrEstimateFlag = "Data", INDEX(Samples,RANDBETWEEN(1, TotalCount), 0), RANDBETWEEN(ThroughputLowEstimate,ThroughputHighEstimate))))</f>
        <v>0</v>
      </c>
      <c r="AL303" s="48">
        <f t="shared" ca="1" si="613"/>
        <v>0</v>
      </c>
      <c r="AM303" s="48">
        <f t="shared" ca="1" si="613"/>
        <v>0</v>
      </c>
      <c r="AN303" s="48">
        <f t="shared" ca="1" si="613"/>
        <v>0</v>
      </c>
      <c r="AO303" s="48">
        <f t="shared" ca="1" si="613"/>
        <v>0</v>
      </c>
      <c r="AP303" s="48">
        <f t="shared" ca="1" si="613"/>
        <v>0</v>
      </c>
      <c r="AQ303" s="48">
        <f t="shared" ca="1" si="613"/>
        <v>0</v>
      </c>
      <c r="AR303" s="48">
        <f t="shared" ca="1" si="613"/>
        <v>0</v>
      </c>
      <c r="AS303" s="48">
        <f t="shared" ca="1" si="613"/>
        <v>0</v>
      </c>
      <c r="AT303" s="48">
        <f t="shared" ca="1" si="613"/>
        <v>0</v>
      </c>
      <c r="AU303" s="48">
        <f t="shared" ca="1" si="613"/>
        <v>0</v>
      </c>
      <c r="AV303" s="48">
        <f t="shared" ca="1" si="613"/>
        <v>0</v>
      </c>
      <c r="AW303" s="48">
        <f t="shared" ca="1" si="613"/>
        <v>0</v>
      </c>
      <c r="AX303" s="48">
        <f t="shared" ca="1" si="613"/>
        <v>0</v>
      </c>
      <c r="AY303" s="48">
        <f t="shared" ca="1" si="613"/>
        <v>0</v>
      </c>
      <c r="AZ303" s="48">
        <f t="shared" ca="1" si="613"/>
        <v>0</v>
      </c>
      <c r="BA303" s="48">
        <f t="shared" ca="1" si="613"/>
        <v>0</v>
      </c>
      <c r="BB303" s="48">
        <f t="shared" ca="1" si="613"/>
        <v>0</v>
      </c>
      <c r="BC303" s="48">
        <f t="shared" ca="1" si="613"/>
        <v>0</v>
      </c>
      <c r="BD303" s="48">
        <f t="shared" ca="1" si="613"/>
        <v>0</v>
      </c>
    </row>
    <row r="304" spans="1:56" x14ac:dyDescent="0.25">
      <c r="A304">
        <v>302</v>
      </c>
      <c r="B304" s="69">
        <f t="shared" ca="1" si="525"/>
        <v>9</v>
      </c>
      <c r="C304" s="70">
        <f t="shared" ca="1" si="522"/>
        <v>42868</v>
      </c>
      <c r="D3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4" s="48">
        <f t="shared" ref="E304:AJ304" ca="1" si="614">MAX(0,D304-(IF(SamplesOrEstimateFlag = "Data", INDEX(Samples,RANDBETWEEN(1, TotalCount), 0), RANDBETWEEN(ThroughputLowEstimate,ThroughputHighEstimate))))</f>
        <v>10</v>
      </c>
      <c r="F304" s="48">
        <f t="shared" ca="1" si="614"/>
        <v>7</v>
      </c>
      <c r="G304" s="48">
        <f t="shared" ca="1" si="614"/>
        <v>4</v>
      </c>
      <c r="H304" s="48">
        <f t="shared" ca="1" si="614"/>
        <v>1</v>
      </c>
      <c r="I304" s="48">
        <f t="shared" ca="1" si="614"/>
        <v>1</v>
      </c>
      <c r="J304" s="48">
        <f t="shared" ca="1" si="614"/>
        <v>1</v>
      </c>
      <c r="K304" s="48">
        <f t="shared" ca="1" si="614"/>
        <v>1</v>
      </c>
      <c r="L304" s="48">
        <f t="shared" ca="1" si="614"/>
        <v>1</v>
      </c>
      <c r="M304" s="48">
        <f t="shared" ca="1" si="614"/>
        <v>0</v>
      </c>
      <c r="N304" s="48">
        <f t="shared" ca="1" si="614"/>
        <v>0</v>
      </c>
      <c r="O304" s="48">
        <f t="shared" ca="1" si="614"/>
        <v>0</v>
      </c>
      <c r="P304" s="48">
        <f t="shared" ca="1" si="614"/>
        <v>0</v>
      </c>
      <c r="Q304" s="48">
        <f t="shared" ca="1" si="614"/>
        <v>0</v>
      </c>
      <c r="R304" s="48">
        <f t="shared" ca="1" si="614"/>
        <v>0</v>
      </c>
      <c r="S304" s="48">
        <f t="shared" ca="1" si="614"/>
        <v>0</v>
      </c>
      <c r="T304" s="48">
        <f t="shared" ca="1" si="614"/>
        <v>0</v>
      </c>
      <c r="U304" s="48">
        <f t="shared" ca="1" si="614"/>
        <v>0</v>
      </c>
      <c r="V304" s="48">
        <f t="shared" ca="1" si="614"/>
        <v>0</v>
      </c>
      <c r="W304" s="48">
        <f t="shared" ca="1" si="614"/>
        <v>0</v>
      </c>
      <c r="X304" s="48">
        <f t="shared" ca="1" si="614"/>
        <v>0</v>
      </c>
      <c r="Y304" s="48">
        <f t="shared" ca="1" si="614"/>
        <v>0</v>
      </c>
      <c r="Z304" s="48">
        <f t="shared" ca="1" si="614"/>
        <v>0</v>
      </c>
      <c r="AA304" s="48">
        <f t="shared" ca="1" si="614"/>
        <v>0</v>
      </c>
      <c r="AB304" s="48">
        <f t="shared" ca="1" si="614"/>
        <v>0</v>
      </c>
      <c r="AC304" s="48">
        <f t="shared" ca="1" si="614"/>
        <v>0</v>
      </c>
      <c r="AD304" s="48">
        <f t="shared" ca="1" si="614"/>
        <v>0</v>
      </c>
      <c r="AE304" s="48">
        <f t="shared" ca="1" si="614"/>
        <v>0</v>
      </c>
      <c r="AF304" s="48">
        <f t="shared" ca="1" si="614"/>
        <v>0</v>
      </c>
      <c r="AG304" s="48">
        <f t="shared" ca="1" si="614"/>
        <v>0</v>
      </c>
      <c r="AH304" s="48">
        <f t="shared" ca="1" si="614"/>
        <v>0</v>
      </c>
      <c r="AI304" s="48">
        <f t="shared" ca="1" si="614"/>
        <v>0</v>
      </c>
      <c r="AJ304" s="48">
        <f t="shared" ca="1" si="614"/>
        <v>0</v>
      </c>
      <c r="AK304" s="48">
        <f t="shared" ref="AK304:BD304" ca="1" si="615">MAX(0,AJ304-(IF(SamplesOrEstimateFlag = "Data", INDEX(Samples,RANDBETWEEN(1, TotalCount), 0), RANDBETWEEN(ThroughputLowEstimate,ThroughputHighEstimate))))</f>
        <v>0</v>
      </c>
      <c r="AL304" s="48">
        <f t="shared" ca="1" si="615"/>
        <v>0</v>
      </c>
      <c r="AM304" s="48">
        <f t="shared" ca="1" si="615"/>
        <v>0</v>
      </c>
      <c r="AN304" s="48">
        <f t="shared" ca="1" si="615"/>
        <v>0</v>
      </c>
      <c r="AO304" s="48">
        <f t="shared" ca="1" si="615"/>
        <v>0</v>
      </c>
      <c r="AP304" s="48">
        <f t="shared" ca="1" si="615"/>
        <v>0</v>
      </c>
      <c r="AQ304" s="48">
        <f t="shared" ca="1" si="615"/>
        <v>0</v>
      </c>
      <c r="AR304" s="48">
        <f t="shared" ca="1" si="615"/>
        <v>0</v>
      </c>
      <c r="AS304" s="48">
        <f t="shared" ca="1" si="615"/>
        <v>0</v>
      </c>
      <c r="AT304" s="48">
        <f t="shared" ca="1" si="615"/>
        <v>0</v>
      </c>
      <c r="AU304" s="48">
        <f t="shared" ca="1" si="615"/>
        <v>0</v>
      </c>
      <c r="AV304" s="48">
        <f t="shared" ca="1" si="615"/>
        <v>0</v>
      </c>
      <c r="AW304" s="48">
        <f t="shared" ca="1" si="615"/>
        <v>0</v>
      </c>
      <c r="AX304" s="48">
        <f t="shared" ca="1" si="615"/>
        <v>0</v>
      </c>
      <c r="AY304" s="48">
        <f t="shared" ca="1" si="615"/>
        <v>0</v>
      </c>
      <c r="AZ304" s="48">
        <f t="shared" ca="1" si="615"/>
        <v>0</v>
      </c>
      <c r="BA304" s="48">
        <f t="shared" ca="1" si="615"/>
        <v>0</v>
      </c>
      <c r="BB304" s="48">
        <f t="shared" ca="1" si="615"/>
        <v>0</v>
      </c>
      <c r="BC304" s="48">
        <f t="shared" ca="1" si="615"/>
        <v>0</v>
      </c>
      <c r="BD304" s="48">
        <f t="shared" ca="1" si="615"/>
        <v>0</v>
      </c>
    </row>
    <row r="305" spans="1:56" x14ac:dyDescent="0.25">
      <c r="A305">
        <v>303</v>
      </c>
      <c r="B305" s="69">
        <f t="shared" ca="1" si="525"/>
        <v>12</v>
      </c>
      <c r="C305" s="70">
        <f t="shared" ca="1" si="522"/>
        <v>42889</v>
      </c>
      <c r="D3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5" s="48">
        <f t="shared" ref="E305:AJ305" ca="1" si="616">MAX(0,D305-(IF(SamplesOrEstimateFlag = "Data", INDEX(Samples,RANDBETWEEN(1, TotalCount), 0), RANDBETWEEN(ThroughputLowEstimate,ThroughputHighEstimate))))</f>
        <v>14</v>
      </c>
      <c r="F305" s="48">
        <f t="shared" ca="1" si="616"/>
        <v>11</v>
      </c>
      <c r="G305" s="48">
        <f t="shared" ca="1" si="616"/>
        <v>9</v>
      </c>
      <c r="H305" s="48">
        <f t="shared" ca="1" si="616"/>
        <v>9</v>
      </c>
      <c r="I305" s="48">
        <f t="shared" ca="1" si="616"/>
        <v>9</v>
      </c>
      <c r="J305" s="48">
        <f t="shared" ca="1" si="616"/>
        <v>9</v>
      </c>
      <c r="K305" s="48">
        <f t="shared" ca="1" si="616"/>
        <v>9</v>
      </c>
      <c r="L305" s="48">
        <f t="shared" ca="1" si="616"/>
        <v>6</v>
      </c>
      <c r="M305" s="48">
        <f t="shared" ca="1" si="616"/>
        <v>4</v>
      </c>
      <c r="N305" s="48">
        <f t="shared" ca="1" si="616"/>
        <v>2</v>
      </c>
      <c r="O305" s="48">
        <f t="shared" ca="1" si="616"/>
        <v>2</v>
      </c>
      <c r="P305" s="48">
        <f t="shared" ca="1" si="616"/>
        <v>0</v>
      </c>
      <c r="Q305" s="48">
        <f t="shared" ca="1" si="616"/>
        <v>0</v>
      </c>
      <c r="R305" s="48">
        <f t="shared" ca="1" si="616"/>
        <v>0</v>
      </c>
      <c r="S305" s="48">
        <f t="shared" ca="1" si="616"/>
        <v>0</v>
      </c>
      <c r="T305" s="48">
        <f t="shared" ca="1" si="616"/>
        <v>0</v>
      </c>
      <c r="U305" s="48">
        <f t="shared" ca="1" si="616"/>
        <v>0</v>
      </c>
      <c r="V305" s="48">
        <f t="shared" ca="1" si="616"/>
        <v>0</v>
      </c>
      <c r="W305" s="48">
        <f t="shared" ca="1" si="616"/>
        <v>0</v>
      </c>
      <c r="X305" s="48">
        <f t="shared" ca="1" si="616"/>
        <v>0</v>
      </c>
      <c r="Y305" s="48">
        <f t="shared" ca="1" si="616"/>
        <v>0</v>
      </c>
      <c r="Z305" s="48">
        <f t="shared" ca="1" si="616"/>
        <v>0</v>
      </c>
      <c r="AA305" s="48">
        <f t="shared" ca="1" si="616"/>
        <v>0</v>
      </c>
      <c r="AB305" s="48">
        <f t="shared" ca="1" si="616"/>
        <v>0</v>
      </c>
      <c r="AC305" s="48">
        <f t="shared" ca="1" si="616"/>
        <v>0</v>
      </c>
      <c r="AD305" s="48">
        <f t="shared" ca="1" si="616"/>
        <v>0</v>
      </c>
      <c r="AE305" s="48">
        <f t="shared" ca="1" si="616"/>
        <v>0</v>
      </c>
      <c r="AF305" s="48">
        <f t="shared" ca="1" si="616"/>
        <v>0</v>
      </c>
      <c r="AG305" s="48">
        <f t="shared" ca="1" si="616"/>
        <v>0</v>
      </c>
      <c r="AH305" s="48">
        <f t="shared" ca="1" si="616"/>
        <v>0</v>
      </c>
      <c r="AI305" s="48">
        <f t="shared" ca="1" si="616"/>
        <v>0</v>
      </c>
      <c r="AJ305" s="48">
        <f t="shared" ca="1" si="616"/>
        <v>0</v>
      </c>
      <c r="AK305" s="48">
        <f t="shared" ref="AK305:BD305" ca="1" si="617">MAX(0,AJ305-(IF(SamplesOrEstimateFlag = "Data", INDEX(Samples,RANDBETWEEN(1, TotalCount), 0), RANDBETWEEN(ThroughputLowEstimate,ThroughputHighEstimate))))</f>
        <v>0</v>
      </c>
      <c r="AL305" s="48">
        <f t="shared" ca="1" si="617"/>
        <v>0</v>
      </c>
      <c r="AM305" s="48">
        <f t="shared" ca="1" si="617"/>
        <v>0</v>
      </c>
      <c r="AN305" s="48">
        <f t="shared" ca="1" si="617"/>
        <v>0</v>
      </c>
      <c r="AO305" s="48">
        <f t="shared" ca="1" si="617"/>
        <v>0</v>
      </c>
      <c r="AP305" s="48">
        <f t="shared" ca="1" si="617"/>
        <v>0</v>
      </c>
      <c r="AQ305" s="48">
        <f t="shared" ca="1" si="617"/>
        <v>0</v>
      </c>
      <c r="AR305" s="48">
        <f t="shared" ca="1" si="617"/>
        <v>0</v>
      </c>
      <c r="AS305" s="48">
        <f t="shared" ca="1" si="617"/>
        <v>0</v>
      </c>
      <c r="AT305" s="48">
        <f t="shared" ca="1" si="617"/>
        <v>0</v>
      </c>
      <c r="AU305" s="48">
        <f t="shared" ca="1" si="617"/>
        <v>0</v>
      </c>
      <c r="AV305" s="48">
        <f t="shared" ca="1" si="617"/>
        <v>0</v>
      </c>
      <c r="AW305" s="48">
        <f t="shared" ca="1" si="617"/>
        <v>0</v>
      </c>
      <c r="AX305" s="48">
        <f t="shared" ca="1" si="617"/>
        <v>0</v>
      </c>
      <c r="AY305" s="48">
        <f t="shared" ca="1" si="617"/>
        <v>0</v>
      </c>
      <c r="AZ305" s="48">
        <f t="shared" ca="1" si="617"/>
        <v>0</v>
      </c>
      <c r="BA305" s="48">
        <f t="shared" ca="1" si="617"/>
        <v>0</v>
      </c>
      <c r="BB305" s="48">
        <f t="shared" ca="1" si="617"/>
        <v>0</v>
      </c>
      <c r="BC305" s="48">
        <f t="shared" ca="1" si="617"/>
        <v>0</v>
      </c>
      <c r="BD305" s="48">
        <f t="shared" ca="1" si="617"/>
        <v>0</v>
      </c>
    </row>
    <row r="306" spans="1:56" x14ac:dyDescent="0.25">
      <c r="A306">
        <v>304</v>
      </c>
      <c r="B306" s="69">
        <f t="shared" ca="1" si="525"/>
        <v>6</v>
      </c>
      <c r="C306" s="70">
        <f t="shared" ca="1" si="522"/>
        <v>42847</v>
      </c>
      <c r="D3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6" s="48">
        <f t="shared" ref="E306:AJ306" ca="1" si="618">MAX(0,D306-(IF(SamplesOrEstimateFlag = "Data", INDEX(Samples,RANDBETWEEN(1, TotalCount), 0), RANDBETWEEN(ThroughputLowEstimate,ThroughputHighEstimate))))</f>
        <v>8</v>
      </c>
      <c r="F306" s="48">
        <f t="shared" ca="1" si="618"/>
        <v>5</v>
      </c>
      <c r="G306" s="48">
        <f t="shared" ca="1" si="618"/>
        <v>3</v>
      </c>
      <c r="H306" s="48">
        <f t="shared" ca="1" si="618"/>
        <v>3</v>
      </c>
      <c r="I306" s="48">
        <f t="shared" ca="1" si="618"/>
        <v>1</v>
      </c>
      <c r="J306" s="48">
        <f t="shared" ca="1" si="618"/>
        <v>0</v>
      </c>
      <c r="K306" s="48">
        <f t="shared" ca="1" si="618"/>
        <v>0</v>
      </c>
      <c r="L306" s="48">
        <f t="shared" ca="1" si="618"/>
        <v>0</v>
      </c>
      <c r="M306" s="48">
        <f t="shared" ca="1" si="618"/>
        <v>0</v>
      </c>
      <c r="N306" s="48">
        <f t="shared" ca="1" si="618"/>
        <v>0</v>
      </c>
      <c r="O306" s="48">
        <f t="shared" ca="1" si="618"/>
        <v>0</v>
      </c>
      <c r="P306" s="48">
        <f t="shared" ca="1" si="618"/>
        <v>0</v>
      </c>
      <c r="Q306" s="48">
        <f t="shared" ca="1" si="618"/>
        <v>0</v>
      </c>
      <c r="R306" s="48">
        <f t="shared" ca="1" si="618"/>
        <v>0</v>
      </c>
      <c r="S306" s="48">
        <f t="shared" ca="1" si="618"/>
        <v>0</v>
      </c>
      <c r="T306" s="48">
        <f t="shared" ca="1" si="618"/>
        <v>0</v>
      </c>
      <c r="U306" s="48">
        <f t="shared" ca="1" si="618"/>
        <v>0</v>
      </c>
      <c r="V306" s="48">
        <f t="shared" ca="1" si="618"/>
        <v>0</v>
      </c>
      <c r="W306" s="48">
        <f t="shared" ca="1" si="618"/>
        <v>0</v>
      </c>
      <c r="X306" s="48">
        <f t="shared" ca="1" si="618"/>
        <v>0</v>
      </c>
      <c r="Y306" s="48">
        <f t="shared" ca="1" si="618"/>
        <v>0</v>
      </c>
      <c r="Z306" s="48">
        <f t="shared" ca="1" si="618"/>
        <v>0</v>
      </c>
      <c r="AA306" s="48">
        <f t="shared" ca="1" si="618"/>
        <v>0</v>
      </c>
      <c r="AB306" s="48">
        <f t="shared" ca="1" si="618"/>
        <v>0</v>
      </c>
      <c r="AC306" s="48">
        <f t="shared" ca="1" si="618"/>
        <v>0</v>
      </c>
      <c r="AD306" s="48">
        <f t="shared" ca="1" si="618"/>
        <v>0</v>
      </c>
      <c r="AE306" s="48">
        <f t="shared" ca="1" si="618"/>
        <v>0</v>
      </c>
      <c r="AF306" s="48">
        <f t="shared" ca="1" si="618"/>
        <v>0</v>
      </c>
      <c r="AG306" s="48">
        <f t="shared" ca="1" si="618"/>
        <v>0</v>
      </c>
      <c r="AH306" s="48">
        <f t="shared" ca="1" si="618"/>
        <v>0</v>
      </c>
      <c r="AI306" s="48">
        <f t="shared" ca="1" si="618"/>
        <v>0</v>
      </c>
      <c r="AJ306" s="48">
        <f t="shared" ca="1" si="618"/>
        <v>0</v>
      </c>
      <c r="AK306" s="48">
        <f t="shared" ref="AK306:BD306" ca="1" si="619">MAX(0,AJ306-(IF(SamplesOrEstimateFlag = "Data", INDEX(Samples,RANDBETWEEN(1, TotalCount), 0), RANDBETWEEN(ThroughputLowEstimate,ThroughputHighEstimate))))</f>
        <v>0</v>
      </c>
      <c r="AL306" s="48">
        <f t="shared" ca="1" si="619"/>
        <v>0</v>
      </c>
      <c r="AM306" s="48">
        <f t="shared" ca="1" si="619"/>
        <v>0</v>
      </c>
      <c r="AN306" s="48">
        <f t="shared" ca="1" si="619"/>
        <v>0</v>
      </c>
      <c r="AO306" s="48">
        <f t="shared" ca="1" si="619"/>
        <v>0</v>
      </c>
      <c r="AP306" s="48">
        <f t="shared" ca="1" si="619"/>
        <v>0</v>
      </c>
      <c r="AQ306" s="48">
        <f t="shared" ca="1" si="619"/>
        <v>0</v>
      </c>
      <c r="AR306" s="48">
        <f t="shared" ca="1" si="619"/>
        <v>0</v>
      </c>
      <c r="AS306" s="48">
        <f t="shared" ca="1" si="619"/>
        <v>0</v>
      </c>
      <c r="AT306" s="48">
        <f t="shared" ca="1" si="619"/>
        <v>0</v>
      </c>
      <c r="AU306" s="48">
        <f t="shared" ca="1" si="619"/>
        <v>0</v>
      </c>
      <c r="AV306" s="48">
        <f t="shared" ca="1" si="619"/>
        <v>0</v>
      </c>
      <c r="AW306" s="48">
        <f t="shared" ca="1" si="619"/>
        <v>0</v>
      </c>
      <c r="AX306" s="48">
        <f t="shared" ca="1" si="619"/>
        <v>0</v>
      </c>
      <c r="AY306" s="48">
        <f t="shared" ca="1" si="619"/>
        <v>0</v>
      </c>
      <c r="AZ306" s="48">
        <f t="shared" ca="1" si="619"/>
        <v>0</v>
      </c>
      <c r="BA306" s="48">
        <f t="shared" ca="1" si="619"/>
        <v>0</v>
      </c>
      <c r="BB306" s="48">
        <f t="shared" ca="1" si="619"/>
        <v>0</v>
      </c>
      <c r="BC306" s="48">
        <f t="shared" ca="1" si="619"/>
        <v>0</v>
      </c>
      <c r="BD306" s="48">
        <f t="shared" ca="1" si="619"/>
        <v>0</v>
      </c>
    </row>
    <row r="307" spans="1:56" x14ac:dyDescent="0.25">
      <c r="A307">
        <v>305</v>
      </c>
      <c r="B307" s="69">
        <f t="shared" ca="1" si="525"/>
        <v>7</v>
      </c>
      <c r="C307" s="70">
        <f t="shared" ca="1" si="522"/>
        <v>42854</v>
      </c>
      <c r="D3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07" s="48">
        <f t="shared" ref="E307:AJ307" ca="1" si="620">MAX(0,D307-(IF(SamplesOrEstimateFlag = "Data", INDEX(Samples,RANDBETWEEN(1, TotalCount), 0), RANDBETWEEN(ThroughputLowEstimate,ThroughputHighEstimate))))</f>
        <v>13</v>
      </c>
      <c r="F307" s="48">
        <f t="shared" ca="1" si="620"/>
        <v>13</v>
      </c>
      <c r="G307" s="48">
        <f t="shared" ca="1" si="620"/>
        <v>10</v>
      </c>
      <c r="H307" s="48">
        <f t="shared" ca="1" si="620"/>
        <v>7</v>
      </c>
      <c r="I307" s="48">
        <f t="shared" ca="1" si="620"/>
        <v>5</v>
      </c>
      <c r="J307" s="48">
        <f t="shared" ca="1" si="620"/>
        <v>2</v>
      </c>
      <c r="K307" s="48">
        <f t="shared" ca="1" si="620"/>
        <v>0</v>
      </c>
      <c r="L307" s="48">
        <f t="shared" ca="1" si="620"/>
        <v>0</v>
      </c>
      <c r="M307" s="48">
        <f t="shared" ca="1" si="620"/>
        <v>0</v>
      </c>
      <c r="N307" s="48">
        <f t="shared" ca="1" si="620"/>
        <v>0</v>
      </c>
      <c r="O307" s="48">
        <f t="shared" ca="1" si="620"/>
        <v>0</v>
      </c>
      <c r="P307" s="48">
        <f t="shared" ca="1" si="620"/>
        <v>0</v>
      </c>
      <c r="Q307" s="48">
        <f t="shared" ca="1" si="620"/>
        <v>0</v>
      </c>
      <c r="R307" s="48">
        <f t="shared" ca="1" si="620"/>
        <v>0</v>
      </c>
      <c r="S307" s="48">
        <f t="shared" ca="1" si="620"/>
        <v>0</v>
      </c>
      <c r="T307" s="48">
        <f t="shared" ca="1" si="620"/>
        <v>0</v>
      </c>
      <c r="U307" s="48">
        <f t="shared" ca="1" si="620"/>
        <v>0</v>
      </c>
      <c r="V307" s="48">
        <f t="shared" ca="1" si="620"/>
        <v>0</v>
      </c>
      <c r="W307" s="48">
        <f t="shared" ca="1" si="620"/>
        <v>0</v>
      </c>
      <c r="X307" s="48">
        <f t="shared" ca="1" si="620"/>
        <v>0</v>
      </c>
      <c r="Y307" s="48">
        <f t="shared" ca="1" si="620"/>
        <v>0</v>
      </c>
      <c r="Z307" s="48">
        <f t="shared" ca="1" si="620"/>
        <v>0</v>
      </c>
      <c r="AA307" s="48">
        <f t="shared" ca="1" si="620"/>
        <v>0</v>
      </c>
      <c r="AB307" s="48">
        <f t="shared" ca="1" si="620"/>
        <v>0</v>
      </c>
      <c r="AC307" s="48">
        <f t="shared" ca="1" si="620"/>
        <v>0</v>
      </c>
      <c r="AD307" s="48">
        <f t="shared" ca="1" si="620"/>
        <v>0</v>
      </c>
      <c r="AE307" s="48">
        <f t="shared" ca="1" si="620"/>
        <v>0</v>
      </c>
      <c r="AF307" s="48">
        <f t="shared" ca="1" si="620"/>
        <v>0</v>
      </c>
      <c r="AG307" s="48">
        <f t="shared" ca="1" si="620"/>
        <v>0</v>
      </c>
      <c r="AH307" s="48">
        <f t="shared" ca="1" si="620"/>
        <v>0</v>
      </c>
      <c r="AI307" s="48">
        <f t="shared" ca="1" si="620"/>
        <v>0</v>
      </c>
      <c r="AJ307" s="48">
        <f t="shared" ca="1" si="620"/>
        <v>0</v>
      </c>
      <c r="AK307" s="48">
        <f t="shared" ref="AK307:BD307" ca="1" si="621">MAX(0,AJ307-(IF(SamplesOrEstimateFlag = "Data", INDEX(Samples,RANDBETWEEN(1, TotalCount), 0), RANDBETWEEN(ThroughputLowEstimate,ThroughputHighEstimate))))</f>
        <v>0</v>
      </c>
      <c r="AL307" s="48">
        <f t="shared" ca="1" si="621"/>
        <v>0</v>
      </c>
      <c r="AM307" s="48">
        <f t="shared" ca="1" si="621"/>
        <v>0</v>
      </c>
      <c r="AN307" s="48">
        <f t="shared" ca="1" si="621"/>
        <v>0</v>
      </c>
      <c r="AO307" s="48">
        <f t="shared" ca="1" si="621"/>
        <v>0</v>
      </c>
      <c r="AP307" s="48">
        <f t="shared" ca="1" si="621"/>
        <v>0</v>
      </c>
      <c r="AQ307" s="48">
        <f t="shared" ca="1" si="621"/>
        <v>0</v>
      </c>
      <c r="AR307" s="48">
        <f t="shared" ca="1" si="621"/>
        <v>0</v>
      </c>
      <c r="AS307" s="48">
        <f t="shared" ca="1" si="621"/>
        <v>0</v>
      </c>
      <c r="AT307" s="48">
        <f t="shared" ca="1" si="621"/>
        <v>0</v>
      </c>
      <c r="AU307" s="48">
        <f t="shared" ca="1" si="621"/>
        <v>0</v>
      </c>
      <c r="AV307" s="48">
        <f t="shared" ca="1" si="621"/>
        <v>0</v>
      </c>
      <c r="AW307" s="48">
        <f t="shared" ca="1" si="621"/>
        <v>0</v>
      </c>
      <c r="AX307" s="48">
        <f t="shared" ca="1" si="621"/>
        <v>0</v>
      </c>
      <c r="AY307" s="48">
        <f t="shared" ca="1" si="621"/>
        <v>0</v>
      </c>
      <c r="AZ307" s="48">
        <f t="shared" ca="1" si="621"/>
        <v>0</v>
      </c>
      <c r="BA307" s="48">
        <f t="shared" ca="1" si="621"/>
        <v>0</v>
      </c>
      <c r="BB307" s="48">
        <f t="shared" ca="1" si="621"/>
        <v>0</v>
      </c>
      <c r="BC307" s="48">
        <f t="shared" ca="1" si="621"/>
        <v>0</v>
      </c>
      <c r="BD307" s="48">
        <f t="shared" ca="1" si="621"/>
        <v>0</v>
      </c>
    </row>
    <row r="308" spans="1:56" x14ac:dyDescent="0.25">
      <c r="A308">
        <v>306</v>
      </c>
      <c r="B308" s="69">
        <f t="shared" ca="1" si="525"/>
        <v>9</v>
      </c>
      <c r="C308" s="70">
        <f t="shared" ca="1" si="522"/>
        <v>42868</v>
      </c>
      <c r="D3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8" s="48">
        <f t="shared" ref="E308:AJ308" ca="1" si="622">MAX(0,D308-(IF(SamplesOrEstimateFlag = "Data", INDEX(Samples,RANDBETWEEN(1, TotalCount), 0), RANDBETWEEN(ThroughputLowEstimate,ThroughputHighEstimate))))</f>
        <v>8</v>
      </c>
      <c r="F308" s="48">
        <f t="shared" ca="1" si="622"/>
        <v>8</v>
      </c>
      <c r="G308" s="48">
        <f t="shared" ca="1" si="622"/>
        <v>5</v>
      </c>
      <c r="H308" s="48">
        <f t="shared" ca="1" si="622"/>
        <v>5</v>
      </c>
      <c r="I308" s="48">
        <f t="shared" ca="1" si="622"/>
        <v>3</v>
      </c>
      <c r="J308" s="48">
        <f t="shared" ca="1" si="622"/>
        <v>3</v>
      </c>
      <c r="K308" s="48">
        <f t="shared" ca="1" si="622"/>
        <v>3</v>
      </c>
      <c r="L308" s="48">
        <f t="shared" ca="1" si="622"/>
        <v>1</v>
      </c>
      <c r="M308" s="48">
        <f t="shared" ca="1" si="622"/>
        <v>0</v>
      </c>
      <c r="N308" s="48">
        <f t="shared" ca="1" si="622"/>
        <v>0</v>
      </c>
      <c r="O308" s="48">
        <f t="shared" ca="1" si="622"/>
        <v>0</v>
      </c>
      <c r="P308" s="48">
        <f t="shared" ca="1" si="622"/>
        <v>0</v>
      </c>
      <c r="Q308" s="48">
        <f t="shared" ca="1" si="622"/>
        <v>0</v>
      </c>
      <c r="R308" s="48">
        <f t="shared" ca="1" si="622"/>
        <v>0</v>
      </c>
      <c r="S308" s="48">
        <f t="shared" ca="1" si="622"/>
        <v>0</v>
      </c>
      <c r="T308" s="48">
        <f t="shared" ca="1" si="622"/>
        <v>0</v>
      </c>
      <c r="U308" s="48">
        <f t="shared" ca="1" si="622"/>
        <v>0</v>
      </c>
      <c r="V308" s="48">
        <f t="shared" ca="1" si="622"/>
        <v>0</v>
      </c>
      <c r="W308" s="48">
        <f t="shared" ca="1" si="622"/>
        <v>0</v>
      </c>
      <c r="X308" s="48">
        <f t="shared" ca="1" si="622"/>
        <v>0</v>
      </c>
      <c r="Y308" s="48">
        <f t="shared" ca="1" si="622"/>
        <v>0</v>
      </c>
      <c r="Z308" s="48">
        <f t="shared" ca="1" si="622"/>
        <v>0</v>
      </c>
      <c r="AA308" s="48">
        <f t="shared" ca="1" si="622"/>
        <v>0</v>
      </c>
      <c r="AB308" s="48">
        <f t="shared" ca="1" si="622"/>
        <v>0</v>
      </c>
      <c r="AC308" s="48">
        <f t="shared" ca="1" si="622"/>
        <v>0</v>
      </c>
      <c r="AD308" s="48">
        <f t="shared" ca="1" si="622"/>
        <v>0</v>
      </c>
      <c r="AE308" s="48">
        <f t="shared" ca="1" si="622"/>
        <v>0</v>
      </c>
      <c r="AF308" s="48">
        <f t="shared" ca="1" si="622"/>
        <v>0</v>
      </c>
      <c r="AG308" s="48">
        <f t="shared" ca="1" si="622"/>
        <v>0</v>
      </c>
      <c r="AH308" s="48">
        <f t="shared" ca="1" si="622"/>
        <v>0</v>
      </c>
      <c r="AI308" s="48">
        <f t="shared" ca="1" si="622"/>
        <v>0</v>
      </c>
      <c r="AJ308" s="48">
        <f t="shared" ca="1" si="622"/>
        <v>0</v>
      </c>
      <c r="AK308" s="48">
        <f t="shared" ref="AK308:BD308" ca="1" si="623">MAX(0,AJ308-(IF(SamplesOrEstimateFlag = "Data", INDEX(Samples,RANDBETWEEN(1, TotalCount), 0), RANDBETWEEN(ThroughputLowEstimate,ThroughputHighEstimate))))</f>
        <v>0</v>
      </c>
      <c r="AL308" s="48">
        <f t="shared" ca="1" si="623"/>
        <v>0</v>
      </c>
      <c r="AM308" s="48">
        <f t="shared" ca="1" si="623"/>
        <v>0</v>
      </c>
      <c r="AN308" s="48">
        <f t="shared" ca="1" si="623"/>
        <v>0</v>
      </c>
      <c r="AO308" s="48">
        <f t="shared" ca="1" si="623"/>
        <v>0</v>
      </c>
      <c r="AP308" s="48">
        <f t="shared" ca="1" si="623"/>
        <v>0</v>
      </c>
      <c r="AQ308" s="48">
        <f t="shared" ca="1" si="623"/>
        <v>0</v>
      </c>
      <c r="AR308" s="48">
        <f t="shared" ca="1" si="623"/>
        <v>0</v>
      </c>
      <c r="AS308" s="48">
        <f t="shared" ca="1" si="623"/>
        <v>0</v>
      </c>
      <c r="AT308" s="48">
        <f t="shared" ca="1" si="623"/>
        <v>0</v>
      </c>
      <c r="AU308" s="48">
        <f t="shared" ca="1" si="623"/>
        <v>0</v>
      </c>
      <c r="AV308" s="48">
        <f t="shared" ca="1" si="623"/>
        <v>0</v>
      </c>
      <c r="AW308" s="48">
        <f t="shared" ca="1" si="623"/>
        <v>0</v>
      </c>
      <c r="AX308" s="48">
        <f t="shared" ca="1" si="623"/>
        <v>0</v>
      </c>
      <c r="AY308" s="48">
        <f t="shared" ca="1" si="623"/>
        <v>0</v>
      </c>
      <c r="AZ308" s="48">
        <f t="shared" ca="1" si="623"/>
        <v>0</v>
      </c>
      <c r="BA308" s="48">
        <f t="shared" ca="1" si="623"/>
        <v>0</v>
      </c>
      <c r="BB308" s="48">
        <f t="shared" ca="1" si="623"/>
        <v>0</v>
      </c>
      <c r="BC308" s="48">
        <f t="shared" ca="1" si="623"/>
        <v>0</v>
      </c>
      <c r="BD308" s="48">
        <f t="shared" ca="1" si="623"/>
        <v>0</v>
      </c>
    </row>
    <row r="309" spans="1:56" x14ac:dyDescent="0.25">
      <c r="A309">
        <v>307</v>
      </c>
      <c r="B309" s="69">
        <f t="shared" ca="1" si="525"/>
        <v>8</v>
      </c>
      <c r="C309" s="70">
        <f t="shared" ca="1" si="522"/>
        <v>42861</v>
      </c>
      <c r="D3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9" s="48">
        <f t="shared" ref="E309:AJ309" ca="1" si="624">MAX(0,D309-(IF(SamplesOrEstimateFlag = "Data", INDEX(Samples,RANDBETWEEN(1, TotalCount), 0), RANDBETWEEN(ThroughputLowEstimate,ThroughputHighEstimate))))</f>
        <v>12</v>
      </c>
      <c r="F309" s="48">
        <f t="shared" ca="1" si="624"/>
        <v>10</v>
      </c>
      <c r="G309" s="48">
        <f t="shared" ca="1" si="624"/>
        <v>8</v>
      </c>
      <c r="H309" s="48">
        <f t="shared" ca="1" si="624"/>
        <v>6</v>
      </c>
      <c r="I309" s="48">
        <f t="shared" ca="1" si="624"/>
        <v>4</v>
      </c>
      <c r="J309" s="48">
        <f t="shared" ca="1" si="624"/>
        <v>1</v>
      </c>
      <c r="K309" s="48">
        <f t="shared" ca="1" si="624"/>
        <v>1</v>
      </c>
      <c r="L309" s="48">
        <f t="shared" ca="1" si="624"/>
        <v>0</v>
      </c>
      <c r="M309" s="48">
        <f t="shared" ca="1" si="624"/>
        <v>0</v>
      </c>
      <c r="N309" s="48">
        <f t="shared" ca="1" si="624"/>
        <v>0</v>
      </c>
      <c r="O309" s="48">
        <f t="shared" ca="1" si="624"/>
        <v>0</v>
      </c>
      <c r="P309" s="48">
        <f t="shared" ca="1" si="624"/>
        <v>0</v>
      </c>
      <c r="Q309" s="48">
        <f t="shared" ca="1" si="624"/>
        <v>0</v>
      </c>
      <c r="R309" s="48">
        <f t="shared" ca="1" si="624"/>
        <v>0</v>
      </c>
      <c r="S309" s="48">
        <f t="shared" ca="1" si="624"/>
        <v>0</v>
      </c>
      <c r="T309" s="48">
        <f t="shared" ca="1" si="624"/>
        <v>0</v>
      </c>
      <c r="U309" s="48">
        <f t="shared" ca="1" si="624"/>
        <v>0</v>
      </c>
      <c r="V309" s="48">
        <f t="shared" ca="1" si="624"/>
        <v>0</v>
      </c>
      <c r="W309" s="48">
        <f t="shared" ca="1" si="624"/>
        <v>0</v>
      </c>
      <c r="X309" s="48">
        <f t="shared" ca="1" si="624"/>
        <v>0</v>
      </c>
      <c r="Y309" s="48">
        <f t="shared" ca="1" si="624"/>
        <v>0</v>
      </c>
      <c r="Z309" s="48">
        <f t="shared" ca="1" si="624"/>
        <v>0</v>
      </c>
      <c r="AA309" s="48">
        <f t="shared" ca="1" si="624"/>
        <v>0</v>
      </c>
      <c r="AB309" s="48">
        <f t="shared" ca="1" si="624"/>
        <v>0</v>
      </c>
      <c r="AC309" s="48">
        <f t="shared" ca="1" si="624"/>
        <v>0</v>
      </c>
      <c r="AD309" s="48">
        <f t="shared" ca="1" si="624"/>
        <v>0</v>
      </c>
      <c r="AE309" s="48">
        <f t="shared" ca="1" si="624"/>
        <v>0</v>
      </c>
      <c r="AF309" s="48">
        <f t="shared" ca="1" si="624"/>
        <v>0</v>
      </c>
      <c r="AG309" s="48">
        <f t="shared" ca="1" si="624"/>
        <v>0</v>
      </c>
      <c r="AH309" s="48">
        <f t="shared" ca="1" si="624"/>
        <v>0</v>
      </c>
      <c r="AI309" s="48">
        <f t="shared" ca="1" si="624"/>
        <v>0</v>
      </c>
      <c r="AJ309" s="48">
        <f t="shared" ca="1" si="624"/>
        <v>0</v>
      </c>
      <c r="AK309" s="48">
        <f t="shared" ref="AK309:BD309" ca="1" si="625">MAX(0,AJ309-(IF(SamplesOrEstimateFlag = "Data", INDEX(Samples,RANDBETWEEN(1, TotalCount), 0), RANDBETWEEN(ThroughputLowEstimate,ThroughputHighEstimate))))</f>
        <v>0</v>
      </c>
      <c r="AL309" s="48">
        <f t="shared" ca="1" si="625"/>
        <v>0</v>
      </c>
      <c r="AM309" s="48">
        <f t="shared" ca="1" si="625"/>
        <v>0</v>
      </c>
      <c r="AN309" s="48">
        <f t="shared" ca="1" si="625"/>
        <v>0</v>
      </c>
      <c r="AO309" s="48">
        <f t="shared" ca="1" si="625"/>
        <v>0</v>
      </c>
      <c r="AP309" s="48">
        <f t="shared" ca="1" si="625"/>
        <v>0</v>
      </c>
      <c r="AQ309" s="48">
        <f t="shared" ca="1" si="625"/>
        <v>0</v>
      </c>
      <c r="AR309" s="48">
        <f t="shared" ca="1" si="625"/>
        <v>0</v>
      </c>
      <c r="AS309" s="48">
        <f t="shared" ca="1" si="625"/>
        <v>0</v>
      </c>
      <c r="AT309" s="48">
        <f t="shared" ca="1" si="625"/>
        <v>0</v>
      </c>
      <c r="AU309" s="48">
        <f t="shared" ca="1" si="625"/>
        <v>0</v>
      </c>
      <c r="AV309" s="48">
        <f t="shared" ca="1" si="625"/>
        <v>0</v>
      </c>
      <c r="AW309" s="48">
        <f t="shared" ca="1" si="625"/>
        <v>0</v>
      </c>
      <c r="AX309" s="48">
        <f t="shared" ca="1" si="625"/>
        <v>0</v>
      </c>
      <c r="AY309" s="48">
        <f t="shared" ca="1" si="625"/>
        <v>0</v>
      </c>
      <c r="AZ309" s="48">
        <f t="shared" ca="1" si="625"/>
        <v>0</v>
      </c>
      <c r="BA309" s="48">
        <f t="shared" ca="1" si="625"/>
        <v>0</v>
      </c>
      <c r="BB309" s="48">
        <f t="shared" ca="1" si="625"/>
        <v>0</v>
      </c>
      <c r="BC309" s="48">
        <f t="shared" ca="1" si="625"/>
        <v>0</v>
      </c>
      <c r="BD309" s="48">
        <f t="shared" ca="1" si="625"/>
        <v>0</v>
      </c>
    </row>
    <row r="310" spans="1:56" x14ac:dyDescent="0.25">
      <c r="A310">
        <v>308</v>
      </c>
      <c r="B310" s="69">
        <f t="shared" ca="1" si="525"/>
        <v>5</v>
      </c>
      <c r="C310" s="70">
        <f t="shared" ca="1" si="522"/>
        <v>42840</v>
      </c>
      <c r="D3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0" s="48">
        <f t="shared" ref="E310:AJ310" ca="1" si="626">MAX(0,D310-(IF(SamplesOrEstimateFlag = "Data", INDEX(Samples,RANDBETWEEN(1, TotalCount), 0), RANDBETWEEN(ThroughputLowEstimate,ThroughputHighEstimate))))</f>
        <v>8</v>
      </c>
      <c r="F310" s="48">
        <f t="shared" ca="1" si="626"/>
        <v>5</v>
      </c>
      <c r="G310" s="48">
        <f t="shared" ca="1" si="626"/>
        <v>3</v>
      </c>
      <c r="H310" s="48">
        <f t="shared" ca="1" si="626"/>
        <v>1</v>
      </c>
      <c r="I310" s="48">
        <f t="shared" ca="1" si="626"/>
        <v>0</v>
      </c>
      <c r="J310" s="48">
        <f t="shared" ca="1" si="626"/>
        <v>0</v>
      </c>
      <c r="K310" s="48">
        <f t="shared" ca="1" si="626"/>
        <v>0</v>
      </c>
      <c r="L310" s="48">
        <f t="shared" ca="1" si="626"/>
        <v>0</v>
      </c>
      <c r="M310" s="48">
        <f t="shared" ca="1" si="626"/>
        <v>0</v>
      </c>
      <c r="N310" s="48">
        <f t="shared" ca="1" si="626"/>
        <v>0</v>
      </c>
      <c r="O310" s="48">
        <f t="shared" ca="1" si="626"/>
        <v>0</v>
      </c>
      <c r="P310" s="48">
        <f t="shared" ca="1" si="626"/>
        <v>0</v>
      </c>
      <c r="Q310" s="48">
        <f t="shared" ca="1" si="626"/>
        <v>0</v>
      </c>
      <c r="R310" s="48">
        <f t="shared" ca="1" si="626"/>
        <v>0</v>
      </c>
      <c r="S310" s="48">
        <f t="shared" ca="1" si="626"/>
        <v>0</v>
      </c>
      <c r="T310" s="48">
        <f t="shared" ca="1" si="626"/>
        <v>0</v>
      </c>
      <c r="U310" s="48">
        <f t="shared" ca="1" si="626"/>
        <v>0</v>
      </c>
      <c r="V310" s="48">
        <f t="shared" ca="1" si="626"/>
        <v>0</v>
      </c>
      <c r="W310" s="48">
        <f t="shared" ca="1" si="626"/>
        <v>0</v>
      </c>
      <c r="X310" s="48">
        <f t="shared" ca="1" si="626"/>
        <v>0</v>
      </c>
      <c r="Y310" s="48">
        <f t="shared" ca="1" si="626"/>
        <v>0</v>
      </c>
      <c r="Z310" s="48">
        <f t="shared" ca="1" si="626"/>
        <v>0</v>
      </c>
      <c r="AA310" s="48">
        <f t="shared" ca="1" si="626"/>
        <v>0</v>
      </c>
      <c r="AB310" s="48">
        <f t="shared" ca="1" si="626"/>
        <v>0</v>
      </c>
      <c r="AC310" s="48">
        <f t="shared" ca="1" si="626"/>
        <v>0</v>
      </c>
      <c r="AD310" s="48">
        <f t="shared" ca="1" si="626"/>
        <v>0</v>
      </c>
      <c r="AE310" s="48">
        <f t="shared" ca="1" si="626"/>
        <v>0</v>
      </c>
      <c r="AF310" s="48">
        <f t="shared" ca="1" si="626"/>
        <v>0</v>
      </c>
      <c r="AG310" s="48">
        <f t="shared" ca="1" si="626"/>
        <v>0</v>
      </c>
      <c r="AH310" s="48">
        <f t="shared" ca="1" si="626"/>
        <v>0</v>
      </c>
      <c r="AI310" s="48">
        <f t="shared" ca="1" si="626"/>
        <v>0</v>
      </c>
      <c r="AJ310" s="48">
        <f t="shared" ca="1" si="626"/>
        <v>0</v>
      </c>
      <c r="AK310" s="48">
        <f t="shared" ref="AK310:BD310" ca="1" si="627">MAX(0,AJ310-(IF(SamplesOrEstimateFlag = "Data", INDEX(Samples,RANDBETWEEN(1, TotalCount), 0), RANDBETWEEN(ThroughputLowEstimate,ThroughputHighEstimate))))</f>
        <v>0</v>
      </c>
      <c r="AL310" s="48">
        <f t="shared" ca="1" si="627"/>
        <v>0</v>
      </c>
      <c r="AM310" s="48">
        <f t="shared" ca="1" si="627"/>
        <v>0</v>
      </c>
      <c r="AN310" s="48">
        <f t="shared" ca="1" si="627"/>
        <v>0</v>
      </c>
      <c r="AO310" s="48">
        <f t="shared" ca="1" si="627"/>
        <v>0</v>
      </c>
      <c r="AP310" s="48">
        <f t="shared" ca="1" si="627"/>
        <v>0</v>
      </c>
      <c r="AQ310" s="48">
        <f t="shared" ca="1" si="627"/>
        <v>0</v>
      </c>
      <c r="AR310" s="48">
        <f t="shared" ca="1" si="627"/>
        <v>0</v>
      </c>
      <c r="AS310" s="48">
        <f t="shared" ca="1" si="627"/>
        <v>0</v>
      </c>
      <c r="AT310" s="48">
        <f t="shared" ca="1" si="627"/>
        <v>0</v>
      </c>
      <c r="AU310" s="48">
        <f t="shared" ca="1" si="627"/>
        <v>0</v>
      </c>
      <c r="AV310" s="48">
        <f t="shared" ca="1" si="627"/>
        <v>0</v>
      </c>
      <c r="AW310" s="48">
        <f t="shared" ca="1" si="627"/>
        <v>0</v>
      </c>
      <c r="AX310" s="48">
        <f t="shared" ca="1" si="627"/>
        <v>0</v>
      </c>
      <c r="AY310" s="48">
        <f t="shared" ca="1" si="627"/>
        <v>0</v>
      </c>
      <c r="AZ310" s="48">
        <f t="shared" ca="1" si="627"/>
        <v>0</v>
      </c>
      <c r="BA310" s="48">
        <f t="shared" ca="1" si="627"/>
        <v>0</v>
      </c>
      <c r="BB310" s="48">
        <f t="shared" ca="1" si="627"/>
        <v>0</v>
      </c>
      <c r="BC310" s="48">
        <f t="shared" ca="1" si="627"/>
        <v>0</v>
      </c>
      <c r="BD310" s="48">
        <f t="shared" ca="1" si="627"/>
        <v>0</v>
      </c>
    </row>
    <row r="311" spans="1:56" x14ac:dyDescent="0.25">
      <c r="A311">
        <v>309</v>
      </c>
      <c r="B311" s="69">
        <f t="shared" ca="1" si="525"/>
        <v>4</v>
      </c>
      <c r="C311" s="70">
        <f t="shared" ca="1" si="522"/>
        <v>42833</v>
      </c>
      <c r="D3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11" s="48">
        <f t="shared" ref="E311:AJ311" ca="1" si="628">MAX(0,D311-(IF(SamplesOrEstimateFlag = "Data", INDEX(Samples,RANDBETWEEN(1, TotalCount), 0), RANDBETWEEN(ThroughputLowEstimate,ThroughputHighEstimate))))</f>
        <v>6</v>
      </c>
      <c r="F311" s="48">
        <f t="shared" ca="1" si="628"/>
        <v>4</v>
      </c>
      <c r="G311" s="48">
        <f t="shared" ca="1" si="628"/>
        <v>2</v>
      </c>
      <c r="H311" s="48">
        <f t="shared" ca="1" si="628"/>
        <v>0</v>
      </c>
      <c r="I311" s="48">
        <f t="shared" ca="1" si="628"/>
        <v>0</v>
      </c>
      <c r="J311" s="48">
        <f t="shared" ca="1" si="628"/>
        <v>0</v>
      </c>
      <c r="K311" s="48">
        <f t="shared" ca="1" si="628"/>
        <v>0</v>
      </c>
      <c r="L311" s="48">
        <f t="shared" ca="1" si="628"/>
        <v>0</v>
      </c>
      <c r="M311" s="48">
        <f t="shared" ca="1" si="628"/>
        <v>0</v>
      </c>
      <c r="N311" s="48">
        <f t="shared" ca="1" si="628"/>
        <v>0</v>
      </c>
      <c r="O311" s="48">
        <f t="shared" ca="1" si="628"/>
        <v>0</v>
      </c>
      <c r="P311" s="48">
        <f t="shared" ca="1" si="628"/>
        <v>0</v>
      </c>
      <c r="Q311" s="48">
        <f t="shared" ca="1" si="628"/>
        <v>0</v>
      </c>
      <c r="R311" s="48">
        <f t="shared" ca="1" si="628"/>
        <v>0</v>
      </c>
      <c r="S311" s="48">
        <f t="shared" ca="1" si="628"/>
        <v>0</v>
      </c>
      <c r="T311" s="48">
        <f t="shared" ca="1" si="628"/>
        <v>0</v>
      </c>
      <c r="U311" s="48">
        <f t="shared" ca="1" si="628"/>
        <v>0</v>
      </c>
      <c r="V311" s="48">
        <f t="shared" ca="1" si="628"/>
        <v>0</v>
      </c>
      <c r="W311" s="48">
        <f t="shared" ca="1" si="628"/>
        <v>0</v>
      </c>
      <c r="X311" s="48">
        <f t="shared" ca="1" si="628"/>
        <v>0</v>
      </c>
      <c r="Y311" s="48">
        <f t="shared" ca="1" si="628"/>
        <v>0</v>
      </c>
      <c r="Z311" s="48">
        <f t="shared" ca="1" si="628"/>
        <v>0</v>
      </c>
      <c r="AA311" s="48">
        <f t="shared" ca="1" si="628"/>
        <v>0</v>
      </c>
      <c r="AB311" s="48">
        <f t="shared" ca="1" si="628"/>
        <v>0</v>
      </c>
      <c r="AC311" s="48">
        <f t="shared" ca="1" si="628"/>
        <v>0</v>
      </c>
      <c r="AD311" s="48">
        <f t="shared" ca="1" si="628"/>
        <v>0</v>
      </c>
      <c r="AE311" s="48">
        <f t="shared" ca="1" si="628"/>
        <v>0</v>
      </c>
      <c r="AF311" s="48">
        <f t="shared" ca="1" si="628"/>
        <v>0</v>
      </c>
      <c r="AG311" s="48">
        <f t="shared" ca="1" si="628"/>
        <v>0</v>
      </c>
      <c r="AH311" s="48">
        <f t="shared" ca="1" si="628"/>
        <v>0</v>
      </c>
      <c r="AI311" s="48">
        <f t="shared" ca="1" si="628"/>
        <v>0</v>
      </c>
      <c r="AJ311" s="48">
        <f t="shared" ca="1" si="628"/>
        <v>0</v>
      </c>
      <c r="AK311" s="48">
        <f t="shared" ref="AK311:BD311" ca="1" si="629">MAX(0,AJ311-(IF(SamplesOrEstimateFlag = "Data", INDEX(Samples,RANDBETWEEN(1, TotalCount), 0), RANDBETWEEN(ThroughputLowEstimate,ThroughputHighEstimate))))</f>
        <v>0</v>
      </c>
      <c r="AL311" s="48">
        <f t="shared" ca="1" si="629"/>
        <v>0</v>
      </c>
      <c r="AM311" s="48">
        <f t="shared" ca="1" si="629"/>
        <v>0</v>
      </c>
      <c r="AN311" s="48">
        <f t="shared" ca="1" si="629"/>
        <v>0</v>
      </c>
      <c r="AO311" s="48">
        <f t="shared" ca="1" si="629"/>
        <v>0</v>
      </c>
      <c r="AP311" s="48">
        <f t="shared" ca="1" si="629"/>
        <v>0</v>
      </c>
      <c r="AQ311" s="48">
        <f t="shared" ca="1" si="629"/>
        <v>0</v>
      </c>
      <c r="AR311" s="48">
        <f t="shared" ca="1" si="629"/>
        <v>0</v>
      </c>
      <c r="AS311" s="48">
        <f t="shared" ca="1" si="629"/>
        <v>0</v>
      </c>
      <c r="AT311" s="48">
        <f t="shared" ca="1" si="629"/>
        <v>0</v>
      </c>
      <c r="AU311" s="48">
        <f t="shared" ca="1" si="629"/>
        <v>0</v>
      </c>
      <c r="AV311" s="48">
        <f t="shared" ca="1" si="629"/>
        <v>0</v>
      </c>
      <c r="AW311" s="48">
        <f t="shared" ca="1" si="629"/>
        <v>0</v>
      </c>
      <c r="AX311" s="48">
        <f t="shared" ca="1" si="629"/>
        <v>0</v>
      </c>
      <c r="AY311" s="48">
        <f t="shared" ca="1" si="629"/>
        <v>0</v>
      </c>
      <c r="AZ311" s="48">
        <f t="shared" ca="1" si="629"/>
        <v>0</v>
      </c>
      <c r="BA311" s="48">
        <f t="shared" ca="1" si="629"/>
        <v>0</v>
      </c>
      <c r="BB311" s="48">
        <f t="shared" ca="1" si="629"/>
        <v>0</v>
      </c>
      <c r="BC311" s="48">
        <f t="shared" ca="1" si="629"/>
        <v>0</v>
      </c>
      <c r="BD311" s="48">
        <f t="shared" ca="1" si="629"/>
        <v>0</v>
      </c>
    </row>
    <row r="312" spans="1:56" x14ac:dyDescent="0.25">
      <c r="A312">
        <v>310</v>
      </c>
      <c r="B312" s="69">
        <f t="shared" ca="1" si="525"/>
        <v>11</v>
      </c>
      <c r="C312" s="70">
        <f t="shared" ca="1" si="522"/>
        <v>42882</v>
      </c>
      <c r="D3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12" s="48">
        <f t="shared" ref="E312:AJ312" ca="1" si="630">MAX(0,D312-(IF(SamplesOrEstimateFlag = "Data", INDEX(Samples,RANDBETWEEN(1, TotalCount), 0), RANDBETWEEN(ThroughputLowEstimate,ThroughputHighEstimate))))</f>
        <v>11</v>
      </c>
      <c r="F312" s="48">
        <f t="shared" ca="1" si="630"/>
        <v>9</v>
      </c>
      <c r="G312" s="48">
        <f t="shared" ca="1" si="630"/>
        <v>9</v>
      </c>
      <c r="H312" s="48">
        <f t="shared" ca="1" si="630"/>
        <v>9</v>
      </c>
      <c r="I312" s="48">
        <f t="shared" ca="1" si="630"/>
        <v>9</v>
      </c>
      <c r="J312" s="48">
        <f t="shared" ca="1" si="630"/>
        <v>9</v>
      </c>
      <c r="K312" s="48">
        <f t="shared" ca="1" si="630"/>
        <v>9</v>
      </c>
      <c r="L312" s="48">
        <f t="shared" ca="1" si="630"/>
        <v>6</v>
      </c>
      <c r="M312" s="48">
        <f t="shared" ca="1" si="630"/>
        <v>3</v>
      </c>
      <c r="N312" s="48">
        <f t="shared" ca="1" si="630"/>
        <v>1</v>
      </c>
      <c r="O312" s="48">
        <f t="shared" ca="1" si="630"/>
        <v>0</v>
      </c>
      <c r="P312" s="48">
        <f t="shared" ca="1" si="630"/>
        <v>0</v>
      </c>
      <c r="Q312" s="48">
        <f t="shared" ca="1" si="630"/>
        <v>0</v>
      </c>
      <c r="R312" s="48">
        <f t="shared" ca="1" si="630"/>
        <v>0</v>
      </c>
      <c r="S312" s="48">
        <f t="shared" ca="1" si="630"/>
        <v>0</v>
      </c>
      <c r="T312" s="48">
        <f t="shared" ca="1" si="630"/>
        <v>0</v>
      </c>
      <c r="U312" s="48">
        <f t="shared" ca="1" si="630"/>
        <v>0</v>
      </c>
      <c r="V312" s="48">
        <f t="shared" ca="1" si="630"/>
        <v>0</v>
      </c>
      <c r="W312" s="48">
        <f t="shared" ca="1" si="630"/>
        <v>0</v>
      </c>
      <c r="X312" s="48">
        <f t="shared" ca="1" si="630"/>
        <v>0</v>
      </c>
      <c r="Y312" s="48">
        <f t="shared" ca="1" si="630"/>
        <v>0</v>
      </c>
      <c r="Z312" s="48">
        <f t="shared" ca="1" si="630"/>
        <v>0</v>
      </c>
      <c r="AA312" s="48">
        <f t="shared" ca="1" si="630"/>
        <v>0</v>
      </c>
      <c r="AB312" s="48">
        <f t="shared" ca="1" si="630"/>
        <v>0</v>
      </c>
      <c r="AC312" s="48">
        <f t="shared" ca="1" si="630"/>
        <v>0</v>
      </c>
      <c r="AD312" s="48">
        <f t="shared" ca="1" si="630"/>
        <v>0</v>
      </c>
      <c r="AE312" s="48">
        <f t="shared" ca="1" si="630"/>
        <v>0</v>
      </c>
      <c r="AF312" s="48">
        <f t="shared" ca="1" si="630"/>
        <v>0</v>
      </c>
      <c r="AG312" s="48">
        <f t="shared" ca="1" si="630"/>
        <v>0</v>
      </c>
      <c r="AH312" s="48">
        <f t="shared" ca="1" si="630"/>
        <v>0</v>
      </c>
      <c r="AI312" s="48">
        <f t="shared" ca="1" si="630"/>
        <v>0</v>
      </c>
      <c r="AJ312" s="48">
        <f t="shared" ca="1" si="630"/>
        <v>0</v>
      </c>
      <c r="AK312" s="48">
        <f t="shared" ref="AK312:BD312" ca="1" si="631">MAX(0,AJ312-(IF(SamplesOrEstimateFlag = "Data", INDEX(Samples,RANDBETWEEN(1, TotalCount), 0), RANDBETWEEN(ThroughputLowEstimate,ThroughputHighEstimate))))</f>
        <v>0</v>
      </c>
      <c r="AL312" s="48">
        <f t="shared" ca="1" si="631"/>
        <v>0</v>
      </c>
      <c r="AM312" s="48">
        <f t="shared" ca="1" si="631"/>
        <v>0</v>
      </c>
      <c r="AN312" s="48">
        <f t="shared" ca="1" si="631"/>
        <v>0</v>
      </c>
      <c r="AO312" s="48">
        <f t="shared" ca="1" si="631"/>
        <v>0</v>
      </c>
      <c r="AP312" s="48">
        <f t="shared" ca="1" si="631"/>
        <v>0</v>
      </c>
      <c r="AQ312" s="48">
        <f t="shared" ca="1" si="631"/>
        <v>0</v>
      </c>
      <c r="AR312" s="48">
        <f t="shared" ca="1" si="631"/>
        <v>0</v>
      </c>
      <c r="AS312" s="48">
        <f t="shared" ca="1" si="631"/>
        <v>0</v>
      </c>
      <c r="AT312" s="48">
        <f t="shared" ca="1" si="631"/>
        <v>0</v>
      </c>
      <c r="AU312" s="48">
        <f t="shared" ca="1" si="631"/>
        <v>0</v>
      </c>
      <c r="AV312" s="48">
        <f t="shared" ca="1" si="631"/>
        <v>0</v>
      </c>
      <c r="AW312" s="48">
        <f t="shared" ca="1" si="631"/>
        <v>0</v>
      </c>
      <c r="AX312" s="48">
        <f t="shared" ca="1" si="631"/>
        <v>0</v>
      </c>
      <c r="AY312" s="48">
        <f t="shared" ca="1" si="631"/>
        <v>0</v>
      </c>
      <c r="AZ312" s="48">
        <f t="shared" ca="1" si="631"/>
        <v>0</v>
      </c>
      <c r="BA312" s="48">
        <f t="shared" ca="1" si="631"/>
        <v>0</v>
      </c>
      <c r="BB312" s="48">
        <f t="shared" ca="1" si="631"/>
        <v>0</v>
      </c>
      <c r="BC312" s="48">
        <f t="shared" ca="1" si="631"/>
        <v>0</v>
      </c>
      <c r="BD312" s="48">
        <f t="shared" ca="1" si="631"/>
        <v>0</v>
      </c>
    </row>
    <row r="313" spans="1:56" x14ac:dyDescent="0.25">
      <c r="A313">
        <v>311</v>
      </c>
      <c r="B313" s="69">
        <f t="shared" ca="1" si="525"/>
        <v>11</v>
      </c>
      <c r="C313" s="70">
        <f t="shared" ca="1" si="522"/>
        <v>42882</v>
      </c>
      <c r="D3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3" s="48">
        <f t="shared" ref="E313:AJ313" ca="1" si="632">MAX(0,D313-(IF(SamplesOrEstimateFlag = "Data", INDEX(Samples,RANDBETWEEN(1, TotalCount), 0), RANDBETWEEN(ThroughputLowEstimate,ThroughputHighEstimate))))</f>
        <v>12</v>
      </c>
      <c r="F313" s="48">
        <f t="shared" ca="1" si="632"/>
        <v>10</v>
      </c>
      <c r="G313" s="48">
        <f t="shared" ca="1" si="632"/>
        <v>8</v>
      </c>
      <c r="H313" s="48">
        <f t="shared" ca="1" si="632"/>
        <v>8</v>
      </c>
      <c r="I313" s="48">
        <f t="shared" ca="1" si="632"/>
        <v>6</v>
      </c>
      <c r="J313" s="48">
        <f t="shared" ca="1" si="632"/>
        <v>3</v>
      </c>
      <c r="K313" s="48">
        <f t="shared" ca="1" si="632"/>
        <v>1</v>
      </c>
      <c r="L313" s="48">
        <f t="shared" ca="1" si="632"/>
        <v>1</v>
      </c>
      <c r="M313" s="48">
        <f t="shared" ca="1" si="632"/>
        <v>1</v>
      </c>
      <c r="N313" s="48">
        <f t="shared" ca="1" si="632"/>
        <v>1</v>
      </c>
      <c r="O313" s="48">
        <f t="shared" ca="1" si="632"/>
        <v>0</v>
      </c>
      <c r="P313" s="48">
        <f t="shared" ca="1" si="632"/>
        <v>0</v>
      </c>
      <c r="Q313" s="48">
        <f t="shared" ca="1" si="632"/>
        <v>0</v>
      </c>
      <c r="R313" s="48">
        <f t="shared" ca="1" si="632"/>
        <v>0</v>
      </c>
      <c r="S313" s="48">
        <f t="shared" ca="1" si="632"/>
        <v>0</v>
      </c>
      <c r="T313" s="48">
        <f t="shared" ca="1" si="632"/>
        <v>0</v>
      </c>
      <c r="U313" s="48">
        <f t="shared" ca="1" si="632"/>
        <v>0</v>
      </c>
      <c r="V313" s="48">
        <f t="shared" ca="1" si="632"/>
        <v>0</v>
      </c>
      <c r="W313" s="48">
        <f t="shared" ca="1" si="632"/>
        <v>0</v>
      </c>
      <c r="X313" s="48">
        <f t="shared" ca="1" si="632"/>
        <v>0</v>
      </c>
      <c r="Y313" s="48">
        <f t="shared" ca="1" si="632"/>
        <v>0</v>
      </c>
      <c r="Z313" s="48">
        <f t="shared" ca="1" si="632"/>
        <v>0</v>
      </c>
      <c r="AA313" s="48">
        <f t="shared" ca="1" si="632"/>
        <v>0</v>
      </c>
      <c r="AB313" s="48">
        <f t="shared" ca="1" si="632"/>
        <v>0</v>
      </c>
      <c r="AC313" s="48">
        <f t="shared" ca="1" si="632"/>
        <v>0</v>
      </c>
      <c r="AD313" s="48">
        <f t="shared" ca="1" si="632"/>
        <v>0</v>
      </c>
      <c r="AE313" s="48">
        <f t="shared" ca="1" si="632"/>
        <v>0</v>
      </c>
      <c r="AF313" s="48">
        <f t="shared" ca="1" si="632"/>
        <v>0</v>
      </c>
      <c r="AG313" s="48">
        <f t="shared" ca="1" si="632"/>
        <v>0</v>
      </c>
      <c r="AH313" s="48">
        <f t="shared" ca="1" si="632"/>
        <v>0</v>
      </c>
      <c r="AI313" s="48">
        <f t="shared" ca="1" si="632"/>
        <v>0</v>
      </c>
      <c r="AJ313" s="48">
        <f t="shared" ca="1" si="632"/>
        <v>0</v>
      </c>
      <c r="AK313" s="48">
        <f t="shared" ref="AK313:BD313" ca="1" si="633">MAX(0,AJ313-(IF(SamplesOrEstimateFlag = "Data", INDEX(Samples,RANDBETWEEN(1, TotalCount), 0), RANDBETWEEN(ThroughputLowEstimate,ThroughputHighEstimate))))</f>
        <v>0</v>
      </c>
      <c r="AL313" s="48">
        <f t="shared" ca="1" si="633"/>
        <v>0</v>
      </c>
      <c r="AM313" s="48">
        <f t="shared" ca="1" si="633"/>
        <v>0</v>
      </c>
      <c r="AN313" s="48">
        <f t="shared" ca="1" si="633"/>
        <v>0</v>
      </c>
      <c r="AO313" s="48">
        <f t="shared" ca="1" si="633"/>
        <v>0</v>
      </c>
      <c r="AP313" s="48">
        <f t="shared" ca="1" si="633"/>
        <v>0</v>
      </c>
      <c r="AQ313" s="48">
        <f t="shared" ca="1" si="633"/>
        <v>0</v>
      </c>
      <c r="AR313" s="48">
        <f t="shared" ca="1" si="633"/>
        <v>0</v>
      </c>
      <c r="AS313" s="48">
        <f t="shared" ca="1" si="633"/>
        <v>0</v>
      </c>
      <c r="AT313" s="48">
        <f t="shared" ca="1" si="633"/>
        <v>0</v>
      </c>
      <c r="AU313" s="48">
        <f t="shared" ca="1" si="633"/>
        <v>0</v>
      </c>
      <c r="AV313" s="48">
        <f t="shared" ca="1" si="633"/>
        <v>0</v>
      </c>
      <c r="AW313" s="48">
        <f t="shared" ca="1" si="633"/>
        <v>0</v>
      </c>
      <c r="AX313" s="48">
        <f t="shared" ca="1" si="633"/>
        <v>0</v>
      </c>
      <c r="AY313" s="48">
        <f t="shared" ca="1" si="633"/>
        <v>0</v>
      </c>
      <c r="AZ313" s="48">
        <f t="shared" ca="1" si="633"/>
        <v>0</v>
      </c>
      <c r="BA313" s="48">
        <f t="shared" ca="1" si="633"/>
        <v>0</v>
      </c>
      <c r="BB313" s="48">
        <f t="shared" ca="1" si="633"/>
        <v>0</v>
      </c>
      <c r="BC313" s="48">
        <f t="shared" ca="1" si="633"/>
        <v>0</v>
      </c>
      <c r="BD313" s="48">
        <f t="shared" ca="1" si="633"/>
        <v>0</v>
      </c>
    </row>
    <row r="314" spans="1:56" x14ac:dyDescent="0.25">
      <c r="A314">
        <v>312</v>
      </c>
      <c r="B314" s="69">
        <f t="shared" ca="1" si="525"/>
        <v>6</v>
      </c>
      <c r="C314" s="70">
        <f t="shared" ca="1" si="522"/>
        <v>42847</v>
      </c>
      <c r="D3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4" s="48">
        <f t="shared" ref="E314:AJ314" ca="1" si="634">MAX(0,D314-(IF(SamplesOrEstimateFlag = "Data", INDEX(Samples,RANDBETWEEN(1, TotalCount), 0), RANDBETWEEN(ThroughputLowEstimate,ThroughputHighEstimate))))</f>
        <v>8</v>
      </c>
      <c r="F314" s="48">
        <f t="shared" ca="1" si="634"/>
        <v>8</v>
      </c>
      <c r="G314" s="48">
        <f t="shared" ca="1" si="634"/>
        <v>8</v>
      </c>
      <c r="H314" s="48">
        <f t="shared" ca="1" si="634"/>
        <v>6</v>
      </c>
      <c r="I314" s="48">
        <f t="shared" ca="1" si="634"/>
        <v>3</v>
      </c>
      <c r="J314" s="48">
        <f t="shared" ca="1" si="634"/>
        <v>0</v>
      </c>
      <c r="K314" s="48">
        <f t="shared" ca="1" si="634"/>
        <v>0</v>
      </c>
      <c r="L314" s="48">
        <f t="shared" ca="1" si="634"/>
        <v>0</v>
      </c>
      <c r="M314" s="48">
        <f t="shared" ca="1" si="634"/>
        <v>0</v>
      </c>
      <c r="N314" s="48">
        <f t="shared" ca="1" si="634"/>
        <v>0</v>
      </c>
      <c r="O314" s="48">
        <f t="shared" ca="1" si="634"/>
        <v>0</v>
      </c>
      <c r="P314" s="48">
        <f t="shared" ca="1" si="634"/>
        <v>0</v>
      </c>
      <c r="Q314" s="48">
        <f t="shared" ca="1" si="634"/>
        <v>0</v>
      </c>
      <c r="R314" s="48">
        <f t="shared" ca="1" si="634"/>
        <v>0</v>
      </c>
      <c r="S314" s="48">
        <f t="shared" ca="1" si="634"/>
        <v>0</v>
      </c>
      <c r="T314" s="48">
        <f t="shared" ca="1" si="634"/>
        <v>0</v>
      </c>
      <c r="U314" s="48">
        <f t="shared" ca="1" si="634"/>
        <v>0</v>
      </c>
      <c r="V314" s="48">
        <f t="shared" ca="1" si="634"/>
        <v>0</v>
      </c>
      <c r="W314" s="48">
        <f t="shared" ca="1" si="634"/>
        <v>0</v>
      </c>
      <c r="X314" s="48">
        <f t="shared" ca="1" si="634"/>
        <v>0</v>
      </c>
      <c r="Y314" s="48">
        <f t="shared" ca="1" si="634"/>
        <v>0</v>
      </c>
      <c r="Z314" s="48">
        <f t="shared" ca="1" si="634"/>
        <v>0</v>
      </c>
      <c r="AA314" s="48">
        <f t="shared" ca="1" si="634"/>
        <v>0</v>
      </c>
      <c r="AB314" s="48">
        <f t="shared" ca="1" si="634"/>
        <v>0</v>
      </c>
      <c r="AC314" s="48">
        <f t="shared" ca="1" si="634"/>
        <v>0</v>
      </c>
      <c r="AD314" s="48">
        <f t="shared" ca="1" si="634"/>
        <v>0</v>
      </c>
      <c r="AE314" s="48">
        <f t="shared" ca="1" si="634"/>
        <v>0</v>
      </c>
      <c r="AF314" s="48">
        <f t="shared" ca="1" si="634"/>
        <v>0</v>
      </c>
      <c r="AG314" s="48">
        <f t="shared" ca="1" si="634"/>
        <v>0</v>
      </c>
      <c r="AH314" s="48">
        <f t="shared" ca="1" si="634"/>
        <v>0</v>
      </c>
      <c r="AI314" s="48">
        <f t="shared" ca="1" si="634"/>
        <v>0</v>
      </c>
      <c r="AJ314" s="48">
        <f t="shared" ca="1" si="634"/>
        <v>0</v>
      </c>
      <c r="AK314" s="48">
        <f t="shared" ref="AK314:BD314" ca="1" si="635">MAX(0,AJ314-(IF(SamplesOrEstimateFlag = "Data", INDEX(Samples,RANDBETWEEN(1, TotalCount), 0), RANDBETWEEN(ThroughputLowEstimate,ThroughputHighEstimate))))</f>
        <v>0</v>
      </c>
      <c r="AL314" s="48">
        <f t="shared" ca="1" si="635"/>
        <v>0</v>
      </c>
      <c r="AM314" s="48">
        <f t="shared" ca="1" si="635"/>
        <v>0</v>
      </c>
      <c r="AN314" s="48">
        <f t="shared" ca="1" si="635"/>
        <v>0</v>
      </c>
      <c r="AO314" s="48">
        <f t="shared" ca="1" si="635"/>
        <v>0</v>
      </c>
      <c r="AP314" s="48">
        <f t="shared" ca="1" si="635"/>
        <v>0</v>
      </c>
      <c r="AQ314" s="48">
        <f t="shared" ca="1" si="635"/>
        <v>0</v>
      </c>
      <c r="AR314" s="48">
        <f t="shared" ca="1" si="635"/>
        <v>0</v>
      </c>
      <c r="AS314" s="48">
        <f t="shared" ca="1" si="635"/>
        <v>0</v>
      </c>
      <c r="AT314" s="48">
        <f t="shared" ca="1" si="635"/>
        <v>0</v>
      </c>
      <c r="AU314" s="48">
        <f t="shared" ca="1" si="635"/>
        <v>0</v>
      </c>
      <c r="AV314" s="48">
        <f t="shared" ca="1" si="635"/>
        <v>0</v>
      </c>
      <c r="AW314" s="48">
        <f t="shared" ca="1" si="635"/>
        <v>0</v>
      </c>
      <c r="AX314" s="48">
        <f t="shared" ca="1" si="635"/>
        <v>0</v>
      </c>
      <c r="AY314" s="48">
        <f t="shared" ca="1" si="635"/>
        <v>0</v>
      </c>
      <c r="AZ314" s="48">
        <f t="shared" ca="1" si="635"/>
        <v>0</v>
      </c>
      <c r="BA314" s="48">
        <f t="shared" ca="1" si="635"/>
        <v>0</v>
      </c>
      <c r="BB314" s="48">
        <f t="shared" ca="1" si="635"/>
        <v>0</v>
      </c>
      <c r="BC314" s="48">
        <f t="shared" ca="1" si="635"/>
        <v>0</v>
      </c>
      <c r="BD314" s="48">
        <f t="shared" ca="1" si="635"/>
        <v>0</v>
      </c>
    </row>
    <row r="315" spans="1:56" x14ac:dyDescent="0.25">
      <c r="A315">
        <v>313</v>
      </c>
      <c r="B315" s="69">
        <f t="shared" ca="1" si="525"/>
        <v>8</v>
      </c>
      <c r="C315" s="70">
        <f t="shared" ca="1" si="522"/>
        <v>42861</v>
      </c>
      <c r="D3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5" s="48">
        <f t="shared" ref="E315:AJ315" ca="1" si="636">MAX(0,D315-(IF(SamplesOrEstimateFlag = "Data", INDEX(Samples,RANDBETWEEN(1, TotalCount), 0), RANDBETWEEN(ThroughputLowEstimate,ThroughputHighEstimate))))</f>
        <v>13</v>
      </c>
      <c r="F315" s="48">
        <f t="shared" ca="1" si="636"/>
        <v>10</v>
      </c>
      <c r="G315" s="48">
        <f t="shared" ca="1" si="636"/>
        <v>7</v>
      </c>
      <c r="H315" s="48">
        <f t="shared" ca="1" si="636"/>
        <v>7</v>
      </c>
      <c r="I315" s="48">
        <f t="shared" ca="1" si="636"/>
        <v>4</v>
      </c>
      <c r="J315" s="48">
        <f t="shared" ca="1" si="636"/>
        <v>4</v>
      </c>
      <c r="K315" s="48">
        <f t="shared" ca="1" si="636"/>
        <v>2</v>
      </c>
      <c r="L315" s="48">
        <f t="shared" ca="1" si="636"/>
        <v>0</v>
      </c>
      <c r="M315" s="48">
        <f t="shared" ca="1" si="636"/>
        <v>0</v>
      </c>
      <c r="N315" s="48">
        <f t="shared" ca="1" si="636"/>
        <v>0</v>
      </c>
      <c r="O315" s="48">
        <f t="shared" ca="1" si="636"/>
        <v>0</v>
      </c>
      <c r="P315" s="48">
        <f t="shared" ca="1" si="636"/>
        <v>0</v>
      </c>
      <c r="Q315" s="48">
        <f t="shared" ca="1" si="636"/>
        <v>0</v>
      </c>
      <c r="R315" s="48">
        <f t="shared" ca="1" si="636"/>
        <v>0</v>
      </c>
      <c r="S315" s="48">
        <f t="shared" ca="1" si="636"/>
        <v>0</v>
      </c>
      <c r="T315" s="48">
        <f t="shared" ca="1" si="636"/>
        <v>0</v>
      </c>
      <c r="U315" s="48">
        <f t="shared" ca="1" si="636"/>
        <v>0</v>
      </c>
      <c r="V315" s="48">
        <f t="shared" ca="1" si="636"/>
        <v>0</v>
      </c>
      <c r="W315" s="48">
        <f t="shared" ca="1" si="636"/>
        <v>0</v>
      </c>
      <c r="X315" s="48">
        <f t="shared" ca="1" si="636"/>
        <v>0</v>
      </c>
      <c r="Y315" s="48">
        <f t="shared" ca="1" si="636"/>
        <v>0</v>
      </c>
      <c r="Z315" s="48">
        <f t="shared" ca="1" si="636"/>
        <v>0</v>
      </c>
      <c r="AA315" s="48">
        <f t="shared" ca="1" si="636"/>
        <v>0</v>
      </c>
      <c r="AB315" s="48">
        <f t="shared" ca="1" si="636"/>
        <v>0</v>
      </c>
      <c r="AC315" s="48">
        <f t="shared" ca="1" si="636"/>
        <v>0</v>
      </c>
      <c r="AD315" s="48">
        <f t="shared" ca="1" si="636"/>
        <v>0</v>
      </c>
      <c r="AE315" s="48">
        <f t="shared" ca="1" si="636"/>
        <v>0</v>
      </c>
      <c r="AF315" s="48">
        <f t="shared" ca="1" si="636"/>
        <v>0</v>
      </c>
      <c r="AG315" s="48">
        <f t="shared" ca="1" si="636"/>
        <v>0</v>
      </c>
      <c r="AH315" s="48">
        <f t="shared" ca="1" si="636"/>
        <v>0</v>
      </c>
      <c r="AI315" s="48">
        <f t="shared" ca="1" si="636"/>
        <v>0</v>
      </c>
      <c r="AJ315" s="48">
        <f t="shared" ca="1" si="636"/>
        <v>0</v>
      </c>
      <c r="AK315" s="48">
        <f t="shared" ref="AK315:BD315" ca="1" si="637">MAX(0,AJ315-(IF(SamplesOrEstimateFlag = "Data", INDEX(Samples,RANDBETWEEN(1, TotalCount), 0), RANDBETWEEN(ThroughputLowEstimate,ThroughputHighEstimate))))</f>
        <v>0</v>
      </c>
      <c r="AL315" s="48">
        <f t="shared" ca="1" si="637"/>
        <v>0</v>
      </c>
      <c r="AM315" s="48">
        <f t="shared" ca="1" si="637"/>
        <v>0</v>
      </c>
      <c r="AN315" s="48">
        <f t="shared" ca="1" si="637"/>
        <v>0</v>
      </c>
      <c r="AO315" s="48">
        <f t="shared" ca="1" si="637"/>
        <v>0</v>
      </c>
      <c r="AP315" s="48">
        <f t="shared" ca="1" si="637"/>
        <v>0</v>
      </c>
      <c r="AQ315" s="48">
        <f t="shared" ca="1" si="637"/>
        <v>0</v>
      </c>
      <c r="AR315" s="48">
        <f t="shared" ca="1" si="637"/>
        <v>0</v>
      </c>
      <c r="AS315" s="48">
        <f t="shared" ca="1" si="637"/>
        <v>0</v>
      </c>
      <c r="AT315" s="48">
        <f t="shared" ca="1" si="637"/>
        <v>0</v>
      </c>
      <c r="AU315" s="48">
        <f t="shared" ca="1" si="637"/>
        <v>0</v>
      </c>
      <c r="AV315" s="48">
        <f t="shared" ca="1" si="637"/>
        <v>0</v>
      </c>
      <c r="AW315" s="48">
        <f t="shared" ca="1" si="637"/>
        <v>0</v>
      </c>
      <c r="AX315" s="48">
        <f t="shared" ca="1" si="637"/>
        <v>0</v>
      </c>
      <c r="AY315" s="48">
        <f t="shared" ca="1" si="637"/>
        <v>0</v>
      </c>
      <c r="AZ315" s="48">
        <f t="shared" ca="1" si="637"/>
        <v>0</v>
      </c>
      <c r="BA315" s="48">
        <f t="shared" ca="1" si="637"/>
        <v>0</v>
      </c>
      <c r="BB315" s="48">
        <f t="shared" ca="1" si="637"/>
        <v>0</v>
      </c>
      <c r="BC315" s="48">
        <f t="shared" ca="1" si="637"/>
        <v>0</v>
      </c>
      <c r="BD315" s="48">
        <f t="shared" ca="1" si="637"/>
        <v>0</v>
      </c>
    </row>
    <row r="316" spans="1:56" x14ac:dyDescent="0.25">
      <c r="A316">
        <v>314</v>
      </c>
      <c r="B316" s="69">
        <f t="shared" ca="1" si="525"/>
        <v>9</v>
      </c>
      <c r="C316" s="70">
        <f t="shared" ca="1" si="522"/>
        <v>42868</v>
      </c>
      <c r="D3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6" s="48">
        <f t="shared" ref="E316:AJ316" ca="1" si="638">MAX(0,D316-(IF(SamplesOrEstimateFlag = "Data", INDEX(Samples,RANDBETWEEN(1, TotalCount), 0), RANDBETWEEN(ThroughputLowEstimate,ThroughputHighEstimate))))</f>
        <v>15</v>
      </c>
      <c r="F316" s="48">
        <f t="shared" ca="1" si="638"/>
        <v>12</v>
      </c>
      <c r="G316" s="48">
        <f t="shared" ca="1" si="638"/>
        <v>12</v>
      </c>
      <c r="H316" s="48">
        <f t="shared" ca="1" si="638"/>
        <v>10</v>
      </c>
      <c r="I316" s="48">
        <f t="shared" ca="1" si="638"/>
        <v>7</v>
      </c>
      <c r="J316" s="48">
        <f t="shared" ca="1" si="638"/>
        <v>5</v>
      </c>
      <c r="K316" s="48">
        <f t="shared" ca="1" si="638"/>
        <v>2</v>
      </c>
      <c r="L316" s="48">
        <f t="shared" ca="1" si="638"/>
        <v>2</v>
      </c>
      <c r="M316" s="48">
        <f t="shared" ca="1" si="638"/>
        <v>0</v>
      </c>
      <c r="N316" s="48">
        <f t="shared" ca="1" si="638"/>
        <v>0</v>
      </c>
      <c r="O316" s="48">
        <f t="shared" ca="1" si="638"/>
        <v>0</v>
      </c>
      <c r="P316" s="48">
        <f t="shared" ca="1" si="638"/>
        <v>0</v>
      </c>
      <c r="Q316" s="48">
        <f t="shared" ca="1" si="638"/>
        <v>0</v>
      </c>
      <c r="R316" s="48">
        <f t="shared" ca="1" si="638"/>
        <v>0</v>
      </c>
      <c r="S316" s="48">
        <f t="shared" ca="1" si="638"/>
        <v>0</v>
      </c>
      <c r="T316" s="48">
        <f t="shared" ca="1" si="638"/>
        <v>0</v>
      </c>
      <c r="U316" s="48">
        <f t="shared" ca="1" si="638"/>
        <v>0</v>
      </c>
      <c r="V316" s="48">
        <f t="shared" ca="1" si="638"/>
        <v>0</v>
      </c>
      <c r="W316" s="48">
        <f t="shared" ca="1" si="638"/>
        <v>0</v>
      </c>
      <c r="X316" s="48">
        <f t="shared" ca="1" si="638"/>
        <v>0</v>
      </c>
      <c r="Y316" s="48">
        <f t="shared" ca="1" si="638"/>
        <v>0</v>
      </c>
      <c r="Z316" s="48">
        <f t="shared" ca="1" si="638"/>
        <v>0</v>
      </c>
      <c r="AA316" s="48">
        <f t="shared" ca="1" si="638"/>
        <v>0</v>
      </c>
      <c r="AB316" s="48">
        <f t="shared" ca="1" si="638"/>
        <v>0</v>
      </c>
      <c r="AC316" s="48">
        <f t="shared" ca="1" si="638"/>
        <v>0</v>
      </c>
      <c r="AD316" s="48">
        <f t="shared" ca="1" si="638"/>
        <v>0</v>
      </c>
      <c r="AE316" s="48">
        <f t="shared" ca="1" si="638"/>
        <v>0</v>
      </c>
      <c r="AF316" s="48">
        <f t="shared" ca="1" si="638"/>
        <v>0</v>
      </c>
      <c r="AG316" s="48">
        <f t="shared" ca="1" si="638"/>
        <v>0</v>
      </c>
      <c r="AH316" s="48">
        <f t="shared" ca="1" si="638"/>
        <v>0</v>
      </c>
      <c r="AI316" s="48">
        <f t="shared" ca="1" si="638"/>
        <v>0</v>
      </c>
      <c r="AJ316" s="48">
        <f t="shared" ca="1" si="638"/>
        <v>0</v>
      </c>
      <c r="AK316" s="48">
        <f t="shared" ref="AK316:BD316" ca="1" si="639">MAX(0,AJ316-(IF(SamplesOrEstimateFlag = "Data", INDEX(Samples,RANDBETWEEN(1, TotalCount), 0), RANDBETWEEN(ThroughputLowEstimate,ThroughputHighEstimate))))</f>
        <v>0</v>
      </c>
      <c r="AL316" s="48">
        <f t="shared" ca="1" si="639"/>
        <v>0</v>
      </c>
      <c r="AM316" s="48">
        <f t="shared" ca="1" si="639"/>
        <v>0</v>
      </c>
      <c r="AN316" s="48">
        <f t="shared" ca="1" si="639"/>
        <v>0</v>
      </c>
      <c r="AO316" s="48">
        <f t="shared" ca="1" si="639"/>
        <v>0</v>
      </c>
      <c r="AP316" s="48">
        <f t="shared" ca="1" si="639"/>
        <v>0</v>
      </c>
      <c r="AQ316" s="48">
        <f t="shared" ca="1" si="639"/>
        <v>0</v>
      </c>
      <c r="AR316" s="48">
        <f t="shared" ca="1" si="639"/>
        <v>0</v>
      </c>
      <c r="AS316" s="48">
        <f t="shared" ca="1" si="639"/>
        <v>0</v>
      </c>
      <c r="AT316" s="48">
        <f t="shared" ca="1" si="639"/>
        <v>0</v>
      </c>
      <c r="AU316" s="48">
        <f t="shared" ca="1" si="639"/>
        <v>0</v>
      </c>
      <c r="AV316" s="48">
        <f t="shared" ca="1" si="639"/>
        <v>0</v>
      </c>
      <c r="AW316" s="48">
        <f t="shared" ca="1" si="639"/>
        <v>0</v>
      </c>
      <c r="AX316" s="48">
        <f t="shared" ca="1" si="639"/>
        <v>0</v>
      </c>
      <c r="AY316" s="48">
        <f t="shared" ca="1" si="639"/>
        <v>0</v>
      </c>
      <c r="AZ316" s="48">
        <f t="shared" ca="1" si="639"/>
        <v>0</v>
      </c>
      <c r="BA316" s="48">
        <f t="shared" ca="1" si="639"/>
        <v>0</v>
      </c>
      <c r="BB316" s="48">
        <f t="shared" ca="1" si="639"/>
        <v>0</v>
      </c>
      <c r="BC316" s="48">
        <f t="shared" ca="1" si="639"/>
        <v>0</v>
      </c>
      <c r="BD316" s="48">
        <f t="shared" ca="1" si="639"/>
        <v>0</v>
      </c>
    </row>
    <row r="317" spans="1:56" x14ac:dyDescent="0.25">
      <c r="A317">
        <v>315</v>
      </c>
      <c r="B317" s="69">
        <f t="shared" ca="1" si="525"/>
        <v>7</v>
      </c>
      <c r="C317" s="70">
        <f t="shared" ca="1" si="522"/>
        <v>42854</v>
      </c>
      <c r="D3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17" s="48">
        <f t="shared" ref="E317:AJ317" ca="1" si="640">MAX(0,D317-(IF(SamplesOrEstimateFlag = "Data", INDEX(Samples,RANDBETWEEN(1, TotalCount), 0), RANDBETWEEN(ThroughputLowEstimate,ThroughputHighEstimate))))</f>
        <v>13</v>
      </c>
      <c r="F317" s="48">
        <f t="shared" ca="1" si="640"/>
        <v>11</v>
      </c>
      <c r="G317" s="48">
        <f t="shared" ca="1" si="640"/>
        <v>11</v>
      </c>
      <c r="H317" s="48">
        <f t="shared" ca="1" si="640"/>
        <v>8</v>
      </c>
      <c r="I317" s="48">
        <f t="shared" ca="1" si="640"/>
        <v>5</v>
      </c>
      <c r="J317" s="48">
        <f t="shared" ca="1" si="640"/>
        <v>2</v>
      </c>
      <c r="K317" s="48">
        <f t="shared" ca="1" si="640"/>
        <v>0</v>
      </c>
      <c r="L317" s="48">
        <f t="shared" ca="1" si="640"/>
        <v>0</v>
      </c>
      <c r="M317" s="48">
        <f t="shared" ca="1" si="640"/>
        <v>0</v>
      </c>
      <c r="N317" s="48">
        <f t="shared" ca="1" si="640"/>
        <v>0</v>
      </c>
      <c r="O317" s="48">
        <f t="shared" ca="1" si="640"/>
        <v>0</v>
      </c>
      <c r="P317" s="48">
        <f t="shared" ca="1" si="640"/>
        <v>0</v>
      </c>
      <c r="Q317" s="48">
        <f t="shared" ca="1" si="640"/>
        <v>0</v>
      </c>
      <c r="R317" s="48">
        <f t="shared" ca="1" si="640"/>
        <v>0</v>
      </c>
      <c r="S317" s="48">
        <f t="shared" ca="1" si="640"/>
        <v>0</v>
      </c>
      <c r="T317" s="48">
        <f t="shared" ca="1" si="640"/>
        <v>0</v>
      </c>
      <c r="U317" s="48">
        <f t="shared" ca="1" si="640"/>
        <v>0</v>
      </c>
      <c r="V317" s="48">
        <f t="shared" ca="1" si="640"/>
        <v>0</v>
      </c>
      <c r="W317" s="48">
        <f t="shared" ca="1" si="640"/>
        <v>0</v>
      </c>
      <c r="X317" s="48">
        <f t="shared" ca="1" si="640"/>
        <v>0</v>
      </c>
      <c r="Y317" s="48">
        <f t="shared" ca="1" si="640"/>
        <v>0</v>
      </c>
      <c r="Z317" s="48">
        <f t="shared" ca="1" si="640"/>
        <v>0</v>
      </c>
      <c r="AA317" s="48">
        <f t="shared" ca="1" si="640"/>
        <v>0</v>
      </c>
      <c r="AB317" s="48">
        <f t="shared" ca="1" si="640"/>
        <v>0</v>
      </c>
      <c r="AC317" s="48">
        <f t="shared" ca="1" si="640"/>
        <v>0</v>
      </c>
      <c r="AD317" s="48">
        <f t="shared" ca="1" si="640"/>
        <v>0</v>
      </c>
      <c r="AE317" s="48">
        <f t="shared" ca="1" si="640"/>
        <v>0</v>
      </c>
      <c r="AF317" s="48">
        <f t="shared" ca="1" si="640"/>
        <v>0</v>
      </c>
      <c r="AG317" s="48">
        <f t="shared" ca="1" si="640"/>
        <v>0</v>
      </c>
      <c r="AH317" s="48">
        <f t="shared" ca="1" si="640"/>
        <v>0</v>
      </c>
      <c r="AI317" s="48">
        <f t="shared" ca="1" si="640"/>
        <v>0</v>
      </c>
      <c r="AJ317" s="48">
        <f t="shared" ca="1" si="640"/>
        <v>0</v>
      </c>
      <c r="AK317" s="48">
        <f t="shared" ref="AK317:BD317" ca="1" si="641">MAX(0,AJ317-(IF(SamplesOrEstimateFlag = "Data", INDEX(Samples,RANDBETWEEN(1, TotalCount), 0), RANDBETWEEN(ThroughputLowEstimate,ThroughputHighEstimate))))</f>
        <v>0</v>
      </c>
      <c r="AL317" s="48">
        <f t="shared" ca="1" si="641"/>
        <v>0</v>
      </c>
      <c r="AM317" s="48">
        <f t="shared" ca="1" si="641"/>
        <v>0</v>
      </c>
      <c r="AN317" s="48">
        <f t="shared" ca="1" si="641"/>
        <v>0</v>
      </c>
      <c r="AO317" s="48">
        <f t="shared" ca="1" si="641"/>
        <v>0</v>
      </c>
      <c r="AP317" s="48">
        <f t="shared" ca="1" si="641"/>
        <v>0</v>
      </c>
      <c r="AQ317" s="48">
        <f t="shared" ca="1" si="641"/>
        <v>0</v>
      </c>
      <c r="AR317" s="48">
        <f t="shared" ca="1" si="641"/>
        <v>0</v>
      </c>
      <c r="AS317" s="48">
        <f t="shared" ca="1" si="641"/>
        <v>0</v>
      </c>
      <c r="AT317" s="48">
        <f t="shared" ca="1" si="641"/>
        <v>0</v>
      </c>
      <c r="AU317" s="48">
        <f t="shared" ca="1" si="641"/>
        <v>0</v>
      </c>
      <c r="AV317" s="48">
        <f t="shared" ca="1" si="641"/>
        <v>0</v>
      </c>
      <c r="AW317" s="48">
        <f t="shared" ca="1" si="641"/>
        <v>0</v>
      </c>
      <c r="AX317" s="48">
        <f t="shared" ca="1" si="641"/>
        <v>0</v>
      </c>
      <c r="AY317" s="48">
        <f t="shared" ca="1" si="641"/>
        <v>0</v>
      </c>
      <c r="AZ317" s="48">
        <f t="shared" ca="1" si="641"/>
        <v>0</v>
      </c>
      <c r="BA317" s="48">
        <f t="shared" ca="1" si="641"/>
        <v>0</v>
      </c>
      <c r="BB317" s="48">
        <f t="shared" ca="1" si="641"/>
        <v>0</v>
      </c>
      <c r="BC317" s="48">
        <f t="shared" ca="1" si="641"/>
        <v>0</v>
      </c>
      <c r="BD317" s="48">
        <f t="shared" ca="1" si="641"/>
        <v>0</v>
      </c>
    </row>
    <row r="318" spans="1:56" x14ac:dyDescent="0.25">
      <c r="A318">
        <v>316</v>
      </c>
      <c r="B318" s="69">
        <f t="shared" ca="1" si="525"/>
        <v>5</v>
      </c>
      <c r="C318" s="70">
        <f t="shared" ca="1" si="522"/>
        <v>42840</v>
      </c>
      <c r="D3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18" s="48">
        <f t="shared" ref="E318:AJ318" ca="1" si="642">MAX(0,D318-(IF(SamplesOrEstimateFlag = "Data", INDEX(Samples,RANDBETWEEN(1, TotalCount), 0), RANDBETWEEN(ThroughputLowEstimate,ThroughputHighEstimate))))</f>
        <v>9</v>
      </c>
      <c r="F318" s="48">
        <f t="shared" ca="1" si="642"/>
        <v>6</v>
      </c>
      <c r="G318" s="48">
        <f t="shared" ca="1" si="642"/>
        <v>3</v>
      </c>
      <c r="H318" s="48">
        <f t="shared" ca="1" si="642"/>
        <v>1</v>
      </c>
      <c r="I318" s="48">
        <f t="shared" ca="1" si="642"/>
        <v>0</v>
      </c>
      <c r="J318" s="48">
        <f t="shared" ca="1" si="642"/>
        <v>0</v>
      </c>
      <c r="K318" s="48">
        <f t="shared" ca="1" si="642"/>
        <v>0</v>
      </c>
      <c r="L318" s="48">
        <f t="shared" ca="1" si="642"/>
        <v>0</v>
      </c>
      <c r="M318" s="48">
        <f t="shared" ca="1" si="642"/>
        <v>0</v>
      </c>
      <c r="N318" s="48">
        <f t="shared" ca="1" si="642"/>
        <v>0</v>
      </c>
      <c r="O318" s="48">
        <f t="shared" ca="1" si="642"/>
        <v>0</v>
      </c>
      <c r="P318" s="48">
        <f t="shared" ca="1" si="642"/>
        <v>0</v>
      </c>
      <c r="Q318" s="48">
        <f t="shared" ca="1" si="642"/>
        <v>0</v>
      </c>
      <c r="R318" s="48">
        <f t="shared" ca="1" si="642"/>
        <v>0</v>
      </c>
      <c r="S318" s="48">
        <f t="shared" ca="1" si="642"/>
        <v>0</v>
      </c>
      <c r="T318" s="48">
        <f t="shared" ca="1" si="642"/>
        <v>0</v>
      </c>
      <c r="U318" s="48">
        <f t="shared" ca="1" si="642"/>
        <v>0</v>
      </c>
      <c r="V318" s="48">
        <f t="shared" ca="1" si="642"/>
        <v>0</v>
      </c>
      <c r="W318" s="48">
        <f t="shared" ca="1" si="642"/>
        <v>0</v>
      </c>
      <c r="X318" s="48">
        <f t="shared" ca="1" si="642"/>
        <v>0</v>
      </c>
      <c r="Y318" s="48">
        <f t="shared" ca="1" si="642"/>
        <v>0</v>
      </c>
      <c r="Z318" s="48">
        <f t="shared" ca="1" si="642"/>
        <v>0</v>
      </c>
      <c r="AA318" s="48">
        <f t="shared" ca="1" si="642"/>
        <v>0</v>
      </c>
      <c r="AB318" s="48">
        <f t="shared" ca="1" si="642"/>
        <v>0</v>
      </c>
      <c r="AC318" s="48">
        <f t="shared" ca="1" si="642"/>
        <v>0</v>
      </c>
      <c r="AD318" s="48">
        <f t="shared" ca="1" si="642"/>
        <v>0</v>
      </c>
      <c r="AE318" s="48">
        <f t="shared" ca="1" si="642"/>
        <v>0</v>
      </c>
      <c r="AF318" s="48">
        <f t="shared" ca="1" si="642"/>
        <v>0</v>
      </c>
      <c r="AG318" s="48">
        <f t="shared" ca="1" si="642"/>
        <v>0</v>
      </c>
      <c r="AH318" s="48">
        <f t="shared" ca="1" si="642"/>
        <v>0</v>
      </c>
      <c r="AI318" s="48">
        <f t="shared" ca="1" si="642"/>
        <v>0</v>
      </c>
      <c r="AJ318" s="48">
        <f t="shared" ca="1" si="642"/>
        <v>0</v>
      </c>
      <c r="AK318" s="48">
        <f t="shared" ref="AK318:BD318" ca="1" si="643">MAX(0,AJ318-(IF(SamplesOrEstimateFlag = "Data", INDEX(Samples,RANDBETWEEN(1, TotalCount), 0), RANDBETWEEN(ThroughputLowEstimate,ThroughputHighEstimate))))</f>
        <v>0</v>
      </c>
      <c r="AL318" s="48">
        <f t="shared" ca="1" si="643"/>
        <v>0</v>
      </c>
      <c r="AM318" s="48">
        <f t="shared" ca="1" si="643"/>
        <v>0</v>
      </c>
      <c r="AN318" s="48">
        <f t="shared" ca="1" si="643"/>
        <v>0</v>
      </c>
      <c r="AO318" s="48">
        <f t="shared" ca="1" si="643"/>
        <v>0</v>
      </c>
      <c r="AP318" s="48">
        <f t="shared" ca="1" si="643"/>
        <v>0</v>
      </c>
      <c r="AQ318" s="48">
        <f t="shared" ca="1" si="643"/>
        <v>0</v>
      </c>
      <c r="AR318" s="48">
        <f t="shared" ca="1" si="643"/>
        <v>0</v>
      </c>
      <c r="AS318" s="48">
        <f t="shared" ca="1" si="643"/>
        <v>0</v>
      </c>
      <c r="AT318" s="48">
        <f t="shared" ca="1" si="643"/>
        <v>0</v>
      </c>
      <c r="AU318" s="48">
        <f t="shared" ca="1" si="643"/>
        <v>0</v>
      </c>
      <c r="AV318" s="48">
        <f t="shared" ca="1" si="643"/>
        <v>0</v>
      </c>
      <c r="AW318" s="48">
        <f t="shared" ca="1" si="643"/>
        <v>0</v>
      </c>
      <c r="AX318" s="48">
        <f t="shared" ca="1" si="643"/>
        <v>0</v>
      </c>
      <c r="AY318" s="48">
        <f t="shared" ca="1" si="643"/>
        <v>0</v>
      </c>
      <c r="AZ318" s="48">
        <f t="shared" ca="1" si="643"/>
        <v>0</v>
      </c>
      <c r="BA318" s="48">
        <f t="shared" ca="1" si="643"/>
        <v>0</v>
      </c>
      <c r="BB318" s="48">
        <f t="shared" ca="1" si="643"/>
        <v>0</v>
      </c>
      <c r="BC318" s="48">
        <f t="shared" ca="1" si="643"/>
        <v>0</v>
      </c>
      <c r="BD318" s="48">
        <f t="shared" ca="1" si="643"/>
        <v>0</v>
      </c>
    </row>
    <row r="319" spans="1:56" x14ac:dyDescent="0.25">
      <c r="A319">
        <v>317</v>
      </c>
      <c r="B319" s="69">
        <f t="shared" ca="1" si="525"/>
        <v>8</v>
      </c>
      <c r="C319" s="70">
        <f t="shared" ca="1" si="522"/>
        <v>42861</v>
      </c>
      <c r="D3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9" s="48">
        <f t="shared" ref="E319:AJ319" ca="1" si="644">MAX(0,D319-(IF(SamplesOrEstimateFlag = "Data", INDEX(Samples,RANDBETWEEN(1, TotalCount), 0), RANDBETWEEN(ThroughputLowEstimate,ThroughputHighEstimate))))</f>
        <v>15</v>
      </c>
      <c r="F319" s="48">
        <f t="shared" ca="1" si="644"/>
        <v>12</v>
      </c>
      <c r="G319" s="48">
        <f t="shared" ca="1" si="644"/>
        <v>9</v>
      </c>
      <c r="H319" s="48">
        <f t="shared" ca="1" si="644"/>
        <v>9</v>
      </c>
      <c r="I319" s="48">
        <f t="shared" ca="1" si="644"/>
        <v>7</v>
      </c>
      <c r="J319" s="48">
        <f t="shared" ca="1" si="644"/>
        <v>4</v>
      </c>
      <c r="K319" s="48">
        <f t="shared" ca="1" si="644"/>
        <v>1</v>
      </c>
      <c r="L319" s="48">
        <f t="shared" ca="1" si="644"/>
        <v>0</v>
      </c>
      <c r="M319" s="48">
        <f t="shared" ca="1" si="644"/>
        <v>0</v>
      </c>
      <c r="N319" s="48">
        <f t="shared" ca="1" si="644"/>
        <v>0</v>
      </c>
      <c r="O319" s="48">
        <f t="shared" ca="1" si="644"/>
        <v>0</v>
      </c>
      <c r="P319" s="48">
        <f t="shared" ca="1" si="644"/>
        <v>0</v>
      </c>
      <c r="Q319" s="48">
        <f t="shared" ca="1" si="644"/>
        <v>0</v>
      </c>
      <c r="R319" s="48">
        <f t="shared" ca="1" si="644"/>
        <v>0</v>
      </c>
      <c r="S319" s="48">
        <f t="shared" ca="1" si="644"/>
        <v>0</v>
      </c>
      <c r="T319" s="48">
        <f t="shared" ca="1" si="644"/>
        <v>0</v>
      </c>
      <c r="U319" s="48">
        <f t="shared" ca="1" si="644"/>
        <v>0</v>
      </c>
      <c r="V319" s="48">
        <f t="shared" ca="1" si="644"/>
        <v>0</v>
      </c>
      <c r="W319" s="48">
        <f t="shared" ca="1" si="644"/>
        <v>0</v>
      </c>
      <c r="X319" s="48">
        <f t="shared" ca="1" si="644"/>
        <v>0</v>
      </c>
      <c r="Y319" s="48">
        <f t="shared" ca="1" si="644"/>
        <v>0</v>
      </c>
      <c r="Z319" s="48">
        <f t="shared" ca="1" si="644"/>
        <v>0</v>
      </c>
      <c r="AA319" s="48">
        <f t="shared" ca="1" si="644"/>
        <v>0</v>
      </c>
      <c r="AB319" s="48">
        <f t="shared" ca="1" si="644"/>
        <v>0</v>
      </c>
      <c r="AC319" s="48">
        <f t="shared" ca="1" si="644"/>
        <v>0</v>
      </c>
      <c r="AD319" s="48">
        <f t="shared" ca="1" si="644"/>
        <v>0</v>
      </c>
      <c r="AE319" s="48">
        <f t="shared" ca="1" si="644"/>
        <v>0</v>
      </c>
      <c r="AF319" s="48">
        <f t="shared" ca="1" si="644"/>
        <v>0</v>
      </c>
      <c r="AG319" s="48">
        <f t="shared" ca="1" si="644"/>
        <v>0</v>
      </c>
      <c r="AH319" s="48">
        <f t="shared" ca="1" si="644"/>
        <v>0</v>
      </c>
      <c r="AI319" s="48">
        <f t="shared" ca="1" si="644"/>
        <v>0</v>
      </c>
      <c r="AJ319" s="48">
        <f t="shared" ca="1" si="644"/>
        <v>0</v>
      </c>
      <c r="AK319" s="48">
        <f t="shared" ref="AK319:BD319" ca="1" si="645">MAX(0,AJ319-(IF(SamplesOrEstimateFlag = "Data", INDEX(Samples,RANDBETWEEN(1, TotalCount), 0), RANDBETWEEN(ThroughputLowEstimate,ThroughputHighEstimate))))</f>
        <v>0</v>
      </c>
      <c r="AL319" s="48">
        <f t="shared" ca="1" si="645"/>
        <v>0</v>
      </c>
      <c r="AM319" s="48">
        <f t="shared" ca="1" si="645"/>
        <v>0</v>
      </c>
      <c r="AN319" s="48">
        <f t="shared" ca="1" si="645"/>
        <v>0</v>
      </c>
      <c r="AO319" s="48">
        <f t="shared" ca="1" si="645"/>
        <v>0</v>
      </c>
      <c r="AP319" s="48">
        <f t="shared" ca="1" si="645"/>
        <v>0</v>
      </c>
      <c r="AQ319" s="48">
        <f t="shared" ca="1" si="645"/>
        <v>0</v>
      </c>
      <c r="AR319" s="48">
        <f t="shared" ca="1" si="645"/>
        <v>0</v>
      </c>
      <c r="AS319" s="48">
        <f t="shared" ca="1" si="645"/>
        <v>0</v>
      </c>
      <c r="AT319" s="48">
        <f t="shared" ca="1" si="645"/>
        <v>0</v>
      </c>
      <c r="AU319" s="48">
        <f t="shared" ca="1" si="645"/>
        <v>0</v>
      </c>
      <c r="AV319" s="48">
        <f t="shared" ca="1" si="645"/>
        <v>0</v>
      </c>
      <c r="AW319" s="48">
        <f t="shared" ca="1" si="645"/>
        <v>0</v>
      </c>
      <c r="AX319" s="48">
        <f t="shared" ca="1" si="645"/>
        <v>0</v>
      </c>
      <c r="AY319" s="48">
        <f t="shared" ca="1" si="645"/>
        <v>0</v>
      </c>
      <c r="AZ319" s="48">
        <f t="shared" ca="1" si="645"/>
        <v>0</v>
      </c>
      <c r="BA319" s="48">
        <f t="shared" ca="1" si="645"/>
        <v>0</v>
      </c>
      <c r="BB319" s="48">
        <f t="shared" ca="1" si="645"/>
        <v>0</v>
      </c>
      <c r="BC319" s="48">
        <f t="shared" ca="1" si="645"/>
        <v>0</v>
      </c>
      <c r="BD319" s="48">
        <f t="shared" ca="1" si="645"/>
        <v>0</v>
      </c>
    </row>
    <row r="320" spans="1:56" x14ac:dyDescent="0.25">
      <c r="A320">
        <v>318</v>
      </c>
      <c r="B320" s="69">
        <f t="shared" ca="1" si="525"/>
        <v>11</v>
      </c>
      <c r="C320" s="70">
        <f t="shared" ca="1" si="522"/>
        <v>42882</v>
      </c>
      <c r="D3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0" s="48">
        <f t="shared" ref="E320:AJ320" ca="1" si="646">MAX(0,D320-(IF(SamplesOrEstimateFlag = "Data", INDEX(Samples,RANDBETWEEN(1, TotalCount), 0), RANDBETWEEN(ThroughputLowEstimate,ThroughputHighEstimate))))</f>
        <v>13</v>
      </c>
      <c r="F320" s="48">
        <f t="shared" ca="1" si="646"/>
        <v>11</v>
      </c>
      <c r="G320" s="48">
        <f t="shared" ca="1" si="646"/>
        <v>11</v>
      </c>
      <c r="H320" s="48">
        <f t="shared" ca="1" si="646"/>
        <v>8</v>
      </c>
      <c r="I320" s="48">
        <f t="shared" ca="1" si="646"/>
        <v>6</v>
      </c>
      <c r="J320" s="48">
        <f t="shared" ca="1" si="646"/>
        <v>6</v>
      </c>
      <c r="K320" s="48">
        <f t="shared" ca="1" si="646"/>
        <v>6</v>
      </c>
      <c r="L320" s="48">
        <f t="shared" ca="1" si="646"/>
        <v>4</v>
      </c>
      <c r="M320" s="48">
        <f t="shared" ca="1" si="646"/>
        <v>1</v>
      </c>
      <c r="N320" s="48">
        <f t="shared" ca="1" si="646"/>
        <v>1</v>
      </c>
      <c r="O320" s="48">
        <f t="shared" ca="1" si="646"/>
        <v>0</v>
      </c>
      <c r="P320" s="48">
        <f t="shared" ca="1" si="646"/>
        <v>0</v>
      </c>
      <c r="Q320" s="48">
        <f t="shared" ca="1" si="646"/>
        <v>0</v>
      </c>
      <c r="R320" s="48">
        <f t="shared" ca="1" si="646"/>
        <v>0</v>
      </c>
      <c r="S320" s="48">
        <f t="shared" ca="1" si="646"/>
        <v>0</v>
      </c>
      <c r="T320" s="48">
        <f t="shared" ca="1" si="646"/>
        <v>0</v>
      </c>
      <c r="U320" s="48">
        <f t="shared" ca="1" si="646"/>
        <v>0</v>
      </c>
      <c r="V320" s="48">
        <f t="shared" ca="1" si="646"/>
        <v>0</v>
      </c>
      <c r="W320" s="48">
        <f t="shared" ca="1" si="646"/>
        <v>0</v>
      </c>
      <c r="X320" s="48">
        <f t="shared" ca="1" si="646"/>
        <v>0</v>
      </c>
      <c r="Y320" s="48">
        <f t="shared" ca="1" si="646"/>
        <v>0</v>
      </c>
      <c r="Z320" s="48">
        <f t="shared" ca="1" si="646"/>
        <v>0</v>
      </c>
      <c r="AA320" s="48">
        <f t="shared" ca="1" si="646"/>
        <v>0</v>
      </c>
      <c r="AB320" s="48">
        <f t="shared" ca="1" si="646"/>
        <v>0</v>
      </c>
      <c r="AC320" s="48">
        <f t="shared" ca="1" si="646"/>
        <v>0</v>
      </c>
      <c r="AD320" s="48">
        <f t="shared" ca="1" si="646"/>
        <v>0</v>
      </c>
      <c r="AE320" s="48">
        <f t="shared" ca="1" si="646"/>
        <v>0</v>
      </c>
      <c r="AF320" s="48">
        <f t="shared" ca="1" si="646"/>
        <v>0</v>
      </c>
      <c r="AG320" s="48">
        <f t="shared" ca="1" si="646"/>
        <v>0</v>
      </c>
      <c r="AH320" s="48">
        <f t="shared" ca="1" si="646"/>
        <v>0</v>
      </c>
      <c r="AI320" s="48">
        <f t="shared" ca="1" si="646"/>
        <v>0</v>
      </c>
      <c r="AJ320" s="48">
        <f t="shared" ca="1" si="646"/>
        <v>0</v>
      </c>
      <c r="AK320" s="48">
        <f t="shared" ref="AK320:BD320" ca="1" si="647">MAX(0,AJ320-(IF(SamplesOrEstimateFlag = "Data", INDEX(Samples,RANDBETWEEN(1, TotalCount), 0), RANDBETWEEN(ThroughputLowEstimate,ThroughputHighEstimate))))</f>
        <v>0</v>
      </c>
      <c r="AL320" s="48">
        <f t="shared" ca="1" si="647"/>
        <v>0</v>
      </c>
      <c r="AM320" s="48">
        <f t="shared" ca="1" si="647"/>
        <v>0</v>
      </c>
      <c r="AN320" s="48">
        <f t="shared" ca="1" si="647"/>
        <v>0</v>
      </c>
      <c r="AO320" s="48">
        <f t="shared" ca="1" si="647"/>
        <v>0</v>
      </c>
      <c r="AP320" s="48">
        <f t="shared" ca="1" si="647"/>
        <v>0</v>
      </c>
      <c r="AQ320" s="48">
        <f t="shared" ca="1" si="647"/>
        <v>0</v>
      </c>
      <c r="AR320" s="48">
        <f t="shared" ca="1" si="647"/>
        <v>0</v>
      </c>
      <c r="AS320" s="48">
        <f t="shared" ca="1" si="647"/>
        <v>0</v>
      </c>
      <c r="AT320" s="48">
        <f t="shared" ca="1" si="647"/>
        <v>0</v>
      </c>
      <c r="AU320" s="48">
        <f t="shared" ca="1" si="647"/>
        <v>0</v>
      </c>
      <c r="AV320" s="48">
        <f t="shared" ca="1" si="647"/>
        <v>0</v>
      </c>
      <c r="AW320" s="48">
        <f t="shared" ca="1" si="647"/>
        <v>0</v>
      </c>
      <c r="AX320" s="48">
        <f t="shared" ca="1" si="647"/>
        <v>0</v>
      </c>
      <c r="AY320" s="48">
        <f t="shared" ca="1" si="647"/>
        <v>0</v>
      </c>
      <c r="AZ320" s="48">
        <f t="shared" ca="1" si="647"/>
        <v>0</v>
      </c>
      <c r="BA320" s="48">
        <f t="shared" ca="1" si="647"/>
        <v>0</v>
      </c>
      <c r="BB320" s="48">
        <f t="shared" ca="1" si="647"/>
        <v>0</v>
      </c>
      <c r="BC320" s="48">
        <f t="shared" ca="1" si="647"/>
        <v>0</v>
      </c>
      <c r="BD320" s="48">
        <f t="shared" ca="1" si="647"/>
        <v>0</v>
      </c>
    </row>
    <row r="321" spans="1:56" x14ac:dyDescent="0.25">
      <c r="A321">
        <v>319</v>
      </c>
      <c r="B321" s="69">
        <f t="shared" ca="1" si="525"/>
        <v>5</v>
      </c>
      <c r="C321" s="70">
        <f t="shared" ca="1" si="522"/>
        <v>42840</v>
      </c>
      <c r="D3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21" s="48">
        <f t="shared" ref="E321:AJ321" ca="1" si="648">MAX(0,D321-(IF(SamplesOrEstimateFlag = "Data", INDEX(Samples,RANDBETWEEN(1, TotalCount), 0), RANDBETWEEN(ThroughputLowEstimate,ThroughputHighEstimate))))</f>
        <v>9</v>
      </c>
      <c r="F321" s="48">
        <f t="shared" ca="1" si="648"/>
        <v>7</v>
      </c>
      <c r="G321" s="48">
        <f t="shared" ca="1" si="648"/>
        <v>4</v>
      </c>
      <c r="H321" s="48">
        <f t="shared" ca="1" si="648"/>
        <v>1</v>
      </c>
      <c r="I321" s="48">
        <f t="shared" ca="1" si="648"/>
        <v>0</v>
      </c>
      <c r="J321" s="48">
        <f t="shared" ca="1" si="648"/>
        <v>0</v>
      </c>
      <c r="K321" s="48">
        <f t="shared" ca="1" si="648"/>
        <v>0</v>
      </c>
      <c r="L321" s="48">
        <f t="shared" ca="1" si="648"/>
        <v>0</v>
      </c>
      <c r="M321" s="48">
        <f t="shared" ca="1" si="648"/>
        <v>0</v>
      </c>
      <c r="N321" s="48">
        <f t="shared" ca="1" si="648"/>
        <v>0</v>
      </c>
      <c r="O321" s="48">
        <f t="shared" ca="1" si="648"/>
        <v>0</v>
      </c>
      <c r="P321" s="48">
        <f t="shared" ca="1" si="648"/>
        <v>0</v>
      </c>
      <c r="Q321" s="48">
        <f t="shared" ca="1" si="648"/>
        <v>0</v>
      </c>
      <c r="R321" s="48">
        <f t="shared" ca="1" si="648"/>
        <v>0</v>
      </c>
      <c r="S321" s="48">
        <f t="shared" ca="1" si="648"/>
        <v>0</v>
      </c>
      <c r="T321" s="48">
        <f t="shared" ca="1" si="648"/>
        <v>0</v>
      </c>
      <c r="U321" s="48">
        <f t="shared" ca="1" si="648"/>
        <v>0</v>
      </c>
      <c r="V321" s="48">
        <f t="shared" ca="1" si="648"/>
        <v>0</v>
      </c>
      <c r="W321" s="48">
        <f t="shared" ca="1" si="648"/>
        <v>0</v>
      </c>
      <c r="X321" s="48">
        <f t="shared" ca="1" si="648"/>
        <v>0</v>
      </c>
      <c r="Y321" s="48">
        <f t="shared" ca="1" si="648"/>
        <v>0</v>
      </c>
      <c r="Z321" s="48">
        <f t="shared" ca="1" si="648"/>
        <v>0</v>
      </c>
      <c r="AA321" s="48">
        <f t="shared" ca="1" si="648"/>
        <v>0</v>
      </c>
      <c r="AB321" s="48">
        <f t="shared" ca="1" si="648"/>
        <v>0</v>
      </c>
      <c r="AC321" s="48">
        <f t="shared" ca="1" si="648"/>
        <v>0</v>
      </c>
      <c r="AD321" s="48">
        <f t="shared" ca="1" si="648"/>
        <v>0</v>
      </c>
      <c r="AE321" s="48">
        <f t="shared" ca="1" si="648"/>
        <v>0</v>
      </c>
      <c r="AF321" s="48">
        <f t="shared" ca="1" si="648"/>
        <v>0</v>
      </c>
      <c r="AG321" s="48">
        <f t="shared" ca="1" si="648"/>
        <v>0</v>
      </c>
      <c r="AH321" s="48">
        <f t="shared" ca="1" si="648"/>
        <v>0</v>
      </c>
      <c r="AI321" s="48">
        <f t="shared" ca="1" si="648"/>
        <v>0</v>
      </c>
      <c r="AJ321" s="48">
        <f t="shared" ca="1" si="648"/>
        <v>0</v>
      </c>
      <c r="AK321" s="48">
        <f t="shared" ref="AK321:BD321" ca="1" si="649">MAX(0,AJ321-(IF(SamplesOrEstimateFlag = "Data", INDEX(Samples,RANDBETWEEN(1, TotalCount), 0), RANDBETWEEN(ThroughputLowEstimate,ThroughputHighEstimate))))</f>
        <v>0</v>
      </c>
      <c r="AL321" s="48">
        <f t="shared" ca="1" si="649"/>
        <v>0</v>
      </c>
      <c r="AM321" s="48">
        <f t="shared" ca="1" si="649"/>
        <v>0</v>
      </c>
      <c r="AN321" s="48">
        <f t="shared" ca="1" si="649"/>
        <v>0</v>
      </c>
      <c r="AO321" s="48">
        <f t="shared" ca="1" si="649"/>
        <v>0</v>
      </c>
      <c r="AP321" s="48">
        <f t="shared" ca="1" si="649"/>
        <v>0</v>
      </c>
      <c r="AQ321" s="48">
        <f t="shared" ca="1" si="649"/>
        <v>0</v>
      </c>
      <c r="AR321" s="48">
        <f t="shared" ca="1" si="649"/>
        <v>0</v>
      </c>
      <c r="AS321" s="48">
        <f t="shared" ca="1" si="649"/>
        <v>0</v>
      </c>
      <c r="AT321" s="48">
        <f t="shared" ca="1" si="649"/>
        <v>0</v>
      </c>
      <c r="AU321" s="48">
        <f t="shared" ca="1" si="649"/>
        <v>0</v>
      </c>
      <c r="AV321" s="48">
        <f t="shared" ca="1" si="649"/>
        <v>0</v>
      </c>
      <c r="AW321" s="48">
        <f t="shared" ca="1" si="649"/>
        <v>0</v>
      </c>
      <c r="AX321" s="48">
        <f t="shared" ca="1" si="649"/>
        <v>0</v>
      </c>
      <c r="AY321" s="48">
        <f t="shared" ca="1" si="649"/>
        <v>0</v>
      </c>
      <c r="AZ321" s="48">
        <f t="shared" ca="1" si="649"/>
        <v>0</v>
      </c>
      <c r="BA321" s="48">
        <f t="shared" ca="1" si="649"/>
        <v>0</v>
      </c>
      <c r="BB321" s="48">
        <f t="shared" ca="1" si="649"/>
        <v>0</v>
      </c>
      <c r="BC321" s="48">
        <f t="shared" ca="1" si="649"/>
        <v>0</v>
      </c>
      <c r="BD321" s="48">
        <f t="shared" ca="1" si="649"/>
        <v>0</v>
      </c>
    </row>
    <row r="322" spans="1:56" x14ac:dyDescent="0.25">
      <c r="A322">
        <v>320</v>
      </c>
      <c r="B322" s="69">
        <f t="shared" ca="1" si="525"/>
        <v>7</v>
      </c>
      <c r="C322" s="70">
        <f t="shared" ca="1" si="522"/>
        <v>42854</v>
      </c>
      <c r="D3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22" s="48">
        <f t="shared" ref="E322:AJ322" ca="1" si="650">MAX(0,D322-(IF(SamplesOrEstimateFlag = "Data", INDEX(Samples,RANDBETWEEN(1, TotalCount), 0), RANDBETWEEN(ThroughputLowEstimate,ThroughputHighEstimate))))</f>
        <v>8</v>
      </c>
      <c r="F322" s="48">
        <f t="shared" ca="1" si="650"/>
        <v>8</v>
      </c>
      <c r="G322" s="48">
        <f t="shared" ca="1" si="650"/>
        <v>5</v>
      </c>
      <c r="H322" s="48">
        <f t="shared" ca="1" si="650"/>
        <v>5</v>
      </c>
      <c r="I322" s="48">
        <f t="shared" ca="1" si="650"/>
        <v>2</v>
      </c>
      <c r="J322" s="48">
        <f t="shared" ca="1" si="650"/>
        <v>2</v>
      </c>
      <c r="K322" s="48">
        <f t="shared" ca="1" si="650"/>
        <v>0</v>
      </c>
      <c r="L322" s="48">
        <f t="shared" ca="1" si="650"/>
        <v>0</v>
      </c>
      <c r="M322" s="48">
        <f t="shared" ca="1" si="650"/>
        <v>0</v>
      </c>
      <c r="N322" s="48">
        <f t="shared" ca="1" si="650"/>
        <v>0</v>
      </c>
      <c r="O322" s="48">
        <f t="shared" ca="1" si="650"/>
        <v>0</v>
      </c>
      <c r="P322" s="48">
        <f t="shared" ca="1" si="650"/>
        <v>0</v>
      </c>
      <c r="Q322" s="48">
        <f t="shared" ca="1" si="650"/>
        <v>0</v>
      </c>
      <c r="R322" s="48">
        <f t="shared" ca="1" si="650"/>
        <v>0</v>
      </c>
      <c r="S322" s="48">
        <f t="shared" ca="1" si="650"/>
        <v>0</v>
      </c>
      <c r="T322" s="48">
        <f t="shared" ca="1" si="650"/>
        <v>0</v>
      </c>
      <c r="U322" s="48">
        <f t="shared" ca="1" si="650"/>
        <v>0</v>
      </c>
      <c r="V322" s="48">
        <f t="shared" ca="1" si="650"/>
        <v>0</v>
      </c>
      <c r="W322" s="48">
        <f t="shared" ca="1" si="650"/>
        <v>0</v>
      </c>
      <c r="X322" s="48">
        <f t="shared" ca="1" si="650"/>
        <v>0</v>
      </c>
      <c r="Y322" s="48">
        <f t="shared" ca="1" si="650"/>
        <v>0</v>
      </c>
      <c r="Z322" s="48">
        <f t="shared" ca="1" si="650"/>
        <v>0</v>
      </c>
      <c r="AA322" s="48">
        <f t="shared" ca="1" si="650"/>
        <v>0</v>
      </c>
      <c r="AB322" s="48">
        <f t="shared" ca="1" si="650"/>
        <v>0</v>
      </c>
      <c r="AC322" s="48">
        <f t="shared" ca="1" si="650"/>
        <v>0</v>
      </c>
      <c r="AD322" s="48">
        <f t="shared" ca="1" si="650"/>
        <v>0</v>
      </c>
      <c r="AE322" s="48">
        <f t="shared" ca="1" si="650"/>
        <v>0</v>
      </c>
      <c r="AF322" s="48">
        <f t="shared" ca="1" si="650"/>
        <v>0</v>
      </c>
      <c r="AG322" s="48">
        <f t="shared" ca="1" si="650"/>
        <v>0</v>
      </c>
      <c r="AH322" s="48">
        <f t="shared" ca="1" si="650"/>
        <v>0</v>
      </c>
      <c r="AI322" s="48">
        <f t="shared" ca="1" si="650"/>
        <v>0</v>
      </c>
      <c r="AJ322" s="48">
        <f t="shared" ca="1" si="650"/>
        <v>0</v>
      </c>
      <c r="AK322" s="48">
        <f t="shared" ref="AK322:BD322" ca="1" si="651">MAX(0,AJ322-(IF(SamplesOrEstimateFlag = "Data", INDEX(Samples,RANDBETWEEN(1, TotalCount), 0), RANDBETWEEN(ThroughputLowEstimate,ThroughputHighEstimate))))</f>
        <v>0</v>
      </c>
      <c r="AL322" s="48">
        <f t="shared" ca="1" si="651"/>
        <v>0</v>
      </c>
      <c r="AM322" s="48">
        <f t="shared" ca="1" si="651"/>
        <v>0</v>
      </c>
      <c r="AN322" s="48">
        <f t="shared" ca="1" si="651"/>
        <v>0</v>
      </c>
      <c r="AO322" s="48">
        <f t="shared" ca="1" si="651"/>
        <v>0</v>
      </c>
      <c r="AP322" s="48">
        <f t="shared" ca="1" si="651"/>
        <v>0</v>
      </c>
      <c r="AQ322" s="48">
        <f t="shared" ca="1" si="651"/>
        <v>0</v>
      </c>
      <c r="AR322" s="48">
        <f t="shared" ca="1" si="651"/>
        <v>0</v>
      </c>
      <c r="AS322" s="48">
        <f t="shared" ca="1" si="651"/>
        <v>0</v>
      </c>
      <c r="AT322" s="48">
        <f t="shared" ca="1" si="651"/>
        <v>0</v>
      </c>
      <c r="AU322" s="48">
        <f t="shared" ca="1" si="651"/>
        <v>0</v>
      </c>
      <c r="AV322" s="48">
        <f t="shared" ca="1" si="651"/>
        <v>0</v>
      </c>
      <c r="AW322" s="48">
        <f t="shared" ca="1" si="651"/>
        <v>0</v>
      </c>
      <c r="AX322" s="48">
        <f t="shared" ca="1" si="651"/>
        <v>0</v>
      </c>
      <c r="AY322" s="48">
        <f t="shared" ca="1" si="651"/>
        <v>0</v>
      </c>
      <c r="AZ322" s="48">
        <f t="shared" ca="1" si="651"/>
        <v>0</v>
      </c>
      <c r="BA322" s="48">
        <f t="shared" ca="1" si="651"/>
        <v>0</v>
      </c>
      <c r="BB322" s="48">
        <f t="shared" ca="1" si="651"/>
        <v>0</v>
      </c>
      <c r="BC322" s="48">
        <f t="shared" ca="1" si="651"/>
        <v>0</v>
      </c>
      <c r="BD322" s="48">
        <f t="shared" ca="1" si="651"/>
        <v>0</v>
      </c>
    </row>
    <row r="323" spans="1:56" x14ac:dyDescent="0.25">
      <c r="A323">
        <v>321</v>
      </c>
      <c r="B323" s="69">
        <f t="shared" ca="1" si="525"/>
        <v>9</v>
      </c>
      <c r="C323" s="70">
        <f t="shared" ref="C323:C386" ca="1" si="652">INDEX(D$2:BD$2,1,B323+1)</f>
        <v>42868</v>
      </c>
      <c r="D3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3" s="48">
        <f t="shared" ref="E323:AJ323" ca="1" si="653">MAX(0,D323-(IF(SamplesOrEstimateFlag = "Data", INDEX(Samples,RANDBETWEEN(1, TotalCount), 0), RANDBETWEEN(ThroughputLowEstimate,ThroughputHighEstimate))))</f>
        <v>13</v>
      </c>
      <c r="F323" s="48">
        <f t="shared" ca="1" si="653"/>
        <v>10</v>
      </c>
      <c r="G323" s="48">
        <f t="shared" ca="1" si="653"/>
        <v>10</v>
      </c>
      <c r="H323" s="48">
        <f t="shared" ca="1" si="653"/>
        <v>7</v>
      </c>
      <c r="I323" s="48">
        <f t="shared" ca="1" si="653"/>
        <v>4</v>
      </c>
      <c r="J323" s="48">
        <f t="shared" ca="1" si="653"/>
        <v>4</v>
      </c>
      <c r="K323" s="48">
        <f t="shared" ca="1" si="653"/>
        <v>4</v>
      </c>
      <c r="L323" s="48">
        <f t="shared" ca="1" si="653"/>
        <v>1</v>
      </c>
      <c r="M323" s="48">
        <f t="shared" ca="1" si="653"/>
        <v>0</v>
      </c>
      <c r="N323" s="48">
        <f t="shared" ca="1" si="653"/>
        <v>0</v>
      </c>
      <c r="O323" s="48">
        <f t="shared" ca="1" si="653"/>
        <v>0</v>
      </c>
      <c r="P323" s="48">
        <f t="shared" ca="1" si="653"/>
        <v>0</v>
      </c>
      <c r="Q323" s="48">
        <f t="shared" ca="1" si="653"/>
        <v>0</v>
      </c>
      <c r="R323" s="48">
        <f t="shared" ca="1" si="653"/>
        <v>0</v>
      </c>
      <c r="S323" s="48">
        <f t="shared" ca="1" si="653"/>
        <v>0</v>
      </c>
      <c r="T323" s="48">
        <f t="shared" ca="1" si="653"/>
        <v>0</v>
      </c>
      <c r="U323" s="48">
        <f t="shared" ca="1" si="653"/>
        <v>0</v>
      </c>
      <c r="V323" s="48">
        <f t="shared" ca="1" si="653"/>
        <v>0</v>
      </c>
      <c r="W323" s="48">
        <f t="shared" ca="1" si="653"/>
        <v>0</v>
      </c>
      <c r="X323" s="48">
        <f t="shared" ca="1" si="653"/>
        <v>0</v>
      </c>
      <c r="Y323" s="48">
        <f t="shared" ca="1" si="653"/>
        <v>0</v>
      </c>
      <c r="Z323" s="48">
        <f t="shared" ca="1" si="653"/>
        <v>0</v>
      </c>
      <c r="AA323" s="48">
        <f t="shared" ca="1" si="653"/>
        <v>0</v>
      </c>
      <c r="AB323" s="48">
        <f t="shared" ca="1" si="653"/>
        <v>0</v>
      </c>
      <c r="AC323" s="48">
        <f t="shared" ca="1" si="653"/>
        <v>0</v>
      </c>
      <c r="AD323" s="48">
        <f t="shared" ca="1" si="653"/>
        <v>0</v>
      </c>
      <c r="AE323" s="48">
        <f t="shared" ca="1" si="653"/>
        <v>0</v>
      </c>
      <c r="AF323" s="48">
        <f t="shared" ca="1" si="653"/>
        <v>0</v>
      </c>
      <c r="AG323" s="48">
        <f t="shared" ca="1" si="653"/>
        <v>0</v>
      </c>
      <c r="AH323" s="48">
        <f t="shared" ca="1" si="653"/>
        <v>0</v>
      </c>
      <c r="AI323" s="48">
        <f t="shared" ca="1" si="653"/>
        <v>0</v>
      </c>
      <c r="AJ323" s="48">
        <f t="shared" ca="1" si="653"/>
        <v>0</v>
      </c>
      <c r="AK323" s="48">
        <f t="shared" ref="AK323:BD323" ca="1" si="654">MAX(0,AJ323-(IF(SamplesOrEstimateFlag = "Data", INDEX(Samples,RANDBETWEEN(1, TotalCount), 0), RANDBETWEEN(ThroughputLowEstimate,ThroughputHighEstimate))))</f>
        <v>0</v>
      </c>
      <c r="AL323" s="48">
        <f t="shared" ca="1" si="654"/>
        <v>0</v>
      </c>
      <c r="AM323" s="48">
        <f t="shared" ca="1" si="654"/>
        <v>0</v>
      </c>
      <c r="AN323" s="48">
        <f t="shared" ca="1" si="654"/>
        <v>0</v>
      </c>
      <c r="AO323" s="48">
        <f t="shared" ca="1" si="654"/>
        <v>0</v>
      </c>
      <c r="AP323" s="48">
        <f t="shared" ca="1" si="654"/>
        <v>0</v>
      </c>
      <c r="AQ323" s="48">
        <f t="shared" ca="1" si="654"/>
        <v>0</v>
      </c>
      <c r="AR323" s="48">
        <f t="shared" ca="1" si="654"/>
        <v>0</v>
      </c>
      <c r="AS323" s="48">
        <f t="shared" ca="1" si="654"/>
        <v>0</v>
      </c>
      <c r="AT323" s="48">
        <f t="shared" ca="1" si="654"/>
        <v>0</v>
      </c>
      <c r="AU323" s="48">
        <f t="shared" ca="1" si="654"/>
        <v>0</v>
      </c>
      <c r="AV323" s="48">
        <f t="shared" ca="1" si="654"/>
        <v>0</v>
      </c>
      <c r="AW323" s="48">
        <f t="shared" ca="1" si="654"/>
        <v>0</v>
      </c>
      <c r="AX323" s="48">
        <f t="shared" ca="1" si="654"/>
        <v>0</v>
      </c>
      <c r="AY323" s="48">
        <f t="shared" ca="1" si="654"/>
        <v>0</v>
      </c>
      <c r="AZ323" s="48">
        <f t="shared" ca="1" si="654"/>
        <v>0</v>
      </c>
      <c r="BA323" s="48">
        <f t="shared" ca="1" si="654"/>
        <v>0</v>
      </c>
      <c r="BB323" s="48">
        <f t="shared" ca="1" si="654"/>
        <v>0</v>
      </c>
      <c r="BC323" s="48">
        <f t="shared" ca="1" si="654"/>
        <v>0</v>
      </c>
      <c r="BD323" s="48">
        <f t="shared" ca="1" si="654"/>
        <v>0</v>
      </c>
    </row>
    <row r="324" spans="1:56" x14ac:dyDescent="0.25">
      <c r="A324">
        <v>322</v>
      </c>
      <c r="B324" s="69">
        <f t="shared" ref="B324:B387" ca="1" si="655">MATCH(0,D324:BD324,0)-1</f>
        <v>7</v>
      </c>
      <c r="C324" s="70">
        <f t="shared" ca="1" si="652"/>
        <v>42854</v>
      </c>
      <c r="D3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4" s="48">
        <f t="shared" ref="E324:AJ324" ca="1" si="656">MAX(0,D324-(IF(SamplesOrEstimateFlag = "Data", INDEX(Samples,RANDBETWEEN(1, TotalCount), 0), RANDBETWEEN(ThroughputLowEstimate,ThroughputHighEstimate))))</f>
        <v>11</v>
      </c>
      <c r="F324" s="48">
        <f t="shared" ca="1" si="656"/>
        <v>8</v>
      </c>
      <c r="G324" s="48">
        <f t="shared" ca="1" si="656"/>
        <v>8</v>
      </c>
      <c r="H324" s="48">
        <f t="shared" ca="1" si="656"/>
        <v>5</v>
      </c>
      <c r="I324" s="48">
        <f t="shared" ca="1" si="656"/>
        <v>3</v>
      </c>
      <c r="J324" s="48">
        <f t="shared" ca="1" si="656"/>
        <v>3</v>
      </c>
      <c r="K324" s="48">
        <f t="shared" ca="1" si="656"/>
        <v>0</v>
      </c>
      <c r="L324" s="48">
        <f t="shared" ca="1" si="656"/>
        <v>0</v>
      </c>
      <c r="M324" s="48">
        <f t="shared" ca="1" si="656"/>
        <v>0</v>
      </c>
      <c r="N324" s="48">
        <f t="shared" ca="1" si="656"/>
        <v>0</v>
      </c>
      <c r="O324" s="48">
        <f t="shared" ca="1" si="656"/>
        <v>0</v>
      </c>
      <c r="P324" s="48">
        <f t="shared" ca="1" si="656"/>
        <v>0</v>
      </c>
      <c r="Q324" s="48">
        <f t="shared" ca="1" si="656"/>
        <v>0</v>
      </c>
      <c r="R324" s="48">
        <f t="shared" ca="1" si="656"/>
        <v>0</v>
      </c>
      <c r="S324" s="48">
        <f t="shared" ca="1" si="656"/>
        <v>0</v>
      </c>
      <c r="T324" s="48">
        <f t="shared" ca="1" si="656"/>
        <v>0</v>
      </c>
      <c r="U324" s="48">
        <f t="shared" ca="1" si="656"/>
        <v>0</v>
      </c>
      <c r="V324" s="48">
        <f t="shared" ca="1" si="656"/>
        <v>0</v>
      </c>
      <c r="W324" s="48">
        <f t="shared" ca="1" si="656"/>
        <v>0</v>
      </c>
      <c r="X324" s="48">
        <f t="shared" ca="1" si="656"/>
        <v>0</v>
      </c>
      <c r="Y324" s="48">
        <f t="shared" ca="1" si="656"/>
        <v>0</v>
      </c>
      <c r="Z324" s="48">
        <f t="shared" ca="1" si="656"/>
        <v>0</v>
      </c>
      <c r="AA324" s="48">
        <f t="shared" ca="1" si="656"/>
        <v>0</v>
      </c>
      <c r="AB324" s="48">
        <f t="shared" ca="1" si="656"/>
        <v>0</v>
      </c>
      <c r="AC324" s="48">
        <f t="shared" ca="1" si="656"/>
        <v>0</v>
      </c>
      <c r="AD324" s="48">
        <f t="shared" ca="1" si="656"/>
        <v>0</v>
      </c>
      <c r="AE324" s="48">
        <f t="shared" ca="1" si="656"/>
        <v>0</v>
      </c>
      <c r="AF324" s="48">
        <f t="shared" ca="1" si="656"/>
        <v>0</v>
      </c>
      <c r="AG324" s="48">
        <f t="shared" ca="1" si="656"/>
        <v>0</v>
      </c>
      <c r="AH324" s="48">
        <f t="shared" ca="1" si="656"/>
        <v>0</v>
      </c>
      <c r="AI324" s="48">
        <f t="shared" ca="1" si="656"/>
        <v>0</v>
      </c>
      <c r="AJ324" s="48">
        <f t="shared" ca="1" si="656"/>
        <v>0</v>
      </c>
      <c r="AK324" s="48">
        <f t="shared" ref="AK324:BD324" ca="1" si="657">MAX(0,AJ324-(IF(SamplesOrEstimateFlag = "Data", INDEX(Samples,RANDBETWEEN(1, TotalCount), 0), RANDBETWEEN(ThroughputLowEstimate,ThroughputHighEstimate))))</f>
        <v>0</v>
      </c>
      <c r="AL324" s="48">
        <f t="shared" ca="1" si="657"/>
        <v>0</v>
      </c>
      <c r="AM324" s="48">
        <f t="shared" ca="1" si="657"/>
        <v>0</v>
      </c>
      <c r="AN324" s="48">
        <f t="shared" ca="1" si="657"/>
        <v>0</v>
      </c>
      <c r="AO324" s="48">
        <f t="shared" ca="1" si="657"/>
        <v>0</v>
      </c>
      <c r="AP324" s="48">
        <f t="shared" ca="1" si="657"/>
        <v>0</v>
      </c>
      <c r="AQ324" s="48">
        <f t="shared" ca="1" si="657"/>
        <v>0</v>
      </c>
      <c r="AR324" s="48">
        <f t="shared" ca="1" si="657"/>
        <v>0</v>
      </c>
      <c r="AS324" s="48">
        <f t="shared" ca="1" si="657"/>
        <v>0</v>
      </c>
      <c r="AT324" s="48">
        <f t="shared" ca="1" si="657"/>
        <v>0</v>
      </c>
      <c r="AU324" s="48">
        <f t="shared" ca="1" si="657"/>
        <v>0</v>
      </c>
      <c r="AV324" s="48">
        <f t="shared" ca="1" si="657"/>
        <v>0</v>
      </c>
      <c r="AW324" s="48">
        <f t="shared" ca="1" si="657"/>
        <v>0</v>
      </c>
      <c r="AX324" s="48">
        <f t="shared" ca="1" si="657"/>
        <v>0</v>
      </c>
      <c r="AY324" s="48">
        <f t="shared" ca="1" si="657"/>
        <v>0</v>
      </c>
      <c r="AZ324" s="48">
        <f t="shared" ca="1" si="657"/>
        <v>0</v>
      </c>
      <c r="BA324" s="48">
        <f t="shared" ca="1" si="657"/>
        <v>0</v>
      </c>
      <c r="BB324" s="48">
        <f t="shared" ca="1" si="657"/>
        <v>0</v>
      </c>
      <c r="BC324" s="48">
        <f t="shared" ca="1" si="657"/>
        <v>0</v>
      </c>
      <c r="BD324" s="48">
        <f t="shared" ca="1" si="657"/>
        <v>0</v>
      </c>
    </row>
    <row r="325" spans="1:56" x14ac:dyDescent="0.25">
      <c r="A325">
        <v>323</v>
      </c>
      <c r="B325" s="69">
        <f t="shared" ca="1" si="655"/>
        <v>4</v>
      </c>
      <c r="C325" s="70">
        <f t="shared" ca="1" si="652"/>
        <v>42833</v>
      </c>
      <c r="D3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5" s="48">
        <f t="shared" ref="E325:AJ325" ca="1" si="658">MAX(0,D325-(IF(SamplesOrEstimateFlag = "Data", INDEX(Samples,RANDBETWEEN(1, TotalCount), 0), RANDBETWEEN(ThroughputLowEstimate,ThroughputHighEstimate))))</f>
        <v>7</v>
      </c>
      <c r="F325" s="48">
        <f t="shared" ca="1" si="658"/>
        <v>5</v>
      </c>
      <c r="G325" s="48">
        <f t="shared" ca="1" si="658"/>
        <v>3</v>
      </c>
      <c r="H325" s="48">
        <f t="shared" ca="1" si="658"/>
        <v>0</v>
      </c>
      <c r="I325" s="48">
        <f t="shared" ca="1" si="658"/>
        <v>0</v>
      </c>
      <c r="J325" s="48">
        <f t="shared" ca="1" si="658"/>
        <v>0</v>
      </c>
      <c r="K325" s="48">
        <f t="shared" ca="1" si="658"/>
        <v>0</v>
      </c>
      <c r="L325" s="48">
        <f t="shared" ca="1" si="658"/>
        <v>0</v>
      </c>
      <c r="M325" s="48">
        <f t="shared" ca="1" si="658"/>
        <v>0</v>
      </c>
      <c r="N325" s="48">
        <f t="shared" ca="1" si="658"/>
        <v>0</v>
      </c>
      <c r="O325" s="48">
        <f t="shared" ca="1" si="658"/>
        <v>0</v>
      </c>
      <c r="P325" s="48">
        <f t="shared" ca="1" si="658"/>
        <v>0</v>
      </c>
      <c r="Q325" s="48">
        <f t="shared" ca="1" si="658"/>
        <v>0</v>
      </c>
      <c r="R325" s="48">
        <f t="shared" ca="1" si="658"/>
        <v>0</v>
      </c>
      <c r="S325" s="48">
        <f t="shared" ca="1" si="658"/>
        <v>0</v>
      </c>
      <c r="T325" s="48">
        <f t="shared" ca="1" si="658"/>
        <v>0</v>
      </c>
      <c r="U325" s="48">
        <f t="shared" ca="1" si="658"/>
        <v>0</v>
      </c>
      <c r="V325" s="48">
        <f t="shared" ca="1" si="658"/>
        <v>0</v>
      </c>
      <c r="W325" s="48">
        <f t="shared" ca="1" si="658"/>
        <v>0</v>
      </c>
      <c r="X325" s="48">
        <f t="shared" ca="1" si="658"/>
        <v>0</v>
      </c>
      <c r="Y325" s="48">
        <f t="shared" ca="1" si="658"/>
        <v>0</v>
      </c>
      <c r="Z325" s="48">
        <f t="shared" ca="1" si="658"/>
        <v>0</v>
      </c>
      <c r="AA325" s="48">
        <f t="shared" ca="1" si="658"/>
        <v>0</v>
      </c>
      <c r="AB325" s="48">
        <f t="shared" ca="1" si="658"/>
        <v>0</v>
      </c>
      <c r="AC325" s="48">
        <f t="shared" ca="1" si="658"/>
        <v>0</v>
      </c>
      <c r="AD325" s="48">
        <f t="shared" ca="1" si="658"/>
        <v>0</v>
      </c>
      <c r="AE325" s="48">
        <f t="shared" ca="1" si="658"/>
        <v>0</v>
      </c>
      <c r="AF325" s="48">
        <f t="shared" ca="1" si="658"/>
        <v>0</v>
      </c>
      <c r="AG325" s="48">
        <f t="shared" ca="1" si="658"/>
        <v>0</v>
      </c>
      <c r="AH325" s="48">
        <f t="shared" ca="1" si="658"/>
        <v>0</v>
      </c>
      <c r="AI325" s="48">
        <f t="shared" ca="1" si="658"/>
        <v>0</v>
      </c>
      <c r="AJ325" s="48">
        <f t="shared" ca="1" si="658"/>
        <v>0</v>
      </c>
      <c r="AK325" s="48">
        <f t="shared" ref="AK325:BD325" ca="1" si="659">MAX(0,AJ325-(IF(SamplesOrEstimateFlag = "Data", INDEX(Samples,RANDBETWEEN(1, TotalCount), 0), RANDBETWEEN(ThroughputLowEstimate,ThroughputHighEstimate))))</f>
        <v>0</v>
      </c>
      <c r="AL325" s="48">
        <f t="shared" ca="1" si="659"/>
        <v>0</v>
      </c>
      <c r="AM325" s="48">
        <f t="shared" ca="1" si="659"/>
        <v>0</v>
      </c>
      <c r="AN325" s="48">
        <f t="shared" ca="1" si="659"/>
        <v>0</v>
      </c>
      <c r="AO325" s="48">
        <f t="shared" ca="1" si="659"/>
        <v>0</v>
      </c>
      <c r="AP325" s="48">
        <f t="shared" ca="1" si="659"/>
        <v>0</v>
      </c>
      <c r="AQ325" s="48">
        <f t="shared" ca="1" si="659"/>
        <v>0</v>
      </c>
      <c r="AR325" s="48">
        <f t="shared" ca="1" si="659"/>
        <v>0</v>
      </c>
      <c r="AS325" s="48">
        <f t="shared" ca="1" si="659"/>
        <v>0</v>
      </c>
      <c r="AT325" s="48">
        <f t="shared" ca="1" si="659"/>
        <v>0</v>
      </c>
      <c r="AU325" s="48">
        <f t="shared" ca="1" si="659"/>
        <v>0</v>
      </c>
      <c r="AV325" s="48">
        <f t="shared" ca="1" si="659"/>
        <v>0</v>
      </c>
      <c r="AW325" s="48">
        <f t="shared" ca="1" si="659"/>
        <v>0</v>
      </c>
      <c r="AX325" s="48">
        <f t="shared" ca="1" si="659"/>
        <v>0</v>
      </c>
      <c r="AY325" s="48">
        <f t="shared" ca="1" si="659"/>
        <v>0</v>
      </c>
      <c r="AZ325" s="48">
        <f t="shared" ca="1" si="659"/>
        <v>0</v>
      </c>
      <c r="BA325" s="48">
        <f t="shared" ca="1" si="659"/>
        <v>0</v>
      </c>
      <c r="BB325" s="48">
        <f t="shared" ca="1" si="659"/>
        <v>0</v>
      </c>
      <c r="BC325" s="48">
        <f t="shared" ca="1" si="659"/>
        <v>0</v>
      </c>
      <c r="BD325" s="48">
        <f t="shared" ca="1" si="659"/>
        <v>0</v>
      </c>
    </row>
    <row r="326" spans="1:56" x14ac:dyDescent="0.25">
      <c r="A326">
        <v>324</v>
      </c>
      <c r="B326" s="69">
        <f t="shared" ca="1" si="655"/>
        <v>5</v>
      </c>
      <c r="C326" s="70">
        <f t="shared" ca="1" si="652"/>
        <v>42840</v>
      </c>
      <c r="D3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6" s="48">
        <f t="shared" ref="E326:AJ326" ca="1" si="660">MAX(0,D326-(IF(SamplesOrEstimateFlag = "Data", INDEX(Samples,RANDBETWEEN(1, TotalCount), 0), RANDBETWEEN(ThroughputLowEstimate,ThroughputHighEstimate))))</f>
        <v>6</v>
      </c>
      <c r="F326" s="48">
        <f t="shared" ca="1" si="660"/>
        <v>6</v>
      </c>
      <c r="G326" s="48">
        <f t="shared" ca="1" si="660"/>
        <v>3</v>
      </c>
      <c r="H326" s="48">
        <f t="shared" ca="1" si="660"/>
        <v>1</v>
      </c>
      <c r="I326" s="48">
        <f t="shared" ca="1" si="660"/>
        <v>0</v>
      </c>
      <c r="J326" s="48">
        <f t="shared" ca="1" si="660"/>
        <v>0</v>
      </c>
      <c r="K326" s="48">
        <f t="shared" ca="1" si="660"/>
        <v>0</v>
      </c>
      <c r="L326" s="48">
        <f t="shared" ca="1" si="660"/>
        <v>0</v>
      </c>
      <c r="M326" s="48">
        <f t="shared" ca="1" si="660"/>
        <v>0</v>
      </c>
      <c r="N326" s="48">
        <f t="shared" ca="1" si="660"/>
        <v>0</v>
      </c>
      <c r="O326" s="48">
        <f t="shared" ca="1" si="660"/>
        <v>0</v>
      </c>
      <c r="P326" s="48">
        <f t="shared" ca="1" si="660"/>
        <v>0</v>
      </c>
      <c r="Q326" s="48">
        <f t="shared" ca="1" si="660"/>
        <v>0</v>
      </c>
      <c r="R326" s="48">
        <f t="shared" ca="1" si="660"/>
        <v>0</v>
      </c>
      <c r="S326" s="48">
        <f t="shared" ca="1" si="660"/>
        <v>0</v>
      </c>
      <c r="T326" s="48">
        <f t="shared" ca="1" si="660"/>
        <v>0</v>
      </c>
      <c r="U326" s="48">
        <f t="shared" ca="1" si="660"/>
        <v>0</v>
      </c>
      <c r="V326" s="48">
        <f t="shared" ca="1" si="660"/>
        <v>0</v>
      </c>
      <c r="W326" s="48">
        <f t="shared" ca="1" si="660"/>
        <v>0</v>
      </c>
      <c r="X326" s="48">
        <f t="shared" ca="1" si="660"/>
        <v>0</v>
      </c>
      <c r="Y326" s="48">
        <f t="shared" ca="1" si="660"/>
        <v>0</v>
      </c>
      <c r="Z326" s="48">
        <f t="shared" ca="1" si="660"/>
        <v>0</v>
      </c>
      <c r="AA326" s="48">
        <f t="shared" ca="1" si="660"/>
        <v>0</v>
      </c>
      <c r="AB326" s="48">
        <f t="shared" ca="1" si="660"/>
        <v>0</v>
      </c>
      <c r="AC326" s="48">
        <f t="shared" ca="1" si="660"/>
        <v>0</v>
      </c>
      <c r="AD326" s="48">
        <f t="shared" ca="1" si="660"/>
        <v>0</v>
      </c>
      <c r="AE326" s="48">
        <f t="shared" ca="1" si="660"/>
        <v>0</v>
      </c>
      <c r="AF326" s="48">
        <f t="shared" ca="1" si="660"/>
        <v>0</v>
      </c>
      <c r="AG326" s="48">
        <f t="shared" ca="1" si="660"/>
        <v>0</v>
      </c>
      <c r="AH326" s="48">
        <f t="shared" ca="1" si="660"/>
        <v>0</v>
      </c>
      <c r="AI326" s="48">
        <f t="shared" ca="1" si="660"/>
        <v>0</v>
      </c>
      <c r="AJ326" s="48">
        <f t="shared" ca="1" si="660"/>
        <v>0</v>
      </c>
      <c r="AK326" s="48">
        <f t="shared" ref="AK326:BD326" ca="1" si="661">MAX(0,AJ326-(IF(SamplesOrEstimateFlag = "Data", INDEX(Samples,RANDBETWEEN(1, TotalCount), 0), RANDBETWEEN(ThroughputLowEstimate,ThroughputHighEstimate))))</f>
        <v>0</v>
      </c>
      <c r="AL326" s="48">
        <f t="shared" ca="1" si="661"/>
        <v>0</v>
      </c>
      <c r="AM326" s="48">
        <f t="shared" ca="1" si="661"/>
        <v>0</v>
      </c>
      <c r="AN326" s="48">
        <f t="shared" ca="1" si="661"/>
        <v>0</v>
      </c>
      <c r="AO326" s="48">
        <f t="shared" ca="1" si="661"/>
        <v>0</v>
      </c>
      <c r="AP326" s="48">
        <f t="shared" ca="1" si="661"/>
        <v>0</v>
      </c>
      <c r="AQ326" s="48">
        <f t="shared" ca="1" si="661"/>
        <v>0</v>
      </c>
      <c r="AR326" s="48">
        <f t="shared" ca="1" si="661"/>
        <v>0</v>
      </c>
      <c r="AS326" s="48">
        <f t="shared" ca="1" si="661"/>
        <v>0</v>
      </c>
      <c r="AT326" s="48">
        <f t="shared" ca="1" si="661"/>
        <v>0</v>
      </c>
      <c r="AU326" s="48">
        <f t="shared" ca="1" si="661"/>
        <v>0</v>
      </c>
      <c r="AV326" s="48">
        <f t="shared" ca="1" si="661"/>
        <v>0</v>
      </c>
      <c r="AW326" s="48">
        <f t="shared" ca="1" si="661"/>
        <v>0</v>
      </c>
      <c r="AX326" s="48">
        <f t="shared" ca="1" si="661"/>
        <v>0</v>
      </c>
      <c r="AY326" s="48">
        <f t="shared" ca="1" si="661"/>
        <v>0</v>
      </c>
      <c r="AZ326" s="48">
        <f t="shared" ca="1" si="661"/>
        <v>0</v>
      </c>
      <c r="BA326" s="48">
        <f t="shared" ca="1" si="661"/>
        <v>0</v>
      </c>
      <c r="BB326" s="48">
        <f t="shared" ca="1" si="661"/>
        <v>0</v>
      </c>
      <c r="BC326" s="48">
        <f t="shared" ca="1" si="661"/>
        <v>0</v>
      </c>
      <c r="BD326" s="48">
        <f t="shared" ca="1" si="661"/>
        <v>0</v>
      </c>
    </row>
    <row r="327" spans="1:56" x14ac:dyDescent="0.25">
      <c r="A327">
        <v>325</v>
      </c>
      <c r="B327" s="69">
        <f t="shared" ca="1" si="655"/>
        <v>5</v>
      </c>
      <c r="C327" s="70">
        <f t="shared" ca="1" si="652"/>
        <v>42840</v>
      </c>
      <c r="D3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7" s="48">
        <f t="shared" ref="E327:AJ327" ca="1" si="662">MAX(0,D327-(IF(SamplesOrEstimateFlag = "Data", INDEX(Samples,RANDBETWEEN(1, TotalCount), 0), RANDBETWEEN(ThroughputLowEstimate,ThroughputHighEstimate))))</f>
        <v>6</v>
      </c>
      <c r="F327" s="48">
        <f t="shared" ca="1" si="662"/>
        <v>4</v>
      </c>
      <c r="G327" s="48">
        <f t="shared" ca="1" si="662"/>
        <v>4</v>
      </c>
      <c r="H327" s="48">
        <f t="shared" ca="1" si="662"/>
        <v>2</v>
      </c>
      <c r="I327" s="48">
        <f t="shared" ca="1" si="662"/>
        <v>0</v>
      </c>
      <c r="J327" s="48">
        <f t="shared" ca="1" si="662"/>
        <v>0</v>
      </c>
      <c r="K327" s="48">
        <f t="shared" ca="1" si="662"/>
        <v>0</v>
      </c>
      <c r="L327" s="48">
        <f t="shared" ca="1" si="662"/>
        <v>0</v>
      </c>
      <c r="M327" s="48">
        <f t="shared" ca="1" si="662"/>
        <v>0</v>
      </c>
      <c r="N327" s="48">
        <f t="shared" ca="1" si="662"/>
        <v>0</v>
      </c>
      <c r="O327" s="48">
        <f t="shared" ca="1" si="662"/>
        <v>0</v>
      </c>
      <c r="P327" s="48">
        <f t="shared" ca="1" si="662"/>
        <v>0</v>
      </c>
      <c r="Q327" s="48">
        <f t="shared" ca="1" si="662"/>
        <v>0</v>
      </c>
      <c r="R327" s="48">
        <f t="shared" ca="1" si="662"/>
        <v>0</v>
      </c>
      <c r="S327" s="48">
        <f t="shared" ca="1" si="662"/>
        <v>0</v>
      </c>
      <c r="T327" s="48">
        <f t="shared" ca="1" si="662"/>
        <v>0</v>
      </c>
      <c r="U327" s="48">
        <f t="shared" ca="1" si="662"/>
        <v>0</v>
      </c>
      <c r="V327" s="48">
        <f t="shared" ca="1" si="662"/>
        <v>0</v>
      </c>
      <c r="W327" s="48">
        <f t="shared" ca="1" si="662"/>
        <v>0</v>
      </c>
      <c r="X327" s="48">
        <f t="shared" ca="1" si="662"/>
        <v>0</v>
      </c>
      <c r="Y327" s="48">
        <f t="shared" ca="1" si="662"/>
        <v>0</v>
      </c>
      <c r="Z327" s="48">
        <f t="shared" ca="1" si="662"/>
        <v>0</v>
      </c>
      <c r="AA327" s="48">
        <f t="shared" ca="1" si="662"/>
        <v>0</v>
      </c>
      <c r="AB327" s="48">
        <f t="shared" ca="1" si="662"/>
        <v>0</v>
      </c>
      <c r="AC327" s="48">
        <f t="shared" ca="1" si="662"/>
        <v>0</v>
      </c>
      <c r="AD327" s="48">
        <f t="shared" ca="1" si="662"/>
        <v>0</v>
      </c>
      <c r="AE327" s="48">
        <f t="shared" ca="1" si="662"/>
        <v>0</v>
      </c>
      <c r="AF327" s="48">
        <f t="shared" ca="1" si="662"/>
        <v>0</v>
      </c>
      <c r="AG327" s="48">
        <f t="shared" ca="1" si="662"/>
        <v>0</v>
      </c>
      <c r="AH327" s="48">
        <f t="shared" ca="1" si="662"/>
        <v>0</v>
      </c>
      <c r="AI327" s="48">
        <f t="shared" ca="1" si="662"/>
        <v>0</v>
      </c>
      <c r="AJ327" s="48">
        <f t="shared" ca="1" si="662"/>
        <v>0</v>
      </c>
      <c r="AK327" s="48">
        <f t="shared" ref="AK327:BD327" ca="1" si="663">MAX(0,AJ327-(IF(SamplesOrEstimateFlag = "Data", INDEX(Samples,RANDBETWEEN(1, TotalCount), 0), RANDBETWEEN(ThroughputLowEstimate,ThroughputHighEstimate))))</f>
        <v>0</v>
      </c>
      <c r="AL327" s="48">
        <f t="shared" ca="1" si="663"/>
        <v>0</v>
      </c>
      <c r="AM327" s="48">
        <f t="shared" ca="1" si="663"/>
        <v>0</v>
      </c>
      <c r="AN327" s="48">
        <f t="shared" ca="1" si="663"/>
        <v>0</v>
      </c>
      <c r="AO327" s="48">
        <f t="shared" ca="1" si="663"/>
        <v>0</v>
      </c>
      <c r="AP327" s="48">
        <f t="shared" ca="1" si="663"/>
        <v>0</v>
      </c>
      <c r="AQ327" s="48">
        <f t="shared" ca="1" si="663"/>
        <v>0</v>
      </c>
      <c r="AR327" s="48">
        <f t="shared" ca="1" si="663"/>
        <v>0</v>
      </c>
      <c r="AS327" s="48">
        <f t="shared" ca="1" si="663"/>
        <v>0</v>
      </c>
      <c r="AT327" s="48">
        <f t="shared" ca="1" si="663"/>
        <v>0</v>
      </c>
      <c r="AU327" s="48">
        <f t="shared" ca="1" si="663"/>
        <v>0</v>
      </c>
      <c r="AV327" s="48">
        <f t="shared" ca="1" si="663"/>
        <v>0</v>
      </c>
      <c r="AW327" s="48">
        <f t="shared" ca="1" si="663"/>
        <v>0</v>
      </c>
      <c r="AX327" s="48">
        <f t="shared" ca="1" si="663"/>
        <v>0</v>
      </c>
      <c r="AY327" s="48">
        <f t="shared" ca="1" si="663"/>
        <v>0</v>
      </c>
      <c r="AZ327" s="48">
        <f t="shared" ca="1" si="663"/>
        <v>0</v>
      </c>
      <c r="BA327" s="48">
        <f t="shared" ca="1" si="663"/>
        <v>0</v>
      </c>
      <c r="BB327" s="48">
        <f t="shared" ca="1" si="663"/>
        <v>0</v>
      </c>
      <c r="BC327" s="48">
        <f t="shared" ca="1" si="663"/>
        <v>0</v>
      </c>
      <c r="BD327" s="48">
        <f t="shared" ca="1" si="663"/>
        <v>0</v>
      </c>
    </row>
    <row r="328" spans="1:56" x14ac:dyDescent="0.25">
      <c r="A328">
        <v>326</v>
      </c>
      <c r="B328" s="69">
        <f t="shared" ca="1" si="655"/>
        <v>6</v>
      </c>
      <c r="C328" s="70">
        <f t="shared" ca="1" si="652"/>
        <v>42847</v>
      </c>
      <c r="D3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8" s="48">
        <f t="shared" ref="E328:AJ328" ca="1" si="664">MAX(0,D328-(IF(SamplesOrEstimateFlag = "Data", INDEX(Samples,RANDBETWEEN(1, TotalCount), 0), RANDBETWEEN(ThroughputLowEstimate,ThroughputHighEstimate))))</f>
        <v>11</v>
      </c>
      <c r="F328" s="48">
        <f t="shared" ca="1" si="664"/>
        <v>8</v>
      </c>
      <c r="G328" s="48">
        <f t="shared" ca="1" si="664"/>
        <v>6</v>
      </c>
      <c r="H328" s="48">
        <f t="shared" ca="1" si="664"/>
        <v>3</v>
      </c>
      <c r="I328" s="48">
        <f t="shared" ca="1" si="664"/>
        <v>3</v>
      </c>
      <c r="J328" s="48">
        <f t="shared" ca="1" si="664"/>
        <v>0</v>
      </c>
      <c r="K328" s="48">
        <f t="shared" ca="1" si="664"/>
        <v>0</v>
      </c>
      <c r="L328" s="48">
        <f t="shared" ca="1" si="664"/>
        <v>0</v>
      </c>
      <c r="M328" s="48">
        <f t="shared" ca="1" si="664"/>
        <v>0</v>
      </c>
      <c r="N328" s="48">
        <f t="shared" ca="1" si="664"/>
        <v>0</v>
      </c>
      <c r="O328" s="48">
        <f t="shared" ca="1" si="664"/>
        <v>0</v>
      </c>
      <c r="P328" s="48">
        <f t="shared" ca="1" si="664"/>
        <v>0</v>
      </c>
      <c r="Q328" s="48">
        <f t="shared" ca="1" si="664"/>
        <v>0</v>
      </c>
      <c r="R328" s="48">
        <f t="shared" ca="1" si="664"/>
        <v>0</v>
      </c>
      <c r="S328" s="48">
        <f t="shared" ca="1" si="664"/>
        <v>0</v>
      </c>
      <c r="T328" s="48">
        <f t="shared" ca="1" si="664"/>
        <v>0</v>
      </c>
      <c r="U328" s="48">
        <f t="shared" ca="1" si="664"/>
        <v>0</v>
      </c>
      <c r="V328" s="48">
        <f t="shared" ca="1" si="664"/>
        <v>0</v>
      </c>
      <c r="W328" s="48">
        <f t="shared" ca="1" si="664"/>
        <v>0</v>
      </c>
      <c r="X328" s="48">
        <f t="shared" ca="1" si="664"/>
        <v>0</v>
      </c>
      <c r="Y328" s="48">
        <f t="shared" ca="1" si="664"/>
        <v>0</v>
      </c>
      <c r="Z328" s="48">
        <f t="shared" ca="1" si="664"/>
        <v>0</v>
      </c>
      <c r="AA328" s="48">
        <f t="shared" ca="1" si="664"/>
        <v>0</v>
      </c>
      <c r="AB328" s="48">
        <f t="shared" ca="1" si="664"/>
        <v>0</v>
      </c>
      <c r="AC328" s="48">
        <f t="shared" ca="1" si="664"/>
        <v>0</v>
      </c>
      <c r="AD328" s="48">
        <f t="shared" ca="1" si="664"/>
        <v>0</v>
      </c>
      <c r="AE328" s="48">
        <f t="shared" ca="1" si="664"/>
        <v>0</v>
      </c>
      <c r="AF328" s="48">
        <f t="shared" ca="1" si="664"/>
        <v>0</v>
      </c>
      <c r="AG328" s="48">
        <f t="shared" ca="1" si="664"/>
        <v>0</v>
      </c>
      <c r="AH328" s="48">
        <f t="shared" ca="1" si="664"/>
        <v>0</v>
      </c>
      <c r="AI328" s="48">
        <f t="shared" ca="1" si="664"/>
        <v>0</v>
      </c>
      <c r="AJ328" s="48">
        <f t="shared" ca="1" si="664"/>
        <v>0</v>
      </c>
      <c r="AK328" s="48">
        <f t="shared" ref="AK328:BD328" ca="1" si="665">MAX(0,AJ328-(IF(SamplesOrEstimateFlag = "Data", INDEX(Samples,RANDBETWEEN(1, TotalCount), 0), RANDBETWEEN(ThroughputLowEstimate,ThroughputHighEstimate))))</f>
        <v>0</v>
      </c>
      <c r="AL328" s="48">
        <f t="shared" ca="1" si="665"/>
        <v>0</v>
      </c>
      <c r="AM328" s="48">
        <f t="shared" ca="1" si="665"/>
        <v>0</v>
      </c>
      <c r="AN328" s="48">
        <f t="shared" ca="1" si="665"/>
        <v>0</v>
      </c>
      <c r="AO328" s="48">
        <f t="shared" ca="1" si="665"/>
        <v>0</v>
      </c>
      <c r="AP328" s="48">
        <f t="shared" ca="1" si="665"/>
        <v>0</v>
      </c>
      <c r="AQ328" s="48">
        <f t="shared" ca="1" si="665"/>
        <v>0</v>
      </c>
      <c r="AR328" s="48">
        <f t="shared" ca="1" si="665"/>
        <v>0</v>
      </c>
      <c r="AS328" s="48">
        <f t="shared" ca="1" si="665"/>
        <v>0</v>
      </c>
      <c r="AT328" s="48">
        <f t="shared" ca="1" si="665"/>
        <v>0</v>
      </c>
      <c r="AU328" s="48">
        <f t="shared" ca="1" si="665"/>
        <v>0</v>
      </c>
      <c r="AV328" s="48">
        <f t="shared" ca="1" si="665"/>
        <v>0</v>
      </c>
      <c r="AW328" s="48">
        <f t="shared" ca="1" si="665"/>
        <v>0</v>
      </c>
      <c r="AX328" s="48">
        <f t="shared" ca="1" si="665"/>
        <v>0</v>
      </c>
      <c r="AY328" s="48">
        <f t="shared" ca="1" si="665"/>
        <v>0</v>
      </c>
      <c r="AZ328" s="48">
        <f t="shared" ca="1" si="665"/>
        <v>0</v>
      </c>
      <c r="BA328" s="48">
        <f t="shared" ca="1" si="665"/>
        <v>0</v>
      </c>
      <c r="BB328" s="48">
        <f t="shared" ca="1" si="665"/>
        <v>0</v>
      </c>
      <c r="BC328" s="48">
        <f t="shared" ca="1" si="665"/>
        <v>0</v>
      </c>
      <c r="BD328" s="48">
        <f t="shared" ca="1" si="665"/>
        <v>0</v>
      </c>
    </row>
    <row r="329" spans="1:56" x14ac:dyDescent="0.25">
      <c r="A329">
        <v>327</v>
      </c>
      <c r="B329" s="69">
        <f t="shared" ca="1" si="655"/>
        <v>7</v>
      </c>
      <c r="C329" s="70">
        <f t="shared" ca="1" si="652"/>
        <v>42854</v>
      </c>
      <c r="D3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9" s="48">
        <f t="shared" ref="E329:AJ329" ca="1" si="666">MAX(0,D329-(IF(SamplesOrEstimateFlag = "Data", INDEX(Samples,RANDBETWEEN(1, TotalCount), 0), RANDBETWEEN(ThroughputLowEstimate,ThroughputHighEstimate))))</f>
        <v>11</v>
      </c>
      <c r="F329" s="48">
        <f t="shared" ca="1" si="666"/>
        <v>11</v>
      </c>
      <c r="G329" s="48">
        <f t="shared" ca="1" si="666"/>
        <v>11</v>
      </c>
      <c r="H329" s="48">
        <f t="shared" ca="1" si="666"/>
        <v>8</v>
      </c>
      <c r="I329" s="48">
        <f t="shared" ca="1" si="666"/>
        <v>6</v>
      </c>
      <c r="J329" s="48">
        <f t="shared" ca="1" si="666"/>
        <v>3</v>
      </c>
      <c r="K329" s="48">
        <f t="shared" ca="1" si="666"/>
        <v>0</v>
      </c>
      <c r="L329" s="48">
        <f t="shared" ca="1" si="666"/>
        <v>0</v>
      </c>
      <c r="M329" s="48">
        <f t="shared" ca="1" si="666"/>
        <v>0</v>
      </c>
      <c r="N329" s="48">
        <f t="shared" ca="1" si="666"/>
        <v>0</v>
      </c>
      <c r="O329" s="48">
        <f t="shared" ca="1" si="666"/>
        <v>0</v>
      </c>
      <c r="P329" s="48">
        <f t="shared" ca="1" si="666"/>
        <v>0</v>
      </c>
      <c r="Q329" s="48">
        <f t="shared" ca="1" si="666"/>
        <v>0</v>
      </c>
      <c r="R329" s="48">
        <f t="shared" ca="1" si="666"/>
        <v>0</v>
      </c>
      <c r="S329" s="48">
        <f t="shared" ca="1" si="666"/>
        <v>0</v>
      </c>
      <c r="T329" s="48">
        <f t="shared" ca="1" si="666"/>
        <v>0</v>
      </c>
      <c r="U329" s="48">
        <f t="shared" ca="1" si="666"/>
        <v>0</v>
      </c>
      <c r="V329" s="48">
        <f t="shared" ca="1" si="666"/>
        <v>0</v>
      </c>
      <c r="W329" s="48">
        <f t="shared" ca="1" si="666"/>
        <v>0</v>
      </c>
      <c r="X329" s="48">
        <f t="shared" ca="1" si="666"/>
        <v>0</v>
      </c>
      <c r="Y329" s="48">
        <f t="shared" ca="1" si="666"/>
        <v>0</v>
      </c>
      <c r="Z329" s="48">
        <f t="shared" ca="1" si="666"/>
        <v>0</v>
      </c>
      <c r="AA329" s="48">
        <f t="shared" ca="1" si="666"/>
        <v>0</v>
      </c>
      <c r="AB329" s="48">
        <f t="shared" ca="1" si="666"/>
        <v>0</v>
      </c>
      <c r="AC329" s="48">
        <f t="shared" ca="1" si="666"/>
        <v>0</v>
      </c>
      <c r="AD329" s="48">
        <f t="shared" ca="1" si="666"/>
        <v>0</v>
      </c>
      <c r="AE329" s="48">
        <f t="shared" ca="1" si="666"/>
        <v>0</v>
      </c>
      <c r="AF329" s="48">
        <f t="shared" ca="1" si="666"/>
        <v>0</v>
      </c>
      <c r="AG329" s="48">
        <f t="shared" ca="1" si="666"/>
        <v>0</v>
      </c>
      <c r="AH329" s="48">
        <f t="shared" ca="1" si="666"/>
        <v>0</v>
      </c>
      <c r="AI329" s="48">
        <f t="shared" ca="1" si="666"/>
        <v>0</v>
      </c>
      <c r="AJ329" s="48">
        <f t="shared" ca="1" si="666"/>
        <v>0</v>
      </c>
      <c r="AK329" s="48">
        <f t="shared" ref="AK329:BD329" ca="1" si="667">MAX(0,AJ329-(IF(SamplesOrEstimateFlag = "Data", INDEX(Samples,RANDBETWEEN(1, TotalCount), 0), RANDBETWEEN(ThroughputLowEstimate,ThroughputHighEstimate))))</f>
        <v>0</v>
      </c>
      <c r="AL329" s="48">
        <f t="shared" ca="1" si="667"/>
        <v>0</v>
      </c>
      <c r="AM329" s="48">
        <f t="shared" ca="1" si="667"/>
        <v>0</v>
      </c>
      <c r="AN329" s="48">
        <f t="shared" ca="1" si="667"/>
        <v>0</v>
      </c>
      <c r="AO329" s="48">
        <f t="shared" ca="1" si="667"/>
        <v>0</v>
      </c>
      <c r="AP329" s="48">
        <f t="shared" ca="1" si="667"/>
        <v>0</v>
      </c>
      <c r="AQ329" s="48">
        <f t="shared" ca="1" si="667"/>
        <v>0</v>
      </c>
      <c r="AR329" s="48">
        <f t="shared" ca="1" si="667"/>
        <v>0</v>
      </c>
      <c r="AS329" s="48">
        <f t="shared" ca="1" si="667"/>
        <v>0</v>
      </c>
      <c r="AT329" s="48">
        <f t="shared" ca="1" si="667"/>
        <v>0</v>
      </c>
      <c r="AU329" s="48">
        <f t="shared" ca="1" si="667"/>
        <v>0</v>
      </c>
      <c r="AV329" s="48">
        <f t="shared" ca="1" si="667"/>
        <v>0</v>
      </c>
      <c r="AW329" s="48">
        <f t="shared" ca="1" si="667"/>
        <v>0</v>
      </c>
      <c r="AX329" s="48">
        <f t="shared" ca="1" si="667"/>
        <v>0</v>
      </c>
      <c r="AY329" s="48">
        <f t="shared" ca="1" si="667"/>
        <v>0</v>
      </c>
      <c r="AZ329" s="48">
        <f t="shared" ca="1" si="667"/>
        <v>0</v>
      </c>
      <c r="BA329" s="48">
        <f t="shared" ca="1" si="667"/>
        <v>0</v>
      </c>
      <c r="BB329" s="48">
        <f t="shared" ca="1" si="667"/>
        <v>0</v>
      </c>
      <c r="BC329" s="48">
        <f t="shared" ca="1" si="667"/>
        <v>0</v>
      </c>
      <c r="BD329" s="48">
        <f t="shared" ca="1" si="667"/>
        <v>0</v>
      </c>
    </row>
    <row r="330" spans="1:56" x14ac:dyDescent="0.25">
      <c r="A330">
        <v>328</v>
      </c>
      <c r="B330" s="69">
        <f t="shared" ca="1" si="655"/>
        <v>5</v>
      </c>
      <c r="C330" s="70">
        <f t="shared" ca="1" si="652"/>
        <v>42840</v>
      </c>
      <c r="D3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0" s="48">
        <f t="shared" ref="E330:AJ330" ca="1" si="668">MAX(0,D330-(IF(SamplesOrEstimateFlag = "Data", INDEX(Samples,RANDBETWEEN(1, TotalCount), 0), RANDBETWEEN(ThroughputLowEstimate,ThroughputHighEstimate))))</f>
        <v>7</v>
      </c>
      <c r="F330" s="48">
        <f t="shared" ca="1" si="668"/>
        <v>7</v>
      </c>
      <c r="G330" s="48">
        <f t="shared" ca="1" si="668"/>
        <v>5</v>
      </c>
      <c r="H330" s="48">
        <f t="shared" ca="1" si="668"/>
        <v>2</v>
      </c>
      <c r="I330" s="48">
        <f t="shared" ca="1" si="668"/>
        <v>0</v>
      </c>
      <c r="J330" s="48">
        <f t="shared" ca="1" si="668"/>
        <v>0</v>
      </c>
      <c r="K330" s="48">
        <f t="shared" ca="1" si="668"/>
        <v>0</v>
      </c>
      <c r="L330" s="48">
        <f t="shared" ca="1" si="668"/>
        <v>0</v>
      </c>
      <c r="M330" s="48">
        <f t="shared" ca="1" si="668"/>
        <v>0</v>
      </c>
      <c r="N330" s="48">
        <f t="shared" ca="1" si="668"/>
        <v>0</v>
      </c>
      <c r="O330" s="48">
        <f t="shared" ca="1" si="668"/>
        <v>0</v>
      </c>
      <c r="P330" s="48">
        <f t="shared" ca="1" si="668"/>
        <v>0</v>
      </c>
      <c r="Q330" s="48">
        <f t="shared" ca="1" si="668"/>
        <v>0</v>
      </c>
      <c r="R330" s="48">
        <f t="shared" ca="1" si="668"/>
        <v>0</v>
      </c>
      <c r="S330" s="48">
        <f t="shared" ca="1" si="668"/>
        <v>0</v>
      </c>
      <c r="T330" s="48">
        <f t="shared" ca="1" si="668"/>
        <v>0</v>
      </c>
      <c r="U330" s="48">
        <f t="shared" ca="1" si="668"/>
        <v>0</v>
      </c>
      <c r="V330" s="48">
        <f t="shared" ca="1" si="668"/>
        <v>0</v>
      </c>
      <c r="W330" s="48">
        <f t="shared" ca="1" si="668"/>
        <v>0</v>
      </c>
      <c r="X330" s="48">
        <f t="shared" ca="1" si="668"/>
        <v>0</v>
      </c>
      <c r="Y330" s="48">
        <f t="shared" ca="1" si="668"/>
        <v>0</v>
      </c>
      <c r="Z330" s="48">
        <f t="shared" ca="1" si="668"/>
        <v>0</v>
      </c>
      <c r="AA330" s="48">
        <f t="shared" ca="1" si="668"/>
        <v>0</v>
      </c>
      <c r="AB330" s="48">
        <f t="shared" ca="1" si="668"/>
        <v>0</v>
      </c>
      <c r="AC330" s="48">
        <f t="shared" ca="1" si="668"/>
        <v>0</v>
      </c>
      <c r="AD330" s="48">
        <f t="shared" ca="1" si="668"/>
        <v>0</v>
      </c>
      <c r="AE330" s="48">
        <f t="shared" ca="1" si="668"/>
        <v>0</v>
      </c>
      <c r="AF330" s="48">
        <f t="shared" ca="1" si="668"/>
        <v>0</v>
      </c>
      <c r="AG330" s="48">
        <f t="shared" ca="1" si="668"/>
        <v>0</v>
      </c>
      <c r="AH330" s="48">
        <f t="shared" ca="1" si="668"/>
        <v>0</v>
      </c>
      <c r="AI330" s="48">
        <f t="shared" ca="1" si="668"/>
        <v>0</v>
      </c>
      <c r="AJ330" s="48">
        <f t="shared" ca="1" si="668"/>
        <v>0</v>
      </c>
      <c r="AK330" s="48">
        <f t="shared" ref="AK330:BD330" ca="1" si="669">MAX(0,AJ330-(IF(SamplesOrEstimateFlag = "Data", INDEX(Samples,RANDBETWEEN(1, TotalCount), 0), RANDBETWEEN(ThroughputLowEstimate,ThroughputHighEstimate))))</f>
        <v>0</v>
      </c>
      <c r="AL330" s="48">
        <f t="shared" ca="1" si="669"/>
        <v>0</v>
      </c>
      <c r="AM330" s="48">
        <f t="shared" ca="1" si="669"/>
        <v>0</v>
      </c>
      <c r="AN330" s="48">
        <f t="shared" ca="1" si="669"/>
        <v>0</v>
      </c>
      <c r="AO330" s="48">
        <f t="shared" ca="1" si="669"/>
        <v>0</v>
      </c>
      <c r="AP330" s="48">
        <f t="shared" ca="1" si="669"/>
        <v>0</v>
      </c>
      <c r="AQ330" s="48">
        <f t="shared" ca="1" si="669"/>
        <v>0</v>
      </c>
      <c r="AR330" s="48">
        <f t="shared" ca="1" si="669"/>
        <v>0</v>
      </c>
      <c r="AS330" s="48">
        <f t="shared" ca="1" si="669"/>
        <v>0</v>
      </c>
      <c r="AT330" s="48">
        <f t="shared" ca="1" si="669"/>
        <v>0</v>
      </c>
      <c r="AU330" s="48">
        <f t="shared" ca="1" si="669"/>
        <v>0</v>
      </c>
      <c r="AV330" s="48">
        <f t="shared" ca="1" si="669"/>
        <v>0</v>
      </c>
      <c r="AW330" s="48">
        <f t="shared" ca="1" si="669"/>
        <v>0</v>
      </c>
      <c r="AX330" s="48">
        <f t="shared" ca="1" si="669"/>
        <v>0</v>
      </c>
      <c r="AY330" s="48">
        <f t="shared" ca="1" si="669"/>
        <v>0</v>
      </c>
      <c r="AZ330" s="48">
        <f t="shared" ca="1" si="669"/>
        <v>0</v>
      </c>
      <c r="BA330" s="48">
        <f t="shared" ca="1" si="669"/>
        <v>0</v>
      </c>
      <c r="BB330" s="48">
        <f t="shared" ca="1" si="669"/>
        <v>0</v>
      </c>
      <c r="BC330" s="48">
        <f t="shared" ca="1" si="669"/>
        <v>0</v>
      </c>
      <c r="BD330" s="48">
        <f t="shared" ca="1" si="669"/>
        <v>0</v>
      </c>
    </row>
    <row r="331" spans="1:56" x14ac:dyDescent="0.25">
      <c r="A331">
        <v>329</v>
      </c>
      <c r="B331" s="69">
        <f t="shared" ca="1" si="655"/>
        <v>11</v>
      </c>
      <c r="C331" s="70">
        <f t="shared" ca="1" si="652"/>
        <v>42882</v>
      </c>
      <c r="D3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1" s="48">
        <f t="shared" ref="E331:AJ331" ca="1" si="670">MAX(0,D331-(IF(SamplesOrEstimateFlag = "Data", INDEX(Samples,RANDBETWEEN(1, TotalCount), 0), RANDBETWEEN(ThroughputLowEstimate,ThroughputHighEstimate))))</f>
        <v>11</v>
      </c>
      <c r="F331" s="48">
        <f t="shared" ca="1" si="670"/>
        <v>11</v>
      </c>
      <c r="G331" s="48">
        <f t="shared" ca="1" si="670"/>
        <v>11</v>
      </c>
      <c r="H331" s="48">
        <f t="shared" ca="1" si="670"/>
        <v>8</v>
      </c>
      <c r="I331" s="48">
        <f t="shared" ca="1" si="670"/>
        <v>8</v>
      </c>
      <c r="J331" s="48">
        <f t="shared" ca="1" si="670"/>
        <v>8</v>
      </c>
      <c r="K331" s="48">
        <f t="shared" ca="1" si="670"/>
        <v>6</v>
      </c>
      <c r="L331" s="48">
        <f t="shared" ca="1" si="670"/>
        <v>4</v>
      </c>
      <c r="M331" s="48">
        <f t="shared" ca="1" si="670"/>
        <v>2</v>
      </c>
      <c r="N331" s="48">
        <f t="shared" ca="1" si="670"/>
        <v>2</v>
      </c>
      <c r="O331" s="48">
        <f t="shared" ca="1" si="670"/>
        <v>0</v>
      </c>
      <c r="P331" s="48">
        <f t="shared" ca="1" si="670"/>
        <v>0</v>
      </c>
      <c r="Q331" s="48">
        <f t="shared" ca="1" si="670"/>
        <v>0</v>
      </c>
      <c r="R331" s="48">
        <f t="shared" ca="1" si="670"/>
        <v>0</v>
      </c>
      <c r="S331" s="48">
        <f t="shared" ca="1" si="670"/>
        <v>0</v>
      </c>
      <c r="T331" s="48">
        <f t="shared" ca="1" si="670"/>
        <v>0</v>
      </c>
      <c r="U331" s="48">
        <f t="shared" ca="1" si="670"/>
        <v>0</v>
      </c>
      <c r="V331" s="48">
        <f t="shared" ca="1" si="670"/>
        <v>0</v>
      </c>
      <c r="W331" s="48">
        <f t="shared" ca="1" si="670"/>
        <v>0</v>
      </c>
      <c r="X331" s="48">
        <f t="shared" ca="1" si="670"/>
        <v>0</v>
      </c>
      <c r="Y331" s="48">
        <f t="shared" ca="1" si="670"/>
        <v>0</v>
      </c>
      <c r="Z331" s="48">
        <f t="shared" ca="1" si="670"/>
        <v>0</v>
      </c>
      <c r="AA331" s="48">
        <f t="shared" ca="1" si="670"/>
        <v>0</v>
      </c>
      <c r="AB331" s="48">
        <f t="shared" ca="1" si="670"/>
        <v>0</v>
      </c>
      <c r="AC331" s="48">
        <f t="shared" ca="1" si="670"/>
        <v>0</v>
      </c>
      <c r="AD331" s="48">
        <f t="shared" ca="1" si="670"/>
        <v>0</v>
      </c>
      <c r="AE331" s="48">
        <f t="shared" ca="1" si="670"/>
        <v>0</v>
      </c>
      <c r="AF331" s="48">
        <f t="shared" ca="1" si="670"/>
        <v>0</v>
      </c>
      <c r="AG331" s="48">
        <f t="shared" ca="1" si="670"/>
        <v>0</v>
      </c>
      <c r="AH331" s="48">
        <f t="shared" ca="1" si="670"/>
        <v>0</v>
      </c>
      <c r="AI331" s="48">
        <f t="shared" ca="1" si="670"/>
        <v>0</v>
      </c>
      <c r="AJ331" s="48">
        <f t="shared" ca="1" si="670"/>
        <v>0</v>
      </c>
      <c r="AK331" s="48">
        <f t="shared" ref="AK331:BD331" ca="1" si="671">MAX(0,AJ331-(IF(SamplesOrEstimateFlag = "Data", INDEX(Samples,RANDBETWEEN(1, TotalCount), 0), RANDBETWEEN(ThroughputLowEstimate,ThroughputHighEstimate))))</f>
        <v>0</v>
      </c>
      <c r="AL331" s="48">
        <f t="shared" ca="1" si="671"/>
        <v>0</v>
      </c>
      <c r="AM331" s="48">
        <f t="shared" ca="1" si="671"/>
        <v>0</v>
      </c>
      <c r="AN331" s="48">
        <f t="shared" ca="1" si="671"/>
        <v>0</v>
      </c>
      <c r="AO331" s="48">
        <f t="shared" ca="1" si="671"/>
        <v>0</v>
      </c>
      <c r="AP331" s="48">
        <f t="shared" ca="1" si="671"/>
        <v>0</v>
      </c>
      <c r="AQ331" s="48">
        <f t="shared" ca="1" si="671"/>
        <v>0</v>
      </c>
      <c r="AR331" s="48">
        <f t="shared" ca="1" si="671"/>
        <v>0</v>
      </c>
      <c r="AS331" s="48">
        <f t="shared" ca="1" si="671"/>
        <v>0</v>
      </c>
      <c r="AT331" s="48">
        <f t="shared" ca="1" si="671"/>
        <v>0</v>
      </c>
      <c r="AU331" s="48">
        <f t="shared" ca="1" si="671"/>
        <v>0</v>
      </c>
      <c r="AV331" s="48">
        <f t="shared" ca="1" si="671"/>
        <v>0</v>
      </c>
      <c r="AW331" s="48">
        <f t="shared" ca="1" si="671"/>
        <v>0</v>
      </c>
      <c r="AX331" s="48">
        <f t="shared" ca="1" si="671"/>
        <v>0</v>
      </c>
      <c r="AY331" s="48">
        <f t="shared" ca="1" si="671"/>
        <v>0</v>
      </c>
      <c r="AZ331" s="48">
        <f t="shared" ca="1" si="671"/>
        <v>0</v>
      </c>
      <c r="BA331" s="48">
        <f t="shared" ca="1" si="671"/>
        <v>0</v>
      </c>
      <c r="BB331" s="48">
        <f t="shared" ca="1" si="671"/>
        <v>0</v>
      </c>
      <c r="BC331" s="48">
        <f t="shared" ca="1" si="671"/>
        <v>0</v>
      </c>
      <c r="BD331" s="48">
        <f t="shared" ca="1" si="671"/>
        <v>0</v>
      </c>
    </row>
    <row r="332" spans="1:56" x14ac:dyDescent="0.25">
      <c r="A332">
        <v>330</v>
      </c>
      <c r="B332" s="69">
        <f t="shared" ca="1" si="655"/>
        <v>6</v>
      </c>
      <c r="C332" s="70">
        <f t="shared" ca="1" si="652"/>
        <v>42847</v>
      </c>
      <c r="D3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32" s="48">
        <f t="shared" ref="E332:AJ332" ca="1" si="672">MAX(0,D332-(IF(SamplesOrEstimateFlag = "Data", INDEX(Samples,RANDBETWEEN(1, TotalCount), 0), RANDBETWEEN(ThroughputLowEstimate,ThroughputHighEstimate))))</f>
        <v>11</v>
      </c>
      <c r="F332" s="48">
        <f t="shared" ca="1" si="672"/>
        <v>9</v>
      </c>
      <c r="G332" s="48">
        <f t="shared" ca="1" si="672"/>
        <v>7</v>
      </c>
      <c r="H332" s="48">
        <f t="shared" ca="1" si="672"/>
        <v>4</v>
      </c>
      <c r="I332" s="48">
        <f t="shared" ca="1" si="672"/>
        <v>1</v>
      </c>
      <c r="J332" s="48">
        <f t="shared" ca="1" si="672"/>
        <v>0</v>
      </c>
      <c r="K332" s="48">
        <f t="shared" ca="1" si="672"/>
        <v>0</v>
      </c>
      <c r="L332" s="48">
        <f t="shared" ca="1" si="672"/>
        <v>0</v>
      </c>
      <c r="M332" s="48">
        <f t="shared" ca="1" si="672"/>
        <v>0</v>
      </c>
      <c r="N332" s="48">
        <f t="shared" ca="1" si="672"/>
        <v>0</v>
      </c>
      <c r="O332" s="48">
        <f t="shared" ca="1" si="672"/>
        <v>0</v>
      </c>
      <c r="P332" s="48">
        <f t="shared" ca="1" si="672"/>
        <v>0</v>
      </c>
      <c r="Q332" s="48">
        <f t="shared" ca="1" si="672"/>
        <v>0</v>
      </c>
      <c r="R332" s="48">
        <f t="shared" ca="1" si="672"/>
        <v>0</v>
      </c>
      <c r="S332" s="48">
        <f t="shared" ca="1" si="672"/>
        <v>0</v>
      </c>
      <c r="T332" s="48">
        <f t="shared" ca="1" si="672"/>
        <v>0</v>
      </c>
      <c r="U332" s="48">
        <f t="shared" ca="1" si="672"/>
        <v>0</v>
      </c>
      <c r="V332" s="48">
        <f t="shared" ca="1" si="672"/>
        <v>0</v>
      </c>
      <c r="W332" s="48">
        <f t="shared" ca="1" si="672"/>
        <v>0</v>
      </c>
      <c r="X332" s="48">
        <f t="shared" ca="1" si="672"/>
        <v>0</v>
      </c>
      <c r="Y332" s="48">
        <f t="shared" ca="1" si="672"/>
        <v>0</v>
      </c>
      <c r="Z332" s="48">
        <f t="shared" ca="1" si="672"/>
        <v>0</v>
      </c>
      <c r="AA332" s="48">
        <f t="shared" ca="1" si="672"/>
        <v>0</v>
      </c>
      <c r="AB332" s="48">
        <f t="shared" ca="1" si="672"/>
        <v>0</v>
      </c>
      <c r="AC332" s="48">
        <f t="shared" ca="1" si="672"/>
        <v>0</v>
      </c>
      <c r="AD332" s="48">
        <f t="shared" ca="1" si="672"/>
        <v>0</v>
      </c>
      <c r="AE332" s="48">
        <f t="shared" ca="1" si="672"/>
        <v>0</v>
      </c>
      <c r="AF332" s="48">
        <f t="shared" ca="1" si="672"/>
        <v>0</v>
      </c>
      <c r="AG332" s="48">
        <f t="shared" ca="1" si="672"/>
        <v>0</v>
      </c>
      <c r="AH332" s="48">
        <f t="shared" ca="1" si="672"/>
        <v>0</v>
      </c>
      <c r="AI332" s="48">
        <f t="shared" ca="1" si="672"/>
        <v>0</v>
      </c>
      <c r="AJ332" s="48">
        <f t="shared" ca="1" si="672"/>
        <v>0</v>
      </c>
      <c r="AK332" s="48">
        <f t="shared" ref="AK332:BD332" ca="1" si="673">MAX(0,AJ332-(IF(SamplesOrEstimateFlag = "Data", INDEX(Samples,RANDBETWEEN(1, TotalCount), 0), RANDBETWEEN(ThroughputLowEstimate,ThroughputHighEstimate))))</f>
        <v>0</v>
      </c>
      <c r="AL332" s="48">
        <f t="shared" ca="1" si="673"/>
        <v>0</v>
      </c>
      <c r="AM332" s="48">
        <f t="shared" ca="1" si="673"/>
        <v>0</v>
      </c>
      <c r="AN332" s="48">
        <f t="shared" ca="1" si="673"/>
        <v>0</v>
      </c>
      <c r="AO332" s="48">
        <f t="shared" ca="1" si="673"/>
        <v>0</v>
      </c>
      <c r="AP332" s="48">
        <f t="shared" ca="1" si="673"/>
        <v>0</v>
      </c>
      <c r="AQ332" s="48">
        <f t="shared" ca="1" si="673"/>
        <v>0</v>
      </c>
      <c r="AR332" s="48">
        <f t="shared" ca="1" si="673"/>
        <v>0</v>
      </c>
      <c r="AS332" s="48">
        <f t="shared" ca="1" si="673"/>
        <v>0</v>
      </c>
      <c r="AT332" s="48">
        <f t="shared" ca="1" si="673"/>
        <v>0</v>
      </c>
      <c r="AU332" s="48">
        <f t="shared" ca="1" si="673"/>
        <v>0</v>
      </c>
      <c r="AV332" s="48">
        <f t="shared" ca="1" si="673"/>
        <v>0</v>
      </c>
      <c r="AW332" s="48">
        <f t="shared" ca="1" si="673"/>
        <v>0</v>
      </c>
      <c r="AX332" s="48">
        <f t="shared" ca="1" si="673"/>
        <v>0</v>
      </c>
      <c r="AY332" s="48">
        <f t="shared" ca="1" si="673"/>
        <v>0</v>
      </c>
      <c r="AZ332" s="48">
        <f t="shared" ca="1" si="673"/>
        <v>0</v>
      </c>
      <c r="BA332" s="48">
        <f t="shared" ca="1" si="673"/>
        <v>0</v>
      </c>
      <c r="BB332" s="48">
        <f t="shared" ca="1" si="673"/>
        <v>0</v>
      </c>
      <c r="BC332" s="48">
        <f t="shared" ca="1" si="673"/>
        <v>0</v>
      </c>
      <c r="BD332" s="48">
        <f t="shared" ca="1" si="673"/>
        <v>0</v>
      </c>
    </row>
    <row r="333" spans="1:56" x14ac:dyDescent="0.25">
      <c r="A333">
        <v>331</v>
      </c>
      <c r="B333" s="69">
        <f t="shared" ca="1" si="655"/>
        <v>12</v>
      </c>
      <c r="C333" s="70">
        <f t="shared" ca="1" si="652"/>
        <v>42889</v>
      </c>
      <c r="D3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3" s="48">
        <f t="shared" ref="E333:AJ333" ca="1" si="674">MAX(0,D333-(IF(SamplesOrEstimateFlag = "Data", INDEX(Samples,RANDBETWEEN(1, TotalCount), 0), RANDBETWEEN(ThroughputLowEstimate,ThroughputHighEstimate))))</f>
        <v>15</v>
      </c>
      <c r="F333" s="48">
        <f t="shared" ca="1" si="674"/>
        <v>13</v>
      </c>
      <c r="G333" s="48">
        <f t="shared" ca="1" si="674"/>
        <v>13</v>
      </c>
      <c r="H333" s="48">
        <f t="shared" ca="1" si="674"/>
        <v>13</v>
      </c>
      <c r="I333" s="48">
        <f t="shared" ca="1" si="674"/>
        <v>10</v>
      </c>
      <c r="J333" s="48">
        <f t="shared" ca="1" si="674"/>
        <v>8</v>
      </c>
      <c r="K333" s="48">
        <f t="shared" ca="1" si="674"/>
        <v>8</v>
      </c>
      <c r="L333" s="48">
        <f t="shared" ca="1" si="674"/>
        <v>8</v>
      </c>
      <c r="M333" s="48">
        <f t="shared" ca="1" si="674"/>
        <v>8</v>
      </c>
      <c r="N333" s="48">
        <f t="shared" ca="1" si="674"/>
        <v>5</v>
      </c>
      <c r="O333" s="48">
        <f t="shared" ca="1" si="674"/>
        <v>3</v>
      </c>
      <c r="P333" s="48">
        <f t="shared" ca="1" si="674"/>
        <v>0</v>
      </c>
      <c r="Q333" s="48">
        <f t="shared" ca="1" si="674"/>
        <v>0</v>
      </c>
      <c r="R333" s="48">
        <f t="shared" ca="1" si="674"/>
        <v>0</v>
      </c>
      <c r="S333" s="48">
        <f t="shared" ca="1" si="674"/>
        <v>0</v>
      </c>
      <c r="T333" s="48">
        <f t="shared" ca="1" si="674"/>
        <v>0</v>
      </c>
      <c r="U333" s="48">
        <f t="shared" ca="1" si="674"/>
        <v>0</v>
      </c>
      <c r="V333" s="48">
        <f t="shared" ca="1" si="674"/>
        <v>0</v>
      </c>
      <c r="W333" s="48">
        <f t="shared" ca="1" si="674"/>
        <v>0</v>
      </c>
      <c r="X333" s="48">
        <f t="shared" ca="1" si="674"/>
        <v>0</v>
      </c>
      <c r="Y333" s="48">
        <f t="shared" ca="1" si="674"/>
        <v>0</v>
      </c>
      <c r="Z333" s="48">
        <f t="shared" ca="1" si="674"/>
        <v>0</v>
      </c>
      <c r="AA333" s="48">
        <f t="shared" ca="1" si="674"/>
        <v>0</v>
      </c>
      <c r="AB333" s="48">
        <f t="shared" ca="1" si="674"/>
        <v>0</v>
      </c>
      <c r="AC333" s="48">
        <f t="shared" ca="1" si="674"/>
        <v>0</v>
      </c>
      <c r="AD333" s="48">
        <f t="shared" ca="1" si="674"/>
        <v>0</v>
      </c>
      <c r="AE333" s="48">
        <f t="shared" ca="1" si="674"/>
        <v>0</v>
      </c>
      <c r="AF333" s="48">
        <f t="shared" ca="1" si="674"/>
        <v>0</v>
      </c>
      <c r="AG333" s="48">
        <f t="shared" ca="1" si="674"/>
        <v>0</v>
      </c>
      <c r="AH333" s="48">
        <f t="shared" ca="1" si="674"/>
        <v>0</v>
      </c>
      <c r="AI333" s="48">
        <f t="shared" ca="1" si="674"/>
        <v>0</v>
      </c>
      <c r="AJ333" s="48">
        <f t="shared" ca="1" si="674"/>
        <v>0</v>
      </c>
      <c r="AK333" s="48">
        <f t="shared" ref="AK333:BD333" ca="1" si="675">MAX(0,AJ333-(IF(SamplesOrEstimateFlag = "Data", INDEX(Samples,RANDBETWEEN(1, TotalCount), 0), RANDBETWEEN(ThroughputLowEstimate,ThroughputHighEstimate))))</f>
        <v>0</v>
      </c>
      <c r="AL333" s="48">
        <f t="shared" ca="1" si="675"/>
        <v>0</v>
      </c>
      <c r="AM333" s="48">
        <f t="shared" ca="1" si="675"/>
        <v>0</v>
      </c>
      <c r="AN333" s="48">
        <f t="shared" ca="1" si="675"/>
        <v>0</v>
      </c>
      <c r="AO333" s="48">
        <f t="shared" ca="1" si="675"/>
        <v>0</v>
      </c>
      <c r="AP333" s="48">
        <f t="shared" ca="1" si="675"/>
        <v>0</v>
      </c>
      <c r="AQ333" s="48">
        <f t="shared" ca="1" si="675"/>
        <v>0</v>
      </c>
      <c r="AR333" s="48">
        <f t="shared" ca="1" si="675"/>
        <v>0</v>
      </c>
      <c r="AS333" s="48">
        <f t="shared" ca="1" si="675"/>
        <v>0</v>
      </c>
      <c r="AT333" s="48">
        <f t="shared" ca="1" si="675"/>
        <v>0</v>
      </c>
      <c r="AU333" s="48">
        <f t="shared" ca="1" si="675"/>
        <v>0</v>
      </c>
      <c r="AV333" s="48">
        <f t="shared" ca="1" si="675"/>
        <v>0</v>
      </c>
      <c r="AW333" s="48">
        <f t="shared" ca="1" si="675"/>
        <v>0</v>
      </c>
      <c r="AX333" s="48">
        <f t="shared" ca="1" si="675"/>
        <v>0</v>
      </c>
      <c r="AY333" s="48">
        <f t="shared" ca="1" si="675"/>
        <v>0</v>
      </c>
      <c r="AZ333" s="48">
        <f t="shared" ca="1" si="675"/>
        <v>0</v>
      </c>
      <c r="BA333" s="48">
        <f t="shared" ca="1" si="675"/>
        <v>0</v>
      </c>
      <c r="BB333" s="48">
        <f t="shared" ca="1" si="675"/>
        <v>0</v>
      </c>
      <c r="BC333" s="48">
        <f t="shared" ca="1" si="675"/>
        <v>0</v>
      </c>
      <c r="BD333" s="48">
        <f t="shared" ca="1" si="675"/>
        <v>0</v>
      </c>
    </row>
    <row r="334" spans="1:56" x14ac:dyDescent="0.25">
      <c r="A334">
        <v>332</v>
      </c>
      <c r="B334" s="69">
        <f t="shared" ca="1" si="655"/>
        <v>5</v>
      </c>
      <c r="C334" s="70">
        <f t="shared" ca="1" si="652"/>
        <v>42840</v>
      </c>
      <c r="D3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34" s="48">
        <f t="shared" ref="E334:AJ334" ca="1" si="676">MAX(0,D334-(IF(SamplesOrEstimateFlag = "Data", INDEX(Samples,RANDBETWEEN(1, TotalCount), 0), RANDBETWEEN(ThroughputLowEstimate,ThroughputHighEstimate))))</f>
        <v>6</v>
      </c>
      <c r="F334" s="48">
        <f t="shared" ca="1" si="676"/>
        <v>4</v>
      </c>
      <c r="G334" s="48">
        <f t="shared" ca="1" si="676"/>
        <v>2</v>
      </c>
      <c r="H334" s="48">
        <f t="shared" ca="1" si="676"/>
        <v>2</v>
      </c>
      <c r="I334" s="48">
        <f t="shared" ca="1" si="676"/>
        <v>0</v>
      </c>
      <c r="J334" s="48">
        <f t="shared" ca="1" si="676"/>
        <v>0</v>
      </c>
      <c r="K334" s="48">
        <f t="shared" ca="1" si="676"/>
        <v>0</v>
      </c>
      <c r="L334" s="48">
        <f t="shared" ca="1" si="676"/>
        <v>0</v>
      </c>
      <c r="M334" s="48">
        <f t="shared" ca="1" si="676"/>
        <v>0</v>
      </c>
      <c r="N334" s="48">
        <f t="shared" ca="1" si="676"/>
        <v>0</v>
      </c>
      <c r="O334" s="48">
        <f t="shared" ca="1" si="676"/>
        <v>0</v>
      </c>
      <c r="P334" s="48">
        <f t="shared" ca="1" si="676"/>
        <v>0</v>
      </c>
      <c r="Q334" s="48">
        <f t="shared" ca="1" si="676"/>
        <v>0</v>
      </c>
      <c r="R334" s="48">
        <f t="shared" ca="1" si="676"/>
        <v>0</v>
      </c>
      <c r="S334" s="48">
        <f t="shared" ca="1" si="676"/>
        <v>0</v>
      </c>
      <c r="T334" s="48">
        <f t="shared" ca="1" si="676"/>
        <v>0</v>
      </c>
      <c r="U334" s="48">
        <f t="shared" ca="1" si="676"/>
        <v>0</v>
      </c>
      <c r="V334" s="48">
        <f t="shared" ca="1" si="676"/>
        <v>0</v>
      </c>
      <c r="W334" s="48">
        <f t="shared" ca="1" si="676"/>
        <v>0</v>
      </c>
      <c r="X334" s="48">
        <f t="shared" ca="1" si="676"/>
        <v>0</v>
      </c>
      <c r="Y334" s="48">
        <f t="shared" ca="1" si="676"/>
        <v>0</v>
      </c>
      <c r="Z334" s="48">
        <f t="shared" ca="1" si="676"/>
        <v>0</v>
      </c>
      <c r="AA334" s="48">
        <f t="shared" ca="1" si="676"/>
        <v>0</v>
      </c>
      <c r="AB334" s="48">
        <f t="shared" ca="1" si="676"/>
        <v>0</v>
      </c>
      <c r="AC334" s="48">
        <f t="shared" ca="1" si="676"/>
        <v>0</v>
      </c>
      <c r="AD334" s="48">
        <f t="shared" ca="1" si="676"/>
        <v>0</v>
      </c>
      <c r="AE334" s="48">
        <f t="shared" ca="1" si="676"/>
        <v>0</v>
      </c>
      <c r="AF334" s="48">
        <f t="shared" ca="1" si="676"/>
        <v>0</v>
      </c>
      <c r="AG334" s="48">
        <f t="shared" ca="1" si="676"/>
        <v>0</v>
      </c>
      <c r="AH334" s="48">
        <f t="shared" ca="1" si="676"/>
        <v>0</v>
      </c>
      <c r="AI334" s="48">
        <f t="shared" ca="1" si="676"/>
        <v>0</v>
      </c>
      <c r="AJ334" s="48">
        <f t="shared" ca="1" si="676"/>
        <v>0</v>
      </c>
      <c r="AK334" s="48">
        <f t="shared" ref="AK334:BD334" ca="1" si="677">MAX(0,AJ334-(IF(SamplesOrEstimateFlag = "Data", INDEX(Samples,RANDBETWEEN(1, TotalCount), 0), RANDBETWEEN(ThroughputLowEstimate,ThroughputHighEstimate))))</f>
        <v>0</v>
      </c>
      <c r="AL334" s="48">
        <f t="shared" ca="1" si="677"/>
        <v>0</v>
      </c>
      <c r="AM334" s="48">
        <f t="shared" ca="1" si="677"/>
        <v>0</v>
      </c>
      <c r="AN334" s="48">
        <f t="shared" ca="1" si="677"/>
        <v>0</v>
      </c>
      <c r="AO334" s="48">
        <f t="shared" ca="1" si="677"/>
        <v>0</v>
      </c>
      <c r="AP334" s="48">
        <f t="shared" ca="1" si="677"/>
        <v>0</v>
      </c>
      <c r="AQ334" s="48">
        <f t="shared" ca="1" si="677"/>
        <v>0</v>
      </c>
      <c r="AR334" s="48">
        <f t="shared" ca="1" si="677"/>
        <v>0</v>
      </c>
      <c r="AS334" s="48">
        <f t="shared" ca="1" si="677"/>
        <v>0</v>
      </c>
      <c r="AT334" s="48">
        <f t="shared" ca="1" si="677"/>
        <v>0</v>
      </c>
      <c r="AU334" s="48">
        <f t="shared" ca="1" si="677"/>
        <v>0</v>
      </c>
      <c r="AV334" s="48">
        <f t="shared" ca="1" si="677"/>
        <v>0</v>
      </c>
      <c r="AW334" s="48">
        <f t="shared" ca="1" si="677"/>
        <v>0</v>
      </c>
      <c r="AX334" s="48">
        <f t="shared" ca="1" si="677"/>
        <v>0</v>
      </c>
      <c r="AY334" s="48">
        <f t="shared" ca="1" si="677"/>
        <v>0</v>
      </c>
      <c r="AZ334" s="48">
        <f t="shared" ca="1" si="677"/>
        <v>0</v>
      </c>
      <c r="BA334" s="48">
        <f t="shared" ca="1" si="677"/>
        <v>0</v>
      </c>
      <c r="BB334" s="48">
        <f t="shared" ca="1" si="677"/>
        <v>0</v>
      </c>
      <c r="BC334" s="48">
        <f t="shared" ca="1" si="677"/>
        <v>0</v>
      </c>
      <c r="BD334" s="48">
        <f t="shared" ca="1" si="677"/>
        <v>0</v>
      </c>
    </row>
    <row r="335" spans="1:56" x14ac:dyDescent="0.25">
      <c r="A335">
        <v>333</v>
      </c>
      <c r="B335" s="69">
        <f t="shared" ca="1" si="655"/>
        <v>6</v>
      </c>
      <c r="C335" s="70">
        <f t="shared" ca="1" si="652"/>
        <v>42847</v>
      </c>
      <c r="D3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5" s="48">
        <f t="shared" ref="E335:AJ335" ca="1" si="678">MAX(0,D335-(IF(SamplesOrEstimateFlag = "Data", INDEX(Samples,RANDBETWEEN(1, TotalCount), 0), RANDBETWEEN(ThroughputLowEstimate,ThroughputHighEstimate))))</f>
        <v>11</v>
      </c>
      <c r="F335" s="48">
        <f t="shared" ca="1" si="678"/>
        <v>11</v>
      </c>
      <c r="G335" s="48">
        <f t="shared" ca="1" si="678"/>
        <v>8</v>
      </c>
      <c r="H335" s="48">
        <f t="shared" ca="1" si="678"/>
        <v>5</v>
      </c>
      <c r="I335" s="48">
        <f t="shared" ca="1" si="678"/>
        <v>3</v>
      </c>
      <c r="J335" s="48">
        <f t="shared" ca="1" si="678"/>
        <v>0</v>
      </c>
      <c r="K335" s="48">
        <f t="shared" ca="1" si="678"/>
        <v>0</v>
      </c>
      <c r="L335" s="48">
        <f t="shared" ca="1" si="678"/>
        <v>0</v>
      </c>
      <c r="M335" s="48">
        <f t="shared" ca="1" si="678"/>
        <v>0</v>
      </c>
      <c r="N335" s="48">
        <f t="shared" ca="1" si="678"/>
        <v>0</v>
      </c>
      <c r="O335" s="48">
        <f t="shared" ca="1" si="678"/>
        <v>0</v>
      </c>
      <c r="P335" s="48">
        <f t="shared" ca="1" si="678"/>
        <v>0</v>
      </c>
      <c r="Q335" s="48">
        <f t="shared" ca="1" si="678"/>
        <v>0</v>
      </c>
      <c r="R335" s="48">
        <f t="shared" ca="1" si="678"/>
        <v>0</v>
      </c>
      <c r="S335" s="48">
        <f t="shared" ca="1" si="678"/>
        <v>0</v>
      </c>
      <c r="T335" s="48">
        <f t="shared" ca="1" si="678"/>
        <v>0</v>
      </c>
      <c r="U335" s="48">
        <f t="shared" ca="1" si="678"/>
        <v>0</v>
      </c>
      <c r="V335" s="48">
        <f t="shared" ca="1" si="678"/>
        <v>0</v>
      </c>
      <c r="W335" s="48">
        <f t="shared" ca="1" si="678"/>
        <v>0</v>
      </c>
      <c r="X335" s="48">
        <f t="shared" ca="1" si="678"/>
        <v>0</v>
      </c>
      <c r="Y335" s="48">
        <f t="shared" ca="1" si="678"/>
        <v>0</v>
      </c>
      <c r="Z335" s="48">
        <f t="shared" ca="1" si="678"/>
        <v>0</v>
      </c>
      <c r="AA335" s="48">
        <f t="shared" ca="1" si="678"/>
        <v>0</v>
      </c>
      <c r="AB335" s="48">
        <f t="shared" ca="1" si="678"/>
        <v>0</v>
      </c>
      <c r="AC335" s="48">
        <f t="shared" ca="1" si="678"/>
        <v>0</v>
      </c>
      <c r="AD335" s="48">
        <f t="shared" ca="1" si="678"/>
        <v>0</v>
      </c>
      <c r="AE335" s="48">
        <f t="shared" ca="1" si="678"/>
        <v>0</v>
      </c>
      <c r="AF335" s="48">
        <f t="shared" ca="1" si="678"/>
        <v>0</v>
      </c>
      <c r="AG335" s="48">
        <f t="shared" ca="1" si="678"/>
        <v>0</v>
      </c>
      <c r="AH335" s="48">
        <f t="shared" ca="1" si="678"/>
        <v>0</v>
      </c>
      <c r="AI335" s="48">
        <f t="shared" ca="1" si="678"/>
        <v>0</v>
      </c>
      <c r="AJ335" s="48">
        <f t="shared" ca="1" si="678"/>
        <v>0</v>
      </c>
      <c r="AK335" s="48">
        <f t="shared" ref="AK335:BD335" ca="1" si="679">MAX(0,AJ335-(IF(SamplesOrEstimateFlag = "Data", INDEX(Samples,RANDBETWEEN(1, TotalCount), 0), RANDBETWEEN(ThroughputLowEstimate,ThroughputHighEstimate))))</f>
        <v>0</v>
      </c>
      <c r="AL335" s="48">
        <f t="shared" ca="1" si="679"/>
        <v>0</v>
      </c>
      <c r="AM335" s="48">
        <f t="shared" ca="1" si="679"/>
        <v>0</v>
      </c>
      <c r="AN335" s="48">
        <f t="shared" ca="1" si="679"/>
        <v>0</v>
      </c>
      <c r="AO335" s="48">
        <f t="shared" ca="1" si="679"/>
        <v>0</v>
      </c>
      <c r="AP335" s="48">
        <f t="shared" ca="1" si="679"/>
        <v>0</v>
      </c>
      <c r="AQ335" s="48">
        <f t="shared" ca="1" si="679"/>
        <v>0</v>
      </c>
      <c r="AR335" s="48">
        <f t="shared" ca="1" si="679"/>
        <v>0</v>
      </c>
      <c r="AS335" s="48">
        <f t="shared" ca="1" si="679"/>
        <v>0</v>
      </c>
      <c r="AT335" s="48">
        <f t="shared" ca="1" si="679"/>
        <v>0</v>
      </c>
      <c r="AU335" s="48">
        <f t="shared" ca="1" si="679"/>
        <v>0</v>
      </c>
      <c r="AV335" s="48">
        <f t="shared" ca="1" si="679"/>
        <v>0</v>
      </c>
      <c r="AW335" s="48">
        <f t="shared" ca="1" si="679"/>
        <v>0</v>
      </c>
      <c r="AX335" s="48">
        <f t="shared" ca="1" si="679"/>
        <v>0</v>
      </c>
      <c r="AY335" s="48">
        <f t="shared" ca="1" si="679"/>
        <v>0</v>
      </c>
      <c r="AZ335" s="48">
        <f t="shared" ca="1" si="679"/>
        <v>0</v>
      </c>
      <c r="BA335" s="48">
        <f t="shared" ca="1" si="679"/>
        <v>0</v>
      </c>
      <c r="BB335" s="48">
        <f t="shared" ca="1" si="679"/>
        <v>0</v>
      </c>
      <c r="BC335" s="48">
        <f t="shared" ca="1" si="679"/>
        <v>0</v>
      </c>
      <c r="BD335" s="48">
        <f t="shared" ca="1" si="679"/>
        <v>0</v>
      </c>
    </row>
    <row r="336" spans="1:56" x14ac:dyDescent="0.25">
      <c r="A336">
        <v>334</v>
      </c>
      <c r="B336" s="69">
        <f t="shared" ca="1" si="655"/>
        <v>11</v>
      </c>
      <c r="C336" s="70">
        <f t="shared" ca="1" si="652"/>
        <v>42882</v>
      </c>
      <c r="D3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6" s="48">
        <f t="shared" ref="E336:AJ336" ca="1" si="680">MAX(0,D336-(IF(SamplesOrEstimateFlag = "Data", INDEX(Samples,RANDBETWEEN(1, TotalCount), 0), RANDBETWEEN(ThroughputLowEstimate,ThroughputHighEstimate))))</f>
        <v>11</v>
      </c>
      <c r="F336" s="48">
        <f t="shared" ca="1" si="680"/>
        <v>11</v>
      </c>
      <c r="G336" s="48">
        <f t="shared" ca="1" si="680"/>
        <v>11</v>
      </c>
      <c r="H336" s="48">
        <f t="shared" ca="1" si="680"/>
        <v>11</v>
      </c>
      <c r="I336" s="48">
        <f t="shared" ca="1" si="680"/>
        <v>8</v>
      </c>
      <c r="J336" s="48">
        <f t="shared" ca="1" si="680"/>
        <v>8</v>
      </c>
      <c r="K336" s="48">
        <f t="shared" ca="1" si="680"/>
        <v>6</v>
      </c>
      <c r="L336" s="48">
        <f t="shared" ca="1" si="680"/>
        <v>3</v>
      </c>
      <c r="M336" s="48">
        <f t="shared" ca="1" si="680"/>
        <v>3</v>
      </c>
      <c r="N336" s="48">
        <f t="shared" ca="1" si="680"/>
        <v>1</v>
      </c>
      <c r="O336" s="48">
        <f t="shared" ca="1" si="680"/>
        <v>0</v>
      </c>
      <c r="P336" s="48">
        <f t="shared" ca="1" si="680"/>
        <v>0</v>
      </c>
      <c r="Q336" s="48">
        <f t="shared" ca="1" si="680"/>
        <v>0</v>
      </c>
      <c r="R336" s="48">
        <f t="shared" ca="1" si="680"/>
        <v>0</v>
      </c>
      <c r="S336" s="48">
        <f t="shared" ca="1" si="680"/>
        <v>0</v>
      </c>
      <c r="T336" s="48">
        <f t="shared" ca="1" si="680"/>
        <v>0</v>
      </c>
      <c r="U336" s="48">
        <f t="shared" ca="1" si="680"/>
        <v>0</v>
      </c>
      <c r="V336" s="48">
        <f t="shared" ca="1" si="680"/>
        <v>0</v>
      </c>
      <c r="W336" s="48">
        <f t="shared" ca="1" si="680"/>
        <v>0</v>
      </c>
      <c r="X336" s="48">
        <f t="shared" ca="1" si="680"/>
        <v>0</v>
      </c>
      <c r="Y336" s="48">
        <f t="shared" ca="1" si="680"/>
        <v>0</v>
      </c>
      <c r="Z336" s="48">
        <f t="shared" ca="1" si="680"/>
        <v>0</v>
      </c>
      <c r="AA336" s="48">
        <f t="shared" ca="1" si="680"/>
        <v>0</v>
      </c>
      <c r="AB336" s="48">
        <f t="shared" ca="1" si="680"/>
        <v>0</v>
      </c>
      <c r="AC336" s="48">
        <f t="shared" ca="1" si="680"/>
        <v>0</v>
      </c>
      <c r="AD336" s="48">
        <f t="shared" ca="1" si="680"/>
        <v>0</v>
      </c>
      <c r="AE336" s="48">
        <f t="shared" ca="1" si="680"/>
        <v>0</v>
      </c>
      <c r="AF336" s="48">
        <f t="shared" ca="1" si="680"/>
        <v>0</v>
      </c>
      <c r="AG336" s="48">
        <f t="shared" ca="1" si="680"/>
        <v>0</v>
      </c>
      <c r="AH336" s="48">
        <f t="shared" ca="1" si="680"/>
        <v>0</v>
      </c>
      <c r="AI336" s="48">
        <f t="shared" ca="1" si="680"/>
        <v>0</v>
      </c>
      <c r="AJ336" s="48">
        <f t="shared" ca="1" si="680"/>
        <v>0</v>
      </c>
      <c r="AK336" s="48">
        <f t="shared" ref="AK336:BD336" ca="1" si="681">MAX(0,AJ336-(IF(SamplesOrEstimateFlag = "Data", INDEX(Samples,RANDBETWEEN(1, TotalCount), 0), RANDBETWEEN(ThroughputLowEstimate,ThroughputHighEstimate))))</f>
        <v>0</v>
      </c>
      <c r="AL336" s="48">
        <f t="shared" ca="1" si="681"/>
        <v>0</v>
      </c>
      <c r="AM336" s="48">
        <f t="shared" ca="1" si="681"/>
        <v>0</v>
      </c>
      <c r="AN336" s="48">
        <f t="shared" ca="1" si="681"/>
        <v>0</v>
      </c>
      <c r="AO336" s="48">
        <f t="shared" ca="1" si="681"/>
        <v>0</v>
      </c>
      <c r="AP336" s="48">
        <f t="shared" ca="1" si="681"/>
        <v>0</v>
      </c>
      <c r="AQ336" s="48">
        <f t="shared" ca="1" si="681"/>
        <v>0</v>
      </c>
      <c r="AR336" s="48">
        <f t="shared" ca="1" si="681"/>
        <v>0</v>
      </c>
      <c r="AS336" s="48">
        <f t="shared" ca="1" si="681"/>
        <v>0</v>
      </c>
      <c r="AT336" s="48">
        <f t="shared" ca="1" si="681"/>
        <v>0</v>
      </c>
      <c r="AU336" s="48">
        <f t="shared" ca="1" si="681"/>
        <v>0</v>
      </c>
      <c r="AV336" s="48">
        <f t="shared" ca="1" si="681"/>
        <v>0</v>
      </c>
      <c r="AW336" s="48">
        <f t="shared" ca="1" si="681"/>
        <v>0</v>
      </c>
      <c r="AX336" s="48">
        <f t="shared" ca="1" si="681"/>
        <v>0</v>
      </c>
      <c r="AY336" s="48">
        <f t="shared" ca="1" si="681"/>
        <v>0</v>
      </c>
      <c r="AZ336" s="48">
        <f t="shared" ca="1" si="681"/>
        <v>0</v>
      </c>
      <c r="BA336" s="48">
        <f t="shared" ca="1" si="681"/>
        <v>0</v>
      </c>
      <c r="BB336" s="48">
        <f t="shared" ca="1" si="681"/>
        <v>0</v>
      </c>
      <c r="BC336" s="48">
        <f t="shared" ca="1" si="681"/>
        <v>0</v>
      </c>
      <c r="BD336" s="48">
        <f t="shared" ca="1" si="681"/>
        <v>0</v>
      </c>
    </row>
    <row r="337" spans="1:56" x14ac:dyDescent="0.25">
      <c r="A337">
        <v>335</v>
      </c>
      <c r="B337" s="69">
        <f t="shared" ca="1" si="655"/>
        <v>4</v>
      </c>
      <c r="C337" s="70">
        <f t="shared" ca="1" si="652"/>
        <v>42833</v>
      </c>
      <c r="D3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37" s="48">
        <f t="shared" ref="E337:AJ337" ca="1" si="682">MAX(0,D337-(IF(SamplesOrEstimateFlag = "Data", INDEX(Samples,RANDBETWEEN(1, TotalCount), 0), RANDBETWEEN(ThroughputLowEstimate,ThroughputHighEstimate))))</f>
        <v>7</v>
      </c>
      <c r="F337" s="48">
        <f t="shared" ca="1" si="682"/>
        <v>4</v>
      </c>
      <c r="G337" s="48">
        <f t="shared" ca="1" si="682"/>
        <v>1</v>
      </c>
      <c r="H337" s="48">
        <f t="shared" ca="1" si="682"/>
        <v>0</v>
      </c>
      <c r="I337" s="48">
        <f t="shared" ca="1" si="682"/>
        <v>0</v>
      </c>
      <c r="J337" s="48">
        <f t="shared" ca="1" si="682"/>
        <v>0</v>
      </c>
      <c r="K337" s="48">
        <f t="shared" ca="1" si="682"/>
        <v>0</v>
      </c>
      <c r="L337" s="48">
        <f t="shared" ca="1" si="682"/>
        <v>0</v>
      </c>
      <c r="M337" s="48">
        <f t="shared" ca="1" si="682"/>
        <v>0</v>
      </c>
      <c r="N337" s="48">
        <f t="shared" ca="1" si="682"/>
        <v>0</v>
      </c>
      <c r="O337" s="48">
        <f t="shared" ca="1" si="682"/>
        <v>0</v>
      </c>
      <c r="P337" s="48">
        <f t="shared" ca="1" si="682"/>
        <v>0</v>
      </c>
      <c r="Q337" s="48">
        <f t="shared" ca="1" si="682"/>
        <v>0</v>
      </c>
      <c r="R337" s="48">
        <f t="shared" ca="1" si="682"/>
        <v>0</v>
      </c>
      <c r="S337" s="48">
        <f t="shared" ca="1" si="682"/>
        <v>0</v>
      </c>
      <c r="T337" s="48">
        <f t="shared" ca="1" si="682"/>
        <v>0</v>
      </c>
      <c r="U337" s="48">
        <f t="shared" ca="1" si="682"/>
        <v>0</v>
      </c>
      <c r="V337" s="48">
        <f t="shared" ca="1" si="682"/>
        <v>0</v>
      </c>
      <c r="W337" s="48">
        <f t="shared" ca="1" si="682"/>
        <v>0</v>
      </c>
      <c r="X337" s="48">
        <f t="shared" ca="1" si="682"/>
        <v>0</v>
      </c>
      <c r="Y337" s="48">
        <f t="shared" ca="1" si="682"/>
        <v>0</v>
      </c>
      <c r="Z337" s="48">
        <f t="shared" ca="1" si="682"/>
        <v>0</v>
      </c>
      <c r="AA337" s="48">
        <f t="shared" ca="1" si="682"/>
        <v>0</v>
      </c>
      <c r="AB337" s="48">
        <f t="shared" ca="1" si="682"/>
        <v>0</v>
      </c>
      <c r="AC337" s="48">
        <f t="shared" ca="1" si="682"/>
        <v>0</v>
      </c>
      <c r="AD337" s="48">
        <f t="shared" ca="1" si="682"/>
        <v>0</v>
      </c>
      <c r="AE337" s="48">
        <f t="shared" ca="1" si="682"/>
        <v>0</v>
      </c>
      <c r="AF337" s="48">
        <f t="shared" ca="1" si="682"/>
        <v>0</v>
      </c>
      <c r="AG337" s="48">
        <f t="shared" ca="1" si="682"/>
        <v>0</v>
      </c>
      <c r="AH337" s="48">
        <f t="shared" ca="1" si="682"/>
        <v>0</v>
      </c>
      <c r="AI337" s="48">
        <f t="shared" ca="1" si="682"/>
        <v>0</v>
      </c>
      <c r="AJ337" s="48">
        <f t="shared" ca="1" si="682"/>
        <v>0</v>
      </c>
      <c r="AK337" s="48">
        <f t="shared" ref="AK337:BD337" ca="1" si="683">MAX(0,AJ337-(IF(SamplesOrEstimateFlag = "Data", INDEX(Samples,RANDBETWEEN(1, TotalCount), 0), RANDBETWEEN(ThroughputLowEstimate,ThroughputHighEstimate))))</f>
        <v>0</v>
      </c>
      <c r="AL337" s="48">
        <f t="shared" ca="1" si="683"/>
        <v>0</v>
      </c>
      <c r="AM337" s="48">
        <f t="shared" ca="1" si="683"/>
        <v>0</v>
      </c>
      <c r="AN337" s="48">
        <f t="shared" ca="1" si="683"/>
        <v>0</v>
      </c>
      <c r="AO337" s="48">
        <f t="shared" ca="1" si="683"/>
        <v>0</v>
      </c>
      <c r="AP337" s="48">
        <f t="shared" ca="1" si="683"/>
        <v>0</v>
      </c>
      <c r="AQ337" s="48">
        <f t="shared" ca="1" si="683"/>
        <v>0</v>
      </c>
      <c r="AR337" s="48">
        <f t="shared" ca="1" si="683"/>
        <v>0</v>
      </c>
      <c r="AS337" s="48">
        <f t="shared" ca="1" si="683"/>
        <v>0</v>
      </c>
      <c r="AT337" s="48">
        <f t="shared" ca="1" si="683"/>
        <v>0</v>
      </c>
      <c r="AU337" s="48">
        <f t="shared" ca="1" si="683"/>
        <v>0</v>
      </c>
      <c r="AV337" s="48">
        <f t="shared" ca="1" si="683"/>
        <v>0</v>
      </c>
      <c r="AW337" s="48">
        <f t="shared" ca="1" si="683"/>
        <v>0</v>
      </c>
      <c r="AX337" s="48">
        <f t="shared" ca="1" si="683"/>
        <v>0</v>
      </c>
      <c r="AY337" s="48">
        <f t="shared" ca="1" si="683"/>
        <v>0</v>
      </c>
      <c r="AZ337" s="48">
        <f t="shared" ca="1" si="683"/>
        <v>0</v>
      </c>
      <c r="BA337" s="48">
        <f t="shared" ca="1" si="683"/>
        <v>0</v>
      </c>
      <c r="BB337" s="48">
        <f t="shared" ca="1" si="683"/>
        <v>0</v>
      </c>
      <c r="BC337" s="48">
        <f t="shared" ca="1" si="683"/>
        <v>0</v>
      </c>
      <c r="BD337" s="48">
        <f t="shared" ca="1" si="683"/>
        <v>0</v>
      </c>
    </row>
    <row r="338" spans="1:56" x14ac:dyDescent="0.25">
      <c r="A338">
        <v>336</v>
      </c>
      <c r="B338" s="69">
        <f t="shared" ca="1" si="655"/>
        <v>13</v>
      </c>
      <c r="C338" s="70">
        <f t="shared" ca="1" si="652"/>
        <v>42896</v>
      </c>
      <c r="D3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8" s="48">
        <f t="shared" ref="E338:AJ338" ca="1" si="684">MAX(0,D338-(IF(SamplesOrEstimateFlag = "Data", INDEX(Samples,RANDBETWEEN(1, TotalCount), 0), RANDBETWEEN(ThroughputLowEstimate,ThroughputHighEstimate))))</f>
        <v>15</v>
      </c>
      <c r="F338" s="48">
        <f t="shared" ca="1" si="684"/>
        <v>15</v>
      </c>
      <c r="G338" s="48">
        <f t="shared" ca="1" si="684"/>
        <v>15</v>
      </c>
      <c r="H338" s="48">
        <f t="shared" ca="1" si="684"/>
        <v>15</v>
      </c>
      <c r="I338" s="48">
        <f t="shared" ca="1" si="684"/>
        <v>15</v>
      </c>
      <c r="J338" s="48">
        <f t="shared" ca="1" si="684"/>
        <v>12</v>
      </c>
      <c r="K338" s="48">
        <f t="shared" ca="1" si="684"/>
        <v>9</v>
      </c>
      <c r="L338" s="48">
        <f t="shared" ca="1" si="684"/>
        <v>6</v>
      </c>
      <c r="M338" s="48">
        <f t="shared" ca="1" si="684"/>
        <v>6</v>
      </c>
      <c r="N338" s="48">
        <f t="shared" ca="1" si="684"/>
        <v>4</v>
      </c>
      <c r="O338" s="48">
        <f t="shared" ca="1" si="684"/>
        <v>4</v>
      </c>
      <c r="P338" s="48">
        <f t="shared" ca="1" si="684"/>
        <v>2</v>
      </c>
      <c r="Q338" s="48">
        <f t="shared" ca="1" si="684"/>
        <v>0</v>
      </c>
      <c r="R338" s="48">
        <f t="shared" ca="1" si="684"/>
        <v>0</v>
      </c>
      <c r="S338" s="48">
        <f t="shared" ca="1" si="684"/>
        <v>0</v>
      </c>
      <c r="T338" s="48">
        <f t="shared" ca="1" si="684"/>
        <v>0</v>
      </c>
      <c r="U338" s="48">
        <f t="shared" ca="1" si="684"/>
        <v>0</v>
      </c>
      <c r="V338" s="48">
        <f t="shared" ca="1" si="684"/>
        <v>0</v>
      </c>
      <c r="W338" s="48">
        <f t="shared" ca="1" si="684"/>
        <v>0</v>
      </c>
      <c r="X338" s="48">
        <f t="shared" ca="1" si="684"/>
        <v>0</v>
      </c>
      <c r="Y338" s="48">
        <f t="shared" ca="1" si="684"/>
        <v>0</v>
      </c>
      <c r="Z338" s="48">
        <f t="shared" ca="1" si="684"/>
        <v>0</v>
      </c>
      <c r="AA338" s="48">
        <f t="shared" ca="1" si="684"/>
        <v>0</v>
      </c>
      <c r="AB338" s="48">
        <f t="shared" ca="1" si="684"/>
        <v>0</v>
      </c>
      <c r="AC338" s="48">
        <f t="shared" ca="1" si="684"/>
        <v>0</v>
      </c>
      <c r="AD338" s="48">
        <f t="shared" ca="1" si="684"/>
        <v>0</v>
      </c>
      <c r="AE338" s="48">
        <f t="shared" ca="1" si="684"/>
        <v>0</v>
      </c>
      <c r="AF338" s="48">
        <f t="shared" ca="1" si="684"/>
        <v>0</v>
      </c>
      <c r="AG338" s="48">
        <f t="shared" ca="1" si="684"/>
        <v>0</v>
      </c>
      <c r="AH338" s="48">
        <f t="shared" ca="1" si="684"/>
        <v>0</v>
      </c>
      <c r="AI338" s="48">
        <f t="shared" ca="1" si="684"/>
        <v>0</v>
      </c>
      <c r="AJ338" s="48">
        <f t="shared" ca="1" si="684"/>
        <v>0</v>
      </c>
      <c r="AK338" s="48">
        <f t="shared" ref="AK338:BD338" ca="1" si="685">MAX(0,AJ338-(IF(SamplesOrEstimateFlag = "Data", INDEX(Samples,RANDBETWEEN(1, TotalCount), 0), RANDBETWEEN(ThroughputLowEstimate,ThroughputHighEstimate))))</f>
        <v>0</v>
      </c>
      <c r="AL338" s="48">
        <f t="shared" ca="1" si="685"/>
        <v>0</v>
      </c>
      <c r="AM338" s="48">
        <f t="shared" ca="1" si="685"/>
        <v>0</v>
      </c>
      <c r="AN338" s="48">
        <f t="shared" ca="1" si="685"/>
        <v>0</v>
      </c>
      <c r="AO338" s="48">
        <f t="shared" ca="1" si="685"/>
        <v>0</v>
      </c>
      <c r="AP338" s="48">
        <f t="shared" ca="1" si="685"/>
        <v>0</v>
      </c>
      <c r="AQ338" s="48">
        <f t="shared" ca="1" si="685"/>
        <v>0</v>
      </c>
      <c r="AR338" s="48">
        <f t="shared" ca="1" si="685"/>
        <v>0</v>
      </c>
      <c r="AS338" s="48">
        <f t="shared" ca="1" si="685"/>
        <v>0</v>
      </c>
      <c r="AT338" s="48">
        <f t="shared" ca="1" si="685"/>
        <v>0</v>
      </c>
      <c r="AU338" s="48">
        <f t="shared" ca="1" si="685"/>
        <v>0</v>
      </c>
      <c r="AV338" s="48">
        <f t="shared" ca="1" si="685"/>
        <v>0</v>
      </c>
      <c r="AW338" s="48">
        <f t="shared" ca="1" si="685"/>
        <v>0</v>
      </c>
      <c r="AX338" s="48">
        <f t="shared" ca="1" si="685"/>
        <v>0</v>
      </c>
      <c r="AY338" s="48">
        <f t="shared" ca="1" si="685"/>
        <v>0</v>
      </c>
      <c r="AZ338" s="48">
        <f t="shared" ca="1" si="685"/>
        <v>0</v>
      </c>
      <c r="BA338" s="48">
        <f t="shared" ca="1" si="685"/>
        <v>0</v>
      </c>
      <c r="BB338" s="48">
        <f t="shared" ca="1" si="685"/>
        <v>0</v>
      </c>
      <c r="BC338" s="48">
        <f t="shared" ca="1" si="685"/>
        <v>0</v>
      </c>
      <c r="BD338" s="48">
        <f t="shared" ca="1" si="685"/>
        <v>0</v>
      </c>
    </row>
    <row r="339" spans="1:56" x14ac:dyDescent="0.25">
      <c r="A339">
        <v>337</v>
      </c>
      <c r="B339" s="69">
        <f t="shared" ca="1" si="655"/>
        <v>5</v>
      </c>
      <c r="C339" s="70">
        <f t="shared" ca="1" si="652"/>
        <v>42840</v>
      </c>
      <c r="D3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39" s="48">
        <f t="shared" ref="E339:AJ339" ca="1" si="686">MAX(0,D339-(IF(SamplesOrEstimateFlag = "Data", INDEX(Samples,RANDBETWEEN(1, TotalCount), 0), RANDBETWEEN(ThroughputLowEstimate,ThroughputHighEstimate))))</f>
        <v>9</v>
      </c>
      <c r="F339" s="48">
        <f t="shared" ca="1" si="686"/>
        <v>9</v>
      </c>
      <c r="G339" s="48">
        <f t="shared" ca="1" si="686"/>
        <v>6</v>
      </c>
      <c r="H339" s="48">
        <f t="shared" ca="1" si="686"/>
        <v>3</v>
      </c>
      <c r="I339" s="48">
        <f t="shared" ca="1" si="686"/>
        <v>0</v>
      </c>
      <c r="J339" s="48">
        <f t="shared" ca="1" si="686"/>
        <v>0</v>
      </c>
      <c r="K339" s="48">
        <f t="shared" ca="1" si="686"/>
        <v>0</v>
      </c>
      <c r="L339" s="48">
        <f t="shared" ca="1" si="686"/>
        <v>0</v>
      </c>
      <c r="M339" s="48">
        <f t="shared" ca="1" si="686"/>
        <v>0</v>
      </c>
      <c r="N339" s="48">
        <f t="shared" ca="1" si="686"/>
        <v>0</v>
      </c>
      <c r="O339" s="48">
        <f t="shared" ca="1" si="686"/>
        <v>0</v>
      </c>
      <c r="P339" s="48">
        <f t="shared" ca="1" si="686"/>
        <v>0</v>
      </c>
      <c r="Q339" s="48">
        <f t="shared" ca="1" si="686"/>
        <v>0</v>
      </c>
      <c r="R339" s="48">
        <f t="shared" ca="1" si="686"/>
        <v>0</v>
      </c>
      <c r="S339" s="48">
        <f t="shared" ca="1" si="686"/>
        <v>0</v>
      </c>
      <c r="T339" s="48">
        <f t="shared" ca="1" si="686"/>
        <v>0</v>
      </c>
      <c r="U339" s="48">
        <f t="shared" ca="1" si="686"/>
        <v>0</v>
      </c>
      <c r="V339" s="48">
        <f t="shared" ca="1" si="686"/>
        <v>0</v>
      </c>
      <c r="W339" s="48">
        <f t="shared" ca="1" si="686"/>
        <v>0</v>
      </c>
      <c r="X339" s="48">
        <f t="shared" ca="1" si="686"/>
        <v>0</v>
      </c>
      <c r="Y339" s="48">
        <f t="shared" ca="1" si="686"/>
        <v>0</v>
      </c>
      <c r="Z339" s="48">
        <f t="shared" ca="1" si="686"/>
        <v>0</v>
      </c>
      <c r="AA339" s="48">
        <f t="shared" ca="1" si="686"/>
        <v>0</v>
      </c>
      <c r="AB339" s="48">
        <f t="shared" ca="1" si="686"/>
        <v>0</v>
      </c>
      <c r="AC339" s="48">
        <f t="shared" ca="1" si="686"/>
        <v>0</v>
      </c>
      <c r="AD339" s="48">
        <f t="shared" ca="1" si="686"/>
        <v>0</v>
      </c>
      <c r="AE339" s="48">
        <f t="shared" ca="1" si="686"/>
        <v>0</v>
      </c>
      <c r="AF339" s="48">
        <f t="shared" ca="1" si="686"/>
        <v>0</v>
      </c>
      <c r="AG339" s="48">
        <f t="shared" ca="1" si="686"/>
        <v>0</v>
      </c>
      <c r="AH339" s="48">
        <f t="shared" ca="1" si="686"/>
        <v>0</v>
      </c>
      <c r="AI339" s="48">
        <f t="shared" ca="1" si="686"/>
        <v>0</v>
      </c>
      <c r="AJ339" s="48">
        <f t="shared" ca="1" si="686"/>
        <v>0</v>
      </c>
      <c r="AK339" s="48">
        <f t="shared" ref="AK339:BD339" ca="1" si="687">MAX(0,AJ339-(IF(SamplesOrEstimateFlag = "Data", INDEX(Samples,RANDBETWEEN(1, TotalCount), 0), RANDBETWEEN(ThroughputLowEstimate,ThroughputHighEstimate))))</f>
        <v>0</v>
      </c>
      <c r="AL339" s="48">
        <f t="shared" ca="1" si="687"/>
        <v>0</v>
      </c>
      <c r="AM339" s="48">
        <f t="shared" ca="1" si="687"/>
        <v>0</v>
      </c>
      <c r="AN339" s="48">
        <f t="shared" ca="1" si="687"/>
        <v>0</v>
      </c>
      <c r="AO339" s="48">
        <f t="shared" ca="1" si="687"/>
        <v>0</v>
      </c>
      <c r="AP339" s="48">
        <f t="shared" ca="1" si="687"/>
        <v>0</v>
      </c>
      <c r="AQ339" s="48">
        <f t="shared" ca="1" si="687"/>
        <v>0</v>
      </c>
      <c r="AR339" s="48">
        <f t="shared" ca="1" si="687"/>
        <v>0</v>
      </c>
      <c r="AS339" s="48">
        <f t="shared" ca="1" si="687"/>
        <v>0</v>
      </c>
      <c r="AT339" s="48">
        <f t="shared" ca="1" si="687"/>
        <v>0</v>
      </c>
      <c r="AU339" s="48">
        <f t="shared" ca="1" si="687"/>
        <v>0</v>
      </c>
      <c r="AV339" s="48">
        <f t="shared" ca="1" si="687"/>
        <v>0</v>
      </c>
      <c r="AW339" s="48">
        <f t="shared" ca="1" si="687"/>
        <v>0</v>
      </c>
      <c r="AX339" s="48">
        <f t="shared" ca="1" si="687"/>
        <v>0</v>
      </c>
      <c r="AY339" s="48">
        <f t="shared" ca="1" si="687"/>
        <v>0</v>
      </c>
      <c r="AZ339" s="48">
        <f t="shared" ca="1" si="687"/>
        <v>0</v>
      </c>
      <c r="BA339" s="48">
        <f t="shared" ca="1" si="687"/>
        <v>0</v>
      </c>
      <c r="BB339" s="48">
        <f t="shared" ca="1" si="687"/>
        <v>0</v>
      </c>
      <c r="BC339" s="48">
        <f t="shared" ca="1" si="687"/>
        <v>0</v>
      </c>
      <c r="BD339" s="48">
        <f t="shared" ca="1" si="687"/>
        <v>0</v>
      </c>
    </row>
    <row r="340" spans="1:56" x14ac:dyDescent="0.25">
      <c r="A340">
        <v>338</v>
      </c>
      <c r="B340" s="69">
        <f t="shared" ca="1" si="655"/>
        <v>9</v>
      </c>
      <c r="C340" s="70">
        <f t="shared" ca="1" si="652"/>
        <v>42868</v>
      </c>
      <c r="D3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0" s="48">
        <f t="shared" ref="E340:AJ340" ca="1" si="688">MAX(0,D340-(IF(SamplesOrEstimateFlag = "Data", INDEX(Samples,RANDBETWEEN(1, TotalCount), 0), RANDBETWEEN(ThroughputLowEstimate,ThroughputHighEstimate))))</f>
        <v>15</v>
      </c>
      <c r="F340" s="48">
        <f t="shared" ca="1" si="688"/>
        <v>12</v>
      </c>
      <c r="G340" s="48">
        <f t="shared" ca="1" si="688"/>
        <v>10</v>
      </c>
      <c r="H340" s="48">
        <f t="shared" ca="1" si="688"/>
        <v>10</v>
      </c>
      <c r="I340" s="48">
        <f t="shared" ca="1" si="688"/>
        <v>7</v>
      </c>
      <c r="J340" s="48">
        <f t="shared" ca="1" si="688"/>
        <v>4</v>
      </c>
      <c r="K340" s="48">
        <f t="shared" ca="1" si="688"/>
        <v>4</v>
      </c>
      <c r="L340" s="48">
        <f t="shared" ca="1" si="688"/>
        <v>1</v>
      </c>
      <c r="M340" s="48">
        <f t="shared" ca="1" si="688"/>
        <v>0</v>
      </c>
      <c r="N340" s="48">
        <f t="shared" ca="1" si="688"/>
        <v>0</v>
      </c>
      <c r="O340" s="48">
        <f t="shared" ca="1" si="688"/>
        <v>0</v>
      </c>
      <c r="P340" s="48">
        <f t="shared" ca="1" si="688"/>
        <v>0</v>
      </c>
      <c r="Q340" s="48">
        <f t="shared" ca="1" si="688"/>
        <v>0</v>
      </c>
      <c r="R340" s="48">
        <f t="shared" ca="1" si="688"/>
        <v>0</v>
      </c>
      <c r="S340" s="48">
        <f t="shared" ca="1" si="688"/>
        <v>0</v>
      </c>
      <c r="T340" s="48">
        <f t="shared" ca="1" si="688"/>
        <v>0</v>
      </c>
      <c r="U340" s="48">
        <f t="shared" ca="1" si="688"/>
        <v>0</v>
      </c>
      <c r="V340" s="48">
        <f t="shared" ca="1" si="688"/>
        <v>0</v>
      </c>
      <c r="W340" s="48">
        <f t="shared" ca="1" si="688"/>
        <v>0</v>
      </c>
      <c r="X340" s="48">
        <f t="shared" ca="1" si="688"/>
        <v>0</v>
      </c>
      <c r="Y340" s="48">
        <f t="shared" ca="1" si="688"/>
        <v>0</v>
      </c>
      <c r="Z340" s="48">
        <f t="shared" ca="1" si="688"/>
        <v>0</v>
      </c>
      <c r="AA340" s="48">
        <f t="shared" ca="1" si="688"/>
        <v>0</v>
      </c>
      <c r="AB340" s="48">
        <f t="shared" ca="1" si="688"/>
        <v>0</v>
      </c>
      <c r="AC340" s="48">
        <f t="shared" ca="1" si="688"/>
        <v>0</v>
      </c>
      <c r="AD340" s="48">
        <f t="shared" ca="1" si="688"/>
        <v>0</v>
      </c>
      <c r="AE340" s="48">
        <f t="shared" ca="1" si="688"/>
        <v>0</v>
      </c>
      <c r="AF340" s="48">
        <f t="shared" ca="1" si="688"/>
        <v>0</v>
      </c>
      <c r="AG340" s="48">
        <f t="shared" ca="1" si="688"/>
        <v>0</v>
      </c>
      <c r="AH340" s="48">
        <f t="shared" ca="1" si="688"/>
        <v>0</v>
      </c>
      <c r="AI340" s="48">
        <f t="shared" ca="1" si="688"/>
        <v>0</v>
      </c>
      <c r="AJ340" s="48">
        <f t="shared" ca="1" si="688"/>
        <v>0</v>
      </c>
      <c r="AK340" s="48">
        <f t="shared" ref="AK340:BD340" ca="1" si="689">MAX(0,AJ340-(IF(SamplesOrEstimateFlag = "Data", INDEX(Samples,RANDBETWEEN(1, TotalCount), 0), RANDBETWEEN(ThroughputLowEstimate,ThroughputHighEstimate))))</f>
        <v>0</v>
      </c>
      <c r="AL340" s="48">
        <f t="shared" ca="1" si="689"/>
        <v>0</v>
      </c>
      <c r="AM340" s="48">
        <f t="shared" ca="1" si="689"/>
        <v>0</v>
      </c>
      <c r="AN340" s="48">
        <f t="shared" ca="1" si="689"/>
        <v>0</v>
      </c>
      <c r="AO340" s="48">
        <f t="shared" ca="1" si="689"/>
        <v>0</v>
      </c>
      <c r="AP340" s="48">
        <f t="shared" ca="1" si="689"/>
        <v>0</v>
      </c>
      <c r="AQ340" s="48">
        <f t="shared" ca="1" si="689"/>
        <v>0</v>
      </c>
      <c r="AR340" s="48">
        <f t="shared" ca="1" si="689"/>
        <v>0</v>
      </c>
      <c r="AS340" s="48">
        <f t="shared" ca="1" si="689"/>
        <v>0</v>
      </c>
      <c r="AT340" s="48">
        <f t="shared" ca="1" si="689"/>
        <v>0</v>
      </c>
      <c r="AU340" s="48">
        <f t="shared" ca="1" si="689"/>
        <v>0</v>
      </c>
      <c r="AV340" s="48">
        <f t="shared" ca="1" si="689"/>
        <v>0</v>
      </c>
      <c r="AW340" s="48">
        <f t="shared" ca="1" si="689"/>
        <v>0</v>
      </c>
      <c r="AX340" s="48">
        <f t="shared" ca="1" si="689"/>
        <v>0</v>
      </c>
      <c r="AY340" s="48">
        <f t="shared" ca="1" si="689"/>
        <v>0</v>
      </c>
      <c r="AZ340" s="48">
        <f t="shared" ca="1" si="689"/>
        <v>0</v>
      </c>
      <c r="BA340" s="48">
        <f t="shared" ca="1" si="689"/>
        <v>0</v>
      </c>
      <c r="BB340" s="48">
        <f t="shared" ca="1" si="689"/>
        <v>0</v>
      </c>
      <c r="BC340" s="48">
        <f t="shared" ca="1" si="689"/>
        <v>0</v>
      </c>
      <c r="BD340" s="48">
        <f t="shared" ca="1" si="689"/>
        <v>0</v>
      </c>
    </row>
    <row r="341" spans="1:56" x14ac:dyDescent="0.25">
      <c r="A341">
        <v>339</v>
      </c>
      <c r="B341" s="69">
        <f t="shared" ca="1" si="655"/>
        <v>7</v>
      </c>
      <c r="C341" s="70">
        <f t="shared" ca="1" si="652"/>
        <v>42854</v>
      </c>
      <c r="D3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1" s="48">
        <f t="shared" ref="E341:AJ341" ca="1" si="690">MAX(0,D341-(IF(SamplesOrEstimateFlag = "Data", INDEX(Samples,RANDBETWEEN(1, TotalCount), 0), RANDBETWEEN(ThroughputLowEstimate,ThroughputHighEstimate))))</f>
        <v>11</v>
      </c>
      <c r="F341" s="48">
        <f t="shared" ca="1" si="690"/>
        <v>9</v>
      </c>
      <c r="G341" s="48">
        <f t="shared" ca="1" si="690"/>
        <v>7</v>
      </c>
      <c r="H341" s="48">
        <f t="shared" ca="1" si="690"/>
        <v>5</v>
      </c>
      <c r="I341" s="48">
        <f t="shared" ca="1" si="690"/>
        <v>5</v>
      </c>
      <c r="J341" s="48">
        <f t="shared" ca="1" si="690"/>
        <v>3</v>
      </c>
      <c r="K341" s="48">
        <f t="shared" ca="1" si="690"/>
        <v>0</v>
      </c>
      <c r="L341" s="48">
        <f t="shared" ca="1" si="690"/>
        <v>0</v>
      </c>
      <c r="M341" s="48">
        <f t="shared" ca="1" si="690"/>
        <v>0</v>
      </c>
      <c r="N341" s="48">
        <f t="shared" ca="1" si="690"/>
        <v>0</v>
      </c>
      <c r="O341" s="48">
        <f t="shared" ca="1" si="690"/>
        <v>0</v>
      </c>
      <c r="P341" s="48">
        <f t="shared" ca="1" si="690"/>
        <v>0</v>
      </c>
      <c r="Q341" s="48">
        <f t="shared" ca="1" si="690"/>
        <v>0</v>
      </c>
      <c r="R341" s="48">
        <f t="shared" ca="1" si="690"/>
        <v>0</v>
      </c>
      <c r="S341" s="48">
        <f t="shared" ca="1" si="690"/>
        <v>0</v>
      </c>
      <c r="T341" s="48">
        <f t="shared" ca="1" si="690"/>
        <v>0</v>
      </c>
      <c r="U341" s="48">
        <f t="shared" ca="1" si="690"/>
        <v>0</v>
      </c>
      <c r="V341" s="48">
        <f t="shared" ca="1" si="690"/>
        <v>0</v>
      </c>
      <c r="W341" s="48">
        <f t="shared" ca="1" si="690"/>
        <v>0</v>
      </c>
      <c r="X341" s="48">
        <f t="shared" ca="1" si="690"/>
        <v>0</v>
      </c>
      <c r="Y341" s="48">
        <f t="shared" ca="1" si="690"/>
        <v>0</v>
      </c>
      <c r="Z341" s="48">
        <f t="shared" ca="1" si="690"/>
        <v>0</v>
      </c>
      <c r="AA341" s="48">
        <f t="shared" ca="1" si="690"/>
        <v>0</v>
      </c>
      <c r="AB341" s="48">
        <f t="shared" ca="1" si="690"/>
        <v>0</v>
      </c>
      <c r="AC341" s="48">
        <f t="shared" ca="1" si="690"/>
        <v>0</v>
      </c>
      <c r="AD341" s="48">
        <f t="shared" ca="1" si="690"/>
        <v>0</v>
      </c>
      <c r="AE341" s="48">
        <f t="shared" ca="1" si="690"/>
        <v>0</v>
      </c>
      <c r="AF341" s="48">
        <f t="shared" ca="1" si="690"/>
        <v>0</v>
      </c>
      <c r="AG341" s="48">
        <f t="shared" ca="1" si="690"/>
        <v>0</v>
      </c>
      <c r="AH341" s="48">
        <f t="shared" ca="1" si="690"/>
        <v>0</v>
      </c>
      <c r="AI341" s="48">
        <f t="shared" ca="1" si="690"/>
        <v>0</v>
      </c>
      <c r="AJ341" s="48">
        <f t="shared" ca="1" si="690"/>
        <v>0</v>
      </c>
      <c r="AK341" s="48">
        <f t="shared" ref="AK341:BD341" ca="1" si="691">MAX(0,AJ341-(IF(SamplesOrEstimateFlag = "Data", INDEX(Samples,RANDBETWEEN(1, TotalCount), 0), RANDBETWEEN(ThroughputLowEstimate,ThroughputHighEstimate))))</f>
        <v>0</v>
      </c>
      <c r="AL341" s="48">
        <f t="shared" ca="1" si="691"/>
        <v>0</v>
      </c>
      <c r="AM341" s="48">
        <f t="shared" ca="1" si="691"/>
        <v>0</v>
      </c>
      <c r="AN341" s="48">
        <f t="shared" ca="1" si="691"/>
        <v>0</v>
      </c>
      <c r="AO341" s="48">
        <f t="shared" ca="1" si="691"/>
        <v>0</v>
      </c>
      <c r="AP341" s="48">
        <f t="shared" ca="1" si="691"/>
        <v>0</v>
      </c>
      <c r="AQ341" s="48">
        <f t="shared" ca="1" si="691"/>
        <v>0</v>
      </c>
      <c r="AR341" s="48">
        <f t="shared" ca="1" si="691"/>
        <v>0</v>
      </c>
      <c r="AS341" s="48">
        <f t="shared" ca="1" si="691"/>
        <v>0</v>
      </c>
      <c r="AT341" s="48">
        <f t="shared" ca="1" si="691"/>
        <v>0</v>
      </c>
      <c r="AU341" s="48">
        <f t="shared" ca="1" si="691"/>
        <v>0</v>
      </c>
      <c r="AV341" s="48">
        <f t="shared" ca="1" si="691"/>
        <v>0</v>
      </c>
      <c r="AW341" s="48">
        <f t="shared" ca="1" si="691"/>
        <v>0</v>
      </c>
      <c r="AX341" s="48">
        <f t="shared" ca="1" si="691"/>
        <v>0</v>
      </c>
      <c r="AY341" s="48">
        <f t="shared" ca="1" si="691"/>
        <v>0</v>
      </c>
      <c r="AZ341" s="48">
        <f t="shared" ca="1" si="691"/>
        <v>0</v>
      </c>
      <c r="BA341" s="48">
        <f t="shared" ca="1" si="691"/>
        <v>0</v>
      </c>
      <c r="BB341" s="48">
        <f t="shared" ca="1" si="691"/>
        <v>0</v>
      </c>
      <c r="BC341" s="48">
        <f t="shared" ca="1" si="691"/>
        <v>0</v>
      </c>
      <c r="BD341" s="48">
        <f t="shared" ca="1" si="691"/>
        <v>0</v>
      </c>
    </row>
    <row r="342" spans="1:56" x14ac:dyDescent="0.25">
      <c r="A342">
        <v>340</v>
      </c>
      <c r="B342" s="69">
        <f t="shared" ca="1" si="655"/>
        <v>9</v>
      </c>
      <c r="C342" s="70">
        <f t="shared" ca="1" si="652"/>
        <v>42868</v>
      </c>
      <c r="D3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2" s="48">
        <f t="shared" ref="E342:AJ342" ca="1" si="692">MAX(0,D342-(IF(SamplesOrEstimateFlag = "Data", INDEX(Samples,RANDBETWEEN(1, TotalCount), 0), RANDBETWEEN(ThroughputLowEstimate,ThroughputHighEstimate))))</f>
        <v>15</v>
      </c>
      <c r="F342" s="48">
        <f t="shared" ca="1" si="692"/>
        <v>12</v>
      </c>
      <c r="G342" s="48">
        <f t="shared" ca="1" si="692"/>
        <v>12</v>
      </c>
      <c r="H342" s="48">
        <f t="shared" ca="1" si="692"/>
        <v>10</v>
      </c>
      <c r="I342" s="48">
        <f t="shared" ca="1" si="692"/>
        <v>7</v>
      </c>
      <c r="J342" s="48">
        <f t="shared" ca="1" si="692"/>
        <v>7</v>
      </c>
      <c r="K342" s="48">
        <f t="shared" ca="1" si="692"/>
        <v>5</v>
      </c>
      <c r="L342" s="48">
        <f t="shared" ca="1" si="692"/>
        <v>2</v>
      </c>
      <c r="M342" s="48">
        <f t="shared" ca="1" si="692"/>
        <v>0</v>
      </c>
      <c r="N342" s="48">
        <f t="shared" ca="1" si="692"/>
        <v>0</v>
      </c>
      <c r="O342" s="48">
        <f t="shared" ca="1" si="692"/>
        <v>0</v>
      </c>
      <c r="P342" s="48">
        <f t="shared" ca="1" si="692"/>
        <v>0</v>
      </c>
      <c r="Q342" s="48">
        <f t="shared" ca="1" si="692"/>
        <v>0</v>
      </c>
      <c r="R342" s="48">
        <f t="shared" ca="1" si="692"/>
        <v>0</v>
      </c>
      <c r="S342" s="48">
        <f t="shared" ca="1" si="692"/>
        <v>0</v>
      </c>
      <c r="T342" s="48">
        <f t="shared" ca="1" si="692"/>
        <v>0</v>
      </c>
      <c r="U342" s="48">
        <f t="shared" ca="1" si="692"/>
        <v>0</v>
      </c>
      <c r="V342" s="48">
        <f t="shared" ca="1" si="692"/>
        <v>0</v>
      </c>
      <c r="W342" s="48">
        <f t="shared" ca="1" si="692"/>
        <v>0</v>
      </c>
      <c r="X342" s="48">
        <f t="shared" ca="1" si="692"/>
        <v>0</v>
      </c>
      <c r="Y342" s="48">
        <f t="shared" ca="1" si="692"/>
        <v>0</v>
      </c>
      <c r="Z342" s="48">
        <f t="shared" ca="1" si="692"/>
        <v>0</v>
      </c>
      <c r="AA342" s="48">
        <f t="shared" ca="1" si="692"/>
        <v>0</v>
      </c>
      <c r="AB342" s="48">
        <f t="shared" ca="1" si="692"/>
        <v>0</v>
      </c>
      <c r="AC342" s="48">
        <f t="shared" ca="1" si="692"/>
        <v>0</v>
      </c>
      <c r="AD342" s="48">
        <f t="shared" ca="1" si="692"/>
        <v>0</v>
      </c>
      <c r="AE342" s="48">
        <f t="shared" ca="1" si="692"/>
        <v>0</v>
      </c>
      <c r="AF342" s="48">
        <f t="shared" ca="1" si="692"/>
        <v>0</v>
      </c>
      <c r="AG342" s="48">
        <f t="shared" ca="1" si="692"/>
        <v>0</v>
      </c>
      <c r="AH342" s="48">
        <f t="shared" ca="1" si="692"/>
        <v>0</v>
      </c>
      <c r="AI342" s="48">
        <f t="shared" ca="1" si="692"/>
        <v>0</v>
      </c>
      <c r="AJ342" s="48">
        <f t="shared" ca="1" si="692"/>
        <v>0</v>
      </c>
      <c r="AK342" s="48">
        <f t="shared" ref="AK342:BD342" ca="1" si="693">MAX(0,AJ342-(IF(SamplesOrEstimateFlag = "Data", INDEX(Samples,RANDBETWEEN(1, TotalCount), 0), RANDBETWEEN(ThroughputLowEstimate,ThroughputHighEstimate))))</f>
        <v>0</v>
      </c>
      <c r="AL342" s="48">
        <f t="shared" ca="1" si="693"/>
        <v>0</v>
      </c>
      <c r="AM342" s="48">
        <f t="shared" ca="1" si="693"/>
        <v>0</v>
      </c>
      <c r="AN342" s="48">
        <f t="shared" ca="1" si="693"/>
        <v>0</v>
      </c>
      <c r="AO342" s="48">
        <f t="shared" ca="1" si="693"/>
        <v>0</v>
      </c>
      <c r="AP342" s="48">
        <f t="shared" ca="1" si="693"/>
        <v>0</v>
      </c>
      <c r="AQ342" s="48">
        <f t="shared" ca="1" si="693"/>
        <v>0</v>
      </c>
      <c r="AR342" s="48">
        <f t="shared" ca="1" si="693"/>
        <v>0</v>
      </c>
      <c r="AS342" s="48">
        <f t="shared" ca="1" si="693"/>
        <v>0</v>
      </c>
      <c r="AT342" s="48">
        <f t="shared" ca="1" si="693"/>
        <v>0</v>
      </c>
      <c r="AU342" s="48">
        <f t="shared" ca="1" si="693"/>
        <v>0</v>
      </c>
      <c r="AV342" s="48">
        <f t="shared" ca="1" si="693"/>
        <v>0</v>
      </c>
      <c r="AW342" s="48">
        <f t="shared" ca="1" si="693"/>
        <v>0</v>
      </c>
      <c r="AX342" s="48">
        <f t="shared" ca="1" si="693"/>
        <v>0</v>
      </c>
      <c r="AY342" s="48">
        <f t="shared" ca="1" si="693"/>
        <v>0</v>
      </c>
      <c r="AZ342" s="48">
        <f t="shared" ca="1" si="693"/>
        <v>0</v>
      </c>
      <c r="BA342" s="48">
        <f t="shared" ca="1" si="693"/>
        <v>0</v>
      </c>
      <c r="BB342" s="48">
        <f t="shared" ca="1" si="693"/>
        <v>0</v>
      </c>
      <c r="BC342" s="48">
        <f t="shared" ca="1" si="693"/>
        <v>0</v>
      </c>
      <c r="BD342" s="48">
        <f t="shared" ca="1" si="693"/>
        <v>0</v>
      </c>
    </row>
    <row r="343" spans="1:56" x14ac:dyDescent="0.25">
      <c r="A343">
        <v>341</v>
      </c>
      <c r="B343" s="69">
        <f t="shared" ca="1" si="655"/>
        <v>8</v>
      </c>
      <c r="C343" s="70">
        <f t="shared" ca="1" si="652"/>
        <v>42861</v>
      </c>
      <c r="D3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43" s="48">
        <f t="shared" ref="E343:AJ343" ca="1" si="694">MAX(0,D343-(IF(SamplesOrEstimateFlag = "Data", INDEX(Samples,RANDBETWEEN(1, TotalCount), 0), RANDBETWEEN(ThroughputLowEstimate,ThroughputHighEstimate))))</f>
        <v>11</v>
      </c>
      <c r="F343" s="48">
        <f t="shared" ca="1" si="694"/>
        <v>8</v>
      </c>
      <c r="G343" s="48">
        <f t="shared" ca="1" si="694"/>
        <v>5</v>
      </c>
      <c r="H343" s="48">
        <f t="shared" ca="1" si="694"/>
        <v>3</v>
      </c>
      <c r="I343" s="48">
        <f t="shared" ca="1" si="694"/>
        <v>3</v>
      </c>
      <c r="J343" s="48">
        <f t="shared" ca="1" si="694"/>
        <v>1</v>
      </c>
      <c r="K343" s="48">
        <f t="shared" ca="1" si="694"/>
        <v>1</v>
      </c>
      <c r="L343" s="48">
        <f t="shared" ca="1" si="694"/>
        <v>0</v>
      </c>
      <c r="M343" s="48">
        <f t="shared" ca="1" si="694"/>
        <v>0</v>
      </c>
      <c r="N343" s="48">
        <f t="shared" ca="1" si="694"/>
        <v>0</v>
      </c>
      <c r="O343" s="48">
        <f t="shared" ca="1" si="694"/>
        <v>0</v>
      </c>
      <c r="P343" s="48">
        <f t="shared" ca="1" si="694"/>
        <v>0</v>
      </c>
      <c r="Q343" s="48">
        <f t="shared" ca="1" si="694"/>
        <v>0</v>
      </c>
      <c r="R343" s="48">
        <f t="shared" ca="1" si="694"/>
        <v>0</v>
      </c>
      <c r="S343" s="48">
        <f t="shared" ca="1" si="694"/>
        <v>0</v>
      </c>
      <c r="T343" s="48">
        <f t="shared" ca="1" si="694"/>
        <v>0</v>
      </c>
      <c r="U343" s="48">
        <f t="shared" ca="1" si="694"/>
        <v>0</v>
      </c>
      <c r="V343" s="48">
        <f t="shared" ca="1" si="694"/>
        <v>0</v>
      </c>
      <c r="W343" s="48">
        <f t="shared" ca="1" si="694"/>
        <v>0</v>
      </c>
      <c r="X343" s="48">
        <f t="shared" ca="1" si="694"/>
        <v>0</v>
      </c>
      <c r="Y343" s="48">
        <f t="shared" ca="1" si="694"/>
        <v>0</v>
      </c>
      <c r="Z343" s="48">
        <f t="shared" ca="1" si="694"/>
        <v>0</v>
      </c>
      <c r="AA343" s="48">
        <f t="shared" ca="1" si="694"/>
        <v>0</v>
      </c>
      <c r="AB343" s="48">
        <f t="shared" ca="1" si="694"/>
        <v>0</v>
      </c>
      <c r="AC343" s="48">
        <f t="shared" ca="1" si="694"/>
        <v>0</v>
      </c>
      <c r="AD343" s="48">
        <f t="shared" ca="1" si="694"/>
        <v>0</v>
      </c>
      <c r="AE343" s="48">
        <f t="shared" ca="1" si="694"/>
        <v>0</v>
      </c>
      <c r="AF343" s="48">
        <f t="shared" ca="1" si="694"/>
        <v>0</v>
      </c>
      <c r="AG343" s="48">
        <f t="shared" ca="1" si="694"/>
        <v>0</v>
      </c>
      <c r="AH343" s="48">
        <f t="shared" ca="1" si="694"/>
        <v>0</v>
      </c>
      <c r="AI343" s="48">
        <f t="shared" ca="1" si="694"/>
        <v>0</v>
      </c>
      <c r="AJ343" s="48">
        <f t="shared" ca="1" si="694"/>
        <v>0</v>
      </c>
      <c r="AK343" s="48">
        <f t="shared" ref="AK343:BD343" ca="1" si="695">MAX(0,AJ343-(IF(SamplesOrEstimateFlag = "Data", INDEX(Samples,RANDBETWEEN(1, TotalCount), 0), RANDBETWEEN(ThroughputLowEstimate,ThroughputHighEstimate))))</f>
        <v>0</v>
      </c>
      <c r="AL343" s="48">
        <f t="shared" ca="1" si="695"/>
        <v>0</v>
      </c>
      <c r="AM343" s="48">
        <f t="shared" ca="1" si="695"/>
        <v>0</v>
      </c>
      <c r="AN343" s="48">
        <f t="shared" ca="1" si="695"/>
        <v>0</v>
      </c>
      <c r="AO343" s="48">
        <f t="shared" ca="1" si="695"/>
        <v>0</v>
      </c>
      <c r="AP343" s="48">
        <f t="shared" ca="1" si="695"/>
        <v>0</v>
      </c>
      <c r="AQ343" s="48">
        <f t="shared" ca="1" si="695"/>
        <v>0</v>
      </c>
      <c r="AR343" s="48">
        <f t="shared" ca="1" si="695"/>
        <v>0</v>
      </c>
      <c r="AS343" s="48">
        <f t="shared" ca="1" si="695"/>
        <v>0</v>
      </c>
      <c r="AT343" s="48">
        <f t="shared" ca="1" si="695"/>
        <v>0</v>
      </c>
      <c r="AU343" s="48">
        <f t="shared" ca="1" si="695"/>
        <v>0</v>
      </c>
      <c r="AV343" s="48">
        <f t="shared" ca="1" si="695"/>
        <v>0</v>
      </c>
      <c r="AW343" s="48">
        <f t="shared" ca="1" si="695"/>
        <v>0</v>
      </c>
      <c r="AX343" s="48">
        <f t="shared" ca="1" si="695"/>
        <v>0</v>
      </c>
      <c r="AY343" s="48">
        <f t="shared" ca="1" si="695"/>
        <v>0</v>
      </c>
      <c r="AZ343" s="48">
        <f t="shared" ca="1" si="695"/>
        <v>0</v>
      </c>
      <c r="BA343" s="48">
        <f t="shared" ca="1" si="695"/>
        <v>0</v>
      </c>
      <c r="BB343" s="48">
        <f t="shared" ca="1" si="695"/>
        <v>0</v>
      </c>
      <c r="BC343" s="48">
        <f t="shared" ca="1" si="695"/>
        <v>0</v>
      </c>
      <c r="BD343" s="48">
        <f t="shared" ca="1" si="695"/>
        <v>0</v>
      </c>
    </row>
    <row r="344" spans="1:56" x14ac:dyDescent="0.25">
      <c r="A344">
        <v>342</v>
      </c>
      <c r="B344" s="69">
        <f t="shared" ca="1" si="655"/>
        <v>12</v>
      </c>
      <c r="C344" s="70">
        <f t="shared" ca="1" si="652"/>
        <v>42889</v>
      </c>
      <c r="D3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4" s="48">
        <f t="shared" ref="E344:AJ344" ca="1" si="696">MAX(0,D344-(IF(SamplesOrEstimateFlag = "Data", INDEX(Samples,RANDBETWEEN(1, TotalCount), 0), RANDBETWEEN(ThroughputLowEstimate,ThroughputHighEstimate))))</f>
        <v>12</v>
      </c>
      <c r="F344" s="48">
        <f t="shared" ca="1" si="696"/>
        <v>12</v>
      </c>
      <c r="G344" s="48">
        <f t="shared" ca="1" si="696"/>
        <v>10</v>
      </c>
      <c r="H344" s="48">
        <f t="shared" ca="1" si="696"/>
        <v>10</v>
      </c>
      <c r="I344" s="48">
        <f t="shared" ca="1" si="696"/>
        <v>10</v>
      </c>
      <c r="J344" s="48">
        <f t="shared" ca="1" si="696"/>
        <v>10</v>
      </c>
      <c r="K344" s="48">
        <f t="shared" ca="1" si="696"/>
        <v>10</v>
      </c>
      <c r="L344" s="48">
        <f t="shared" ca="1" si="696"/>
        <v>8</v>
      </c>
      <c r="M344" s="48">
        <f t="shared" ca="1" si="696"/>
        <v>5</v>
      </c>
      <c r="N344" s="48">
        <f t="shared" ca="1" si="696"/>
        <v>3</v>
      </c>
      <c r="O344" s="48">
        <f t="shared" ca="1" si="696"/>
        <v>3</v>
      </c>
      <c r="P344" s="48">
        <f t="shared" ca="1" si="696"/>
        <v>0</v>
      </c>
      <c r="Q344" s="48">
        <f t="shared" ca="1" si="696"/>
        <v>0</v>
      </c>
      <c r="R344" s="48">
        <f t="shared" ca="1" si="696"/>
        <v>0</v>
      </c>
      <c r="S344" s="48">
        <f t="shared" ca="1" si="696"/>
        <v>0</v>
      </c>
      <c r="T344" s="48">
        <f t="shared" ca="1" si="696"/>
        <v>0</v>
      </c>
      <c r="U344" s="48">
        <f t="shared" ca="1" si="696"/>
        <v>0</v>
      </c>
      <c r="V344" s="48">
        <f t="shared" ca="1" si="696"/>
        <v>0</v>
      </c>
      <c r="W344" s="48">
        <f t="shared" ca="1" si="696"/>
        <v>0</v>
      </c>
      <c r="X344" s="48">
        <f t="shared" ca="1" si="696"/>
        <v>0</v>
      </c>
      <c r="Y344" s="48">
        <f t="shared" ca="1" si="696"/>
        <v>0</v>
      </c>
      <c r="Z344" s="48">
        <f t="shared" ca="1" si="696"/>
        <v>0</v>
      </c>
      <c r="AA344" s="48">
        <f t="shared" ca="1" si="696"/>
        <v>0</v>
      </c>
      <c r="AB344" s="48">
        <f t="shared" ca="1" si="696"/>
        <v>0</v>
      </c>
      <c r="AC344" s="48">
        <f t="shared" ca="1" si="696"/>
        <v>0</v>
      </c>
      <c r="AD344" s="48">
        <f t="shared" ca="1" si="696"/>
        <v>0</v>
      </c>
      <c r="AE344" s="48">
        <f t="shared" ca="1" si="696"/>
        <v>0</v>
      </c>
      <c r="AF344" s="48">
        <f t="shared" ca="1" si="696"/>
        <v>0</v>
      </c>
      <c r="AG344" s="48">
        <f t="shared" ca="1" si="696"/>
        <v>0</v>
      </c>
      <c r="AH344" s="48">
        <f t="shared" ca="1" si="696"/>
        <v>0</v>
      </c>
      <c r="AI344" s="48">
        <f t="shared" ca="1" si="696"/>
        <v>0</v>
      </c>
      <c r="AJ344" s="48">
        <f t="shared" ca="1" si="696"/>
        <v>0</v>
      </c>
      <c r="AK344" s="48">
        <f t="shared" ref="AK344:BD344" ca="1" si="697">MAX(0,AJ344-(IF(SamplesOrEstimateFlag = "Data", INDEX(Samples,RANDBETWEEN(1, TotalCount), 0), RANDBETWEEN(ThroughputLowEstimate,ThroughputHighEstimate))))</f>
        <v>0</v>
      </c>
      <c r="AL344" s="48">
        <f t="shared" ca="1" si="697"/>
        <v>0</v>
      </c>
      <c r="AM344" s="48">
        <f t="shared" ca="1" si="697"/>
        <v>0</v>
      </c>
      <c r="AN344" s="48">
        <f t="shared" ca="1" si="697"/>
        <v>0</v>
      </c>
      <c r="AO344" s="48">
        <f t="shared" ca="1" si="697"/>
        <v>0</v>
      </c>
      <c r="AP344" s="48">
        <f t="shared" ca="1" si="697"/>
        <v>0</v>
      </c>
      <c r="AQ344" s="48">
        <f t="shared" ca="1" si="697"/>
        <v>0</v>
      </c>
      <c r="AR344" s="48">
        <f t="shared" ca="1" si="697"/>
        <v>0</v>
      </c>
      <c r="AS344" s="48">
        <f t="shared" ca="1" si="697"/>
        <v>0</v>
      </c>
      <c r="AT344" s="48">
        <f t="shared" ca="1" si="697"/>
        <v>0</v>
      </c>
      <c r="AU344" s="48">
        <f t="shared" ca="1" si="697"/>
        <v>0</v>
      </c>
      <c r="AV344" s="48">
        <f t="shared" ca="1" si="697"/>
        <v>0</v>
      </c>
      <c r="AW344" s="48">
        <f t="shared" ca="1" si="697"/>
        <v>0</v>
      </c>
      <c r="AX344" s="48">
        <f t="shared" ca="1" si="697"/>
        <v>0</v>
      </c>
      <c r="AY344" s="48">
        <f t="shared" ca="1" si="697"/>
        <v>0</v>
      </c>
      <c r="AZ344" s="48">
        <f t="shared" ca="1" si="697"/>
        <v>0</v>
      </c>
      <c r="BA344" s="48">
        <f t="shared" ca="1" si="697"/>
        <v>0</v>
      </c>
      <c r="BB344" s="48">
        <f t="shared" ca="1" si="697"/>
        <v>0</v>
      </c>
      <c r="BC344" s="48">
        <f t="shared" ca="1" si="697"/>
        <v>0</v>
      </c>
      <c r="BD344" s="48">
        <f t="shared" ca="1" si="697"/>
        <v>0</v>
      </c>
    </row>
    <row r="345" spans="1:56" x14ac:dyDescent="0.25">
      <c r="A345">
        <v>343</v>
      </c>
      <c r="B345" s="69">
        <f t="shared" ca="1" si="655"/>
        <v>11</v>
      </c>
      <c r="C345" s="70">
        <f t="shared" ca="1" si="652"/>
        <v>42882</v>
      </c>
      <c r="D3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5" s="48">
        <f t="shared" ref="E345:AJ345" ca="1" si="698">MAX(0,D345-(IF(SamplesOrEstimateFlag = "Data", INDEX(Samples,RANDBETWEEN(1, TotalCount), 0), RANDBETWEEN(ThroughputLowEstimate,ThroughputHighEstimate))))</f>
        <v>12</v>
      </c>
      <c r="F345" s="48">
        <f t="shared" ca="1" si="698"/>
        <v>12</v>
      </c>
      <c r="G345" s="48">
        <f t="shared" ca="1" si="698"/>
        <v>10</v>
      </c>
      <c r="H345" s="48">
        <f t="shared" ca="1" si="698"/>
        <v>7</v>
      </c>
      <c r="I345" s="48">
        <f t="shared" ca="1" si="698"/>
        <v>7</v>
      </c>
      <c r="J345" s="48">
        <f t="shared" ca="1" si="698"/>
        <v>5</v>
      </c>
      <c r="K345" s="48">
        <f t="shared" ca="1" si="698"/>
        <v>5</v>
      </c>
      <c r="L345" s="48">
        <f t="shared" ca="1" si="698"/>
        <v>5</v>
      </c>
      <c r="M345" s="48">
        <f t="shared" ca="1" si="698"/>
        <v>5</v>
      </c>
      <c r="N345" s="48">
        <f t="shared" ca="1" si="698"/>
        <v>3</v>
      </c>
      <c r="O345" s="48">
        <f t="shared" ca="1" si="698"/>
        <v>0</v>
      </c>
      <c r="P345" s="48">
        <f t="shared" ca="1" si="698"/>
        <v>0</v>
      </c>
      <c r="Q345" s="48">
        <f t="shared" ca="1" si="698"/>
        <v>0</v>
      </c>
      <c r="R345" s="48">
        <f t="shared" ca="1" si="698"/>
        <v>0</v>
      </c>
      <c r="S345" s="48">
        <f t="shared" ca="1" si="698"/>
        <v>0</v>
      </c>
      <c r="T345" s="48">
        <f t="shared" ca="1" si="698"/>
        <v>0</v>
      </c>
      <c r="U345" s="48">
        <f t="shared" ca="1" si="698"/>
        <v>0</v>
      </c>
      <c r="V345" s="48">
        <f t="shared" ca="1" si="698"/>
        <v>0</v>
      </c>
      <c r="W345" s="48">
        <f t="shared" ca="1" si="698"/>
        <v>0</v>
      </c>
      <c r="X345" s="48">
        <f t="shared" ca="1" si="698"/>
        <v>0</v>
      </c>
      <c r="Y345" s="48">
        <f t="shared" ca="1" si="698"/>
        <v>0</v>
      </c>
      <c r="Z345" s="48">
        <f t="shared" ca="1" si="698"/>
        <v>0</v>
      </c>
      <c r="AA345" s="48">
        <f t="shared" ca="1" si="698"/>
        <v>0</v>
      </c>
      <c r="AB345" s="48">
        <f t="shared" ca="1" si="698"/>
        <v>0</v>
      </c>
      <c r="AC345" s="48">
        <f t="shared" ca="1" si="698"/>
        <v>0</v>
      </c>
      <c r="AD345" s="48">
        <f t="shared" ca="1" si="698"/>
        <v>0</v>
      </c>
      <c r="AE345" s="48">
        <f t="shared" ca="1" si="698"/>
        <v>0</v>
      </c>
      <c r="AF345" s="48">
        <f t="shared" ca="1" si="698"/>
        <v>0</v>
      </c>
      <c r="AG345" s="48">
        <f t="shared" ca="1" si="698"/>
        <v>0</v>
      </c>
      <c r="AH345" s="48">
        <f t="shared" ca="1" si="698"/>
        <v>0</v>
      </c>
      <c r="AI345" s="48">
        <f t="shared" ca="1" si="698"/>
        <v>0</v>
      </c>
      <c r="AJ345" s="48">
        <f t="shared" ca="1" si="698"/>
        <v>0</v>
      </c>
      <c r="AK345" s="48">
        <f t="shared" ref="AK345:BD345" ca="1" si="699">MAX(0,AJ345-(IF(SamplesOrEstimateFlag = "Data", INDEX(Samples,RANDBETWEEN(1, TotalCount), 0), RANDBETWEEN(ThroughputLowEstimate,ThroughputHighEstimate))))</f>
        <v>0</v>
      </c>
      <c r="AL345" s="48">
        <f t="shared" ca="1" si="699"/>
        <v>0</v>
      </c>
      <c r="AM345" s="48">
        <f t="shared" ca="1" si="699"/>
        <v>0</v>
      </c>
      <c r="AN345" s="48">
        <f t="shared" ca="1" si="699"/>
        <v>0</v>
      </c>
      <c r="AO345" s="48">
        <f t="shared" ca="1" si="699"/>
        <v>0</v>
      </c>
      <c r="AP345" s="48">
        <f t="shared" ca="1" si="699"/>
        <v>0</v>
      </c>
      <c r="AQ345" s="48">
        <f t="shared" ca="1" si="699"/>
        <v>0</v>
      </c>
      <c r="AR345" s="48">
        <f t="shared" ca="1" si="699"/>
        <v>0</v>
      </c>
      <c r="AS345" s="48">
        <f t="shared" ca="1" si="699"/>
        <v>0</v>
      </c>
      <c r="AT345" s="48">
        <f t="shared" ca="1" si="699"/>
        <v>0</v>
      </c>
      <c r="AU345" s="48">
        <f t="shared" ca="1" si="699"/>
        <v>0</v>
      </c>
      <c r="AV345" s="48">
        <f t="shared" ca="1" si="699"/>
        <v>0</v>
      </c>
      <c r="AW345" s="48">
        <f t="shared" ca="1" si="699"/>
        <v>0</v>
      </c>
      <c r="AX345" s="48">
        <f t="shared" ca="1" si="699"/>
        <v>0</v>
      </c>
      <c r="AY345" s="48">
        <f t="shared" ca="1" si="699"/>
        <v>0</v>
      </c>
      <c r="AZ345" s="48">
        <f t="shared" ca="1" si="699"/>
        <v>0</v>
      </c>
      <c r="BA345" s="48">
        <f t="shared" ca="1" si="699"/>
        <v>0</v>
      </c>
      <c r="BB345" s="48">
        <f t="shared" ca="1" si="699"/>
        <v>0</v>
      </c>
      <c r="BC345" s="48">
        <f t="shared" ca="1" si="699"/>
        <v>0</v>
      </c>
      <c r="BD345" s="48">
        <f t="shared" ca="1" si="699"/>
        <v>0</v>
      </c>
    </row>
    <row r="346" spans="1:56" x14ac:dyDescent="0.25">
      <c r="A346">
        <v>344</v>
      </c>
      <c r="B346" s="69">
        <f t="shared" ca="1" si="655"/>
        <v>8</v>
      </c>
      <c r="C346" s="70">
        <f t="shared" ca="1" si="652"/>
        <v>42861</v>
      </c>
      <c r="D3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46" s="48">
        <f t="shared" ref="E346:AJ346" ca="1" si="700">MAX(0,D346-(IF(SamplesOrEstimateFlag = "Data", INDEX(Samples,RANDBETWEEN(1, TotalCount), 0), RANDBETWEEN(ThroughputLowEstimate,ThroughputHighEstimate))))</f>
        <v>6</v>
      </c>
      <c r="F346" s="48">
        <f t="shared" ca="1" si="700"/>
        <v>6</v>
      </c>
      <c r="G346" s="48">
        <f t="shared" ca="1" si="700"/>
        <v>4</v>
      </c>
      <c r="H346" s="48">
        <f t="shared" ca="1" si="700"/>
        <v>4</v>
      </c>
      <c r="I346" s="48">
        <f t="shared" ca="1" si="700"/>
        <v>4</v>
      </c>
      <c r="J346" s="48">
        <f t="shared" ca="1" si="700"/>
        <v>4</v>
      </c>
      <c r="K346" s="48">
        <f t="shared" ca="1" si="700"/>
        <v>2</v>
      </c>
      <c r="L346" s="48">
        <f t="shared" ca="1" si="700"/>
        <v>0</v>
      </c>
      <c r="M346" s="48">
        <f t="shared" ca="1" si="700"/>
        <v>0</v>
      </c>
      <c r="N346" s="48">
        <f t="shared" ca="1" si="700"/>
        <v>0</v>
      </c>
      <c r="O346" s="48">
        <f t="shared" ca="1" si="700"/>
        <v>0</v>
      </c>
      <c r="P346" s="48">
        <f t="shared" ca="1" si="700"/>
        <v>0</v>
      </c>
      <c r="Q346" s="48">
        <f t="shared" ca="1" si="700"/>
        <v>0</v>
      </c>
      <c r="R346" s="48">
        <f t="shared" ca="1" si="700"/>
        <v>0</v>
      </c>
      <c r="S346" s="48">
        <f t="shared" ca="1" si="700"/>
        <v>0</v>
      </c>
      <c r="T346" s="48">
        <f t="shared" ca="1" si="700"/>
        <v>0</v>
      </c>
      <c r="U346" s="48">
        <f t="shared" ca="1" si="700"/>
        <v>0</v>
      </c>
      <c r="V346" s="48">
        <f t="shared" ca="1" si="700"/>
        <v>0</v>
      </c>
      <c r="W346" s="48">
        <f t="shared" ca="1" si="700"/>
        <v>0</v>
      </c>
      <c r="X346" s="48">
        <f t="shared" ca="1" si="700"/>
        <v>0</v>
      </c>
      <c r="Y346" s="48">
        <f t="shared" ca="1" si="700"/>
        <v>0</v>
      </c>
      <c r="Z346" s="48">
        <f t="shared" ca="1" si="700"/>
        <v>0</v>
      </c>
      <c r="AA346" s="48">
        <f t="shared" ca="1" si="700"/>
        <v>0</v>
      </c>
      <c r="AB346" s="48">
        <f t="shared" ca="1" si="700"/>
        <v>0</v>
      </c>
      <c r="AC346" s="48">
        <f t="shared" ca="1" si="700"/>
        <v>0</v>
      </c>
      <c r="AD346" s="48">
        <f t="shared" ca="1" si="700"/>
        <v>0</v>
      </c>
      <c r="AE346" s="48">
        <f t="shared" ca="1" si="700"/>
        <v>0</v>
      </c>
      <c r="AF346" s="48">
        <f t="shared" ca="1" si="700"/>
        <v>0</v>
      </c>
      <c r="AG346" s="48">
        <f t="shared" ca="1" si="700"/>
        <v>0</v>
      </c>
      <c r="AH346" s="48">
        <f t="shared" ca="1" si="700"/>
        <v>0</v>
      </c>
      <c r="AI346" s="48">
        <f t="shared" ca="1" si="700"/>
        <v>0</v>
      </c>
      <c r="AJ346" s="48">
        <f t="shared" ca="1" si="700"/>
        <v>0</v>
      </c>
      <c r="AK346" s="48">
        <f t="shared" ref="AK346:BD346" ca="1" si="701">MAX(0,AJ346-(IF(SamplesOrEstimateFlag = "Data", INDEX(Samples,RANDBETWEEN(1, TotalCount), 0), RANDBETWEEN(ThroughputLowEstimate,ThroughputHighEstimate))))</f>
        <v>0</v>
      </c>
      <c r="AL346" s="48">
        <f t="shared" ca="1" si="701"/>
        <v>0</v>
      </c>
      <c r="AM346" s="48">
        <f t="shared" ca="1" si="701"/>
        <v>0</v>
      </c>
      <c r="AN346" s="48">
        <f t="shared" ca="1" si="701"/>
        <v>0</v>
      </c>
      <c r="AO346" s="48">
        <f t="shared" ca="1" si="701"/>
        <v>0</v>
      </c>
      <c r="AP346" s="48">
        <f t="shared" ca="1" si="701"/>
        <v>0</v>
      </c>
      <c r="AQ346" s="48">
        <f t="shared" ca="1" si="701"/>
        <v>0</v>
      </c>
      <c r="AR346" s="48">
        <f t="shared" ca="1" si="701"/>
        <v>0</v>
      </c>
      <c r="AS346" s="48">
        <f t="shared" ca="1" si="701"/>
        <v>0</v>
      </c>
      <c r="AT346" s="48">
        <f t="shared" ca="1" si="701"/>
        <v>0</v>
      </c>
      <c r="AU346" s="48">
        <f t="shared" ca="1" si="701"/>
        <v>0</v>
      </c>
      <c r="AV346" s="48">
        <f t="shared" ca="1" si="701"/>
        <v>0</v>
      </c>
      <c r="AW346" s="48">
        <f t="shared" ca="1" si="701"/>
        <v>0</v>
      </c>
      <c r="AX346" s="48">
        <f t="shared" ca="1" si="701"/>
        <v>0</v>
      </c>
      <c r="AY346" s="48">
        <f t="shared" ca="1" si="701"/>
        <v>0</v>
      </c>
      <c r="AZ346" s="48">
        <f t="shared" ca="1" si="701"/>
        <v>0</v>
      </c>
      <c r="BA346" s="48">
        <f t="shared" ca="1" si="701"/>
        <v>0</v>
      </c>
      <c r="BB346" s="48">
        <f t="shared" ca="1" si="701"/>
        <v>0</v>
      </c>
      <c r="BC346" s="48">
        <f t="shared" ca="1" si="701"/>
        <v>0</v>
      </c>
      <c r="BD346" s="48">
        <f t="shared" ca="1" si="701"/>
        <v>0</v>
      </c>
    </row>
    <row r="347" spans="1:56" x14ac:dyDescent="0.25">
      <c r="A347">
        <v>345</v>
      </c>
      <c r="B347" s="69">
        <f t="shared" ca="1" si="655"/>
        <v>8</v>
      </c>
      <c r="C347" s="70">
        <f t="shared" ca="1" si="652"/>
        <v>42861</v>
      </c>
      <c r="D3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7" s="48">
        <f t="shared" ref="E347:AJ347" ca="1" si="702">MAX(0,D347-(IF(SamplesOrEstimateFlag = "Data", INDEX(Samples,RANDBETWEEN(1, TotalCount), 0), RANDBETWEEN(ThroughputLowEstimate,ThroughputHighEstimate))))</f>
        <v>13</v>
      </c>
      <c r="F347" s="48">
        <f t="shared" ca="1" si="702"/>
        <v>10</v>
      </c>
      <c r="G347" s="48">
        <f t="shared" ca="1" si="702"/>
        <v>8</v>
      </c>
      <c r="H347" s="48">
        <f t="shared" ca="1" si="702"/>
        <v>6</v>
      </c>
      <c r="I347" s="48">
        <f t="shared" ca="1" si="702"/>
        <v>3</v>
      </c>
      <c r="J347" s="48">
        <f t="shared" ca="1" si="702"/>
        <v>3</v>
      </c>
      <c r="K347" s="48">
        <f t="shared" ca="1" si="702"/>
        <v>1</v>
      </c>
      <c r="L347" s="48">
        <f t="shared" ca="1" si="702"/>
        <v>0</v>
      </c>
      <c r="M347" s="48">
        <f t="shared" ca="1" si="702"/>
        <v>0</v>
      </c>
      <c r="N347" s="48">
        <f t="shared" ca="1" si="702"/>
        <v>0</v>
      </c>
      <c r="O347" s="48">
        <f t="shared" ca="1" si="702"/>
        <v>0</v>
      </c>
      <c r="P347" s="48">
        <f t="shared" ca="1" si="702"/>
        <v>0</v>
      </c>
      <c r="Q347" s="48">
        <f t="shared" ca="1" si="702"/>
        <v>0</v>
      </c>
      <c r="R347" s="48">
        <f t="shared" ca="1" si="702"/>
        <v>0</v>
      </c>
      <c r="S347" s="48">
        <f t="shared" ca="1" si="702"/>
        <v>0</v>
      </c>
      <c r="T347" s="48">
        <f t="shared" ca="1" si="702"/>
        <v>0</v>
      </c>
      <c r="U347" s="48">
        <f t="shared" ca="1" si="702"/>
        <v>0</v>
      </c>
      <c r="V347" s="48">
        <f t="shared" ca="1" si="702"/>
        <v>0</v>
      </c>
      <c r="W347" s="48">
        <f t="shared" ca="1" si="702"/>
        <v>0</v>
      </c>
      <c r="X347" s="48">
        <f t="shared" ca="1" si="702"/>
        <v>0</v>
      </c>
      <c r="Y347" s="48">
        <f t="shared" ca="1" si="702"/>
        <v>0</v>
      </c>
      <c r="Z347" s="48">
        <f t="shared" ca="1" si="702"/>
        <v>0</v>
      </c>
      <c r="AA347" s="48">
        <f t="shared" ca="1" si="702"/>
        <v>0</v>
      </c>
      <c r="AB347" s="48">
        <f t="shared" ca="1" si="702"/>
        <v>0</v>
      </c>
      <c r="AC347" s="48">
        <f t="shared" ca="1" si="702"/>
        <v>0</v>
      </c>
      <c r="AD347" s="48">
        <f t="shared" ca="1" si="702"/>
        <v>0</v>
      </c>
      <c r="AE347" s="48">
        <f t="shared" ca="1" si="702"/>
        <v>0</v>
      </c>
      <c r="AF347" s="48">
        <f t="shared" ca="1" si="702"/>
        <v>0</v>
      </c>
      <c r="AG347" s="48">
        <f t="shared" ca="1" si="702"/>
        <v>0</v>
      </c>
      <c r="AH347" s="48">
        <f t="shared" ca="1" si="702"/>
        <v>0</v>
      </c>
      <c r="AI347" s="48">
        <f t="shared" ca="1" si="702"/>
        <v>0</v>
      </c>
      <c r="AJ347" s="48">
        <f t="shared" ca="1" si="702"/>
        <v>0</v>
      </c>
      <c r="AK347" s="48">
        <f t="shared" ref="AK347:BD347" ca="1" si="703">MAX(0,AJ347-(IF(SamplesOrEstimateFlag = "Data", INDEX(Samples,RANDBETWEEN(1, TotalCount), 0), RANDBETWEEN(ThroughputLowEstimate,ThroughputHighEstimate))))</f>
        <v>0</v>
      </c>
      <c r="AL347" s="48">
        <f t="shared" ca="1" si="703"/>
        <v>0</v>
      </c>
      <c r="AM347" s="48">
        <f t="shared" ca="1" si="703"/>
        <v>0</v>
      </c>
      <c r="AN347" s="48">
        <f t="shared" ca="1" si="703"/>
        <v>0</v>
      </c>
      <c r="AO347" s="48">
        <f t="shared" ca="1" si="703"/>
        <v>0</v>
      </c>
      <c r="AP347" s="48">
        <f t="shared" ca="1" si="703"/>
        <v>0</v>
      </c>
      <c r="AQ347" s="48">
        <f t="shared" ca="1" si="703"/>
        <v>0</v>
      </c>
      <c r="AR347" s="48">
        <f t="shared" ca="1" si="703"/>
        <v>0</v>
      </c>
      <c r="AS347" s="48">
        <f t="shared" ca="1" si="703"/>
        <v>0</v>
      </c>
      <c r="AT347" s="48">
        <f t="shared" ca="1" si="703"/>
        <v>0</v>
      </c>
      <c r="AU347" s="48">
        <f t="shared" ca="1" si="703"/>
        <v>0</v>
      </c>
      <c r="AV347" s="48">
        <f t="shared" ca="1" si="703"/>
        <v>0</v>
      </c>
      <c r="AW347" s="48">
        <f t="shared" ca="1" si="703"/>
        <v>0</v>
      </c>
      <c r="AX347" s="48">
        <f t="shared" ca="1" si="703"/>
        <v>0</v>
      </c>
      <c r="AY347" s="48">
        <f t="shared" ca="1" si="703"/>
        <v>0</v>
      </c>
      <c r="AZ347" s="48">
        <f t="shared" ca="1" si="703"/>
        <v>0</v>
      </c>
      <c r="BA347" s="48">
        <f t="shared" ca="1" si="703"/>
        <v>0</v>
      </c>
      <c r="BB347" s="48">
        <f t="shared" ca="1" si="703"/>
        <v>0</v>
      </c>
      <c r="BC347" s="48">
        <f t="shared" ca="1" si="703"/>
        <v>0</v>
      </c>
      <c r="BD347" s="48">
        <f t="shared" ca="1" si="703"/>
        <v>0</v>
      </c>
    </row>
    <row r="348" spans="1:56" x14ac:dyDescent="0.25">
      <c r="A348">
        <v>346</v>
      </c>
      <c r="B348" s="69">
        <f t="shared" ca="1" si="655"/>
        <v>6</v>
      </c>
      <c r="C348" s="70">
        <f t="shared" ca="1" si="652"/>
        <v>42847</v>
      </c>
      <c r="D3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48" s="48">
        <f t="shared" ref="E348:AJ348" ca="1" si="704">MAX(0,D348-(IF(SamplesOrEstimateFlag = "Data", INDEX(Samples,RANDBETWEEN(1, TotalCount), 0), RANDBETWEEN(ThroughputLowEstimate,ThroughputHighEstimate))))</f>
        <v>7</v>
      </c>
      <c r="F348" s="48">
        <f t="shared" ca="1" si="704"/>
        <v>7</v>
      </c>
      <c r="G348" s="48">
        <f t="shared" ca="1" si="704"/>
        <v>4</v>
      </c>
      <c r="H348" s="48">
        <f t="shared" ca="1" si="704"/>
        <v>4</v>
      </c>
      <c r="I348" s="48">
        <f t="shared" ca="1" si="704"/>
        <v>2</v>
      </c>
      <c r="J348" s="48">
        <f t="shared" ca="1" si="704"/>
        <v>0</v>
      </c>
      <c r="K348" s="48">
        <f t="shared" ca="1" si="704"/>
        <v>0</v>
      </c>
      <c r="L348" s="48">
        <f t="shared" ca="1" si="704"/>
        <v>0</v>
      </c>
      <c r="M348" s="48">
        <f t="shared" ca="1" si="704"/>
        <v>0</v>
      </c>
      <c r="N348" s="48">
        <f t="shared" ca="1" si="704"/>
        <v>0</v>
      </c>
      <c r="O348" s="48">
        <f t="shared" ca="1" si="704"/>
        <v>0</v>
      </c>
      <c r="P348" s="48">
        <f t="shared" ca="1" si="704"/>
        <v>0</v>
      </c>
      <c r="Q348" s="48">
        <f t="shared" ca="1" si="704"/>
        <v>0</v>
      </c>
      <c r="R348" s="48">
        <f t="shared" ca="1" si="704"/>
        <v>0</v>
      </c>
      <c r="S348" s="48">
        <f t="shared" ca="1" si="704"/>
        <v>0</v>
      </c>
      <c r="T348" s="48">
        <f t="shared" ca="1" si="704"/>
        <v>0</v>
      </c>
      <c r="U348" s="48">
        <f t="shared" ca="1" si="704"/>
        <v>0</v>
      </c>
      <c r="V348" s="48">
        <f t="shared" ca="1" si="704"/>
        <v>0</v>
      </c>
      <c r="W348" s="48">
        <f t="shared" ca="1" si="704"/>
        <v>0</v>
      </c>
      <c r="X348" s="48">
        <f t="shared" ca="1" si="704"/>
        <v>0</v>
      </c>
      <c r="Y348" s="48">
        <f t="shared" ca="1" si="704"/>
        <v>0</v>
      </c>
      <c r="Z348" s="48">
        <f t="shared" ca="1" si="704"/>
        <v>0</v>
      </c>
      <c r="AA348" s="48">
        <f t="shared" ca="1" si="704"/>
        <v>0</v>
      </c>
      <c r="AB348" s="48">
        <f t="shared" ca="1" si="704"/>
        <v>0</v>
      </c>
      <c r="AC348" s="48">
        <f t="shared" ca="1" si="704"/>
        <v>0</v>
      </c>
      <c r="AD348" s="48">
        <f t="shared" ca="1" si="704"/>
        <v>0</v>
      </c>
      <c r="AE348" s="48">
        <f t="shared" ca="1" si="704"/>
        <v>0</v>
      </c>
      <c r="AF348" s="48">
        <f t="shared" ca="1" si="704"/>
        <v>0</v>
      </c>
      <c r="AG348" s="48">
        <f t="shared" ca="1" si="704"/>
        <v>0</v>
      </c>
      <c r="AH348" s="48">
        <f t="shared" ca="1" si="704"/>
        <v>0</v>
      </c>
      <c r="AI348" s="48">
        <f t="shared" ca="1" si="704"/>
        <v>0</v>
      </c>
      <c r="AJ348" s="48">
        <f t="shared" ca="1" si="704"/>
        <v>0</v>
      </c>
      <c r="AK348" s="48">
        <f t="shared" ref="AK348:BD348" ca="1" si="705">MAX(0,AJ348-(IF(SamplesOrEstimateFlag = "Data", INDEX(Samples,RANDBETWEEN(1, TotalCount), 0), RANDBETWEEN(ThroughputLowEstimate,ThroughputHighEstimate))))</f>
        <v>0</v>
      </c>
      <c r="AL348" s="48">
        <f t="shared" ca="1" si="705"/>
        <v>0</v>
      </c>
      <c r="AM348" s="48">
        <f t="shared" ca="1" si="705"/>
        <v>0</v>
      </c>
      <c r="AN348" s="48">
        <f t="shared" ca="1" si="705"/>
        <v>0</v>
      </c>
      <c r="AO348" s="48">
        <f t="shared" ca="1" si="705"/>
        <v>0</v>
      </c>
      <c r="AP348" s="48">
        <f t="shared" ca="1" si="705"/>
        <v>0</v>
      </c>
      <c r="AQ348" s="48">
        <f t="shared" ca="1" si="705"/>
        <v>0</v>
      </c>
      <c r="AR348" s="48">
        <f t="shared" ca="1" si="705"/>
        <v>0</v>
      </c>
      <c r="AS348" s="48">
        <f t="shared" ca="1" si="705"/>
        <v>0</v>
      </c>
      <c r="AT348" s="48">
        <f t="shared" ca="1" si="705"/>
        <v>0</v>
      </c>
      <c r="AU348" s="48">
        <f t="shared" ca="1" si="705"/>
        <v>0</v>
      </c>
      <c r="AV348" s="48">
        <f t="shared" ca="1" si="705"/>
        <v>0</v>
      </c>
      <c r="AW348" s="48">
        <f t="shared" ca="1" si="705"/>
        <v>0</v>
      </c>
      <c r="AX348" s="48">
        <f t="shared" ca="1" si="705"/>
        <v>0</v>
      </c>
      <c r="AY348" s="48">
        <f t="shared" ca="1" si="705"/>
        <v>0</v>
      </c>
      <c r="AZ348" s="48">
        <f t="shared" ca="1" si="705"/>
        <v>0</v>
      </c>
      <c r="BA348" s="48">
        <f t="shared" ca="1" si="705"/>
        <v>0</v>
      </c>
      <c r="BB348" s="48">
        <f t="shared" ca="1" si="705"/>
        <v>0</v>
      </c>
      <c r="BC348" s="48">
        <f t="shared" ca="1" si="705"/>
        <v>0</v>
      </c>
      <c r="BD348" s="48">
        <f t="shared" ca="1" si="705"/>
        <v>0</v>
      </c>
    </row>
    <row r="349" spans="1:56" x14ac:dyDescent="0.25">
      <c r="A349">
        <v>347</v>
      </c>
      <c r="B349" s="69">
        <f t="shared" ca="1" si="655"/>
        <v>15</v>
      </c>
      <c r="C349" s="70">
        <f t="shared" ca="1" si="652"/>
        <v>42910</v>
      </c>
      <c r="D3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49" s="48">
        <f t="shared" ref="E349:AJ349" ca="1" si="706">MAX(0,D349-(IF(SamplesOrEstimateFlag = "Data", INDEX(Samples,RANDBETWEEN(1, TotalCount), 0), RANDBETWEEN(ThroughputLowEstimate,ThroughputHighEstimate))))</f>
        <v>11</v>
      </c>
      <c r="F349" s="48">
        <f t="shared" ca="1" si="706"/>
        <v>9</v>
      </c>
      <c r="G349" s="48">
        <f t="shared" ca="1" si="706"/>
        <v>7</v>
      </c>
      <c r="H349" s="48">
        <f t="shared" ca="1" si="706"/>
        <v>7</v>
      </c>
      <c r="I349" s="48">
        <f t="shared" ca="1" si="706"/>
        <v>7</v>
      </c>
      <c r="J349" s="48">
        <f t="shared" ca="1" si="706"/>
        <v>5</v>
      </c>
      <c r="K349" s="48">
        <f t="shared" ca="1" si="706"/>
        <v>5</v>
      </c>
      <c r="L349" s="48">
        <f t="shared" ca="1" si="706"/>
        <v>5</v>
      </c>
      <c r="M349" s="48">
        <f t="shared" ca="1" si="706"/>
        <v>5</v>
      </c>
      <c r="N349" s="48">
        <f t="shared" ca="1" si="706"/>
        <v>5</v>
      </c>
      <c r="O349" s="48">
        <f t="shared" ca="1" si="706"/>
        <v>5</v>
      </c>
      <c r="P349" s="48">
        <f t="shared" ca="1" si="706"/>
        <v>5</v>
      </c>
      <c r="Q349" s="48">
        <f t="shared" ca="1" si="706"/>
        <v>2</v>
      </c>
      <c r="R349" s="48">
        <f t="shared" ca="1" si="706"/>
        <v>2</v>
      </c>
      <c r="S349" s="48">
        <f t="shared" ca="1" si="706"/>
        <v>0</v>
      </c>
      <c r="T349" s="48">
        <f t="shared" ca="1" si="706"/>
        <v>0</v>
      </c>
      <c r="U349" s="48">
        <f t="shared" ca="1" si="706"/>
        <v>0</v>
      </c>
      <c r="V349" s="48">
        <f t="shared" ca="1" si="706"/>
        <v>0</v>
      </c>
      <c r="W349" s="48">
        <f t="shared" ca="1" si="706"/>
        <v>0</v>
      </c>
      <c r="X349" s="48">
        <f t="shared" ca="1" si="706"/>
        <v>0</v>
      </c>
      <c r="Y349" s="48">
        <f t="shared" ca="1" si="706"/>
        <v>0</v>
      </c>
      <c r="Z349" s="48">
        <f t="shared" ca="1" si="706"/>
        <v>0</v>
      </c>
      <c r="AA349" s="48">
        <f t="shared" ca="1" si="706"/>
        <v>0</v>
      </c>
      <c r="AB349" s="48">
        <f t="shared" ca="1" si="706"/>
        <v>0</v>
      </c>
      <c r="AC349" s="48">
        <f t="shared" ca="1" si="706"/>
        <v>0</v>
      </c>
      <c r="AD349" s="48">
        <f t="shared" ca="1" si="706"/>
        <v>0</v>
      </c>
      <c r="AE349" s="48">
        <f t="shared" ca="1" si="706"/>
        <v>0</v>
      </c>
      <c r="AF349" s="48">
        <f t="shared" ca="1" si="706"/>
        <v>0</v>
      </c>
      <c r="AG349" s="48">
        <f t="shared" ca="1" si="706"/>
        <v>0</v>
      </c>
      <c r="AH349" s="48">
        <f t="shared" ca="1" si="706"/>
        <v>0</v>
      </c>
      <c r="AI349" s="48">
        <f t="shared" ca="1" si="706"/>
        <v>0</v>
      </c>
      <c r="AJ349" s="48">
        <f t="shared" ca="1" si="706"/>
        <v>0</v>
      </c>
      <c r="AK349" s="48">
        <f t="shared" ref="AK349:BD349" ca="1" si="707">MAX(0,AJ349-(IF(SamplesOrEstimateFlag = "Data", INDEX(Samples,RANDBETWEEN(1, TotalCount), 0), RANDBETWEEN(ThroughputLowEstimate,ThroughputHighEstimate))))</f>
        <v>0</v>
      </c>
      <c r="AL349" s="48">
        <f t="shared" ca="1" si="707"/>
        <v>0</v>
      </c>
      <c r="AM349" s="48">
        <f t="shared" ca="1" si="707"/>
        <v>0</v>
      </c>
      <c r="AN349" s="48">
        <f t="shared" ca="1" si="707"/>
        <v>0</v>
      </c>
      <c r="AO349" s="48">
        <f t="shared" ca="1" si="707"/>
        <v>0</v>
      </c>
      <c r="AP349" s="48">
        <f t="shared" ca="1" si="707"/>
        <v>0</v>
      </c>
      <c r="AQ349" s="48">
        <f t="shared" ca="1" si="707"/>
        <v>0</v>
      </c>
      <c r="AR349" s="48">
        <f t="shared" ca="1" si="707"/>
        <v>0</v>
      </c>
      <c r="AS349" s="48">
        <f t="shared" ca="1" si="707"/>
        <v>0</v>
      </c>
      <c r="AT349" s="48">
        <f t="shared" ca="1" si="707"/>
        <v>0</v>
      </c>
      <c r="AU349" s="48">
        <f t="shared" ca="1" si="707"/>
        <v>0</v>
      </c>
      <c r="AV349" s="48">
        <f t="shared" ca="1" si="707"/>
        <v>0</v>
      </c>
      <c r="AW349" s="48">
        <f t="shared" ca="1" si="707"/>
        <v>0</v>
      </c>
      <c r="AX349" s="48">
        <f t="shared" ca="1" si="707"/>
        <v>0</v>
      </c>
      <c r="AY349" s="48">
        <f t="shared" ca="1" si="707"/>
        <v>0</v>
      </c>
      <c r="AZ349" s="48">
        <f t="shared" ca="1" si="707"/>
        <v>0</v>
      </c>
      <c r="BA349" s="48">
        <f t="shared" ca="1" si="707"/>
        <v>0</v>
      </c>
      <c r="BB349" s="48">
        <f t="shared" ca="1" si="707"/>
        <v>0</v>
      </c>
      <c r="BC349" s="48">
        <f t="shared" ca="1" si="707"/>
        <v>0</v>
      </c>
      <c r="BD349" s="48">
        <f t="shared" ca="1" si="707"/>
        <v>0</v>
      </c>
    </row>
    <row r="350" spans="1:56" x14ac:dyDescent="0.25">
      <c r="A350">
        <v>348</v>
      </c>
      <c r="B350" s="69">
        <f t="shared" ca="1" si="655"/>
        <v>4</v>
      </c>
      <c r="C350" s="70">
        <f t="shared" ca="1" si="652"/>
        <v>42833</v>
      </c>
      <c r="D3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50" s="48">
        <f t="shared" ref="E350:AJ350" ca="1" si="708">MAX(0,D350-(IF(SamplesOrEstimateFlag = "Data", INDEX(Samples,RANDBETWEEN(1, TotalCount), 0), RANDBETWEEN(ThroughputLowEstimate,ThroughputHighEstimate))))</f>
        <v>7</v>
      </c>
      <c r="F350" s="48">
        <f t="shared" ca="1" si="708"/>
        <v>5</v>
      </c>
      <c r="G350" s="48">
        <f t="shared" ca="1" si="708"/>
        <v>2</v>
      </c>
      <c r="H350" s="48">
        <f t="shared" ca="1" si="708"/>
        <v>0</v>
      </c>
      <c r="I350" s="48">
        <f t="shared" ca="1" si="708"/>
        <v>0</v>
      </c>
      <c r="J350" s="48">
        <f t="shared" ca="1" si="708"/>
        <v>0</v>
      </c>
      <c r="K350" s="48">
        <f t="shared" ca="1" si="708"/>
        <v>0</v>
      </c>
      <c r="L350" s="48">
        <f t="shared" ca="1" si="708"/>
        <v>0</v>
      </c>
      <c r="M350" s="48">
        <f t="shared" ca="1" si="708"/>
        <v>0</v>
      </c>
      <c r="N350" s="48">
        <f t="shared" ca="1" si="708"/>
        <v>0</v>
      </c>
      <c r="O350" s="48">
        <f t="shared" ca="1" si="708"/>
        <v>0</v>
      </c>
      <c r="P350" s="48">
        <f t="shared" ca="1" si="708"/>
        <v>0</v>
      </c>
      <c r="Q350" s="48">
        <f t="shared" ca="1" si="708"/>
        <v>0</v>
      </c>
      <c r="R350" s="48">
        <f t="shared" ca="1" si="708"/>
        <v>0</v>
      </c>
      <c r="S350" s="48">
        <f t="shared" ca="1" si="708"/>
        <v>0</v>
      </c>
      <c r="T350" s="48">
        <f t="shared" ca="1" si="708"/>
        <v>0</v>
      </c>
      <c r="U350" s="48">
        <f t="shared" ca="1" si="708"/>
        <v>0</v>
      </c>
      <c r="V350" s="48">
        <f t="shared" ca="1" si="708"/>
        <v>0</v>
      </c>
      <c r="W350" s="48">
        <f t="shared" ca="1" si="708"/>
        <v>0</v>
      </c>
      <c r="X350" s="48">
        <f t="shared" ca="1" si="708"/>
        <v>0</v>
      </c>
      <c r="Y350" s="48">
        <f t="shared" ca="1" si="708"/>
        <v>0</v>
      </c>
      <c r="Z350" s="48">
        <f t="shared" ca="1" si="708"/>
        <v>0</v>
      </c>
      <c r="AA350" s="48">
        <f t="shared" ca="1" si="708"/>
        <v>0</v>
      </c>
      <c r="AB350" s="48">
        <f t="shared" ca="1" si="708"/>
        <v>0</v>
      </c>
      <c r="AC350" s="48">
        <f t="shared" ca="1" si="708"/>
        <v>0</v>
      </c>
      <c r="AD350" s="48">
        <f t="shared" ca="1" si="708"/>
        <v>0</v>
      </c>
      <c r="AE350" s="48">
        <f t="shared" ca="1" si="708"/>
        <v>0</v>
      </c>
      <c r="AF350" s="48">
        <f t="shared" ca="1" si="708"/>
        <v>0</v>
      </c>
      <c r="AG350" s="48">
        <f t="shared" ca="1" si="708"/>
        <v>0</v>
      </c>
      <c r="AH350" s="48">
        <f t="shared" ca="1" si="708"/>
        <v>0</v>
      </c>
      <c r="AI350" s="48">
        <f t="shared" ca="1" si="708"/>
        <v>0</v>
      </c>
      <c r="AJ350" s="48">
        <f t="shared" ca="1" si="708"/>
        <v>0</v>
      </c>
      <c r="AK350" s="48">
        <f t="shared" ref="AK350:BD350" ca="1" si="709">MAX(0,AJ350-(IF(SamplesOrEstimateFlag = "Data", INDEX(Samples,RANDBETWEEN(1, TotalCount), 0), RANDBETWEEN(ThroughputLowEstimate,ThroughputHighEstimate))))</f>
        <v>0</v>
      </c>
      <c r="AL350" s="48">
        <f t="shared" ca="1" si="709"/>
        <v>0</v>
      </c>
      <c r="AM350" s="48">
        <f t="shared" ca="1" si="709"/>
        <v>0</v>
      </c>
      <c r="AN350" s="48">
        <f t="shared" ca="1" si="709"/>
        <v>0</v>
      </c>
      <c r="AO350" s="48">
        <f t="shared" ca="1" si="709"/>
        <v>0</v>
      </c>
      <c r="AP350" s="48">
        <f t="shared" ca="1" si="709"/>
        <v>0</v>
      </c>
      <c r="AQ350" s="48">
        <f t="shared" ca="1" si="709"/>
        <v>0</v>
      </c>
      <c r="AR350" s="48">
        <f t="shared" ca="1" si="709"/>
        <v>0</v>
      </c>
      <c r="AS350" s="48">
        <f t="shared" ca="1" si="709"/>
        <v>0</v>
      </c>
      <c r="AT350" s="48">
        <f t="shared" ca="1" si="709"/>
        <v>0</v>
      </c>
      <c r="AU350" s="48">
        <f t="shared" ca="1" si="709"/>
        <v>0</v>
      </c>
      <c r="AV350" s="48">
        <f t="shared" ca="1" si="709"/>
        <v>0</v>
      </c>
      <c r="AW350" s="48">
        <f t="shared" ca="1" si="709"/>
        <v>0</v>
      </c>
      <c r="AX350" s="48">
        <f t="shared" ca="1" si="709"/>
        <v>0</v>
      </c>
      <c r="AY350" s="48">
        <f t="shared" ca="1" si="709"/>
        <v>0</v>
      </c>
      <c r="AZ350" s="48">
        <f t="shared" ca="1" si="709"/>
        <v>0</v>
      </c>
      <c r="BA350" s="48">
        <f t="shared" ca="1" si="709"/>
        <v>0</v>
      </c>
      <c r="BB350" s="48">
        <f t="shared" ca="1" si="709"/>
        <v>0</v>
      </c>
      <c r="BC350" s="48">
        <f t="shared" ca="1" si="709"/>
        <v>0</v>
      </c>
      <c r="BD350" s="48">
        <f t="shared" ca="1" si="709"/>
        <v>0</v>
      </c>
    </row>
    <row r="351" spans="1:56" x14ac:dyDescent="0.25">
      <c r="A351">
        <v>349</v>
      </c>
      <c r="B351" s="69">
        <f t="shared" ca="1" si="655"/>
        <v>9</v>
      </c>
      <c r="C351" s="70">
        <f t="shared" ca="1" si="652"/>
        <v>42868</v>
      </c>
      <c r="D3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51" s="48">
        <f t="shared" ref="E351:AJ351" ca="1" si="710">MAX(0,D351-(IF(SamplesOrEstimateFlag = "Data", INDEX(Samples,RANDBETWEEN(1, TotalCount), 0), RANDBETWEEN(ThroughputLowEstimate,ThroughputHighEstimate))))</f>
        <v>7</v>
      </c>
      <c r="F351" s="48">
        <f t="shared" ca="1" si="710"/>
        <v>7</v>
      </c>
      <c r="G351" s="48">
        <f t="shared" ca="1" si="710"/>
        <v>5</v>
      </c>
      <c r="H351" s="48">
        <f t="shared" ca="1" si="710"/>
        <v>3</v>
      </c>
      <c r="I351" s="48">
        <f t="shared" ca="1" si="710"/>
        <v>3</v>
      </c>
      <c r="J351" s="48">
        <f t="shared" ca="1" si="710"/>
        <v>3</v>
      </c>
      <c r="K351" s="48">
        <f t="shared" ca="1" si="710"/>
        <v>3</v>
      </c>
      <c r="L351" s="48">
        <f t="shared" ca="1" si="710"/>
        <v>3</v>
      </c>
      <c r="M351" s="48">
        <f t="shared" ca="1" si="710"/>
        <v>0</v>
      </c>
      <c r="N351" s="48">
        <f t="shared" ca="1" si="710"/>
        <v>0</v>
      </c>
      <c r="O351" s="48">
        <f t="shared" ca="1" si="710"/>
        <v>0</v>
      </c>
      <c r="P351" s="48">
        <f t="shared" ca="1" si="710"/>
        <v>0</v>
      </c>
      <c r="Q351" s="48">
        <f t="shared" ca="1" si="710"/>
        <v>0</v>
      </c>
      <c r="R351" s="48">
        <f t="shared" ca="1" si="710"/>
        <v>0</v>
      </c>
      <c r="S351" s="48">
        <f t="shared" ca="1" si="710"/>
        <v>0</v>
      </c>
      <c r="T351" s="48">
        <f t="shared" ca="1" si="710"/>
        <v>0</v>
      </c>
      <c r="U351" s="48">
        <f t="shared" ca="1" si="710"/>
        <v>0</v>
      </c>
      <c r="V351" s="48">
        <f t="shared" ca="1" si="710"/>
        <v>0</v>
      </c>
      <c r="W351" s="48">
        <f t="shared" ca="1" si="710"/>
        <v>0</v>
      </c>
      <c r="X351" s="48">
        <f t="shared" ca="1" si="710"/>
        <v>0</v>
      </c>
      <c r="Y351" s="48">
        <f t="shared" ca="1" si="710"/>
        <v>0</v>
      </c>
      <c r="Z351" s="48">
        <f t="shared" ca="1" si="710"/>
        <v>0</v>
      </c>
      <c r="AA351" s="48">
        <f t="shared" ca="1" si="710"/>
        <v>0</v>
      </c>
      <c r="AB351" s="48">
        <f t="shared" ca="1" si="710"/>
        <v>0</v>
      </c>
      <c r="AC351" s="48">
        <f t="shared" ca="1" si="710"/>
        <v>0</v>
      </c>
      <c r="AD351" s="48">
        <f t="shared" ca="1" si="710"/>
        <v>0</v>
      </c>
      <c r="AE351" s="48">
        <f t="shared" ca="1" si="710"/>
        <v>0</v>
      </c>
      <c r="AF351" s="48">
        <f t="shared" ca="1" si="710"/>
        <v>0</v>
      </c>
      <c r="AG351" s="48">
        <f t="shared" ca="1" si="710"/>
        <v>0</v>
      </c>
      <c r="AH351" s="48">
        <f t="shared" ca="1" si="710"/>
        <v>0</v>
      </c>
      <c r="AI351" s="48">
        <f t="shared" ca="1" si="710"/>
        <v>0</v>
      </c>
      <c r="AJ351" s="48">
        <f t="shared" ca="1" si="710"/>
        <v>0</v>
      </c>
      <c r="AK351" s="48">
        <f t="shared" ref="AK351:BD351" ca="1" si="711">MAX(0,AJ351-(IF(SamplesOrEstimateFlag = "Data", INDEX(Samples,RANDBETWEEN(1, TotalCount), 0), RANDBETWEEN(ThroughputLowEstimate,ThroughputHighEstimate))))</f>
        <v>0</v>
      </c>
      <c r="AL351" s="48">
        <f t="shared" ca="1" si="711"/>
        <v>0</v>
      </c>
      <c r="AM351" s="48">
        <f t="shared" ca="1" si="711"/>
        <v>0</v>
      </c>
      <c r="AN351" s="48">
        <f t="shared" ca="1" si="711"/>
        <v>0</v>
      </c>
      <c r="AO351" s="48">
        <f t="shared" ca="1" si="711"/>
        <v>0</v>
      </c>
      <c r="AP351" s="48">
        <f t="shared" ca="1" si="711"/>
        <v>0</v>
      </c>
      <c r="AQ351" s="48">
        <f t="shared" ca="1" si="711"/>
        <v>0</v>
      </c>
      <c r="AR351" s="48">
        <f t="shared" ca="1" si="711"/>
        <v>0</v>
      </c>
      <c r="AS351" s="48">
        <f t="shared" ca="1" si="711"/>
        <v>0</v>
      </c>
      <c r="AT351" s="48">
        <f t="shared" ca="1" si="711"/>
        <v>0</v>
      </c>
      <c r="AU351" s="48">
        <f t="shared" ca="1" si="711"/>
        <v>0</v>
      </c>
      <c r="AV351" s="48">
        <f t="shared" ca="1" si="711"/>
        <v>0</v>
      </c>
      <c r="AW351" s="48">
        <f t="shared" ca="1" si="711"/>
        <v>0</v>
      </c>
      <c r="AX351" s="48">
        <f t="shared" ca="1" si="711"/>
        <v>0</v>
      </c>
      <c r="AY351" s="48">
        <f t="shared" ca="1" si="711"/>
        <v>0</v>
      </c>
      <c r="AZ351" s="48">
        <f t="shared" ca="1" si="711"/>
        <v>0</v>
      </c>
      <c r="BA351" s="48">
        <f t="shared" ca="1" si="711"/>
        <v>0</v>
      </c>
      <c r="BB351" s="48">
        <f t="shared" ca="1" si="711"/>
        <v>0</v>
      </c>
      <c r="BC351" s="48">
        <f t="shared" ca="1" si="711"/>
        <v>0</v>
      </c>
      <c r="BD351" s="48">
        <f t="shared" ca="1" si="711"/>
        <v>0</v>
      </c>
    </row>
    <row r="352" spans="1:56" x14ac:dyDescent="0.25">
      <c r="A352">
        <v>350</v>
      </c>
      <c r="B352" s="69">
        <f t="shared" ca="1" si="655"/>
        <v>8</v>
      </c>
      <c r="C352" s="70">
        <f t="shared" ca="1" si="652"/>
        <v>42861</v>
      </c>
      <c r="D3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52" s="48">
        <f t="shared" ref="E352:AJ352" ca="1" si="712">MAX(0,D352-(IF(SamplesOrEstimateFlag = "Data", INDEX(Samples,RANDBETWEEN(1, TotalCount), 0), RANDBETWEEN(ThroughputLowEstimate,ThroughputHighEstimate))))</f>
        <v>10</v>
      </c>
      <c r="F352" s="48">
        <f t="shared" ca="1" si="712"/>
        <v>7</v>
      </c>
      <c r="G352" s="48">
        <f t="shared" ca="1" si="712"/>
        <v>7</v>
      </c>
      <c r="H352" s="48">
        <f t="shared" ca="1" si="712"/>
        <v>7</v>
      </c>
      <c r="I352" s="48">
        <f t="shared" ca="1" si="712"/>
        <v>7</v>
      </c>
      <c r="J352" s="48">
        <f t="shared" ca="1" si="712"/>
        <v>4</v>
      </c>
      <c r="K352" s="48">
        <f t="shared" ca="1" si="712"/>
        <v>1</v>
      </c>
      <c r="L352" s="48">
        <f t="shared" ca="1" si="712"/>
        <v>0</v>
      </c>
      <c r="M352" s="48">
        <f t="shared" ca="1" si="712"/>
        <v>0</v>
      </c>
      <c r="N352" s="48">
        <f t="shared" ca="1" si="712"/>
        <v>0</v>
      </c>
      <c r="O352" s="48">
        <f t="shared" ca="1" si="712"/>
        <v>0</v>
      </c>
      <c r="P352" s="48">
        <f t="shared" ca="1" si="712"/>
        <v>0</v>
      </c>
      <c r="Q352" s="48">
        <f t="shared" ca="1" si="712"/>
        <v>0</v>
      </c>
      <c r="R352" s="48">
        <f t="shared" ca="1" si="712"/>
        <v>0</v>
      </c>
      <c r="S352" s="48">
        <f t="shared" ca="1" si="712"/>
        <v>0</v>
      </c>
      <c r="T352" s="48">
        <f t="shared" ca="1" si="712"/>
        <v>0</v>
      </c>
      <c r="U352" s="48">
        <f t="shared" ca="1" si="712"/>
        <v>0</v>
      </c>
      <c r="V352" s="48">
        <f t="shared" ca="1" si="712"/>
        <v>0</v>
      </c>
      <c r="W352" s="48">
        <f t="shared" ca="1" si="712"/>
        <v>0</v>
      </c>
      <c r="X352" s="48">
        <f t="shared" ca="1" si="712"/>
        <v>0</v>
      </c>
      <c r="Y352" s="48">
        <f t="shared" ca="1" si="712"/>
        <v>0</v>
      </c>
      <c r="Z352" s="48">
        <f t="shared" ca="1" si="712"/>
        <v>0</v>
      </c>
      <c r="AA352" s="48">
        <f t="shared" ca="1" si="712"/>
        <v>0</v>
      </c>
      <c r="AB352" s="48">
        <f t="shared" ca="1" si="712"/>
        <v>0</v>
      </c>
      <c r="AC352" s="48">
        <f t="shared" ca="1" si="712"/>
        <v>0</v>
      </c>
      <c r="AD352" s="48">
        <f t="shared" ca="1" si="712"/>
        <v>0</v>
      </c>
      <c r="AE352" s="48">
        <f t="shared" ca="1" si="712"/>
        <v>0</v>
      </c>
      <c r="AF352" s="48">
        <f t="shared" ca="1" si="712"/>
        <v>0</v>
      </c>
      <c r="AG352" s="48">
        <f t="shared" ca="1" si="712"/>
        <v>0</v>
      </c>
      <c r="AH352" s="48">
        <f t="shared" ca="1" si="712"/>
        <v>0</v>
      </c>
      <c r="AI352" s="48">
        <f t="shared" ca="1" si="712"/>
        <v>0</v>
      </c>
      <c r="AJ352" s="48">
        <f t="shared" ca="1" si="712"/>
        <v>0</v>
      </c>
      <c r="AK352" s="48">
        <f t="shared" ref="AK352:BD352" ca="1" si="713">MAX(0,AJ352-(IF(SamplesOrEstimateFlag = "Data", INDEX(Samples,RANDBETWEEN(1, TotalCount), 0), RANDBETWEEN(ThroughputLowEstimate,ThroughputHighEstimate))))</f>
        <v>0</v>
      </c>
      <c r="AL352" s="48">
        <f t="shared" ca="1" si="713"/>
        <v>0</v>
      </c>
      <c r="AM352" s="48">
        <f t="shared" ca="1" si="713"/>
        <v>0</v>
      </c>
      <c r="AN352" s="48">
        <f t="shared" ca="1" si="713"/>
        <v>0</v>
      </c>
      <c r="AO352" s="48">
        <f t="shared" ca="1" si="713"/>
        <v>0</v>
      </c>
      <c r="AP352" s="48">
        <f t="shared" ca="1" si="713"/>
        <v>0</v>
      </c>
      <c r="AQ352" s="48">
        <f t="shared" ca="1" si="713"/>
        <v>0</v>
      </c>
      <c r="AR352" s="48">
        <f t="shared" ca="1" si="713"/>
        <v>0</v>
      </c>
      <c r="AS352" s="48">
        <f t="shared" ca="1" si="713"/>
        <v>0</v>
      </c>
      <c r="AT352" s="48">
        <f t="shared" ca="1" si="713"/>
        <v>0</v>
      </c>
      <c r="AU352" s="48">
        <f t="shared" ca="1" si="713"/>
        <v>0</v>
      </c>
      <c r="AV352" s="48">
        <f t="shared" ca="1" si="713"/>
        <v>0</v>
      </c>
      <c r="AW352" s="48">
        <f t="shared" ca="1" si="713"/>
        <v>0</v>
      </c>
      <c r="AX352" s="48">
        <f t="shared" ca="1" si="713"/>
        <v>0</v>
      </c>
      <c r="AY352" s="48">
        <f t="shared" ca="1" si="713"/>
        <v>0</v>
      </c>
      <c r="AZ352" s="48">
        <f t="shared" ca="1" si="713"/>
        <v>0</v>
      </c>
      <c r="BA352" s="48">
        <f t="shared" ca="1" si="713"/>
        <v>0</v>
      </c>
      <c r="BB352" s="48">
        <f t="shared" ca="1" si="713"/>
        <v>0</v>
      </c>
      <c r="BC352" s="48">
        <f t="shared" ca="1" si="713"/>
        <v>0</v>
      </c>
      <c r="BD352" s="48">
        <f t="shared" ca="1" si="713"/>
        <v>0</v>
      </c>
    </row>
    <row r="353" spans="1:56" x14ac:dyDescent="0.25">
      <c r="A353">
        <v>351</v>
      </c>
      <c r="B353" s="69">
        <f t="shared" ca="1" si="655"/>
        <v>10</v>
      </c>
      <c r="C353" s="70">
        <f t="shared" ca="1" si="652"/>
        <v>42875</v>
      </c>
      <c r="D3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3" s="48">
        <f t="shared" ref="E353:AJ353" ca="1" si="714">MAX(0,D353-(IF(SamplesOrEstimateFlag = "Data", INDEX(Samples,RANDBETWEEN(1, TotalCount), 0), RANDBETWEEN(ThroughputLowEstimate,ThroughputHighEstimate))))</f>
        <v>7</v>
      </c>
      <c r="F353" s="48">
        <f t="shared" ca="1" si="714"/>
        <v>7</v>
      </c>
      <c r="G353" s="48">
        <f t="shared" ca="1" si="714"/>
        <v>5</v>
      </c>
      <c r="H353" s="48">
        <f t="shared" ca="1" si="714"/>
        <v>5</v>
      </c>
      <c r="I353" s="48">
        <f t="shared" ca="1" si="714"/>
        <v>3</v>
      </c>
      <c r="J353" s="48">
        <f t="shared" ca="1" si="714"/>
        <v>3</v>
      </c>
      <c r="K353" s="48">
        <f t="shared" ca="1" si="714"/>
        <v>3</v>
      </c>
      <c r="L353" s="48">
        <f t="shared" ca="1" si="714"/>
        <v>3</v>
      </c>
      <c r="M353" s="48">
        <f t="shared" ca="1" si="714"/>
        <v>3</v>
      </c>
      <c r="N353" s="48">
        <f t="shared" ca="1" si="714"/>
        <v>0</v>
      </c>
      <c r="O353" s="48">
        <f t="shared" ca="1" si="714"/>
        <v>0</v>
      </c>
      <c r="P353" s="48">
        <f t="shared" ca="1" si="714"/>
        <v>0</v>
      </c>
      <c r="Q353" s="48">
        <f t="shared" ca="1" si="714"/>
        <v>0</v>
      </c>
      <c r="R353" s="48">
        <f t="shared" ca="1" si="714"/>
        <v>0</v>
      </c>
      <c r="S353" s="48">
        <f t="shared" ca="1" si="714"/>
        <v>0</v>
      </c>
      <c r="T353" s="48">
        <f t="shared" ca="1" si="714"/>
        <v>0</v>
      </c>
      <c r="U353" s="48">
        <f t="shared" ca="1" si="714"/>
        <v>0</v>
      </c>
      <c r="V353" s="48">
        <f t="shared" ca="1" si="714"/>
        <v>0</v>
      </c>
      <c r="W353" s="48">
        <f t="shared" ca="1" si="714"/>
        <v>0</v>
      </c>
      <c r="X353" s="48">
        <f t="shared" ca="1" si="714"/>
        <v>0</v>
      </c>
      <c r="Y353" s="48">
        <f t="shared" ca="1" si="714"/>
        <v>0</v>
      </c>
      <c r="Z353" s="48">
        <f t="shared" ca="1" si="714"/>
        <v>0</v>
      </c>
      <c r="AA353" s="48">
        <f t="shared" ca="1" si="714"/>
        <v>0</v>
      </c>
      <c r="AB353" s="48">
        <f t="shared" ca="1" si="714"/>
        <v>0</v>
      </c>
      <c r="AC353" s="48">
        <f t="shared" ca="1" si="714"/>
        <v>0</v>
      </c>
      <c r="AD353" s="48">
        <f t="shared" ca="1" si="714"/>
        <v>0</v>
      </c>
      <c r="AE353" s="48">
        <f t="shared" ca="1" si="714"/>
        <v>0</v>
      </c>
      <c r="AF353" s="48">
        <f t="shared" ca="1" si="714"/>
        <v>0</v>
      </c>
      <c r="AG353" s="48">
        <f t="shared" ca="1" si="714"/>
        <v>0</v>
      </c>
      <c r="AH353" s="48">
        <f t="shared" ca="1" si="714"/>
        <v>0</v>
      </c>
      <c r="AI353" s="48">
        <f t="shared" ca="1" si="714"/>
        <v>0</v>
      </c>
      <c r="AJ353" s="48">
        <f t="shared" ca="1" si="714"/>
        <v>0</v>
      </c>
      <c r="AK353" s="48">
        <f t="shared" ref="AK353:BD353" ca="1" si="715">MAX(0,AJ353-(IF(SamplesOrEstimateFlag = "Data", INDEX(Samples,RANDBETWEEN(1, TotalCount), 0), RANDBETWEEN(ThroughputLowEstimate,ThroughputHighEstimate))))</f>
        <v>0</v>
      </c>
      <c r="AL353" s="48">
        <f t="shared" ca="1" si="715"/>
        <v>0</v>
      </c>
      <c r="AM353" s="48">
        <f t="shared" ca="1" si="715"/>
        <v>0</v>
      </c>
      <c r="AN353" s="48">
        <f t="shared" ca="1" si="715"/>
        <v>0</v>
      </c>
      <c r="AO353" s="48">
        <f t="shared" ca="1" si="715"/>
        <v>0</v>
      </c>
      <c r="AP353" s="48">
        <f t="shared" ca="1" si="715"/>
        <v>0</v>
      </c>
      <c r="AQ353" s="48">
        <f t="shared" ca="1" si="715"/>
        <v>0</v>
      </c>
      <c r="AR353" s="48">
        <f t="shared" ca="1" si="715"/>
        <v>0</v>
      </c>
      <c r="AS353" s="48">
        <f t="shared" ca="1" si="715"/>
        <v>0</v>
      </c>
      <c r="AT353" s="48">
        <f t="shared" ca="1" si="715"/>
        <v>0</v>
      </c>
      <c r="AU353" s="48">
        <f t="shared" ca="1" si="715"/>
        <v>0</v>
      </c>
      <c r="AV353" s="48">
        <f t="shared" ca="1" si="715"/>
        <v>0</v>
      </c>
      <c r="AW353" s="48">
        <f t="shared" ca="1" si="715"/>
        <v>0</v>
      </c>
      <c r="AX353" s="48">
        <f t="shared" ca="1" si="715"/>
        <v>0</v>
      </c>
      <c r="AY353" s="48">
        <f t="shared" ca="1" si="715"/>
        <v>0</v>
      </c>
      <c r="AZ353" s="48">
        <f t="shared" ca="1" si="715"/>
        <v>0</v>
      </c>
      <c r="BA353" s="48">
        <f t="shared" ca="1" si="715"/>
        <v>0</v>
      </c>
      <c r="BB353" s="48">
        <f t="shared" ca="1" si="715"/>
        <v>0</v>
      </c>
      <c r="BC353" s="48">
        <f t="shared" ca="1" si="715"/>
        <v>0</v>
      </c>
      <c r="BD353" s="48">
        <f t="shared" ca="1" si="715"/>
        <v>0</v>
      </c>
    </row>
    <row r="354" spans="1:56" x14ac:dyDescent="0.25">
      <c r="A354">
        <v>352</v>
      </c>
      <c r="B354" s="69">
        <f t="shared" ca="1" si="655"/>
        <v>8</v>
      </c>
      <c r="C354" s="70">
        <f t="shared" ca="1" si="652"/>
        <v>42861</v>
      </c>
      <c r="D3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4" s="48">
        <f t="shared" ref="E354:AJ354" ca="1" si="716">MAX(0,D354-(IF(SamplesOrEstimateFlag = "Data", INDEX(Samples,RANDBETWEEN(1, TotalCount), 0), RANDBETWEEN(ThroughputLowEstimate,ThroughputHighEstimate))))</f>
        <v>11</v>
      </c>
      <c r="F354" s="48">
        <f t="shared" ca="1" si="716"/>
        <v>9</v>
      </c>
      <c r="G354" s="48">
        <f t="shared" ca="1" si="716"/>
        <v>9</v>
      </c>
      <c r="H354" s="48">
        <f t="shared" ca="1" si="716"/>
        <v>7</v>
      </c>
      <c r="I354" s="48">
        <f t="shared" ca="1" si="716"/>
        <v>4</v>
      </c>
      <c r="J354" s="48">
        <f t="shared" ca="1" si="716"/>
        <v>1</v>
      </c>
      <c r="K354" s="48">
        <f t="shared" ca="1" si="716"/>
        <v>1</v>
      </c>
      <c r="L354" s="48">
        <f t="shared" ca="1" si="716"/>
        <v>0</v>
      </c>
      <c r="M354" s="48">
        <f t="shared" ca="1" si="716"/>
        <v>0</v>
      </c>
      <c r="N354" s="48">
        <f t="shared" ca="1" si="716"/>
        <v>0</v>
      </c>
      <c r="O354" s="48">
        <f t="shared" ca="1" si="716"/>
        <v>0</v>
      </c>
      <c r="P354" s="48">
        <f t="shared" ca="1" si="716"/>
        <v>0</v>
      </c>
      <c r="Q354" s="48">
        <f t="shared" ca="1" si="716"/>
        <v>0</v>
      </c>
      <c r="R354" s="48">
        <f t="shared" ca="1" si="716"/>
        <v>0</v>
      </c>
      <c r="S354" s="48">
        <f t="shared" ca="1" si="716"/>
        <v>0</v>
      </c>
      <c r="T354" s="48">
        <f t="shared" ca="1" si="716"/>
        <v>0</v>
      </c>
      <c r="U354" s="48">
        <f t="shared" ca="1" si="716"/>
        <v>0</v>
      </c>
      <c r="V354" s="48">
        <f t="shared" ca="1" si="716"/>
        <v>0</v>
      </c>
      <c r="W354" s="48">
        <f t="shared" ca="1" si="716"/>
        <v>0</v>
      </c>
      <c r="X354" s="48">
        <f t="shared" ca="1" si="716"/>
        <v>0</v>
      </c>
      <c r="Y354" s="48">
        <f t="shared" ca="1" si="716"/>
        <v>0</v>
      </c>
      <c r="Z354" s="48">
        <f t="shared" ca="1" si="716"/>
        <v>0</v>
      </c>
      <c r="AA354" s="48">
        <f t="shared" ca="1" si="716"/>
        <v>0</v>
      </c>
      <c r="AB354" s="48">
        <f t="shared" ca="1" si="716"/>
        <v>0</v>
      </c>
      <c r="AC354" s="48">
        <f t="shared" ca="1" si="716"/>
        <v>0</v>
      </c>
      <c r="AD354" s="48">
        <f t="shared" ca="1" si="716"/>
        <v>0</v>
      </c>
      <c r="AE354" s="48">
        <f t="shared" ca="1" si="716"/>
        <v>0</v>
      </c>
      <c r="AF354" s="48">
        <f t="shared" ca="1" si="716"/>
        <v>0</v>
      </c>
      <c r="AG354" s="48">
        <f t="shared" ca="1" si="716"/>
        <v>0</v>
      </c>
      <c r="AH354" s="48">
        <f t="shared" ca="1" si="716"/>
        <v>0</v>
      </c>
      <c r="AI354" s="48">
        <f t="shared" ca="1" si="716"/>
        <v>0</v>
      </c>
      <c r="AJ354" s="48">
        <f t="shared" ca="1" si="716"/>
        <v>0</v>
      </c>
      <c r="AK354" s="48">
        <f t="shared" ref="AK354:BD354" ca="1" si="717">MAX(0,AJ354-(IF(SamplesOrEstimateFlag = "Data", INDEX(Samples,RANDBETWEEN(1, TotalCount), 0), RANDBETWEEN(ThroughputLowEstimate,ThroughputHighEstimate))))</f>
        <v>0</v>
      </c>
      <c r="AL354" s="48">
        <f t="shared" ca="1" si="717"/>
        <v>0</v>
      </c>
      <c r="AM354" s="48">
        <f t="shared" ca="1" si="717"/>
        <v>0</v>
      </c>
      <c r="AN354" s="48">
        <f t="shared" ca="1" si="717"/>
        <v>0</v>
      </c>
      <c r="AO354" s="48">
        <f t="shared" ca="1" si="717"/>
        <v>0</v>
      </c>
      <c r="AP354" s="48">
        <f t="shared" ca="1" si="717"/>
        <v>0</v>
      </c>
      <c r="AQ354" s="48">
        <f t="shared" ca="1" si="717"/>
        <v>0</v>
      </c>
      <c r="AR354" s="48">
        <f t="shared" ca="1" si="717"/>
        <v>0</v>
      </c>
      <c r="AS354" s="48">
        <f t="shared" ca="1" si="717"/>
        <v>0</v>
      </c>
      <c r="AT354" s="48">
        <f t="shared" ca="1" si="717"/>
        <v>0</v>
      </c>
      <c r="AU354" s="48">
        <f t="shared" ca="1" si="717"/>
        <v>0</v>
      </c>
      <c r="AV354" s="48">
        <f t="shared" ca="1" si="717"/>
        <v>0</v>
      </c>
      <c r="AW354" s="48">
        <f t="shared" ca="1" si="717"/>
        <v>0</v>
      </c>
      <c r="AX354" s="48">
        <f t="shared" ca="1" si="717"/>
        <v>0</v>
      </c>
      <c r="AY354" s="48">
        <f t="shared" ca="1" si="717"/>
        <v>0</v>
      </c>
      <c r="AZ354" s="48">
        <f t="shared" ca="1" si="717"/>
        <v>0</v>
      </c>
      <c r="BA354" s="48">
        <f t="shared" ca="1" si="717"/>
        <v>0</v>
      </c>
      <c r="BB354" s="48">
        <f t="shared" ca="1" si="717"/>
        <v>0</v>
      </c>
      <c r="BC354" s="48">
        <f t="shared" ca="1" si="717"/>
        <v>0</v>
      </c>
      <c r="BD354" s="48">
        <f t="shared" ca="1" si="717"/>
        <v>0</v>
      </c>
    </row>
    <row r="355" spans="1:56" x14ac:dyDescent="0.25">
      <c r="A355">
        <v>353</v>
      </c>
      <c r="B355" s="69">
        <f t="shared" ca="1" si="655"/>
        <v>8</v>
      </c>
      <c r="C355" s="70">
        <f t="shared" ca="1" si="652"/>
        <v>42861</v>
      </c>
      <c r="D3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5" s="48">
        <f t="shared" ref="E355:AJ355" ca="1" si="718">MAX(0,D355-(IF(SamplesOrEstimateFlag = "Data", INDEX(Samples,RANDBETWEEN(1, TotalCount), 0), RANDBETWEEN(ThroughputLowEstimate,ThroughputHighEstimate))))</f>
        <v>11</v>
      </c>
      <c r="F355" s="48">
        <f t="shared" ca="1" si="718"/>
        <v>11</v>
      </c>
      <c r="G355" s="48">
        <f t="shared" ca="1" si="718"/>
        <v>8</v>
      </c>
      <c r="H355" s="48">
        <f t="shared" ca="1" si="718"/>
        <v>8</v>
      </c>
      <c r="I355" s="48">
        <f t="shared" ca="1" si="718"/>
        <v>5</v>
      </c>
      <c r="J355" s="48">
        <f t="shared" ca="1" si="718"/>
        <v>2</v>
      </c>
      <c r="K355" s="48">
        <f t="shared" ca="1" si="718"/>
        <v>2</v>
      </c>
      <c r="L355" s="48">
        <f t="shared" ca="1" si="718"/>
        <v>0</v>
      </c>
      <c r="M355" s="48">
        <f t="shared" ca="1" si="718"/>
        <v>0</v>
      </c>
      <c r="N355" s="48">
        <f t="shared" ca="1" si="718"/>
        <v>0</v>
      </c>
      <c r="O355" s="48">
        <f t="shared" ca="1" si="718"/>
        <v>0</v>
      </c>
      <c r="P355" s="48">
        <f t="shared" ca="1" si="718"/>
        <v>0</v>
      </c>
      <c r="Q355" s="48">
        <f t="shared" ca="1" si="718"/>
        <v>0</v>
      </c>
      <c r="R355" s="48">
        <f t="shared" ca="1" si="718"/>
        <v>0</v>
      </c>
      <c r="S355" s="48">
        <f t="shared" ca="1" si="718"/>
        <v>0</v>
      </c>
      <c r="T355" s="48">
        <f t="shared" ca="1" si="718"/>
        <v>0</v>
      </c>
      <c r="U355" s="48">
        <f t="shared" ca="1" si="718"/>
        <v>0</v>
      </c>
      <c r="V355" s="48">
        <f t="shared" ca="1" si="718"/>
        <v>0</v>
      </c>
      <c r="W355" s="48">
        <f t="shared" ca="1" si="718"/>
        <v>0</v>
      </c>
      <c r="X355" s="48">
        <f t="shared" ca="1" si="718"/>
        <v>0</v>
      </c>
      <c r="Y355" s="48">
        <f t="shared" ca="1" si="718"/>
        <v>0</v>
      </c>
      <c r="Z355" s="48">
        <f t="shared" ca="1" si="718"/>
        <v>0</v>
      </c>
      <c r="AA355" s="48">
        <f t="shared" ca="1" si="718"/>
        <v>0</v>
      </c>
      <c r="AB355" s="48">
        <f t="shared" ca="1" si="718"/>
        <v>0</v>
      </c>
      <c r="AC355" s="48">
        <f t="shared" ca="1" si="718"/>
        <v>0</v>
      </c>
      <c r="AD355" s="48">
        <f t="shared" ca="1" si="718"/>
        <v>0</v>
      </c>
      <c r="AE355" s="48">
        <f t="shared" ca="1" si="718"/>
        <v>0</v>
      </c>
      <c r="AF355" s="48">
        <f t="shared" ca="1" si="718"/>
        <v>0</v>
      </c>
      <c r="AG355" s="48">
        <f t="shared" ca="1" si="718"/>
        <v>0</v>
      </c>
      <c r="AH355" s="48">
        <f t="shared" ca="1" si="718"/>
        <v>0</v>
      </c>
      <c r="AI355" s="48">
        <f t="shared" ca="1" si="718"/>
        <v>0</v>
      </c>
      <c r="AJ355" s="48">
        <f t="shared" ca="1" si="718"/>
        <v>0</v>
      </c>
      <c r="AK355" s="48">
        <f t="shared" ref="AK355:BD355" ca="1" si="719">MAX(0,AJ355-(IF(SamplesOrEstimateFlag = "Data", INDEX(Samples,RANDBETWEEN(1, TotalCount), 0), RANDBETWEEN(ThroughputLowEstimate,ThroughputHighEstimate))))</f>
        <v>0</v>
      </c>
      <c r="AL355" s="48">
        <f t="shared" ca="1" si="719"/>
        <v>0</v>
      </c>
      <c r="AM355" s="48">
        <f t="shared" ca="1" si="719"/>
        <v>0</v>
      </c>
      <c r="AN355" s="48">
        <f t="shared" ca="1" si="719"/>
        <v>0</v>
      </c>
      <c r="AO355" s="48">
        <f t="shared" ca="1" si="719"/>
        <v>0</v>
      </c>
      <c r="AP355" s="48">
        <f t="shared" ca="1" si="719"/>
        <v>0</v>
      </c>
      <c r="AQ355" s="48">
        <f t="shared" ca="1" si="719"/>
        <v>0</v>
      </c>
      <c r="AR355" s="48">
        <f t="shared" ca="1" si="719"/>
        <v>0</v>
      </c>
      <c r="AS355" s="48">
        <f t="shared" ca="1" si="719"/>
        <v>0</v>
      </c>
      <c r="AT355" s="48">
        <f t="shared" ca="1" si="719"/>
        <v>0</v>
      </c>
      <c r="AU355" s="48">
        <f t="shared" ca="1" si="719"/>
        <v>0</v>
      </c>
      <c r="AV355" s="48">
        <f t="shared" ca="1" si="719"/>
        <v>0</v>
      </c>
      <c r="AW355" s="48">
        <f t="shared" ca="1" si="719"/>
        <v>0</v>
      </c>
      <c r="AX355" s="48">
        <f t="shared" ca="1" si="719"/>
        <v>0</v>
      </c>
      <c r="AY355" s="48">
        <f t="shared" ca="1" si="719"/>
        <v>0</v>
      </c>
      <c r="AZ355" s="48">
        <f t="shared" ca="1" si="719"/>
        <v>0</v>
      </c>
      <c r="BA355" s="48">
        <f t="shared" ca="1" si="719"/>
        <v>0</v>
      </c>
      <c r="BB355" s="48">
        <f t="shared" ca="1" si="719"/>
        <v>0</v>
      </c>
      <c r="BC355" s="48">
        <f t="shared" ca="1" si="719"/>
        <v>0</v>
      </c>
      <c r="BD355" s="48">
        <f t="shared" ca="1" si="719"/>
        <v>0</v>
      </c>
    </row>
    <row r="356" spans="1:56" x14ac:dyDescent="0.25">
      <c r="A356">
        <v>354</v>
      </c>
      <c r="B356" s="69">
        <f t="shared" ca="1" si="655"/>
        <v>14</v>
      </c>
      <c r="C356" s="70">
        <f t="shared" ca="1" si="652"/>
        <v>42903</v>
      </c>
      <c r="D3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6" s="48">
        <f t="shared" ref="E356:AJ356" ca="1" si="720">MAX(0,D356-(IF(SamplesOrEstimateFlag = "Data", INDEX(Samples,RANDBETWEEN(1, TotalCount), 0), RANDBETWEEN(ThroughputLowEstimate,ThroughputHighEstimate))))</f>
        <v>12</v>
      </c>
      <c r="F356" s="48">
        <f t="shared" ca="1" si="720"/>
        <v>12</v>
      </c>
      <c r="G356" s="48">
        <f t="shared" ca="1" si="720"/>
        <v>10</v>
      </c>
      <c r="H356" s="48">
        <f t="shared" ca="1" si="720"/>
        <v>10</v>
      </c>
      <c r="I356" s="48">
        <f t="shared" ca="1" si="720"/>
        <v>8</v>
      </c>
      <c r="J356" s="48">
        <f t="shared" ca="1" si="720"/>
        <v>6</v>
      </c>
      <c r="K356" s="48">
        <f t="shared" ca="1" si="720"/>
        <v>4</v>
      </c>
      <c r="L356" s="48">
        <f t="shared" ca="1" si="720"/>
        <v>4</v>
      </c>
      <c r="M356" s="48">
        <f t="shared" ca="1" si="720"/>
        <v>4</v>
      </c>
      <c r="N356" s="48">
        <f t="shared" ca="1" si="720"/>
        <v>4</v>
      </c>
      <c r="O356" s="48">
        <f t="shared" ca="1" si="720"/>
        <v>4</v>
      </c>
      <c r="P356" s="48">
        <f t="shared" ca="1" si="720"/>
        <v>2</v>
      </c>
      <c r="Q356" s="48">
        <f t="shared" ca="1" si="720"/>
        <v>2</v>
      </c>
      <c r="R356" s="48">
        <f t="shared" ca="1" si="720"/>
        <v>0</v>
      </c>
      <c r="S356" s="48">
        <f t="shared" ca="1" si="720"/>
        <v>0</v>
      </c>
      <c r="T356" s="48">
        <f t="shared" ca="1" si="720"/>
        <v>0</v>
      </c>
      <c r="U356" s="48">
        <f t="shared" ca="1" si="720"/>
        <v>0</v>
      </c>
      <c r="V356" s="48">
        <f t="shared" ca="1" si="720"/>
        <v>0</v>
      </c>
      <c r="W356" s="48">
        <f t="shared" ca="1" si="720"/>
        <v>0</v>
      </c>
      <c r="X356" s="48">
        <f t="shared" ca="1" si="720"/>
        <v>0</v>
      </c>
      <c r="Y356" s="48">
        <f t="shared" ca="1" si="720"/>
        <v>0</v>
      </c>
      <c r="Z356" s="48">
        <f t="shared" ca="1" si="720"/>
        <v>0</v>
      </c>
      <c r="AA356" s="48">
        <f t="shared" ca="1" si="720"/>
        <v>0</v>
      </c>
      <c r="AB356" s="48">
        <f t="shared" ca="1" si="720"/>
        <v>0</v>
      </c>
      <c r="AC356" s="48">
        <f t="shared" ca="1" si="720"/>
        <v>0</v>
      </c>
      <c r="AD356" s="48">
        <f t="shared" ca="1" si="720"/>
        <v>0</v>
      </c>
      <c r="AE356" s="48">
        <f t="shared" ca="1" si="720"/>
        <v>0</v>
      </c>
      <c r="AF356" s="48">
        <f t="shared" ca="1" si="720"/>
        <v>0</v>
      </c>
      <c r="AG356" s="48">
        <f t="shared" ca="1" si="720"/>
        <v>0</v>
      </c>
      <c r="AH356" s="48">
        <f t="shared" ca="1" si="720"/>
        <v>0</v>
      </c>
      <c r="AI356" s="48">
        <f t="shared" ca="1" si="720"/>
        <v>0</v>
      </c>
      <c r="AJ356" s="48">
        <f t="shared" ca="1" si="720"/>
        <v>0</v>
      </c>
      <c r="AK356" s="48">
        <f t="shared" ref="AK356:BD356" ca="1" si="721">MAX(0,AJ356-(IF(SamplesOrEstimateFlag = "Data", INDEX(Samples,RANDBETWEEN(1, TotalCount), 0), RANDBETWEEN(ThroughputLowEstimate,ThroughputHighEstimate))))</f>
        <v>0</v>
      </c>
      <c r="AL356" s="48">
        <f t="shared" ca="1" si="721"/>
        <v>0</v>
      </c>
      <c r="AM356" s="48">
        <f t="shared" ca="1" si="721"/>
        <v>0</v>
      </c>
      <c r="AN356" s="48">
        <f t="shared" ca="1" si="721"/>
        <v>0</v>
      </c>
      <c r="AO356" s="48">
        <f t="shared" ca="1" si="721"/>
        <v>0</v>
      </c>
      <c r="AP356" s="48">
        <f t="shared" ca="1" si="721"/>
        <v>0</v>
      </c>
      <c r="AQ356" s="48">
        <f t="shared" ca="1" si="721"/>
        <v>0</v>
      </c>
      <c r="AR356" s="48">
        <f t="shared" ca="1" si="721"/>
        <v>0</v>
      </c>
      <c r="AS356" s="48">
        <f t="shared" ca="1" si="721"/>
        <v>0</v>
      </c>
      <c r="AT356" s="48">
        <f t="shared" ca="1" si="721"/>
        <v>0</v>
      </c>
      <c r="AU356" s="48">
        <f t="shared" ca="1" si="721"/>
        <v>0</v>
      </c>
      <c r="AV356" s="48">
        <f t="shared" ca="1" si="721"/>
        <v>0</v>
      </c>
      <c r="AW356" s="48">
        <f t="shared" ca="1" si="721"/>
        <v>0</v>
      </c>
      <c r="AX356" s="48">
        <f t="shared" ca="1" si="721"/>
        <v>0</v>
      </c>
      <c r="AY356" s="48">
        <f t="shared" ca="1" si="721"/>
        <v>0</v>
      </c>
      <c r="AZ356" s="48">
        <f t="shared" ca="1" si="721"/>
        <v>0</v>
      </c>
      <c r="BA356" s="48">
        <f t="shared" ca="1" si="721"/>
        <v>0</v>
      </c>
      <c r="BB356" s="48">
        <f t="shared" ca="1" si="721"/>
        <v>0</v>
      </c>
      <c r="BC356" s="48">
        <f t="shared" ca="1" si="721"/>
        <v>0</v>
      </c>
      <c r="BD356" s="48">
        <f t="shared" ca="1" si="721"/>
        <v>0</v>
      </c>
    </row>
    <row r="357" spans="1:56" x14ac:dyDescent="0.25">
      <c r="A357">
        <v>355</v>
      </c>
      <c r="B357" s="69">
        <f t="shared" ca="1" si="655"/>
        <v>9</v>
      </c>
      <c r="C357" s="70">
        <f t="shared" ca="1" si="652"/>
        <v>42868</v>
      </c>
      <c r="D3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7" s="48">
        <f t="shared" ref="E357:AJ357" ca="1" si="722">MAX(0,D357-(IF(SamplesOrEstimateFlag = "Data", INDEX(Samples,RANDBETWEEN(1, TotalCount), 0), RANDBETWEEN(ThroughputLowEstimate,ThroughputHighEstimate))))</f>
        <v>12</v>
      </c>
      <c r="F357" s="48">
        <f t="shared" ca="1" si="722"/>
        <v>10</v>
      </c>
      <c r="G357" s="48">
        <f t="shared" ca="1" si="722"/>
        <v>10</v>
      </c>
      <c r="H357" s="48">
        <f t="shared" ca="1" si="722"/>
        <v>10</v>
      </c>
      <c r="I357" s="48">
        <f t="shared" ca="1" si="722"/>
        <v>7</v>
      </c>
      <c r="J357" s="48">
        <f t="shared" ca="1" si="722"/>
        <v>7</v>
      </c>
      <c r="K357" s="48">
        <f t="shared" ca="1" si="722"/>
        <v>4</v>
      </c>
      <c r="L357" s="48">
        <f t="shared" ca="1" si="722"/>
        <v>1</v>
      </c>
      <c r="M357" s="48">
        <f t="shared" ca="1" si="722"/>
        <v>0</v>
      </c>
      <c r="N357" s="48">
        <f t="shared" ca="1" si="722"/>
        <v>0</v>
      </c>
      <c r="O357" s="48">
        <f t="shared" ca="1" si="722"/>
        <v>0</v>
      </c>
      <c r="P357" s="48">
        <f t="shared" ca="1" si="722"/>
        <v>0</v>
      </c>
      <c r="Q357" s="48">
        <f t="shared" ca="1" si="722"/>
        <v>0</v>
      </c>
      <c r="R357" s="48">
        <f t="shared" ca="1" si="722"/>
        <v>0</v>
      </c>
      <c r="S357" s="48">
        <f t="shared" ca="1" si="722"/>
        <v>0</v>
      </c>
      <c r="T357" s="48">
        <f t="shared" ca="1" si="722"/>
        <v>0</v>
      </c>
      <c r="U357" s="48">
        <f t="shared" ca="1" si="722"/>
        <v>0</v>
      </c>
      <c r="V357" s="48">
        <f t="shared" ca="1" si="722"/>
        <v>0</v>
      </c>
      <c r="W357" s="48">
        <f t="shared" ca="1" si="722"/>
        <v>0</v>
      </c>
      <c r="X357" s="48">
        <f t="shared" ca="1" si="722"/>
        <v>0</v>
      </c>
      <c r="Y357" s="48">
        <f t="shared" ca="1" si="722"/>
        <v>0</v>
      </c>
      <c r="Z357" s="48">
        <f t="shared" ca="1" si="722"/>
        <v>0</v>
      </c>
      <c r="AA357" s="48">
        <f t="shared" ca="1" si="722"/>
        <v>0</v>
      </c>
      <c r="AB357" s="48">
        <f t="shared" ca="1" si="722"/>
        <v>0</v>
      </c>
      <c r="AC357" s="48">
        <f t="shared" ca="1" si="722"/>
        <v>0</v>
      </c>
      <c r="AD357" s="48">
        <f t="shared" ca="1" si="722"/>
        <v>0</v>
      </c>
      <c r="AE357" s="48">
        <f t="shared" ca="1" si="722"/>
        <v>0</v>
      </c>
      <c r="AF357" s="48">
        <f t="shared" ca="1" si="722"/>
        <v>0</v>
      </c>
      <c r="AG357" s="48">
        <f t="shared" ca="1" si="722"/>
        <v>0</v>
      </c>
      <c r="AH357" s="48">
        <f t="shared" ca="1" si="722"/>
        <v>0</v>
      </c>
      <c r="AI357" s="48">
        <f t="shared" ca="1" si="722"/>
        <v>0</v>
      </c>
      <c r="AJ357" s="48">
        <f t="shared" ca="1" si="722"/>
        <v>0</v>
      </c>
      <c r="AK357" s="48">
        <f t="shared" ref="AK357:BD357" ca="1" si="723">MAX(0,AJ357-(IF(SamplesOrEstimateFlag = "Data", INDEX(Samples,RANDBETWEEN(1, TotalCount), 0), RANDBETWEEN(ThroughputLowEstimate,ThroughputHighEstimate))))</f>
        <v>0</v>
      </c>
      <c r="AL357" s="48">
        <f t="shared" ca="1" si="723"/>
        <v>0</v>
      </c>
      <c r="AM357" s="48">
        <f t="shared" ca="1" si="723"/>
        <v>0</v>
      </c>
      <c r="AN357" s="48">
        <f t="shared" ca="1" si="723"/>
        <v>0</v>
      </c>
      <c r="AO357" s="48">
        <f t="shared" ca="1" si="723"/>
        <v>0</v>
      </c>
      <c r="AP357" s="48">
        <f t="shared" ca="1" si="723"/>
        <v>0</v>
      </c>
      <c r="AQ357" s="48">
        <f t="shared" ca="1" si="723"/>
        <v>0</v>
      </c>
      <c r="AR357" s="48">
        <f t="shared" ca="1" si="723"/>
        <v>0</v>
      </c>
      <c r="AS357" s="48">
        <f t="shared" ca="1" si="723"/>
        <v>0</v>
      </c>
      <c r="AT357" s="48">
        <f t="shared" ca="1" si="723"/>
        <v>0</v>
      </c>
      <c r="AU357" s="48">
        <f t="shared" ca="1" si="723"/>
        <v>0</v>
      </c>
      <c r="AV357" s="48">
        <f t="shared" ca="1" si="723"/>
        <v>0</v>
      </c>
      <c r="AW357" s="48">
        <f t="shared" ca="1" si="723"/>
        <v>0</v>
      </c>
      <c r="AX357" s="48">
        <f t="shared" ca="1" si="723"/>
        <v>0</v>
      </c>
      <c r="AY357" s="48">
        <f t="shared" ca="1" si="723"/>
        <v>0</v>
      </c>
      <c r="AZ357" s="48">
        <f t="shared" ca="1" si="723"/>
        <v>0</v>
      </c>
      <c r="BA357" s="48">
        <f t="shared" ca="1" si="723"/>
        <v>0</v>
      </c>
      <c r="BB357" s="48">
        <f t="shared" ca="1" si="723"/>
        <v>0</v>
      </c>
      <c r="BC357" s="48">
        <f t="shared" ca="1" si="723"/>
        <v>0</v>
      </c>
      <c r="BD357" s="48">
        <f t="shared" ca="1" si="723"/>
        <v>0</v>
      </c>
    </row>
    <row r="358" spans="1:56" x14ac:dyDescent="0.25">
      <c r="A358">
        <v>356</v>
      </c>
      <c r="B358" s="69">
        <f t="shared" ca="1" si="655"/>
        <v>10</v>
      </c>
      <c r="C358" s="70">
        <f t="shared" ca="1" si="652"/>
        <v>42875</v>
      </c>
      <c r="D3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8" s="48">
        <f t="shared" ref="E358:AJ358" ca="1" si="724">MAX(0,D358-(IF(SamplesOrEstimateFlag = "Data", INDEX(Samples,RANDBETWEEN(1, TotalCount), 0), RANDBETWEEN(ThroughputLowEstimate,ThroughputHighEstimate))))</f>
        <v>13</v>
      </c>
      <c r="F358" s="48">
        <f t="shared" ca="1" si="724"/>
        <v>13</v>
      </c>
      <c r="G358" s="48">
        <f t="shared" ca="1" si="724"/>
        <v>10</v>
      </c>
      <c r="H358" s="48">
        <f t="shared" ca="1" si="724"/>
        <v>7</v>
      </c>
      <c r="I358" s="48">
        <f t="shared" ca="1" si="724"/>
        <v>7</v>
      </c>
      <c r="J358" s="48">
        <f t="shared" ca="1" si="724"/>
        <v>5</v>
      </c>
      <c r="K358" s="48">
        <f t="shared" ca="1" si="724"/>
        <v>2</v>
      </c>
      <c r="L358" s="48">
        <f t="shared" ca="1" si="724"/>
        <v>2</v>
      </c>
      <c r="M358" s="48">
        <f t="shared" ca="1" si="724"/>
        <v>2</v>
      </c>
      <c r="N358" s="48">
        <f t="shared" ca="1" si="724"/>
        <v>0</v>
      </c>
      <c r="O358" s="48">
        <f t="shared" ca="1" si="724"/>
        <v>0</v>
      </c>
      <c r="P358" s="48">
        <f t="shared" ca="1" si="724"/>
        <v>0</v>
      </c>
      <c r="Q358" s="48">
        <f t="shared" ca="1" si="724"/>
        <v>0</v>
      </c>
      <c r="R358" s="48">
        <f t="shared" ca="1" si="724"/>
        <v>0</v>
      </c>
      <c r="S358" s="48">
        <f t="shared" ca="1" si="724"/>
        <v>0</v>
      </c>
      <c r="T358" s="48">
        <f t="shared" ca="1" si="724"/>
        <v>0</v>
      </c>
      <c r="U358" s="48">
        <f t="shared" ca="1" si="724"/>
        <v>0</v>
      </c>
      <c r="V358" s="48">
        <f t="shared" ca="1" si="724"/>
        <v>0</v>
      </c>
      <c r="W358" s="48">
        <f t="shared" ca="1" si="724"/>
        <v>0</v>
      </c>
      <c r="X358" s="48">
        <f t="shared" ca="1" si="724"/>
        <v>0</v>
      </c>
      <c r="Y358" s="48">
        <f t="shared" ca="1" si="724"/>
        <v>0</v>
      </c>
      <c r="Z358" s="48">
        <f t="shared" ca="1" si="724"/>
        <v>0</v>
      </c>
      <c r="AA358" s="48">
        <f t="shared" ca="1" si="724"/>
        <v>0</v>
      </c>
      <c r="AB358" s="48">
        <f t="shared" ca="1" si="724"/>
        <v>0</v>
      </c>
      <c r="AC358" s="48">
        <f t="shared" ca="1" si="724"/>
        <v>0</v>
      </c>
      <c r="AD358" s="48">
        <f t="shared" ca="1" si="724"/>
        <v>0</v>
      </c>
      <c r="AE358" s="48">
        <f t="shared" ca="1" si="724"/>
        <v>0</v>
      </c>
      <c r="AF358" s="48">
        <f t="shared" ca="1" si="724"/>
        <v>0</v>
      </c>
      <c r="AG358" s="48">
        <f t="shared" ca="1" si="724"/>
        <v>0</v>
      </c>
      <c r="AH358" s="48">
        <f t="shared" ca="1" si="724"/>
        <v>0</v>
      </c>
      <c r="AI358" s="48">
        <f t="shared" ca="1" si="724"/>
        <v>0</v>
      </c>
      <c r="AJ358" s="48">
        <f t="shared" ca="1" si="724"/>
        <v>0</v>
      </c>
      <c r="AK358" s="48">
        <f t="shared" ref="AK358:BD358" ca="1" si="725">MAX(0,AJ358-(IF(SamplesOrEstimateFlag = "Data", INDEX(Samples,RANDBETWEEN(1, TotalCount), 0), RANDBETWEEN(ThroughputLowEstimate,ThroughputHighEstimate))))</f>
        <v>0</v>
      </c>
      <c r="AL358" s="48">
        <f t="shared" ca="1" si="725"/>
        <v>0</v>
      </c>
      <c r="AM358" s="48">
        <f t="shared" ca="1" si="725"/>
        <v>0</v>
      </c>
      <c r="AN358" s="48">
        <f t="shared" ca="1" si="725"/>
        <v>0</v>
      </c>
      <c r="AO358" s="48">
        <f t="shared" ca="1" si="725"/>
        <v>0</v>
      </c>
      <c r="AP358" s="48">
        <f t="shared" ca="1" si="725"/>
        <v>0</v>
      </c>
      <c r="AQ358" s="48">
        <f t="shared" ca="1" si="725"/>
        <v>0</v>
      </c>
      <c r="AR358" s="48">
        <f t="shared" ca="1" si="725"/>
        <v>0</v>
      </c>
      <c r="AS358" s="48">
        <f t="shared" ca="1" si="725"/>
        <v>0</v>
      </c>
      <c r="AT358" s="48">
        <f t="shared" ca="1" si="725"/>
        <v>0</v>
      </c>
      <c r="AU358" s="48">
        <f t="shared" ca="1" si="725"/>
        <v>0</v>
      </c>
      <c r="AV358" s="48">
        <f t="shared" ca="1" si="725"/>
        <v>0</v>
      </c>
      <c r="AW358" s="48">
        <f t="shared" ca="1" si="725"/>
        <v>0</v>
      </c>
      <c r="AX358" s="48">
        <f t="shared" ca="1" si="725"/>
        <v>0</v>
      </c>
      <c r="AY358" s="48">
        <f t="shared" ca="1" si="725"/>
        <v>0</v>
      </c>
      <c r="AZ358" s="48">
        <f t="shared" ca="1" si="725"/>
        <v>0</v>
      </c>
      <c r="BA358" s="48">
        <f t="shared" ca="1" si="725"/>
        <v>0</v>
      </c>
      <c r="BB358" s="48">
        <f t="shared" ca="1" si="725"/>
        <v>0</v>
      </c>
      <c r="BC358" s="48">
        <f t="shared" ca="1" si="725"/>
        <v>0</v>
      </c>
      <c r="BD358" s="48">
        <f t="shared" ca="1" si="725"/>
        <v>0</v>
      </c>
    </row>
    <row r="359" spans="1:56" x14ac:dyDescent="0.25">
      <c r="A359">
        <v>357</v>
      </c>
      <c r="B359" s="69">
        <f t="shared" ca="1" si="655"/>
        <v>8</v>
      </c>
      <c r="C359" s="70">
        <f t="shared" ca="1" si="652"/>
        <v>42861</v>
      </c>
      <c r="D3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9" s="48">
        <f t="shared" ref="E359:AJ359" ca="1" si="726">MAX(0,D359-(IF(SamplesOrEstimateFlag = "Data", INDEX(Samples,RANDBETWEEN(1, TotalCount), 0), RANDBETWEEN(ThroughputLowEstimate,ThroughputHighEstimate))))</f>
        <v>11</v>
      </c>
      <c r="F359" s="48">
        <f t="shared" ca="1" si="726"/>
        <v>8</v>
      </c>
      <c r="G359" s="48">
        <f t="shared" ca="1" si="726"/>
        <v>5</v>
      </c>
      <c r="H359" s="48">
        <f t="shared" ca="1" si="726"/>
        <v>5</v>
      </c>
      <c r="I359" s="48">
        <f t="shared" ca="1" si="726"/>
        <v>5</v>
      </c>
      <c r="J359" s="48">
        <f t="shared" ca="1" si="726"/>
        <v>3</v>
      </c>
      <c r="K359" s="48">
        <f t="shared" ca="1" si="726"/>
        <v>1</v>
      </c>
      <c r="L359" s="48">
        <f t="shared" ca="1" si="726"/>
        <v>0</v>
      </c>
      <c r="M359" s="48">
        <f t="shared" ca="1" si="726"/>
        <v>0</v>
      </c>
      <c r="N359" s="48">
        <f t="shared" ca="1" si="726"/>
        <v>0</v>
      </c>
      <c r="O359" s="48">
        <f t="shared" ca="1" si="726"/>
        <v>0</v>
      </c>
      <c r="P359" s="48">
        <f t="shared" ca="1" si="726"/>
        <v>0</v>
      </c>
      <c r="Q359" s="48">
        <f t="shared" ca="1" si="726"/>
        <v>0</v>
      </c>
      <c r="R359" s="48">
        <f t="shared" ca="1" si="726"/>
        <v>0</v>
      </c>
      <c r="S359" s="48">
        <f t="shared" ca="1" si="726"/>
        <v>0</v>
      </c>
      <c r="T359" s="48">
        <f t="shared" ca="1" si="726"/>
        <v>0</v>
      </c>
      <c r="U359" s="48">
        <f t="shared" ca="1" si="726"/>
        <v>0</v>
      </c>
      <c r="V359" s="48">
        <f t="shared" ca="1" si="726"/>
        <v>0</v>
      </c>
      <c r="W359" s="48">
        <f t="shared" ca="1" si="726"/>
        <v>0</v>
      </c>
      <c r="X359" s="48">
        <f t="shared" ca="1" si="726"/>
        <v>0</v>
      </c>
      <c r="Y359" s="48">
        <f t="shared" ca="1" si="726"/>
        <v>0</v>
      </c>
      <c r="Z359" s="48">
        <f t="shared" ca="1" si="726"/>
        <v>0</v>
      </c>
      <c r="AA359" s="48">
        <f t="shared" ca="1" si="726"/>
        <v>0</v>
      </c>
      <c r="AB359" s="48">
        <f t="shared" ca="1" si="726"/>
        <v>0</v>
      </c>
      <c r="AC359" s="48">
        <f t="shared" ca="1" si="726"/>
        <v>0</v>
      </c>
      <c r="AD359" s="48">
        <f t="shared" ca="1" si="726"/>
        <v>0</v>
      </c>
      <c r="AE359" s="48">
        <f t="shared" ca="1" si="726"/>
        <v>0</v>
      </c>
      <c r="AF359" s="48">
        <f t="shared" ca="1" si="726"/>
        <v>0</v>
      </c>
      <c r="AG359" s="48">
        <f t="shared" ca="1" si="726"/>
        <v>0</v>
      </c>
      <c r="AH359" s="48">
        <f t="shared" ca="1" si="726"/>
        <v>0</v>
      </c>
      <c r="AI359" s="48">
        <f t="shared" ca="1" si="726"/>
        <v>0</v>
      </c>
      <c r="AJ359" s="48">
        <f t="shared" ca="1" si="726"/>
        <v>0</v>
      </c>
      <c r="AK359" s="48">
        <f t="shared" ref="AK359:BD359" ca="1" si="727">MAX(0,AJ359-(IF(SamplesOrEstimateFlag = "Data", INDEX(Samples,RANDBETWEEN(1, TotalCount), 0), RANDBETWEEN(ThroughputLowEstimate,ThroughputHighEstimate))))</f>
        <v>0</v>
      </c>
      <c r="AL359" s="48">
        <f t="shared" ca="1" si="727"/>
        <v>0</v>
      </c>
      <c r="AM359" s="48">
        <f t="shared" ca="1" si="727"/>
        <v>0</v>
      </c>
      <c r="AN359" s="48">
        <f t="shared" ca="1" si="727"/>
        <v>0</v>
      </c>
      <c r="AO359" s="48">
        <f t="shared" ca="1" si="727"/>
        <v>0</v>
      </c>
      <c r="AP359" s="48">
        <f t="shared" ca="1" si="727"/>
        <v>0</v>
      </c>
      <c r="AQ359" s="48">
        <f t="shared" ca="1" si="727"/>
        <v>0</v>
      </c>
      <c r="AR359" s="48">
        <f t="shared" ca="1" si="727"/>
        <v>0</v>
      </c>
      <c r="AS359" s="48">
        <f t="shared" ca="1" si="727"/>
        <v>0</v>
      </c>
      <c r="AT359" s="48">
        <f t="shared" ca="1" si="727"/>
        <v>0</v>
      </c>
      <c r="AU359" s="48">
        <f t="shared" ca="1" si="727"/>
        <v>0</v>
      </c>
      <c r="AV359" s="48">
        <f t="shared" ca="1" si="727"/>
        <v>0</v>
      </c>
      <c r="AW359" s="48">
        <f t="shared" ca="1" si="727"/>
        <v>0</v>
      </c>
      <c r="AX359" s="48">
        <f t="shared" ca="1" si="727"/>
        <v>0</v>
      </c>
      <c r="AY359" s="48">
        <f t="shared" ca="1" si="727"/>
        <v>0</v>
      </c>
      <c r="AZ359" s="48">
        <f t="shared" ca="1" si="727"/>
        <v>0</v>
      </c>
      <c r="BA359" s="48">
        <f t="shared" ca="1" si="727"/>
        <v>0</v>
      </c>
      <c r="BB359" s="48">
        <f t="shared" ca="1" si="727"/>
        <v>0</v>
      </c>
      <c r="BC359" s="48">
        <f t="shared" ca="1" si="727"/>
        <v>0</v>
      </c>
      <c r="BD359" s="48">
        <f t="shared" ca="1" si="727"/>
        <v>0</v>
      </c>
    </row>
    <row r="360" spans="1:56" x14ac:dyDescent="0.25">
      <c r="A360">
        <v>358</v>
      </c>
      <c r="B360" s="69">
        <f t="shared" ca="1" si="655"/>
        <v>6</v>
      </c>
      <c r="C360" s="70">
        <f t="shared" ca="1" si="652"/>
        <v>42847</v>
      </c>
      <c r="D3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60" s="48">
        <f t="shared" ref="E360:AJ360" ca="1" si="728">MAX(0,D360-(IF(SamplesOrEstimateFlag = "Data", INDEX(Samples,RANDBETWEEN(1, TotalCount), 0), RANDBETWEEN(ThroughputLowEstimate,ThroughputHighEstimate))))</f>
        <v>11</v>
      </c>
      <c r="F360" s="48">
        <f t="shared" ca="1" si="728"/>
        <v>11</v>
      </c>
      <c r="G360" s="48">
        <f t="shared" ca="1" si="728"/>
        <v>8</v>
      </c>
      <c r="H360" s="48">
        <f t="shared" ca="1" si="728"/>
        <v>5</v>
      </c>
      <c r="I360" s="48">
        <f t="shared" ca="1" si="728"/>
        <v>3</v>
      </c>
      <c r="J360" s="48">
        <f t="shared" ca="1" si="728"/>
        <v>0</v>
      </c>
      <c r="K360" s="48">
        <f t="shared" ca="1" si="728"/>
        <v>0</v>
      </c>
      <c r="L360" s="48">
        <f t="shared" ca="1" si="728"/>
        <v>0</v>
      </c>
      <c r="M360" s="48">
        <f t="shared" ca="1" si="728"/>
        <v>0</v>
      </c>
      <c r="N360" s="48">
        <f t="shared" ca="1" si="728"/>
        <v>0</v>
      </c>
      <c r="O360" s="48">
        <f t="shared" ca="1" si="728"/>
        <v>0</v>
      </c>
      <c r="P360" s="48">
        <f t="shared" ca="1" si="728"/>
        <v>0</v>
      </c>
      <c r="Q360" s="48">
        <f t="shared" ca="1" si="728"/>
        <v>0</v>
      </c>
      <c r="R360" s="48">
        <f t="shared" ca="1" si="728"/>
        <v>0</v>
      </c>
      <c r="S360" s="48">
        <f t="shared" ca="1" si="728"/>
        <v>0</v>
      </c>
      <c r="T360" s="48">
        <f t="shared" ca="1" si="728"/>
        <v>0</v>
      </c>
      <c r="U360" s="48">
        <f t="shared" ca="1" si="728"/>
        <v>0</v>
      </c>
      <c r="V360" s="48">
        <f t="shared" ca="1" si="728"/>
        <v>0</v>
      </c>
      <c r="W360" s="48">
        <f t="shared" ca="1" si="728"/>
        <v>0</v>
      </c>
      <c r="X360" s="48">
        <f t="shared" ca="1" si="728"/>
        <v>0</v>
      </c>
      <c r="Y360" s="48">
        <f t="shared" ca="1" si="728"/>
        <v>0</v>
      </c>
      <c r="Z360" s="48">
        <f t="shared" ca="1" si="728"/>
        <v>0</v>
      </c>
      <c r="AA360" s="48">
        <f t="shared" ca="1" si="728"/>
        <v>0</v>
      </c>
      <c r="AB360" s="48">
        <f t="shared" ca="1" si="728"/>
        <v>0</v>
      </c>
      <c r="AC360" s="48">
        <f t="shared" ca="1" si="728"/>
        <v>0</v>
      </c>
      <c r="AD360" s="48">
        <f t="shared" ca="1" si="728"/>
        <v>0</v>
      </c>
      <c r="AE360" s="48">
        <f t="shared" ca="1" si="728"/>
        <v>0</v>
      </c>
      <c r="AF360" s="48">
        <f t="shared" ca="1" si="728"/>
        <v>0</v>
      </c>
      <c r="AG360" s="48">
        <f t="shared" ca="1" si="728"/>
        <v>0</v>
      </c>
      <c r="AH360" s="48">
        <f t="shared" ca="1" si="728"/>
        <v>0</v>
      </c>
      <c r="AI360" s="48">
        <f t="shared" ca="1" si="728"/>
        <v>0</v>
      </c>
      <c r="AJ360" s="48">
        <f t="shared" ca="1" si="728"/>
        <v>0</v>
      </c>
      <c r="AK360" s="48">
        <f t="shared" ref="AK360:BD360" ca="1" si="729">MAX(0,AJ360-(IF(SamplesOrEstimateFlag = "Data", INDEX(Samples,RANDBETWEEN(1, TotalCount), 0), RANDBETWEEN(ThroughputLowEstimate,ThroughputHighEstimate))))</f>
        <v>0</v>
      </c>
      <c r="AL360" s="48">
        <f t="shared" ca="1" si="729"/>
        <v>0</v>
      </c>
      <c r="AM360" s="48">
        <f t="shared" ca="1" si="729"/>
        <v>0</v>
      </c>
      <c r="AN360" s="48">
        <f t="shared" ca="1" si="729"/>
        <v>0</v>
      </c>
      <c r="AO360" s="48">
        <f t="shared" ca="1" si="729"/>
        <v>0</v>
      </c>
      <c r="AP360" s="48">
        <f t="shared" ca="1" si="729"/>
        <v>0</v>
      </c>
      <c r="AQ360" s="48">
        <f t="shared" ca="1" si="729"/>
        <v>0</v>
      </c>
      <c r="AR360" s="48">
        <f t="shared" ca="1" si="729"/>
        <v>0</v>
      </c>
      <c r="AS360" s="48">
        <f t="shared" ca="1" si="729"/>
        <v>0</v>
      </c>
      <c r="AT360" s="48">
        <f t="shared" ca="1" si="729"/>
        <v>0</v>
      </c>
      <c r="AU360" s="48">
        <f t="shared" ca="1" si="729"/>
        <v>0</v>
      </c>
      <c r="AV360" s="48">
        <f t="shared" ca="1" si="729"/>
        <v>0</v>
      </c>
      <c r="AW360" s="48">
        <f t="shared" ca="1" si="729"/>
        <v>0</v>
      </c>
      <c r="AX360" s="48">
        <f t="shared" ca="1" si="729"/>
        <v>0</v>
      </c>
      <c r="AY360" s="48">
        <f t="shared" ca="1" si="729"/>
        <v>0</v>
      </c>
      <c r="AZ360" s="48">
        <f t="shared" ca="1" si="729"/>
        <v>0</v>
      </c>
      <c r="BA360" s="48">
        <f t="shared" ca="1" si="729"/>
        <v>0</v>
      </c>
      <c r="BB360" s="48">
        <f t="shared" ca="1" si="729"/>
        <v>0</v>
      </c>
      <c r="BC360" s="48">
        <f t="shared" ca="1" si="729"/>
        <v>0</v>
      </c>
      <c r="BD360" s="48">
        <f t="shared" ca="1" si="729"/>
        <v>0</v>
      </c>
    </row>
    <row r="361" spans="1:56" x14ac:dyDescent="0.25">
      <c r="A361">
        <v>359</v>
      </c>
      <c r="B361" s="69">
        <f t="shared" ca="1" si="655"/>
        <v>4</v>
      </c>
      <c r="C361" s="70">
        <f t="shared" ca="1" si="652"/>
        <v>42833</v>
      </c>
      <c r="D3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1" s="48">
        <f t="shared" ref="E361:AJ361" ca="1" si="730">MAX(0,D361-(IF(SamplesOrEstimateFlag = "Data", INDEX(Samples,RANDBETWEEN(1, TotalCount), 0), RANDBETWEEN(ThroughputLowEstimate,ThroughputHighEstimate))))</f>
        <v>7</v>
      </c>
      <c r="F361" s="48">
        <f t="shared" ca="1" si="730"/>
        <v>4</v>
      </c>
      <c r="G361" s="48">
        <f t="shared" ca="1" si="730"/>
        <v>2</v>
      </c>
      <c r="H361" s="48">
        <f t="shared" ca="1" si="730"/>
        <v>0</v>
      </c>
      <c r="I361" s="48">
        <f t="shared" ca="1" si="730"/>
        <v>0</v>
      </c>
      <c r="J361" s="48">
        <f t="shared" ca="1" si="730"/>
        <v>0</v>
      </c>
      <c r="K361" s="48">
        <f t="shared" ca="1" si="730"/>
        <v>0</v>
      </c>
      <c r="L361" s="48">
        <f t="shared" ca="1" si="730"/>
        <v>0</v>
      </c>
      <c r="M361" s="48">
        <f t="shared" ca="1" si="730"/>
        <v>0</v>
      </c>
      <c r="N361" s="48">
        <f t="shared" ca="1" si="730"/>
        <v>0</v>
      </c>
      <c r="O361" s="48">
        <f t="shared" ca="1" si="730"/>
        <v>0</v>
      </c>
      <c r="P361" s="48">
        <f t="shared" ca="1" si="730"/>
        <v>0</v>
      </c>
      <c r="Q361" s="48">
        <f t="shared" ca="1" si="730"/>
        <v>0</v>
      </c>
      <c r="R361" s="48">
        <f t="shared" ca="1" si="730"/>
        <v>0</v>
      </c>
      <c r="S361" s="48">
        <f t="shared" ca="1" si="730"/>
        <v>0</v>
      </c>
      <c r="T361" s="48">
        <f t="shared" ca="1" si="730"/>
        <v>0</v>
      </c>
      <c r="U361" s="48">
        <f t="shared" ca="1" si="730"/>
        <v>0</v>
      </c>
      <c r="V361" s="48">
        <f t="shared" ca="1" si="730"/>
        <v>0</v>
      </c>
      <c r="W361" s="48">
        <f t="shared" ca="1" si="730"/>
        <v>0</v>
      </c>
      <c r="X361" s="48">
        <f t="shared" ca="1" si="730"/>
        <v>0</v>
      </c>
      <c r="Y361" s="48">
        <f t="shared" ca="1" si="730"/>
        <v>0</v>
      </c>
      <c r="Z361" s="48">
        <f t="shared" ca="1" si="730"/>
        <v>0</v>
      </c>
      <c r="AA361" s="48">
        <f t="shared" ca="1" si="730"/>
        <v>0</v>
      </c>
      <c r="AB361" s="48">
        <f t="shared" ca="1" si="730"/>
        <v>0</v>
      </c>
      <c r="AC361" s="48">
        <f t="shared" ca="1" si="730"/>
        <v>0</v>
      </c>
      <c r="AD361" s="48">
        <f t="shared" ca="1" si="730"/>
        <v>0</v>
      </c>
      <c r="AE361" s="48">
        <f t="shared" ca="1" si="730"/>
        <v>0</v>
      </c>
      <c r="AF361" s="48">
        <f t="shared" ca="1" si="730"/>
        <v>0</v>
      </c>
      <c r="AG361" s="48">
        <f t="shared" ca="1" si="730"/>
        <v>0</v>
      </c>
      <c r="AH361" s="48">
        <f t="shared" ca="1" si="730"/>
        <v>0</v>
      </c>
      <c r="AI361" s="48">
        <f t="shared" ca="1" si="730"/>
        <v>0</v>
      </c>
      <c r="AJ361" s="48">
        <f t="shared" ca="1" si="730"/>
        <v>0</v>
      </c>
      <c r="AK361" s="48">
        <f t="shared" ref="AK361:BD361" ca="1" si="731">MAX(0,AJ361-(IF(SamplesOrEstimateFlag = "Data", INDEX(Samples,RANDBETWEEN(1, TotalCount), 0), RANDBETWEEN(ThroughputLowEstimate,ThroughputHighEstimate))))</f>
        <v>0</v>
      </c>
      <c r="AL361" s="48">
        <f t="shared" ca="1" si="731"/>
        <v>0</v>
      </c>
      <c r="AM361" s="48">
        <f t="shared" ca="1" si="731"/>
        <v>0</v>
      </c>
      <c r="AN361" s="48">
        <f t="shared" ca="1" si="731"/>
        <v>0</v>
      </c>
      <c r="AO361" s="48">
        <f t="shared" ca="1" si="731"/>
        <v>0</v>
      </c>
      <c r="AP361" s="48">
        <f t="shared" ca="1" si="731"/>
        <v>0</v>
      </c>
      <c r="AQ361" s="48">
        <f t="shared" ca="1" si="731"/>
        <v>0</v>
      </c>
      <c r="AR361" s="48">
        <f t="shared" ca="1" si="731"/>
        <v>0</v>
      </c>
      <c r="AS361" s="48">
        <f t="shared" ca="1" si="731"/>
        <v>0</v>
      </c>
      <c r="AT361" s="48">
        <f t="shared" ca="1" si="731"/>
        <v>0</v>
      </c>
      <c r="AU361" s="48">
        <f t="shared" ca="1" si="731"/>
        <v>0</v>
      </c>
      <c r="AV361" s="48">
        <f t="shared" ca="1" si="731"/>
        <v>0</v>
      </c>
      <c r="AW361" s="48">
        <f t="shared" ca="1" si="731"/>
        <v>0</v>
      </c>
      <c r="AX361" s="48">
        <f t="shared" ca="1" si="731"/>
        <v>0</v>
      </c>
      <c r="AY361" s="48">
        <f t="shared" ca="1" si="731"/>
        <v>0</v>
      </c>
      <c r="AZ361" s="48">
        <f t="shared" ca="1" si="731"/>
        <v>0</v>
      </c>
      <c r="BA361" s="48">
        <f t="shared" ca="1" si="731"/>
        <v>0</v>
      </c>
      <c r="BB361" s="48">
        <f t="shared" ca="1" si="731"/>
        <v>0</v>
      </c>
      <c r="BC361" s="48">
        <f t="shared" ca="1" si="731"/>
        <v>0</v>
      </c>
      <c r="BD361" s="48">
        <f t="shared" ca="1" si="731"/>
        <v>0</v>
      </c>
    </row>
    <row r="362" spans="1:56" x14ac:dyDescent="0.25">
      <c r="A362">
        <v>360</v>
      </c>
      <c r="B362" s="69">
        <f t="shared" ca="1" si="655"/>
        <v>9</v>
      </c>
      <c r="C362" s="70">
        <f t="shared" ca="1" si="652"/>
        <v>42868</v>
      </c>
      <c r="D3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62" s="48">
        <f t="shared" ref="E362:AJ362" ca="1" si="732">MAX(0,D362-(IF(SamplesOrEstimateFlag = "Data", INDEX(Samples,RANDBETWEEN(1, TotalCount), 0), RANDBETWEEN(ThroughputLowEstimate,ThroughputHighEstimate))))</f>
        <v>9</v>
      </c>
      <c r="F362" s="48">
        <f t="shared" ca="1" si="732"/>
        <v>7</v>
      </c>
      <c r="G362" s="48">
        <f t="shared" ca="1" si="732"/>
        <v>7</v>
      </c>
      <c r="H362" s="48">
        <f t="shared" ca="1" si="732"/>
        <v>4</v>
      </c>
      <c r="I362" s="48">
        <f t="shared" ca="1" si="732"/>
        <v>4</v>
      </c>
      <c r="J362" s="48">
        <f t="shared" ca="1" si="732"/>
        <v>1</v>
      </c>
      <c r="K362" s="48">
        <f t="shared" ca="1" si="732"/>
        <v>1</v>
      </c>
      <c r="L362" s="48">
        <f t="shared" ca="1" si="732"/>
        <v>1</v>
      </c>
      <c r="M362" s="48">
        <f t="shared" ca="1" si="732"/>
        <v>0</v>
      </c>
      <c r="N362" s="48">
        <f t="shared" ca="1" si="732"/>
        <v>0</v>
      </c>
      <c r="O362" s="48">
        <f t="shared" ca="1" si="732"/>
        <v>0</v>
      </c>
      <c r="P362" s="48">
        <f t="shared" ca="1" si="732"/>
        <v>0</v>
      </c>
      <c r="Q362" s="48">
        <f t="shared" ca="1" si="732"/>
        <v>0</v>
      </c>
      <c r="R362" s="48">
        <f t="shared" ca="1" si="732"/>
        <v>0</v>
      </c>
      <c r="S362" s="48">
        <f t="shared" ca="1" si="732"/>
        <v>0</v>
      </c>
      <c r="T362" s="48">
        <f t="shared" ca="1" si="732"/>
        <v>0</v>
      </c>
      <c r="U362" s="48">
        <f t="shared" ca="1" si="732"/>
        <v>0</v>
      </c>
      <c r="V362" s="48">
        <f t="shared" ca="1" si="732"/>
        <v>0</v>
      </c>
      <c r="W362" s="48">
        <f t="shared" ca="1" si="732"/>
        <v>0</v>
      </c>
      <c r="X362" s="48">
        <f t="shared" ca="1" si="732"/>
        <v>0</v>
      </c>
      <c r="Y362" s="48">
        <f t="shared" ca="1" si="732"/>
        <v>0</v>
      </c>
      <c r="Z362" s="48">
        <f t="shared" ca="1" si="732"/>
        <v>0</v>
      </c>
      <c r="AA362" s="48">
        <f t="shared" ca="1" si="732"/>
        <v>0</v>
      </c>
      <c r="AB362" s="48">
        <f t="shared" ca="1" si="732"/>
        <v>0</v>
      </c>
      <c r="AC362" s="48">
        <f t="shared" ca="1" si="732"/>
        <v>0</v>
      </c>
      <c r="AD362" s="48">
        <f t="shared" ca="1" si="732"/>
        <v>0</v>
      </c>
      <c r="AE362" s="48">
        <f t="shared" ca="1" si="732"/>
        <v>0</v>
      </c>
      <c r="AF362" s="48">
        <f t="shared" ca="1" si="732"/>
        <v>0</v>
      </c>
      <c r="AG362" s="48">
        <f t="shared" ca="1" si="732"/>
        <v>0</v>
      </c>
      <c r="AH362" s="48">
        <f t="shared" ca="1" si="732"/>
        <v>0</v>
      </c>
      <c r="AI362" s="48">
        <f t="shared" ca="1" si="732"/>
        <v>0</v>
      </c>
      <c r="AJ362" s="48">
        <f t="shared" ca="1" si="732"/>
        <v>0</v>
      </c>
      <c r="AK362" s="48">
        <f t="shared" ref="AK362:BD362" ca="1" si="733">MAX(0,AJ362-(IF(SamplesOrEstimateFlag = "Data", INDEX(Samples,RANDBETWEEN(1, TotalCount), 0), RANDBETWEEN(ThroughputLowEstimate,ThroughputHighEstimate))))</f>
        <v>0</v>
      </c>
      <c r="AL362" s="48">
        <f t="shared" ca="1" si="733"/>
        <v>0</v>
      </c>
      <c r="AM362" s="48">
        <f t="shared" ca="1" si="733"/>
        <v>0</v>
      </c>
      <c r="AN362" s="48">
        <f t="shared" ca="1" si="733"/>
        <v>0</v>
      </c>
      <c r="AO362" s="48">
        <f t="shared" ca="1" si="733"/>
        <v>0</v>
      </c>
      <c r="AP362" s="48">
        <f t="shared" ca="1" si="733"/>
        <v>0</v>
      </c>
      <c r="AQ362" s="48">
        <f t="shared" ca="1" si="733"/>
        <v>0</v>
      </c>
      <c r="AR362" s="48">
        <f t="shared" ca="1" si="733"/>
        <v>0</v>
      </c>
      <c r="AS362" s="48">
        <f t="shared" ca="1" si="733"/>
        <v>0</v>
      </c>
      <c r="AT362" s="48">
        <f t="shared" ca="1" si="733"/>
        <v>0</v>
      </c>
      <c r="AU362" s="48">
        <f t="shared" ca="1" si="733"/>
        <v>0</v>
      </c>
      <c r="AV362" s="48">
        <f t="shared" ca="1" si="733"/>
        <v>0</v>
      </c>
      <c r="AW362" s="48">
        <f t="shared" ca="1" si="733"/>
        <v>0</v>
      </c>
      <c r="AX362" s="48">
        <f t="shared" ca="1" si="733"/>
        <v>0</v>
      </c>
      <c r="AY362" s="48">
        <f t="shared" ca="1" si="733"/>
        <v>0</v>
      </c>
      <c r="AZ362" s="48">
        <f t="shared" ca="1" si="733"/>
        <v>0</v>
      </c>
      <c r="BA362" s="48">
        <f t="shared" ca="1" si="733"/>
        <v>0</v>
      </c>
      <c r="BB362" s="48">
        <f t="shared" ca="1" si="733"/>
        <v>0</v>
      </c>
      <c r="BC362" s="48">
        <f t="shared" ca="1" si="733"/>
        <v>0</v>
      </c>
      <c r="BD362" s="48">
        <f t="shared" ca="1" si="733"/>
        <v>0</v>
      </c>
    </row>
    <row r="363" spans="1:56" x14ac:dyDescent="0.25">
      <c r="A363">
        <v>361</v>
      </c>
      <c r="B363" s="69">
        <f t="shared" ca="1" si="655"/>
        <v>6</v>
      </c>
      <c r="C363" s="70">
        <f t="shared" ca="1" si="652"/>
        <v>42847</v>
      </c>
      <c r="D3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3" s="48">
        <f t="shared" ref="E363:AJ363" ca="1" si="734">MAX(0,D363-(IF(SamplesOrEstimateFlag = "Data", INDEX(Samples,RANDBETWEEN(1, TotalCount), 0), RANDBETWEEN(ThroughputLowEstimate,ThroughputHighEstimate))))</f>
        <v>7</v>
      </c>
      <c r="F363" s="48">
        <f t="shared" ca="1" si="734"/>
        <v>5</v>
      </c>
      <c r="G363" s="48">
        <f t="shared" ca="1" si="734"/>
        <v>5</v>
      </c>
      <c r="H363" s="48">
        <f t="shared" ca="1" si="734"/>
        <v>2</v>
      </c>
      <c r="I363" s="48">
        <f t="shared" ca="1" si="734"/>
        <v>2</v>
      </c>
      <c r="J363" s="48">
        <f t="shared" ca="1" si="734"/>
        <v>0</v>
      </c>
      <c r="K363" s="48">
        <f t="shared" ca="1" si="734"/>
        <v>0</v>
      </c>
      <c r="L363" s="48">
        <f t="shared" ca="1" si="734"/>
        <v>0</v>
      </c>
      <c r="M363" s="48">
        <f t="shared" ca="1" si="734"/>
        <v>0</v>
      </c>
      <c r="N363" s="48">
        <f t="shared" ca="1" si="734"/>
        <v>0</v>
      </c>
      <c r="O363" s="48">
        <f t="shared" ca="1" si="734"/>
        <v>0</v>
      </c>
      <c r="P363" s="48">
        <f t="shared" ca="1" si="734"/>
        <v>0</v>
      </c>
      <c r="Q363" s="48">
        <f t="shared" ca="1" si="734"/>
        <v>0</v>
      </c>
      <c r="R363" s="48">
        <f t="shared" ca="1" si="734"/>
        <v>0</v>
      </c>
      <c r="S363" s="48">
        <f t="shared" ca="1" si="734"/>
        <v>0</v>
      </c>
      <c r="T363" s="48">
        <f t="shared" ca="1" si="734"/>
        <v>0</v>
      </c>
      <c r="U363" s="48">
        <f t="shared" ca="1" si="734"/>
        <v>0</v>
      </c>
      <c r="V363" s="48">
        <f t="shared" ca="1" si="734"/>
        <v>0</v>
      </c>
      <c r="W363" s="48">
        <f t="shared" ca="1" si="734"/>
        <v>0</v>
      </c>
      <c r="X363" s="48">
        <f t="shared" ca="1" si="734"/>
        <v>0</v>
      </c>
      <c r="Y363" s="48">
        <f t="shared" ca="1" si="734"/>
        <v>0</v>
      </c>
      <c r="Z363" s="48">
        <f t="shared" ca="1" si="734"/>
        <v>0</v>
      </c>
      <c r="AA363" s="48">
        <f t="shared" ca="1" si="734"/>
        <v>0</v>
      </c>
      <c r="AB363" s="48">
        <f t="shared" ca="1" si="734"/>
        <v>0</v>
      </c>
      <c r="AC363" s="48">
        <f t="shared" ca="1" si="734"/>
        <v>0</v>
      </c>
      <c r="AD363" s="48">
        <f t="shared" ca="1" si="734"/>
        <v>0</v>
      </c>
      <c r="AE363" s="48">
        <f t="shared" ca="1" si="734"/>
        <v>0</v>
      </c>
      <c r="AF363" s="48">
        <f t="shared" ca="1" si="734"/>
        <v>0</v>
      </c>
      <c r="AG363" s="48">
        <f t="shared" ca="1" si="734"/>
        <v>0</v>
      </c>
      <c r="AH363" s="48">
        <f t="shared" ca="1" si="734"/>
        <v>0</v>
      </c>
      <c r="AI363" s="48">
        <f t="shared" ca="1" si="734"/>
        <v>0</v>
      </c>
      <c r="AJ363" s="48">
        <f t="shared" ca="1" si="734"/>
        <v>0</v>
      </c>
      <c r="AK363" s="48">
        <f t="shared" ref="AK363:BD363" ca="1" si="735">MAX(0,AJ363-(IF(SamplesOrEstimateFlag = "Data", INDEX(Samples,RANDBETWEEN(1, TotalCount), 0), RANDBETWEEN(ThroughputLowEstimate,ThroughputHighEstimate))))</f>
        <v>0</v>
      </c>
      <c r="AL363" s="48">
        <f t="shared" ca="1" si="735"/>
        <v>0</v>
      </c>
      <c r="AM363" s="48">
        <f t="shared" ca="1" si="735"/>
        <v>0</v>
      </c>
      <c r="AN363" s="48">
        <f t="shared" ca="1" si="735"/>
        <v>0</v>
      </c>
      <c r="AO363" s="48">
        <f t="shared" ca="1" si="735"/>
        <v>0</v>
      </c>
      <c r="AP363" s="48">
        <f t="shared" ca="1" si="735"/>
        <v>0</v>
      </c>
      <c r="AQ363" s="48">
        <f t="shared" ca="1" si="735"/>
        <v>0</v>
      </c>
      <c r="AR363" s="48">
        <f t="shared" ca="1" si="735"/>
        <v>0</v>
      </c>
      <c r="AS363" s="48">
        <f t="shared" ca="1" si="735"/>
        <v>0</v>
      </c>
      <c r="AT363" s="48">
        <f t="shared" ca="1" si="735"/>
        <v>0</v>
      </c>
      <c r="AU363" s="48">
        <f t="shared" ca="1" si="735"/>
        <v>0</v>
      </c>
      <c r="AV363" s="48">
        <f t="shared" ca="1" si="735"/>
        <v>0</v>
      </c>
      <c r="AW363" s="48">
        <f t="shared" ca="1" si="735"/>
        <v>0</v>
      </c>
      <c r="AX363" s="48">
        <f t="shared" ca="1" si="735"/>
        <v>0</v>
      </c>
      <c r="AY363" s="48">
        <f t="shared" ca="1" si="735"/>
        <v>0</v>
      </c>
      <c r="AZ363" s="48">
        <f t="shared" ca="1" si="735"/>
        <v>0</v>
      </c>
      <c r="BA363" s="48">
        <f t="shared" ca="1" si="735"/>
        <v>0</v>
      </c>
      <c r="BB363" s="48">
        <f t="shared" ca="1" si="735"/>
        <v>0</v>
      </c>
      <c r="BC363" s="48">
        <f t="shared" ca="1" si="735"/>
        <v>0</v>
      </c>
      <c r="BD363" s="48">
        <f t="shared" ca="1" si="735"/>
        <v>0</v>
      </c>
    </row>
    <row r="364" spans="1:56" x14ac:dyDescent="0.25">
      <c r="A364">
        <v>362</v>
      </c>
      <c r="B364" s="69">
        <f t="shared" ca="1" si="655"/>
        <v>7</v>
      </c>
      <c r="C364" s="70">
        <f t="shared" ca="1" si="652"/>
        <v>42854</v>
      </c>
      <c r="D3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4" s="48">
        <f t="shared" ref="E364:AJ364" ca="1" si="736">MAX(0,D364-(IF(SamplesOrEstimateFlag = "Data", INDEX(Samples,RANDBETWEEN(1, TotalCount), 0), RANDBETWEEN(ThroughputLowEstimate,ThroughputHighEstimate))))</f>
        <v>10</v>
      </c>
      <c r="F364" s="48">
        <f t="shared" ca="1" si="736"/>
        <v>10</v>
      </c>
      <c r="G364" s="48">
        <f t="shared" ca="1" si="736"/>
        <v>8</v>
      </c>
      <c r="H364" s="48">
        <f t="shared" ca="1" si="736"/>
        <v>6</v>
      </c>
      <c r="I364" s="48">
        <f t="shared" ca="1" si="736"/>
        <v>4</v>
      </c>
      <c r="J364" s="48">
        <f t="shared" ca="1" si="736"/>
        <v>2</v>
      </c>
      <c r="K364" s="48">
        <f t="shared" ca="1" si="736"/>
        <v>0</v>
      </c>
      <c r="L364" s="48">
        <f t="shared" ca="1" si="736"/>
        <v>0</v>
      </c>
      <c r="M364" s="48">
        <f t="shared" ca="1" si="736"/>
        <v>0</v>
      </c>
      <c r="N364" s="48">
        <f t="shared" ca="1" si="736"/>
        <v>0</v>
      </c>
      <c r="O364" s="48">
        <f t="shared" ca="1" si="736"/>
        <v>0</v>
      </c>
      <c r="P364" s="48">
        <f t="shared" ca="1" si="736"/>
        <v>0</v>
      </c>
      <c r="Q364" s="48">
        <f t="shared" ca="1" si="736"/>
        <v>0</v>
      </c>
      <c r="R364" s="48">
        <f t="shared" ca="1" si="736"/>
        <v>0</v>
      </c>
      <c r="S364" s="48">
        <f t="shared" ca="1" si="736"/>
        <v>0</v>
      </c>
      <c r="T364" s="48">
        <f t="shared" ca="1" si="736"/>
        <v>0</v>
      </c>
      <c r="U364" s="48">
        <f t="shared" ca="1" si="736"/>
        <v>0</v>
      </c>
      <c r="V364" s="48">
        <f t="shared" ca="1" si="736"/>
        <v>0</v>
      </c>
      <c r="W364" s="48">
        <f t="shared" ca="1" si="736"/>
        <v>0</v>
      </c>
      <c r="X364" s="48">
        <f t="shared" ca="1" si="736"/>
        <v>0</v>
      </c>
      <c r="Y364" s="48">
        <f t="shared" ca="1" si="736"/>
        <v>0</v>
      </c>
      <c r="Z364" s="48">
        <f t="shared" ca="1" si="736"/>
        <v>0</v>
      </c>
      <c r="AA364" s="48">
        <f t="shared" ca="1" si="736"/>
        <v>0</v>
      </c>
      <c r="AB364" s="48">
        <f t="shared" ca="1" si="736"/>
        <v>0</v>
      </c>
      <c r="AC364" s="48">
        <f t="shared" ca="1" si="736"/>
        <v>0</v>
      </c>
      <c r="AD364" s="48">
        <f t="shared" ca="1" si="736"/>
        <v>0</v>
      </c>
      <c r="AE364" s="48">
        <f t="shared" ca="1" si="736"/>
        <v>0</v>
      </c>
      <c r="AF364" s="48">
        <f t="shared" ca="1" si="736"/>
        <v>0</v>
      </c>
      <c r="AG364" s="48">
        <f t="shared" ca="1" si="736"/>
        <v>0</v>
      </c>
      <c r="AH364" s="48">
        <f t="shared" ca="1" si="736"/>
        <v>0</v>
      </c>
      <c r="AI364" s="48">
        <f t="shared" ca="1" si="736"/>
        <v>0</v>
      </c>
      <c r="AJ364" s="48">
        <f t="shared" ca="1" si="736"/>
        <v>0</v>
      </c>
      <c r="AK364" s="48">
        <f t="shared" ref="AK364:BD364" ca="1" si="737">MAX(0,AJ364-(IF(SamplesOrEstimateFlag = "Data", INDEX(Samples,RANDBETWEEN(1, TotalCount), 0), RANDBETWEEN(ThroughputLowEstimate,ThroughputHighEstimate))))</f>
        <v>0</v>
      </c>
      <c r="AL364" s="48">
        <f t="shared" ca="1" si="737"/>
        <v>0</v>
      </c>
      <c r="AM364" s="48">
        <f t="shared" ca="1" si="737"/>
        <v>0</v>
      </c>
      <c r="AN364" s="48">
        <f t="shared" ca="1" si="737"/>
        <v>0</v>
      </c>
      <c r="AO364" s="48">
        <f t="shared" ca="1" si="737"/>
        <v>0</v>
      </c>
      <c r="AP364" s="48">
        <f t="shared" ca="1" si="737"/>
        <v>0</v>
      </c>
      <c r="AQ364" s="48">
        <f t="shared" ca="1" si="737"/>
        <v>0</v>
      </c>
      <c r="AR364" s="48">
        <f t="shared" ca="1" si="737"/>
        <v>0</v>
      </c>
      <c r="AS364" s="48">
        <f t="shared" ca="1" si="737"/>
        <v>0</v>
      </c>
      <c r="AT364" s="48">
        <f t="shared" ca="1" si="737"/>
        <v>0</v>
      </c>
      <c r="AU364" s="48">
        <f t="shared" ca="1" si="737"/>
        <v>0</v>
      </c>
      <c r="AV364" s="48">
        <f t="shared" ca="1" si="737"/>
        <v>0</v>
      </c>
      <c r="AW364" s="48">
        <f t="shared" ca="1" si="737"/>
        <v>0</v>
      </c>
      <c r="AX364" s="48">
        <f t="shared" ca="1" si="737"/>
        <v>0</v>
      </c>
      <c r="AY364" s="48">
        <f t="shared" ca="1" si="737"/>
        <v>0</v>
      </c>
      <c r="AZ364" s="48">
        <f t="shared" ca="1" si="737"/>
        <v>0</v>
      </c>
      <c r="BA364" s="48">
        <f t="shared" ca="1" si="737"/>
        <v>0</v>
      </c>
      <c r="BB364" s="48">
        <f t="shared" ca="1" si="737"/>
        <v>0</v>
      </c>
      <c r="BC364" s="48">
        <f t="shared" ca="1" si="737"/>
        <v>0</v>
      </c>
      <c r="BD364" s="48">
        <f t="shared" ca="1" si="737"/>
        <v>0</v>
      </c>
    </row>
    <row r="365" spans="1:56" x14ac:dyDescent="0.25">
      <c r="A365">
        <v>363</v>
      </c>
      <c r="B365" s="69">
        <f t="shared" ca="1" si="655"/>
        <v>10</v>
      </c>
      <c r="C365" s="70">
        <f t="shared" ca="1" si="652"/>
        <v>42875</v>
      </c>
      <c r="D3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5" s="48">
        <f t="shared" ref="E365:AJ365" ca="1" si="738">MAX(0,D365-(IF(SamplesOrEstimateFlag = "Data", INDEX(Samples,RANDBETWEEN(1, TotalCount), 0), RANDBETWEEN(ThroughputLowEstimate,ThroughputHighEstimate))))</f>
        <v>13</v>
      </c>
      <c r="F365" s="48">
        <f t="shared" ca="1" si="738"/>
        <v>11</v>
      </c>
      <c r="G365" s="48">
        <f t="shared" ca="1" si="738"/>
        <v>9</v>
      </c>
      <c r="H365" s="48">
        <f t="shared" ca="1" si="738"/>
        <v>9</v>
      </c>
      <c r="I365" s="48">
        <f t="shared" ca="1" si="738"/>
        <v>6</v>
      </c>
      <c r="J365" s="48">
        <f t="shared" ca="1" si="738"/>
        <v>4</v>
      </c>
      <c r="K365" s="48">
        <f t="shared" ca="1" si="738"/>
        <v>1</v>
      </c>
      <c r="L365" s="48">
        <f t="shared" ca="1" si="738"/>
        <v>1</v>
      </c>
      <c r="M365" s="48">
        <f t="shared" ca="1" si="738"/>
        <v>1</v>
      </c>
      <c r="N365" s="48">
        <f t="shared" ca="1" si="738"/>
        <v>0</v>
      </c>
      <c r="O365" s="48">
        <f t="shared" ca="1" si="738"/>
        <v>0</v>
      </c>
      <c r="P365" s="48">
        <f t="shared" ca="1" si="738"/>
        <v>0</v>
      </c>
      <c r="Q365" s="48">
        <f t="shared" ca="1" si="738"/>
        <v>0</v>
      </c>
      <c r="R365" s="48">
        <f t="shared" ca="1" si="738"/>
        <v>0</v>
      </c>
      <c r="S365" s="48">
        <f t="shared" ca="1" si="738"/>
        <v>0</v>
      </c>
      <c r="T365" s="48">
        <f t="shared" ca="1" si="738"/>
        <v>0</v>
      </c>
      <c r="U365" s="48">
        <f t="shared" ca="1" si="738"/>
        <v>0</v>
      </c>
      <c r="V365" s="48">
        <f t="shared" ca="1" si="738"/>
        <v>0</v>
      </c>
      <c r="W365" s="48">
        <f t="shared" ca="1" si="738"/>
        <v>0</v>
      </c>
      <c r="X365" s="48">
        <f t="shared" ca="1" si="738"/>
        <v>0</v>
      </c>
      <c r="Y365" s="48">
        <f t="shared" ca="1" si="738"/>
        <v>0</v>
      </c>
      <c r="Z365" s="48">
        <f t="shared" ca="1" si="738"/>
        <v>0</v>
      </c>
      <c r="AA365" s="48">
        <f t="shared" ca="1" si="738"/>
        <v>0</v>
      </c>
      <c r="AB365" s="48">
        <f t="shared" ca="1" si="738"/>
        <v>0</v>
      </c>
      <c r="AC365" s="48">
        <f t="shared" ca="1" si="738"/>
        <v>0</v>
      </c>
      <c r="AD365" s="48">
        <f t="shared" ca="1" si="738"/>
        <v>0</v>
      </c>
      <c r="AE365" s="48">
        <f t="shared" ca="1" si="738"/>
        <v>0</v>
      </c>
      <c r="AF365" s="48">
        <f t="shared" ca="1" si="738"/>
        <v>0</v>
      </c>
      <c r="AG365" s="48">
        <f t="shared" ca="1" si="738"/>
        <v>0</v>
      </c>
      <c r="AH365" s="48">
        <f t="shared" ca="1" si="738"/>
        <v>0</v>
      </c>
      <c r="AI365" s="48">
        <f t="shared" ca="1" si="738"/>
        <v>0</v>
      </c>
      <c r="AJ365" s="48">
        <f t="shared" ca="1" si="738"/>
        <v>0</v>
      </c>
      <c r="AK365" s="48">
        <f t="shared" ref="AK365:BD365" ca="1" si="739">MAX(0,AJ365-(IF(SamplesOrEstimateFlag = "Data", INDEX(Samples,RANDBETWEEN(1, TotalCount), 0), RANDBETWEEN(ThroughputLowEstimate,ThroughputHighEstimate))))</f>
        <v>0</v>
      </c>
      <c r="AL365" s="48">
        <f t="shared" ca="1" si="739"/>
        <v>0</v>
      </c>
      <c r="AM365" s="48">
        <f t="shared" ca="1" si="739"/>
        <v>0</v>
      </c>
      <c r="AN365" s="48">
        <f t="shared" ca="1" si="739"/>
        <v>0</v>
      </c>
      <c r="AO365" s="48">
        <f t="shared" ca="1" si="739"/>
        <v>0</v>
      </c>
      <c r="AP365" s="48">
        <f t="shared" ca="1" si="739"/>
        <v>0</v>
      </c>
      <c r="AQ365" s="48">
        <f t="shared" ca="1" si="739"/>
        <v>0</v>
      </c>
      <c r="AR365" s="48">
        <f t="shared" ca="1" si="739"/>
        <v>0</v>
      </c>
      <c r="AS365" s="48">
        <f t="shared" ca="1" si="739"/>
        <v>0</v>
      </c>
      <c r="AT365" s="48">
        <f t="shared" ca="1" si="739"/>
        <v>0</v>
      </c>
      <c r="AU365" s="48">
        <f t="shared" ca="1" si="739"/>
        <v>0</v>
      </c>
      <c r="AV365" s="48">
        <f t="shared" ca="1" si="739"/>
        <v>0</v>
      </c>
      <c r="AW365" s="48">
        <f t="shared" ca="1" si="739"/>
        <v>0</v>
      </c>
      <c r="AX365" s="48">
        <f t="shared" ca="1" si="739"/>
        <v>0</v>
      </c>
      <c r="AY365" s="48">
        <f t="shared" ca="1" si="739"/>
        <v>0</v>
      </c>
      <c r="AZ365" s="48">
        <f t="shared" ca="1" si="739"/>
        <v>0</v>
      </c>
      <c r="BA365" s="48">
        <f t="shared" ca="1" si="739"/>
        <v>0</v>
      </c>
      <c r="BB365" s="48">
        <f t="shared" ca="1" si="739"/>
        <v>0</v>
      </c>
      <c r="BC365" s="48">
        <f t="shared" ca="1" si="739"/>
        <v>0</v>
      </c>
      <c r="BD365" s="48">
        <f t="shared" ca="1" si="739"/>
        <v>0</v>
      </c>
    </row>
    <row r="366" spans="1:56" x14ac:dyDescent="0.25">
      <c r="A366">
        <v>364</v>
      </c>
      <c r="B366" s="69">
        <f t="shared" ca="1" si="655"/>
        <v>6</v>
      </c>
      <c r="C366" s="70">
        <f t="shared" ca="1" si="652"/>
        <v>42847</v>
      </c>
      <c r="D3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6" s="48">
        <f t="shared" ref="E366:AJ366" ca="1" si="740">MAX(0,D366-(IF(SamplesOrEstimateFlag = "Data", INDEX(Samples,RANDBETWEEN(1, TotalCount), 0), RANDBETWEEN(ThroughputLowEstimate,ThroughputHighEstimate))))</f>
        <v>9</v>
      </c>
      <c r="F366" s="48">
        <f t="shared" ca="1" si="740"/>
        <v>9</v>
      </c>
      <c r="G366" s="48">
        <f t="shared" ca="1" si="740"/>
        <v>6</v>
      </c>
      <c r="H366" s="48">
        <f t="shared" ca="1" si="740"/>
        <v>3</v>
      </c>
      <c r="I366" s="48">
        <f t="shared" ca="1" si="740"/>
        <v>3</v>
      </c>
      <c r="J366" s="48">
        <f t="shared" ca="1" si="740"/>
        <v>0</v>
      </c>
      <c r="K366" s="48">
        <f t="shared" ca="1" si="740"/>
        <v>0</v>
      </c>
      <c r="L366" s="48">
        <f t="shared" ca="1" si="740"/>
        <v>0</v>
      </c>
      <c r="M366" s="48">
        <f t="shared" ca="1" si="740"/>
        <v>0</v>
      </c>
      <c r="N366" s="48">
        <f t="shared" ca="1" si="740"/>
        <v>0</v>
      </c>
      <c r="O366" s="48">
        <f t="shared" ca="1" si="740"/>
        <v>0</v>
      </c>
      <c r="P366" s="48">
        <f t="shared" ca="1" si="740"/>
        <v>0</v>
      </c>
      <c r="Q366" s="48">
        <f t="shared" ca="1" si="740"/>
        <v>0</v>
      </c>
      <c r="R366" s="48">
        <f t="shared" ca="1" si="740"/>
        <v>0</v>
      </c>
      <c r="S366" s="48">
        <f t="shared" ca="1" si="740"/>
        <v>0</v>
      </c>
      <c r="T366" s="48">
        <f t="shared" ca="1" si="740"/>
        <v>0</v>
      </c>
      <c r="U366" s="48">
        <f t="shared" ca="1" si="740"/>
        <v>0</v>
      </c>
      <c r="V366" s="48">
        <f t="shared" ca="1" si="740"/>
        <v>0</v>
      </c>
      <c r="W366" s="48">
        <f t="shared" ca="1" si="740"/>
        <v>0</v>
      </c>
      <c r="X366" s="48">
        <f t="shared" ca="1" si="740"/>
        <v>0</v>
      </c>
      <c r="Y366" s="48">
        <f t="shared" ca="1" si="740"/>
        <v>0</v>
      </c>
      <c r="Z366" s="48">
        <f t="shared" ca="1" si="740"/>
        <v>0</v>
      </c>
      <c r="AA366" s="48">
        <f t="shared" ca="1" si="740"/>
        <v>0</v>
      </c>
      <c r="AB366" s="48">
        <f t="shared" ca="1" si="740"/>
        <v>0</v>
      </c>
      <c r="AC366" s="48">
        <f t="shared" ca="1" si="740"/>
        <v>0</v>
      </c>
      <c r="AD366" s="48">
        <f t="shared" ca="1" si="740"/>
        <v>0</v>
      </c>
      <c r="AE366" s="48">
        <f t="shared" ca="1" si="740"/>
        <v>0</v>
      </c>
      <c r="AF366" s="48">
        <f t="shared" ca="1" si="740"/>
        <v>0</v>
      </c>
      <c r="AG366" s="48">
        <f t="shared" ca="1" si="740"/>
        <v>0</v>
      </c>
      <c r="AH366" s="48">
        <f t="shared" ca="1" si="740"/>
        <v>0</v>
      </c>
      <c r="AI366" s="48">
        <f t="shared" ca="1" si="740"/>
        <v>0</v>
      </c>
      <c r="AJ366" s="48">
        <f t="shared" ca="1" si="740"/>
        <v>0</v>
      </c>
      <c r="AK366" s="48">
        <f t="shared" ref="AK366:BD366" ca="1" si="741">MAX(0,AJ366-(IF(SamplesOrEstimateFlag = "Data", INDEX(Samples,RANDBETWEEN(1, TotalCount), 0), RANDBETWEEN(ThroughputLowEstimate,ThroughputHighEstimate))))</f>
        <v>0</v>
      </c>
      <c r="AL366" s="48">
        <f t="shared" ca="1" si="741"/>
        <v>0</v>
      </c>
      <c r="AM366" s="48">
        <f t="shared" ca="1" si="741"/>
        <v>0</v>
      </c>
      <c r="AN366" s="48">
        <f t="shared" ca="1" si="741"/>
        <v>0</v>
      </c>
      <c r="AO366" s="48">
        <f t="shared" ca="1" si="741"/>
        <v>0</v>
      </c>
      <c r="AP366" s="48">
        <f t="shared" ca="1" si="741"/>
        <v>0</v>
      </c>
      <c r="AQ366" s="48">
        <f t="shared" ca="1" si="741"/>
        <v>0</v>
      </c>
      <c r="AR366" s="48">
        <f t="shared" ca="1" si="741"/>
        <v>0</v>
      </c>
      <c r="AS366" s="48">
        <f t="shared" ca="1" si="741"/>
        <v>0</v>
      </c>
      <c r="AT366" s="48">
        <f t="shared" ca="1" si="741"/>
        <v>0</v>
      </c>
      <c r="AU366" s="48">
        <f t="shared" ca="1" si="741"/>
        <v>0</v>
      </c>
      <c r="AV366" s="48">
        <f t="shared" ca="1" si="741"/>
        <v>0</v>
      </c>
      <c r="AW366" s="48">
        <f t="shared" ca="1" si="741"/>
        <v>0</v>
      </c>
      <c r="AX366" s="48">
        <f t="shared" ca="1" si="741"/>
        <v>0</v>
      </c>
      <c r="AY366" s="48">
        <f t="shared" ca="1" si="741"/>
        <v>0</v>
      </c>
      <c r="AZ366" s="48">
        <f t="shared" ca="1" si="741"/>
        <v>0</v>
      </c>
      <c r="BA366" s="48">
        <f t="shared" ca="1" si="741"/>
        <v>0</v>
      </c>
      <c r="BB366" s="48">
        <f t="shared" ca="1" si="741"/>
        <v>0</v>
      </c>
      <c r="BC366" s="48">
        <f t="shared" ca="1" si="741"/>
        <v>0</v>
      </c>
      <c r="BD366" s="48">
        <f t="shared" ca="1" si="741"/>
        <v>0</v>
      </c>
    </row>
    <row r="367" spans="1:56" x14ac:dyDescent="0.25">
      <c r="A367">
        <v>365</v>
      </c>
      <c r="B367" s="69">
        <f t="shared" ca="1" si="655"/>
        <v>5</v>
      </c>
      <c r="C367" s="70">
        <f t="shared" ca="1" si="652"/>
        <v>42840</v>
      </c>
      <c r="D3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7" s="48">
        <f t="shared" ref="E367:AJ367" ca="1" si="742">MAX(0,D367-(IF(SamplesOrEstimateFlag = "Data", INDEX(Samples,RANDBETWEEN(1, TotalCount), 0), RANDBETWEEN(ThroughputLowEstimate,ThroughputHighEstimate))))</f>
        <v>9</v>
      </c>
      <c r="F367" s="48">
        <f t="shared" ca="1" si="742"/>
        <v>7</v>
      </c>
      <c r="G367" s="48">
        <f t="shared" ca="1" si="742"/>
        <v>4</v>
      </c>
      <c r="H367" s="48">
        <f t="shared" ca="1" si="742"/>
        <v>1</v>
      </c>
      <c r="I367" s="48">
        <f t="shared" ca="1" si="742"/>
        <v>0</v>
      </c>
      <c r="J367" s="48">
        <f t="shared" ca="1" si="742"/>
        <v>0</v>
      </c>
      <c r="K367" s="48">
        <f t="shared" ca="1" si="742"/>
        <v>0</v>
      </c>
      <c r="L367" s="48">
        <f t="shared" ca="1" si="742"/>
        <v>0</v>
      </c>
      <c r="M367" s="48">
        <f t="shared" ca="1" si="742"/>
        <v>0</v>
      </c>
      <c r="N367" s="48">
        <f t="shared" ca="1" si="742"/>
        <v>0</v>
      </c>
      <c r="O367" s="48">
        <f t="shared" ca="1" si="742"/>
        <v>0</v>
      </c>
      <c r="P367" s="48">
        <f t="shared" ca="1" si="742"/>
        <v>0</v>
      </c>
      <c r="Q367" s="48">
        <f t="shared" ca="1" si="742"/>
        <v>0</v>
      </c>
      <c r="R367" s="48">
        <f t="shared" ca="1" si="742"/>
        <v>0</v>
      </c>
      <c r="S367" s="48">
        <f t="shared" ca="1" si="742"/>
        <v>0</v>
      </c>
      <c r="T367" s="48">
        <f t="shared" ca="1" si="742"/>
        <v>0</v>
      </c>
      <c r="U367" s="48">
        <f t="shared" ca="1" si="742"/>
        <v>0</v>
      </c>
      <c r="V367" s="48">
        <f t="shared" ca="1" si="742"/>
        <v>0</v>
      </c>
      <c r="W367" s="48">
        <f t="shared" ca="1" si="742"/>
        <v>0</v>
      </c>
      <c r="X367" s="48">
        <f t="shared" ca="1" si="742"/>
        <v>0</v>
      </c>
      <c r="Y367" s="48">
        <f t="shared" ca="1" si="742"/>
        <v>0</v>
      </c>
      <c r="Z367" s="48">
        <f t="shared" ca="1" si="742"/>
        <v>0</v>
      </c>
      <c r="AA367" s="48">
        <f t="shared" ca="1" si="742"/>
        <v>0</v>
      </c>
      <c r="AB367" s="48">
        <f t="shared" ca="1" si="742"/>
        <v>0</v>
      </c>
      <c r="AC367" s="48">
        <f t="shared" ca="1" si="742"/>
        <v>0</v>
      </c>
      <c r="AD367" s="48">
        <f t="shared" ca="1" si="742"/>
        <v>0</v>
      </c>
      <c r="AE367" s="48">
        <f t="shared" ca="1" si="742"/>
        <v>0</v>
      </c>
      <c r="AF367" s="48">
        <f t="shared" ca="1" si="742"/>
        <v>0</v>
      </c>
      <c r="AG367" s="48">
        <f t="shared" ca="1" si="742"/>
        <v>0</v>
      </c>
      <c r="AH367" s="48">
        <f t="shared" ca="1" si="742"/>
        <v>0</v>
      </c>
      <c r="AI367" s="48">
        <f t="shared" ca="1" si="742"/>
        <v>0</v>
      </c>
      <c r="AJ367" s="48">
        <f t="shared" ca="1" si="742"/>
        <v>0</v>
      </c>
      <c r="AK367" s="48">
        <f t="shared" ref="AK367:BD367" ca="1" si="743">MAX(0,AJ367-(IF(SamplesOrEstimateFlag = "Data", INDEX(Samples,RANDBETWEEN(1, TotalCount), 0), RANDBETWEEN(ThroughputLowEstimate,ThroughputHighEstimate))))</f>
        <v>0</v>
      </c>
      <c r="AL367" s="48">
        <f t="shared" ca="1" si="743"/>
        <v>0</v>
      </c>
      <c r="AM367" s="48">
        <f t="shared" ca="1" si="743"/>
        <v>0</v>
      </c>
      <c r="AN367" s="48">
        <f t="shared" ca="1" si="743"/>
        <v>0</v>
      </c>
      <c r="AO367" s="48">
        <f t="shared" ca="1" si="743"/>
        <v>0</v>
      </c>
      <c r="AP367" s="48">
        <f t="shared" ca="1" si="743"/>
        <v>0</v>
      </c>
      <c r="AQ367" s="48">
        <f t="shared" ca="1" si="743"/>
        <v>0</v>
      </c>
      <c r="AR367" s="48">
        <f t="shared" ca="1" si="743"/>
        <v>0</v>
      </c>
      <c r="AS367" s="48">
        <f t="shared" ca="1" si="743"/>
        <v>0</v>
      </c>
      <c r="AT367" s="48">
        <f t="shared" ca="1" si="743"/>
        <v>0</v>
      </c>
      <c r="AU367" s="48">
        <f t="shared" ca="1" si="743"/>
        <v>0</v>
      </c>
      <c r="AV367" s="48">
        <f t="shared" ca="1" si="743"/>
        <v>0</v>
      </c>
      <c r="AW367" s="48">
        <f t="shared" ca="1" si="743"/>
        <v>0</v>
      </c>
      <c r="AX367" s="48">
        <f t="shared" ca="1" si="743"/>
        <v>0</v>
      </c>
      <c r="AY367" s="48">
        <f t="shared" ca="1" si="743"/>
        <v>0</v>
      </c>
      <c r="AZ367" s="48">
        <f t="shared" ca="1" si="743"/>
        <v>0</v>
      </c>
      <c r="BA367" s="48">
        <f t="shared" ca="1" si="743"/>
        <v>0</v>
      </c>
      <c r="BB367" s="48">
        <f t="shared" ca="1" si="743"/>
        <v>0</v>
      </c>
      <c r="BC367" s="48">
        <f t="shared" ca="1" si="743"/>
        <v>0</v>
      </c>
      <c r="BD367" s="48">
        <f t="shared" ca="1" si="743"/>
        <v>0</v>
      </c>
    </row>
    <row r="368" spans="1:56" x14ac:dyDescent="0.25">
      <c r="A368">
        <v>366</v>
      </c>
      <c r="B368" s="69">
        <f t="shared" ca="1" si="655"/>
        <v>11</v>
      </c>
      <c r="C368" s="70">
        <f t="shared" ca="1" si="652"/>
        <v>42882</v>
      </c>
      <c r="D3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8" s="48">
        <f t="shared" ref="E368:AJ368" ca="1" si="744">MAX(0,D368-(IF(SamplesOrEstimateFlag = "Data", INDEX(Samples,RANDBETWEEN(1, TotalCount), 0), RANDBETWEEN(ThroughputLowEstimate,ThroughputHighEstimate))))</f>
        <v>12</v>
      </c>
      <c r="F368" s="48">
        <f t="shared" ca="1" si="744"/>
        <v>10</v>
      </c>
      <c r="G368" s="48">
        <f t="shared" ca="1" si="744"/>
        <v>10</v>
      </c>
      <c r="H368" s="48">
        <f t="shared" ca="1" si="744"/>
        <v>10</v>
      </c>
      <c r="I368" s="48">
        <f t="shared" ca="1" si="744"/>
        <v>8</v>
      </c>
      <c r="J368" s="48">
        <f t="shared" ca="1" si="744"/>
        <v>5</v>
      </c>
      <c r="K368" s="48">
        <f t="shared" ca="1" si="744"/>
        <v>5</v>
      </c>
      <c r="L368" s="48">
        <f t="shared" ca="1" si="744"/>
        <v>3</v>
      </c>
      <c r="M368" s="48">
        <f t="shared" ca="1" si="744"/>
        <v>3</v>
      </c>
      <c r="N368" s="48">
        <f t="shared" ca="1" si="744"/>
        <v>1</v>
      </c>
      <c r="O368" s="48">
        <f t="shared" ca="1" si="744"/>
        <v>0</v>
      </c>
      <c r="P368" s="48">
        <f t="shared" ca="1" si="744"/>
        <v>0</v>
      </c>
      <c r="Q368" s="48">
        <f t="shared" ca="1" si="744"/>
        <v>0</v>
      </c>
      <c r="R368" s="48">
        <f t="shared" ca="1" si="744"/>
        <v>0</v>
      </c>
      <c r="S368" s="48">
        <f t="shared" ca="1" si="744"/>
        <v>0</v>
      </c>
      <c r="T368" s="48">
        <f t="shared" ca="1" si="744"/>
        <v>0</v>
      </c>
      <c r="U368" s="48">
        <f t="shared" ca="1" si="744"/>
        <v>0</v>
      </c>
      <c r="V368" s="48">
        <f t="shared" ca="1" si="744"/>
        <v>0</v>
      </c>
      <c r="W368" s="48">
        <f t="shared" ca="1" si="744"/>
        <v>0</v>
      </c>
      <c r="X368" s="48">
        <f t="shared" ca="1" si="744"/>
        <v>0</v>
      </c>
      <c r="Y368" s="48">
        <f t="shared" ca="1" si="744"/>
        <v>0</v>
      </c>
      <c r="Z368" s="48">
        <f t="shared" ca="1" si="744"/>
        <v>0</v>
      </c>
      <c r="AA368" s="48">
        <f t="shared" ca="1" si="744"/>
        <v>0</v>
      </c>
      <c r="AB368" s="48">
        <f t="shared" ca="1" si="744"/>
        <v>0</v>
      </c>
      <c r="AC368" s="48">
        <f t="shared" ca="1" si="744"/>
        <v>0</v>
      </c>
      <c r="AD368" s="48">
        <f t="shared" ca="1" si="744"/>
        <v>0</v>
      </c>
      <c r="AE368" s="48">
        <f t="shared" ca="1" si="744"/>
        <v>0</v>
      </c>
      <c r="AF368" s="48">
        <f t="shared" ca="1" si="744"/>
        <v>0</v>
      </c>
      <c r="AG368" s="48">
        <f t="shared" ca="1" si="744"/>
        <v>0</v>
      </c>
      <c r="AH368" s="48">
        <f t="shared" ca="1" si="744"/>
        <v>0</v>
      </c>
      <c r="AI368" s="48">
        <f t="shared" ca="1" si="744"/>
        <v>0</v>
      </c>
      <c r="AJ368" s="48">
        <f t="shared" ca="1" si="744"/>
        <v>0</v>
      </c>
      <c r="AK368" s="48">
        <f t="shared" ref="AK368:BD368" ca="1" si="745">MAX(0,AJ368-(IF(SamplesOrEstimateFlag = "Data", INDEX(Samples,RANDBETWEEN(1, TotalCount), 0), RANDBETWEEN(ThroughputLowEstimate,ThroughputHighEstimate))))</f>
        <v>0</v>
      </c>
      <c r="AL368" s="48">
        <f t="shared" ca="1" si="745"/>
        <v>0</v>
      </c>
      <c r="AM368" s="48">
        <f t="shared" ca="1" si="745"/>
        <v>0</v>
      </c>
      <c r="AN368" s="48">
        <f t="shared" ca="1" si="745"/>
        <v>0</v>
      </c>
      <c r="AO368" s="48">
        <f t="shared" ca="1" si="745"/>
        <v>0</v>
      </c>
      <c r="AP368" s="48">
        <f t="shared" ca="1" si="745"/>
        <v>0</v>
      </c>
      <c r="AQ368" s="48">
        <f t="shared" ca="1" si="745"/>
        <v>0</v>
      </c>
      <c r="AR368" s="48">
        <f t="shared" ca="1" si="745"/>
        <v>0</v>
      </c>
      <c r="AS368" s="48">
        <f t="shared" ca="1" si="745"/>
        <v>0</v>
      </c>
      <c r="AT368" s="48">
        <f t="shared" ca="1" si="745"/>
        <v>0</v>
      </c>
      <c r="AU368" s="48">
        <f t="shared" ca="1" si="745"/>
        <v>0</v>
      </c>
      <c r="AV368" s="48">
        <f t="shared" ca="1" si="745"/>
        <v>0</v>
      </c>
      <c r="AW368" s="48">
        <f t="shared" ca="1" si="745"/>
        <v>0</v>
      </c>
      <c r="AX368" s="48">
        <f t="shared" ca="1" si="745"/>
        <v>0</v>
      </c>
      <c r="AY368" s="48">
        <f t="shared" ca="1" si="745"/>
        <v>0</v>
      </c>
      <c r="AZ368" s="48">
        <f t="shared" ca="1" si="745"/>
        <v>0</v>
      </c>
      <c r="BA368" s="48">
        <f t="shared" ca="1" si="745"/>
        <v>0</v>
      </c>
      <c r="BB368" s="48">
        <f t="shared" ca="1" si="745"/>
        <v>0</v>
      </c>
      <c r="BC368" s="48">
        <f t="shared" ca="1" si="745"/>
        <v>0</v>
      </c>
      <c r="BD368" s="48">
        <f t="shared" ca="1" si="745"/>
        <v>0</v>
      </c>
    </row>
    <row r="369" spans="1:56" x14ac:dyDescent="0.25">
      <c r="A369">
        <v>367</v>
      </c>
      <c r="B369" s="69">
        <f t="shared" ca="1" si="655"/>
        <v>6</v>
      </c>
      <c r="C369" s="70">
        <f t="shared" ca="1" si="652"/>
        <v>42847</v>
      </c>
      <c r="D3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69" s="48">
        <f t="shared" ref="E369:AJ369" ca="1" si="746">MAX(0,D369-(IF(SamplesOrEstimateFlag = "Data", INDEX(Samples,RANDBETWEEN(1, TotalCount), 0), RANDBETWEEN(ThroughputLowEstimate,ThroughputHighEstimate))))</f>
        <v>12</v>
      </c>
      <c r="F369" s="48">
        <f t="shared" ca="1" si="746"/>
        <v>10</v>
      </c>
      <c r="G369" s="48">
        <f t="shared" ca="1" si="746"/>
        <v>7</v>
      </c>
      <c r="H369" s="48">
        <f t="shared" ca="1" si="746"/>
        <v>4</v>
      </c>
      <c r="I369" s="48">
        <f t="shared" ca="1" si="746"/>
        <v>1</v>
      </c>
      <c r="J369" s="48">
        <f t="shared" ca="1" si="746"/>
        <v>0</v>
      </c>
      <c r="K369" s="48">
        <f t="shared" ca="1" si="746"/>
        <v>0</v>
      </c>
      <c r="L369" s="48">
        <f t="shared" ca="1" si="746"/>
        <v>0</v>
      </c>
      <c r="M369" s="48">
        <f t="shared" ca="1" si="746"/>
        <v>0</v>
      </c>
      <c r="N369" s="48">
        <f t="shared" ca="1" si="746"/>
        <v>0</v>
      </c>
      <c r="O369" s="48">
        <f t="shared" ca="1" si="746"/>
        <v>0</v>
      </c>
      <c r="P369" s="48">
        <f t="shared" ca="1" si="746"/>
        <v>0</v>
      </c>
      <c r="Q369" s="48">
        <f t="shared" ca="1" si="746"/>
        <v>0</v>
      </c>
      <c r="R369" s="48">
        <f t="shared" ca="1" si="746"/>
        <v>0</v>
      </c>
      <c r="S369" s="48">
        <f t="shared" ca="1" si="746"/>
        <v>0</v>
      </c>
      <c r="T369" s="48">
        <f t="shared" ca="1" si="746"/>
        <v>0</v>
      </c>
      <c r="U369" s="48">
        <f t="shared" ca="1" si="746"/>
        <v>0</v>
      </c>
      <c r="V369" s="48">
        <f t="shared" ca="1" si="746"/>
        <v>0</v>
      </c>
      <c r="W369" s="48">
        <f t="shared" ca="1" si="746"/>
        <v>0</v>
      </c>
      <c r="X369" s="48">
        <f t="shared" ca="1" si="746"/>
        <v>0</v>
      </c>
      <c r="Y369" s="48">
        <f t="shared" ca="1" si="746"/>
        <v>0</v>
      </c>
      <c r="Z369" s="48">
        <f t="shared" ca="1" si="746"/>
        <v>0</v>
      </c>
      <c r="AA369" s="48">
        <f t="shared" ca="1" si="746"/>
        <v>0</v>
      </c>
      <c r="AB369" s="48">
        <f t="shared" ca="1" si="746"/>
        <v>0</v>
      </c>
      <c r="AC369" s="48">
        <f t="shared" ca="1" si="746"/>
        <v>0</v>
      </c>
      <c r="AD369" s="48">
        <f t="shared" ca="1" si="746"/>
        <v>0</v>
      </c>
      <c r="AE369" s="48">
        <f t="shared" ca="1" si="746"/>
        <v>0</v>
      </c>
      <c r="AF369" s="48">
        <f t="shared" ca="1" si="746"/>
        <v>0</v>
      </c>
      <c r="AG369" s="48">
        <f t="shared" ca="1" si="746"/>
        <v>0</v>
      </c>
      <c r="AH369" s="48">
        <f t="shared" ca="1" si="746"/>
        <v>0</v>
      </c>
      <c r="AI369" s="48">
        <f t="shared" ca="1" si="746"/>
        <v>0</v>
      </c>
      <c r="AJ369" s="48">
        <f t="shared" ca="1" si="746"/>
        <v>0</v>
      </c>
      <c r="AK369" s="48">
        <f t="shared" ref="AK369:BD369" ca="1" si="747">MAX(0,AJ369-(IF(SamplesOrEstimateFlag = "Data", INDEX(Samples,RANDBETWEEN(1, TotalCount), 0), RANDBETWEEN(ThroughputLowEstimate,ThroughputHighEstimate))))</f>
        <v>0</v>
      </c>
      <c r="AL369" s="48">
        <f t="shared" ca="1" si="747"/>
        <v>0</v>
      </c>
      <c r="AM369" s="48">
        <f t="shared" ca="1" si="747"/>
        <v>0</v>
      </c>
      <c r="AN369" s="48">
        <f t="shared" ca="1" si="747"/>
        <v>0</v>
      </c>
      <c r="AO369" s="48">
        <f t="shared" ca="1" si="747"/>
        <v>0</v>
      </c>
      <c r="AP369" s="48">
        <f t="shared" ca="1" si="747"/>
        <v>0</v>
      </c>
      <c r="AQ369" s="48">
        <f t="shared" ca="1" si="747"/>
        <v>0</v>
      </c>
      <c r="AR369" s="48">
        <f t="shared" ca="1" si="747"/>
        <v>0</v>
      </c>
      <c r="AS369" s="48">
        <f t="shared" ca="1" si="747"/>
        <v>0</v>
      </c>
      <c r="AT369" s="48">
        <f t="shared" ca="1" si="747"/>
        <v>0</v>
      </c>
      <c r="AU369" s="48">
        <f t="shared" ca="1" si="747"/>
        <v>0</v>
      </c>
      <c r="AV369" s="48">
        <f t="shared" ca="1" si="747"/>
        <v>0</v>
      </c>
      <c r="AW369" s="48">
        <f t="shared" ca="1" si="747"/>
        <v>0</v>
      </c>
      <c r="AX369" s="48">
        <f t="shared" ca="1" si="747"/>
        <v>0</v>
      </c>
      <c r="AY369" s="48">
        <f t="shared" ca="1" si="747"/>
        <v>0</v>
      </c>
      <c r="AZ369" s="48">
        <f t="shared" ca="1" si="747"/>
        <v>0</v>
      </c>
      <c r="BA369" s="48">
        <f t="shared" ca="1" si="747"/>
        <v>0</v>
      </c>
      <c r="BB369" s="48">
        <f t="shared" ca="1" si="747"/>
        <v>0</v>
      </c>
      <c r="BC369" s="48">
        <f t="shared" ca="1" si="747"/>
        <v>0</v>
      </c>
      <c r="BD369" s="48">
        <f t="shared" ca="1" si="747"/>
        <v>0</v>
      </c>
    </row>
    <row r="370" spans="1:56" x14ac:dyDescent="0.25">
      <c r="A370">
        <v>368</v>
      </c>
      <c r="B370" s="69">
        <f t="shared" ca="1" si="655"/>
        <v>9</v>
      </c>
      <c r="C370" s="70">
        <f t="shared" ca="1" si="652"/>
        <v>42868</v>
      </c>
      <c r="D3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0" s="48">
        <f t="shared" ref="E370:AJ370" ca="1" si="748">MAX(0,D370-(IF(SamplesOrEstimateFlag = "Data", INDEX(Samples,RANDBETWEEN(1, TotalCount), 0), RANDBETWEEN(ThroughputLowEstimate,ThroughputHighEstimate))))</f>
        <v>13</v>
      </c>
      <c r="F370" s="48">
        <f t="shared" ca="1" si="748"/>
        <v>13</v>
      </c>
      <c r="G370" s="48">
        <f t="shared" ca="1" si="748"/>
        <v>13</v>
      </c>
      <c r="H370" s="48">
        <f t="shared" ca="1" si="748"/>
        <v>11</v>
      </c>
      <c r="I370" s="48">
        <f t="shared" ca="1" si="748"/>
        <v>9</v>
      </c>
      <c r="J370" s="48">
        <f t="shared" ca="1" si="748"/>
        <v>6</v>
      </c>
      <c r="K370" s="48">
        <f t="shared" ca="1" si="748"/>
        <v>3</v>
      </c>
      <c r="L370" s="48">
        <f t="shared" ca="1" si="748"/>
        <v>3</v>
      </c>
      <c r="M370" s="48">
        <f t="shared" ca="1" si="748"/>
        <v>0</v>
      </c>
      <c r="N370" s="48">
        <f t="shared" ca="1" si="748"/>
        <v>0</v>
      </c>
      <c r="O370" s="48">
        <f t="shared" ca="1" si="748"/>
        <v>0</v>
      </c>
      <c r="P370" s="48">
        <f t="shared" ca="1" si="748"/>
        <v>0</v>
      </c>
      <c r="Q370" s="48">
        <f t="shared" ca="1" si="748"/>
        <v>0</v>
      </c>
      <c r="R370" s="48">
        <f t="shared" ca="1" si="748"/>
        <v>0</v>
      </c>
      <c r="S370" s="48">
        <f t="shared" ca="1" si="748"/>
        <v>0</v>
      </c>
      <c r="T370" s="48">
        <f t="shared" ca="1" si="748"/>
        <v>0</v>
      </c>
      <c r="U370" s="48">
        <f t="shared" ca="1" si="748"/>
        <v>0</v>
      </c>
      <c r="V370" s="48">
        <f t="shared" ca="1" si="748"/>
        <v>0</v>
      </c>
      <c r="W370" s="48">
        <f t="shared" ca="1" si="748"/>
        <v>0</v>
      </c>
      <c r="X370" s="48">
        <f t="shared" ca="1" si="748"/>
        <v>0</v>
      </c>
      <c r="Y370" s="48">
        <f t="shared" ca="1" si="748"/>
        <v>0</v>
      </c>
      <c r="Z370" s="48">
        <f t="shared" ca="1" si="748"/>
        <v>0</v>
      </c>
      <c r="AA370" s="48">
        <f t="shared" ca="1" si="748"/>
        <v>0</v>
      </c>
      <c r="AB370" s="48">
        <f t="shared" ca="1" si="748"/>
        <v>0</v>
      </c>
      <c r="AC370" s="48">
        <f t="shared" ca="1" si="748"/>
        <v>0</v>
      </c>
      <c r="AD370" s="48">
        <f t="shared" ca="1" si="748"/>
        <v>0</v>
      </c>
      <c r="AE370" s="48">
        <f t="shared" ca="1" si="748"/>
        <v>0</v>
      </c>
      <c r="AF370" s="48">
        <f t="shared" ca="1" si="748"/>
        <v>0</v>
      </c>
      <c r="AG370" s="48">
        <f t="shared" ca="1" si="748"/>
        <v>0</v>
      </c>
      <c r="AH370" s="48">
        <f t="shared" ca="1" si="748"/>
        <v>0</v>
      </c>
      <c r="AI370" s="48">
        <f t="shared" ca="1" si="748"/>
        <v>0</v>
      </c>
      <c r="AJ370" s="48">
        <f t="shared" ca="1" si="748"/>
        <v>0</v>
      </c>
      <c r="AK370" s="48">
        <f t="shared" ref="AK370:BD370" ca="1" si="749">MAX(0,AJ370-(IF(SamplesOrEstimateFlag = "Data", INDEX(Samples,RANDBETWEEN(1, TotalCount), 0), RANDBETWEEN(ThroughputLowEstimate,ThroughputHighEstimate))))</f>
        <v>0</v>
      </c>
      <c r="AL370" s="48">
        <f t="shared" ca="1" si="749"/>
        <v>0</v>
      </c>
      <c r="AM370" s="48">
        <f t="shared" ca="1" si="749"/>
        <v>0</v>
      </c>
      <c r="AN370" s="48">
        <f t="shared" ca="1" si="749"/>
        <v>0</v>
      </c>
      <c r="AO370" s="48">
        <f t="shared" ca="1" si="749"/>
        <v>0</v>
      </c>
      <c r="AP370" s="48">
        <f t="shared" ca="1" si="749"/>
        <v>0</v>
      </c>
      <c r="AQ370" s="48">
        <f t="shared" ca="1" si="749"/>
        <v>0</v>
      </c>
      <c r="AR370" s="48">
        <f t="shared" ca="1" si="749"/>
        <v>0</v>
      </c>
      <c r="AS370" s="48">
        <f t="shared" ca="1" si="749"/>
        <v>0</v>
      </c>
      <c r="AT370" s="48">
        <f t="shared" ca="1" si="749"/>
        <v>0</v>
      </c>
      <c r="AU370" s="48">
        <f t="shared" ca="1" si="749"/>
        <v>0</v>
      </c>
      <c r="AV370" s="48">
        <f t="shared" ca="1" si="749"/>
        <v>0</v>
      </c>
      <c r="AW370" s="48">
        <f t="shared" ca="1" si="749"/>
        <v>0</v>
      </c>
      <c r="AX370" s="48">
        <f t="shared" ca="1" si="749"/>
        <v>0</v>
      </c>
      <c r="AY370" s="48">
        <f t="shared" ca="1" si="749"/>
        <v>0</v>
      </c>
      <c r="AZ370" s="48">
        <f t="shared" ca="1" si="749"/>
        <v>0</v>
      </c>
      <c r="BA370" s="48">
        <f t="shared" ca="1" si="749"/>
        <v>0</v>
      </c>
      <c r="BB370" s="48">
        <f t="shared" ca="1" si="749"/>
        <v>0</v>
      </c>
      <c r="BC370" s="48">
        <f t="shared" ca="1" si="749"/>
        <v>0</v>
      </c>
      <c r="BD370" s="48">
        <f t="shared" ca="1" si="749"/>
        <v>0</v>
      </c>
    </row>
    <row r="371" spans="1:56" x14ac:dyDescent="0.25">
      <c r="A371">
        <v>369</v>
      </c>
      <c r="B371" s="69">
        <f t="shared" ca="1" si="655"/>
        <v>5</v>
      </c>
      <c r="C371" s="70">
        <f t="shared" ca="1" si="652"/>
        <v>42840</v>
      </c>
      <c r="D3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1" s="48">
        <f t="shared" ref="E371:AJ371" ca="1" si="750">MAX(0,D371-(IF(SamplesOrEstimateFlag = "Data", INDEX(Samples,RANDBETWEEN(1, TotalCount), 0), RANDBETWEEN(ThroughputLowEstimate,ThroughputHighEstimate))))</f>
        <v>8</v>
      </c>
      <c r="F371" s="48">
        <f t="shared" ca="1" si="750"/>
        <v>5</v>
      </c>
      <c r="G371" s="48">
        <f t="shared" ca="1" si="750"/>
        <v>2</v>
      </c>
      <c r="H371" s="48">
        <f t="shared" ca="1" si="750"/>
        <v>2</v>
      </c>
      <c r="I371" s="48">
        <f t="shared" ca="1" si="750"/>
        <v>0</v>
      </c>
      <c r="J371" s="48">
        <f t="shared" ca="1" si="750"/>
        <v>0</v>
      </c>
      <c r="K371" s="48">
        <f t="shared" ca="1" si="750"/>
        <v>0</v>
      </c>
      <c r="L371" s="48">
        <f t="shared" ca="1" si="750"/>
        <v>0</v>
      </c>
      <c r="M371" s="48">
        <f t="shared" ca="1" si="750"/>
        <v>0</v>
      </c>
      <c r="N371" s="48">
        <f t="shared" ca="1" si="750"/>
        <v>0</v>
      </c>
      <c r="O371" s="48">
        <f t="shared" ca="1" si="750"/>
        <v>0</v>
      </c>
      <c r="P371" s="48">
        <f t="shared" ca="1" si="750"/>
        <v>0</v>
      </c>
      <c r="Q371" s="48">
        <f t="shared" ca="1" si="750"/>
        <v>0</v>
      </c>
      <c r="R371" s="48">
        <f t="shared" ca="1" si="750"/>
        <v>0</v>
      </c>
      <c r="S371" s="48">
        <f t="shared" ca="1" si="750"/>
        <v>0</v>
      </c>
      <c r="T371" s="48">
        <f t="shared" ca="1" si="750"/>
        <v>0</v>
      </c>
      <c r="U371" s="48">
        <f t="shared" ca="1" si="750"/>
        <v>0</v>
      </c>
      <c r="V371" s="48">
        <f t="shared" ca="1" si="750"/>
        <v>0</v>
      </c>
      <c r="W371" s="48">
        <f t="shared" ca="1" si="750"/>
        <v>0</v>
      </c>
      <c r="X371" s="48">
        <f t="shared" ca="1" si="750"/>
        <v>0</v>
      </c>
      <c r="Y371" s="48">
        <f t="shared" ca="1" si="750"/>
        <v>0</v>
      </c>
      <c r="Z371" s="48">
        <f t="shared" ca="1" si="750"/>
        <v>0</v>
      </c>
      <c r="AA371" s="48">
        <f t="shared" ca="1" si="750"/>
        <v>0</v>
      </c>
      <c r="AB371" s="48">
        <f t="shared" ca="1" si="750"/>
        <v>0</v>
      </c>
      <c r="AC371" s="48">
        <f t="shared" ca="1" si="750"/>
        <v>0</v>
      </c>
      <c r="AD371" s="48">
        <f t="shared" ca="1" si="750"/>
        <v>0</v>
      </c>
      <c r="AE371" s="48">
        <f t="shared" ca="1" si="750"/>
        <v>0</v>
      </c>
      <c r="AF371" s="48">
        <f t="shared" ca="1" si="750"/>
        <v>0</v>
      </c>
      <c r="AG371" s="48">
        <f t="shared" ca="1" si="750"/>
        <v>0</v>
      </c>
      <c r="AH371" s="48">
        <f t="shared" ca="1" si="750"/>
        <v>0</v>
      </c>
      <c r="AI371" s="48">
        <f t="shared" ca="1" si="750"/>
        <v>0</v>
      </c>
      <c r="AJ371" s="48">
        <f t="shared" ca="1" si="750"/>
        <v>0</v>
      </c>
      <c r="AK371" s="48">
        <f t="shared" ref="AK371:BD371" ca="1" si="751">MAX(0,AJ371-(IF(SamplesOrEstimateFlag = "Data", INDEX(Samples,RANDBETWEEN(1, TotalCount), 0), RANDBETWEEN(ThroughputLowEstimate,ThroughputHighEstimate))))</f>
        <v>0</v>
      </c>
      <c r="AL371" s="48">
        <f t="shared" ca="1" si="751"/>
        <v>0</v>
      </c>
      <c r="AM371" s="48">
        <f t="shared" ca="1" si="751"/>
        <v>0</v>
      </c>
      <c r="AN371" s="48">
        <f t="shared" ca="1" si="751"/>
        <v>0</v>
      </c>
      <c r="AO371" s="48">
        <f t="shared" ca="1" si="751"/>
        <v>0</v>
      </c>
      <c r="AP371" s="48">
        <f t="shared" ca="1" si="751"/>
        <v>0</v>
      </c>
      <c r="AQ371" s="48">
        <f t="shared" ca="1" si="751"/>
        <v>0</v>
      </c>
      <c r="AR371" s="48">
        <f t="shared" ca="1" si="751"/>
        <v>0</v>
      </c>
      <c r="AS371" s="48">
        <f t="shared" ca="1" si="751"/>
        <v>0</v>
      </c>
      <c r="AT371" s="48">
        <f t="shared" ca="1" si="751"/>
        <v>0</v>
      </c>
      <c r="AU371" s="48">
        <f t="shared" ca="1" si="751"/>
        <v>0</v>
      </c>
      <c r="AV371" s="48">
        <f t="shared" ca="1" si="751"/>
        <v>0</v>
      </c>
      <c r="AW371" s="48">
        <f t="shared" ca="1" si="751"/>
        <v>0</v>
      </c>
      <c r="AX371" s="48">
        <f t="shared" ca="1" si="751"/>
        <v>0</v>
      </c>
      <c r="AY371" s="48">
        <f t="shared" ca="1" si="751"/>
        <v>0</v>
      </c>
      <c r="AZ371" s="48">
        <f t="shared" ca="1" si="751"/>
        <v>0</v>
      </c>
      <c r="BA371" s="48">
        <f t="shared" ca="1" si="751"/>
        <v>0</v>
      </c>
      <c r="BB371" s="48">
        <f t="shared" ca="1" si="751"/>
        <v>0</v>
      </c>
      <c r="BC371" s="48">
        <f t="shared" ca="1" si="751"/>
        <v>0</v>
      </c>
      <c r="BD371" s="48">
        <f t="shared" ca="1" si="751"/>
        <v>0</v>
      </c>
    </row>
    <row r="372" spans="1:56" x14ac:dyDescent="0.25">
      <c r="A372">
        <v>370</v>
      </c>
      <c r="B372" s="69">
        <f t="shared" ca="1" si="655"/>
        <v>10</v>
      </c>
      <c r="C372" s="70">
        <f t="shared" ca="1" si="652"/>
        <v>42875</v>
      </c>
      <c r="D3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72" s="48">
        <f t="shared" ref="E372:AJ372" ca="1" si="752">MAX(0,D372-(IF(SamplesOrEstimateFlag = "Data", INDEX(Samples,RANDBETWEEN(1, TotalCount), 0), RANDBETWEEN(ThroughputLowEstimate,ThroughputHighEstimate))))</f>
        <v>14</v>
      </c>
      <c r="F372" s="48">
        <f t="shared" ca="1" si="752"/>
        <v>12</v>
      </c>
      <c r="G372" s="48">
        <f t="shared" ca="1" si="752"/>
        <v>9</v>
      </c>
      <c r="H372" s="48">
        <f t="shared" ca="1" si="752"/>
        <v>6</v>
      </c>
      <c r="I372" s="48">
        <f t="shared" ca="1" si="752"/>
        <v>4</v>
      </c>
      <c r="J372" s="48">
        <f t="shared" ca="1" si="752"/>
        <v>4</v>
      </c>
      <c r="K372" s="48">
        <f t="shared" ca="1" si="752"/>
        <v>2</v>
      </c>
      <c r="L372" s="48">
        <f t="shared" ca="1" si="752"/>
        <v>2</v>
      </c>
      <c r="M372" s="48">
        <f t="shared" ca="1" si="752"/>
        <v>2</v>
      </c>
      <c r="N372" s="48">
        <f t="shared" ca="1" si="752"/>
        <v>0</v>
      </c>
      <c r="O372" s="48">
        <f t="shared" ca="1" si="752"/>
        <v>0</v>
      </c>
      <c r="P372" s="48">
        <f t="shared" ca="1" si="752"/>
        <v>0</v>
      </c>
      <c r="Q372" s="48">
        <f t="shared" ca="1" si="752"/>
        <v>0</v>
      </c>
      <c r="R372" s="48">
        <f t="shared" ca="1" si="752"/>
        <v>0</v>
      </c>
      <c r="S372" s="48">
        <f t="shared" ca="1" si="752"/>
        <v>0</v>
      </c>
      <c r="T372" s="48">
        <f t="shared" ca="1" si="752"/>
        <v>0</v>
      </c>
      <c r="U372" s="48">
        <f t="shared" ca="1" si="752"/>
        <v>0</v>
      </c>
      <c r="V372" s="48">
        <f t="shared" ca="1" si="752"/>
        <v>0</v>
      </c>
      <c r="W372" s="48">
        <f t="shared" ca="1" si="752"/>
        <v>0</v>
      </c>
      <c r="X372" s="48">
        <f t="shared" ca="1" si="752"/>
        <v>0</v>
      </c>
      <c r="Y372" s="48">
        <f t="shared" ca="1" si="752"/>
        <v>0</v>
      </c>
      <c r="Z372" s="48">
        <f t="shared" ca="1" si="752"/>
        <v>0</v>
      </c>
      <c r="AA372" s="48">
        <f t="shared" ca="1" si="752"/>
        <v>0</v>
      </c>
      <c r="AB372" s="48">
        <f t="shared" ca="1" si="752"/>
        <v>0</v>
      </c>
      <c r="AC372" s="48">
        <f t="shared" ca="1" si="752"/>
        <v>0</v>
      </c>
      <c r="AD372" s="48">
        <f t="shared" ca="1" si="752"/>
        <v>0</v>
      </c>
      <c r="AE372" s="48">
        <f t="shared" ca="1" si="752"/>
        <v>0</v>
      </c>
      <c r="AF372" s="48">
        <f t="shared" ca="1" si="752"/>
        <v>0</v>
      </c>
      <c r="AG372" s="48">
        <f t="shared" ca="1" si="752"/>
        <v>0</v>
      </c>
      <c r="AH372" s="48">
        <f t="shared" ca="1" si="752"/>
        <v>0</v>
      </c>
      <c r="AI372" s="48">
        <f t="shared" ca="1" si="752"/>
        <v>0</v>
      </c>
      <c r="AJ372" s="48">
        <f t="shared" ca="1" si="752"/>
        <v>0</v>
      </c>
      <c r="AK372" s="48">
        <f t="shared" ref="AK372:BD372" ca="1" si="753">MAX(0,AJ372-(IF(SamplesOrEstimateFlag = "Data", INDEX(Samples,RANDBETWEEN(1, TotalCount), 0), RANDBETWEEN(ThroughputLowEstimate,ThroughputHighEstimate))))</f>
        <v>0</v>
      </c>
      <c r="AL372" s="48">
        <f t="shared" ca="1" si="753"/>
        <v>0</v>
      </c>
      <c r="AM372" s="48">
        <f t="shared" ca="1" si="753"/>
        <v>0</v>
      </c>
      <c r="AN372" s="48">
        <f t="shared" ca="1" si="753"/>
        <v>0</v>
      </c>
      <c r="AO372" s="48">
        <f t="shared" ca="1" si="753"/>
        <v>0</v>
      </c>
      <c r="AP372" s="48">
        <f t="shared" ca="1" si="753"/>
        <v>0</v>
      </c>
      <c r="AQ372" s="48">
        <f t="shared" ca="1" si="753"/>
        <v>0</v>
      </c>
      <c r="AR372" s="48">
        <f t="shared" ca="1" si="753"/>
        <v>0</v>
      </c>
      <c r="AS372" s="48">
        <f t="shared" ca="1" si="753"/>
        <v>0</v>
      </c>
      <c r="AT372" s="48">
        <f t="shared" ca="1" si="753"/>
        <v>0</v>
      </c>
      <c r="AU372" s="48">
        <f t="shared" ca="1" si="753"/>
        <v>0</v>
      </c>
      <c r="AV372" s="48">
        <f t="shared" ca="1" si="753"/>
        <v>0</v>
      </c>
      <c r="AW372" s="48">
        <f t="shared" ca="1" si="753"/>
        <v>0</v>
      </c>
      <c r="AX372" s="48">
        <f t="shared" ca="1" si="753"/>
        <v>0</v>
      </c>
      <c r="AY372" s="48">
        <f t="shared" ca="1" si="753"/>
        <v>0</v>
      </c>
      <c r="AZ372" s="48">
        <f t="shared" ca="1" si="753"/>
        <v>0</v>
      </c>
      <c r="BA372" s="48">
        <f t="shared" ca="1" si="753"/>
        <v>0</v>
      </c>
      <c r="BB372" s="48">
        <f t="shared" ca="1" si="753"/>
        <v>0</v>
      </c>
      <c r="BC372" s="48">
        <f t="shared" ca="1" si="753"/>
        <v>0</v>
      </c>
      <c r="BD372" s="48">
        <f t="shared" ca="1" si="753"/>
        <v>0</v>
      </c>
    </row>
    <row r="373" spans="1:56" x14ac:dyDescent="0.25">
      <c r="A373">
        <v>371</v>
      </c>
      <c r="B373" s="69">
        <f t="shared" ca="1" si="655"/>
        <v>7</v>
      </c>
      <c r="C373" s="70">
        <f t="shared" ca="1" si="652"/>
        <v>42854</v>
      </c>
      <c r="D3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73" s="48">
        <f t="shared" ref="E373:AJ373" ca="1" si="754">MAX(0,D373-(IF(SamplesOrEstimateFlag = "Data", INDEX(Samples,RANDBETWEEN(1, TotalCount), 0), RANDBETWEEN(ThroughputLowEstimate,ThroughputHighEstimate))))</f>
        <v>6</v>
      </c>
      <c r="F373" s="48">
        <f t="shared" ca="1" si="754"/>
        <v>6</v>
      </c>
      <c r="G373" s="48">
        <f t="shared" ca="1" si="754"/>
        <v>6</v>
      </c>
      <c r="H373" s="48">
        <f t="shared" ca="1" si="754"/>
        <v>6</v>
      </c>
      <c r="I373" s="48">
        <f t="shared" ca="1" si="754"/>
        <v>4</v>
      </c>
      <c r="J373" s="48">
        <f t="shared" ca="1" si="754"/>
        <v>2</v>
      </c>
      <c r="K373" s="48">
        <f t="shared" ca="1" si="754"/>
        <v>0</v>
      </c>
      <c r="L373" s="48">
        <f t="shared" ca="1" si="754"/>
        <v>0</v>
      </c>
      <c r="M373" s="48">
        <f t="shared" ca="1" si="754"/>
        <v>0</v>
      </c>
      <c r="N373" s="48">
        <f t="shared" ca="1" si="754"/>
        <v>0</v>
      </c>
      <c r="O373" s="48">
        <f t="shared" ca="1" si="754"/>
        <v>0</v>
      </c>
      <c r="P373" s="48">
        <f t="shared" ca="1" si="754"/>
        <v>0</v>
      </c>
      <c r="Q373" s="48">
        <f t="shared" ca="1" si="754"/>
        <v>0</v>
      </c>
      <c r="R373" s="48">
        <f t="shared" ca="1" si="754"/>
        <v>0</v>
      </c>
      <c r="S373" s="48">
        <f t="shared" ca="1" si="754"/>
        <v>0</v>
      </c>
      <c r="T373" s="48">
        <f t="shared" ca="1" si="754"/>
        <v>0</v>
      </c>
      <c r="U373" s="48">
        <f t="shared" ca="1" si="754"/>
        <v>0</v>
      </c>
      <c r="V373" s="48">
        <f t="shared" ca="1" si="754"/>
        <v>0</v>
      </c>
      <c r="W373" s="48">
        <f t="shared" ca="1" si="754"/>
        <v>0</v>
      </c>
      <c r="X373" s="48">
        <f t="shared" ca="1" si="754"/>
        <v>0</v>
      </c>
      <c r="Y373" s="48">
        <f t="shared" ca="1" si="754"/>
        <v>0</v>
      </c>
      <c r="Z373" s="48">
        <f t="shared" ca="1" si="754"/>
        <v>0</v>
      </c>
      <c r="AA373" s="48">
        <f t="shared" ca="1" si="754"/>
        <v>0</v>
      </c>
      <c r="AB373" s="48">
        <f t="shared" ca="1" si="754"/>
        <v>0</v>
      </c>
      <c r="AC373" s="48">
        <f t="shared" ca="1" si="754"/>
        <v>0</v>
      </c>
      <c r="AD373" s="48">
        <f t="shared" ca="1" si="754"/>
        <v>0</v>
      </c>
      <c r="AE373" s="48">
        <f t="shared" ca="1" si="754"/>
        <v>0</v>
      </c>
      <c r="AF373" s="48">
        <f t="shared" ca="1" si="754"/>
        <v>0</v>
      </c>
      <c r="AG373" s="48">
        <f t="shared" ca="1" si="754"/>
        <v>0</v>
      </c>
      <c r="AH373" s="48">
        <f t="shared" ca="1" si="754"/>
        <v>0</v>
      </c>
      <c r="AI373" s="48">
        <f t="shared" ca="1" si="754"/>
        <v>0</v>
      </c>
      <c r="AJ373" s="48">
        <f t="shared" ca="1" si="754"/>
        <v>0</v>
      </c>
      <c r="AK373" s="48">
        <f t="shared" ref="AK373:BD373" ca="1" si="755">MAX(0,AJ373-(IF(SamplesOrEstimateFlag = "Data", INDEX(Samples,RANDBETWEEN(1, TotalCount), 0), RANDBETWEEN(ThroughputLowEstimate,ThroughputHighEstimate))))</f>
        <v>0</v>
      </c>
      <c r="AL373" s="48">
        <f t="shared" ca="1" si="755"/>
        <v>0</v>
      </c>
      <c r="AM373" s="48">
        <f t="shared" ca="1" si="755"/>
        <v>0</v>
      </c>
      <c r="AN373" s="48">
        <f t="shared" ca="1" si="755"/>
        <v>0</v>
      </c>
      <c r="AO373" s="48">
        <f t="shared" ca="1" si="755"/>
        <v>0</v>
      </c>
      <c r="AP373" s="48">
        <f t="shared" ca="1" si="755"/>
        <v>0</v>
      </c>
      <c r="AQ373" s="48">
        <f t="shared" ca="1" si="755"/>
        <v>0</v>
      </c>
      <c r="AR373" s="48">
        <f t="shared" ca="1" si="755"/>
        <v>0</v>
      </c>
      <c r="AS373" s="48">
        <f t="shared" ca="1" si="755"/>
        <v>0</v>
      </c>
      <c r="AT373" s="48">
        <f t="shared" ca="1" si="755"/>
        <v>0</v>
      </c>
      <c r="AU373" s="48">
        <f t="shared" ca="1" si="755"/>
        <v>0</v>
      </c>
      <c r="AV373" s="48">
        <f t="shared" ca="1" si="755"/>
        <v>0</v>
      </c>
      <c r="AW373" s="48">
        <f t="shared" ca="1" si="755"/>
        <v>0</v>
      </c>
      <c r="AX373" s="48">
        <f t="shared" ca="1" si="755"/>
        <v>0</v>
      </c>
      <c r="AY373" s="48">
        <f t="shared" ca="1" si="755"/>
        <v>0</v>
      </c>
      <c r="AZ373" s="48">
        <f t="shared" ca="1" si="755"/>
        <v>0</v>
      </c>
      <c r="BA373" s="48">
        <f t="shared" ca="1" si="755"/>
        <v>0</v>
      </c>
      <c r="BB373" s="48">
        <f t="shared" ca="1" si="755"/>
        <v>0</v>
      </c>
      <c r="BC373" s="48">
        <f t="shared" ca="1" si="755"/>
        <v>0</v>
      </c>
      <c r="BD373" s="48">
        <f t="shared" ca="1" si="755"/>
        <v>0</v>
      </c>
    </row>
    <row r="374" spans="1:56" x14ac:dyDescent="0.25">
      <c r="A374">
        <v>372</v>
      </c>
      <c r="B374" s="69">
        <f t="shared" ca="1" si="655"/>
        <v>4</v>
      </c>
      <c r="C374" s="70">
        <f t="shared" ca="1" si="652"/>
        <v>42833</v>
      </c>
      <c r="D3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74" s="48">
        <f t="shared" ref="E374:AJ374" ca="1" si="756">MAX(0,D374-(IF(SamplesOrEstimateFlag = "Data", INDEX(Samples,RANDBETWEEN(1, TotalCount), 0), RANDBETWEEN(ThroughputLowEstimate,ThroughputHighEstimate))))</f>
        <v>7</v>
      </c>
      <c r="F374" s="48">
        <f t="shared" ca="1" si="756"/>
        <v>4</v>
      </c>
      <c r="G374" s="48">
        <f t="shared" ca="1" si="756"/>
        <v>2</v>
      </c>
      <c r="H374" s="48">
        <f t="shared" ca="1" si="756"/>
        <v>0</v>
      </c>
      <c r="I374" s="48">
        <f t="shared" ca="1" si="756"/>
        <v>0</v>
      </c>
      <c r="J374" s="48">
        <f t="shared" ca="1" si="756"/>
        <v>0</v>
      </c>
      <c r="K374" s="48">
        <f t="shared" ca="1" si="756"/>
        <v>0</v>
      </c>
      <c r="L374" s="48">
        <f t="shared" ca="1" si="756"/>
        <v>0</v>
      </c>
      <c r="M374" s="48">
        <f t="shared" ca="1" si="756"/>
        <v>0</v>
      </c>
      <c r="N374" s="48">
        <f t="shared" ca="1" si="756"/>
        <v>0</v>
      </c>
      <c r="O374" s="48">
        <f t="shared" ca="1" si="756"/>
        <v>0</v>
      </c>
      <c r="P374" s="48">
        <f t="shared" ca="1" si="756"/>
        <v>0</v>
      </c>
      <c r="Q374" s="48">
        <f t="shared" ca="1" si="756"/>
        <v>0</v>
      </c>
      <c r="R374" s="48">
        <f t="shared" ca="1" si="756"/>
        <v>0</v>
      </c>
      <c r="S374" s="48">
        <f t="shared" ca="1" si="756"/>
        <v>0</v>
      </c>
      <c r="T374" s="48">
        <f t="shared" ca="1" si="756"/>
        <v>0</v>
      </c>
      <c r="U374" s="48">
        <f t="shared" ca="1" si="756"/>
        <v>0</v>
      </c>
      <c r="V374" s="48">
        <f t="shared" ca="1" si="756"/>
        <v>0</v>
      </c>
      <c r="W374" s="48">
        <f t="shared" ca="1" si="756"/>
        <v>0</v>
      </c>
      <c r="X374" s="48">
        <f t="shared" ca="1" si="756"/>
        <v>0</v>
      </c>
      <c r="Y374" s="48">
        <f t="shared" ca="1" si="756"/>
        <v>0</v>
      </c>
      <c r="Z374" s="48">
        <f t="shared" ca="1" si="756"/>
        <v>0</v>
      </c>
      <c r="AA374" s="48">
        <f t="shared" ca="1" si="756"/>
        <v>0</v>
      </c>
      <c r="AB374" s="48">
        <f t="shared" ca="1" si="756"/>
        <v>0</v>
      </c>
      <c r="AC374" s="48">
        <f t="shared" ca="1" si="756"/>
        <v>0</v>
      </c>
      <c r="AD374" s="48">
        <f t="shared" ca="1" si="756"/>
        <v>0</v>
      </c>
      <c r="AE374" s="48">
        <f t="shared" ca="1" si="756"/>
        <v>0</v>
      </c>
      <c r="AF374" s="48">
        <f t="shared" ca="1" si="756"/>
        <v>0</v>
      </c>
      <c r="AG374" s="48">
        <f t="shared" ca="1" si="756"/>
        <v>0</v>
      </c>
      <c r="AH374" s="48">
        <f t="shared" ca="1" si="756"/>
        <v>0</v>
      </c>
      <c r="AI374" s="48">
        <f t="shared" ca="1" si="756"/>
        <v>0</v>
      </c>
      <c r="AJ374" s="48">
        <f t="shared" ca="1" si="756"/>
        <v>0</v>
      </c>
      <c r="AK374" s="48">
        <f t="shared" ref="AK374:BD374" ca="1" si="757">MAX(0,AJ374-(IF(SamplesOrEstimateFlag = "Data", INDEX(Samples,RANDBETWEEN(1, TotalCount), 0), RANDBETWEEN(ThroughputLowEstimate,ThroughputHighEstimate))))</f>
        <v>0</v>
      </c>
      <c r="AL374" s="48">
        <f t="shared" ca="1" si="757"/>
        <v>0</v>
      </c>
      <c r="AM374" s="48">
        <f t="shared" ca="1" si="757"/>
        <v>0</v>
      </c>
      <c r="AN374" s="48">
        <f t="shared" ca="1" si="757"/>
        <v>0</v>
      </c>
      <c r="AO374" s="48">
        <f t="shared" ca="1" si="757"/>
        <v>0</v>
      </c>
      <c r="AP374" s="48">
        <f t="shared" ca="1" si="757"/>
        <v>0</v>
      </c>
      <c r="AQ374" s="48">
        <f t="shared" ca="1" si="757"/>
        <v>0</v>
      </c>
      <c r="AR374" s="48">
        <f t="shared" ca="1" si="757"/>
        <v>0</v>
      </c>
      <c r="AS374" s="48">
        <f t="shared" ca="1" si="757"/>
        <v>0</v>
      </c>
      <c r="AT374" s="48">
        <f t="shared" ca="1" si="757"/>
        <v>0</v>
      </c>
      <c r="AU374" s="48">
        <f t="shared" ca="1" si="757"/>
        <v>0</v>
      </c>
      <c r="AV374" s="48">
        <f t="shared" ca="1" si="757"/>
        <v>0</v>
      </c>
      <c r="AW374" s="48">
        <f t="shared" ca="1" si="757"/>
        <v>0</v>
      </c>
      <c r="AX374" s="48">
        <f t="shared" ca="1" si="757"/>
        <v>0</v>
      </c>
      <c r="AY374" s="48">
        <f t="shared" ca="1" si="757"/>
        <v>0</v>
      </c>
      <c r="AZ374" s="48">
        <f t="shared" ca="1" si="757"/>
        <v>0</v>
      </c>
      <c r="BA374" s="48">
        <f t="shared" ca="1" si="757"/>
        <v>0</v>
      </c>
      <c r="BB374" s="48">
        <f t="shared" ca="1" si="757"/>
        <v>0</v>
      </c>
      <c r="BC374" s="48">
        <f t="shared" ca="1" si="757"/>
        <v>0</v>
      </c>
      <c r="BD374" s="48">
        <f t="shared" ca="1" si="757"/>
        <v>0</v>
      </c>
    </row>
    <row r="375" spans="1:56" x14ac:dyDescent="0.25">
      <c r="A375">
        <v>373</v>
      </c>
      <c r="B375" s="69">
        <f t="shared" ca="1" si="655"/>
        <v>7</v>
      </c>
      <c r="C375" s="70">
        <f t="shared" ca="1" si="652"/>
        <v>42854</v>
      </c>
      <c r="D3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75" s="48">
        <f t="shared" ref="E375:AJ375" ca="1" si="758">MAX(0,D375-(IF(SamplesOrEstimateFlag = "Data", INDEX(Samples,RANDBETWEEN(1, TotalCount), 0), RANDBETWEEN(ThroughputLowEstimate,ThroughputHighEstimate))))</f>
        <v>12</v>
      </c>
      <c r="F375" s="48">
        <f t="shared" ca="1" si="758"/>
        <v>9</v>
      </c>
      <c r="G375" s="48">
        <f t="shared" ca="1" si="758"/>
        <v>6</v>
      </c>
      <c r="H375" s="48">
        <f t="shared" ca="1" si="758"/>
        <v>6</v>
      </c>
      <c r="I375" s="48">
        <f t="shared" ca="1" si="758"/>
        <v>4</v>
      </c>
      <c r="J375" s="48">
        <f t="shared" ca="1" si="758"/>
        <v>2</v>
      </c>
      <c r="K375" s="48">
        <f t="shared" ca="1" si="758"/>
        <v>0</v>
      </c>
      <c r="L375" s="48">
        <f t="shared" ca="1" si="758"/>
        <v>0</v>
      </c>
      <c r="M375" s="48">
        <f t="shared" ca="1" si="758"/>
        <v>0</v>
      </c>
      <c r="N375" s="48">
        <f t="shared" ca="1" si="758"/>
        <v>0</v>
      </c>
      <c r="O375" s="48">
        <f t="shared" ca="1" si="758"/>
        <v>0</v>
      </c>
      <c r="P375" s="48">
        <f t="shared" ca="1" si="758"/>
        <v>0</v>
      </c>
      <c r="Q375" s="48">
        <f t="shared" ca="1" si="758"/>
        <v>0</v>
      </c>
      <c r="R375" s="48">
        <f t="shared" ca="1" si="758"/>
        <v>0</v>
      </c>
      <c r="S375" s="48">
        <f t="shared" ca="1" si="758"/>
        <v>0</v>
      </c>
      <c r="T375" s="48">
        <f t="shared" ca="1" si="758"/>
        <v>0</v>
      </c>
      <c r="U375" s="48">
        <f t="shared" ca="1" si="758"/>
        <v>0</v>
      </c>
      <c r="V375" s="48">
        <f t="shared" ca="1" si="758"/>
        <v>0</v>
      </c>
      <c r="W375" s="48">
        <f t="shared" ca="1" si="758"/>
        <v>0</v>
      </c>
      <c r="X375" s="48">
        <f t="shared" ca="1" si="758"/>
        <v>0</v>
      </c>
      <c r="Y375" s="48">
        <f t="shared" ca="1" si="758"/>
        <v>0</v>
      </c>
      <c r="Z375" s="48">
        <f t="shared" ca="1" si="758"/>
        <v>0</v>
      </c>
      <c r="AA375" s="48">
        <f t="shared" ca="1" si="758"/>
        <v>0</v>
      </c>
      <c r="AB375" s="48">
        <f t="shared" ca="1" si="758"/>
        <v>0</v>
      </c>
      <c r="AC375" s="48">
        <f t="shared" ca="1" si="758"/>
        <v>0</v>
      </c>
      <c r="AD375" s="48">
        <f t="shared" ca="1" si="758"/>
        <v>0</v>
      </c>
      <c r="AE375" s="48">
        <f t="shared" ca="1" si="758"/>
        <v>0</v>
      </c>
      <c r="AF375" s="48">
        <f t="shared" ca="1" si="758"/>
        <v>0</v>
      </c>
      <c r="AG375" s="48">
        <f t="shared" ca="1" si="758"/>
        <v>0</v>
      </c>
      <c r="AH375" s="48">
        <f t="shared" ca="1" si="758"/>
        <v>0</v>
      </c>
      <c r="AI375" s="48">
        <f t="shared" ca="1" si="758"/>
        <v>0</v>
      </c>
      <c r="AJ375" s="48">
        <f t="shared" ca="1" si="758"/>
        <v>0</v>
      </c>
      <c r="AK375" s="48">
        <f t="shared" ref="AK375:BD375" ca="1" si="759">MAX(0,AJ375-(IF(SamplesOrEstimateFlag = "Data", INDEX(Samples,RANDBETWEEN(1, TotalCount), 0), RANDBETWEEN(ThroughputLowEstimate,ThroughputHighEstimate))))</f>
        <v>0</v>
      </c>
      <c r="AL375" s="48">
        <f t="shared" ca="1" si="759"/>
        <v>0</v>
      </c>
      <c r="AM375" s="48">
        <f t="shared" ca="1" si="759"/>
        <v>0</v>
      </c>
      <c r="AN375" s="48">
        <f t="shared" ca="1" si="759"/>
        <v>0</v>
      </c>
      <c r="AO375" s="48">
        <f t="shared" ca="1" si="759"/>
        <v>0</v>
      </c>
      <c r="AP375" s="48">
        <f t="shared" ca="1" si="759"/>
        <v>0</v>
      </c>
      <c r="AQ375" s="48">
        <f t="shared" ca="1" si="759"/>
        <v>0</v>
      </c>
      <c r="AR375" s="48">
        <f t="shared" ca="1" si="759"/>
        <v>0</v>
      </c>
      <c r="AS375" s="48">
        <f t="shared" ca="1" si="759"/>
        <v>0</v>
      </c>
      <c r="AT375" s="48">
        <f t="shared" ca="1" si="759"/>
        <v>0</v>
      </c>
      <c r="AU375" s="48">
        <f t="shared" ca="1" si="759"/>
        <v>0</v>
      </c>
      <c r="AV375" s="48">
        <f t="shared" ca="1" si="759"/>
        <v>0</v>
      </c>
      <c r="AW375" s="48">
        <f t="shared" ca="1" si="759"/>
        <v>0</v>
      </c>
      <c r="AX375" s="48">
        <f t="shared" ca="1" si="759"/>
        <v>0</v>
      </c>
      <c r="AY375" s="48">
        <f t="shared" ca="1" si="759"/>
        <v>0</v>
      </c>
      <c r="AZ375" s="48">
        <f t="shared" ca="1" si="759"/>
        <v>0</v>
      </c>
      <c r="BA375" s="48">
        <f t="shared" ca="1" si="759"/>
        <v>0</v>
      </c>
      <c r="BB375" s="48">
        <f t="shared" ca="1" si="759"/>
        <v>0</v>
      </c>
      <c r="BC375" s="48">
        <f t="shared" ca="1" si="759"/>
        <v>0</v>
      </c>
      <c r="BD375" s="48">
        <f t="shared" ca="1" si="759"/>
        <v>0</v>
      </c>
    </row>
    <row r="376" spans="1:56" x14ac:dyDescent="0.25">
      <c r="A376">
        <v>374</v>
      </c>
      <c r="B376" s="69">
        <f t="shared" ca="1" si="655"/>
        <v>10</v>
      </c>
      <c r="C376" s="70">
        <f t="shared" ca="1" si="652"/>
        <v>42875</v>
      </c>
      <c r="D3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6" s="48">
        <f t="shared" ref="E376:AJ376" ca="1" si="760">MAX(0,D376-(IF(SamplesOrEstimateFlag = "Data", INDEX(Samples,RANDBETWEEN(1, TotalCount), 0), RANDBETWEEN(ThroughputLowEstimate,ThroughputHighEstimate))))</f>
        <v>12</v>
      </c>
      <c r="F376" s="48">
        <f t="shared" ca="1" si="760"/>
        <v>9</v>
      </c>
      <c r="G376" s="48">
        <f t="shared" ca="1" si="760"/>
        <v>9</v>
      </c>
      <c r="H376" s="48">
        <f t="shared" ca="1" si="760"/>
        <v>9</v>
      </c>
      <c r="I376" s="48">
        <f t="shared" ca="1" si="760"/>
        <v>7</v>
      </c>
      <c r="J376" s="48">
        <f t="shared" ca="1" si="760"/>
        <v>7</v>
      </c>
      <c r="K376" s="48">
        <f t="shared" ca="1" si="760"/>
        <v>5</v>
      </c>
      <c r="L376" s="48">
        <f t="shared" ca="1" si="760"/>
        <v>2</v>
      </c>
      <c r="M376" s="48">
        <f t="shared" ca="1" si="760"/>
        <v>2</v>
      </c>
      <c r="N376" s="48">
        <f t="shared" ca="1" si="760"/>
        <v>0</v>
      </c>
      <c r="O376" s="48">
        <f t="shared" ca="1" si="760"/>
        <v>0</v>
      </c>
      <c r="P376" s="48">
        <f t="shared" ca="1" si="760"/>
        <v>0</v>
      </c>
      <c r="Q376" s="48">
        <f t="shared" ca="1" si="760"/>
        <v>0</v>
      </c>
      <c r="R376" s="48">
        <f t="shared" ca="1" si="760"/>
        <v>0</v>
      </c>
      <c r="S376" s="48">
        <f t="shared" ca="1" si="760"/>
        <v>0</v>
      </c>
      <c r="T376" s="48">
        <f t="shared" ca="1" si="760"/>
        <v>0</v>
      </c>
      <c r="U376" s="48">
        <f t="shared" ca="1" si="760"/>
        <v>0</v>
      </c>
      <c r="V376" s="48">
        <f t="shared" ca="1" si="760"/>
        <v>0</v>
      </c>
      <c r="W376" s="48">
        <f t="shared" ca="1" si="760"/>
        <v>0</v>
      </c>
      <c r="X376" s="48">
        <f t="shared" ca="1" si="760"/>
        <v>0</v>
      </c>
      <c r="Y376" s="48">
        <f t="shared" ca="1" si="760"/>
        <v>0</v>
      </c>
      <c r="Z376" s="48">
        <f t="shared" ca="1" si="760"/>
        <v>0</v>
      </c>
      <c r="AA376" s="48">
        <f t="shared" ca="1" si="760"/>
        <v>0</v>
      </c>
      <c r="AB376" s="48">
        <f t="shared" ca="1" si="760"/>
        <v>0</v>
      </c>
      <c r="AC376" s="48">
        <f t="shared" ca="1" si="760"/>
        <v>0</v>
      </c>
      <c r="AD376" s="48">
        <f t="shared" ca="1" si="760"/>
        <v>0</v>
      </c>
      <c r="AE376" s="48">
        <f t="shared" ca="1" si="760"/>
        <v>0</v>
      </c>
      <c r="AF376" s="48">
        <f t="shared" ca="1" si="760"/>
        <v>0</v>
      </c>
      <c r="AG376" s="48">
        <f t="shared" ca="1" si="760"/>
        <v>0</v>
      </c>
      <c r="AH376" s="48">
        <f t="shared" ca="1" si="760"/>
        <v>0</v>
      </c>
      <c r="AI376" s="48">
        <f t="shared" ca="1" si="760"/>
        <v>0</v>
      </c>
      <c r="AJ376" s="48">
        <f t="shared" ca="1" si="760"/>
        <v>0</v>
      </c>
      <c r="AK376" s="48">
        <f t="shared" ref="AK376:BD376" ca="1" si="761">MAX(0,AJ376-(IF(SamplesOrEstimateFlag = "Data", INDEX(Samples,RANDBETWEEN(1, TotalCount), 0), RANDBETWEEN(ThroughputLowEstimate,ThroughputHighEstimate))))</f>
        <v>0</v>
      </c>
      <c r="AL376" s="48">
        <f t="shared" ca="1" si="761"/>
        <v>0</v>
      </c>
      <c r="AM376" s="48">
        <f t="shared" ca="1" si="761"/>
        <v>0</v>
      </c>
      <c r="AN376" s="48">
        <f t="shared" ca="1" si="761"/>
        <v>0</v>
      </c>
      <c r="AO376" s="48">
        <f t="shared" ca="1" si="761"/>
        <v>0</v>
      </c>
      <c r="AP376" s="48">
        <f t="shared" ca="1" si="761"/>
        <v>0</v>
      </c>
      <c r="AQ376" s="48">
        <f t="shared" ca="1" si="761"/>
        <v>0</v>
      </c>
      <c r="AR376" s="48">
        <f t="shared" ca="1" si="761"/>
        <v>0</v>
      </c>
      <c r="AS376" s="48">
        <f t="shared" ca="1" si="761"/>
        <v>0</v>
      </c>
      <c r="AT376" s="48">
        <f t="shared" ca="1" si="761"/>
        <v>0</v>
      </c>
      <c r="AU376" s="48">
        <f t="shared" ca="1" si="761"/>
        <v>0</v>
      </c>
      <c r="AV376" s="48">
        <f t="shared" ca="1" si="761"/>
        <v>0</v>
      </c>
      <c r="AW376" s="48">
        <f t="shared" ca="1" si="761"/>
        <v>0</v>
      </c>
      <c r="AX376" s="48">
        <f t="shared" ca="1" si="761"/>
        <v>0</v>
      </c>
      <c r="AY376" s="48">
        <f t="shared" ca="1" si="761"/>
        <v>0</v>
      </c>
      <c r="AZ376" s="48">
        <f t="shared" ca="1" si="761"/>
        <v>0</v>
      </c>
      <c r="BA376" s="48">
        <f t="shared" ca="1" si="761"/>
        <v>0</v>
      </c>
      <c r="BB376" s="48">
        <f t="shared" ca="1" si="761"/>
        <v>0</v>
      </c>
      <c r="BC376" s="48">
        <f t="shared" ca="1" si="761"/>
        <v>0</v>
      </c>
      <c r="BD376" s="48">
        <f t="shared" ca="1" si="761"/>
        <v>0</v>
      </c>
    </row>
    <row r="377" spans="1:56" x14ac:dyDescent="0.25">
      <c r="A377">
        <v>375</v>
      </c>
      <c r="B377" s="69">
        <f t="shared" ca="1" si="655"/>
        <v>6</v>
      </c>
      <c r="C377" s="70">
        <f t="shared" ca="1" si="652"/>
        <v>42847</v>
      </c>
      <c r="D3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7" s="48">
        <f t="shared" ref="E377:AJ377" ca="1" si="762">MAX(0,D377-(IF(SamplesOrEstimateFlag = "Data", INDEX(Samples,RANDBETWEEN(1, TotalCount), 0), RANDBETWEEN(ThroughputLowEstimate,ThroughputHighEstimate))))</f>
        <v>9</v>
      </c>
      <c r="F377" s="48">
        <f t="shared" ca="1" si="762"/>
        <v>6</v>
      </c>
      <c r="G377" s="48">
        <f t="shared" ca="1" si="762"/>
        <v>6</v>
      </c>
      <c r="H377" s="48">
        <f t="shared" ca="1" si="762"/>
        <v>4</v>
      </c>
      <c r="I377" s="48">
        <f t="shared" ca="1" si="762"/>
        <v>2</v>
      </c>
      <c r="J377" s="48">
        <f t="shared" ca="1" si="762"/>
        <v>0</v>
      </c>
      <c r="K377" s="48">
        <f t="shared" ca="1" si="762"/>
        <v>0</v>
      </c>
      <c r="L377" s="48">
        <f t="shared" ca="1" si="762"/>
        <v>0</v>
      </c>
      <c r="M377" s="48">
        <f t="shared" ca="1" si="762"/>
        <v>0</v>
      </c>
      <c r="N377" s="48">
        <f t="shared" ca="1" si="762"/>
        <v>0</v>
      </c>
      <c r="O377" s="48">
        <f t="shared" ca="1" si="762"/>
        <v>0</v>
      </c>
      <c r="P377" s="48">
        <f t="shared" ca="1" si="762"/>
        <v>0</v>
      </c>
      <c r="Q377" s="48">
        <f t="shared" ca="1" si="762"/>
        <v>0</v>
      </c>
      <c r="R377" s="48">
        <f t="shared" ca="1" si="762"/>
        <v>0</v>
      </c>
      <c r="S377" s="48">
        <f t="shared" ca="1" si="762"/>
        <v>0</v>
      </c>
      <c r="T377" s="48">
        <f t="shared" ca="1" si="762"/>
        <v>0</v>
      </c>
      <c r="U377" s="48">
        <f t="shared" ca="1" si="762"/>
        <v>0</v>
      </c>
      <c r="V377" s="48">
        <f t="shared" ca="1" si="762"/>
        <v>0</v>
      </c>
      <c r="W377" s="48">
        <f t="shared" ca="1" si="762"/>
        <v>0</v>
      </c>
      <c r="X377" s="48">
        <f t="shared" ca="1" si="762"/>
        <v>0</v>
      </c>
      <c r="Y377" s="48">
        <f t="shared" ca="1" si="762"/>
        <v>0</v>
      </c>
      <c r="Z377" s="48">
        <f t="shared" ca="1" si="762"/>
        <v>0</v>
      </c>
      <c r="AA377" s="48">
        <f t="shared" ca="1" si="762"/>
        <v>0</v>
      </c>
      <c r="AB377" s="48">
        <f t="shared" ca="1" si="762"/>
        <v>0</v>
      </c>
      <c r="AC377" s="48">
        <f t="shared" ca="1" si="762"/>
        <v>0</v>
      </c>
      <c r="AD377" s="48">
        <f t="shared" ca="1" si="762"/>
        <v>0</v>
      </c>
      <c r="AE377" s="48">
        <f t="shared" ca="1" si="762"/>
        <v>0</v>
      </c>
      <c r="AF377" s="48">
        <f t="shared" ca="1" si="762"/>
        <v>0</v>
      </c>
      <c r="AG377" s="48">
        <f t="shared" ca="1" si="762"/>
        <v>0</v>
      </c>
      <c r="AH377" s="48">
        <f t="shared" ca="1" si="762"/>
        <v>0</v>
      </c>
      <c r="AI377" s="48">
        <f t="shared" ca="1" si="762"/>
        <v>0</v>
      </c>
      <c r="AJ377" s="48">
        <f t="shared" ca="1" si="762"/>
        <v>0</v>
      </c>
      <c r="AK377" s="48">
        <f t="shared" ref="AK377:BD377" ca="1" si="763">MAX(0,AJ377-(IF(SamplesOrEstimateFlag = "Data", INDEX(Samples,RANDBETWEEN(1, TotalCount), 0), RANDBETWEEN(ThroughputLowEstimate,ThroughputHighEstimate))))</f>
        <v>0</v>
      </c>
      <c r="AL377" s="48">
        <f t="shared" ca="1" si="763"/>
        <v>0</v>
      </c>
      <c r="AM377" s="48">
        <f t="shared" ca="1" si="763"/>
        <v>0</v>
      </c>
      <c r="AN377" s="48">
        <f t="shared" ca="1" si="763"/>
        <v>0</v>
      </c>
      <c r="AO377" s="48">
        <f t="shared" ca="1" si="763"/>
        <v>0</v>
      </c>
      <c r="AP377" s="48">
        <f t="shared" ca="1" si="763"/>
        <v>0</v>
      </c>
      <c r="AQ377" s="48">
        <f t="shared" ca="1" si="763"/>
        <v>0</v>
      </c>
      <c r="AR377" s="48">
        <f t="shared" ca="1" si="763"/>
        <v>0</v>
      </c>
      <c r="AS377" s="48">
        <f t="shared" ca="1" si="763"/>
        <v>0</v>
      </c>
      <c r="AT377" s="48">
        <f t="shared" ca="1" si="763"/>
        <v>0</v>
      </c>
      <c r="AU377" s="48">
        <f t="shared" ca="1" si="763"/>
        <v>0</v>
      </c>
      <c r="AV377" s="48">
        <f t="shared" ca="1" si="763"/>
        <v>0</v>
      </c>
      <c r="AW377" s="48">
        <f t="shared" ca="1" si="763"/>
        <v>0</v>
      </c>
      <c r="AX377" s="48">
        <f t="shared" ca="1" si="763"/>
        <v>0</v>
      </c>
      <c r="AY377" s="48">
        <f t="shared" ca="1" si="763"/>
        <v>0</v>
      </c>
      <c r="AZ377" s="48">
        <f t="shared" ca="1" si="763"/>
        <v>0</v>
      </c>
      <c r="BA377" s="48">
        <f t="shared" ca="1" si="763"/>
        <v>0</v>
      </c>
      <c r="BB377" s="48">
        <f t="shared" ca="1" si="763"/>
        <v>0</v>
      </c>
      <c r="BC377" s="48">
        <f t="shared" ca="1" si="763"/>
        <v>0</v>
      </c>
      <c r="BD377" s="48">
        <f t="shared" ca="1" si="763"/>
        <v>0</v>
      </c>
    </row>
    <row r="378" spans="1:56" x14ac:dyDescent="0.25">
      <c r="A378">
        <v>376</v>
      </c>
      <c r="B378" s="69">
        <f t="shared" ca="1" si="655"/>
        <v>5</v>
      </c>
      <c r="C378" s="70">
        <f t="shared" ca="1" si="652"/>
        <v>42840</v>
      </c>
      <c r="D3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78" s="48">
        <f t="shared" ref="E378:AJ378" ca="1" si="764">MAX(0,D378-(IF(SamplesOrEstimateFlag = "Data", INDEX(Samples,RANDBETWEEN(1, TotalCount), 0), RANDBETWEEN(ThroughputLowEstimate,ThroughputHighEstimate))))</f>
        <v>8</v>
      </c>
      <c r="F378" s="48">
        <f t="shared" ca="1" si="764"/>
        <v>8</v>
      </c>
      <c r="G378" s="48">
        <f t="shared" ca="1" si="764"/>
        <v>5</v>
      </c>
      <c r="H378" s="48">
        <f t="shared" ca="1" si="764"/>
        <v>2</v>
      </c>
      <c r="I378" s="48">
        <f t="shared" ca="1" si="764"/>
        <v>0</v>
      </c>
      <c r="J378" s="48">
        <f t="shared" ca="1" si="764"/>
        <v>0</v>
      </c>
      <c r="K378" s="48">
        <f t="shared" ca="1" si="764"/>
        <v>0</v>
      </c>
      <c r="L378" s="48">
        <f t="shared" ca="1" si="764"/>
        <v>0</v>
      </c>
      <c r="M378" s="48">
        <f t="shared" ca="1" si="764"/>
        <v>0</v>
      </c>
      <c r="N378" s="48">
        <f t="shared" ca="1" si="764"/>
        <v>0</v>
      </c>
      <c r="O378" s="48">
        <f t="shared" ca="1" si="764"/>
        <v>0</v>
      </c>
      <c r="P378" s="48">
        <f t="shared" ca="1" si="764"/>
        <v>0</v>
      </c>
      <c r="Q378" s="48">
        <f t="shared" ca="1" si="764"/>
        <v>0</v>
      </c>
      <c r="R378" s="48">
        <f t="shared" ca="1" si="764"/>
        <v>0</v>
      </c>
      <c r="S378" s="48">
        <f t="shared" ca="1" si="764"/>
        <v>0</v>
      </c>
      <c r="T378" s="48">
        <f t="shared" ca="1" si="764"/>
        <v>0</v>
      </c>
      <c r="U378" s="48">
        <f t="shared" ca="1" si="764"/>
        <v>0</v>
      </c>
      <c r="V378" s="48">
        <f t="shared" ca="1" si="764"/>
        <v>0</v>
      </c>
      <c r="W378" s="48">
        <f t="shared" ca="1" si="764"/>
        <v>0</v>
      </c>
      <c r="X378" s="48">
        <f t="shared" ca="1" si="764"/>
        <v>0</v>
      </c>
      <c r="Y378" s="48">
        <f t="shared" ca="1" si="764"/>
        <v>0</v>
      </c>
      <c r="Z378" s="48">
        <f t="shared" ca="1" si="764"/>
        <v>0</v>
      </c>
      <c r="AA378" s="48">
        <f t="shared" ca="1" si="764"/>
        <v>0</v>
      </c>
      <c r="AB378" s="48">
        <f t="shared" ca="1" si="764"/>
        <v>0</v>
      </c>
      <c r="AC378" s="48">
        <f t="shared" ca="1" si="764"/>
        <v>0</v>
      </c>
      <c r="AD378" s="48">
        <f t="shared" ca="1" si="764"/>
        <v>0</v>
      </c>
      <c r="AE378" s="48">
        <f t="shared" ca="1" si="764"/>
        <v>0</v>
      </c>
      <c r="AF378" s="48">
        <f t="shared" ca="1" si="764"/>
        <v>0</v>
      </c>
      <c r="AG378" s="48">
        <f t="shared" ca="1" si="764"/>
        <v>0</v>
      </c>
      <c r="AH378" s="48">
        <f t="shared" ca="1" si="764"/>
        <v>0</v>
      </c>
      <c r="AI378" s="48">
        <f t="shared" ca="1" si="764"/>
        <v>0</v>
      </c>
      <c r="AJ378" s="48">
        <f t="shared" ca="1" si="764"/>
        <v>0</v>
      </c>
      <c r="AK378" s="48">
        <f t="shared" ref="AK378:BD378" ca="1" si="765">MAX(0,AJ378-(IF(SamplesOrEstimateFlag = "Data", INDEX(Samples,RANDBETWEEN(1, TotalCount), 0), RANDBETWEEN(ThroughputLowEstimate,ThroughputHighEstimate))))</f>
        <v>0</v>
      </c>
      <c r="AL378" s="48">
        <f t="shared" ca="1" si="765"/>
        <v>0</v>
      </c>
      <c r="AM378" s="48">
        <f t="shared" ca="1" si="765"/>
        <v>0</v>
      </c>
      <c r="AN378" s="48">
        <f t="shared" ca="1" si="765"/>
        <v>0</v>
      </c>
      <c r="AO378" s="48">
        <f t="shared" ca="1" si="765"/>
        <v>0</v>
      </c>
      <c r="AP378" s="48">
        <f t="shared" ca="1" si="765"/>
        <v>0</v>
      </c>
      <c r="AQ378" s="48">
        <f t="shared" ca="1" si="765"/>
        <v>0</v>
      </c>
      <c r="AR378" s="48">
        <f t="shared" ca="1" si="765"/>
        <v>0</v>
      </c>
      <c r="AS378" s="48">
        <f t="shared" ca="1" si="765"/>
        <v>0</v>
      </c>
      <c r="AT378" s="48">
        <f t="shared" ca="1" si="765"/>
        <v>0</v>
      </c>
      <c r="AU378" s="48">
        <f t="shared" ca="1" si="765"/>
        <v>0</v>
      </c>
      <c r="AV378" s="48">
        <f t="shared" ca="1" si="765"/>
        <v>0</v>
      </c>
      <c r="AW378" s="48">
        <f t="shared" ca="1" si="765"/>
        <v>0</v>
      </c>
      <c r="AX378" s="48">
        <f t="shared" ca="1" si="765"/>
        <v>0</v>
      </c>
      <c r="AY378" s="48">
        <f t="shared" ca="1" si="765"/>
        <v>0</v>
      </c>
      <c r="AZ378" s="48">
        <f t="shared" ca="1" si="765"/>
        <v>0</v>
      </c>
      <c r="BA378" s="48">
        <f t="shared" ca="1" si="765"/>
        <v>0</v>
      </c>
      <c r="BB378" s="48">
        <f t="shared" ca="1" si="765"/>
        <v>0</v>
      </c>
      <c r="BC378" s="48">
        <f t="shared" ca="1" si="765"/>
        <v>0</v>
      </c>
      <c r="BD378" s="48">
        <f t="shared" ca="1" si="765"/>
        <v>0</v>
      </c>
    </row>
    <row r="379" spans="1:56" x14ac:dyDescent="0.25">
      <c r="A379">
        <v>377</v>
      </c>
      <c r="B379" s="69">
        <f t="shared" ca="1" si="655"/>
        <v>6</v>
      </c>
      <c r="C379" s="70">
        <f t="shared" ca="1" si="652"/>
        <v>42847</v>
      </c>
      <c r="D3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9" s="48">
        <f t="shared" ref="E379:AJ379" ca="1" si="766">MAX(0,D379-(IF(SamplesOrEstimateFlag = "Data", INDEX(Samples,RANDBETWEEN(1, TotalCount), 0), RANDBETWEEN(ThroughputLowEstimate,ThroughputHighEstimate))))</f>
        <v>9</v>
      </c>
      <c r="F379" s="48">
        <f t="shared" ca="1" si="766"/>
        <v>6</v>
      </c>
      <c r="G379" s="48">
        <f t="shared" ca="1" si="766"/>
        <v>4</v>
      </c>
      <c r="H379" s="48">
        <f t="shared" ca="1" si="766"/>
        <v>4</v>
      </c>
      <c r="I379" s="48">
        <f t="shared" ca="1" si="766"/>
        <v>2</v>
      </c>
      <c r="J379" s="48">
        <f t="shared" ca="1" si="766"/>
        <v>0</v>
      </c>
      <c r="K379" s="48">
        <f t="shared" ca="1" si="766"/>
        <v>0</v>
      </c>
      <c r="L379" s="48">
        <f t="shared" ca="1" si="766"/>
        <v>0</v>
      </c>
      <c r="M379" s="48">
        <f t="shared" ca="1" si="766"/>
        <v>0</v>
      </c>
      <c r="N379" s="48">
        <f t="shared" ca="1" si="766"/>
        <v>0</v>
      </c>
      <c r="O379" s="48">
        <f t="shared" ca="1" si="766"/>
        <v>0</v>
      </c>
      <c r="P379" s="48">
        <f t="shared" ca="1" si="766"/>
        <v>0</v>
      </c>
      <c r="Q379" s="48">
        <f t="shared" ca="1" si="766"/>
        <v>0</v>
      </c>
      <c r="R379" s="48">
        <f t="shared" ca="1" si="766"/>
        <v>0</v>
      </c>
      <c r="S379" s="48">
        <f t="shared" ca="1" si="766"/>
        <v>0</v>
      </c>
      <c r="T379" s="48">
        <f t="shared" ca="1" si="766"/>
        <v>0</v>
      </c>
      <c r="U379" s="48">
        <f t="shared" ca="1" si="766"/>
        <v>0</v>
      </c>
      <c r="V379" s="48">
        <f t="shared" ca="1" si="766"/>
        <v>0</v>
      </c>
      <c r="W379" s="48">
        <f t="shared" ca="1" si="766"/>
        <v>0</v>
      </c>
      <c r="X379" s="48">
        <f t="shared" ca="1" si="766"/>
        <v>0</v>
      </c>
      <c r="Y379" s="48">
        <f t="shared" ca="1" si="766"/>
        <v>0</v>
      </c>
      <c r="Z379" s="48">
        <f t="shared" ca="1" si="766"/>
        <v>0</v>
      </c>
      <c r="AA379" s="48">
        <f t="shared" ca="1" si="766"/>
        <v>0</v>
      </c>
      <c r="AB379" s="48">
        <f t="shared" ca="1" si="766"/>
        <v>0</v>
      </c>
      <c r="AC379" s="48">
        <f t="shared" ca="1" si="766"/>
        <v>0</v>
      </c>
      <c r="AD379" s="48">
        <f t="shared" ca="1" si="766"/>
        <v>0</v>
      </c>
      <c r="AE379" s="48">
        <f t="shared" ca="1" si="766"/>
        <v>0</v>
      </c>
      <c r="AF379" s="48">
        <f t="shared" ca="1" si="766"/>
        <v>0</v>
      </c>
      <c r="AG379" s="48">
        <f t="shared" ca="1" si="766"/>
        <v>0</v>
      </c>
      <c r="AH379" s="48">
        <f t="shared" ca="1" si="766"/>
        <v>0</v>
      </c>
      <c r="AI379" s="48">
        <f t="shared" ca="1" si="766"/>
        <v>0</v>
      </c>
      <c r="AJ379" s="48">
        <f t="shared" ca="1" si="766"/>
        <v>0</v>
      </c>
      <c r="AK379" s="48">
        <f t="shared" ref="AK379:BD379" ca="1" si="767">MAX(0,AJ379-(IF(SamplesOrEstimateFlag = "Data", INDEX(Samples,RANDBETWEEN(1, TotalCount), 0), RANDBETWEEN(ThroughputLowEstimate,ThroughputHighEstimate))))</f>
        <v>0</v>
      </c>
      <c r="AL379" s="48">
        <f t="shared" ca="1" si="767"/>
        <v>0</v>
      </c>
      <c r="AM379" s="48">
        <f t="shared" ca="1" si="767"/>
        <v>0</v>
      </c>
      <c r="AN379" s="48">
        <f t="shared" ca="1" si="767"/>
        <v>0</v>
      </c>
      <c r="AO379" s="48">
        <f t="shared" ca="1" si="767"/>
        <v>0</v>
      </c>
      <c r="AP379" s="48">
        <f t="shared" ca="1" si="767"/>
        <v>0</v>
      </c>
      <c r="AQ379" s="48">
        <f t="shared" ca="1" si="767"/>
        <v>0</v>
      </c>
      <c r="AR379" s="48">
        <f t="shared" ca="1" si="767"/>
        <v>0</v>
      </c>
      <c r="AS379" s="48">
        <f t="shared" ca="1" si="767"/>
        <v>0</v>
      </c>
      <c r="AT379" s="48">
        <f t="shared" ca="1" si="767"/>
        <v>0</v>
      </c>
      <c r="AU379" s="48">
        <f t="shared" ca="1" si="767"/>
        <v>0</v>
      </c>
      <c r="AV379" s="48">
        <f t="shared" ca="1" si="767"/>
        <v>0</v>
      </c>
      <c r="AW379" s="48">
        <f t="shared" ca="1" si="767"/>
        <v>0</v>
      </c>
      <c r="AX379" s="48">
        <f t="shared" ca="1" si="767"/>
        <v>0</v>
      </c>
      <c r="AY379" s="48">
        <f t="shared" ca="1" si="767"/>
        <v>0</v>
      </c>
      <c r="AZ379" s="48">
        <f t="shared" ca="1" si="767"/>
        <v>0</v>
      </c>
      <c r="BA379" s="48">
        <f t="shared" ca="1" si="767"/>
        <v>0</v>
      </c>
      <c r="BB379" s="48">
        <f t="shared" ca="1" si="767"/>
        <v>0</v>
      </c>
      <c r="BC379" s="48">
        <f t="shared" ca="1" si="767"/>
        <v>0</v>
      </c>
      <c r="BD379" s="48">
        <f t="shared" ca="1" si="767"/>
        <v>0</v>
      </c>
    </row>
    <row r="380" spans="1:56" x14ac:dyDescent="0.25">
      <c r="A380">
        <v>378</v>
      </c>
      <c r="B380" s="69">
        <f t="shared" ca="1" si="655"/>
        <v>7</v>
      </c>
      <c r="C380" s="70">
        <f t="shared" ca="1" si="652"/>
        <v>42854</v>
      </c>
      <c r="D3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80" s="48">
        <f t="shared" ref="E380:AJ380" ca="1" si="768">MAX(0,D380-(IF(SamplesOrEstimateFlag = "Data", INDEX(Samples,RANDBETWEEN(1, TotalCount), 0), RANDBETWEEN(ThroughputLowEstimate,ThroughputHighEstimate))))</f>
        <v>12</v>
      </c>
      <c r="F380" s="48">
        <f t="shared" ca="1" si="768"/>
        <v>9</v>
      </c>
      <c r="G380" s="48">
        <f t="shared" ca="1" si="768"/>
        <v>7</v>
      </c>
      <c r="H380" s="48">
        <f t="shared" ca="1" si="768"/>
        <v>5</v>
      </c>
      <c r="I380" s="48">
        <f t="shared" ca="1" si="768"/>
        <v>2</v>
      </c>
      <c r="J380" s="48">
        <f t="shared" ca="1" si="768"/>
        <v>2</v>
      </c>
      <c r="K380" s="48">
        <f t="shared" ca="1" si="768"/>
        <v>0</v>
      </c>
      <c r="L380" s="48">
        <f t="shared" ca="1" si="768"/>
        <v>0</v>
      </c>
      <c r="M380" s="48">
        <f t="shared" ca="1" si="768"/>
        <v>0</v>
      </c>
      <c r="N380" s="48">
        <f t="shared" ca="1" si="768"/>
        <v>0</v>
      </c>
      <c r="O380" s="48">
        <f t="shared" ca="1" si="768"/>
        <v>0</v>
      </c>
      <c r="P380" s="48">
        <f t="shared" ca="1" si="768"/>
        <v>0</v>
      </c>
      <c r="Q380" s="48">
        <f t="shared" ca="1" si="768"/>
        <v>0</v>
      </c>
      <c r="R380" s="48">
        <f t="shared" ca="1" si="768"/>
        <v>0</v>
      </c>
      <c r="S380" s="48">
        <f t="shared" ca="1" si="768"/>
        <v>0</v>
      </c>
      <c r="T380" s="48">
        <f t="shared" ca="1" si="768"/>
        <v>0</v>
      </c>
      <c r="U380" s="48">
        <f t="shared" ca="1" si="768"/>
        <v>0</v>
      </c>
      <c r="V380" s="48">
        <f t="shared" ca="1" si="768"/>
        <v>0</v>
      </c>
      <c r="W380" s="48">
        <f t="shared" ca="1" si="768"/>
        <v>0</v>
      </c>
      <c r="X380" s="48">
        <f t="shared" ca="1" si="768"/>
        <v>0</v>
      </c>
      <c r="Y380" s="48">
        <f t="shared" ca="1" si="768"/>
        <v>0</v>
      </c>
      <c r="Z380" s="48">
        <f t="shared" ca="1" si="768"/>
        <v>0</v>
      </c>
      <c r="AA380" s="48">
        <f t="shared" ca="1" si="768"/>
        <v>0</v>
      </c>
      <c r="AB380" s="48">
        <f t="shared" ca="1" si="768"/>
        <v>0</v>
      </c>
      <c r="AC380" s="48">
        <f t="shared" ca="1" si="768"/>
        <v>0</v>
      </c>
      <c r="AD380" s="48">
        <f t="shared" ca="1" si="768"/>
        <v>0</v>
      </c>
      <c r="AE380" s="48">
        <f t="shared" ca="1" si="768"/>
        <v>0</v>
      </c>
      <c r="AF380" s="48">
        <f t="shared" ca="1" si="768"/>
        <v>0</v>
      </c>
      <c r="AG380" s="48">
        <f t="shared" ca="1" si="768"/>
        <v>0</v>
      </c>
      <c r="AH380" s="48">
        <f t="shared" ca="1" si="768"/>
        <v>0</v>
      </c>
      <c r="AI380" s="48">
        <f t="shared" ca="1" si="768"/>
        <v>0</v>
      </c>
      <c r="AJ380" s="48">
        <f t="shared" ca="1" si="768"/>
        <v>0</v>
      </c>
      <c r="AK380" s="48">
        <f t="shared" ref="AK380:BD380" ca="1" si="769">MAX(0,AJ380-(IF(SamplesOrEstimateFlag = "Data", INDEX(Samples,RANDBETWEEN(1, TotalCount), 0), RANDBETWEEN(ThroughputLowEstimate,ThroughputHighEstimate))))</f>
        <v>0</v>
      </c>
      <c r="AL380" s="48">
        <f t="shared" ca="1" si="769"/>
        <v>0</v>
      </c>
      <c r="AM380" s="48">
        <f t="shared" ca="1" si="769"/>
        <v>0</v>
      </c>
      <c r="AN380" s="48">
        <f t="shared" ca="1" si="769"/>
        <v>0</v>
      </c>
      <c r="AO380" s="48">
        <f t="shared" ca="1" si="769"/>
        <v>0</v>
      </c>
      <c r="AP380" s="48">
        <f t="shared" ca="1" si="769"/>
        <v>0</v>
      </c>
      <c r="AQ380" s="48">
        <f t="shared" ca="1" si="769"/>
        <v>0</v>
      </c>
      <c r="AR380" s="48">
        <f t="shared" ca="1" si="769"/>
        <v>0</v>
      </c>
      <c r="AS380" s="48">
        <f t="shared" ca="1" si="769"/>
        <v>0</v>
      </c>
      <c r="AT380" s="48">
        <f t="shared" ca="1" si="769"/>
        <v>0</v>
      </c>
      <c r="AU380" s="48">
        <f t="shared" ca="1" si="769"/>
        <v>0</v>
      </c>
      <c r="AV380" s="48">
        <f t="shared" ca="1" si="769"/>
        <v>0</v>
      </c>
      <c r="AW380" s="48">
        <f t="shared" ca="1" si="769"/>
        <v>0</v>
      </c>
      <c r="AX380" s="48">
        <f t="shared" ca="1" si="769"/>
        <v>0</v>
      </c>
      <c r="AY380" s="48">
        <f t="shared" ca="1" si="769"/>
        <v>0</v>
      </c>
      <c r="AZ380" s="48">
        <f t="shared" ca="1" si="769"/>
        <v>0</v>
      </c>
      <c r="BA380" s="48">
        <f t="shared" ca="1" si="769"/>
        <v>0</v>
      </c>
      <c r="BB380" s="48">
        <f t="shared" ca="1" si="769"/>
        <v>0</v>
      </c>
      <c r="BC380" s="48">
        <f t="shared" ca="1" si="769"/>
        <v>0</v>
      </c>
      <c r="BD380" s="48">
        <f t="shared" ca="1" si="769"/>
        <v>0</v>
      </c>
    </row>
    <row r="381" spans="1:56" x14ac:dyDescent="0.25">
      <c r="A381">
        <v>379</v>
      </c>
      <c r="B381" s="69">
        <f t="shared" ca="1" si="655"/>
        <v>5</v>
      </c>
      <c r="C381" s="70">
        <f t="shared" ca="1" si="652"/>
        <v>42840</v>
      </c>
      <c r="D3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81" s="48">
        <f t="shared" ref="E381:AJ381" ca="1" si="770">MAX(0,D381-(IF(SamplesOrEstimateFlag = "Data", INDEX(Samples,RANDBETWEEN(1, TotalCount), 0), RANDBETWEEN(ThroughputLowEstimate,ThroughputHighEstimate))))</f>
        <v>8</v>
      </c>
      <c r="F381" s="48">
        <f t="shared" ca="1" si="770"/>
        <v>6</v>
      </c>
      <c r="G381" s="48">
        <f t="shared" ca="1" si="770"/>
        <v>3</v>
      </c>
      <c r="H381" s="48">
        <f t="shared" ca="1" si="770"/>
        <v>1</v>
      </c>
      <c r="I381" s="48">
        <f t="shared" ca="1" si="770"/>
        <v>0</v>
      </c>
      <c r="J381" s="48">
        <f t="shared" ca="1" si="770"/>
        <v>0</v>
      </c>
      <c r="K381" s="48">
        <f t="shared" ca="1" si="770"/>
        <v>0</v>
      </c>
      <c r="L381" s="48">
        <f t="shared" ca="1" si="770"/>
        <v>0</v>
      </c>
      <c r="M381" s="48">
        <f t="shared" ca="1" si="770"/>
        <v>0</v>
      </c>
      <c r="N381" s="48">
        <f t="shared" ca="1" si="770"/>
        <v>0</v>
      </c>
      <c r="O381" s="48">
        <f t="shared" ca="1" si="770"/>
        <v>0</v>
      </c>
      <c r="P381" s="48">
        <f t="shared" ca="1" si="770"/>
        <v>0</v>
      </c>
      <c r="Q381" s="48">
        <f t="shared" ca="1" si="770"/>
        <v>0</v>
      </c>
      <c r="R381" s="48">
        <f t="shared" ca="1" si="770"/>
        <v>0</v>
      </c>
      <c r="S381" s="48">
        <f t="shared" ca="1" si="770"/>
        <v>0</v>
      </c>
      <c r="T381" s="48">
        <f t="shared" ca="1" si="770"/>
        <v>0</v>
      </c>
      <c r="U381" s="48">
        <f t="shared" ca="1" si="770"/>
        <v>0</v>
      </c>
      <c r="V381" s="48">
        <f t="shared" ca="1" si="770"/>
        <v>0</v>
      </c>
      <c r="W381" s="48">
        <f t="shared" ca="1" si="770"/>
        <v>0</v>
      </c>
      <c r="X381" s="48">
        <f t="shared" ca="1" si="770"/>
        <v>0</v>
      </c>
      <c r="Y381" s="48">
        <f t="shared" ca="1" si="770"/>
        <v>0</v>
      </c>
      <c r="Z381" s="48">
        <f t="shared" ca="1" si="770"/>
        <v>0</v>
      </c>
      <c r="AA381" s="48">
        <f t="shared" ca="1" si="770"/>
        <v>0</v>
      </c>
      <c r="AB381" s="48">
        <f t="shared" ca="1" si="770"/>
        <v>0</v>
      </c>
      <c r="AC381" s="48">
        <f t="shared" ca="1" si="770"/>
        <v>0</v>
      </c>
      <c r="AD381" s="48">
        <f t="shared" ca="1" si="770"/>
        <v>0</v>
      </c>
      <c r="AE381" s="48">
        <f t="shared" ca="1" si="770"/>
        <v>0</v>
      </c>
      <c r="AF381" s="48">
        <f t="shared" ca="1" si="770"/>
        <v>0</v>
      </c>
      <c r="AG381" s="48">
        <f t="shared" ca="1" si="770"/>
        <v>0</v>
      </c>
      <c r="AH381" s="48">
        <f t="shared" ca="1" si="770"/>
        <v>0</v>
      </c>
      <c r="AI381" s="48">
        <f t="shared" ca="1" si="770"/>
        <v>0</v>
      </c>
      <c r="AJ381" s="48">
        <f t="shared" ca="1" si="770"/>
        <v>0</v>
      </c>
      <c r="AK381" s="48">
        <f t="shared" ref="AK381:BD381" ca="1" si="771">MAX(0,AJ381-(IF(SamplesOrEstimateFlag = "Data", INDEX(Samples,RANDBETWEEN(1, TotalCount), 0), RANDBETWEEN(ThroughputLowEstimate,ThroughputHighEstimate))))</f>
        <v>0</v>
      </c>
      <c r="AL381" s="48">
        <f t="shared" ca="1" si="771"/>
        <v>0</v>
      </c>
      <c r="AM381" s="48">
        <f t="shared" ca="1" si="771"/>
        <v>0</v>
      </c>
      <c r="AN381" s="48">
        <f t="shared" ca="1" si="771"/>
        <v>0</v>
      </c>
      <c r="AO381" s="48">
        <f t="shared" ca="1" si="771"/>
        <v>0</v>
      </c>
      <c r="AP381" s="48">
        <f t="shared" ca="1" si="771"/>
        <v>0</v>
      </c>
      <c r="AQ381" s="48">
        <f t="shared" ca="1" si="771"/>
        <v>0</v>
      </c>
      <c r="AR381" s="48">
        <f t="shared" ca="1" si="771"/>
        <v>0</v>
      </c>
      <c r="AS381" s="48">
        <f t="shared" ca="1" si="771"/>
        <v>0</v>
      </c>
      <c r="AT381" s="48">
        <f t="shared" ca="1" si="771"/>
        <v>0</v>
      </c>
      <c r="AU381" s="48">
        <f t="shared" ca="1" si="771"/>
        <v>0</v>
      </c>
      <c r="AV381" s="48">
        <f t="shared" ca="1" si="771"/>
        <v>0</v>
      </c>
      <c r="AW381" s="48">
        <f t="shared" ca="1" si="771"/>
        <v>0</v>
      </c>
      <c r="AX381" s="48">
        <f t="shared" ca="1" si="771"/>
        <v>0</v>
      </c>
      <c r="AY381" s="48">
        <f t="shared" ca="1" si="771"/>
        <v>0</v>
      </c>
      <c r="AZ381" s="48">
        <f t="shared" ca="1" si="771"/>
        <v>0</v>
      </c>
      <c r="BA381" s="48">
        <f t="shared" ca="1" si="771"/>
        <v>0</v>
      </c>
      <c r="BB381" s="48">
        <f t="shared" ca="1" si="771"/>
        <v>0</v>
      </c>
      <c r="BC381" s="48">
        <f t="shared" ca="1" si="771"/>
        <v>0</v>
      </c>
      <c r="BD381" s="48">
        <f t="shared" ca="1" si="771"/>
        <v>0</v>
      </c>
    </row>
    <row r="382" spans="1:56" x14ac:dyDescent="0.25">
      <c r="A382">
        <v>380</v>
      </c>
      <c r="B382" s="69">
        <f t="shared" ca="1" si="655"/>
        <v>5</v>
      </c>
      <c r="C382" s="70">
        <f t="shared" ca="1" si="652"/>
        <v>42840</v>
      </c>
      <c r="D3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82" s="48">
        <f t="shared" ref="E382:AJ382" ca="1" si="772">MAX(0,D382-(IF(SamplesOrEstimateFlag = "Data", INDEX(Samples,RANDBETWEEN(1, TotalCount), 0), RANDBETWEEN(ThroughputLowEstimate,ThroughputHighEstimate))))</f>
        <v>11</v>
      </c>
      <c r="F382" s="48">
        <f t="shared" ca="1" si="772"/>
        <v>8</v>
      </c>
      <c r="G382" s="48">
        <f t="shared" ca="1" si="772"/>
        <v>5</v>
      </c>
      <c r="H382" s="48">
        <f t="shared" ca="1" si="772"/>
        <v>3</v>
      </c>
      <c r="I382" s="48">
        <f t="shared" ca="1" si="772"/>
        <v>0</v>
      </c>
      <c r="J382" s="48">
        <f t="shared" ca="1" si="772"/>
        <v>0</v>
      </c>
      <c r="K382" s="48">
        <f t="shared" ca="1" si="772"/>
        <v>0</v>
      </c>
      <c r="L382" s="48">
        <f t="shared" ca="1" si="772"/>
        <v>0</v>
      </c>
      <c r="M382" s="48">
        <f t="shared" ca="1" si="772"/>
        <v>0</v>
      </c>
      <c r="N382" s="48">
        <f t="shared" ca="1" si="772"/>
        <v>0</v>
      </c>
      <c r="O382" s="48">
        <f t="shared" ca="1" si="772"/>
        <v>0</v>
      </c>
      <c r="P382" s="48">
        <f t="shared" ca="1" si="772"/>
        <v>0</v>
      </c>
      <c r="Q382" s="48">
        <f t="shared" ca="1" si="772"/>
        <v>0</v>
      </c>
      <c r="R382" s="48">
        <f t="shared" ca="1" si="772"/>
        <v>0</v>
      </c>
      <c r="S382" s="48">
        <f t="shared" ca="1" si="772"/>
        <v>0</v>
      </c>
      <c r="T382" s="48">
        <f t="shared" ca="1" si="772"/>
        <v>0</v>
      </c>
      <c r="U382" s="48">
        <f t="shared" ca="1" si="772"/>
        <v>0</v>
      </c>
      <c r="V382" s="48">
        <f t="shared" ca="1" si="772"/>
        <v>0</v>
      </c>
      <c r="W382" s="48">
        <f t="shared" ca="1" si="772"/>
        <v>0</v>
      </c>
      <c r="X382" s="48">
        <f t="shared" ca="1" si="772"/>
        <v>0</v>
      </c>
      <c r="Y382" s="48">
        <f t="shared" ca="1" si="772"/>
        <v>0</v>
      </c>
      <c r="Z382" s="48">
        <f t="shared" ca="1" si="772"/>
        <v>0</v>
      </c>
      <c r="AA382" s="48">
        <f t="shared" ca="1" si="772"/>
        <v>0</v>
      </c>
      <c r="AB382" s="48">
        <f t="shared" ca="1" si="772"/>
        <v>0</v>
      </c>
      <c r="AC382" s="48">
        <f t="shared" ca="1" si="772"/>
        <v>0</v>
      </c>
      <c r="AD382" s="48">
        <f t="shared" ca="1" si="772"/>
        <v>0</v>
      </c>
      <c r="AE382" s="48">
        <f t="shared" ca="1" si="772"/>
        <v>0</v>
      </c>
      <c r="AF382" s="48">
        <f t="shared" ca="1" si="772"/>
        <v>0</v>
      </c>
      <c r="AG382" s="48">
        <f t="shared" ca="1" si="772"/>
        <v>0</v>
      </c>
      <c r="AH382" s="48">
        <f t="shared" ca="1" si="772"/>
        <v>0</v>
      </c>
      <c r="AI382" s="48">
        <f t="shared" ca="1" si="772"/>
        <v>0</v>
      </c>
      <c r="AJ382" s="48">
        <f t="shared" ca="1" si="772"/>
        <v>0</v>
      </c>
      <c r="AK382" s="48">
        <f t="shared" ref="AK382:BD382" ca="1" si="773">MAX(0,AJ382-(IF(SamplesOrEstimateFlag = "Data", INDEX(Samples,RANDBETWEEN(1, TotalCount), 0), RANDBETWEEN(ThroughputLowEstimate,ThroughputHighEstimate))))</f>
        <v>0</v>
      </c>
      <c r="AL382" s="48">
        <f t="shared" ca="1" si="773"/>
        <v>0</v>
      </c>
      <c r="AM382" s="48">
        <f t="shared" ca="1" si="773"/>
        <v>0</v>
      </c>
      <c r="AN382" s="48">
        <f t="shared" ca="1" si="773"/>
        <v>0</v>
      </c>
      <c r="AO382" s="48">
        <f t="shared" ca="1" si="773"/>
        <v>0</v>
      </c>
      <c r="AP382" s="48">
        <f t="shared" ca="1" si="773"/>
        <v>0</v>
      </c>
      <c r="AQ382" s="48">
        <f t="shared" ca="1" si="773"/>
        <v>0</v>
      </c>
      <c r="AR382" s="48">
        <f t="shared" ca="1" si="773"/>
        <v>0</v>
      </c>
      <c r="AS382" s="48">
        <f t="shared" ca="1" si="773"/>
        <v>0</v>
      </c>
      <c r="AT382" s="48">
        <f t="shared" ca="1" si="773"/>
        <v>0</v>
      </c>
      <c r="AU382" s="48">
        <f t="shared" ca="1" si="773"/>
        <v>0</v>
      </c>
      <c r="AV382" s="48">
        <f t="shared" ca="1" si="773"/>
        <v>0</v>
      </c>
      <c r="AW382" s="48">
        <f t="shared" ca="1" si="773"/>
        <v>0</v>
      </c>
      <c r="AX382" s="48">
        <f t="shared" ca="1" si="773"/>
        <v>0</v>
      </c>
      <c r="AY382" s="48">
        <f t="shared" ca="1" si="773"/>
        <v>0</v>
      </c>
      <c r="AZ382" s="48">
        <f t="shared" ca="1" si="773"/>
        <v>0</v>
      </c>
      <c r="BA382" s="48">
        <f t="shared" ca="1" si="773"/>
        <v>0</v>
      </c>
      <c r="BB382" s="48">
        <f t="shared" ca="1" si="773"/>
        <v>0</v>
      </c>
      <c r="BC382" s="48">
        <f t="shared" ca="1" si="773"/>
        <v>0</v>
      </c>
      <c r="BD382" s="48">
        <f t="shared" ca="1" si="773"/>
        <v>0</v>
      </c>
    </row>
    <row r="383" spans="1:56" x14ac:dyDescent="0.25">
      <c r="A383">
        <v>381</v>
      </c>
      <c r="B383" s="69">
        <f t="shared" ca="1" si="655"/>
        <v>4</v>
      </c>
      <c r="C383" s="70">
        <f t="shared" ca="1" si="652"/>
        <v>42833</v>
      </c>
      <c r="D3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83" s="48">
        <f t="shared" ref="E383:AJ383" ca="1" si="774">MAX(0,D383-(IF(SamplesOrEstimateFlag = "Data", INDEX(Samples,RANDBETWEEN(1, TotalCount), 0), RANDBETWEEN(ThroughputLowEstimate,ThroughputHighEstimate))))</f>
        <v>6</v>
      </c>
      <c r="F383" s="48">
        <f t="shared" ca="1" si="774"/>
        <v>4</v>
      </c>
      <c r="G383" s="48">
        <f t="shared" ca="1" si="774"/>
        <v>1</v>
      </c>
      <c r="H383" s="48">
        <f t="shared" ca="1" si="774"/>
        <v>0</v>
      </c>
      <c r="I383" s="48">
        <f t="shared" ca="1" si="774"/>
        <v>0</v>
      </c>
      <c r="J383" s="48">
        <f t="shared" ca="1" si="774"/>
        <v>0</v>
      </c>
      <c r="K383" s="48">
        <f t="shared" ca="1" si="774"/>
        <v>0</v>
      </c>
      <c r="L383" s="48">
        <f t="shared" ca="1" si="774"/>
        <v>0</v>
      </c>
      <c r="M383" s="48">
        <f t="shared" ca="1" si="774"/>
        <v>0</v>
      </c>
      <c r="N383" s="48">
        <f t="shared" ca="1" si="774"/>
        <v>0</v>
      </c>
      <c r="O383" s="48">
        <f t="shared" ca="1" si="774"/>
        <v>0</v>
      </c>
      <c r="P383" s="48">
        <f t="shared" ca="1" si="774"/>
        <v>0</v>
      </c>
      <c r="Q383" s="48">
        <f t="shared" ca="1" si="774"/>
        <v>0</v>
      </c>
      <c r="R383" s="48">
        <f t="shared" ca="1" si="774"/>
        <v>0</v>
      </c>
      <c r="S383" s="48">
        <f t="shared" ca="1" si="774"/>
        <v>0</v>
      </c>
      <c r="T383" s="48">
        <f t="shared" ca="1" si="774"/>
        <v>0</v>
      </c>
      <c r="U383" s="48">
        <f t="shared" ca="1" si="774"/>
        <v>0</v>
      </c>
      <c r="V383" s="48">
        <f t="shared" ca="1" si="774"/>
        <v>0</v>
      </c>
      <c r="W383" s="48">
        <f t="shared" ca="1" si="774"/>
        <v>0</v>
      </c>
      <c r="X383" s="48">
        <f t="shared" ca="1" si="774"/>
        <v>0</v>
      </c>
      <c r="Y383" s="48">
        <f t="shared" ca="1" si="774"/>
        <v>0</v>
      </c>
      <c r="Z383" s="48">
        <f t="shared" ca="1" si="774"/>
        <v>0</v>
      </c>
      <c r="AA383" s="48">
        <f t="shared" ca="1" si="774"/>
        <v>0</v>
      </c>
      <c r="AB383" s="48">
        <f t="shared" ca="1" si="774"/>
        <v>0</v>
      </c>
      <c r="AC383" s="48">
        <f t="shared" ca="1" si="774"/>
        <v>0</v>
      </c>
      <c r="AD383" s="48">
        <f t="shared" ca="1" si="774"/>
        <v>0</v>
      </c>
      <c r="AE383" s="48">
        <f t="shared" ca="1" si="774"/>
        <v>0</v>
      </c>
      <c r="AF383" s="48">
        <f t="shared" ca="1" si="774"/>
        <v>0</v>
      </c>
      <c r="AG383" s="48">
        <f t="shared" ca="1" si="774"/>
        <v>0</v>
      </c>
      <c r="AH383" s="48">
        <f t="shared" ca="1" si="774"/>
        <v>0</v>
      </c>
      <c r="AI383" s="48">
        <f t="shared" ca="1" si="774"/>
        <v>0</v>
      </c>
      <c r="AJ383" s="48">
        <f t="shared" ca="1" si="774"/>
        <v>0</v>
      </c>
      <c r="AK383" s="48">
        <f t="shared" ref="AK383:BD383" ca="1" si="775">MAX(0,AJ383-(IF(SamplesOrEstimateFlag = "Data", INDEX(Samples,RANDBETWEEN(1, TotalCount), 0), RANDBETWEEN(ThroughputLowEstimate,ThroughputHighEstimate))))</f>
        <v>0</v>
      </c>
      <c r="AL383" s="48">
        <f t="shared" ca="1" si="775"/>
        <v>0</v>
      </c>
      <c r="AM383" s="48">
        <f t="shared" ca="1" si="775"/>
        <v>0</v>
      </c>
      <c r="AN383" s="48">
        <f t="shared" ca="1" si="775"/>
        <v>0</v>
      </c>
      <c r="AO383" s="48">
        <f t="shared" ca="1" si="775"/>
        <v>0</v>
      </c>
      <c r="AP383" s="48">
        <f t="shared" ca="1" si="775"/>
        <v>0</v>
      </c>
      <c r="AQ383" s="48">
        <f t="shared" ca="1" si="775"/>
        <v>0</v>
      </c>
      <c r="AR383" s="48">
        <f t="shared" ca="1" si="775"/>
        <v>0</v>
      </c>
      <c r="AS383" s="48">
        <f t="shared" ca="1" si="775"/>
        <v>0</v>
      </c>
      <c r="AT383" s="48">
        <f t="shared" ca="1" si="775"/>
        <v>0</v>
      </c>
      <c r="AU383" s="48">
        <f t="shared" ca="1" si="775"/>
        <v>0</v>
      </c>
      <c r="AV383" s="48">
        <f t="shared" ca="1" si="775"/>
        <v>0</v>
      </c>
      <c r="AW383" s="48">
        <f t="shared" ca="1" si="775"/>
        <v>0</v>
      </c>
      <c r="AX383" s="48">
        <f t="shared" ca="1" si="775"/>
        <v>0</v>
      </c>
      <c r="AY383" s="48">
        <f t="shared" ca="1" si="775"/>
        <v>0</v>
      </c>
      <c r="AZ383" s="48">
        <f t="shared" ca="1" si="775"/>
        <v>0</v>
      </c>
      <c r="BA383" s="48">
        <f t="shared" ca="1" si="775"/>
        <v>0</v>
      </c>
      <c r="BB383" s="48">
        <f t="shared" ca="1" si="775"/>
        <v>0</v>
      </c>
      <c r="BC383" s="48">
        <f t="shared" ca="1" si="775"/>
        <v>0</v>
      </c>
      <c r="BD383" s="48">
        <f t="shared" ca="1" si="775"/>
        <v>0</v>
      </c>
    </row>
    <row r="384" spans="1:56" x14ac:dyDescent="0.25">
      <c r="A384">
        <v>382</v>
      </c>
      <c r="B384" s="69">
        <f t="shared" ca="1" si="655"/>
        <v>7</v>
      </c>
      <c r="C384" s="70">
        <f t="shared" ca="1" si="652"/>
        <v>42854</v>
      </c>
      <c r="D3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84" s="48">
        <f t="shared" ref="E384:AJ384" ca="1" si="776">MAX(0,D384-(IF(SamplesOrEstimateFlag = "Data", INDEX(Samples,RANDBETWEEN(1, TotalCount), 0), RANDBETWEEN(ThroughputLowEstimate,ThroughputHighEstimate))))</f>
        <v>13</v>
      </c>
      <c r="F384" s="48">
        <f t="shared" ca="1" si="776"/>
        <v>13</v>
      </c>
      <c r="G384" s="48">
        <f t="shared" ca="1" si="776"/>
        <v>11</v>
      </c>
      <c r="H384" s="48">
        <f t="shared" ca="1" si="776"/>
        <v>8</v>
      </c>
      <c r="I384" s="48">
        <f t="shared" ca="1" si="776"/>
        <v>5</v>
      </c>
      <c r="J384" s="48">
        <f t="shared" ca="1" si="776"/>
        <v>2</v>
      </c>
      <c r="K384" s="48">
        <f t="shared" ca="1" si="776"/>
        <v>0</v>
      </c>
      <c r="L384" s="48">
        <f t="shared" ca="1" si="776"/>
        <v>0</v>
      </c>
      <c r="M384" s="48">
        <f t="shared" ca="1" si="776"/>
        <v>0</v>
      </c>
      <c r="N384" s="48">
        <f t="shared" ca="1" si="776"/>
        <v>0</v>
      </c>
      <c r="O384" s="48">
        <f t="shared" ca="1" si="776"/>
        <v>0</v>
      </c>
      <c r="P384" s="48">
        <f t="shared" ca="1" si="776"/>
        <v>0</v>
      </c>
      <c r="Q384" s="48">
        <f t="shared" ca="1" si="776"/>
        <v>0</v>
      </c>
      <c r="R384" s="48">
        <f t="shared" ca="1" si="776"/>
        <v>0</v>
      </c>
      <c r="S384" s="48">
        <f t="shared" ca="1" si="776"/>
        <v>0</v>
      </c>
      <c r="T384" s="48">
        <f t="shared" ca="1" si="776"/>
        <v>0</v>
      </c>
      <c r="U384" s="48">
        <f t="shared" ca="1" si="776"/>
        <v>0</v>
      </c>
      <c r="V384" s="48">
        <f t="shared" ca="1" si="776"/>
        <v>0</v>
      </c>
      <c r="W384" s="48">
        <f t="shared" ca="1" si="776"/>
        <v>0</v>
      </c>
      <c r="X384" s="48">
        <f t="shared" ca="1" si="776"/>
        <v>0</v>
      </c>
      <c r="Y384" s="48">
        <f t="shared" ca="1" si="776"/>
        <v>0</v>
      </c>
      <c r="Z384" s="48">
        <f t="shared" ca="1" si="776"/>
        <v>0</v>
      </c>
      <c r="AA384" s="48">
        <f t="shared" ca="1" si="776"/>
        <v>0</v>
      </c>
      <c r="AB384" s="48">
        <f t="shared" ca="1" si="776"/>
        <v>0</v>
      </c>
      <c r="AC384" s="48">
        <f t="shared" ca="1" si="776"/>
        <v>0</v>
      </c>
      <c r="AD384" s="48">
        <f t="shared" ca="1" si="776"/>
        <v>0</v>
      </c>
      <c r="AE384" s="48">
        <f t="shared" ca="1" si="776"/>
        <v>0</v>
      </c>
      <c r="AF384" s="48">
        <f t="shared" ca="1" si="776"/>
        <v>0</v>
      </c>
      <c r="AG384" s="48">
        <f t="shared" ca="1" si="776"/>
        <v>0</v>
      </c>
      <c r="AH384" s="48">
        <f t="shared" ca="1" si="776"/>
        <v>0</v>
      </c>
      <c r="AI384" s="48">
        <f t="shared" ca="1" si="776"/>
        <v>0</v>
      </c>
      <c r="AJ384" s="48">
        <f t="shared" ca="1" si="776"/>
        <v>0</v>
      </c>
      <c r="AK384" s="48">
        <f t="shared" ref="AK384:BD384" ca="1" si="777">MAX(0,AJ384-(IF(SamplesOrEstimateFlag = "Data", INDEX(Samples,RANDBETWEEN(1, TotalCount), 0), RANDBETWEEN(ThroughputLowEstimate,ThroughputHighEstimate))))</f>
        <v>0</v>
      </c>
      <c r="AL384" s="48">
        <f t="shared" ca="1" si="777"/>
        <v>0</v>
      </c>
      <c r="AM384" s="48">
        <f t="shared" ca="1" si="777"/>
        <v>0</v>
      </c>
      <c r="AN384" s="48">
        <f t="shared" ca="1" si="777"/>
        <v>0</v>
      </c>
      <c r="AO384" s="48">
        <f t="shared" ca="1" si="777"/>
        <v>0</v>
      </c>
      <c r="AP384" s="48">
        <f t="shared" ca="1" si="777"/>
        <v>0</v>
      </c>
      <c r="AQ384" s="48">
        <f t="shared" ca="1" si="777"/>
        <v>0</v>
      </c>
      <c r="AR384" s="48">
        <f t="shared" ca="1" si="777"/>
        <v>0</v>
      </c>
      <c r="AS384" s="48">
        <f t="shared" ca="1" si="777"/>
        <v>0</v>
      </c>
      <c r="AT384" s="48">
        <f t="shared" ca="1" si="777"/>
        <v>0</v>
      </c>
      <c r="AU384" s="48">
        <f t="shared" ca="1" si="777"/>
        <v>0</v>
      </c>
      <c r="AV384" s="48">
        <f t="shared" ca="1" si="777"/>
        <v>0</v>
      </c>
      <c r="AW384" s="48">
        <f t="shared" ca="1" si="777"/>
        <v>0</v>
      </c>
      <c r="AX384" s="48">
        <f t="shared" ca="1" si="777"/>
        <v>0</v>
      </c>
      <c r="AY384" s="48">
        <f t="shared" ca="1" si="777"/>
        <v>0</v>
      </c>
      <c r="AZ384" s="48">
        <f t="shared" ca="1" si="777"/>
        <v>0</v>
      </c>
      <c r="BA384" s="48">
        <f t="shared" ca="1" si="777"/>
        <v>0</v>
      </c>
      <c r="BB384" s="48">
        <f t="shared" ca="1" si="777"/>
        <v>0</v>
      </c>
      <c r="BC384" s="48">
        <f t="shared" ca="1" si="777"/>
        <v>0</v>
      </c>
      <c r="BD384" s="48">
        <f t="shared" ca="1" si="777"/>
        <v>0</v>
      </c>
    </row>
    <row r="385" spans="1:56" x14ac:dyDescent="0.25">
      <c r="A385">
        <v>383</v>
      </c>
      <c r="B385" s="69">
        <f t="shared" ca="1" si="655"/>
        <v>6</v>
      </c>
      <c r="C385" s="70">
        <f t="shared" ca="1" si="652"/>
        <v>42847</v>
      </c>
      <c r="D3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5" s="48">
        <f t="shared" ref="E385:AJ385" ca="1" si="778">MAX(0,D385-(IF(SamplesOrEstimateFlag = "Data", INDEX(Samples,RANDBETWEEN(1, TotalCount), 0), RANDBETWEEN(ThroughputLowEstimate,ThroughputHighEstimate))))</f>
        <v>7</v>
      </c>
      <c r="F385" s="48">
        <f t="shared" ca="1" si="778"/>
        <v>4</v>
      </c>
      <c r="G385" s="48">
        <f t="shared" ca="1" si="778"/>
        <v>4</v>
      </c>
      <c r="H385" s="48">
        <f t="shared" ca="1" si="778"/>
        <v>1</v>
      </c>
      <c r="I385" s="48">
        <f t="shared" ca="1" si="778"/>
        <v>1</v>
      </c>
      <c r="J385" s="48">
        <f t="shared" ca="1" si="778"/>
        <v>0</v>
      </c>
      <c r="K385" s="48">
        <f t="shared" ca="1" si="778"/>
        <v>0</v>
      </c>
      <c r="L385" s="48">
        <f t="shared" ca="1" si="778"/>
        <v>0</v>
      </c>
      <c r="M385" s="48">
        <f t="shared" ca="1" si="778"/>
        <v>0</v>
      </c>
      <c r="N385" s="48">
        <f t="shared" ca="1" si="778"/>
        <v>0</v>
      </c>
      <c r="O385" s="48">
        <f t="shared" ca="1" si="778"/>
        <v>0</v>
      </c>
      <c r="P385" s="48">
        <f t="shared" ca="1" si="778"/>
        <v>0</v>
      </c>
      <c r="Q385" s="48">
        <f t="shared" ca="1" si="778"/>
        <v>0</v>
      </c>
      <c r="R385" s="48">
        <f t="shared" ca="1" si="778"/>
        <v>0</v>
      </c>
      <c r="S385" s="48">
        <f t="shared" ca="1" si="778"/>
        <v>0</v>
      </c>
      <c r="T385" s="48">
        <f t="shared" ca="1" si="778"/>
        <v>0</v>
      </c>
      <c r="U385" s="48">
        <f t="shared" ca="1" si="778"/>
        <v>0</v>
      </c>
      <c r="V385" s="48">
        <f t="shared" ca="1" si="778"/>
        <v>0</v>
      </c>
      <c r="W385" s="48">
        <f t="shared" ca="1" si="778"/>
        <v>0</v>
      </c>
      <c r="X385" s="48">
        <f t="shared" ca="1" si="778"/>
        <v>0</v>
      </c>
      <c r="Y385" s="48">
        <f t="shared" ca="1" si="778"/>
        <v>0</v>
      </c>
      <c r="Z385" s="48">
        <f t="shared" ca="1" si="778"/>
        <v>0</v>
      </c>
      <c r="AA385" s="48">
        <f t="shared" ca="1" si="778"/>
        <v>0</v>
      </c>
      <c r="AB385" s="48">
        <f t="shared" ca="1" si="778"/>
        <v>0</v>
      </c>
      <c r="AC385" s="48">
        <f t="shared" ca="1" si="778"/>
        <v>0</v>
      </c>
      <c r="AD385" s="48">
        <f t="shared" ca="1" si="778"/>
        <v>0</v>
      </c>
      <c r="AE385" s="48">
        <f t="shared" ca="1" si="778"/>
        <v>0</v>
      </c>
      <c r="AF385" s="48">
        <f t="shared" ca="1" si="778"/>
        <v>0</v>
      </c>
      <c r="AG385" s="48">
        <f t="shared" ca="1" si="778"/>
        <v>0</v>
      </c>
      <c r="AH385" s="48">
        <f t="shared" ca="1" si="778"/>
        <v>0</v>
      </c>
      <c r="AI385" s="48">
        <f t="shared" ca="1" si="778"/>
        <v>0</v>
      </c>
      <c r="AJ385" s="48">
        <f t="shared" ca="1" si="778"/>
        <v>0</v>
      </c>
      <c r="AK385" s="48">
        <f t="shared" ref="AK385:BD385" ca="1" si="779">MAX(0,AJ385-(IF(SamplesOrEstimateFlag = "Data", INDEX(Samples,RANDBETWEEN(1, TotalCount), 0), RANDBETWEEN(ThroughputLowEstimate,ThroughputHighEstimate))))</f>
        <v>0</v>
      </c>
      <c r="AL385" s="48">
        <f t="shared" ca="1" si="779"/>
        <v>0</v>
      </c>
      <c r="AM385" s="48">
        <f t="shared" ca="1" si="779"/>
        <v>0</v>
      </c>
      <c r="AN385" s="48">
        <f t="shared" ca="1" si="779"/>
        <v>0</v>
      </c>
      <c r="AO385" s="48">
        <f t="shared" ca="1" si="779"/>
        <v>0</v>
      </c>
      <c r="AP385" s="48">
        <f t="shared" ca="1" si="779"/>
        <v>0</v>
      </c>
      <c r="AQ385" s="48">
        <f t="shared" ca="1" si="779"/>
        <v>0</v>
      </c>
      <c r="AR385" s="48">
        <f t="shared" ca="1" si="779"/>
        <v>0</v>
      </c>
      <c r="AS385" s="48">
        <f t="shared" ca="1" si="779"/>
        <v>0</v>
      </c>
      <c r="AT385" s="48">
        <f t="shared" ca="1" si="779"/>
        <v>0</v>
      </c>
      <c r="AU385" s="48">
        <f t="shared" ca="1" si="779"/>
        <v>0</v>
      </c>
      <c r="AV385" s="48">
        <f t="shared" ca="1" si="779"/>
        <v>0</v>
      </c>
      <c r="AW385" s="48">
        <f t="shared" ca="1" si="779"/>
        <v>0</v>
      </c>
      <c r="AX385" s="48">
        <f t="shared" ca="1" si="779"/>
        <v>0</v>
      </c>
      <c r="AY385" s="48">
        <f t="shared" ca="1" si="779"/>
        <v>0</v>
      </c>
      <c r="AZ385" s="48">
        <f t="shared" ca="1" si="779"/>
        <v>0</v>
      </c>
      <c r="BA385" s="48">
        <f t="shared" ca="1" si="779"/>
        <v>0</v>
      </c>
      <c r="BB385" s="48">
        <f t="shared" ca="1" si="779"/>
        <v>0</v>
      </c>
      <c r="BC385" s="48">
        <f t="shared" ca="1" si="779"/>
        <v>0</v>
      </c>
      <c r="BD385" s="48">
        <f t="shared" ca="1" si="779"/>
        <v>0</v>
      </c>
    </row>
    <row r="386" spans="1:56" x14ac:dyDescent="0.25">
      <c r="A386">
        <v>384</v>
      </c>
      <c r="B386" s="69">
        <f t="shared" ca="1" si="655"/>
        <v>13</v>
      </c>
      <c r="C386" s="70">
        <f t="shared" ca="1" si="652"/>
        <v>42896</v>
      </c>
      <c r="D3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86" s="48">
        <f t="shared" ref="E386:AJ386" ca="1" si="780">MAX(0,D386-(IF(SamplesOrEstimateFlag = "Data", INDEX(Samples,RANDBETWEEN(1, TotalCount), 0), RANDBETWEEN(ThroughputLowEstimate,ThroughputHighEstimate))))</f>
        <v>13</v>
      </c>
      <c r="F386" s="48">
        <f t="shared" ca="1" si="780"/>
        <v>13</v>
      </c>
      <c r="G386" s="48">
        <f t="shared" ca="1" si="780"/>
        <v>13</v>
      </c>
      <c r="H386" s="48">
        <f t="shared" ca="1" si="780"/>
        <v>11</v>
      </c>
      <c r="I386" s="48">
        <f t="shared" ca="1" si="780"/>
        <v>11</v>
      </c>
      <c r="J386" s="48">
        <f t="shared" ca="1" si="780"/>
        <v>9</v>
      </c>
      <c r="K386" s="48">
        <f t="shared" ca="1" si="780"/>
        <v>9</v>
      </c>
      <c r="L386" s="48">
        <f t="shared" ca="1" si="780"/>
        <v>7</v>
      </c>
      <c r="M386" s="48">
        <f t="shared" ca="1" si="780"/>
        <v>5</v>
      </c>
      <c r="N386" s="48">
        <f t="shared" ca="1" si="780"/>
        <v>3</v>
      </c>
      <c r="O386" s="48">
        <f t="shared" ca="1" si="780"/>
        <v>3</v>
      </c>
      <c r="P386" s="48">
        <f t="shared" ca="1" si="780"/>
        <v>1</v>
      </c>
      <c r="Q386" s="48">
        <f t="shared" ca="1" si="780"/>
        <v>0</v>
      </c>
      <c r="R386" s="48">
        <f t="shared" ca="1" si="780"/>
        <v>0</v>
      </c>
      <c r="S386" s="48">
        <f t="shared" ca="1" si="780"/>
        <v>0</v>
      </c>
      <c r="T386" s="48">
        <f t="shared" ca="1" si="780"/>
        <v>0</v>
      </c>
      <c r="U386" s="48">
        <f t="shared" ca="1" si="780"/>
        <v>0</v>
      </c>
      <c r="V386" s="48">
        <f t="shared" ca="1" si="780"/>
        <v>0</v>
      </c>
      <c r="W386" s="48">
        <f t="shared" ca="1" si="780"/>
        <v>0</v>
      </c>
      <c r="X386" s="48">
        <f t="shared" ca="1" si="780"/>
        <v>0</v>
      </c>
      <c r="Y386" s="48">
        <f t="shared" ca="1" si="780"/>
        <v>0</v>
      </c>
      <c r="Z386" s="48">
        <f t="shared" ca="1" si="780"/>
        <v>0</v>
      </c>
      <c r="AA386" s="48">
        <f t="shared" ca="1" si="780"/>
        <v>0</v>
      </c>
      <c r="AB386" s="48">
        <f t="shared" ca="1" si="780"/>
        <v>0</v>
      </c>
      <c r="AC386" s="48">
        <f t="shared" ca="1" si="780"/>
        <v>0</v>
      </c>
      <c r="AD386" s="48">
        <f t="shared" ca="1" si="780"/>
        <v>0</v>
      </c>
      <c r="AE386" s="48">
        <f t="shared" ca="1" si="780"/>
        <v>0</v>
      </c>
      <c r="AF386" s="48">
        <f t="shared" ca="1" si="780"/>
        <v>0</v>
      </c>
      <c r="AG386" s="48">
        <f t="shared" ca="1" si="780"/>
        <v>0</v>
      </c>
      <c r="AH386" s="48">
        <f t="shared" ca="1" si="780"/>
        <v>0</v>
      </c>
      <c r="AI386" s="48">
        <f t="shared" ca="1" si="780"/>
        <v>0</v>
      </c>
      <c r="AJ386" s="48">
        <f t="shared" ca="1" si="780"/>
        <v>0</v>
      </c>
      <c r="AK386" s="48">
        <f t="shared" ref="AK386:BD386" ca="1" si="781">MAX(0,AJ386-(IF(SamplesOrEstimateFlag = "Data", INDEX(Samples,RANDBETWEEN(1, TotalCount), 0), RANDBETWEEN(ThroughputLowEstimate,ThroughputHighEstimate))))</f>
        <v>0</v>
      </c>
      <c r="AL386" s="48">
        <f t="shared" ca="1" si="781"/>
        <v>0</v>
      </c>
      <c r="AM386" s="48">
        <f t="shared" ca="1" si="781"/>
        <v>0</v>
      </c>
      <c r="AN386" s="48">
        <f t="shared" ca="1" si="781"/>
        <v>0</v>
      </c>
      <c r="AO386" s="48">
        <f t="shared" ca="1" si="781"/>
        <v>0</v>
      </c>
      <c r="AP386" s="48">
        <f t="shared" ca="1" si="781"/>
        <v>0</v>
      </c>
      <c r="AQ386" s="48">
        <f t="shared" ca="1" si="781"/>
        <v>0</v>
      </c>
      <c r="AR386" s="48">
        <f t="shared" ca="1" si="781"/>
        <v>0</v>
      </c>
      <c r="AS386" s="48">
        <f t="shared" ca="1" si="781"/>
        <v>0</v>
      </c>
      <c r="AT386" s="48">
        <f t="shared" ca="1" si="781"/>
        <v>0</v>
      </c>
      <c r="AU386" s="48">
        <f t="shared" ca="1" si="781"/>
        <v>0</v>
      </c>
      <c r="AV386" s="48">
        <f t="shared" ca="1" si="781"/>
        <v>0</v>
      </c>
      <c r="AW386" s="48">
        <f t="shared" ca="1" si="781"/>
        <v>0</v>
      </c>
      <c r="AX386" s="48">
        <f t="shared" ca="1" si="781"/>
        <v>0</v>
      </c>
      <c r="AY386" s="48">
        <f t="shared" ca="1" si="781"/>
        <v>0</v>
      </c>
      <c r="AZ386" s="48">
        <f t="shared" ca="1" si="781"/>
        <v>0</v>
      </c>
      <c r="BA386" s="48">
        <f t="shared" ca="1" si="781"/>
        <v>0</v>
      </c>
      <c r="BB386" s="48">
        <f t="shared" ca="1" si="781"/>
        <v>0</v>
      </c>
      <c r="BC386" s="48">
        <f t="shared" ca="1" si="781"/>
        <v>0</v>
      </c>
      <c r="BD386" s="48">
        <f t="shared" ca="1" si="781"/>
        <v>0</v>
      </c>
    </row>
    <row r="387" spans="1:56" x14ac:dyDescent="0.25">
      <c r="A387">
        <v>385</v>
      </c>
      <c r="B387" s="69">
        <f t="shared" ca="1" si="655"/>
        <v>10</v>
      </c>
      <c r="C387" s="70">
        <f t="shared" ref="C387:C450" ca="1" si="782">INDEX(D$2:BD$2,1,B387+1)</f>
        <v>42875</v>
      </c>
      <c r="D3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87" s="48">
        <f t="shared" ref="E387:AJ387" ca="1" si="783">MAX(0,D387-(IF(SamplesOrEstimateFlag = "Data", INDEX(Samples,RANDBETWEEN(1, TotalCount), 0), RANDBETWEEN(ThroughputLowEstimate,ThroughputHighEstimate))))</f>
        <v>10</v>
      </c>
      <c r="F387" s="48">
        <f t="shared" ca="1" si="783"/>
        <v>10</v>
      </c>
      <c r="G387" s="48">
        <f t="shared" ca="1" si="783"/>
        <v>10</v>
      </c>
      <c r="H387" s="48">
        <f t="shared" ca="1" si="783"/>
        <v>8</v>
      </c>
      <c r="I387" s="48">
        <f t="shared" ca="1" si="783"/>
        <v>8</v>
      </c>
      <c r="J387" s="48">
        <f t="shared" ca="1" si="783"/>
        <v>5</v>
      </c>
      <c r="K387" s="48">
        <f t="shared" ca="1" si="783"/>
        <v>5</v>
      </c>
      <c r="L387" s="48">
        <f t="shared" ca="1" si="783"/>
        <v>5</v>
      </c>
      <c r="M387" s="48">
        <f t="shared" ca="1" si="783"/>
        <v>3</v>
      </c>
      <c r="N387" s="48">
        <f t="shared" ca="1" si="783"/>
        <v>0</v>
      </c>
      <c r="O387" s="48">
        <f t="shared" ca="1" si="783"/>
        <v>0</v>
      </c>
      <c r="P387" s="48">
        <f t="shared" ca="1" si="783"/>
        <v>0</v>
      </c>
      <c r="Q387" s="48">
        <f t="shared" ca="1" si="783"/>
        <v>0</v>
      </c>
      <c r="R387" s="48">
        <f t="shared" ca="1" si="783"/>
        <v>0</v>
      </c>
      <c r="S387" s="48">
        <f t="shared" ca="1" si="783"/>
        <v>0</v>
      </c>
      <c r="T387" s="48">
        <f t="shared" ca="1" si="783"/>
        <v>0</v>
      </c>
      <c r="U387" s="48">
        <f t="shared" ca="1" si="783"/>
        <v>0</v>
      </c>
      <c r="V387" s="48">
        <f t="shared" ca="1" si="783"/>
        <v>0</v>
      </c>
      <c r="W387" s="48">
        <f t="shared" ca="1" si="783"/>
        <v>0</v>
      </c>
      <c r="X387" s="48">
        <f t="shared" ca="1" si="783"/>
        <v>0</v>
      </c>
      <c r="Y387" s="48">
        <f t="shared" ca="1" si="783"/>
        <v>0</v>
      </c>
      <c r="Z387" s="48">
        <f t="shared" ca="1" si="783"/>
        <v>0</v>
      </c>
      <c r="AA387" s="48">
        <f t="shared" ca="1" si="783"/>
        <v>0</v>
      </c>
      <c r="AB387" s="48">
        <f t="shared" ca="1" si="783"/>
        <v>0</v>
      </c>
      <c r="AC387" s="48">
        <f t="shared" ca="1" si="783"/>
        <v>0</v>
      </c>
      <c r="AD387" s="48">
        <f t="shared" ca="1" si="783"/>
        <v>0</v>
      </c>
      <c r="AE387" s="48">
        <f t="shared" ca="1" si="783"/>
        <v>0</v>
      </c>
      <c r="AF387" s="48">
        <f t="shared" ca="1" si="783"/>
        <v>0</v>
      </c>
      <c r="AG387" s="48">
        <f t="shared" ca="1" si="783"/>
        <v>0</v>
      </c>
      <c r="AH387" s="48">
        <f t="shared" ca="1" si="783"/>
        <v>0</v>
      </c>
      <c r="AI387" s="48">
        <f t="shared" ca="1" si="783"/>
        <v>0</v>
      </c>
      <c r="AJ387" s="48">
        <f t="shared" ca="1" si="783"/>
        <v>0</v>
      </c>
      <c r="AK387" s="48">
        <f t="shared" ref="AK387:BD387" ca="1" si="784">MAX(0,AJ387-(IF(SamplesOrEstimateFlag = "Data", INDEX(Samples,RANDBETWEEN(1, TotalCount), 0), RANDBETWEEN(ThroughputLowEstimate,ThroughputHighEstimate))))</f>
        <v>0</v>
      </c>
      <c r="AL387" s="48">
        <f t="shared" ca="1" si="784"/>
        <v>0</v>
      </c>
      <c r="AM387" s="48">
        <f t="shared" ca="1" si="784"/>
        <v>0</v>
      </c>
      <c r="AN387" s="48">
        <f t="shared" ca="1" si="784"/>
        <v>0</v>
      </c>
      <c r="AO387" s="48">
        <f t="shared" ca="1" si="784"/>
        <v>0</v>
      </c>
      <c r="AP387" s="48">
        <f t="shared" ca="1" si="784"/>
        <v>0</v>
      </c>
      <c r="AQ387" s="48">
        <f t="shared" ca="1" si="784"/>
        <v>0</v>
      </c>
      <c r="AR387" s="48">
        <f t="shared" ca="1" si="784"/>
        <v>0</v>
      </c>
      <c r="AS387" s="48">
        <f t="shared" ca="1" si="784"/>
        <v>0</v>
      </c>
      <c r="AT387" s="48">
        <f t="shared" ca="1" si="784"/>
        <v>0</v>
      </c>
      <c r="AU387" s="48">
        <f t="shared" ca="1" si="784"/>
        <v>0</v>
      </c>
      <c r="AV387" s="48">
        <f t="shared" ca="1" si="784"/>
        <v>0</v>
      </c>
      <c r="AW387" s="48">
        <f t="shared" ca="1" si="784"/>
        <v>0</v>
      </c>
      <c r="AX387" s="48">
        <f t="shared" ca="1" si="784"/>
        <v>0</v>
      </c>
      <c r="AY387" s="48">
        <f t="shared" ca="1" si="784"/>
        <v>0</v>
      </c>
      <c r="AZ387" s="48">
        <f t="shared" ca="1" si="784"/>
        <v>0</v>
      </c>
      <c r="BA387" s="48">
        <f t="shared" ca="1" si="784"/>
        <v>0</v>
      </c>
      <c r="BB387" s="48">
        <f t="shared" ca="1" si="784"/>
        <v>0</v>
      </c>
      <c r="BC387" s="48">
        <f t="shared" ca="1" si="784"/>
        <v>0</v>
      </c>
      <c r="BD387" s="48">
        <f t="shared" ca="1" si="784"/>
        <v>0</v>
      </c>
    </row>
    <row r="388" spans="1:56" x14ac:dyDescent="0.25">
      <c r="A388">
        <v>386</v>
      </c>
      <c r="B388" s="69">
        <f t="shared" ref="B388:B451" ca="1" si="785">MATCH(0,D388:BD388,0)-1</f>
        <v>6</v>
      </c>
      <c r="C388" s="70">
        <f t="shared" ca="1" si="782"/>
        <v>42847</v>
      </c>
      <c r="D3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8" s="48">
        <f t="shared" ref="E388:AJ388" ca="1" si="786">MAX(0,D388-(IF(SamplesOrEstimateFlag = "Data", INDEX(Samples,RANDBETWEEN(1, TotalCount), 0), RANDBETWEEN(ThroughputLowEstimate,ThroughputHighEstimate))))</f>
        <v>8</v>
      </c>
      <c r="F388" s="48">
        <f t="shared" ca="1" si="786"/>
        <v>8</v>
      </c>
      <c r="G388" s="48">
        <f t="shared" ca="1" si="786"/>
        <v>6</v>
      </c>
      <c r="H388" s="48">
        <f t="shared" ca="1" si="786"/>
        <v>4</v>
      </c>
      <c r="I388" s="48">
        <f t="shared" ca="1" si="786"/>
        <v>2</v>
      </c>
      <c r="J388" s="48">
        <f t="shared" ca="1" si="786"/>
        <v>0</v>
      </c>
      <c r="K388" s="48">
        <f t="shared" ca="1" si="786"/>
        <v>0</v>
      </c>
      <c r="L388" s="48">
        <f t="shared" ca="1" si="786"/>
        <v>0</v>
      </c>
      <c r="M388" s="48">
        <f t="shared" ca="1" si="786"/>
        <v>0</v>
      </c>
      <c r="N388" s="48">
        <f t="shared" ca="1" si="786"/>
        <v>0</v>
      </c>
      <c r="O388" s="48">
        <f t="shared" ca="1" si="786"/>
        <v>0</v>
      </c>
      <c r="P388" s="48">
        <f t="shared" ca="1" si="786"/>
        <v>0</v>
      </c>
      <c r="Q388" s="48">
        <f t="shared" ca="1" si="786"/>
        <v>0</v>
      </c>
      <c r="R388" s="48">
        <f t="shared" ca="1" si="786"/>
        <v>0</v>
      </c>
      <c r="S388" s="48">
        <f t="shared" ca="1" si="786"/>
        <v>0</v>
      </c>
      <c r="T388" s="48">
        <f t="shared" ca="1" si="786"/>
        <v>0</v>
      </c>
      <c r="U388" s="48">
        <f t="shared" ca="1" si="786"/>
        <v>0</v>
      </c>
      <c r="V388" s="48">
        <f t="shared" ca="1" si="786"/>
        <v>0</v>
      </c>
      <c r="W388" s="48">
        <f t="shared" ca="1" si="786"/>
        <v>0</v>
      </c>
      <c r="X388" s="48">
        <f t="shared" ca="1" si="786"/>
        <v>0</v>
      </c>
      <c r="Y388" s="48">
        <f t="shared" ca="1" si="786"/>
        <v>0</v>
      </c>
      <c r="Z388" s="48">
        <f t="shared" ca="1" si="786"/>
        <v>0</v>
      </c>
      <c r="AA388" s="48">
        <f t="shared" ca="1" si="786"/>
        <v>0</v>
      </c>
      <c r="AB388" s="48">
        <f t="shared" ca="1" si="786"/>
        <v>0</v>
      </c>
      <c r="AC388" s="48">
        <f t="shared" ca="1" si="786"/>
        <v>0</v>
      </c>
      <c r="AD388" s="48">
        <f t="shared" ca="1" si="786"/>
        <v>0</v>
      </c>
      <c r="AE388" s="48">
        <f t="shared" ca="1" si="786"/>
        <v>0</v>
      </c>
      <c r="AF388" s="48">
        <f t="shared" ca="1" si="786"/>
        <v>0</v>
      </c>
      <c r="AG388" s="48">
        <f t="shared" ca="1" si="786"/>
        <v>0</v>
      </c>
      <c r="AH388" s="48">
        <f t="shared" ca="1" si="786"/>
        <v>0</v>
      </c>
      <c r="AI388" s="48">
        <f t="shared" ca="1" si="786"/>
        <v>0</v>
      </c>
      <c r="AJ388" s="48">
        <f t="shared" ca="1" si="786"/>
        <v>0</v>
      </c>
      <c r="AK388" s="48">
        <f t="shared" ref="AK388:BD388" ca="1" si="787">MAX(0,AJ388-(IF(SamplesOrEstimateFlag = "Data", INDEX(Samples,RANDBETWEEN(1, TotalCount), 0), RANDBETWEEN(ThroughputLowEstimate,ThroughputHighEstimate))))</f>
        <v>0</v>
      </c>
      <c r="AL388" s="48">
        <f t="shared" ca="1" si="787"/>
        <v>0</v>
      </c>
      <c r="AM388" s="48">
        <f t="shared" ca="1" si="787"/>
        <v>0</v>
      </c>
      <c r="AN388" s="48">
        <f t="shared" ca="1" si="787"/>
        <v>0</v>
      </c>
      <c r="AO388" s="48">
        <f t="shared" ca="1" si="787"/>
        <v>0</v>
      </c>
      <c r="AP388" s="48">
        <f t="shared" ca="1" si="787"/>
        <v>0</v>
      </c>
      <c r="AQ388" s="48">
        <f t="shared" ca="1" si="787"/>
        <v>0</v>
      </c>
      <c r="AR388" s="48">
        <f t="shared" ca="1" si="787"/>
        <v>0</v>
      </c>
      <c r="AS388" s="48">
        <f t="shared" ca="1" si="787"/>
        <v>0</v>
      </c>
      <c r="AT388" s="48">
        <f t="shared" ca="1" si="787"/>
        <v>0</v>
      </c>
      <c r="AU388" s="48">
        <f t="shared" ca="1" si="787"/>
        <v>0</v>
      </c>
      <c r="AV388" s="48">
        <f t="shared" ca="1" si="787"/>
        <v>0</v>
      </c>
      <c r="AW388" s="48">
        <f t="shared" ca="1" si="787"/>
        <v>0</v>
      </c>
      <c r="AX388" s="48">
        <f t="shared" ca="1" si="787"/>
        <v>0</v>
      </c>
      <c r="AY388" s="48">
        <f t="shared" ca="1" si="787"/>
        <v>0</v>
      </c>
      <c r="AZ388" s="48">
        <f t="shared" ca="1" si="787"/>
        <v>0</v>
      </c>
      <c r="BA388" s="48">
        <f t="shared" ca="1" si="787"/>
        <v>0</v>
      </c>
      <c r="BB388" s="48">
        <f t="shared" ca="1" si="787"/>
        <v>0</v>
      </c>
      <c r="BC388" s="48">
        <f t="shared" ca="1" si="787"/>
        <v>0</v>
      </c>
      <c r="BD388" s="48">
        <f t="shared" ca="1" si="787"/>
        <v>0</v>
      </c>
    </row>
    <row r="389" spans="1:56" x14ac:dyDescent="0.25">
      <c r="A389">
        <v>387</v>
      </c>
      <c r="B389" s="69">
        <f t="shared" ca="1" si="785"/>
        <v>13</v>
      </c>
      <c r="C389" s="70">
        <f t="shared" ca="1" si="782"/>
        <v>42896</v>
      </c>
      <c r="D3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89" s="48">
        <f t="shared" ref="E389:AJ389" ca="1" si="788">MAX(0,D389-(IF(SamplesOrEstimateFlag = "Data", INDEX(Samples,RANDBETWEEN(1, TotalCount), 0), RANDBETWEEN(ThroughputLowEstimate,ThroughputHighEstimate))))</f>
        <v>13</v>
      </c>
      <c r="F389" s="48">
        <f t="shared" ca="1" si="788"/>
        <v>13</v>
      </c>
      <c r="G389" s="48">
        <f t="shared" ca="1" si="788"/>
        <v>10</v>
      </c>
      <c r="H389" s="48">
        <f t="shared" ca="1" si="788"/>
        <v>10</v>
      </c>
      <c r="I389" s="48">
        <f t="shared" ca="1" si="788"/>
        <v>10</v>
      </c>
      <c r="J389" s="48">
        <f t="shared" ca="1" si="788"/>
        <v>7</v>
      </c>
      <c r="K389" s="48">
        <f t="shared" ca="1" si="788"/>
        <v>7</v>
      </c>
      <c r="L389" s="48">
        <f t="shared" ca="1" si="788"/>
        <v>7</v>
      </c>
      <c r="M389" s="48">
        <f t="shared" ca="1" si="788"/>
        <v>4</v>
      </c>
      <c r="N389" s="48">
        <f t="shared" ca="1" si="788"/>
        <v>4</v>
      </c>
      <c r="O389" s="48">
        <f t="shared" ca="1" si="788"/>
        <v>4</v>
      </c>
      <c r="P389" s="48">
        <f t="shared" ca="1" si="788"/>
        <v>1</v>
      </c>
      <c r="Q389" s="48">
        <f t="shared" ca="1" si="788"/>
        <v>0</v>
      </c>
      <c r="R389" s="48">
        <f t="shared" ca="1" si="788"/>
        <v>0</v>
      </c>
      <c r="S389" s="48">
        <f t="shared" ca="1" si="788"/>
        <v>0</v>
      </c>
      <c r="T389" s="48">
        <f t="shared" ca="1" si="788"/>
        <v>0</v>
      </c>
      <c r="U389" s="48">
        <f t="shared" ca="1" si="788"/>
        <v>0</v>
      </c>
      <c r="V389" s="48">
        <f t="shared" ca="1" si="788"/>
        <v>0</v>
      </c>
      <c r="W389" s="48">
        <f t="shared" ca="1" si="788"/>
        <v>0</v>
      </c>
      <c r="X389" s="48">
        <f t="shared" ca="1" si="788"/>
        <v>0</v>
      </c>
      <c r="Y389" s="48">
        <f t="shared" ca="1" si="788"/>
        <v>0</v>
      </c>
      <c r="Z389" s="48">
        <f t="shared" ca="1" si="788"/>
        <v>0</v>
      </c>
      <c r="AA389" s="48">
        <f t="shared" ca="1" si="788"/>
        <v>0</v>
      </c>
      <c r="AB389" s="48">
        <f t="shared" ca="1" si="788"/>
        <v>0</v>
      </c>
      <c r="AC389" s="48">
        <f t="shared" ca="1" si="788"/>
        <v>0</v>
      </c>
      <c r="AD389" s="48">
        <f t="shared" ca="1" si="788"/>
        <v>0</v>
      </c>
      <c r="AE389" s="48">
        <f t="shared" ca="1" si="788"/>
        <v>0</v>
      </c>
      <c r="AF389" s="48">
        <f t="shared" ca="1" si="788"/>
        <v>0</v>
      </c>
      <c r="AG389" s="48">
        <f t="shared" ca="1" si="788"/>
        <v>0</v>
      </c>
      <c r="AH389" s="48">
        <f t="shared" ca="1" si="788"/>
        <v>0</v>
      </c>
      <c r="AI389" s="48">
        <f t="shared" ca="1" si="788"/>
        <v>0</v>
      </c>
      <c r="AJ389" s="48">
        <f t="shared" ca="1" si="788"/>
        <v>0</v>
      </c>
      <c r="AK389" s="48">
        <f t="shared" ref="AK389:BD389" ca="1" si="789">MAX(0,AJ389-(IF(SamplesOrEstimateFlag = "Data", INDEX(Samples,RANDBETWEEN(1, TotalCount), 0), RANDBETWEEN(ThroughputLowEstimate,ThroughputHighEstimate))))</f>
        <v>0</v>
      </c>
      <c r="AL389" s="48">
        <f t="shared" ca="1" si="789"/>
        <v>0</v>
      </c>
      <c r="AM389" s="48">
        <f t="shared" ca="1" si="789"/>
        <v>0</v>
      </c>
      <c r="AN389" s="48">
        <f t="shared" ca="1" si="789"/>
        <v>0</v>
      </c>
      <c r="AO389" s="48">
        <f t="shared" ca="1" si="789"/>
        <v>0</v>
      </c>
      <c r="AP389" s="48">
        <f t="shared" ca="1" si="789"/>
        <v>0</v>
      </c>
      <c r="AQ389" s="48">
        <f t="shared" ca="1" si="789"/>
        <v>0</v>
      </c>
      <c r="AR389" s="48">
        <f t="shared" ca="1" si="789"/>
        <v>0</v>
      </c>
      <c r="AS389" s="48">
        <f t="shared" ca="1" si="789"/>
        <v>0</v>
      </c>
      <c r="AT389" s="48">
        <f t="shared" ca="1" si="789"/>
        <v>0</v>
      </c>
      <c r="AU389" s="48">
        <f t="shared" ca="1" si="789"/>
        <v>0</v>
      </c>
      <c r="AV389" s="48">
        <f t="shared" ca="1" si="789"/>
        <v>0</v>
      </c>
      <c r="AW389" s="48">
        <f t="shared" ca="1" si="789"/>
        <v>0</v>
      </c>
      <c r="AX389" s="48">
        <f t="shared" ca="1" si="789"/>
        <v>0</v>
      </c>
      <c r="AY389" s="48">
        <f t="shared" ca="1" si="789"/>
        <v>0</v>
      </c>
      <c r="AZ389" s="48">
        <f t="shared" ca="1" si="789"/>
        <v>0</v>
      </c>
      <c r="BA389" s="48">
        <f t="shared" ca="1" si="789"/>
        <v>0</v>
      </c>
      <c r="BB389" s="48">
        <f t="shared" ca="1" si="789"/>
        <v>0</v>
      </c>
      <c r="BC389" s="48">
        <f t="shared" ca="1" si="789"/>
        <v>0</v>
      </c>
      <c r="BD389" s="48">
        <f t="shared" ca="1" si="789"/>
        <v>0</v>
      </c>
    </row>
    <row r="390" spans="1:56" x14ac:dyDescent="0.25">
      <c r="A390">
        <v>388</v>
      </c>
      <c r="B390" s="69">
        <f t="shared" ca="1" si="785"/>
        <v>11</v>
      </c>
      <c r="C390" s="70">
        <f t="shared" ca="1" si="782"/>
        <v>42882</v>
      </c>
      <c r="D3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0" s="48">
        <f t="shared" ref="E390:AJ390" ca="1" si="790">MAX(0,D390-(IF(SamplesOrEstimateFlag = "Data", INDEX(Samples,RANDBETWEEN(1, TotalCount), 0), RANDBETWEEN(ThroughputLowEstimate,ThroughputHighEstimate))))</f>
        <v>12</v>
      </c>
      <c r="F390" s="48">
        <f t="shared" ca="1" si="790"/>
        <v>10</v>
      </c>
      <c r="G390" s="48">
        <f t="shared" ca="1" si="790"/>
        <v>7</v>
      </c>
      <c r="H390" s="48">
        <f t="shared" ca="1" si="790"/>
        <v>7</v>
      </c>
      <c r="I390" s="48">
        <f t="shared" ca="1" si="790"/>
        <v>7</v>
      </c>
      <c r="J390" s="48">
        <f t="shared" ca="1" si="790"/>
        <v>7</v>
      </c>
      <c r="K390" s="48">
        <f t="shared" ca="1" si="790"/>
        <v>7</v>
      </c>
      <c r="L390" s="48">
        <f t="shared" ca="1" si="790"/>
        <v>5</v>
      </c>
      <c r="M390" s="48">
        <f t="shared" ca="1" si="790"/>
        <v>2</v>
      </c>
      <c r="N390" s="48">
        <f t="shared" ca="1" si="790"/>
        <v>2</v>
      </c>
      <c r="O390" s="48">
        <f t="shared" ca="1" si="790"/>
        <v>0</v>
      </c>
      <c r="P390" s="48">
        <f t="shared" ca="1" si="790"/>
        <v>0</v>
      </c>
      <c r="Q390" s="48">
        <f t="shared" ca="1" si="790"/>
        <v>0</v>
      </c>
      <c r="R390" s="48">
        <f t="shared" ca="1" si="790"/>
        <v>0</v>
      </c>
      <c r="S390" s="48">
        <f t="shared" ca="1" si="790"/>
        <v>0</v>
      </c>
      <c r="T390" s="48">
        <f t="shared" ca="1" si="790"/>
        <v>0</v>
      </c>
      <c r="U390" s="48">
        <f t="shared" ca="1" si="790"/>
        <v>0</v>
      </c>
      <c r="V390" s="48">
        <f t="shared" ca="1" si="790"/>
        <v>0</v>
      </c>
      <c r="W390" s="48">
        <f t="shared" ca="1" si="790"/>
        <v>0</v>
      </c>
      <c r="X390" s="48">
        <f t="shared" ca="1" si="790"/>
        <v>0</v>
      </c>
      <c r="Y390" s="48">
        <f t="shared" ca="1" si="790"/>
        <v>0</v>
      </c>
      <c r="Z390" s="48">
        <f t="shared" ca="1" si="790"/>
        <v>0</v>
      </c>
      <c r="AA390" s="48">
        <f t="shared" ca="1" si="790"/>
        <v>0</v>
      </c>
      <c r="AB390" s="48">
        <f t="shared" ca="1" si="790"/>
        <v>0</v>
      </c>
      <c r="AC390" s="48">
        <f t="shared" ca="1" si="790"/>
        <v>0</v>
      </c>
      <c r="AD390" s="48">
        <f t="shared" ca="1" si="790"/>
        <v>0</v>
      </c>
      <c r="AE390" s="48">
        <f t="shared" ca="1" si="790"/>
        <v>0</v>
      </c>
      <c r="AF390" s="48">
        <f t="shared" ca="1" si="790"/>
        <v>0</v>
      </c>
      <c r="AG390" s="48">
        <f t="shared" ca="1" si="790"/>
        <v>0</v>
      </c>
      <c r="AH390" s="48">
        <f t="shared" ca="1" si="790"/>
        <v>0</v>
      </c>
      <c r="AI390" s="48">
        <f t="shared" ca="1" si="790"/>
        <v>0</v>
      </c>
      <c r="AJ390" s="48">
        <f t="shared" ca="1" si="790"/>
        <v>0</v>
      </c>
      <c r="AK390" s="48">
        <f t="shared" ref="AK390:BD390" ca="1" si="791">MAX(0,AJ390-(IF(SamplesOrEstimateFlag = "Data", INDEX(Samples,RANDBETWEEN(1, TotalCount), 0), RANDBETWEEN(ThroughputLowEstimate,ThroughputHighEstimate))))</f>
        <v>0</v>
      </c>
      <c r="AL390" s="48">
        <f t="shared" ca="1" si="791"/>
        <v>0</v>
      </c>
      <c r="AM390" s="48">
        <f t="shared" ca="1" si="791"/>
        <v>0</v>
      </c>
      <c r="AN390" s="48">
        <f t="shared" ca="1" si="791"/>
        <v>0</v>
      </c>
      <c r="AO390" s="48">
        <f t="shared" ca="1" si="791"/>
        <v>0</v>
      </c>
      <c r="AP390" s="48">
        <f t="shared" ca="1" si="791"/>
        <v>0</v>
      </c>
      <c r="AQ390" s="48">
        <f t="shared" ca="1" si="791"/>
        <v>0</v>
      </c>
      <c r="AR390" s="48">
        <f t="shared" ca="1" si="791"/>
        <v>0</v>
      </c>
      <c r="AS390" s="48">
        <f t="shared" ca="1" si="791"/>
        <v>0</v>
      </c>
      <c r="AT390" s="48">
        <f t="shared" ca="1" si="791"/>
        <v>0</v>
      </c>
      <c r="AU390" s="48">
        <f t="shared" ca="1" si="791"/>
        <v>0</v>
      </c>
      <c r="AV390" s="48">
        <f t="shared" ca="1" si="791"/>
        <v>0</v>
      </c>
      <c r="AW390" s="48">
        <f t="shared" ca="1" si="791"/>
        <v>0</v>
      </c>
      <c r="AX390" s="48">
        <f t="shared" ca="1" si="791"/>
        <v>0</v>
      </c>
      <c r="AY390" s="48">
        <f t="shared" ca="1" si="791"/>
        <v>0</v>
      </c>
      <c r="AZ390" s="48">
        <f t="shared" ca="1" si="791"/>
        <v>0</v>
      </c>
      <c r="BA390" s="48">
        <f t="shared" ca="1" si="791"/>
        <v>0</v>
      </c>
      <c r="BB390" s="48">
        <f t="shared" ca="1" si="791"/>
        <v>0</v>
      </c>
      <c r="BC390" s="48">
        <f t="shared" ca="1" si="791"/>
        <v>0</v>
      </c>
      <c r="BD390" s="48">
        <f t="shared" ca="1" si="791"/>
        <v>0</v>
      </c>
    </row>
    <row r="391" spans="1:56" x14ac:dyDescent="0.25">
      <c r="A391">
        <v>389</v>
      </c>
      <c r="B391" s="69">
        <f t="shared" ca="1" si="785"/>
        <v>5</v>
      </c>
      <c r="C391" s="70">
        <f t="shared" ca="1" si="782"/>
        <v>42840</v>
      </c>
      <c r="D3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91" s="48">
        <f t="shared" ref="E391:AJ391" ca="1" si="792">MAX(0,D391-(IF(SamplesOrEstimateFlag = "Data", INDEX(Samples,RANDBETWEEN(1, TotalCount), 0), RANDBETWEEN(ThroughputLowEstimate,ThroughputHighEstimate))))</f>
        <v>7</v>
      </c>
      <c r="F391" s="48">
        <f t="shared" ca="1" si="792"/>
        <v>5</v>
      </c>
      <c r="G391" s="48">
        <f t="shared" ca="1" si="792"/>
        <v>2</v>
      </c>
      <c r="H391" s="48">
        <f t="shared" ca="1" si="792"/>
        <v>2</v>
      </c>
      <c r="I391" s="48">
        <f t="shared" ca="1" si="792"/>
        <v>0</v>
      </c>
      <c r="J391" s="48">
        <f t="shared" ca="1" si="792"/>
        <v>0</v>
      </c>
      <c r="K391" s="48">
        <f t="shared" ca="1" si="792"/>
        <v>0</v>
      </c>
      <c r="L391" s="48">
        <f t="shared" ca="1" si="792"/>
        <v>0</v>
      </c>
      <c r="M391" s="48">
        <f t="shared" ca="1" si="792"/>
        <v>0</v>
      </c>
      <c r="N391" s="48">
        <f t="shared" ca="1" si="792"/>
        <v>0</v>
      </c>
      <c r="O391" s="48">
        <f t="shared" ca="1" si="792"/>
        <v>0</v>
      </c>
      <c r="P391" s="48">
        <f t="shared" ca="1" si="792"/>
        <v>0</v>
      </c>
      <c r="Q391" s="48">
        <f t="shared" ca="1" si="792"/>
        <v>0</v>
      </c>
      <c r="R391" s="48">
        <f t="shared" ca="1" si="792"/>
        <v>0</v>
      </c>
      <c r="S391" s="48">
        <f t="shared" ca="1" si="792"/>
        <v>0</v>
      </c>
      <c r="T391" s="48">
        <f t="shared" ca="1" si="792"/>
        <v>0</v>
      </c>
      <c r="U391" s="48">
        <f t="shared" ca="1" si="792"/>
        <v>0</v>
      </c>
      <c r="V391" s="48">
        <f t="shared" ca="1" si="792"/>
        <v>0</v>
      </c>
      <c r="W391" s="48">
        <f t="shared" ca="1" si="792"/>
        <v>0</v>
      </c>
      <c r="X391" s="48">
        <f t="shared" ca="1" si="792"/>
        <v>0</v>
      </c>
      <c r="Y391" s="48">
        <f t="shared" ca="1" si="792"/>
        <v>0</v>
      </c>
      <c r="Z391" s="48">
        <f t="shared" ca="1" si="792"/>
        <v>0</v>
      </c>
      <c r="AA391" s="48">
        <f t="shared" ca="1" si="792"/>
        <v>0</v>
      </c>
      <c r="AB391" s="48">
        <f t="shared" ca="1" si="792"/>
        <v>0</v>
      </c>
      <c r="AC391" s="48">
        <f t="shared" ca="1" si="792"/>
        <v>0</v>
      </c>
      <c r="AD391" s="48">
        <f t="shared" ca="1" si="792"/>
        <v>0</v>
      </c>
      <c r="AE391" s="48">
        <f t="shared" ca="1" si="792"/>
        <v>0</v>
      </c>
      <c r="AF391" s="48">
        <f t="shared" ca="1" si="792"/>
        <v>0</v>
      </c>
      <c r="AG391" s="48">
        <f t="shared" ca="1" si="792"/>
        <v>0</v>
      </c>
      <c r="AH391" s="48">
        <f t="shared" ca="1" si="792"/>
        <v>0</v>
      </c>
      <c r="AI391" s="48">
        <f t="shared" ca="1" si="792"/>
        <v>0</v>
      </c>
      <c r="AJ391" s="48">
        <f t="shared" ca="1" si="792"/>
        <v>0</v>
      </c>
      <c r="AK391" s="48">
        <f t="shared" ref="AK391:BD391" ca="1" si="793">MAX(0,AJ391-(IF(SamplesOrEstimateFlag = "Data", INDEX(Samples,RANDBETWEEN(1, TotalCount), 0), RANDBETWEEN(ThroughputLowEstimate,ThroughputHighEstimate))))</f>
        <v>0</v>
      </c>
      <c r="AL391" s="48">
        <f t="shared" ca="1" si="793"/>
        <v>0</v>
      </c>
      <c r="AM391" s="48">
        <f t="shared" ca="1" si="793"/>
        <v>0</v>
      </c>
      <c r="AN391" s="48">
        <f t="shared" ca="1" si="793"/>
        <v>0</v>
      </c>
      <c r="AO391" s="48">
        <f t="shared" ca="1" si="793"/>
        <v>0</v>
      </c>
      <c r="AP391" s="48">
        <f t="shared" ca="1" si="793"/>
        <v>0</v>
      </c>
      <c r="AQ391" s="48">
        <f t="shared" ca="1" si="793"/>
        <v>0</v>
      </c>
      <c r="AR391" s="48">
        <f t="shared" ca="1" si="793"/>
        <v>0</v>
      </c>
      <c r="AS391" s="48">
        <f t="shared" ca="1" si="793"/>
        <v>0</v>
      </c>
      <c r="AT391" s="48">
        <f t="shared" ca="1" si="793"/>
        <v>0</v>
      </c>
      <c r="AU391" s="48">
        <f t="shared" ca="1" si="793"/>
        <v>0</v>
      </c>
      <c r="AV391" s="48">
        <f t="shared" ca="1" si="793"/>
        <v>0</v>
      </c>
      <c r="AW391" s="48">
        <f t="shared" ca="1" si="793"/>
        <v>0</v>
      </c>
      <c r="AX391" s="48">
        <f t="shared" ca="1" si="793"/>
        <v>0</v>
      </c>
      <c r="AY391" s="48">
        <f t="shared" ca="1" si="793"/>
        <v>0</v>
      </c>
      <c r="AZ391" s="48">
        <f t="shared" ca="1" si="793"/>
        <v>0</v>
      </c>
      <c r="BA391" s="48">
        <f t="shared" ca="1" si="793"/>
        <v>0</v>
      </c>
      <c r="BB391" s="48">
        <f t="shared" ca="1" si="793"/>
        <v>0</v>
      </c>
      <c r="BC391" s="48">
        <f t="shared" ca="1" si="793"/>
        <v>0</v>
      </c>
      <c r="BD391" s="48">
        <f t="shared" ca="1" si="793"/>
        <v>0</v>
      </c>
    </row>
    <row r="392" spans="1:56" x14ac:dyDescent="0.25">
      <c r="A392">
        <v>390</v>
      </c>
      <c r="B392" s="69">
        <f t="shared" ca="1" si="785"/>
        <v>9</v>
      </c>
      <c r="C392" s="70">
        <f t="shared" ca="1" si="782"/>
        <v>42868</v>
      </c>
      <c r="D3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2" s="48">
        <f t="shared" ref="E392:AJ392" ca="1" si="794">MAX(0,D392-(IF(SamplesOrEstimateFlag = "Data", INDEX(Samples,RANDBETWEEN(1, TotalCount), 0), RANDBETWEEN(ThroughputLowEstimate,ThroughputHighEstimate))))</f>
        <v>12</v>
      </c>
      <c r="F392" s="48">
        <f t="shared" ca="1" si="794"/>
        <v>9</v>
      </c>
      <c r="G392" s="48">
        <f t="shared" ca="1" si="794"/>
        <v>7</v>
      </c>
      <c r="H392" s="48">
        <f t="shared" ca="1" si="794"/>
        <v>7</v>
      </c>
      <c r="I392" s="48">
        <f t="shared" ca="1" si="794"/>
        <v>5</v>
      </c>
      <c r="J392" s="48">
        <f t="shared" ca="1" si="794"/>
        <v>5</v>
      </c>
      <c r="K392" s="48">
        <f t="shared" ca="1" si="794"/>
        <v>5</v>
      </c>
      <c r="L392" s="48">
        <f t="shared" ca="1" si="794"/>
        <v>3</v>
      </c>
      <c r="M392" s="48">
        <f t="shared" ca="1" si="794"/>
        <v>0</v>
      </c>
      <c r="N392" s="48">
        <f t="shared" ca="1" si="794"/>
        <v>0</v>
      </c>
      <c r="O392" s="48">
        <f t="shared" ca="1" si="794"/>
        <v>0</v>
      </c>
      <c r="P392" s="48">
        <f t="shared" ca="1" si="794"/>
        <v>0</v>
      </c>
      <c r="Q392" s="48">
        <f t="shared" ca="1" si="794"/>
        <v>0</v>
      </c>
      <c r="R392" s="48">
        <f t="shared" ca="1" si="794"/>
        <v>0</v>
      </c>
      <c r="S392" s="48">
        <f t="shared" ca="1" si="794"/>
        <v>0</v>
      </c>
      <c r="T392" s="48">
        <f t="shared" ca="1" si="794"/>
        <v>0</v>
      </c>
      <c r="U392" s="48">
        <f t="shared" ca="1" si="794"/>
        <v>0</v>
      </c>
      <c r="V392" s="48">
        <f t="shared" ca="1" si="794"/>
        <v>0</v>
      </c>
      <c r="W392" s="48">
        <f t="shared" ca="1" si="794"/>
        <v>0</v>
      </c>
      <c r="X392" s="48">
        <f t="shared" ca="1" si="794"/>
        <v>0</v>
      </c>
      <c r="Y392" s="48">
        <f t="shared" ca="1" si="794"/>
        <v>0</v>
      </c>
      <c r="Z392" s="48">
        <f t="shared" ca="1" si="794"/>
        <v>0</v>
      </c>
      <c r="AA392" s="48">
        <f t="shared" ca="1" si="794"/>
        <v>0</v>
      </c>
      <c r="AB392" s="48">
        <f t="shared" ca="1" si="794"/>
        <v>0</v>
      </c>
      <c r="AC392" s="48">
        <f t="shared" ca="1" si="794"/>
        <v>0</v>
      </c>
      <c r="AD392" s="48">
        <f t="shared" ca="1" si="794"/>
        <v>0</v>
      </c>
      <c r="AE392" s="48">
        <f t="shared" ca="1" si="794"/>
        <v>0</v>
      </c>
      <c r="AF392" s="48">
        <f t="shared" ca="1" si="794"/>
        <v>0</v>
      </c>
      <c r="AG392" s="48">
        <f t="shared" ca="1" si="794"/>
        <v>0</v>
      </c>
      <c r="AH392" s="48">
        <f t="shared" ca="1" si="794"/>
        <v>0</v>
      </c>
      <c r="AI392" s="48">
        <f t="shared" ca="1" si="794"/>
        <v>0</v>
      </c>
      <c r="AJ392" s="48">
        <f t="shared" ca="1" si="794"/>
        <v>0</v>
      </c>
      <c r="AK392" s="48">
        <f t="shared" ref="AK392:BD392" ca="1" si="795">MAX(0,AJ392-(IF(SamplesOrEstimateFlag = "Data", INDEX(Samples,RANDBETWEEN(1, TotalCount), 0), RANDBETWEEN(ThroughputLowEstimate,ThroughputHighEstimate))))</f>
        <v>0</v>
      </c>
      <c r="AL392" s="48">
        <f t="shared" ca="1" si="795"/>
        <v>0</v>
      </c>
      <c r="AM392" s="48">
        <f t="shared" ca="1" si="795"/>
        <v>0</v>
      </c>
      <c r="AN392" s="48">
        <f t="shared" ca="1" si="795"/>
        <v>0</v>
      </c>
      <c r="AO392" s="48">
        <f t="shared" ca="1" si="795"/>
        <v>0</v>
      </c>
      <c r="AP392" s="48">
        <f t="shared" ca="1" si="795"/>
        <v>0</v>
      </c>
      <c r="AQ392" s="48">
        <f t="shared" ca="1" si="795"/>
        <v>0</v>
      </c>
      <c r="AR392" s="48">
        <f t="shared" ca="1" si="795"/>
        <v>0</v>
      </c>
      <c r="AS392" s="48">
        <f t="shared" ca="1" si="795"/>
        <v>0</v>
      </c>
      <c r="AT392" s="48">
        <f t="shared" ca="1" si="795"/>
        <v>0</v>
      </c>
      <c r="AU392" s="48">
        <f t="shared" ca="1" si="795"/>
        <v>0</v>
      </c>
      <c r="AV392" s="48">
        <f t="shared" ca="1" si="795"/>
        <v>0</v>
      </c>
      <c r="AW392" s="48">
        <f t="shared" ca="1" si="795"/>
        <v>0</v>
      </c>
      <c r="AX392" s="48">
        <f t="shared" ca="1" si="795"/>
        <v>0</v>
      </c>
      <c r="AY392" s="48">
        <f t="shared" ca="1" si="795"/>
        <v>0</v>
      </c>
      <c r="AZ392" s="48">
        <f t="shared" ca="1" si="795"/>
        <v>0</v>
      </c>
      <c r="BA392" s="48">
        <f t="shared" ca="1" si="795"/>
        <v>0</v>
      </c>
      <c r="BB392" s="48">
        <f t="shared" ca="1" si="795"/>
        <v>0</v>
      </c>
      <c r="BC392" s="48">
        <f t="shared" ca="1" si="795"/>
        <v>0</v>
      </c>
      <c r="BD392" s="48">
        <f t="shared" ca="1" si="795"/>
        <v>0</v>
      </c>
    </row>
    <row r="393" spans="1:56" x14ac:dyDescent="0.25">
      <c r="A393">
        <v>391</v>
      </c>
      <c r="B393" s="69">
        <f t="shared" ca="1" si="785"/>
        <v>7</v>
      </c>
      <c r="C393" s="70">
        <f t="shared" ca="1" si="782"/>
        <v>42854</v>
      </c>
      <c r="D3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3" s="48">
        <f t="shared" ref="E393:AJ393" ca="1" si="796">MAX(0,D393-(IF(SamplesOrEstimateFlag = "Data", INDEX(Samples,RANDBETWEEN(1, TotalCount), 0), RANDBETWEEN(ThroughputLowEstimate,ThroughputHighEstimate))))</f>
        <v>15</v>
      </c>
      <c r="F393" s="48">
        <f t="shared" ca="1" si="796"/>
        <v>13</v>
      </c>
      <c r="G393" s="48">
        <f t="shared" ca="1" si="796"/>
        <v>11</v>
      </c>
      <c r="H393" s="48">
        <f t="shared" ca="1" si="796"/>
        <v>8</v>
      </c>
      <c r="I393" s="48">
        <f t="shared" ca="1" si="796"/>
        <v>5</v>
      </c>
      <c r="J393" s="48">
        <f t="shared" ca="1" si="796"/>
        <v>3</v>
      </c>
      <c r="K393" s="48">
        <f t="shared" ca="1" si="796"/>
        <v>0</v>
      </c>
      <c r="L393" s="48">
        <f t="shared" ca="1" si="796"/>
        <v>0</v>
      </c>
      <c r="M393" s="48">
        <f t="shared" ca="1" si="796"/>
        <v>0</v>
      </c>
      <c r="N393" s="48">
        <f t="shared" ca="1" si="796"/>
        <v>0</v>
      </c>
      <c r="O393" s="48">
        <f t="shared" ca="1" si="796"/>
        <v>0</v>
      </c>
      <c r="P393" s="48">
        <f t="shared" ca="1" si="796"/>
        <v>0</v>
      </c>
      <c r="Q393" s="48">
        <f t="shared" ca="1" si="796"/>
        <v>0</v>
      </c>
      <c r="R393" s="48">
        <f t="shared" ca="1" si="796"/>
        <v>0</v>
      </c>
      <c r="S393" s="48">
        <f t="shared" ca="1" si="796"/>
        <v>0</v>
      </c>
      <c r="T393" s="48">
        <f t="shared" ca="1" si="796"/>
        <v>0</v>
      </c>
      <c r="U393" s="48">
        <f t="shared" ca="1" si="796"/>
        <v>0</v>
      </c>
      <c r="V393" s="48">
        <f t="shared" ca="1" si="796"/>
        <v>0</v>
      </c>
      <c r="W393" s="48">
        <f t="shared" ca="1" si="796"/>
        <v>0</v>
      </c>
      <c r="X393" s="48">
        <f t="shared" ca="1" si="796"/>
        <v>0</v>
      </c>
      <c r="Y393" s="48">
        <f t="shared" ca="1" si="796"/>
        <v>0</v>
      </c>
      <c r="Z393" s="48">
        <f t="shared" ca="1" si="796"/>
        <v>0</v>
      </c>
      <c r="AA393" s="48">
        <f t="shared" ca="1" si="796"/>
        <v>0</v>
      </c>
      <c r="AB393" s="48">
        <f t="shared" ca="1" si="796"/>
        <v>0</v>
      </c>
      <c r="AC393" s="48">
        <f t="shared" ca="1" si="796"/>
        <v>0</v>
      </c>
      <c r="AD393" s="48">
        <f t="shared" ca="1" si="796"/>
        <v>0</v>
      </c>
      <c r="AE393" s="48">
        <f t="shared" ca="1" si="796"/>
        <v>0</v>
      </c>
      <c r="AF393" s="48">
        <f t="shared" ca="1" si="796"/>
        <v>0</v>
      </c>
      <c r="AG393" s="48">
        <f t="shared" ca="1" si="796"/>
        <v>0</v>
      </c>
      <c r="AH393" s="48">
        <f t="shared" ca="1" si="796"/>
        <v>0</v>
      </c>
      <c r="AI393" s="48">
        <f t="shared" ca="1" si="796"/>
        <v>0</v>
      </c>
      <c r="AJ393" s="48">
        <f t="shared" ca="1" si="796"/>
        <v>0</v>
      </c>
      <c r="AK393" s="48">
        <f t="shared" ref="AK393:BD393" ca="1" si="797">MAX(0,AJ393-(IF(SamplesOrEstimateFlag = "Data", INDEX(Samples,RANDBETWEEN(1, TotalCount), 0), RANDBETWEEN(ThroughputLowEstimate,ThroughputHighEstimate))))</f>
        <v>0</v>
      </c>
      <c r="AL393" s="48">
        <f t="shared" ca="1" si="797"/>
        <v>0</v>
      </c>
      <c r="AM393" s="48">
        <f t="shared" ca="1" si="797"/>
        <v>0</v>
      </c>
      <c r="AN393" s="48">
        <f t="shared" ca="1" si="797"/>
        <v>0</v>
      </c>
      <c r="AO393" s="48">
        <f t="shared" ca="1" si="797"/>
        <v>0</v>
      </c>
      <c r="AP393" s="48">
        <f t="shared" ca="1" si="797"/>
        <v>0</v>
      </c>
      <c r="AQ393" s="48">
        <f t="shared" ca="1" si="797"/>
        <v>0</v>
      </c>
      <c r="AR393" s="48">
        <f t="shared" ca="1" si="797"/>
        <v>0</v>
      </c>
      <c r="AS393" s="48">
        <f t="shared" ca="1" si="797"/>
        <v>0</v>
      </c>
      <c r="AT393" s="48">
        <f t="shared" ca="1" si="797"/>
        <v>0</v>
      </c>
      <c r="AU393" s="48">
        <f t="shared" ca="1" si="797"/>
        <v>0</v>
      </c>
      <c r="AV393" s="48">
        <f t="shared" ca="1" si="797"/>
        <v>0</v>
      </c>
      <c r="AW393" s="48">
        <f t="shared" ca="1" si="797"/>
        <v>0</v>
      </c>
      <c r="AX393" s="48">
        <f t="shared" ca="1" si="797"/>
        <v>0</v>
      </c>
      <c r="AY393" s="48">
        <f t="shared" ca="1" si="797"/>
        <v>0</v>
      </c>
      <c r="AZ393" s="48">
        <f t="shared" ca="1" si="797"/>
        <v>0</v>
      </c>
      <c r="BA393" s="48">
        <f t="shared" ca="1" si="797"/>
        <v>0</v>
      </c>
      <c r="BB393" s="48">
        <f t="shared" ca="1" si="797"/>
        <v>0</v>
      </c>
      <c r="BC393" s="48">
        <f t="shared" ca="1" si="797"/>
        <v>0</v>
      </c>
      <c r="BD393" s="48">
        <f t="shared" ca="1" si="797"/>
        <v>0</v>
      </c>
    </row>
    <row r="394" spans="1:56" x14ac:dyDescent="0.25">
      <c r="A394">
        <v>392</v>
      </c>
      <c r="B394" s="69">
        <f t="shared" ca="1" si="785"/>
        <v>7</v>
      </c>
      <c r="C394" s="70">
        <f t="shared" ca="1" si="782"/>
        <v>42854</v>
      </c>
      <c r="D3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4" s="48">
        <f t="shared" ref="E394:AJ394" ca="1" si="798">MAX(0,D394-(IF(SamplesOrEstimateFlag = "Data", INDEX(Samples,RANDBETWEEN(1, TotalCount), 0), RANDBETWEEN(ThroughputLowEstimate,ThroughputHighEstimate))))</f>
        <v>14</v>
      </c>
      <c r="F394" s="48">
        <f t="shared" ca="1" si="798"/>
        <v>11</v>
      </c>
      <c r="G394" s="48">
        <f t="shared" ca="1" si="798"/>
        <v>9</v>
      </c>
      <c r="H394" s="48">
        <f t="shared" ca="1" si="798"/>
        <v>7</v>
      </c>
      <c r="I394" s="48">
        <f t="shared" ca="1" si="798"/>
        <v>4</v>
      </c>
      <c r="J394" s="48">
        <f t="shared" ca="1" si="798"/>
        <v>1</v>
      </c>
      <c r="K394" s="48">
        <f t="shared" ca="1" si="798"/>
        <v>0</v>
      </c>
      <c r="L394" s="48">
        <f t="shared" ca="1" si="798"/>
        <v>0</v>
      </c>
      <c r="M394" s="48">
        <f t="shared" ca="1" si="798"/>
        <v>0</v>
      </c>
      <c r="N394" s="48">
        <f t="shared" ca="1" si="798"/>
        <v>0</v>
      </c>
      <c r="O394" s="48">
        <f t="shared" ca="1" si="798"/>
        <v>0</v>
      </c>
      <c r="P394" s="48">
        <f t="shared" ca="1" si="798"/>
        <v>0</v>
      </c>
      <c r="Q394" s="48">
        <f t="shared" ca="1" si="798"/>
        <v>0</v>
      </c>
      <c r="R394" s="48">
        <f t="shared" ca="1" si="798"/>
        <v>0</v>
      </c>
      <c r="S394" s="48">
        <f t="shared" ca="1" si="798"/>
        <v>0</v>
      </c>
      <c r="T394" s="48">
        <f t="shared" ca="1" si="798"/>
        <v>0</v>
      </c>
      <c r="U394" s="48">
        <f t="shared" ca="1" si="798"/>
        <v>0</v>
      </c>
      <c r="V394" s="48">
        <f t="shared" ca="1" si="798"/>
        <v>0</v>
      </c>
      <c r="W394" s="48">
        <f t="shared" ca="1" si="798"/>
        <v>0</v>
      </c>
      <c r="X394" s="48">
        <f t="shared" ca="1" si="798"/>
        <v>0</v>
      </c>
      <c r="Y394" s="48">
        <f t="shared" ca="1" si="798"/>
        <v>0</v>
      </c>
      <c r="Z394" s="48">
        <f t="shared" ca="1" si="798"/>
        <v>0</v>
      </c>
      <c r="AA394" s="48">
        <f t="shared" ca="1" si="798"/>
        <v>0</v>
      </c>
      <c r="AB394" s="48">
        <f t="shared" ca="1" si="798"/>
        <v>0</v>
      </c>
      <c r="AC394" s="48">
        <f t="shared" ca="1" si="798"/>
        <v>0</v>
      </c>
      <c r="AD394" s="48">
        <f t="shared" ca="1" si="798"/>
        <v>0</v>
      </c>
      <c r="AE394" s="48">
        <f t="shared" ca="1" si="798"/>
        <v>0</v>
      </c>
      <c r="AF394" s="48">
        <f t="shared" ca="1" si="798"/>
        <v>0</v>
      </c>
      <c r="AG394" s="48">
        <f t="shared" ca="1" si="798"/>
        <v>0</v>
      </c>
      <c r="AH394" s="48">
        <f t="shared" ca="1" si="798"/>
        <v>0</v>
      </c>
      <c r="AI394" s="48">
        <f t="shared" ca="1" si="798"/>
        <v>0</v>
      </c>
      <c r="AJ394" s="48">
        <f t="shared" ca="1" si="798"/>
        <v>0</v>
      </c>
      <c r="AK394" s="48">
        <f t="shared" ref="AK394:BD394" ca="1" si="799">MAX(0,AJ394-(IF(SamplesOrEstimateFlag = "Data", INDEX(Samples,RANDBETWEEN(1, TotalCount), 0), RANDBETWEEN(ThroughputLowEstimate,ThroughputHighEstimate))))</f>
        <v>0</v>
      </c>
      <c r="AL394" s="48">
        <f t="shared" ca="1" si="799"/>
        <v>0</v>
      </c>
      <c r="AM394" s="48">
        <f t="shared" ca="1" si="799"/>
        <v>0</v>
      </c>
      <c r="AN394" s="48">
        <f t="shared" ca="1" si="799"/>
        <v>0</v>
      </c>
      <c r="AO394" s="48">
        <f t="shared" ca="1" si="799"/>
        <v>0</v>
      </c>
      <c r="AP394" s="48">
        <f t="shared" ca="1" si="799"/>
        <v>0</v>
      </c>
      <c r="AQ394" s="48">
        <f t="shared" ca="1" si="799"/>
        <v>0</v>
      </c>
      <c r="AR394" s="48">
        <f t="shared" ca="1" si="799"/>
        <v>0</v>
      </c>
      <c r="AS394" s="48">
        <f t="shared" ca="1" si="799"/>
        <v>0</v>
      </c>
      <c r="AT394" s="48">
        <f t="shared" ca="1" si="799"/>
        <v>0</v>
      </c>
      <c r="AU394" s="48">
        <f t="shared" ca="1" si="799"/>
        <v>0</v>
      </c>
      <c r="AV394" s="48">
        <f t="shared" ca="1" si="799"/>
        <v>0</v>
      </c>
      <c r="AW394" s="48">
        <f t="shared" ca="1" si="799"/>
        <v>0</v>
      </c>
      <c r="AX394" s="48">
        <f t="shared" ca="1" si="799"/>
        <v>0</v>
      </c>
      <c r="AY394" s="48">
        <f t="shared" ca="1" si="799"/>
        <v>0</v>
      </c>
      <c r="AZ394" s="48">
        <f t="shared" ca="1" si="799"/>
        <v>0</v>
      </c>
      <c r="BA394" s="48">
        <f t="shared" ca="1" si="799"/>
        <v>0</v>
      </c>
      <c r="BB394" s="48">
        <f t="shared" ca="1" si="799"/>
        <v>0</v>
      </c>
      <c r="BC394" s="48">
        <f t="shared" ca="1" si="799"/>
        <v>0</v>
      </c>
      <c r="BD394" s="48">
        <f t="shared" ca="1" si="799"/>
        <v>0</v>
      </c>
    </row>
    <row r="395" spans="1:56" x14ac:dyDescent="0.25">
      <c r="A395">
        <v>393</v>
      </c>
      <c r="B395" s="69">
        <f t="shared" ca="1" si="785"/>
        <v>10</v>
      </c>
      <c r="C395" s="70">
        <f t="shared" ca="1" si="782"/>
        <v>42875</v>
      </c>
      <c r="D3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5" s="48">
        <f t="shared" ref="E395:AJ395" ca="1" si="800">MAX(0,D395-(IF(SamplesOrEstimateFlag = "Data", INDEX(Samples,RANDBETWEEN(1, TotalCount), 0), RANDBETWEEN(ThroughputLowEstimate,ThroughputHighEstimate))))</f>
        <v>15</v>
      </c>
      <c r="F395" s="48">
        <f t="shared" ca="1" si="800"/>
        <v>12</v>
      </c>
      <c r="G395" s="48">
        <f t="shared" ca="1" si="800"/>
        <v>12</v>
      </c>
      <c r="H395" s="48">
        <f t="shared" ca="1" si="800"/>
        <v>12</v>
      </c>
      <c r="I395" s="48">
        <f t="shared" ca="1" si="800"/>
        <v>9</v>
      </c>
      <c r="J395" s="48">
        <f t="shared" ca="1" si="800"/>
        <v>9</v>
      </c>
      <c r="K395" s="48">
        <f t="shared" ca="1" si="800"/>
        <v>7</v>
      </c>
      <c r="L395" s="48">
        <f t="shared" ca="1" si="800"/>
        <v>5</v>
      </c>
      <c r="M395" s="48">
        <f t="shared" ca="1" si="800"/>
        <v>2</v>
      </c>
      <c r="N395" s="48">
        <f t="shared" ca="1" si="800"/>
        <v>0</v>
      </c>
      <c r="O395" s="48">
        <f t="shared" ca="1" si="800"/>
        <v>0</v>
      </c>
      <c r="P395" s="48">
        <f t="shared" ca="1" si="800"/>
        <v>0</v>
      </c>
      <c r="Q395" s="48">
        <f t="shared" ca="1" si="800"/>
        <v>0</v>
      </c>
      <c r="R395" s="48">
        <f t="shared" ca="1" si="800"/>
        <v>0</v>
      </c>
      <c r="S395" s="48">
        <f t="shared" ca="1" si="800"/>
        <v>0</v>
      </c>
      <c r="T395" s="48">
        <f t="shared" ca="1" si="800"/>
        <v>0</v>
      </c>
      <c r="U395" s="48">
        <f t="shared" ca="1" si="800"/>
        <v>0</v>
      </c>
      <c r="V395" s="48">
        <f t="shared" ca="1" si="800"/>
        <v>0</v>
      </c>
      <c r="W395" s="48">
        <f t="shared" ca="1" si="800"/>
        <v>0</v>
      </c>
      <c r="X395" s="48">
        <f t="shared" ca="1" si="800"/>
        <v>0</v>
      </c>
      <c r="Y395" s="48">
        <f t="shared" ca="1" si="800"/>
        <v>0</v>
      </c>
      <c r="Z395" s="48">
        <f t="shared" ca="1" si="800"/>
        <v>0</v>
      </c>
      <c r="AA395" s="48">
        <f t="shared" ca="1" si="800"/>
        <v>0</v>
      </c>
      <c r="AB395" s="48">
        <f t="shared" ca="1" si="800"/>
        <v>0</v>
      </c>
      <c r="AC395" s="48">
        <f t="shared" ca="1" si="800"/>
        <v>0</v>
      </c>
      <c r="AD395" s="48">
        <f t="shared" ca="1" si="800"/>
        <v>0</v>
      </c>
      <c r="AE395" s="48">
        <f t="shared" ca="1" si="800"/>
        <v>0</v>
      </c>
      <c r="AF395" s="48">
        <f t="shared" ca="1" si="800"/>
        <v>0</v>
      </c>
      <c r="AG395" s="48">
        <f t="shared" ca="1" si="800"/>
        <v>0</v>
      </c>
      <c r="AH395" s="48">
        <f t="shared" ca="1" si="800"/>
        <v>0</v>
      </c>
      <c r="AI395" s="48">
        <f t="shared" ca="1" si="800"/>
        <v>0</v>
      </c>
      <c r="AJ395" s="48">
        <f t="shared" ca="1" si="800"/>
        <v>0</v>
      </c>
      <c r="AK395" s="48">
        <f t="shared" ref="AK395:BD395" ca="1" si="801">MAX(0,AJ395-(IF(SamplesOrEstimateFlag = "Data", INDEX(Samples,RANDBETWEEN(1, TotalCount), 0), RANDBETWEEN(ThroughputLowEstimate,ThroughputHighEstimate))))</f>
        <v>0</v>
      </c>
      <c r="AL395" s="48">
        <f t="shared" ca="1" si="801"/>
        <v>0</v>
      </c>
      <c r="AM395" s="48">
        <f t="shared" ca="1" si="801"/>
        <v>0</v>
      </c>
      <c r="AN395" s="48">
        <f t="shared" ca="1" si="801"/>
        <v>0</v>
      </c>
      <c r="AO395" s="48">
        <f t="shared" ca="1" si="801"/>
        <v>0</v>
      </c>
      <c r="AP395" s="48">
        <f t="shared" ca="1" si="801"/>
        <v>0</v>
      </c>
      <c r="AQ395" s="48">
        <f t="shared" ca="1" si="801"/>
        <v>0</v>
      </c>
      <c r="AR395" s="48">
        <f t="shared" ca="1" si="801"/>
        <v>0</v>
      </c>
      <c r="AS395" s="48">
        <f t="shared" ca="1" si="801"/>
        <v>0</v>
      </c>
      <c r="AT395" s="48">
        <f t="shared" ca="1" si="801"/>
        <v>0</v>
      </c>
      <c r="AU395" s="48">
        <f t="shared" ca="1" si="801"/>
        <v>0</v>
      </c>
      <c r="AV395" s="48">
        <f t="shared" ca="1" si="801"/>
        <v>0</v>
      </c>
      <c r="AW395" s="48">
        <f t="shared" ca="1" si="801"/>
        <v>0</v>
      </c>
      <c r="AX395" s="48">
        <f t="shared" ca="1" si="801"/>
        <v>0</v>
      </c>
      <c r="AY395" s="48">
        <f t="shared" ca="1" si="801"/>
        <v>0</v>
      </c>
      <c r="AZ395" s="48">
        <f t="shared" ca="1" si="801"/>
        <v>0</v>
      </c>
      <c r="BA395" s="48">
        <f t="shared" ca="1" si="801"/>
        <v>0</v>
      </c>
      <c r="BB395" s="48">
        <f t="shared" ca="1" si="801"/>
        <v>0</v>
      </c>
      <c r="BC395" s="48">
        <f t="shared" ca="1" si="801"/>
        <v>0</v>
      </c>
      <c r="BD395" s="48">
        <f t="shared" ca="1" si="801"/>
        <v>0</v>
      </c>
    </row>
    <row r="396" spans="1:56" x14ac:dyDescent="0.25">
      <c r="A396">
        <v>394</v>
      </c>
      <c r="B396" s="69">
        <f t="shared" ca="1" si="785"/>
        <v>10</v>
      </c>
      <c r="C396" s="70">
        <f t="shared" ca="1" si="782"/>
        <v>42875</v>
      </c>
      <c r="D3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96" s="48">
        <f t="shared" ref="E396:AJ396" ca="1" si="802">MAX(0,D396-(IF(SamplesOrEstimateFlag = "Data", INDEX(Samples,RANDBETWEEN(1, TotalCount), 0), RANDBETWEEN(ThroughputLowEstimate,ThroughputHighEstimate))))</f>
        <v>13</v>
      </c>
      <c r="F396" s="48">
        <f t="shared" ca="1" si="802"/>
        <v>11</v>
      </c>
      <c r="G396" s="48">
        <f t="shared" ca="1" si="802"/>
        <v>8</v>
      </c>
      <c r="H396" s="48">
        <f t="shared" ca="1" si="802"/>
        <v>8</v>
      </c>
      <c r="I396" s="48">
        <f t="shared" ca="1" si="802"/>
        <v>5</v>
      </c>
      <c r="J396" s="48">
        <f t="shared" ca="1" si="802"/>
        <v>5</v>
      </c>
      <c r="K396" s="48">
        <f t="shared" ca="1" si="802"/>
        <v>2</v>
      </c>
      <c r="L396" s="48">
        <f t="shared" ca="1" si="802"/>
        <v>2</v>
      </c>
      <c r="M396" s="48">
        <f t="shared" ca="1" si="802"/>
        <v>2</v>
      </c>
      <c r="N396" s="48">
        <f t="shared" ca="1" si="802"/>
        <v>0</v>
      </c>
      <c r="O396" s="48">
        <f t="shared" ca="1" si="802"/>
        <v>0</v>
      </c>
      <c r="P396" s="48">
        <f t="shared" ca="1" si="802"/>
        <v>0</v>
      </c>
      <c r="Q396" s="48">
        <f t="shared" ca="1" si="802"/>
        <v>0</v>
      </c>
      <c r="R396" s="48">
        <f t="shared" ca="1" si="802"/>
        <v>0</v>
      </c>
      <c r="S396" s="48">
        <f t="shared" ca="1" si="802"/>
        <v>0</v>
      </c>
      <c r="T396" s="48">
        <f t="shared" ca="1" si="802"/>
        <v>0</v>
      </c>
      <c r="U396" s="48">
        <f t="shared" ca="1" si="802"/>
        <v>0</v>
      </c>
      <c r="V396" s="48">
        <f t="shared" ca="1" si="802"/>
        <v>0</v>
      </c>
      <c r="W396" s="48">
        <f t="shared" ca="1" si="802"/>
        <v>0</v>
      </c>
      <c r="X396" s="48">
        <f t="shared" ca="1" si="802"/>
        <v>0</v>
      </c>
      <c r="Y396" s="48">
        <f t="shared" ca="1" si="802"/>
        <v>0</v>
      </c>
      <c r="Z396" s="48">
        <f t="shared" ca="1" si="802"/>
        <v>0</v>
      </c>
      <c r="AA396" s="48">
        <f t="shared" ca="1" si="802"/>
        <v>0</v>
      </c>
      <c r="AB396" s="48">
        <f t="shared" ca="1" si="802"/>
        <v>0</v>
      </c>
      <c r="AC396" s="48">
        <f t="shared" ca="1" si="802"/>
        <v>0</v>
      </c>
      <c r="AD396" s="48">
        <f t="shared" ca="1" si="802"/>
        <v>0</v>
      </c>
      <c r="AE396" s="48">
        <f t="shared" ca="1" si="802"/>
        <v>0</v>
      </c>
      <c r="AF396" s="48">
        <f t="shared" ca="1" si="802"/>
        <v>0</v>
      </c>
      <c r="AG396" s="48">
        <f t="shared" ca="1" si="802"/>
        <v>0</v>
      </c>
      <c r="AH396" s="48">
        <f t="shared" ca="1" si="802"/>
        <v>0</v>
      </c>
      <c r="AI396" s="48">
        <f t="shared" ca="1" si="802"/>
        <v>0</v>
      </c>
      <c r="AJ396" s="48">
        <f t="shared" ca="1" si="802"/>
        <v>0</v>
      </c>
      <c r="AK396" s="48">
        <f t="shared" ref="AK396:BD396" ca="1" si="803">MAX(0,AJ396-(IF(SamplesOrEstimateFlag = "Data", INDEX(Samples,RANDBETWEEN(1, TotalCount), 0), RANDBETWEEN(ThroughputLowEstimate,ThroughputHighEstimate))))</f>
        <v>0</v>
      </c>
      <c r="AL396" s="48">
        <f t="shared" ca="1" si="803"/>
        <v>0</v>
      </c>
      <c r="AM396" s="48">
        <f t="shared" ca="1" si="803"/>
        <v>0</v>
      </c>
      <c r="AN396" s="48">
        <f t="shared" ca="1" si="803"/>
        <v>0</v>
      </c>
      <c r="AO396" s="48">
        <f t="shared" ca="1" si="803"/>
        <v>0</v>
      </c>
      <c r="AP396" s="48">
        <f t="shared" ca="1" si="803"/>
        <v>0</v>
      </c>
      <c r="AQ396" s="48">
        <f t="shared" ca="1" si="803"/>
        <v>0</v>
      </c>
      <c r="AR396" s="48">
        <f t="shared" ca="1" si="803"/>
        <v>0</v>
      </c>
      <c r="AS396" s="48">
        <f t="shared" ca="1" si="803"/>
        <v>0</v>
      </c>
      <c r="AT396" s="48">
        <f t="shared" ca="1" si="803"/>
        <v>0</v>
      </c>
      <c r="AU396" s="48">
        <f t="shared" ca="1" si="803"/>
        <v>0</v>
      </c>
      <c r="AV396" s="48">
        <f t="shared" ca="1" si="803"/>
        <v>0</v>
      </c>
      <c r="AW396" s="48">
        <f t="shared" ca="1" si="803"/>
        <v>0</v>
      </c>
      <c r="AX396" s="48">
        <f t="shared" ca="1" si="803"/>
        <v>0</v>
      </c>
      <c r="AY396" s="48">
        <f t="shared" ca="1" si="803"/>
        <v>0</v>
      </c>
      <c r="AZ396" s="48">
        <f t="shared" ca="1" si="803"/>
        <v>0</v>
      </c>
      <c r="BA396" s="48">
        <f t="shared" ca="1" si="803"/>
        <v>0</v>
      </c>
      <c r="BB396" s="48">
        <f t="shared" ca="1" si="803"/>
        <v>0</v>
      </c>
      <c r="BC396" s="48">
        <f t="shared" ca="1" si="803"/>
        <v>0</v>
      </c>
      <c r="BD396" s="48">
        <f t="shared" ca="1" si="803"/>
        <v>0</v>
      </c>
    </row>
    <row r="397" spans="1:56" x14ac:dyDescent="0.25">
      <c r="A397">
        <v>395</v>
      </c>
      <c r="B397" s="69">
        <f t="shared" ca="1" si="785"/>
        <v>11</v>
      </c>
      <c r="C397" s="70">
        <f t="shared" ca="1" si="782"/>
        <v>42882</v>
      </c>
      <c r="D3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7" s="48">
        <f t="shared" ref="E397:AJ397" ca="1" si="804">MAX(0,D397-(IF(SamplesOrEstimateFlag = "Data", INDEX(Samples,RANDBETWEEN(1, TotalCount), 0), RANDBETWEEN(ThroughputLowEstimate,ThroughputHighEstimate))))</f>
        <v>12</v>
      </c>
      <c r="F397" s="48">
        <f t="shared" ca="1" si="804"/>
        <v>12</v>
      </c>
      <c r="G397" s="48">
        <f t="shared" ca="1" si="804"/>
        <v>10</v>
      </c>
      <c r="H397" s="48">
        <f t="shared" ca="1" si="804"/>
        <v>10</v>
      </c>
      <c r="I397" s="48">
        <f t="shared" ca="1" si="804"/>
        <v>10</v>
      </c>
      <c r="J397" s="48">
        <f t="shared" ca="1" si="804"/>
        <v>10</v>
      </c>
      <c r="K397" s="48">
        <f t="shared" ca="1" si="804"/>
        <v>8</v>
      </c>
      <c r="L397" s="48">
        <f t="shared" ca="1" si="804"/>
        <v>6</v>
      </c>
      <c r="M397" s="48">
        <f t="shared" ca="1" si="804"/>
        <v>4</v>
      </c>
      <c r="N397" s="48">
        <f t="shared" ca="1" si="804"/>
        <v>2</v>
      </c>
      <c r="O397" s="48">
        <f t="shared" ca="1" si="804"/>
        <v>0</v>
      </c>
      <c r="P397" s="48">
        <f t="shared" ca="1" si="804"/>
        <v>0</v>
      </c>
      <c r="Q397" s="48">
        <f t="shared" ca="1" si="804"/>
        <v>0</v>
      </c>
      <c r="R397" s="48">
        <f t="shared" ca="1" si="804"/>
        <v>0</v>
      </c>
      <c r="S397" s="48">
        <f t="shared" ca="1" si="804"/>
        <v>0</v>
      </c>
      <c r="T397" s="48">
        <f t="shared" ca="1" si="804"/>
        <v>0</v>
      </c>
      <c r="U397" s="48">
        <f t="shared" ca="1" si="804"/>
        <v>0</v>
      </c>
      <c r="V397" s="48">
        <f t="shared" ca="1" si="804"/>
        <v>0</v>
      </c>
      <c r="W397" s="48">
        <f t="shared" ca="1" si="804"/>
        <v>0</v>
      </c>
      <c r="X397" s="48">
        <f t="shared" ca="1" si="804"/>
        <v>0</v>
      </c>
      <c r="Y397" s="48">
        <f t="shared" ca="1" si="804"/>
        <v>0</v>
      </c>
      <c r="Z397" s="48">
        <f t="shared" ca="1" si="804"/>
        <v>0</v>
      </c>
      <c r="AA397" s="48">
        <f t="shared" ca="1" si="804"/>
        <v>0</v>
      </c>
      <c r="AB397" s="48">
        <f t="shared" ca="1" si="804"/>
        <v>0</v>
      </c>
      <c r="AC397" s="48">
        <f t="shared" ca="1" si="804"/>
        <v>0</v>
      </c>
      <c r="AD397" s="48">
        <f t="shared" ca="1" si="804"/>
        <v>0</v>
      </c>
      <c r="AE397" s="48">
        <f t="shared" ca="1" si="804"/>
        <v>0</v>
      </c>
      <c r="AF397" s="48">
        <f t="shared" ca="1" si="804"/>
        <v>0</v>
      </c>
      <c r="AG397" s="48">
        <f t="shared" ca="1" si="804"/>
        <v>0</v>
      </c>
      <c r="AH397" s="48">
        <f t="shared" ca="1" si="804"/>
        <v>0</v>
      </c>
      <c r="AI397" s="48">
        <f t="shared" ca="1" si="804"/>
        <v>0</v>
      </c>
      <c r="AJ397" s="48">
        <f t="shared" ca="1" si="804"/>
        <v>0</v>
      </c>
      <c r="AK397" s="48">
        <f t="shared" ref="AK397:BD397" ca="1" si="805">MAX(0,AJ397-(IF(SamplesOrEstimateFlag = "Data", INDEX(Samples,RANDBETWEEN(1, TotalCount), 0), RANDBETWEEN(ThroughputLowEstimate,ThroughputHighEstimate))))</f>
        <v>0</v>
      </c>
      <c r="AL397" s="48">
        <f t="shared" ca="1" si="805"/>
        <v>0</v>
      </c>
      <c r="AM397" s="48">
        <f t="shared" ca="1" si="805"/>
        <v>0</v>
      </c>
      <c r="AN397" s="48">
        <f t="shared" ca="1" si="805"/>
        <v>0</v>
      </c>
      <c r="AO397" s="48">
        <f t="shared" ca="1" si="805"/>
        <v>0</v>
      </c>
      <c r="AP397" s="48">
        <f t="shared" ca="1" si="805"/>
        <v>0</v>
      </c>
      <c r="AQ397" s="48">
        <f t="shared" ca="1" si="805"/>
        <v>0</v>
      </c>
      <c r="AR397" s="48">
        <f t="shared" ca="1" si="805"/>
        <v>0</v>
      </c>
      <c r="AS397" s="48">
        <f t="shared" ca="1" si="805"/>
        <v>0</v>
      </c>
      <c r="AT397" s="48">
        <f t="shared" ca="1" si="805"/>
        <v>0</v>
      </c>
      <c r="AU397" s="48">
        <f t="shared" ca="1" si="805"/>
        <v>0</v>
      </c>
      <c r="AV397" s="48">
        <f t="shared" ca="1" si="805"/>
        <v>0</v>
      </c>
      <c r="AW397" s="48">
        <f t="shared" ca="1" si="805"/>
        <v>0</v>
      </c>
      <c r="AX397" s="48">
        <f t="shared" ca="1" si="805"/>
        <v>0</v>
      </c>
      <c r="AY397" s="48">
        <f t="shared" ca="1" si="805"/>
        <v>0</v>
      </c>
      <c r="AZ397" s="48">
        <f t="shared" ca="1" si="805"/>
        <v>0</v>
      </c>
      <c r="BA397" s="48">
        <f t="shared" ca="1" si="805"/>
        <v>0</v>
      </c>
      <c r="BB397" s="48">
        <f t="shared" ca="1" si="805"/>
        <v>0</v>
      </c>
      <c r="BC397" s="48">
        <f t="shared" ca="1" si="805"/>
        <v>0</v>
      </c>
      <c r="BD397" s="48">
        <f t="shared" ca="1" si="805"/>
        <v>0</v>
      </c>
    </row>
    <row r="398" spans="1:56" x14ac:dyDescent="0.25">
      <c r="A398">
        <v>396</v>
      </c>
      <c r="B398" s="69">
        <f t="shared" ca="1" si="785"/>
        <v>10</v>
      </c>
      <c r="C398" s="70">
        <f t="shared" ca="1" si="782"/>
        <v>42875</v>
      </c>
      <c r="D3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8" s="48">
        <f t="shared" ref="E398:AJ398" ca="1" si="806">MAX(0,D398-(IF(SamplesOrEstimateFlag = "Data", INDEX(Samples,RANDBETWEEN(1, TotalCount), 0), RANDBETWEEN(ThroughputLowEstimate,ThroughputHighEstimate))))</f>
        <v>14</v>
      </c>
      <c r="F398" s="48">
        <f t="shared" ca="1" si="806"/>
        <v>11</v>
      </c>
      <c r="G398" s="48">
        <f t="shared" ca="1" si="806"/>
        <v>11</v>
      </c>
      <c r="H398" s="48">
        <f t="shared" ca="1" si="806"/>
        <v>11</v>
      </c>
      <c r="I398" s="48">
        <f t="shared" ca="1" si="806"/>
        <v>9</v>
      </c>
      <c r="J398" s="48">
        <f t="shared" ca="1" si="806"/>
        <v>7</v>
      </c>
      <c r="K398" s="48">
        <f t="shared" ca="1" si="806"/>
        <v>5</v>
      </c>
      <c r="L398" s="48">
        <f t="shared" ca="1" si="806"/>
        <v>3</v>
      </c>
      <c r="M398" s="48">
        <f t="shared" ca="1" si="806"/>
        <v>1</v>
      </c>
      <c r="N398" s="48">
        <f t="shared" ca="1" si="806"/>
        <v>0</v>
      </c>
      <c r="O398" s="48">
        <f t="shared" ca="1" si="806"/>
        <v>0</v>
      </c>
      <c r="P398" s="48">
        <f t="shared" ca="1" si="806"/>
        <v>0</v>
      </c>
      <c r="Q398" s="48">
        <f t="shared" ca="1" si="806"/>
        <v>0</v>
      </c>
      <c r="R398" s="48">
        <f t="shared" ca="1" si="806"/>
        <v>0</v>
      </c>
      <c r="S398" s="48">
        <f t="shared" ca="1" si="806"/>
        <v>0</v>
      </c>
      <c r="T398" s="48">
        <f t="shared" ca="1" si="806"/>
        <v>0</v>
      </c>
      <c r="U398" s="48">
        <f t="shared" ca="1" si="806"/>
        <v>0</v>
      </c>
      <c r="V398" s="48">
        <f t="shared" ca="1" si="806"/>
        <v>0</v>
      </c>
      <c r="W398" s="48">
        <f t="shared" ca="1" si="806"/>
        <v>0</v>
      </c>
      <c r="X398" s="48">
        <f t="shared" ca="1" si="806"/>
        <v>0</v>
      </c>
      <c r="Y398" s="48">
        <f t="shared" ca="1" si="806"/>
        <v>0</v>
      </c>
      <c r="Z398" s="48">
        <f t="shared" ca="1" si="806"/>
        <v>0</v>
      </c>
      <c r="AA398" s="48">
        <f t="shared" ca="1" si="806"/>
        <v>0</v>
      </c>
      <c r="AB398" s="48">
        <f t="shared" ca="1" si="806"/>
        <v>0</v>
      </c>
      <c r="AC398" s="48">
        <f t="shared" ca="1" si="806"/>
        <v>0</v>
      </c>
      <c r="AD398" s="48">
        <f t="shared" ca="1" si="806"/>
        <v>0</v>
      </c>
      <c r="AE398" s="48">
        <f t="shared" ca="1" si="806"/>
        <v>0</v>
      </c>
      <c r="AF398" s="48">
        <f t="shared" ca="1" si="806"/>
        <v>0</v>
      </c>
      <c r="AG398" s="48">
        <f t="shared" ca="1" si="806"/>
        <v>0</v>
      </c>
      <c r="AH398" s="48">
        <f t="shared" ca="1" si="806"/>
        <v>0</v>
      </c>
      <c r="AI398" s="48">
        <f t="shared" ca="1" si="806"/>
        <v>0</v>
      </c>
      <c r="AJ398" s="48">
        <f t="shared" ca="1" si="806"/>
        <v>0</v>
      </c>
      <c r="AK398" s="48">
        <f t="shared" ref="AK398:BD398" ca="1" si="807">MAX(0,AJ398-(IF(SamplesOrEstimateFlag = "Data", INDEX(Samples,RANDBETWEEN(1, TotalCount), 0), RANDBETWEEN(ThroughputLowEstimate,ThroughputHighEstimate))))</f>
        <v>0</v>
      </c>
      <c r="AL398" s="48">
        <f t="shared" ca="1" si="807"/>
        <v>0</v>
      </c>
      <c r="AM398" s="48">
        <f t="shared" ca="1" si="807"/>
        <v>0</v>
      </c>
      <c r="AN398" s="48">
        <f t="shared" ca="1" si="807"/>
        <v>0</v>
      </c>
      <c r="AO398" s="48">
        <f t="shared" ca="1" si="807"/>
        <v>0</v>
      </c>
      <c r="AP398" s="48">
        <f t="shared" ca="1" si="807"/>
        <v>0</v>
      </c>
      <c r="AQ398" s="48">
        <f t="shared" ca="1" si="807"/>
        <v>0</v>
      </c>
      <c r="AR398" s="48">
        <f t="shared" ca="1" si="807"/>
        <v>0</v>
      </c>
      <c r="AS398" s="48">
        <f t="shared" ca="1" si="807"/>
        <v>0</v>
      </c>
      <c r="AT398" s="48">
        <f t="shared" ca="1" si="807"/>
        <v>0</v>
      </c>
      <c r="AU398" s="48">
        <f t="shared" ca="1" si="807"/>
        <v>0</v>
      </c>
      <c r="AV398" s="48">
        <f t="shared" ca="1" si="807"/>
        <v>0</v>
      </c>
      <c r="AW398" s="48">
        <f t="shared" ca="1" si="807"/>
        <v>0</v>
      </c>
      <c r="AX398" s="48">
        <f t="shared" ca="1" si="807"/>
        <v>0</v>
      </c>
      <c r="AY398" s="48">
        <f t="shared" ca="1" si="807"/>
        <v>0</v>
      </c>
      <c r="AZ398" s="48">
        <f t="shared" ca="1" si="807"/>
        <v>0</v>
      </c>
      <c r="BA398" s="48">
        <f t="shared" ca="1" si="807"/>
        <v>0</v>
      </c>
      <c r="BB398" s="48">
        <f t="shared" ca="1" si="807"/>
        <v>0</v>
      </c>
      <c r="BC398" s="48">
        <f t="shared" ca="1" si="807"/>
        <v>0</v>
      </c>
      <c r="BD398" s="48">
        <f t="shared" ca="1" si="807"/>
        <v>0</v>
      </c>
    </row>
    <row r="399" spans="1:56" x14ac:dyDescent="0.25">
      <c r="A399">
        <v>397</v>
      </c>
      <c r="B399" s="69">
        <f t="shared" ca="1" si="785"/>
        <v>9</v>
      </c>
      <c r="C399" s="70">
        <f t="shared" ca="1" si="782"/>
        <v>42868</v>
      </c>
      <c r="D3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9" s="48">
        <f t="shared" ref="E399:AJ399" ca="1" si="808">MAX(0,D399-(IF(SamplesOrEstimateFlag = "Data", INDEX(Samples,RANDBETWEEN(1, TotalCount), 0), RANDBETWEEN(ThroughputLowEstimate,ThroughputHighEstimate))))</f>
        <v>12</v>
      </c>
      <c r="F399" s="48">
        <f t="shared" ca="1" si="808"/>
        <v>9</v>
      </c>
      <c r="G399" s="48">
        <f t="shared" ca="1" si="808"/>
        <v>6</v>
      </c>
      <c r="H399" s="48">
        <f t="shared" ca="1" si="808"/>
        <v>4</v>
      </c>
      <c r="I399" s="48">
        <f t="shared" ca="1" si="808"/>
        <v>4</v>
      </c>
      <c r="J399" s="48">
        <f t="shared" ca="1" si="808"/>
        <v>4</v>
      </c>
      <c r="K399" s="48">
        <f t="shared" ca="1" si="808"/>
        <v>4</v>
      </c>
      <c r="L399" s="48">
        <f t="shared" ca="1" si="808"/>
        <v>1</v>
      </c>
      <c r="M399" s="48">
        <f t="shared" ca="1" si="808"/>
        <v>0</v>
      </c>
      <c r="N399" s="48">
        <f t="shared" ca="1" si="808"/>
        <v>0</v>
      </c>
      <c r="O399" s="48">
        <f t="shared" ca="1" si="808"/>
        <v>0</v>
      </c>
      <c r="P399" s="48">
        <f t="shared" ca="1" si="808"/>
        <v>0</v>
      </c>
      <c r="Q399" s="48">
        <f t="shared" ca="1" si="808"/>
        <v>0</v>
      </c>
      <c r="R399" s="48">
        <f t="shared" ca="1" si="808"/>
        <v>0</v>
      </c>
      <c r="S399" s="48">
        <f t="shared" ca="1" si="808"/>
        <v>0</v>
      </c>
      <c r="T399" s="48">
        <f t="shared" ca="1" si="808"/>
        <v>0</v>
      </c>
      <c r="U399" s="48">
        <f t="shared" ca="1" si="808"/>
        <v>0</v>
      </c>
      <c r="V399" s="48">
        <f t="shared" ca="1" si="808"/>
        <v>0</v>
      </c>
      <c r="W399" s="48">
        <f t="shared" ca="1" si="808"/>
        <v>0</v>
      </c>
      <c r="X399" s="48">
        <f t="shared" ca="1" si="808"/>
        <v>0</v>
      </c>
      <c r="Y399" s="48">
        <f t="shared" ca="1" si="808"/>
        <v>0</v>
      </c>
      <c r="Z399" s="48">
        <f t="shared" ca="1" si="808"/>
        <v>0</v>
      </c>
      <c r="AA399" s="48">
        <f t="shared" ca="1" si="808"/>
        <v>0</v>
      </c>
      <c r="AB399" s="48">
        <f t="shared" ca="1" si="808"/>
        <v>0</v>
      </c>
      <c r="AC399" s="48">
        <f t="shared" ca="1" si="808"/>
        <v>0</v>
      </c>
      <c r="AD399" s="48">
        <f t="shared" ca="1" si="808"/>
        <v>0</v>
      </c>
      <c r="AE399" s="48">
        <f t="shared" ca="1" si="808"/>
        <v>0</v>
      </c>
      <c r="AF399" s="48">
        <f t="shared" ca="1" si="808"/>
        <v>0</v>
      </c>
      <c r="AG399" s="48">
        <f t="shared" ca="1" si="808"/>
        <v>0</v>
      </c>
      <c r="AH399" s="48">
        <f t="shared" ca="1" si="808"/>
        <v>0</v>
      </c>
      <c r="AI399" s="48">
        <f t="shared" ca="1" si="808"/>
        <v>0</v>
      </c>
      <c r="AJ399" s="48">
        <f t="shared" ca="1" si="808"/>
        <v>0</v>
      </c>
      <c r="AK399" s="48">
        <f t="shared" ref="AK399:BD399" ca="1" si="809">MAX(0,AJ399-(IF(SamplesOrEstimateFlag = "Data", INDEX(Samples,RANDBETWEEN(1, TotalCount), 0), RANDBETWEEN(ThroughputLowEstimate,ThroughputHighEstimate))))</f>
        <v>0</v>
      </c>
      <c r="AL399" s="48">
        <f t="shared" ca="1" si="809"/>
        <v>0</v>
      </c>
      <c r="AM399" s="48">
        <f t="shared" ca="1" si="809"/>
        <v>0</v>
      </c>
      <c r="AN399" s="48">
        <f t="shared" ca="1" si="809"/>
        <v>0</v>
      </c>
      <c r="AO399" s="48">
        <f t="shared" ca="1" si="809"/>
        <v>0</v>
      </c>
      <c r="AP399" s="48">
        <f t="shared" ca="1" si="809"/>
        <v>0</v>
      </c>
      <c r="AQ399" s="48">
        <f t="shared" ca="1" si="809"/>
        <v>0</v>
      </c>
      <c r="AR399" s="48">
        <f t="shared" ca="1" si="809"/>
        <v>0</v>
      </c>
      <c r="AS399" s="48">
        <f t="shared" ca="1" si="809"/>
        <v>0</v>
      </c>
      <c r="AT399" s="48">
        <f t="shared" ca="1" si="809"/>
        <v>0</v>
      </c>
      <c r="AU399" s="48">
        <f t="shared" ca="1" si="809"/>
        <v>0</v>
      </c>
      <c r="AV399" s="48">
        <f t="shared" ca="1" si="809"/>
        <v>0</v>
      </c>
      <c r="AW399" s="48">
        <f t="shared" ca="1" si="809"/>
        <v>0</v>
      </c>
      <c r="AX399" s="48">
        <f t="shared" ca="1" si="809"/>
        <v>0</v>
      </c>
      <c r="AY399" s="48">
        <f t="shared" ca="1" si="809"/>
        <v>0</v>
      </c>
      <c r="AZ399" s="48">
        <f t="shared" ca="1" si="809"/>
        <v>0</v>
      </c>
      <c r="BA399" s="48">
        <f t="shared" ca="1" si="809"/>
        <v>0</v>
      </c>
      <c r="BB399" s="48">
        <f t="shared" ca="1" si="809"/>
        <v>0</v>
      </c>
      <c r="BC399" s="48">
        <f t="shared" ca="1" si="809"/>
        <v>0</v>
      </c>
      <c r="BD399" s="48">
        <f t="shared" ca="1" si="809"/>
        <v>0</v>
      </c>
    </row>
    <row r="400" spans="1:56" x14ac:dyDescent="0.25">
      <c r="A400">
        <v>398</v>
      </c>
      <c r="B400" s="69">
        <f t="shared" ca="1" si="785"/>
        <v>4</v>
      </c>
      <c r="C400" s="70">
        <f t="shared" ca="1" si="782"/>
        <v>42833</v>
      </c>
      <c r="D4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0" s="48">
        <f t="shared" ref="E400:AJ400" ca="1" si="810">MAX(0,D400-(IF(SamplesOrEstimateFlag = "Data", INDEX(Samples,RANDBETWEEN(1, TotalCount), 0), RANDBETWEEN(ThroughputLowEstimate,ThroughputHighEstimate))))</f>
        <v>9</v>
      </c>
      <c r="F400" s="48">
        <f t="shared" ca="1" si="810"/>
        <v>6</v>
      </c>
      <c r="G400" s="48">
        <f t="shared" ca="1" si="810"/>
        <v>3</v>
      </c>
      <c r="H400" s="48">
        <f t="shared" ca="1" si="810"/>
        <v>0</v>
      </c>
      <c r="I400" s="48">
        <f t="shared" ca="1" si="810"/>
        <v>0</v>
      </c>
      <c r="J400" s="48">
        <f t="shared" ca="1" si="810"/>
        <v>0</v>
      </c>
      <c r="K400" s="48">
        <f t="shared" ca="1" si="810"/>
        <v>0</v>
      </c>
      <c r="L400" s="48">
        <f t="shared" ca="1" si="810"/>
        <v>0</v>
      </c>
      <c r="M400" s="48">
        <f t="shared" ca="1" si="810"/>
        <v>0</v>
      </c>
      <c r="N400" s="48">
        <f t="shared" ca="1" si="810"/>
        <v>0</v>
      </c>
      <c r="O400" s="48">
        <f t="shared" ca="1" si="810"/>
        <v>0</v>
      </c>
      <c r="P400" s="48">
        <f t="shared" ca="1" si="810"/>
        <v>0</v>
      </c>
      <c r="Q400" s="48">
        <f t="shared" ca="1" si="810"/>
        <v>0</v>
      </c>
      <c r="R400" s="48">
        <f t="shared" ca="1" si="810"/>
        <v>0</v>
      </c>
      <c r="S400" s="48">
        <f t="shared" ca="1" si="810"/>
        <v>0</v>
      </c>
      <c r="T400" s="48">
        <f t="shared" ca="1" si="810"/>
        <v>0</v>
      </c>
      <c r="U400" s="48">
        <f t="shared" ca="1" si="810"/>
        <v>0</v>
      </c>
      <c r="V400" s="48">
        <f t="shared" ca="1" si="810"/>
        <v>0</v>
      </c>
      <c r="W400" s="48">
        <f t="shared" ca="1" si="810"/>
        <v>0</v>
      </c>
      <c r="X400" s="48">
        <f t="shared" ca="1" si="810"/>
        <v>0</v>
      </c>
      <c r="Y400" s="48">
        <f t="shared" ca="1" si="810"/>
        <v>0</v>
      </c>
      <c r="Z400" s="48">
        <f t="shared" ca="1" si="810"/>
        <v>0</v>
      </c>
      <c r="AA400" s="48">
        <f t="shared" ca="1" si="810"/>
        <v>0</v>
      </c>
      <c r="AB400" s="48">
        <f t="shared" ca="1" si="810"/>
        <v>0</v>
      </c>
      <c r="AC400" s="48">
        <f t="shared" ca="1" si="810"/>
        <v>0</v>
      </c>
      <c r="AD400" s="48">
        <f t="shared" ca="1" si="810"/>
        <v>0</v>
      </c>
      <c r="AE400" s="48">
        <f t="shared" ca="1" si="810"/>
        <v>0</v>
      </c>
      <c r="AF400" s="48">
        <f t="shared" ca="1" si="810"/>
        <v>0</v>
      </c>
      <c r="AG400" s="48">
        <f t="shared" ca="1" si="810"/>
        <v>0</v>
      </c>
      <c r="AH400" s="48">
        <f t="shared" ca="1" si="810"/>
        <v>0</v>
      </c>
      <c r="AI400" s="48">
        <f t="shared" ca="1" si="810"/>
        <v>0</v>
      </c>
      <c r="AJ400" s="48">
        <f t="shared" ca="1" si="810"/>
        <v>0</v>
      </c>
      <c r="AK400" s="48">
        <f t="shared" ref="AK400:BD400" ca="1" si="811">MAX(0,AJ400-(IF(SamplesOrEstimateFlag = "Data", INDEX(Samples,RANDBETWEEN(1, TotalCount), 0), RANDBETWEEN(ThroughputLowEstimate,ThroughputHighEstimate))))</f>
        <v>0</v>
      </c>
      <c r="AL400" s="48">
        <f t="shared" ca="1" si="811"/>
        <v>0</v>
      </c>
      <c r="AM400" s="48">
        <f t="shared" ca="1" si="811"/>
        <v>0</v>
      </c>
      <c r="AN400" s="48">
        <f t="shared" ca="1" si="811"/>
        <v>0</v>
      </c>
      <c r="AO400" s="48">
        <f t="shared" ca="1" si="811"/>
        <v>0</v>
      </c>
      <c r="AP400" s="48">
        <f t="shared" ca="1" si="811"/>
        <v>0</v>
      </c>
      <c r="AQ400" s="48">
        <f t="shared" ca="1" si="811"/>
        <v>0</v>
      </c>
      <c r="AR400" s="48">
        <f t="shared" ca="1" si="811"/>
        <v>0</v>
      </c>
      <c r="AS400" s="48">
        <f t="shared" ca="1" si="811"/>
        <v>0</v>
      </c>
      <c r="AT400" s="48">
        <f t="shared" ca="1" si="811"/>
        <v>0</v>
      </c>
      <c r="AU400" s="48">
        <f t="shared" ca="1" si="811"/>
        <v>0</v>
      </c>
      <c r="AV400" s="48">
        <f t="shared" ca="1" si="811"/>
        <v>0</v>
      </c>
      <c r="AW400" s="48">
        <f t="shared" ca="1" si="811"/>
        <v>0</v>
      </c>
      <c r="AX400" s="48">
        <f t="shared" ca="1" si="811"/>
        <v>0</v>
      </c>
      <c r="AY400" s="48">
        <f t="shared" ca="1" si="811"/>
        <v>0</v>
      </c>
      <c r="AZ400" s="48">
        <f t="shared" ca="1" si="811"/>
        <v>0</v>
      </c>
      <c r="BA400" s="48">
        <f t="shared" ca="1" si="811"/>
        <v>0</v>
      </c>
      <c r="BB400" s="48">
        <f t="shared" ca="1" si="811"/>
        <v>0</v>
      </c>
      <c r="BC400" s="48">
        <f t="shared" ca="1" si="811"/>
        <v>0</v>
      </c>
      <c r="BD400" s="48">
        <f t="shared" ca="1" si="811"/>
        <v>0</v>
      </c>
    </row>
    <row r="401" spans="1:56" x14ac:dyDescent="0.25">
      <c r="A401">
        <v>399</v>
      </c>
      <c r="B401" s="69">
        <f t="shared" ca="1" si="785"/>
        <v>7</v>
      </c>
      <c r="C401" s="70">
        <f t="shared" ca="1" si="782"/>
        <v>42854</v>
      </c>
      <c r="D4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1" s="48">
        <f t="shared" ref="E401:AJ401" ca="1" si="812">MAX(0,D401-(IF(SamplesOrEstimateFlag = "Data", INDEX(Samples,RANDBETWEEN(1, TotalCount), 0), RANDBETWEEN(ThroughputLowEstimate,ThroughputHighEstimate))))</f>
        <v>12</v>
      </c>
      <c r="F401" s="48">
        <f t="shared" ca="1" si="812"/>
        <v>10</v>
      </c>
      <c r="G401" s="48">
        <f t="shared" ca="1" si="812"/>
        <v>8</v>
      </c>
      <c r="H401" s="48">
        <f t="shared" ca="1" si="812"/>
        <v>8</v>
      </c>
      <c r="I401" s="48">
        <f t="shared" ca="1" si="812"/>
        <v>5</v>
      </c>
      <c r="J401" s="48">
        <f t="shared" ca="1" si="812"/>
        <v>2</v>
      </c>
      <c r="K401" s="48">
        <f t="shared" ca="1" si="812"/>
        <v>0</v>
      </c>
      <c r="L401" s="48">
        <f t="shared" ca="1" si="812"/>
        <v>0</v>
      </c>
      <c r="M401" s="48">
        <f t="shared" ca="1" si="812"/>
        <v>0</v>
      </c>
      <c r="N401" s="48">
        <f t="shared" ca="1" si="812"/>
        <v>0</v>
      </c>
      <c r="O401" s="48">
        <f t="shared" ca="1" si="812"/>
        <v>0</v>
      </c>
      <c r="P401" s="48">
        <f t="shared" ca="1" si="812"/>
        <v>0</v>
      </c>
      <c r="Q401" s="48">
        <f t="shared" ca="1" si="812"/>
        <v>0</v>
      </c>
      <c r="R401" s="48">
        <f t="shared" ca="1" si="812"/>
        <v>0</v>
      </c>
      <c r="S401" s="48">
        <f t="shared" ca="1" si="812"/>
        <v>0</v>
      </c>
      <c r="T401" s="48">
        <f t="shared" ca="1" si="812"/>
        <v>0</v>
      </c>
      <c r="U401" s="48">
        <f t="shared" ca="1" si="812"/>
        <v>0</v>
      </c>
      <c r="V401" s="48">
        <f t="shared" ca="1" si="812"/>
        <v>0</v>
      </c>
      <c r="W401" s="48">
        <f t="shared" ca="1" si="812"/>
        <v>0</v>
      </c>
      <c r="X401" s="48">
        <f t="shared" ca="1" si="812"/>
        <v>0</v>
      </c>
      <c r="Y401" s="48">
        <f t="shared" ca="1" si="812"/>
        <v>0</v>
      </c>
      <c r="Z401" s="48">
        <f t="shared" ca="1" si="812"/>
        <v>0</v>
      </c>
      <c r="AA401" s="48">
        <f t="shared" ca="1" si="812"/>
        <v>0</v>
      </c>
      <c r="AB401" s="48">
        <f t="shared" ca="1" si="812"/>
        <v>0</v>
      </c>
      <c r="AC401" s="48">
        <f t="shared" ca="1" si="812"/>
        <v>0</v>
      </c>
      <c r="AD401" s="48">
        <f t="shared" ca="1" si="812"/>
        <v>0</v>
      </c>
      <c r="AE401" s="48">
        <f t="shared" ca="1" si="812"/>
        <v>0</v>
      </c>
      <c r="AF401" s="48">
        <f t="shared" ca="1" si="812"/>
        <v>0</v>
      </c>
      <c r="AG401" s="48">
        <f t="shared" ca="1" si="812"/>
        <v>0</v>
      </c>
      <c r="AH401" s="48">
        <f t="shared" ca="1" si="812"/>
        <v>0</v>
      </c>
      <c r="AI401" s="48">
        <f t="shared" ca="1" si="812"/>
        <v>0</v>
      </c>
      <c r="AJ401" s="48">
        <f t="shared" ca="1" si="812"/>
        <v>0</v>
      </c>
      <c r="AK401" s="48">
        <f t="shared" ref="AK401:BD401" ca="1" si="813">MAX(0,AJ401-(IF(SamplesOrEstimateFlag = "Data", INDEX(Samples,RANDBETWEEN(1, TotalCount), 0), RANDBETWEEN(ThroughputLowEstimate,ThroughputHighEstimate))))</f>
        <v>0</v>
      </c>
      <c r="AL401" s="48">
        <f t="shared" ca="1" si="813"/>
        <v>0</v>
      </c>
      <c r="AM401" s="48">
        <f t="shared" ca="1" si="813"/>
        <v>0</v>
      </c>
      <c r="AN401" s="48">
        <f t="shared" ca="1" si="813"/>
        <v>0</v>
      </c>
      <c r="AO401" s="48">
        <f t="shared" ca="1" si="813"/>
        <v>0</v>
      </c>
      <c r="AP401" s="48">
        <f t="shared" ca="1" si="813"/>
        <v>0</v>
      </c>
      <c r="AQ401" s="48">
        <f t="shared" ca="1" si="813"/>
        <v>0</v>
      </c>
      <c r="AR401" s="48">
        <f t="shared" ca="1" si="813"/>
        <v>0</v>
      </c>
      <c r="AS401" s="48">
        <f t="shared" ca="1" si="813"/>
        <v>0</v>
      </c>
      <c r="AT401" s="48">
        <f t="shared" ca="1" si="813"/>
        <v>0</v>
      </c>
      <c r="AU401" s="48">
        <f t="shared" ca="1" si="813"/>
        <v>0</v>
      </c>
      <c r="AV401" s="48">
        <f t="shared" ca="1" si="813"/>
        <v>0</v>
      </c>
      <c r="AW401" s="48">
        <f t="shared" ca="1" si="813"/>
        <v>0</v>
      </c>
      <c r="AX401" s="48">
        <f t="shared" ca="1" si="813"/>
        <v>0</v>
      </c>
      <c r="AY401" s="48">
        <f t="shared" ca="1" si="813"/>
        <v>0</v>
      </c>
      <c r="AZ401" s="48">
        <f t="shared" ca="1" si="813"/>
        <v>0</v>
      </c>
      <c r="BA401" s="48">
        <f t="shared" ca="1" si="813"/>
        <v>0</v>
      </c>
      <c r="BB401" s="48">
        <f t="shared" ca="1" si="813"/>
        <v>0</v>
      </c>
      <c r="BC401" s="48">
        <f t="shared" ca="1" si="813"/>
        <v>0</v>
      </c>
      <c r="BD401" s="48">
        <f t="shared" ca="1" si="813"/>
        <v>0</v>
      </c>
    </row>
    <row r="402" spans="1:56" x14ac:dyDescent="0.25">
      <c r="A402">
        <v>400</v>
      </c>
      <c r="B402" s="69">
        <f t="shared" ca="1" si="785"/>
        <v>5</v>
      </c>
      <c r="C402" s="70">
        <f t="shared" ca="1" si="782"/>
        <v>42840</v>
      </c>
      <c r="D4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02" s="48">
        <f t="shared" ref="E402:AJ402" ca="1" si="814">MAX(0,D402-(IF(SamplesOrEstimateFlag = "Data", INDEX(Samples,RANDBETWEEN(1, TotalCount), 0), RANDBETWEEN(ThroughputLowEstimate,ThroughputHighEstimate))))</f>
        <v>9</v>
      </c>
      <c r="F402" s="48">
        <f t="shared" ca="1" si="814"/>
        <v>6</v>
      </c>
      <c r="G402" s="48">
        <f t="shared" ca="1" si="814"/>
        <v>4</v>
      </c>
      <c r="H402" s="48">
        <f t="shared" ca="1" si="814"/>
        <v>2</v>
      </c>
      <c r="I402" s="48">
        <f t="shared" ca="1" si="814"/>
        <v>0</v>
      </c>
      <c r="J402" s="48">
        <f t="shared" ca="1" si="814"/>
        <v>0</v>
      </c>
      <c r="K402" s="48">
        <f t="shared" ca="1" si="814"/>
        <v>0</v>
      </c>
      <c r="L402" s="48">
        <f t="shared" ca="1" si="814"/>
        <v>0</v>
      </c>
      <c r="M402" s="48">
        <f t="shared" ca="1" si="814"/>
        <v>0</v>
      </c>
      <c r="N402" s="48">
        <f t="shared" ca="1" si="814"/>
        <v>0</v>
      </c>
      <c r="O402" s="48">
        <f t="shared" ca="1" si="814"/>
        <v>0</v>
      </c>
      <c r="P402" s="48">
        <f t="shared" ca="1" si="814"/>
        <v>0</v>
      </c>
      <c r="Q402" s="48">
        <f t="shared" ca="1" si="814"/>
        <v>0</v>
      </c>
      <c r="R402" s="48">
        <f t="shared" ca="1" si="814"/>
        <v>0</v>
      </c>
      <c r="S402" s="48">
        <f t="shared" ca="1" si="814"/>
        <v>0</v>
      </c>
      <c r="T402" s="48">
        <f t="shared" ca="1" si="814"/>
        <v>0</v>
      </c>
      <c r="U402" s="48">
        <f t="shared" ca="1" si="814"/>
        <v>0</v>
      </c>
      <c r="V402" s="48">
        <f t="shared" ca="1" si="814"/>
        <v>0</v>
      </c>
      <c r="W402" s="48">
        <f t="shared" ca="1" si="814"/>
        <v>0</v>
      </c>
      <c r="X402" s="48">
        <f t="shared" ca="1" si="814"/>
        <v>0</v>
      </c>
      <c r="Y402" s="48">
        <f t="shared" ca="1" si="814"/>
        <v>0</v>
      </c>
      <c r="Z402" s="48">
        <f t="shared" ca="1" si="814"/>
        <v>0</v>
      </c>
      <c r="AA402" s="48">
        <f t="shared" ca="1" si="814"/>
        <v>0</v>
      </c>
      <c r="AB402" s="48">
        <f t="shared" ca="1" si="814"/>
        <v>0</v>
      </c>
      <c r="AC402" s="48">
        <f t="shared" ca="1" si="814"/>
        <v>0</v>
      </c>
      <c r="AD402" s="48">
        <f t="shared" ca="1" si="814"/>
        <v>0</v>
      </c>
      <c r="AE402" s="48">
        <f t="shared" ca="1" si="814"/>
        <v>0</v>
      </c>
      <c r="AF402" s="48">
        <f t="shared" ca="1" si="814"/>
        <v>0</v>
      </c>
      <c r="AG402" s="48">
        <f t="shared" ca="1" si="814"/>
        <v>0</v>
      </c>
      <c r="AH402" s="48">
        <f t="shared" ca="1" si="814"/>
        <v>0</v>
      </c>
      <c r="AI402" s="48">
        <f t="shared" ca="1" si="814"/>
        <v>0</v>
      </c>
      <c r="AJ402" s="48">
        <f t="shared" ca="1" si="814"/>
        <v>0</v>
      </c>
      <c r="AK402" s="48">
        <f t="shared" ref="AK402:BD402" ca="1" si="815">MAX(0,AJ402-(IF(SamplesOrEstimateFlag = "Data", INDEX(Samples,RANDBETWEEN(1, TotalCount), 0), RANDBETWEEN(ThroughputLowEstimate,ThroughputHighEstimate))))</f>
        <v>0</v>
      </c>
      <c r="AL402" s="48">
        <f t="shared" ca="1" si="815"/>
        <v>0</v>
      </c>
      <c r="AM402" s="48">
        <f t="shared" ca="1" si="815"/>
        <v>0</v>
      </c>
      <c r="AN402" s="48">
        <f t="shared" ca="1" si="815"/>
        <v>0</v>
      </c>
      <c r="AO402" s="48">
        <f t="shared" ca="1" si="815"/>
        <v>0</v>
      </c>
      <c r="AP402" s="48">
        <f t="shared" ca="1" si="815"/>
        <v>0</v>
      </c>
      <c r="AQ402" s="48">
        <f t="shared" ca="1" si="815"/>
        <v>0</v>
      </c>
      <c r="AR402" s="48">
        <f t="shared" ca="1" si="815"/>
        <v>0</v>
      </c>
      <c r="AS402" s="48">
        <f t="shared" ca="1" si="815"/>
        <v>0</v>
      </c>
      <c r="AT402" s="48">
        <f t="shared" ca="1" si="815"/>
        <v>0</v>
      </c>
      <c r="AU402" s="48">
        <f t="shared" ca="1" si="815"/>
        <v>0</v>
      </c>
      <c r="AV402" s="48">
        <f t="shared" ca="1" si="815"/>
        <v>0</v>
      </c>
      <c r="AW402" s="48">
        <f t="shared" ca="1" si="815"/>
        <v>0</v>
      </c>
      <c r="AX402" s="48">
        <f t="shared" ca="1" si="815"/>
        <v>0</v>
      </c>
      <c r="AY402" s="48">
        <f t="shared" ca="1" si="815"/>
        <v>0</v>
      </c>
      <c r="AZ402" s="48">
        <f t="shared" ca="1" si="815"/>
        <v>0</v>
      </c>
      <c r="BA402" s="48">
        <f t="shared" ca="1" si="815"/>
        <v>0</v>
      </c>
      <c r="BB402" s="48">
        <f t="shared" ca="1" si="815"/>
        <v>0</v>
      </c>
      <c r="BC402" s="48">
        <f t="shared" ca="1" si="815"/>
        <v>0</v>
      </c>
      <c r="BD402" s="48">
        <f t="shared" ca="1" si="815"/>
        <v>0</v>
      </c>
    </row>
    <row r="403" spans="1:56" x14ac:dyDescent="0.25">
      <c r="A403">
        <v>401</v>
      </c>
      <c r="B403" s="69">
        <f t="shared" ca="1" si="785"/>
        <v>4</v>
      </c>
      <c r="C403" s="70">
        <f t="shared" ca="1" si="782"/>
        <v>42833</v>
      </c>
      <c r="D4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03" s="48">
        <f t="shared" ref="E403:AJ403" ca="1" si="816">MAX(0,D403-(IF(SamplesOrEstimateFlag = "Data", INDEX(Samples,RANDBETWEEN(1, TotalCount), 0), RANDBETWEEN(ThroughputLowEstimate,ThroughputHighEstimate))))</f>
        <v>8</v>
      </c>
      <c r="F403" s="48">
        <f t="shared" ca="1" si="816"/>
        <v>6</v>
      </c>
      <c r="G403" s="48">
        <f t="shared" ca="1" si="816"/>
        <v>3</v>
      </c>
      <c r="H403" s="48">
        <f t="shared" ca="1" si="816"/>
        <v>0</v>
      </c>
      <c r="I403" s="48">
        <f t="shared" ca="1" si="816"/>
        <v>0</v>
      </c>
      <c r="J403" s="48">
        <f t="shared" ca="1" si="816"/>
        <v>0</v>
      </c>
      <c r="K403" s="48">
        <f t="shared" ca="1" si="816"/>
        <v>0</v>
      </c>
      <c r="L403" s="48">
        <f t="shared" ca="1" si="816"/>
        <v>0</v>
      </c>
      <c r="M403" s="48">
        <f t="shared" ca="1" si="816"/>
        <v>0</v>
      </c>
      <c r="N403" s="48">
        <f t="shared" ca="1" si="816"/>
        <v>0</v>
      </c>
      <c r="O403" s="48">
        <f t="shared" ca="1" si="816"/>
        <v>0</v>
      </c>
      <c r="P403" s="48">
        <f t="shared" ca="1" si="816"/>
        <v>0</v>
      </c>
      <c r="Q403" s="48">
        <f t="shared" ca="1" si="816"/>
        <v>0</v>
      </c>
      <c r="R403" s="48">
        <f t="shared" ca="1" si="816"/>
        <v>0</v>
      </c>
      <c r="S403" s="48">
        <f t="shared" ca="1" si="816"/>
        <v>0</v>
      </c>
      <c r="T403" s="48">
        <f t="shared" ca="1" si="816"/>
        <v>0</v>
      </c>
      <c r="U403" s="48">
        <f t="shared" ca="1" si="816"/>
        <v>0</v>
      </c>
      <c r="V403" s="48">
        <f t="shared" ca="1" si="816"/>
        <v>0</v>
      </c>
      <c r="W403" s="48">
        <f t="shared" ca="1" si="816"/>
        <v>0</v>
      </c>
      <c r="X403" s="48">
        <f t="shared" ca="1" si="816"/>
        <v>0</v>
      </c>
      <c r="Y403" s="48">
        <f t="shared" ca="1" si="816"/>
        <v>0</v>
      </c>
      <c r="Z403" s="48">
        <f t="shared" ca="1" si="816"/>
        <v>0</v>
      </c>
      <c r="AA403" s="48">
        <f t="shared" ca="1" si="816"/>
        <v>0</v>
      </c>
      <c r="AB403" s="48">
        <f t="shared" ca="1" si="816"/>
        <v>0</v>
      </c>
      <c r="AC403" s="48">
        <f t="shared" ca="1" si="816"/>
        <v>0</v>
      </c>
      <c r="AD403" s="48">
        <f t="shared" ca="1" si="816"/>
        <v>0</v>
      </c>
      <c r="AE403" s="48">
        <f t="shared" ca="1" si="816"/>
        <v>0</v>
      </c>
      <c r="AF403" s="48">
        <f t="shared" ca="1" si="816"/>
        <v>0</v>
      </c>
      <c r="AG403" s="48">
        <f t="shared" ca="1" si="816"/>
        <v>0</v>
      </c>
      <c r="AH403" s="48">
        <f t="shared" ca="1" si="816"/>
        <v>0</v>
      </c>
      <c r="AI403" s="48">
        <f t="shared" ca="1" si="816"/>
        <v>0</v>
      </c>
      <c r="AJ403" s="48">
        <f t="shared" ca="1" si="816"/>
        <v>0</v>
      </c>
      <c r="AK403" s="48">
        <f t="shared" ref="AK403:BD403" ca="1" si="817">MAX(0,AJ403-(IF(SamplesOrEstimateFlag = "Data", INDEX(Samples,RANDBETWEEN(1, TotalCount), 0), RANDBETWEEN(ThroughputLowEstimate,ThroughputHighEstimate))))</f>
        <v>0</v>
      </c>
      <c r="AL403" s="48">
        <f t="shared" ca="1" si="817"/>
        <v>0</v>
      </c>
      <c r="AM403" s="48">
        <f t="shared" ca="1" si="817"/>
        <v>0</v>
      </c>
      <c r="AN403" s="48">
        <f t="shared" ca="1" si="817"/>
        <v>0</v>
      </c>
      <c r="AO403" s="48">
        <f t="shared" ca="1" si="817"/>
        <v>0</v>
      </c>
      <c r="AP403" s="48">
        <f t="shared" ca="1" si="817"/>
        <v>0</v>
      </c>
      <c r="AQ403" s="48">
        <f t="shared" ca="1" si="817"/>
        <v>0</v>
      </c>
      <c r="AR403" s="48">
        <f t="shared" ca="1" si="817"/>
        <v>0</v>
      </c>
      <c r="AS403" s="48">
        <f t="shared" ca="1" si="817"/>
        <v>0</v>
      </c>
      <c r="AT403" s="48">
        <f t="shared" ca="1" si="817"/>
        <v>0</v>
      </c>
      <c r="AU403" s="48">
        <f t="shared" ca="1" si="817"/>
        <v>0</v>
      </c>
      <c r="AV403" s="48">
        <f t="shared" ca="1" si="817"/>
        <v>0</v>
      </c>
      <c r="AW403" s="48">
        <f t="shared" ca="1" si="817"/>
        <v>0</v>
      </c>
      <c r="AX403" s="48">
        <f t="shared" ca="1" si="817"/>
        <v>0</v>
      </c>
      <c r="AY403" s="48">
        <f t="shared" ca="1" si="817"/>
        <v>0</v>
      </c>
      <c r="AZ403" s="48">
        <f t="shared" ca="1" si="817"/>
        <v>0</v>
      </c>
      <c r="BA403" s="48">
        <f t="shared" ca="1" si="817"/>
        <v>0</v>
      </c>
      <c r="BB403" s="48">
        <f t="shared" ca="1" si="817"/>
        <v>0</v>
      </c>
      <c r="BC403" s="48">
        <f t="shared" ca="1" si="817"/>
        <v>0</v>
      </c>
      <c r="BD403" s="48">
        <f t="shared" ca="1" si="817"/>
        <v>0</v>
      </c>
    </row>
    <row r="404" spans="1:56" x14ac:dyDescent="0.25">
      <c r="A404">
        <v>402</v>
      </c>
      <c r="B404" s="69">
        <f t="shared" ca="1" si="785"/>
        <v>11</v>
      </c>
      <c r="C404" s="70">
        <f t="shared" ca="1" si="782"/>
        <v>42882</v>
      </c>
      <c r="D4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04" s="48">
        <f t="shared" ref="E404:AJ404" ca="1" si="818">MAX(0,D404-(IF(SamplesOrEstimateFlag = "Data", INDEX(Samples,RANDBETWEEN(1, TotalCount), 0), RANDBETWEEN(ThroughputLowEstimate,ThroughputHighEstimate))))</f>
        <v>12</v>
      </c>
      <c r="F404" s="48">
        <f t="shared" ca="1" si="818"/>
        <v>12</v>
      </c>
      <c r="G404" s="48">
        <f t="shared" ca="1" si="818"/>
        <v>10</v>
      </c>
      <c r="H404" s="48">
        <f t="shared" ca="1" si="818"/>
        <v>10</v>
      </c>
      <c r="I404" s="48">
        <f t="shared" ca="1" si="818"/>
        <v>10</v>
      </c>
      <c r="J404" s="48">
        <f t="shared" ca="1" si="818"/>
        <v>8</v>
      </c>
      <c r="K404" s="48">
        <f t="shared" ca="1" si="818"/>
        <v>8</v>
      </c>
      <c r="L404" s="48">
        <f t="shared" ca="1" si="818"/>
        <v>8</v>
      </c>
      <c r="M404" s="48">
        <f t="shared" ca="1" si="818"/>
        <v>5</v>
      </c>
      <c r="N404" s="48">
        <f t="shared" ca="1" si="818"/>
        <v>3</v>
      </c>
      <c r="O404" s="48">
        <f t="shared" ca="1" si="818"/>
        <v>0</v>
      </c>
      <c r="P404" s="48">
        <f t="shared" ca="1" si="818"/>
        <v>0</v>
      </c>
      <c r="Q404" s="48">
        <f t="shared" ca="1" si="818"/>
        <v>0</v>
      </c>
      <c r="R404" s="48">
        <f t="shared" ca="1" si="818"/>
        <v>0</v>
      </c>
      <c r="S404" s="48">
        <f t="shared" ca="1" si="818"/>
        <v>0</v>
      </c>
      <c r="T404" s="48">
        <f t="shared" ca="1" si="818"/>
        <v>0</v>
      </c>
      <c r="U404" s="48">
        <f t="shared" ca="1" si="818"/>
        <v>0</v>
      </c>
      <c r="V404" s="48">
        <f t="shared" ca="1" si="818"/>
        <v>0</v>
      </c>
      <c r="W404" s="48">
        <f t="shared" ca="1" si="818"/>
        <v>0</v>
      </c>
      <c r="X404" s="48">
        <f t="shared" ca="1" si="818"/>
        <v>0</v>
      </c>
      <c r="Y404" s="48">
        <f t="shared" ca="1" si="818"/>
        <v>0</v>
      </c>
      <c r="Z404" s="48">
        <f t="shared" ca="1" si="818"/>
        <v>0</v>
      </c>
      <c r="AA404" s="48">
        <f t="shared" ca="1" si="818"/>
        <v>0</v>
      </c>
      <c r="AB404" s="48">
        <f t="shared" ca="1" si="818"/>
        <v>0</v>
      </c>
      <c r="AC404" s="48">
        <f t="shared" ca="1" si="818"/>
        <v>0</v>
      </c>
      <c r="AD404" s="48">
        <f t="shared" ca="1" si="818"/>
        <v>0</v>
      </c>
      <c r="AE404" s="48">
        <f t="shared" ca="1" si="818"/>
        <v>0</v>
      </c>
      <c r="AF404" s="48">
        <f t="shared" ca="1" si="818"/>
        <v>0</v>
      </c>
      <c r="AG404" s="48">
        <f t="shared" ca="1" si="818"/>
        <v>0</v>
      </c>
      <c r="AH404" s="48">
        <f t="shared" ca="1" si="818"/>
        <v>0</v>
      </c>
      <c r="AI404" s="48">
        <f t="shared" ca="1" si="818"/>
        <v>0</v>
      </c>
      <c r="AJ404" s="48">
        <f t="shared" ca="1" si="818"/>
        <v>0</v>
      </c>
      <c r="AK404" s="48">
        <f t="shared" ref="AK404:BD404" ca="1" si="819">MAX(0,AJ404-(IF(SamplesOrEstimateFlag = "Data", INDEX(Samples,RANDBETWEEN(1, TotalCount), 0), RANDBETWEEN(ThroughputLowEstimate,ThroughputHighEstimate))))</f>
        <v>0</v>
      </c>
      <c r="AL404" s="48">
        <f t="shared" ca="1" si="819"/>
        <v>0</v>
      </c>
      <c r="AM404" s="48">
        <f t="shared" ca="1" si="819"/>
        <v>0</v>
      </c>
      <c r="AN404" s="48">
        <f t="shared" ca="1" si="819"/>
        <v>0</v>
      </c>
      <c r="AO404" s="48">
        <f t="shared" ca="1" si="819"/>
        <v>0</v>
      </c>
      <c r="AP404" s="48">
        <f t="shared" ca="1" si="819"/>
        <v>0</v>
      </c>
      <c r="AQ404" s="48">
        <f t="shared" ca="1" si="819"/>
        <v>0</v>
      </c>
      <c r="AR404" s="48">
        <f t="shared" ca="1" si="819"/>
        <v>0</v>
      </c>
      <c r="AS404" s="48">
        <f t="shared" ca="1" si="819"/>
        <v>0</v>
      </c>
      <c r="AT404" s="48">
        <f t="shared" ca="1" si="819"/>
        <v>0</v>
      </c>
      <c r="AU404" s="48">
        <f t="shared" ca="1" si="819"/>
        <v>0</v>
      </c>
      <c r="AV404" s="48">
        <f t="shared" ca="1" si="819"/>
        <v>0</v>
      </c>
      <c r="AW404" s="48">
        <f t="shared" ca="1" si="819"/>
        <v>0</v>
      </c>
      <c r="AX404" s="48">
        <f t="shared" ca="1" si="819"/>
        <v>0</v>
      </c>
      <c r="AY404" s="48">
        <f t="shared" ca="1" si="819"/>
        <v>0</v>
      </c>
      <c r="AZ404" s="48">
        <f t="shared" ca="1" si="819"/>
        <v>0</v>
      </c>
      <c r="BA404" s="48">
        <f t="shared" ca="1" si="819"/>
        <v>0</v>
      </c>
      <c r="BB404" s="48">
        <f t="shared" ca="1" si="819"/>
        <v>0</v>
      </c>
      <c r="BC404" s="48">
        <f t="shared" ca="1" si="819"/>
        <v>0</v>
      </c>
      <c r="BD404" s="48">
        <f t="shared" ca="1" si="819"/>
        <v>0</v>
      </c>
    </row>
    <row r="405" spans="1:56" x14ac:dyDescent="0.25">
      <c r="A405">
        <v>403</v>
      </c>
      <c r="B405" s="69">
        <f t="shared" ca="1" si="785"/>
        <v>7</v>
      </c>
      <c r="C405" s="70">
        <f t="shared" ca="1" si="782"/>
        <v>42854</v>
      </c>
      <c r="D4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5" s="48">
        <f t="shared" ref="E405:AJ405" ca="1" si="820">MAX(0,D405-(IF(SamplesOrEstimateFlag = "Data", INDEX(Samples,RANDBETWEEN(1, TotalCount), 0), RANDBETWEEN(ThroughputLowEstimate,ThroughputHighEstimate))))</f>
        <v>11</v>
      </c>
      <c r="F405" s="48">
        <f t="shared" ca="1" si="820"/>
        <v>9</v>
      </c>
      <c r="G405" s="48">
        <f t="shared" ca="1" si="820"/>
        <v>7</v>
      </c>
      <c r="H405" s="48">
        <f t="shared" ca="1" si="820"/>
        <v>5</v>
      </c>
      <c r="I405" s="48">
        <f t="shared" ca="1" si="820"/>
        <v>2</v>
      </c>
      <c r="J405" s="48">
        <f t="shared" ca="1" si="820"/>
        <v>2</v>
      </c>
      <c r="K405" s="48">
        <f t="shared" ca="1" si="820"/>
        <v>0</v>
      </c>
      <c r="L405" s="48">
        <f t="shared" ca="1" si="820"/>
        <v>0</v>
      </c>
      <c r="M405" s="48">
        <f t="shared" ca="1" si="820"/>
        <v>0</v>
      </c>
      <c r="N405" s="48">
        <f t="shared" ca="1" si="820"/>
        <v>0</v>
      </c>
      <c r="O405" s="48">
        <f t="shared" ca="1" si="820"/>
        <v>0</v>
      </c>
      <c r="P405" s="48">
        <f t="shared" ca="1" si="820"/>
        <v>0</v>
      </c>
      <c r="Q405" s="48">
        <f t="shared" ca="1" si="820"/>
        <v>0</v>
      </c>
      <c r="R405" s="48">
        <f t="shared" ca="1" si="820"/>
        <v>0</v>
      </c>
      <c r="S405" s="48">
        <f t="shared" ca="1" si="820"/>
        <v>0</v>
      </c>
      <c r="T405" s="48">
        <f t="shared" ca="1" si="820"/>
        <v>0</v>
      </c>
      <c r="U405" s="48">
        <f t="shared" ca="1" si="820"/>
        <v>0</v>
      </c>
      <c r="V405" s="48">
        <f t="shared" ca="1" si="820"/>
        <v>0</v>
      </c>
      <c r="W405" s="48">
        <f t="shared" ca="1" si="820"/>
        <v>0</v>
      </c>
      <c r="X405" s="48">
        <f t="shared" ca="1" si="820"/>
        <v>0</v>
      </c>
      <c r="Y405" s="48">
        <f t="shared" ca="1" si="820"/>
        <v>0</v>
      </c>
      <c r="Z405" s="48">
        <f t="shared" ca="1" si="820"/>
        <v>0</v>
      </c>
      <c r="AA405" s="48">
        <f t="shared" ca="1" si="820"/>
        <v>0</v>
      </c>
      <c r="AB405" s="48">
        <f t="shared" ca="1" si="820"/>
        <v>0</v>
      </c>
      <c r="AC405" s="48">
        <f t="shared" ca="1" si="820"/>
        <v>0</v>
      </c>
      <c r="AD405" s="48">
        <f t="shared" ca="1" si="820"/>
        <v>0</v>
      </c>
      <c r="AE405" s="48">
        <f t="shared" ca="1" si="820"/>
        <v>0</v>
      </c>
      <c r="AF405" s="48">
        <f t="shared" ca="1" si="820"/>
        <v>0</v>
      </c>
      <c r="AG405" s="48">
        <f t="shared" ca="1" si="820"/>
        <v>0</v>
      </c>
      <c r="AH405" s="48">
        <f t="shared" ca="1" si="820"/>
        <v>0</v>
      </c>
      <c r="AI405" s="48">
        <f t="shared" ca="1" si="820"/>
        <v>0</v>
      </c>
      <c r="AJ405" s="48">
        <f t="shared" ca="1" si="820"/>
        <v>0</v>
      </c>
      <c r="AK405" s="48">
        <f t="shared" ref="AK405:BD405" ca="1" si="821">MAX(0,AJ405-(IF(SamplesOrEstimateFlag = "Data", INDEX(Samples,RANDBETWEEN(1, TotalCount), 0), RANDBETWEEN(ThroughputLowEstimate,ThroughputHighEstimate))))</f>
        <v>0</v>
      </c>
      <c r="AL405" s="48">
        <f t="shared" ca="1" si="821"/>
        <v>0</v>
      </c>
      <c r="AM405" s="48">
        <f t="shared" ca="1" si="821"/>
        <v>0</v>
      </c>
      <c r="AN405" s="48">
        <f t="shared" ca="1" si="821"/>
        <v>0</v>
      </c>
      <c r="AO405" s="48">
        <f t="shared" ca="1" si="821"/>
        <v>0</v>
      </c>
      <c r="AP405" s="48">
        <f t="shared" ca="1" si="821"/>
        <v>0</v>
      </c>
      <c r="AQ405" s="48">
        <f t="shared" ca="1" si="821"/>
        <v>0</v>
      </c>
      <c r="AR405" s="48">
        <f t="shared" ca="1" si="821"/>
        <v>0</v>
      </c>
      <c r="AS405" s="48">
        <f t="shared" ca="1" si="821"/>
        <v>0</v>
      </c>
      <c r="AT405" s="48">
        <f t="shared" ca="1" si="821"/>
        <v>0</v>
      </c>
      <c r="AU405" s="48">
        <f t="shared" ca="1" si="821"/>
        <v>0</v>
      </c>
      <c r="AV405" s="48">
        <f t="shared" ca="1" si="821"/>
        <v>0</v>
      </c>
      <c r="AW405" s="48">
        <f t="shared" ca="1" si="821"/>
        <v>0</v>
      </c>
      <c r="AX405" s="48">
        <f t="shared" ca="1" si="821"/>
        <v>0</v>
      </c>
      <c r="AY405" s="48">
        <f t="shared" ca="1" si="821"/>
        <v>0</v>
      </c>
      <c r="AZ405" s="48">
        <f t="shared" ca="1" si="821"/>
        <v>0</v>
      </c>
      <c r="BA405" s="48">
        <f t="shared" ca="1" si="821"/>
        <v>0</v>
      </c>
      <c r="BB405" s="48">
        <f t="shared" ca="1" si="821"/>
        <v>0</v>
      </c>
      <c r="BC405" s="48">
        <f t="shared" ca="1" si="821"/>
        <v>0</v>
      </c>
      <c r="BD405" s="48">
        <f t="shared" ca="1" si="821"/>
        <v>0</v>
      </c>
    </row>
    <row r="406" spans="1:56" x14ac:dyDescent="0.25">
      <c r="A406">
        <v>404</v>
      </c>
      <c r="B406" s="69">
        <f t="shared" ca="1" si="785"/>
        <v>5</v>
      </c>
      <c r="C406" s="70">
        <f t="shared" ca="1" si="782"/>
        <v>42840</v>
      </c>
      <c r="D4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6" s="48">
        <f t="shared" ref="E406:AJ406" ca="1" si="822">MAX(0,D406-(IF(SamplesOrEstimateFlag = "Data", INDEX(Samples,RANDBETWEEN(1, TotalCount), 0), RANDBETWEEN(ThroughputLowEstimate,ThroughputHighEstimate))))</f>
        <v>11</v>
      </c>
      <c r="F406" s="48">
        <f t="shared" ca="1" si="822"/>
        <v>8</v>
      </c>
      <c r="G406" s="48">
        <f t="shared" ca="1" si="822"/>
        <v>5</v>
      </c>
      <c r="H406" s="48">
        <f t="shared" ca="1" si="822"/>
        <v>3</v>
      </c>
      <c r="I406" s="48">
        <f t="shared" ca="1" si="822"/>
        <v>0</v>
      </c>
      <c r="J406" s="48">
        <f t="shared" ca="1" si="822"/>
        <v>0</v>
      </c>
      <c r="K406" s="48">
        <f t="shared" ca="1" si="822"/>
        <v>0</v>
      </c>
      <c r="L406" s="48">
        <f t="shared" ca="1" si="822"/>
        <v>0</v>
      </c>
      <c r="M406" s="48">
        <f t="shared" ca="1" si="822"/>
        <v>0</v>
      </c>
      <c r="N406" s="48">
        <f t="shared" ca="1" si="822"/>
        <v>0</v>
      </c>
      <c r="O406" s="48">
        <f t="shared" ca="1" si="822"/>
        <v>0</v>
      </c>
      <c r="P406" s="48">
        <f t="shared" ca="1" si="822"/>
        <v>0</v>
      </c>
      <c r="Q406" s="48">
        <f t="shared" ca="1" si="822"/>
        <v>0</v>
      </c>
      <c r="R406" s="48">
        <f t="shared" ca="1" si="822"/>
        <v>0</v>
      </c>
      <c r="S406" s="48">
        <f t="shared" ca="1" si="822"/>
        <v>0</v>
      </c>
      <c r="T406" s="48">
        <f t="shared" ca="1" si="822"/>
        <v>0</v>
      </c>
      <c r="U406" s="48">
        <f t="shared" ca="1" si="822"/>
        <v>0</v>
      </c>
      <c r="V406" s="48">
        <f t="shared" ca="1" si="822"/>
        <v>0</v>
      </c>
      <c r="W406" s="48">
        <f t="shared" ca="1" si="822"/>
        <v>0</v>
      </c>
      <c r="X406" s="48">
        <f t="shared" ca="1" si="822"/>
        <v>0</v>
      </c>
      <c r="Y406" s="48">
        <f t="shared" ca="1" si="822"/>
        <v>0</v>
      </c>
      <c r="Z406" s="48">
        <f t="shared" ca="1" si="822"/>
        <v>0</v>
      </c>
      <c r="AA406" s="48">
        <f t="shared" ca="1" si="822"/>
        <v>0</v>
      </c>
      <c r="AB406" s="48">
        <f t="shared" ca="1" si="822"/>
        <v>0</v>
      </c>
      <c r="AC406" s="48">
        <f t="shared" ca="1" si="822"/>
        <v>0</v>
      </c>
      <c r="AD406" s="48">
        <f t="shared" ca="1" si="822"/>
        <v>0</v>
      </c>
      <c r="AE406" s="48">
        <f t="shared" ca="1" si="822"/>
        <v>0</v>
      </c>
      <c r="AF406" s="48">
        <f t="shared" ca="1" si="822"/>
        <v>0</v>
      </c>
      <c r="AG406" s="48">
        <f t="shared" ca="1" si="822"/>
        <v>0</v>
      </c>
      <c r="AH406" s="48">
        <f t="shared" ca="1" si="822"/>
        <v>0</v>
      </c>
      <c r="AI406" s="48">
        <f t="shared" ca="1" si="822"/>
        <v>0</v>
      </c>
      <c r="AJ406" s="48">
        <f t="shared" ca="1" si="822"/>
        <v>0</v>
      </c>
      <c r="AK406" s="48">
        <f t="shared" ref="AK406:BD406" ca="1" si="823">MAX(0,AJ406-(IF(SamplesOrEstimateFlag = "Data", INDEX(Samples,RANDBETWEEN(1, TotalCount), 0), RANDBETWEEN(ThroughputLowEstimate,ThroughputHighEstimate))))</f>
        <v>0</v>
      </c>
      <c r="AL406" s="48">
        <f t="shared" ca="1" si="823"/>
        <v>0</v>
      </c>
      <c r="AM406" s="48">
        <f t="shared" ca="1" si="823"/>
        <v>0</v>
      </c>
      <c r="AN406" s="48">
        <f t="shared" ca="1" si="823"/>
        <v>0</v>
      </c>
      <c r="AO406" s="48">
        <f t="shared" ca="1" si="823"/>
        <v>0</v>
      </c>
      <c r="AP406" s="48">
        <f t="shared" ca="1" si="823"/>
        <v>0</v>
      </c>
      <c r="AQ406" s="48">
        <f t="shared" ca="1" si="823"/>
        <v>0</v>
      </c>
      <c r="AR406" s="48">
        <f t="shared" ca="1" si="823"/>
        <v>0</v>
      </c>
      <c r="AS406" s="48">
        <f t="shared" ca="1" si="823"/>
        <v>0</v>
      </c>
      <c r="AT406" s="48">
        <f t="shared" ca="1" si="823"/>
        <v>0</v>
      </c>
      <c r="AU406" s="48">
        <f t="shared" ca="1" si="823"/>
        <v>0</v>
      </c>
      <c r="AV406" s="48">
        <f t="shared" ca="1" si="823"/>
        <v>0</v>
      </c>
      <c r="AW406" s="48">
        <f t="shared" ca="1" si="823"/>
        <v>0</v>
      </c>
      <c r="AX406" s="48">
        <f t="shared" ca="1" si="823"/>
        <v>0</v>
      </c>
      <c r="AY406" s="48">
        <f t="shared" ca="1" si="823"/>
        <v>0</v>
      </c>
      <c r="AZ406" s="48">
        <f t="shared" ca="1" si="823"/>
        <v>0</v>
      </c>
      <c r="BA406" s="48">
        <f t="shared" ca="1" si="823"/>
        <v>0</v>
      </c>
      <c r="BB406" s="48">
        <f t="shared" ca="1" si="823"/>
        <v>0</v>
      </c>
      <c r="BC406" s="48">
        <f t="shared" ca="1" si="823"/>
        <v>0</v>
      </c>
      <c r="BD406" s="48">
        <f t="shared" ca="1" si="823"/>
        <v>0</v>
      </c>
    </row>
    <row r="407" spans="1:56" x14ac:dyDescent="0.25">
      <c r="A407">
        <v>405</v>
      </c>
      <c r="B407" s="69">
        <f t="shared" ca="1" si="785"/>
        <v>6</v>
      </c>
      <c r="C407" s="70">
        <f t="shared" ca="1" si="782"/>
        <v>42847</v>
      </c>
      <c r="D4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7" s="48">
        <f t="shared" ref="E407:AJ407" ca="1" si="824">MAX(0,D407-(IF(SamplesOrEstimateFlag = "Data", INDEX(Samples,RANDBETWEEN(1, TotalCount), 0), RANDBETWEEN(ThroughputLowEstimate,ThroughputHighEstimate))))</f>
        <v>9</v>
      </c>
      <c r="F407" s="48">
        <f t="shared" ca="1" si="824"/>
        <v>9</v>
      </c>
      <c r="G407" s="48">
        <f t="shared" ca="1" si="824"/>
        <v>6</v>
      </c>
      <c r="H407" s="48">
        <f t="shared" ca="1" si="824"/>
        <v>4</v>
      </c>
      <c r="I407" s="48">
        <f t="shared" ca="1" si="824"/>
        <v>1</v>
      </c>
      <c r="J407" s="48">
        <f t="shared" ca="1" si="824"/>
        <v>0</v>
      </c>
      <c r="K407" s="48">
        <f t="shared" ca="1" si="824"/>
        <v>0</v>
      </c>
      <c r="L407" s="48">
        <f t="shared" ca="1" si="824"/>
        <v>0</v>
      </c>
      <c r="M407" s="48">
        <f t="shared" ca="1" si="824"/>
        <v>0</v>
      </c>
      <c r="N407" s="48">
        <f t="shared" ca="1" si="824"/>
        <v>0</v>
      </c>
      <c r="O407" s="48">
        <f t="shared" ca="1" si="824"/>
        <v>0</v>
      </c>
      <c r="P407" s="48">
        <f t="shared" ca="1" si="824"/>
        <v>0</v>
      </c>
      <c r="Q407" s="48">
        <f t="shared" ca="1" si="824"/>
        <v>0</v>
      </c>
      <c r="R407" s="48">
        <f t="shared" ca="1" si="824"/>
        <v>0</v>
      </c>
      <c r="S407" s="48">
        <f t="shared" ca="1" si="824"/>
        <v>0</v>
      </c>
      <c r="T407" s="48">
        <f t="shared" ca="1" si="824"/>
        <v>0</v>
      </c>
      <c r="U407" s="48">
        <f t="shared" ca="1" si="824"/>
        <v>0</v>
      </c>
      <c r="V407" s="48">
        <f t="shared" ca="1" si="824"/>
        <v>0</v>
      </c>
      <c r="W407" s="48">
        <f t="shared" ca="1" si="824"/>
        <v>0</v>
      </c>
      <c r="X407" s="48">
        <f t="shared" ca="1" si="824"/>
        <v>0</v>
      </c>
      <c r="Y407" s="48">
        <f t="shared" ca="1" si="824"/>
        <v>0</v>
      </c>
      <c r="Z407" s="48">
        <f t="shared" ca="1" si="824"/>
        <v>0</v>
      </c>
      <c r="AA407" s="48">
        <f t="shared" ca="1" si="824"/>
        <v>0</v>
      </c>
      <c r="AB407" s="48">
        <f t="shared" ca="1" si="824"/>
        <v>0</v>
      </c>
      <c r="AC407" s="48">
        <f t="shared" ca="1" si="824"/>
        <v>0</v>
      </c>
      <c r="AD407" s="48">
        <f t="shared" ca="1" si="824"/>
        <v>0</v>
      </c>
      <c r="AE407" s="48">
        <f t="shared" ca="1" si="824"/>
        <v>0</v>
      </c>
      <c r="AF407" s="48">
        <f t="shared" ca="1" si="824"/>
        <v>0</v>
      </c>
      <c r="AG407" s="48">
        <f t="shared" ca="1" si="824"/>
        <v>0</v>
      </c>
      <c r="AH407" s="48">
        <f t="shared" ca="1" si="824"/>
        <v>0</v>
      </c>
      <c r="AI407" s="48">
        <f t="shared" ca="1" si="824"/>
        <v>0</v>
      </c>
      <c r="AJ407" s="48">
        <f t="shared" ca="1" si="824"/>
        <v>0</v>
      </c>
      <c r="AK407" s="48">
        <f t="shared" ref="AK407:BD407" ca="1" si="825">MAX(0,AJ407-(IF(SamplesOrEstimateFlag = "Data", INDEX(Samples,RANDBETWEEN(1, TotalCount), 0), RANDBETWEEN(ThroughputLowEstimate,ThroughputHighEstimate))))</f>
        <v>0</v>
      </c>
      <c r="AL407" s="48">
        <f t="shared" ca="1" si="825"/>
        <v>0</v>
      </c>
      <c r="AM407" s="48">
        <f t="shared" ca="1" si="825"/>
        <v>0</v>
      </c>
      <c r="AN407" s="48">
        <f t="shared" ca="1" si="825"/>
        <v>0</v>
      </c>
      <c r="AO407" s="48">
        <f t="shared" ca="1" si="825"/>
        <v>0</v>
      </c>
      <c r="AP407" s="48">
        <f t="shared" ca="1" si="825"/>
        <v>0</v>
      </c>
      <c r="AQ407" s="48">
        <f t="shared" ca="1" si="825"/>
        <v>0</v>
      </c>
      <c r="AR407" s="48">
        <f t="shared" ca="1" si="825"/>
        <v>0</v>
      </c>
      <c r="AS407" s="48">
        <f t="shared" ca="1" si="825"/>
        <v>0</v>
      </c>
      <c r="AT407" s="48">
        <f t="shared" ca="1" si="825"/>
        <v>0</v>
      </c>
      <c r="AU407" s="48">
        <f t="shared" ca="1" si="825"/>
        <v>0</v>
      </c>
      <c r="AV407" s="48">
        <f t="shared" ca="1" si="825"/>
        <v>0</v>
      </c>
      <c r="AW407" s="48">
        <f t="shared" ca="1" si="825"/>
        <v>0</v>
      </c>
      <c r="AX407" s="48">
        <f t="shared" ca="1" si="825"/>
        <v>0</v>
      </c>
      <c r="AY407" s="48">
        <f t="shared" ca="1" si="825"/>
        <v>0</v>
      </c>
      <c r="AZ407" s="48">
        <f t="shared" ca="1" si="825"/>
        <v>0</v>
      </c>
      <c r="BA407" s="48">
        <f t="shared" ca="1" si="825"/>
        <v>0</v>
      </c>
      <c r="BB407" s="48">
        <f t="shared" ca="1" si="825"/>
        <v>0</v>
      </c>
      <c r="BC407" s="48">
        <f t="shared" ca="1" si="825"/>
        <v>0</v>
      </c>
      <c r="BD407" s="48">
        <f t="shared" ca="1" si="825"/>
        <v>0</v>
      </c>
    </row>
    <row r="408" spans="1:56" x14ac:dyDescent="0.25">
      <c r="A408">
        <v>406</v>
      </c>
      <c r="B408" s="69">
        <f t="shared" ca="1" si="785"/>
        <v>7</v>
      </c>
      <c r="C408" s="70">
        <f t="shared" ca="1" si="782"/>
        <v>42854</v>
      </c>
      <c r="D4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08" s="48">
        <f t="shared" ref="E408:AJ408" ca="1" si="826">MAX(0,D408-(IF(SamplesOrEstimateFlag = "Data", INDEX(Samples,RANDBETWEEN(1, TotalCount), 0), RANDBETWEEN(ThroughputLowEstimate,ThroughputHighEstimate))))</f>
        <v>12</v>
      </c>
      <c r="F408" s="48">
        <f t="shared" ca="1" si="826"/>
        <v>9</v>
      </c>
      <c r="G408" s="48">
        <f t="shared" ca="1" si="826"/>
        <v>6</v>
      </c>
      <c r="H408" s="48">
        <f t="shared" ca="1" si="826"/>
        <v>3</v>
      </c>
      <c r="I408" s="48">
        <f t="shared" ca="1" si="826"/>
        <v>3</v>
      </c>
      <c r="J408" s="48">
        <f t="shared" ca="1" si="826"/>
        <v>3</v>
      </c>
      <c r="K408" s="48">
        <f t="shared" ca="1" si="826"/>
        <v>0</v>
      </c>
      <c r="L408" s="48">
        <f t="shared" ca="1" si="826"/>
        <v>0</v>
      </c>
      <c r="M408" s="48">
        <f t="shared" ca="1" si="826"/>
        <v>0</v>
      </c>
      <c r="N408" s="48">
        <f t="shared" ca="1" si="826"/>
        <v>0</v>
      </c>
      <c r="O408" s="48">
        <f t="shared" ca="1" si="826"/>
        <v>0</v>
      </c>
      <c r="P408" s="48">
        <f t="shared" ca="1" si="826"/>
        <v>0</v>
      </c>
      <c r="Q408" s="48">
        <f t="shared" ca="1" si="826"/>
        <v>0</v>
      </c>
      <c r="R408" s="48">
        <f t="shared" ca="1" si="826"/>
        <v>0</v>
      </c>
      <c r="S408" s="48">
        <f t="shared" ca="1" si="826"/>
        <v>0</v>
      </c>
      <c r="T408" s="48">
        <f t="shared" ca="1" si="826"/>
        <v>0</v>
      </c>
      <c r="U408" s="48">
        <f t="shared" ca="1" si="826"/>
        <v>0</v>
      </c>
      <c r="V408" s="48">
        <f t="shared" ca="1" si="826"/>
        <v>0</v>
      </c>
      <c r="W408" s="48">
        <f t="shared" ca="1" si="826"/>
        <v>0</v>
      </c>
      <c r="X408" s="48">
        <f t="shared" ca="1" si="826"/>
        <v>0</v>
      </c>
      <c r="Y408" s="48">
        <f t="shared" ca="1" si="826"/>
        <v>0</v>
      </c>
      <c r="Z408" s="48">
        <f t="shared" ca="1" si="826"/>
        <v>0</v>
      </c>
      <c r="AA408" s="48">
        <f t="shared" ca="1" si="826"/>
        <v>0</v>
      </c>
      <c r="AB408" s="48">
        <f t="shared" ca="1" si="826"/>
        <v>0</v>
      </c>
      <c r="AC408" s="48">
        <f t="shared" ca="1" si="826"/>
        <v>0</v>
      </c>
      <c r="AD408" s="48">
        <f t="shared" ca="1" si="826"/>
        <v>0</v>
      </c>
      <c r="AE408" s="48">
        <f t="shared" ca="1" si="826"/>
        <v>0</v>
      </c>
      <c r="AF408" s="48">
        <f t="shared" ca="1" si="826"/>
        <v>0</v>
      </c>
      <c r="AG408" s="48">
        <f t="shared" ca="1" si="826"/>
        <v>0</v>
      </c>
      <c r="AH408" s="48">
        <f t="shared" ca="1" si="826"/>
        <v>0</v>
      </c>
      <c r="AI408" s="48">
        <f t="shared" ca="1" si="826"/>
        <v>0</v>
      </c>
      <c r="AJ408" s="48">
        <f t="shared" ca="1" si="826"/>
        <v>0</v>
      </c>
      <c r="AK408" s="48">
        <f t="shared" ref="AK408:BD408" ca="1" si="827">MAX(0,AJ408-(IF(SamplesOrEstimateFlag = "Data", INDEX(Samples,RANDBETWEEN(1, TotalCount), 0), RANDBETWEEN(ThroughputLowEstimate,ThroughputHighEstimate))))</f>
        <v>0</v>
      </c>
      <c r="AL408" s="48">
        <f t="shared" ca="1" si="827"/>
        <v>0</v>
      </c>
      <c r="AM408" s="48">
        <f t="shared" ca="1" si="827"/>
        <v>0</v>
      </c>
      <c r="AN408" s="48">
        <f t="shared" ca="1" si="827"/>
        <v>0</v>
      </c>
      <c r="AO408" s="48">
        <f t="shared" ca="1" si="827"/>
        <v>0</v>
      </c>
      <c r="AP408" s="48">
        <f t="shared" ca="1" si="827"/>
        <v>0</v>
      </c>
      <c r="AQ408" s="48">
        <f t="shared" ca="1" si="827"/>
        <v>0</v>
      </c>
      <c r="AR408" s="48">
        <f t="shared" ca="1" si="827"/>
        <v>0</v>
      </c>
      <c r="AS408" s="48">
        <f t="shared" ca="1" si="827"/>
        <v>0</v>
      </c>
      <c r="AT408" s="48">
        <f t="shared" ca="1" si="827"/>
        <v>0</v>
      </c>
      <c r="AU408" s="48">
        <f t="shared" ca="1" si="827"/>
        <v>0</v>
      </c>
      <c r="AV408" s="48">
        <f t="shared" ca="1" si="827"/>
        <v>0</v>
      </c>
      <c r="AW408" s="48">
        <f t="shared" ca="1" si="827"/>
        <v>0</v>
      </c>
      <c r="AX408" s="48">
        <f t="shared" ca="1" si="827"/>
        <v>0</v>
      </c>
      <c r="AY408" s="48">
        <f t="shared" ca="1" si="827"/>
        <v>0</v>
      </c>
      <c r="AZ408" s="48">
        <f t="shared" ca="1" si="827"/>
        <v>0</v>
      </c>
      <c r="BA408" s="48">
        <f t="shared" ca="1" si="827"/>
        <v>0</v>
      </c>
      <c r="BB408" s="48">
        <f t="shared" ca="1" si="827"/>
        <v>0</v>
      </c>
      <c r="BC408" s="48">
        <f t="shared" ca="1" si="827"/>
        <v>0</v>
      </c>
      <c r="BD408" s="48">
        <f t="shared" ca="1" si="827"/>
        <v>0</v>
      </c>
    </row>
    <row r="409" spans="1:56" x14ac:dyDescent="0.25">
      <c r="A409">
        <v>407</v>
      </c>
      <c r="B409" s="69">
        <f t="shared" ca="1" si="785"/>
        <v>7</v>
      </c>
      <c r="C409" s="70">
        <f t="shared" ca="1" si="782"/>
        <v>42854</v>
      </c>
      <c r="D4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9" s="48">
        <f t="shared" ref="E409:AJ409" ca="1" si="828">MAX(0,D409-(IF(SamplesOrEstimateFlag = "Data", INDEX(Samples,RANDBETWEEN(1, TotalCount), 0), RANDBETWEEN(ThroughputLowEstimate,ThroughputHighEstimate))))</f>
        <v>13</v>
      </c>
      <c r="F409" s="48">
        <f t="shared" ca="1" si="828"/>
        <v>11</v>
      </c>
      <c r="G409" s="48">
        <f t="shared" ca="1" si="828"/>
        <v>11</v>
      </c>
      <c r="H409" s="48">
        <f t="shared" ca="1" si="828"/>
        <v>8</v>
      </c>
      <c r="I409" s="48">
        <f t="shared" ca="1" si="828"/>
        <v>6</v>
      </c>
      <c r="J409" s="48">
        <f t="shared" ca="1" si="828"/>
        <v>3</v>
      </c>
      <c r="K409" s="48">
        <f t="shared" ca="1" si="828"/>
        <v>0</v>
      </c>
      <c r="L409" s="48">
        <f t="shared" ca="1" si="828"/>
        <v>0</v>
      </c>
      <c r="M409" s="48">
        <f t="shared" ca="1" si="828"/>
        <v>0</v>
      </c>
      <c r="N409" s="48">
        <f t="shared" ca="1" si="828"/>
        <v>0</v>
      </c>
      <c r="O409" s="48">
        <f t="shared" ca="1" si="828"/>
        <v>0</v>
      </c>
      <c r="P409" s="48">
        <f t="shared" ca="1" si="828"/>
        <v>0</v>
      </c>
      <c r="Q409" s="48">
        <f t="shared" ca="1" si="828"/>
        <v>0</v>
      </c>
      <c r="R409" s="48">
        <f t="shared" ca="1" si="828"/>
        <v>0</v>
      </c>
      <c r="S409" s="48">
        <f t="shared" ca="1" si="828"/>
        <v>0</v>
      </c>
      <c r="T409" s="48">
        <f t="shared" ca="1" si="828"/>
        <v>0</v>
      </c>
      <c r="U409" s="48">
        <f t="shared" ca="1" si="828"/>
        <v>0</v>
      </c>
      <c r="V409" s="48">
        <f t="shared" ca="1" si="828"/>
        <v>0</v>
      </c>
      <c r="W409" s="48">
        <f t="shared" ca="1" si="828"/>
        <v>0</v>
      </c>
      <c r="X409" s="48">
        <f t="shared" ca="1" si="828"/>
        <v>0</v>
      </c>
      <c r="Y409" s="48">
        <f t="shared" ca="1" si="828"/>
        <v>0</v>
      </c>
      <c r="Z409" s="48">
        <f t="shared" ca="1" si="828"/>
        <v>0</v>
      </c>
      <c r="AA409" s="48">
        <f t="shared" ca="1" si="828"/>
        <v>0</v>
      </c>
      <c r="AB409" s="48">
        <f t="shared" ca="1" si="828"/>
        <v>0</v>
      </c>
      <c r="AC409" s="48">
        <f t="shared" ca="1" si="828"/>
        <v>0</v>
      </c>
      <c r="AD409" s="48">
        <f t="shared" ca="1" si="828"/>
        <v>0</v>
      </c>
      <c r="AE409" s="48">
        <f t="shared" ca="1" si="828"/>
        <v>0</v>
      </c>
      <c r="AF409" s="48">
        <f t="shared" ca="1" si="828"/>
        <v>0</v>
      </c>
      <c r="AG409" s="48">
        <f t="shared" ca="1" si="828"/>
        <v>0</v>
      </c>
      <c r="AH409" s="48">
        <f t="shared" ca="1" si="828"/>
        <v>0</v>
      </c>
      <c r="AI409" s="48">
        <f t="shared" ca="1" si="828"/>
        <v>0</v>
      </c>
      <c r="AJ409" s="48">
        <f t="shared" ca="1" si="828"/>
        <v>0</v>
      </c>
      <c r="AK409" s="48">
        <f t="shared" ref="AK409:BD409" ca="1" si="829">MAX(0,AJ409-(IF(SamplesOrEstimateFlag = "Data", INDEX(Samples,RANDBETWEEN(1, TotalCount), 0), RANDBETWEEN(ThroughputLowEstimate,ThroughputHighEstimate))))</f>
        <v>0</v>
      </c>
      <c r="AL409" s="48">
        <f t="shared" ca="1" si="829"/>
        <v>0</v>
      </c>
      <c r="AM409" s="48">
        <f t="shared" ca="1" si="829"/>
        <v>0</v>
      </c>
      <c r="AN409" s="48">
        <f t="shared" ca="1" si="829"/>
        <v>0</v>
      </c>
      <c r="AO409" s="48">
        <f t="shared" ca="1" si="829"/>
        <v>0</v>
      </c>
      <c r="AP409" s="48">
        <f t="shared" ca="1" si="829"/>
        <v>0</v>
      </c>
      <c r="AQ409" s="48">
        <f t="shared" ca="1" si="829"/>
        <v>0</v>
      </c>
      <c r="AR409" s="48">
        <f t="shared" ca="1" si="829"/>
        <v>0</v>
      </c>
      <c r="AS409" s="48">
        <f t="shared" ca="1" si="829"/>
        <v>0</v>
      </c>
      <c r="AT409" s="48">
        <f t="shared" ca="1" si="829"/>
        <v>0</v>
      </c>
      <c r="AU409" s="48">
        <f t="shared" ca="1" si="829"/>
        <v>0</v>
      </c>
      <c r="AV409" s="48">
        <f t="shared" ca="1" si="829"/>
        <v>0</v>
      </c>
      <c r="AW409" s="48">
        <f t="shared" ca="1" si="829"/>
        <v>0</v>
      </c>
      <c r="AX409" s="48">
        <f t="shared" ca="1" si="829"/>
        <v>0</v>
      </c>
      <c r="AY409" s="48">
        <f t="shared" ca="1" si="829"/>
        <v>0</v>
      </c>
      <c r="AZ409" s="48">
        <f t="shared" ca="1" si="829"/>
        <v>0</v>
      </c>
      <c r="BA409" s="48">
        <f t="shared" ca="1" si="829"/>
        <v>0</v>
      </c>
      <c r="BB409" s="48">
        <f t="shared" ca="1" si="829"/>
        <v>0</v>
      </c>
      <c r="BC409" s="48">
        <f t="shared" ca="1" si="829"/>
        <v>0</v>
      </c>
      <c r="BD409" s="48">
        <f t="shared" ca="1" si="829"/>
        <v>0</v>
      </c>
    </row>
    <row r="410" spans="1:56" x14ac:dyDescent="0.25">
      <c r="A410">
        <v>408</v>
      </c>
      <c r="B410" s="69">
        <f t="shared" ca="1" si="785"/>
        <v>7</v>
      </c>
      <c r="C410" s="70">
        <f t="shared" ca="1" si="782"/>
        <v>42854</v>
      </c>
      <c r="D4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0" s="48">
        <f t="shared" ref="E410:AJ410" ca="1" si="830">MAX(0,D410-(IF(SamplesOrEstimateFlag = "Data", INDEX(Samples,RANDBETWEEN(1, TotalCount), 0), RANDBETWEEN(ThroughputLowEstimate,ThroughputHighEstimate))))</f>
        <v>12</v>
      </c>
      <c r="F410" s="48">
        <f t="shared" ca="1" si="830"/>
        <v>10</v>
      </c>
      <c r="G410" s="48">
        <f t="shared" ca="1" si="830"/>
        <v>10</v>
      </c>
      <c r="H410" s="48">
        <f t="shared" ca="1" si="830"/>
        <v>7</v>
      </c>
      <c r="I410" s="48">
        <f t="shared" ca="1" si="830"/>
        <v>4</v>
      </c>
      <c r="J410" s="48">
        <f t="shared" ca="1" si="830"/>
        <v>2</v>
      </c>
      <c r="K410" s="48">
        <f t="shared" ca="1" si="830"/>
        <v>0</v>
      </c>
      <c r="L410" s="48">
        <f t="shared" ca="1" si="830"/>
        <v>0</v>
      </c>
      <c r="M410" s="48">
        <f t="shared" ca="1" si="830"/>
        <v>0</v>
      </c>
      <c r="N410" s="48">
        <f t="shared" ca="1" si="830"/>
        <v>0</v>
      </c>
      <c r="O410" s="48">
        <f t="shared" ca="1" si="830"/>
        <v>0</v>
      </c>
      <c r="P410" s="48">
        <f t="shared" ca="1" si="830"/>
        <v>0</v>
      </c>
      <c r="Q410" s="48">
        <f t="shared" ca="1" si="830"/>
        <v>0</v>
      </c>
      <c r="R410" s="48">
        <f t="shared" ca="1" si="830"/>
        <v>0</v>
      </c>
      <c r="S410" s="48">
        <f t="shared" ca="1" si="830"/>
        <v>0</v>
      </c>
      <c r="T410" s="48">
        <f t="shared" ca="1" si="830"/>
        <v>0</v>
      </c>
      <c r="U410" s="48">
        <f t="shared" ca="1" si="830"/>
        <v>0</v>
      </c>
      <c r="V410" s="48">
        <f t="shared" ca="1" si="830"/>
        <v>0</v>
      </c>
      <c r="W410" s="48">
        <f t="shared" ca="1" si="830"/>
        <v>0</v>
      </c>
      <c r="X410" s="48">
        <f t="shared" ca="1" si="830"/>
        <v>0</v>
      </c>
      <c r="Y410" s="48">
        <f t="shared" ca="1" si="830"/>
        <v>0</v>
      </c>
      <c r="Z410" s="48">
        <f t="shared" ca="1" si="830"/>
        <v>0</v>
      </c>
      <c r="AA410" s="48">
        <f t="shared" ca="1" si="830"/>
        <v>0</v>
      </c>
      <c r="AB410" s="48">
        <f t="shared" ca="1" si="830"/>
        <v>0</v>
      </c>
      <c r="AC410" s="48">
        <f t="shared" ca="1" si="830"/>
        <v>0</v>
      </c>
      <c r="AD410" s="48">
        <f t="shared" ca="1" si="830"/>
        <v>0</v>
      </c>
      <c r="AE410" s="48">
        <f t="shared" ca="1" si="830"/>
        <v>0</v>
      </c>
      <c r="AF410" s="48">
        <f t="shared" ca="1" si="830"/>
        <v>0</v>
      </c>
      <c r="AG410" s="48">
        <f t="shared" ca="1" si="830"/>
        <v>0</v>
      </c>
      <c r="AH410" s="48">
        <f t="shared" ca="1" si="830"/>
        <v>0</v>
      </c>
      <c r="AI410" s="48">
        <f t="shared" ca="1" si="830"/>
        <v>0</v>
      </c>
      <c r="AJ410" s="48">
        <f t="shared" ca="1" si="830"/>
        <v>0</v>
      </c>
      <c r="AK410" s="48">
        <f t="shared" ref="AK410:BD410" ca="1" si="831">MAX(0,AJ410-(IF(SamplesOrEstimateFlag = "Data", INDEX(Samples,RANDBETWEEN(1, TotalCount), 0), RANDBETWEEN(ThroughputLowEstimate,ThroughputHighEstimate))))</f>
        <v>0</v>
      </c>
      <c r="AL410" s="48">
        <f t="shared" ca="1" si="831"/>
        <v>0</v>
      </c>
      <c r="AM410" s="48">
        <f t="shared" ca="1" si="831"/>
        <v>0</v>
      </c>
      <c r="AN410" s="48">
        <f t="shared" ca="1" si="831"/>
        <v>0</v>
      </c>
      <c r="AO410" s="48">
        <f t="shared" ca="1" si="831"/>
        <v>0</v>
      </c>
      <c r="AP410" s="48">
        <f t="shared" ca="1" si="831"/>
        <v>0</v>
      </c>
      <c r="AQ410" s="48">
        <f t="shared" ca="1" si="831"/>
        <v>0</v>
      </c>
      <c r="AR410" s="48">
        <f t="shared" ca="1" si="831"/>
        <v>0</v>
      </c>
      <c r="AS410" s="48">
        <f t="shared" ca="1" si="831"/>
        <v>0</v>
      </c>
      <c r="AT410" s="48">
        <f t="shared" ca="1" si="831"/>
        <v>0</v>
      </c>
      <c r="AU410" s="48">
        <f t="shared" ca="1" si="831"/>
        <v>0</v>
      </c>
      <c r="AV410" s="48">
        <f t="shared" ca="1" si="831"/>
        <v>0</v>
      </c>
      <c r="AW410" s="48">
        <f t="shared" ca="1" si="831"/>
        <v>0</v>
      </c>
      <c r="AX410" s="48">
        <f t="shared" ca="1" si="831"/>
        <v>0</v>
      </c>
      <c r="AY410" s="48">
        <f t="shared" ca="1" si="831"/>
        <v>0</v>
      </c>
      <c r="AZ410" s="48">
        <f t="shared" ca="1" si="831"/>
        <v>0</v>
      </c>
      <c r="BA410" s="48">
        <f t="shared" ca="1" si="831"/>
        <v>0</v>
      </c>
      <c r="BB410" s="48">
        <f t="shared" ca="1" si="831"/>
        <v>0</v>
      </c>
      <c r="BC410" s="48">
        <f t="shared" ca="1" si="831"/>
        <v>0</v>
      </c>
      <c r="BD410" s="48">
        <f t="shared" ca="1" si="831"/>
        <v>0</v>
      </c>
    </row>
    <row r="411" spans="1:56" x14ac:dyDescent="0.25">
      <c r="A411">
        <v>409</v>
      </c>
      <c r="B411" s="69">
        <f t="shared" ca="1" si="785"/>
        <v>7</v>
      </c>
      <c r="C411" s="70">
        <f t="shared" ca="1" si="782"/>
        <v>42854</v>
      </c>
      <c r="D4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1" s="48">
        <f t="shared" ref="E411:AJ411" ca="1" si="832">MAX(0,D411-(IF(SamplesOrEstimateFlag = "Data", INDEX(Samples,RANDBETWEEN(1, TotalCount), 0), RANDBETWEEN(ThroughputLowEstimate,ThroughputHighEstimate))))</f>
        <v>11</v>
      </c>
      <c r="F411" s="48">
        <f t="shared" ca="1" si="832"/>
        <v>9</v>
      </c>
      <c r="G411" s="48">
        <f t="shared" ca="1" si="832"/>
        <v>6</v>
      </c>
      <c r="H411" s="48">
        <f t="shared" ca="1" si="832"/>
        <v>6</v>
      </c>
      <c r="I411" s="48">
        <f t="shared" ca="1" si="832"/>
        <v>4</v>
      </c>
      <c r="J411" s="48">
        <f t="shared" ca="1" si="832"/>
        <v>1</v>
      </c>
      <c r="K411" s="48">
        <f t="shared" ca="1" si="832"/>
        <v>0</v>
      </c>
      <c r="L411" s="48">
        <f t="shared" ca="1" si="832"/>
        <v>0</v>
      </c>
      <c r="M411" s="48">
        <f t="shared" ca="1" si="832"/>
        <v>0</v>
      </c>
      <c r="N411" s="48">
        <f t="shared" ca="1" si="832"/>
        <v>0</v>
      </c>
      <c r="O411" s="48">
        <f t="shared" ca="1" si="832"/>
        <v>0</v>
      </c>
      <c r="P411" s="48">
        <f t="shared" ca="1" si="832"/>
        <v>0</v>
      </c>
      <c r="Q411" s="48">
        <f t="shared" ca="1" si="832"/>
        <v>0</v>
      </c>
      <c r="R411" s="48">
        <f t="shared" ca="1" si="832"/>
        <v>0</v>
      </c>
      <c r="S411" s="48">
        <f t="shared" ca="1" si="832"/>
        <v>0</v>
      </c>
      <c r="T411" s="48">
        <f t="shared" ca="1" si="832"/>
        <v>0</v>
      </c>
      <c r="U411" s="48">
        <f t="shared" ca="1" si="832"/>
        <v>0</v>
      </c>
      <c r="V411" s="48">
        <f t="shared" ca="1" si="832"/>
        <v>0</v>
      </c>
      <c r="W411" s="48">
        <f t="shared" ca="1" si="832"/>
        <v>0</v>
      </c>
      <c r="X411" s="48">
        <f t="shared" ca="1" si="832"/>
        <v>0</v>
      </c>
      <c r="Y411" s="48">
        <f t="shared" ca="1" si="832"/>
        <v>0</v>
      </c>
      <c r="Z411" s="48">
        <f t="shared" ca="1" si="832"/>
        <v>0</v>
      </c>
      <c r="AA411" s="48">
        <f t="shared" ca="1" si="832"/>
        <v>0</v>
      </c>
      <c r="AB411" s="48">
        <f t="shared" ca="1" si="832"/>
        <v>0</v>
      </c>
      <c r="AC411" s="48">
        <f t="shared" ca="1" si="832"/>
        <v>0</v>
      </c>
      <c r="AD411" s="48">
        <f t="shared" ca="1" si="832"/>
        <v>0</v>
      </c>
      <c r="AE411" s="48">
        <f t="shared" ca="1" si="832"/>
        <v>0</v>
      </c>
      <c r="AF411" s="48">
        <f t="shared" ca="1" si="832"/>
        <v>0</v>
      </c>
      <c r="AG411" s="48">
        <f t="shared" ca="1" si="832"/>
        <v>0</v>
      </c>
      <c r="AH411" s="48">
        <f t="shared" ca="1" si="832"/>
        <v>0</v>
      </c>
      <c r="AI411" s="48">
        <f t="shared" ca="1" si="832"/>
        <v>0</v>
      </c>
      <c r="AJ411" s="48">
        <f t="shared" ca="1" si="832"/>
        <v>0</v>
      </c>
      <c r="AK411" s="48">
        <f t="shared" ref="AK411:BD411" ca="1" si="833">MAX(0,AJ411-(IF(SamplesOrEstimateFlag = "Data", INDEX(Samples,RANDBETWEEN(1, TotalCount), 0), RANDBETWEEN(ThroughputLowEstimate,ThroughputHighEstimate))))</f>
        <v>0</v>
      </c>
      <c r="AL411" s="48">
        <f t="shared" ca="1" si="833"/>
        <v>0</v>
      </c>
      <c r="AM411" s="48">
        <f t="shared" ca="1" si="833"/>
        <v>0</v>
      </c>
      <c r="AN411" s="48">
        <f t="shared" ca="1" si="833"/>
        <v>0</v>
      </c>
      <c r="AO411" s="48">
        <f t="shared" ca="1" si="833"/>
        <v>0</v>
      </c>
      <c r="AP411" s="48">
        <f t="shared" ca="1" si="833"/>
        <v>0</v>
      </c>
      <c r="AQ411" s="48">
        <f t="shared" ca="1" si="833"/>
        <v>0</v>
      </c>
      <c r="AR411" s="48">
        <f t="shared" ca="1" si="833"/>
        <v>0</v>
      </c>
      <c r="AS411" s="48">
        <f t="shared" ca="1" si="833"/>
        <v>0</v>
      </c>
      <c r="AT411" s="48">
        <f t="shared" ca="1" si="833"/>
        <v>0</v>
      </c>
      <c r="AU411" s="48">
        <f t="shared" ca="1" si="833"/>
        <v>0</v>
      </c>
      <c r="AV411" s="48">
        <f t="shared" ca="1" si="833"/>
        <v>0</v>
      </c>
      <c r="AW411" s="48">
        <f t="shared" ca="1" si="833"/>
        <v>0</v>
      </c>
      <c r="AX411" s="48">
        <f t="shared" ca="1" si="833"/>
        <v>0</v>
      </c>
      <c r="AY411" s="48">
        <f t="shared" ca="1" si="833"/>
        <v>0</v>
      </c>
      <c r="AZ411" s="48">
        <f t="shared" ca="1" si="833"/>
        <v>0</v>
      </c>
      <c r="BA411" s="48">
        <f t="shared" ca="1" si="833"/>
        <v>0</v>
      </c>
      <c r="BB411" s="48">
        <f t="shared" ca="1" si="833"/>
        <v>0</v>
      </c>
      <c r="BC411" s="48">
        <f t="shared" ca="1" si="833"/>
        <v>0</v>
      </c>
      <c r="BD411" s="48">
        <f t="shared" ca="1" si="833"/>
        <v>0</v>
      </c>
    </row>
    <row r="412" spans="1:56" x14ac:dyDescent="0.25">
      <c r="A412">
        <v>410</v>
      </c>
      <c r="B412" s="69">
        <f t="shared" ca="1" si="785"/>
        <v>12</v>
      </c>
      <c r="C412" s="70">
        <f t="shared" ca="1" si="782"/>
        <v>42889</v>
      </c>
      <c r="D4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2" s="48">
        <f t="shared" ref="E412:AJ412" ca="1" si="834">MAX(0,D412-(IF(SamplesOrEstimateFlag = "Data", INDEX(Samples,RANDBETWEEN(1, TotalCount), 0), RANDBETWEEN(ThroughputLowEstimate,ThroughputHighEstimate))))</f>
        <v>12</v>
      </c>
      <c r="F412" s="48">
        <f t="shared" ca="1" si="834"/>
        <v>12</v>
      </c>
      <c r="G412" s="48">
        <f t="shared" ca="1" si="834"/>
        <v>12</v>
      </c>
      <c r="H412" s="48">
        <f t="shared" ca="1" si="834"/>
        <v>9</v>
      </c>
      <c r="I412" s="48">
        <f t="shared" ca="1" si="834"/>
        <v>9</v>
      </c>
      <c r="J412" s="48">
        <f t="shared" ca="1" si="834"/>
        <v>7</v>
      </c>
      <c r="K412" s="48">
        <f t="shared" ca="1" si="834"/>
        <v>7</v>
      </c>
      <c r="L412" s="48">
        <f t="shared" ca="1" si="834"/>
        <v>4</v>
      </c>
      <c r="M412" s="48">
        <f t="shared" ca="1" si="834"/>
        <v>4</v>
      </c>
      <c r="N412" s="48">
        <f t="shared" ca="1" si="834"/>
        <v>2</v>
      </c>
      <c r="O412" s="48">
        <f t="shared" ca="1" si="834"/>
        <v>2</v>
      </c>
      <c r="P412" s="48">
        <f t="shared" ca="1" si="834"/>
        <v>0</v>
      </c>
      <c r="Q412" s="48">
        <f t="shared" ca="1" si="834"/>
        <v>0</v>
      </c>
      <c r="R412" s="48">
        <f t="shared" ca="1" si="834"/>
        <v>0</v>
      </c>
      <c r="S412" s="48">
        <f t="shared" ca="1" si="834"/>
        <v>0</v>
      </c>
      <c r="T412" s="48">
        <f t="shared" ca="1" si="834"/>
        <v>0</v>
      </c>
      <c r="U412" s="48">
        <f t="shared" ca="1" si="834"/>
        <v>0</v>
      </c>
      <c r="V412" s="48">
        <f t="shared" ca="1" si="834"/>
        <v>0</v>
      </c>
      <c r="W412" s="48">
        <f t="shared" ca="1" si="834"/>
        <v>0</v>
      </c>
      <c r="X412" s="48">
        <f t="shared" ca="1" si="834"/>
        <v>0</v>
      </c>
      <c r="Y412" s="48">
        <f t="shared" ca="1" si="834"/>
        <v>0</v>
      </c>
      <c r="Z412" s="48">
        <f t="shared" ca="1" si="834"/>
        <v>0</v>
      </c>
      <c r="AA412" s="48">
        <f t="shared" ca="1" si="834"/>
        <v>0</v>
      </c>
      <c r="AB412" s="48">
        <f t="shared" ca="1" si="834"/>
        <v>0</v>
      </c>
      <c r="AC412" s="48">
        <f t="shared" ca="1" si="834"/>
        <v>0</v>
      </c>
      <c r="AD412" s="48">
        <f t="shared" ca="1" si="834"/>
        <v>0</v>
      </c>
      <c r="AE412" s="48">
        <f t="shared" ca="1" si="834"/>
        <v>0</v>
      </c>
      <c r="AF412" s="48">
        <f t="shared" ca="1" si="834"/>
        <v>0</v>
      </c>
      <c r="AG412" s="48">
        <f t="shared" ca="1" si="834"/>
        <v>0</v>
      </c>
      <c r="AH412" s="48">
        <f t="shared" ca="1" si="834"/>
        <v>0</v>
      </c>
      <c r="AI412" s="48">
        <f t="shared" ca="1" si="834"/>
        <v>0</v>
      </c>
      <c r="AJ412" s="48">
        <f t="shared" ca="1" si="834"/>
        <v>0</v>
      </c>
      <c r="AK412" s="48">
        <f t="shared" ref="AK412:BD412" ca="1" si="835">MAX(0,AJ412-(IF(SamplesOrEstimateFlag = "Data", INDEX(Samples,RANDBETWEEN(1, TotalCount), 0), RANDBETWEEN(ThroughputLowEstimate,ThroughputHighEstimate))))</f>
        <v>0</v>
      </c>
      <c r="AL412" s="48">
        <f t="shared" ca="1" si="835"/>
        <v>0</v>
      </c>
      <c r="AM412" s="48">
        <f t="shared" ca="1" si="835"/>
        <v>0</v>
      </c>
      <c r="AN412" s="48">
        <f t="shared" ca="1" si="835"/>
        <v>0</v>
      </c>
      <c r="AO412" s="48">
        <f t="shared" ca="1" si="835"/>
        <v>0</v>
      </c>
      <c r="AP412" s="48">
        <f t="shared" ca="1" si="835"/>
        <v>0</v>
      </c>
      <c r="AQ412" s="48">
        <f t="shared" ca="1" si="835"/>
        <v>0</v>
      </c>
      <c r="AR412" s="48">
        <f t="shared" ca="1" si="835"/>
        <v>0</v>
      </c>
      <c r="AS412" s="48">
        <f t="shared" ca="1" si="835"/>
        <v>0</v>
      </c>
      <c r="AT412" s="48">
        <f t="shared" ca="1" si="835"/>
        <v>0</v>
      </c>
      <c r="AU412" s="48">
        <f t="shared" ca="1" si="835"/>
        <v>0</v>
      </c>
      <c r="AV412" s="48">
        <f t="shared" ca="1" si="835"/>
        <v>0</v>
      </c>
      <c r="AW412" s="48">
        <f t="shared" ca="1" si="835"/>
        <v>0</v>
      </c>
      <c r="AX412" s="48">
        <f t="shared" ca="1" si="835"/>
        <v>0</v>
      </c>
      <c r="AY412" s="48">
        <f t="shared" ca="1" si="835"/>
        <v>0</v>
      </c>
      <c r="AZ412" s="48">
        <f t="shared" ca="1" si="835"/>
        <v>0</v>
      </c>
      <c r="BA412" s="48">
        <f t="shared" ca="1" si="835"/>
        <v>0</v>
      </c>
      <c r="BB412" s="48">
        <f t="shared" ca="1" si="835"/>
        <v>0</v>
      </c>
      <c r="BC412" s="48">
        <f t="shared" ca="1" si="835"/>
        <v>0</v>
      </c>
      <c r="BD412" s="48">
        <f t="shared" ca="1" si="835"/>
        <v>0</v>
      </c>
    </row>
    <row r="413" spans="1:56" x14ac:dyDescent="0.25">
      <c r="A413">
        <v>411</v>
      </c>
      <c r="B413" s="69">
        <f t="shared" ca="1" si="785"/>
        <v>8</v>
      </c>
      <c r="C413" s="70">
        <f t="shared" ca="1" si="782"/>
        <v>42861</v>
      </c>
      <c r="D4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13" s="48">
        <f t="shared" ref="E413:AJ413" ca="1" si="836">MAX(0,D413-(IF(SamplesOrEstimateFlag = "Data", INDEX(Samples,RANDBETWEEN(1, TotalCount), 0), RANDBETWEEN(ThroughputLowEstimate,ThroughputHighEstimate))))</f>
        <v>8</v>
      </c>
      <c r="F413" s="48">
        <f t="shared" ca="1" si="836"/>
        <v>8</v>
      </c>
      <c r="G413" s="48">
        <f t="shared" ca="1" si="836"/>
        <v>8</v>
      </c>
      <c r="H413" s="48">
        <f t="shared" ca="1" si="836"/>
        <v>6</v>
      </c>
      <c r="I413" s="48">
        <f t="shared" ca="1" si="836"/>
        <v>6</v>
      </c>
      <c r="J413" s="48">
        <f t="shared" ca="1" si="836"/>
        <v>4</v>
      </c>
      <c r="K413" s="48">
        <f t="shared" ca="1" si="836"/>
        <v>2</v>
      </c>
      <c r="L413" s="48">
        <f t="shared" ca="1" si="836"/>
        <v>0</v>
      </c>
      <c r="M413" s="48">
        <f t="shared" ca="1" si="836"/>
        <v>0</v>
      </c>
      <c r="N413" s="48">
        <f t="shared" ca="1" si="836"/>
        <v>0</v>
      </c>
      <c r="O413" s="48">
        <f t="shared" ca="1" si="836"/>
        <v>0</v>
      </c>
      <c r="P413" s="48">
        <f t="shared" ca="1" si="836"/>
        <v>0</v>
      </c>
      <c r="Q413" s="48">
        <f t="shared" ca="1" si="836"/>
        <v>0</v>
      </c>
      <c r="R413" s="48">
        <f t="shared" ca="1" si="836"/>
        <v>0</v>
      </c>
      <c r="S413" s="48">
        <f t="shared" ca="1" si="836"/>
        <v>0</v>
      </c>
      <c r="T413" s="48">
        <f t="shared" ca="1" si="836"/>
        <v>0</v>
      </c>
      <c r="U413" s="48">
        <f t="shared" ca="1" si="836"/>
        <v>0</v>
      </c>
      <c r="V413" s="48">
        <f t="shared" ca="1" si="836"/>
        <v>0</v>
      </c>
      <c r="W413" s="48">
        <f t="shared" ca="1" si="836"/>
        <v>0</v>
      </c>
      <c r="X413" s="48">
        <f t="shared" ca="1" si="836"/>
        <v>0</v>
      </c>
      <c r="Y413" s="48">
        <f t="shared" ca="1" si="836"/>
        <v>0</v>
      </c>
      <c r="Z413" s="48">
        <f t="shared" ca="1" si="836"/>
        <v>0</v>
      </c>
      <c r="AA413" s="48">
        <f t="shared" ca="1" si="836"/>
        <v>0</v>
      </c>
      <c r="AB413" s="48">
        <f t="shared" ca="1" si="836"/>
        <v>0</v>
      </c>
      <c r="AC413" s="48">
        <f t="shared" ca="1" si="836"/>
        <v>0</v>
      </c>
      <c r="AD413" s="48">
        <f t="shared" ca="1" si="836"/>
        <v>0</v>
      </c>
      <c r="AE413" s="48">
        <f t="shared" ca="1" si="836"/>
        <v>0</v>
      </c>
      <c r="AF413" s="48">
        <f t="shared" ca="1" si="836"/>
        <v>0</v>
      </c>
      <c r="AG413" s="48">
        <f t="shared" ca="1" si="836"/>
        <v>0</v>
      </c>
      <c r="AH413" s="48">
        <f t="shared" ca="1" si="836"/>
        <v>0</v>
      </c>
      <c r="AI413" s="48">
        <f t="shared" ca="1" si="836"/>
        <v>0</v>
      </c>
      <c r="AJ413" s="48">
        <f t="shared" ca="1" si="836"/>
        <v>0</v>
      </c>
      <c r="AK413" s="48">
        <f t="shared" ref="AK413:BD413" ca="1" si="837">MAX(0,AJ413-(IF(SamplesOrEstimateFlag = "Data", INDEX(Samples,RANDBETWEEN(1, TotalCount), 0), RANDBETWEEN(ThroughputLowEstimate,ThroughputHighEstimate))))</f>
        <v>0</v>
      </c>
      <c r="AL413" s="48">
        <f t="shared" ca="1" si="837"/>
        <v>0</v>
      </c>
      <c r="AM413" s="48">
        <f t="shared" ca="1" si="837"/>
        <v>0</v>
      </c>
      <c r="AN413" s="48">
        <f t="shared" ca="1" si="837"/>
        <v>0</v>
      </c>
      <c r="AO413" s="48">
        <f t="shared" ca="1" si="837"/>
        <v>0</v>
      </c>
      <c r="AP413" s="48">
        <f t="shared" ca="1" si="837"/>
        <v>0</v>
      </c>
      <c r="AQ413" s="48">
        <f t="shared" ca="1" si="837"/>
        <v>0</v>
      </c>
      <c r="AR413" s="48">
        <f t="shared" ca="1" si="837"/>
        <v>0</v>
      </c>
      <c r="AS413" s="48">
        <f t="shared" ca="1" si="837"/>
        <v>0</v>
      </c>
      <c r="AT413" s="48">
        <f t="shared" ca="1" si="837"/>
        <v>0</v>
      </c>
      <c r="AU413" s="48">
        <f t="shared" ca="1" si="837"/>
        <v>0</v>
      </c>
      <c r="AV413" s="48">
        <f t="shared" ca="1" si="837"/>
        <v>0</v>
      </c>
      <c r="AW413" s="48">
        <f t="shared" ca="1" si="837"/>
        <v>0</v>
      </c>
      <c r="AX413" s="48">
        <f t="shared" ca="1" si="837"/>
        <v>0</v>
      </c>
      <c r="AY413" s="48">
        <f t="shared" ca="1" si="837"/>
        <v>0</v>
      </c>
      <c r="AZ413" s="48">
        <f t="shared" ca="1" si="837"/>
        <v>0</v>
      </c>
      <c r="BA413" s="48">
        <f t="shared" ca="1" si="837"/>
        <v>0</v>
      </c>
      <c r="BB413" s="48">
        <f t="shared" ca="1" si="837"/>
        <v>0</v>
      </c>
      <c r="BC413" s="48">
        <f t="shared" ca="1" si="837"/>
        <v>0</v>
      </c>
      <c r="BD413" s="48">
        <f t="shared" ca="1" si="837"/>
        <v>0</v>
      </c>
    </row>
    <row r="414" spans="1:56" x14ac:dyDescent="0.25">
      <c r="A414">
        <v>412</v>
      </c>
      <c r="B414" s="69">
        <f t="shared" ca="1" si="785"/>
        <v>5</v>
      </c>
      <c r="C414" s="70">
        <f t="shared" ca="1" si="782"/>
        <v>42840</v>
      </c>
      <c r="D4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4" s="48">
        <f t="shared" ref="E414:AJ414" ca="1" si="838">MAX(0,D414-(IF(SamplesOrEstimateFlag = "Data", INDEX(Samples,RANDBETWEEN(1, TotalCount), 0), RANDBETWEEN(ThroughputLowEstimate,ThroughputHighEstimate))))</f>
        <v>8</v>
      </c>
      <c r="F414" s="48">
        <f t="shared" ca="1" si="838"/>
        <v>6</v>
      </c>
      <c r="G414" s="48">
        <f t="shared" ca="1" si="838"/>
        <v>6</v>
      </c>
      <c r="H414" s="48">
        <f t="shared" ca="1" si="838"/>
        <v>3</v>
      </c>
      <c r="I414" s="48">
        <f t="shared" ca="1" si="838"/>
        <v>0</v>
      </c>
      <c r="J414" s="48">
        <f t="shared" ca="1" si="838"/>
        <v>0</v>
      </c>
      <c r="K414" s="48">
        <f t="shared" ca="1" si="838"/>
        <v>0</v>
      </c>
      <c r="L414" s="48">
        <f t="shared" ca="1" si="838"/>
        <v>0</v>
      </c>
      <c r="M414" s="48">
        <f t="shared" ca="1" si="838"/>
        <v>0</v>
      </c>
      <c r="N414" s="48">
        <f t="shared" ca="1" si="838"/>
        <v>0</v>
      </c>
      <c r="O414" s="48">
        <f t="shared" ca="1" si="838"/>
        <v>0</v>
      </c>
      <c r="P414" s="48">
        <f t="shared" ca="1" si="838"/>
        <v>0</v>
      </c>
      <c r="Q414" s="48">
        <f t="shared" ca="1" si="838"/>
        <v>0</v>
      </c>
      <c r="R414" s="48">
        <f t="shared" ca="1" si="838"/>
        <v>0</v>
      </c>
      <c r="S414" s="48">
        <f t="shared" ca="1" si="838"/>
        <v>0</v>
      </c>
      <c r="T414" s="48">
        <f t="shared" ca="1" si="838"/>
        <v>0</v>
      </c>
      <c r="U414" s="48">
        <f t="shared" ca="1" si="838"/>
        <v>0</v>
      </c>
      <c r="V414" s="48">
        <f t="shared" ca="1" si="838"/>
        <v>0</v>
      </c>
      <c r="W414" s="48">
        <f t="shared" ca="1" si="838"/>
        <v>0</v>
      </c>
      <c r="X414" s="48">
        <f t="shared" ca="1" si="838"/>
        <v>0</v>
      </c>
      <c r="Y414" s="48">
        <f t="shared" ca="1" si="838"/>
        <v>0</v>
      </c>
      <c r="Z414" s="48">
        <f t="shared" ca="1" si="838"/>
        <v>0</v>
      </c>
      <c r="AA414" s="48">
        <f t="shared" ca="1" si="838"/>
        <v>0</v>
      </c>
      <c r="AB414" s="48">
        <f t="shared" ca="1" si="838"/>
        <v>0</v>
      </c>
      <c r="AC414" s="48">
        <f t="shared" ca="1" si="838"/>
        <v>0</v>
      </c>
      <c r="AD414" s="48">
        <f t="shared" ca="1" si="838"/>
        <v>0</v>
      </c>
      <c r="AE414" s="48">
        <f t="shared" ca="1" si="838"/>
        <v>0</v>
      </c>
      <c r="AF414" s="48">
        <f t="shared" ca="1" si="838"/>
        <v>0</v>
      </c>
      <c r="AG414" s="48">
        <f t="shared" ca="1" si="838"/>
        <v>0</v>
      </c>
      <c r="AH414" s="48">
        <f t="shared" ca="1" si="838"/>
        <v>0</v>
      </c>
      <c r="AI414" s="48">
        <f t="shared" ca="1" si="838"/>
        <v>0</v>
      </c>
      <c r="AJ414" s="48">
        <f t="shared" ca="1" si="838"/>
        <v>0</v>
      </c>
      <c r="AK414" s="48">
        <f t="shared" ref="AK414:BD414" ca="1" si="839">MAX(0,AJ414-(IF(SamplesOrEstimateFlag = "Data", INDEX(Samples,RANDBETWEEN(1, TotalCount), 0), RANDBETWEEN(ThroughputLowEstimate,ThroughputHighEstimate))))</f>
        <v>0</v>
      </c>
      <c r="AL414" s="48">
        <f t="shared" ca="1" si="839"/>
        <v>0</v>
      </c>
      <c r="AM414" s="48">
        <f t="shared" ca="1" si="839"/>
        <v>0</v>
      </c>
      <c r="AN414" s="48">
        <f t="shared" ca="1" si="839"/>
        <v>0</v>
      </c>
      <c r="AO414" s="48">
        <f t="shared" ca="1" si="839"/>
        <v>0</v>
      </c>
      <c r="AP414" s="48">
        <f t="shared" ca="1" si="839"/>
        <v>0</v>
      </c>
      <c r="AQ414" s="48">
        <f t="shared" ca="1" si="839"/>
        <v>0</v>
      </c>
      <c r="AR414" s="48">
        <f t="shared" ca="1" si="839"/>
        <v>0</v>
      </c>
      <c r="AS414" s="48">
        <f t="shared" ca="1" si="839"/>
        <v>0</v>
      </c>
      <c r="AT414" s="48">
        <f t="shared" ca="1" si="839"/>
        <v>0</v>
      </c>
      <c r="AU414" s="48">
        <f t="shared" ca="1" si="839"/>
        <v>0</v>
      </c>
      <c r="AV414" s="48">
        <f t="shared" ca="1" si="839"/>
        <v>0</v>
      </c>
      <c r="AW414" s="48">
        <f t="shared" ca="1" si="839"/>
        <v>0</v>
      </c>
      <c r="AX414" s="48">
        <f t="shared" ca="1" si="839"/>
        <v>0</v>
      </c>
      <c r="AY414" s="48">
        <f t="shared" ca="1" si="839"/>
        <v>0</v>
      </c>
      <c r="AZ414" s="48">
        <f t="shared" ca="1" si="839"/>
        <v>0</v>
      </c>
      <c r="BA414" s="48">
        <f t="shared" ca="1" si="839"/>
        <v>0</v>
      </c>
      <c r="BB414" s="48">
        <f t="shared" ca="1" si="839"/>
        <v>0</v>
      </c>
      <c r="BC414" s="48">
        <f t="shared" ca="1" si="839"/>
        <v>0</v>
      </c>
      <c r="BD414" s="48">
        <f t="shared" ca="1" si="839"/>
        <v>0</v>
      </c>
    </row>
    <row r="415" spans="1:56" x14ac:dyDescent="0.25">
      <c r="A415">
        <v>413</v>
      </c>
      <c r="B415" s="69">
        <f t="shared" ca="1" si="785"/>
        <v>10</v>
      </c>
      <c r="C415" s="70">
        <f t="shared" ca="1" si="782"/>
        <v>42875</v>
      </c>
      <c r="D4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5" s="48">
        <f t="shared" ref="E415:AJ415" ca="1" si="840">MAX(0,D415-(IF(SamplesOrEstimateFlag = "Data", INDEX(Samples,RANDBETWEEN(1, TotalCount), 0), RANDBETWEEN(ThroughputLowEstimate,ThroughputHighEstimate))))</f>
        <v>12</v>
      </c>
      <c r="F415" s="48">
        <f t="shared" ca="1" si="840"/>
        <v>12</v>
      </c>
      <c r="G415" s="48">
        <f t="shared" ca="1" si="840"/>
        <v>12</v>
      </c>
      <c r="H415" s="48">
        <f t="shared" ca="1" si="840"/>
        <v>12</v>
      </c>
      <c r="I415" s="48">
        <f t="shared" ca="1" si="840"/>
        <v>12</v>
      </c>
      <c r="J415" s="48">
        <f t="shared" ca="1" si="840"/>
        <v>9</v>
      </c>
      <c r="K415" s="48">
        <f t="shared" ca="1" si="840"/>
        <v>6</v>
      </c>
      <c r="L415" s="48">
        <f t="shared" ca="1" si="840"/>
        <v>4</v>
      </c>
      <c r="M415" s="48">
        <f t="shared" ca="1" si="840"/>
        <v>1</v>
      </c>
      <c r="N415" s="48">
        <f t="shared" ca="1" si="840"/>
        <v>0</v>
      </c>
      <c r="O415" s="48">
        <f t="shared" ca="1" si="840"/>
        <v>0</v>
      </c>
      <c r="P415" s="48">
        <f t="shared" ca="1" si="840"/>
        <v>0</v>
      </c>
      <c r="Q415" s="48">
        <f t="shared" ca="1" si="840"/>
        <v>0</v>
      </c>
      <c r="R415" s="48">
        <f t="shared" ca="1" si="840"/>
        <v>0</v>
      </c>
      <c r="S415" s="48">
        <f t="shared" ca="1" si="840"/>
        <v>0</v>
      </c>
      <c r="T415" s="48">
        <f t="shared" ca="1" si="840"/>
        <v>0</v>
      </c>
      <c r="U415" s="48">
        <f t="shared" ca="1" si="840"/>
        <v>0</v>
      </c>
      <c r="V415" s="48">
        <f t="shared" ca="1" si="840"/>
        <v>0</v>
      </c>
      <c r="W415" s="48">
        <f t="shared" ca="1" si="840"/>
        <v>0</v>
      </c>
      <c r="X415" s="48">
        <f t="shared" ca="1" si="840"/>
        <v>0</v>
      </c>
      <c r="Y415" s="48">
        <f t="shared" ca="1" si="840"/>
        <v>0</v>
      </c>
      <c r="Z415" s="48">
        <f t="shared" ca="1" si="840"/>
        <v>0</v>
      </c>
      <c r="AA415" s="48">
        <f t="shared" ca="1" si="840"/>
        <v>0</v>
      </c>
      <c r="AB415" s="48">
        <f t="shared" ca="1" si="840"/>
        <v>0</v>
      </c>
      <c r="AC415" s="48">
        <f t="shared" ca="1" si="840"/>
        <v>0</v>
      </c>
      <c r="AD415" s="48">
        <f t="shared" ca="1" si="840"/>
        <v>0</v>
      </c>
      <c r="AE415" s="48">
        <f t="shared" ca="1" si="840"/>
        <v>0</v>
      </c>
      <c r="AF415" s="48">
        <f t="shared" ca="1" si="840"/>
        <v>0</v>
      </c>
      <c r="AG415" s="48">
        <f t="shared" ca="1" si="840"/>
        <v>0</v>
      </c>
      <c r="AH415" s="48">
        <f t="shared" ca="1" si="840"/>
        <v>0</v>
      </c>
      <c r="AI415" s="48">
        <f t="shared" ca="1" si="840"/>
        <v>0</v>
      </c>
      <c r="AJ415" s="48">
        <f t="shared" ca="1" si="840"/>
        <v>0</v>
      </c>
      <c r="AK415" s="48">
        <f t="shared" ref="AK415:BD415" ca="1" si="841">MAX(0,AJ415-(IF(SamplesOrEstimateFlag = "Data", INDEX(Samples,RANDBETWEEN(1, TotalCount), 0), RANDBETWEEN(ThroughputLowEstimate,ThroughputHighEstimate))))</f>
        <v>0</v>
      </c>
      <c r="AL415" s="48">
        <f t="shared" ca="1" si="841"/>
        <v>0</v>
      </c>
      <c r="AM415" s="48">
        <f t="shared" ca="1" si="841"/>
        <v>0</v>
      </c>
      <c r="AN415" s="48">
        <f t="shared" ca="1" si="841"/>
        <v>0</v>
      </c>
      <c r="AO415" s="48">
        <f t="shared" ca="1" si="841"/>
        <v>0</v>
      </c>
      <c r="AP415" s="48">
        <f t="shared" ca="1" si="841"/>
        <v>0</v>
      </c>
      <c r="AQ415" s="48">
        <f t="shared" ca="1" si="841"/>
        <v>0</v>
      </c>
      <c r="AR415" s="48">
        <f t="shared" ca="1" si="841"/>
        <v>0</v>
      </c>
      <c r="AS415" s="48">
        <f t="shared" ca="1" si="841"/>
        <v>0</v>
      </c>
      <c r="AT415" s="48">
        <f t="shared" ca="1" si="841"/>
        <v>0</v>
      </c>
      <c r="AU415" s="48">
        <f t="shared" ca="1" si="841"/>
        <v>0</v>
      </c>
      <c r="AV415" s="48">
        <f t="shared" ca="1" si="841"/>
        <v>0</v>
      </c>
      <c r="AW415" s="48">
        <f t="shared" ca="1" si="841"/>
        <v>0</v>
      </c>
      <c r="AX415" s="48">
        <f t="shared" ca="1" si="841"/>
        <v>0</v>
      </c>
      <c r="AY415" s="48">
        <f t="shared" ca="1" si="841"/>
        <v>0</v>
      </c>
      <c r="AZ415" s="48">
        <f t="shared" ca="1" si="841"/>
        <v>0</v>
      </c>
      <c r="BA415" s="48">
        <f t="shared" ca="1" si="841"/>
        <v>0</v>
      </c>
      <c r="BB415" s="48">
        <f t="shared" ca="1" si="841"/>
        <v>0</v>
      </c>
      <c r="BC415" s="48">
        <f t="shared" ca="1" si="841"/>
        <v>0</v>
      </c>
      <c r="BD415" s="48">
        <f t="shared" ca="1" si="841"/>
        <v>0</v>
      </c>
    </row>
    <row r="416" spans="1:56" x14ac:dyDescent="0.25">
      <c r="A416">
        <v>414</v>
      </c>
      <c r="B416" s="69">
        <f t="shared" ca="1" si="785"/>
        <v>6</v>
      </c>
      <c r="C416" s="70">
        <f t="shared" ca="1" si="782"/>
        <v>42847</v>
      </c>
      <c r="D4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16" s="48">
        <f t="shared" ref="E416:AJ416" ca="1" si="842">MAX(0,D416-(IF(SamplesOrEstimateFlag = "Data", INDEX(Samples,RANDBETWEEN(1, TotalCount), 0), RANDBETWEEN(ThroughputLowEstimate,ThroughputHighEstimate))))</f>
        <v>9</v>
      </c>
      <c r="F416" s="48">
        <f t="shared" ca="1" si="842"/>
        <v>7</v>
      </c>
      <c r="G416" s="48">
        <f t="shared" ca="1" si="842"/>
        <v>4</v>
      </c>
      <c r="H416" s="48">
        <f t="shared" ca="1" si="842"/>
        <v>4</v>
      </c>
      <c r="I416" s="48">
        <f t="shared" ca="1" si="842"/>
        <v>2</v>
      </c>
      <c r="J416" s="48">
        <f t="shared" ca="1" si="842"/>
        <v>0</v>
      </c>
      <c r="K416" s="48">
        <f t="shared" ca="1" si="842"/>
        <v>0</v>
      </c>
      <c r="L416" s="48">
        <f t="shared" ca="1" si="842"/>
        <v>0</v>
      </c>
      <c r="M416" s="48">
        <f t="shared" ca="1" si="842"/>
        <v>0</v>
      </c>
      <c r="N416" s="48">
        <f t="shared" ca="1" si="842"/>
        <v>0</v>
      </c>
      <c r="O416" s="48">
        <f t="shared" ca="1" si="842"/>
        <v>0</v>
      </c>
      <c r="P416" s="48">
        <f t="shared" ca="1" si="842"/>
        <v>0</v>
      </c>
      <c r="Q416" s="48">
        <f t="shared" ca="1" si="842"/>
        <v>0</v>
      </c>
      <c r="R416" s="48">
        <f t="shared" ca="1" si="842"/>
        <v>0</v>
      </c>
      <c r="S416" s="48">
        <f t="shared" ca="1" si="842"/>
        <v>0</v>
      </c>
      <c r="T416" s="48">
        <f t="shared" ca="1" si="842"/>
        <v>0</v>
      </c>
      <c r="U416" s="48">
        <f t="shared" ca="1" si="842"/>
        <v>0</v>
      </c>
      <c r="V416" s="48">
        <f t="shared" ca="1" si="842"/>
        <v>0</v>
      </c>
      <c r="W416" s="48">
        <f t="shared" ca="1" si="842"/>
        <v>0</v>
      </c>
      <c r="X416" s="48">
        <f t="shared" ca="1" si="842"/>
        <v>0</v>
      </c>
      <c r="Y416" s="48">
        <f t="shared" ca="1" si="842"/>
        <v>0</v>
      </c>
      <c r="Z416" s="48">
        <f t="shared" ca="1" si="842"/>
        <v>0</v>
      </c>
      <c r="AA416" s="48">
        <f t="shared" ca="1" si="842"/>
        <v>0</v>
      </c>
      <c r="AB416" s="48">
        <f t="shared" ca="1" si="842"/>
        <v>0</v>
      </c>
      <c r="AC416" s="48">
        <f t="shared" ca="1" si="842"/>
        <v>0</v>
      </c>
      <c r="AD416" s="48">
        <f t="shared" ca="1" si="842"/>
        <v>0</v>
      </c>
      <c r="AE416" s="48">
        <f t="shared" ca="1" si="842"/>
        <v>0</v>
      </c>
      <c r="AF416" s="48">
        <f t="shared" ca="1" si="842"/>
        <v>0</v>
      </c>
      <c r="AG416" s="48">
        <f t="shared" ca="1" si="842"/>
        <v>0</v>
      </c>
      <c r="AH416" s="48">
        <f t="shared" ca="1" si="842"/>
        <v>0</v>
      </c>
      <c r="AI416" s="48">
        <f t="shared" ca="1" si="842"/>
        <v>0</v>
      </c>
      <c r="AJ416" s="48">
        <f t="shared" ca="1" si="842"/>
        <v>0</v>
      </c>
      <c r="AK416" s="48">
        <f t="shared" ref="AK416:BD416" ca="1" si="843">MAX(0,AJ416-(IF(SamplesOrEstimateFlag = "Data", INDEX(Samples,RANDBETWEEN(1, TotalCount), 0), RANDBETWEEN(ThroughputLowEstimate,ThroughputHighEstimate))))</f>
        <v>0</v>
      </c>
      <c r="AL416" s="48">
        <f t="shared" ca="1" si="843"/>
        <v>0</v>
      </c>
      <c r="AM416" s="48">
        <f t="shared" ca="1" si="843"/>
        <v>0</v>
      </c>
      <c r="AN416" s="48">
        <f t="shared" ca="1" si="843"/>
        <v>0</v>
      </c>
      <c r="AO416" s="48">
        <f t="shared" ca="1" si="843"/>
        <v>0</v>
      </c>
      <c r="AP416" s="48">
        <f t="shared" ca="1" si="843"/>
        <v>0</v>
      </c>
      <c r="AQ416" s="48">
        <f t="shared" ca="1" si="843"/>
        <v>0</v>
      </c>
      <c r="AR416" s="48">
        <f t="shared" ca="1" si="843"/>
        <v>0</v>
      </c>
      <c r="AS416" s="48">
        <f t="shared" ca="1" si="843"/>
        <v>0</v>
      </c>
      <c r="AT416" s="48">
        <f t="shared" ca="1" si="843"/>
        <v>0</v>
      </c>
      <c r="AU416" s="48">
        <f t="shared" ca="1" si="843"/>
        <v>0</v>
      </c>
      <c r="AV416" s="48">
        <f t="shared" ca="1" si="843"/>
        <v>0</v>
      </c>
      <c r="AW416" s="48">
        <f t="shared" ca="1" si="843"/>
        <v>0</v>
      </c>
      <c r="AX416" s="48">
        <f t="shared" ca="1" si="843"/>
        <v>0</v>
      </c>
      <c r="AY416" s="48">
        <f t="shared" ca="1" si="843"/>
        <v>0</v>
      </c>
      <c r="AZ416" s="48">
        <f t="shared" ca="1" si="843"/>
        <v>0</v>
      </c>
      <c r="BA416" s="48">
        <f t="shared" ca="1" si="843"/>
        <v>0</v>
      </c>
      <c r="BB416" s="48">
        <f t="shared" ca="1" si="843"/>
        <v>0</v>
      </c>
      <c r="BC416" s="48">
        <f t="shared" ca="1" si="843"/>
        <v>0</v>
      </c>
      <c r="BD416" s="48">
        <f t="shared" ca="1" si="843"/>
        <v>0</v>
      </c>
    </row>
    <row r="417" spans="1:56" x14ac:dyDescent="0.25">
      <c r="A417">
        <v>415</v>
      </c>
      <c r="B417" s="69">
        <f t="shared" ca="1" si="785"/>
        <v>4</v>
      </c>
      <c r="C417" s="70">
        <f t="shared" ca="1" si="782"/>
        <v>42833</v>
      </c>
      <c r="D4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17" s="48">
        <f t="shared" ref="E417:AJ417" ca="1" si="844">MAX(0,D417-(IF(SamplesOrEstimateFlag = "Data", INDEX(Samples,RANDBETWEEN(1, TotalCount), 0), RANDBETWEEN(ThroughputLowEstimate,ThroughputHighEstimate))))</f>
        <v>7</v>
      </c>
      <c r="F417" s="48">
        <f t="shared" ca="1" si="844"/>
        <v>4</v>
      </c>
      <c r="G417" s="48">
        <f t="shared" ca="1" si="844"/>
        <v>2</v>
      </c>
      <c r="H417" s="48">
        <f t="shared" ca="1" si="844"/>
        <v>0</v>
      </c>
      <c r="I417" s="48">
        <f t="shared" ca="1" si="844"/>
        <v>0</v>
      </c>
      <c r="J417" s="48">
        <f t="shared" ca="1" si="844"/>
        <v>0</v>
      </c>
      <c r="K417" s="48">
        <f t="shared" ca="1" si="844"/>
        <v>0</v>
      </c>
      <c r="L417" s="48">
        <f t="shared" ca="1" si="844"/>
        <v>0</v>
      </c>
      <c r="M417" s="48">
        <f t="shared" ca="1" si="844"/>
        <v>0</v>
      </c>
      <c r="N417" s="48">
        <f t="shared" ca="1" si="844"/>
        <v>0</v>
      </c>
      <c r="O417" s="48">
        <f t="shared" ca="1" si="844"/>
        <v>0</v>
      </c>
      <c r="P417" s="48">
        <f t="shared" ca="1" si="844"/>
        <v>0</v>
      </c>
      <c r="Q417" s="48">
        <f t="shared" ca="1" si="844"/>
        <v>0</v>
      </c>
      <c r="R417" s="48">
        <f t="shared" ca="1" si="844"/>
        <v>0</v>
      </c>
      <c r="S417" s="48">
        <f t="shared" ca="1" si="844"/>
        <v>0</v>
      </c>
      <c r="T417" s="48">
        <f t="shared" ca="1" si="844"/>
        <v>0</v>
      </c>
      <c r="U417" s="48">
        <f t="shared" ca="1" si="844"/>
        <v>0</v>
      </c>
      <c r="V417" s="48">
        <f t="shared" ca="1" si="844"/>
        <v>0</v>
      </c>
      <c r="W417" s="48">
        <f t="shared" ca="1" si="844"/>
        <v>0</v>
      </c>
      <c r="X417" s="48">
        <f t="shared" ca="1" si="844"/>
        <v>0</v>
      </c>
      <c r="Y417" s="48">
        <f t="shared" ca="1" si="844"/>
        <v>0</v>
      </c>
      <c r="Z417" s="48">
        <f t="shared" ca="1" si="844"/>
        <v>0</v>
      </c>
      <c r="AA417" s="48">
        <f t="shared" ca="1" si="844"/>
        <v>0</v>
      </c>
      <c r="AB417" s="48">
        <f t="shared" ca="1" si="844"/>
        <v>0</v>
      </c>
      <c r="AC417" s="48">
        <f t="shared" ca="1" si="844"/>
        <v>0</v>
      </c>
      <c r="AD417" s="48">
        <f t="shared" ca="1" si="844"/>
        <v>0</v>
      </c>
      <c r="AE417" s="48">
        <f t="shared" ca="1" si="844"/>
        <v>0</v>
      </c>
      <c r="AF417" s="48">
        <f t="shared" ca="1" si="844"/>
        <v>0</v>
      </c>
      <c r="AG417" s="48">
        <f t="shared" ca="1" si="844"/>
        <v>0</v>
      </c>
      <c r="AH417" s="48">
        <f t="shared" ca="1" si="844"/>
        <v>0</v>
      </c>
      <c r="AI417" s="48">
        <f t="shared" ca="1" si="844"/>
        <v>0</v>
      </c>
      <c r="AJ417" s="48">
        <f t="shared" ca="1" si="844"/>
        <v>0</v>
      </c>
      <c r="AK417" s="48">
        <f t="shared" ref="AK417:BD417" ca="1" si="845">MAX(0,AJ417-(IF(SamplesOrEstimateFlag = "Data", INDEX(Samples,RANDBETWEEN(1, TotalCount), 0), RANDBETWEEN(ThroughputLowEstimate,ThroughputHighEstimate))))</f>
        <v>0</v>
      </c>
      <c r="AL417" s="48">
        <f t="shared" ca="1" si="845"/>
        <v>0</v>
      </c>
      <c r="AM417" s="48">
        <f t="shared" ca="1" si="845"/>
        <v>0</v>
      </c>
      <c r="AN417" s="48">
        <f t="shared" ca="1" si="845"/>
        <v>0</v>
      </c>
      <c r="AO417" s="48">
        <f t="shared" ca="1" si="845"/>
        <v>0</v>
      </c>
      <c r="AP417" s="48">
        <f t="shared" ca="1" si="845"/>
        <v>0</v>
      </c>
      <c r="AQ417" s="48">
        <f t="shared" ca="1" si="845"/>
        <v>0</v>
      </c>
      <c r="AR417" s="48">
        <f t="shared" ca="1" si="845"/>
        <v>0</v>
      </c>
      <c r="AS417" s="48">
        <f t="shared" ca="1" si="845"/>
        <v>0</v>
      </c>
      <c r="AT417" s="48">
        <f t="shared" ca="1" si="845"/>
        <v>0</v>
      </c>
      <c r="AU417" s="48">
        <f t="shared" ca="1" si="845"/>
        <v>0</v>
      </c>
      <c r="AV417" s="48">
        <f t="shared" ca="1" si="845"/>
        <v>0</v>
      </c>
      <c r="AW417" s="48">
        <f t="shared" ca="1" si="845"/>
        <v>0</v>
      </c>
      <c r="AX417" s="48">
        <f t="shared" ca="1" si="845"/>
        <v>0</v>
      </c>
      <c r="AY417" s="48">
        <f t="shared" ca="1" si="845"/>
        <v>0</v>
      </c>
      <c r="AZ417" s="48">
        <f t="shared" ca="1" si="845"/>
        <v>0</v>
      </c>
      <c r="BA417" s="48">
        <f t="shared" ca="1" si="845"/>
        <v>0</v>
      </c>
      <c r="BB417" s="48">
        <f t="shared" ca="1" si="845"/>
        <v>0</v>
      </c>
      <c r="BC417" s="48">
        <f t="shared" ca="1" si="845"/>
        <v>0</v>
      </c>
      <c r="BD417" s="48">
        <f t="shared" ca="1" si="845"/>
        <v>0</v>
      </c>
    </row>
    <row r="418" spans="1:56" x14ac:dyDescent="0.25">
      <c r="A418">
        <v>416</v>
      </c>
      <c r="B418" s="69">
        <f t="shared" ca="1" si="785"/>
        <v>16</v>
      </c>
      <c r="C418" s="70">
        <f t="shared" ca="1" si="782"/>
        <v>42917</v>
      </c>
      <c r="D4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8" s="48">
        <f t="shared" ref="E418:AJ418" ca="1" si="846">MAX(0,D418-(IF(SamplesOrEstimateFlag = "Data", INDEX(Samples,RANDBETWEEN(1, TotalCount), 0), RANDBETWEEN(ThroughputLowEstimate,ThroughputHighEstimate))))</f>
        <v>15</v>
      </c>
      <c r="F418" s="48">
        <f t="shared" ca="1" si="846"/>
        <v>15</v>
      </c>
      <c r="G418" s="48">
        <f t="shared" ca="1" si="846"/>
        <v>12</v>
      </c>
      <c r="H418" s="48">
        <f t="shared" ca="1" si="846"/>
        <v>12</v>
      </c>
      <c r="I418" s="48">
        <f t="shared" ca="1" si="846"/>
        <v>10</v>
      </c>
      <c r="J418" s="48">
        <f t="shared" ca="1" si="846"/>
        <v>7</v>
      </c>
      <c r="K418" s="48">
        <f t="shared" ca="1" si="846"/>
        <v>7</v>
      </c>
      <c r="L418" s="48">
        <f t="shared" ca="1" si="846"/>
        <v>7</v>
      </c>
      <c r="M418" s="48">
        <f t="shared" ca="1" si="846"/>
        <v>5</v>
      </c>
      <c r="N418" s="48">
        <f t="shared" ca="1" si="846"/>
        <v>5</v>
      </c>
      <c r="O418" s="48">
        <f t="shared" ca="1" si="846"/>
        <v>3</v>
      </c>
      <c r="P418" s="48">
        <f t="shared" ca="1" si="846"/>
        <v>3</v>
      </c>
      <c r="Q418" s="48">
        <f t="shared" ca="1" si="846"/>
        <v>1</v>
      </c>
      <c r="R418" s="48">
        <f t="shared" ca="1" si="846"/>
        <v>1</v>
      </c>
      <c r="S418" s="48">
        <f t="shared" ca="1" si="846"/>
        <v>1</v>
      </c>
      <c r="T418" s="48">
        <f t="shared" ca="1" si="846"/>
        <v>0</v>
      </c>
      <c r="U418" s="48">
        <f t="shared" ca="1" si="846"/>
        <v>0</v>
      </c>
      <c r="V418" s="48">
        <f t="shared" ca="1" si="846"/>
        <v>0</v>
      </c>
      <c r="W418" s="48">
        <f t="shared" ca="1" si="846"/>
        <v>0</v>
      </c>
      <c r="X418" s="48">
        <f t="shared" ca="1" si="846"/>
        <v>0</v>
      </c>
      <c r="Y418" s="48">
        <f t="shared" ca="1" si="846"/>
        <v>0</v>
      </c>
      <c r="Z418" s="48">
        <f t="shared" ca="1" si="846"/>
        <v>0</v>
      </c>
      <c r="AA418" s="48">
        <f t="shared" ca="1" si="846"/>
        <v>0</v>
      </c>
      <c r="AB418" s="48">
        <f t="shared" ca="1" si="846"/>
        <v>0</v>
      </c>
      <c r="AC418" s="48">
        <f t="shared" ca="1" si="846"/>
        <v>0</v>
      </c>
      <c r="AD418" s="48">
        <f t="shared" ca="1" si="846"/>
        <v>0</v>
      </c>
      <c r="AE418" s="48">
        <f t="shared" ca="1" si="846"/>
        <v>0</v>
      </c>
      <c r="AF418" s="48">
        <f t="shared" ca="1" si="846"/>
        <v>0</v>
      </c>
      <c r="AG418" s="48">
        <f t="shared" ca="1" si="846"/>
        <v>0</v>
      </c>
      <c r="AH418" s="48">
        <f t="shared" ca="1" si="846"/>
        <v>0</v>
      </c>
      <c r="AI418" s="48">
        <f t="shared" ca="1" si="846"/>
        <v>0</v>
      </c>
      <c r="AJ418" s="48">
        <f t="shared" ca="1" si="846"/>
        <v>0</v>
      </c>
      <c r="AK418" s="48">
        <f t="shared" ref="AK418:BD418" ca="1" si="847">MAX(0,AJ418-(IF(SamplesOrEstimateFlag = "Data", INDEX(Samples,RANDBETWEEN(1, TotalCount), 0), RANDBETWEEN(ThroughputLowEstimate,ThroughputHighEstimate))))</f>
        <v>0</v>
      </c>
      <c r="AL418" s="48">
        <f t="shared" ca="1" si="847"/>
        <v>0</v>
      </c>
      <c r="AM418" s="48">
        <f t="shared" ca="1" si="847"/>
        <v>0</v>
      </c>
      <c r="AN418" s="48">
        <f t="shared" ca="1" si="847"/>
        <v>0</v>
      </c>
      <c r="AO418" s="48">
        <f t="shared" ca="1" si="847"/>
        <v>0</v>
      </c>
      <c r="AP418" s="48">
        <f t="shared" ca="1" si="847"/>
        <v>0</v>
      </c>
      <c r="AQ418" s="48">
        <f t="shared" ca="1" si="847"/>
        <v>0</v>
      </c>
      <c r="AR418" s="48">
        <f t="shared" ca="1" si="847"/>
        <v>0</v>
      </c>
      <c r="AS418" s="48">
        <f t="shared" ca="1" si="847"/>
        <v>0</v>
      </c>
      <c r="AT418" s="48">
        <f t="shared" ca="1" si="847"/>
        <v>0</v>
      </c>
      <c r="AU418" s="48">
        <f t="shared" ca="1" si="847"/>
        <v>0</v>
      </c>
      <c r="AV418" s="48">
        <f t="shared" ca="1" si="847"/>
        <v>0</v>
      </c>
      <c r="AW418" s="48">
        <f t="shared" ca="1" si="847"/>
        <v>0</v>
      </c>
      <c r="AX418" s="48">
        <f t="shared" ca="1" si="847"/>
        <v>0</v>
      </c>
      <c r="AY418" s="48">
        <f t="shared" ca="1" si="847"/>
        <v>0</v>
      </c>
      <c r="AZ418" s="48">
        <f t="shared" ca="1" si="847"/>
        <v>0</v>
      </c>
      <c r="BA418" s="48">
        <f t="shared" ca="1" si="847"/>
        <v>0</v>
      </c>
      <c r="BB418" s="48">
        <f t="shared" ca="1" si="847"/>
        <v>0</v>
      </c>
      <c r="BC418" s="48">
        <f t="shared" ca="1" si="847"/>
        <v>0</v>
      </c>
      <c r="BD418" s="48">
        <f t="shared" ca="1" si="847"/>
        <v>0</v>
      </c>
    </row>
    <row r="419" spans="1:56" x14ac:dyDescent="0.25">
      <c r="A419">
        <v>417</v>
      </c>
      <c r="B419" s="69">
        <f t="shared" ca="1" si="785"/>
        <v>13</v>
      </c>
      <c r="C419" s="70">
        <f t="shared" ca="1" si="782"/>
        <v>42896</v>
      </c>
      <c r="D4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19" s="48">
        <f t="shared" ref="E419:AJ419" ca="1" si="848">MAX(0,D419-(IF(SamplesOrEstimateFlag = "Data", INDEX(Samples,RANDBETWEEN(1, TotalCount), 0), RANDBETWEEN(ThroughputLowEstimate,ThroughputHighEstimate))))</f>
        <v>12</v>
      </c>
      <c r="F419" s="48">
        <f t="shared" ca="1" si="848"/>
        <v>9</v>
      </c>
      <c r="G419" s="48">
        <f t="shared" ca="1" si="848"/>
        <v>9</v>
      </c>
      <c r="H419" s="48">
        <f t="shared" ca="1" si="848"/>
        <v>9</v>
      </c>
      <c r="I419" s="48">
        <f t="shared" ca="1" si="848"/>
        <v>9</v>
      </c>
      <c r="J419" s="48">
        <f t="shared" ca="1" si="848"/>
        <v>7</v>
      </c>
      <c r="K419" s="48">
        <f t="shared" ca="1" si="848"/>
        <v>5</v>
      </c>
      <c r="L419" s="48">
        <f t="shared" ca="1" si="848"/>
        <v>3</v>
      </c>
      <c r="M419" s="48">
        <f t="shared" ca="1" si="848"/>
        <v>1</v>
      </c>
      <c r="N419" s="48">
        <f t="shared" ca="1" si="848"/>
        <v>1</v>
      </c>
      <c r="O419" s="48">
        <f t="shared" ca="1" si="848"/>
        <v>1</v>
      </c>
      <c r="P419" s="48">
        <f t="shared" ca="1" si="848"/>
        <v>1</v>
      </c>
      <c r="Q419" s="48">
        <f t="shared" ca="1" si="848"/>
        <v>0</v>
      </c>
      <c r="R419" s="48">
        <f t="shared" ca="1" si="848"/>
        <v>0</v>
      </c>
      <c r="S419" s="48">
        <f t="shared" ca="1" si="848"/>
        <v>0</v>
      </c>
      <c r="T419" s="48">
        <f t="shared" ca="1" si="848"/>
        <v>0</v>
      </c>
      <c r="U419" s="48">
        <f t="shared" ca="1" si="848"/>
        <v>0</v>
      </c>
      <c r="V419" s="48">
        <f t="shared" ca="1" si="848"/>
        <v>0</v>
      </c>
      <c r="W419" s="48">
        <f t="shared" ca="1" si="848"/>
        <v>0</v>
      </c>
      <c r="X419" s="48">
        <f t="shared" ca="1" si="848"/>
        <v>0</v>
      </c>
      <c r="Y419" s="48">
        <f t="shared" ca="1" si="848"/>
        <v>0</v>
      </c>
      <c r="Z419" s="48">
        <f t="shared" ca="1" si="848"/>
        <v>0</v>
      </c>
      <c r="AA419" s="48">
        <f t="shared" ca="1" si="848"/>
        <v>0</v>
      </c>
      <c r="AB419" s="48">
        <f t="shared" ca="1" si="848"/>
        <v>0</v>
      </c>
      <c r="AC419" s="48">
        <f t="shared" ca="1" si="848"/>
        <v>0</v>
      </c>
      <c r="AD419" s="48">
        <f t="shared" ca="1" si="848"/>
        <v>0</v>
      </c>
      <c r="AE419" s="48">
        <f t="shared" ca="1" si="848"/>
        <v>0</v>
      </c>
      <c r="AF419" s="48">
        <f t="shared" ca="1" si="848"/>
        <v>0</v>
      </c>
      <c r="AG419" s="48">
        <f t="shared" ca="1" si="848"/>
        <v>0</v>
      </c>
      <c r="AH419" s="48">
        <f t="shared" ca="1" si="848"/>
        <v>0</v>
      </c>
      <c r="AI419" s="48">
        <f t="shared" ca="1" si="848"/>
        <v>0</v>
      </c>
      <c r="AJ419" s="48">
        <f t="shared" ca="1" si="848"/>
        <v>0</v>
      </c>
      <c r="AK419" s="48">
        <f t="shared" ref="AK419:BD419" ca="1" si="849">MAX(0,AJ419-(IF(SamplesOrEstimateFlag = "Data", INDEX(Samples,RANDBETWEEN(1, TotalCount), 0), RANDBETWEEN(ThroughputLowEstimate,ThroughputHighEstimate))))</f>
        <v>0</v>
      </c>
      <c r="AL419" s="48">
        <f t="shared" ca="1" si="849"/>
        <v>0</v>
      </c>
      <c r="AM419" s="48">
        <f t="shared" ca="1" si="849"/>
        <v>0</v>
      </c>
      <c r="AN419" s="48">
        <f t="shared" ca="1" si="849"/>
        <v>0</v>
      </c>
      <c r="AO419" s="48">
        <f t="shared" ca="1" si="849"/>
        <v>0</v>
      </c>
      <c r="AP419" s="48">
        <f t="shared" ca="1" si="849"/>
        <v>0</v>
      </c>
      <c r="AQ419" s="48">
        <f t="shared" ca="1" si="849"/>
        <v>0</v>
      </c>
      <c r="AR419" s="48">
        <f t="shared" ca="1" si="849"/>
        <v>0</v>
      </c>
      <c r="AS419" s="48">
        <f t="shared" ca="1" si="849"/>
        <v>0</v>
      </c>
      <c r="AT419" s="48">
        <f t="shared" ca="1" si="849"/>
        <v>0</v>
      </c>
      <c r="AU419" s="48">
        <f t="shared" ca="1" si="849"/>
        <v>0</v>
      </c>
      <c r="AV419" s="48">
        <f t="shared" ca="1" si="849"/>
        <v>0</v>
      </c>
      <c r="AW419" s="48">
        <f t="shared" ca="1" si="849"/>
        <v>0</v>
      </c>
      <c r="AX419" s="48">
        <f t="shared" ca="1" si="849"/>
        <v>0</v>
      </c>
      <c r="AY419" s="48">
        <f t="shared" ca="1" si="849"/>
        <v>0</v>
      </c>
      <c r="AZ419" s="48">
        <f t="shared" ca="1" si="849"/>
        <v>0</v>
      </c>
      <c r="BA419" s="48">
        <f t="shared" ca="1" si="849"/>
        <v>0</v>
      </c>
      <c r="BB419" s="48">
        <f t="shared" ca="1" si="849"/>
        <v>0</v>
      </c>
      <c r="BC419" s="48">
        <f t="shared" ca="1" si="849"/>
        <v>0</v>
      </c>
      <c r="BD419" s="48">
        <f t="shared" ca="1" si="849"/>
        <v>0</v>
      </c>
    </row>
    <row r="420" spans="1:56" x14ac:dyDescent="0.25">
      <c r="A420">
        <v>418</v>
      </c>
      <c r="B420" s="69">
        <f t="shared" ca="1" si="785"/>
        <v>9</v>
      </c>
      <c r="C420" s="70">
        <f t="shared" ca="1" si="782"/>
        <v>42868</v>
      </c>
      <c r="D4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0" s="48">
        <f t="shared" ref="E420:AJ420" ca="1" si="850">MAX(0,D420-(IF(SamplesOrEstimateFlag = "Data", INDEX(Samples,RANDBETWEEN(1, TotalCount), 0), RANDBETWEEN(ThroughputLowEstimate,ThroughputHighEstimate))))</f>
        <v>13</v>
      </c>
      <c r="F420" s="48">
        <f t="shared" ca="1" si="850"/>
        <v>10</v>
      </c>
      <c r="G420" s="48">
        <f t="shared" ca="1" si="850"/>
        <v>8</v>
      </c>
      <c r="H420" s="48">
        <f t="shared" ca="1" si="850"/>
        <v>8</v>
      </c>
      <c r="I420" s="48">
        <f t="shared" ca="1" si="850"/>
        <v>8</v>
      </c>
      <c r="J420" s="48">
        <f t="shared" ca="1" si="850"/>
        <v>8</v>
      </c>
      <c r="K420" s="48">
        <f t="shared" ca="1" si="850"/>
        <v>5</v>
      </c>
      <c r="L420" s="48">
        <f t="shared" ca="1" si="850"/>
        <v>2</v>
      </c>
      <c r="M420" s="48">
        <f t="shared" ca="1" si="850"/>
        <v>0</v>
      </c>
      <c r="N420" s="48">
        <f t="shared" ca="1" si="850"/>
        <v>0</v>
      </c>
      <c r="O420" s="48">
        <f t="shared" ca="1" si="850"/>
        <v>0</v>
      </c>
      <c r="P420" s="48">
        <f t="shared" ca="1" si="850"/>
        <v>0</v>
      </c>
      <c r="Q420" s="48">
        <f t="shared" ca="1" si="850"/>
        <v>0</v>
      </c>
      <c r="R420" s="48">
        <f t="shared" ca="1" si="850"/>
        <v>0</v>
      </c>
      <c r="S420" s="48">
        <f t="shared" ca="1" si="850"/>
        <v>0</v>
      </c>
      <c r="T420" s="48">
        <f t="shared" ca="1" si="850"/>
        <v>0</v>
      </c>
      <c r="U420" s="48">
        <f t="shared" ca="1" si="850"/>
        <v>0</v>
      </c>
      <c r="V420" s="48">
        <f t="shared" ca="1" si="850"/>
        <v>0</v>
      </c>
      <c r="W420" s="48">
        <f t="shared" ca="1" si="850"/>
        <v>0</v>
      </c>
      <c r="X420" s="48">
        <f t="shared" ca="1" si="850"/>
        <v>0</v>
      </c>
      <c r="Y420" s="48">
        <f t="shared" ca="1" si="850"/>
        <v>0</v>
      </c>
      <c r="Z420" s="48">
        <f t="shared" ca="1" si="850"/>
        <v>0</v>
      </c>
      <c r="AA420" s="48">
        <f t="shared" ca="1" si="850"/>
        <v>0</v>
      </c>
      <c r="AB420" s="48">
        <f t="shared" ca="1" si="850"/>
        <v>0</v>
      </c>
      <c r="AC420" s="48">
        <f t="shared" ca="1" si="850"/>
        <v>0</v>
      </c>
      <c r="AD420" s="48">
        <f t="shared" ca="1" si="850"/>
        <v>0</v>
      </c>
      <c r="AE420" s="48">
        <f t="shared" ca="1" si="850"/>
        <v>0</v>
      </c>
      <c r="AF420" s="48">
        <f t="shared" ca="1" si="850"/>
        <v>0</v>
      </c>
      <c r="AG420" s="48">
        <f t="shared" ca="1" si="850"/>
        <v>0</v>
      </c>
      <c r="AH420" s="48">
        <f t="shared" ca="1" si="850"/>
        <v>0</v>
      </c>
      <c r="AI420" s="48">
        <f t="shared" ca="1" si="850"/>
        <v>0</v>
      </c>
      <c r="AJ420" s="48">
        <f t="shared" ca="1" si="850"/>
        <v>0</v>
      </c>
      <c r="AK420" s="48">
        <f t="shared" ref="AK420:BD420" ca="1" si="851">MAX(0,AJ420-(IF(SamplesOrEstimateFlag = "Data", INDEX(Samples,RANDBETWEEN(1, TotalCount), 0), RANDBETWEEN(ThroughputLowEstimate,ThroughputHighEstimate))))</f>
        <v>0</v>
      </c>
      <c r="AL420" s="48">
        <f t="shared" ca="1" si="851"/>
        <v>0</v>
      </c>
      <c r="AM420" s="48">
        <f t="shared" ca="1" si="851"/>
        <v>0</v>
      </c>
      <c r="AN420" s="48">
        <f t="shared" ca="1" si="851"/>
        <v>0</v>
      </c>
      <c r="AO420" s="48">
        <f t="shared" ca="1" si="851"/>
        <v>0</v>
      </c>
      <c r="AP420" s="48">
        <f t="shared" ca="1" si="851"/>
        <v>0</v>
      </c>
      <c r="AQ420" s="48">
        <f t="shared" ca="1" si="851"/>
        <v>0</v>
      </c>
      <c r="AR420" s="48">
        <f t="shared" ca="1" si="851"/>
        <v>0</v>
      </c>
      <c r="AS420" s="48">
        <f t="shared" ca="1" si="851"/>
        <v>0</v>
      </c>
      <c r="AT420" s="48">
        <f t="shared" ca="1" si="851"/>
        <v>0</v>
      </c>
      <c r="AU420" s="48">
        <f t="shared" ca="1" si="851"/>
        <v>0</v>
      </c>
      <c r="AV420" s="48">
        <f t="shared" ca="1" si="851"/>
        <v>0</v>
      </c>
      <c r="AW420" s="48">
        <f t="shared" ca="1" si="851"/>
        <v>0</v>
      </c>
      <c r="AX420" s="48">
        <f t="shared" ca="1" si="851"/>
        <v>0</v>
      </c>
      <c r="AY420" s="48">
        <f t="shared" ca="1" si="851"/>
        <v>0</v>
      </c>
      <c r="AZ420" s="48">
        <f t="shared" ca="1" si="851"/>
        <v>0</v>
      </c>
      <c r="BA420" s="48">
        <f t="shared" ca="1" si="851"/>
        <v>0</v>
      </c>
      <c r="BB420" s="48">
        <f t="shared" ca="1" si="851"/>
        <v>0</v>
      </c>
      <c r="BC420" s="48">
        <f t="shared" ca="1" si="851"/>
        <v>0</v>
      </c>
      <c r="BD420" s="48">
        <f t="shared" ca="1" si="851"/>
        <v>0</v>
      </c>
    </row>
    <row r="421" spans="1:56" x14ac:dyDescent="0.25">
      <c r="A421">
        <v>419</v>
      </c>
      <c r="B421" s="69">
        <f t="shared" ca="1" si="785"/>
        <v>6</v>
      </c>
      <c r="C421" s="70">
        <f t="shared" ca="1" si="782"/>
        <v>42847</v>
      </c>
      <c r="D4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21" s="48">
        <f t="shared" ref="E421:AJ421" ca="1" si="852">MAX(0,D421-(IF(SamplesOrEstimateFlag = "Data", INDEX(Samples,RANDBETWEEN(1, TotalCount), 0), RANDBETWEEN(ThroughputLowEstimate,ThroughputHighEstimate))))</f>
        <v>9</v>
      </c>
      <c r="F421" s="48">
        <f t="shared" ca="1" si="852"/>
        <v>6</v>
      </c>
      <c r="G421" s="48">
        <f t="shared" ca="1" si="852"/>
        <v>6</v>
      </c>
      <c r="H421" s="48">
        <f t="shared" ca="1" si="852"/>
        <v>4</v>
      </c>
      <c r="I421" s="48">
        <f t="shared" ca="1" si="852"/>
        <v>2</v>
      </c>
      <c r="J421" s="48">
        <f t="shared" ca="1" si="852"/>
        <v>0</v>
      </c>
      <c r="K421" s="48">
        <f t="shared" ca="1" si="852"/>
        <v>0</v>
      </c>
      <c r="L421" s="48">
        <f t="shared" ca="1" si="852"/>
        <v>0</v>
      </c>
      <c r="M421" s="48">
        <f t="shared" ca="1" si="852"/>
        <v>0</v>
      </c>
      <c r="N421" s="48">
        <f t="shared" ca="1" si="852"/>
        <v>0</v>
      </c>
      <c r="O421" s="48">
        <f t="shared" ca="1" si="852"/>
        <v>0</v>
      </c>
      <c r="P421" s="48">
        <f t="shared" ca="1" si="852"/>
        <v>0</v>
      </c>
      <c r="Q421" s="48">
        <f t="shared" ca="1" si="852"/>
        <v>0</v>
      </c>
      <c r="R421" s="48">
        <f t="shared" ca="1" si="852"/>
        <v>0</v>
      </c>
      <c r="S421" s="48">
        <f t="shared" ca="1" si="852"/>
        <v>0</v>
      </c>
      <c r="T421" s="48">
        <f t="shared" ca="1" si="852"/>
        <v>0</v>
      </c>
      <c r="U421" s="48">
        <f t="shared" ca="1" si="852"/>
        <v>0</v>
      </c>
      <c r="V421" s="48">
        <f t="shared" ca="1" si="852"/>
        <v>0</v>
      </c>
      <c r="W421" s="48">
        <f t="shared" ca="1" si="852"/>
        <v>0</v>
      </c>
      <c r="X421" s="48">
        <f t="shared" ca="1" si="852"/>
        <v>0</v>
      </c>
      <c r="Y421" s="48">
        <f t="shared" ca="1" si="852"/>
        <v>0</v>
      </c>
      <c r="Z421" s="48">
        <f t="shared" ca="1" si="852"/>
        <v>0</v>
      </c>
      <c r="AA421" s="48">
        <f t="shared" ca="1" si="852"/>
        <v>0</v>
      </c>
      <c r="AB421" s="48">
        <f t="shared" ca="1" si="852"/>
        <v>0</v>
      </c>
      <c r="AC421" s="48">
        <f t="shared" ca="1" si="852"/>
        <v>0</v>
      </c>
      <c r="AD421" s="48">
        <f t="shared" ca="1" si="852"/>
        <v>0</v>
      </c>
      <c r="AE421" s="48">
        <f t="shared" ca="1" si="852"/>
        <v>0</v>
      </c>
      <c r="AF421" s="48">
        <f t="shared" ca="1" si="852"/>
        <v>0</v>
      </c>
      <c r="AG421" s="48">
        <f t="shared" ca="1" si="852"/>
        <v>0</v>
      </c>
      <c r="AH421" s="48">
        <f t="shared" ca="1" si="852"/>
        <v>0</v>
      </c>
      <c r="AI421" s="48">
        <f t="shared" ca="1" si="852"/>
        <v>0</v>
      </c>
      <c r="AJ421" s="48">
        <f t="shared" ca="1" si="852"/>
        <v>0</v>
      </c>
      <c r="AK421" s="48">
        <f t="shared" ref="AK421:BD421" ca="1" si="853">MAX(0,AJ421-(IF(SamplesOrEstimateFlag = "Data", INDEX(Samples,RANDBETWEEN(1, TotalCount), 0), RANDBETWEEN(ThroughputLowEstimate,ThroughputHighEstimate))))</f>
        <v>0</v>
      </c>
      <c r="AL421" s="48">
        <f t="shared" ca="1" si="853"/>
        <v>0</v>
      </c>
      <c r="AM421" s="48">
        <f t="shared" ca="1" si="853"/>
        <v>0</v>
      </c>
      <c r="AN421" s="48">
        <f t="shared" ca="1" si="853"/>
        <v>0</v>
      </c>
      <c r="AO421" s="48">
        <f t="shared" ca="1" si="853"/>
        <v>0</v>
      </c>
      <c r="AP421" s="48">
        <f t="shared" ca="1" si="853"/>
        <v>0</v>
      </c>
      <c r="AQ421" s="48">
        <f t="shared" ca="1" si="853"/>
        <v>0</v>
      </c>
      <c r="AR421" s="48">
        <f t="shared" ca="1" si="853"/>
        <v>0</v>
      </c>
      <c r="AS421" s="48">
        <f t="shared" ca="1" si="853"/>
        <v>0</v>
      </c>
      <c r="AT421" s="48">
        <f t="shared" ca="1" si="853"/>
        <v>0</v>
      </c>
      <c r="AU421" s="48">
        <f t="shared" ca="1" si="853"/>
        <v>0</v>
      </c>
      <c r="AV421" s="48">
        <f t="shared" ca="1" si="853"/>
        <v>0</v>
      </c>
      <c r="AW421" s="48">
        <f t="shared" ca="1" si="853"/>
        <v>0</v>
      </c>
      <c r="AX421" s="48">
        <f t="shared" ca="1" si="853"/>
        <v>0</v>
      </c>
      <c r="AY421" s="48">
        <f t="shared" ca="1" si="853"/>
        <v>0</v>
      </c>
      <c r="AZ421" s="48">
        <f t="shared" ca="1" si="853"/>
        <v>0</v>
      </c>
      <c r="BA421" s="48">
        <f t="shared" ca="1" si="853"/>
        <v>0</v>
      </c>
      <c r="BB421" s="48">
        <f t="shared" ca="1" si="853"/>
        <v>0</v>
      </c>
      <c r="BC421" s="48">
        <f t="shared" ca="1" si="853"/>
        <v>0</v>
      </c>
      <c r="BD421" s="48">
        <f t="shared" ca="1" si="853"/>
        <v>0</v>
      </c>
    </row>
    <row r="422" spans="1:56" x14ac:dyDescent="0.25">
      <c r="A422">
        <v>420</v>
      </c>
      <c r="B422" s="69">
        <f t="shared" ca="1" si="785"/>
        <v>6</v>
      </c>
      <c r="C422" s="70">
        <f t="shared" ca="1" si="782"/>
        <v>42847</v>
      </c>
      <c r="D4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2" s="48">
        <f t="shared" ref="E422:AJ422" ca="1" si="854">MAX(0,D422-(IF(SamplesOrEstimateFlag = "Data", INDEX(Samples,RANDBETWEEN(1, TotalCount), 0), RANDBETWEEN(ThroughputLowEstimate,ThroughputHighEstimate))))</f>
        <v>10</v>
      </c>
      <c r="F422" s="48">
        <f t="shared" ca="1" si="854"/>
        <v>8</v>
      </c>
      <c r="G422" s="48">
        <f t="shared" ca="1" si="854"/>
        <v>5</v>
      </c>
      <c r="H422" s="48">
        <f t="shared" ca="1" si="854"/>
        <v>3</v>
      </c>
      <c r="I422" s="48">
        <f t="shared" ca="1" si="854"/>
        <v>1</v>
      </c>
      <c r="J422" s="48">
        <f t="shared" ca="1" si="854"/>
        <v>0</v>
      </c>
      <c r="K422" s="48">
        <f t="shared" ca="1" si="854"/>
        <v>0</v>
      </c>
      <c r="L422" s="48">
        <f t="shared" ca="1" si="854"/>
        <v>0</v>
      </c>
      <c r="M422" s="48">
        <f t="shared" ca="1" si="854"/>
        <v>0</v>
      </c>
      <c r="N422" s="48">
        <f t="shared" ca="1" si="854"/>
        <v>0</v>
      </c>
      <c r="O422" s="48">
        <f t="shared" ca="1" si="854"/>
        <v>0</v>
      </c>
      <c r="P422" s="48">
        <f t="shared" ca="1" si="854"/>
        <v>0</v>
      </c>
      <c r="Q422" s="48">
        <f t="shared" ca="1" si="854"/>
        <v>0</v>
      </c>
      <c r="R422" s="48">
        <f t="shared" ca="1" si="854"/>
        <v>0</v>
      </c>
      <c r="S422" s="48">
        <f t="shared" ca="1" si="854"/>
        <v>0</v>
      </c>
      <c r="T422" s="48">
        <f t="shared" ca="1" si="854"/>
        <v>0</v>
      </c>
      <c r="U422" s="48">
        <f t="shared" ca="1" si="854"/>
        <v>0</v>
      </c>
      <c r="V422" s="48">
        <f t="shared" ca="1" si="854"/>
        <v>0</v>
      </c>
      <c r="W422" s="48">
        <f t="shared" ca="1" si="854"/>
        <v>0</v>
      </c>
      <c r="X422" s="48">
        <f t="shared" ca="1" si="854"/>
        <v>0</v>
      </c>
      <c r="Y422" s="48">
        <f t="shared" ca="1" si="854"/>
        <v>0</v>
      </c>
      <c r="Z422" s="48">
        <f t="shared" ca="1" si="854"/>
        <v>0</v>
      </c>
      <c r="AA422" s="48">
        <f t="shared" ca="1" si="854"/>
        <v>0</v>
      </c>
      <c r="AB422" s="48">
        <f t="shared" ca="1" si="854"/>
        <v>0</v>
      </c>
      <c r="AC422" s="48">
        <f t="shared" ca="1" si="854"/>
        <v>0</v>
      </c>
      <c r="AD422" s="48">
        <f t="shared" ca="1" si="854"/>
        <v>0</v>
      </c>
      <c r="AE422" s="48">
        <f t="shared" ca="1" si="854"/>
        <v>0</v>
      </c>
      <c r="AF422" s="48">
        <f t="shared" ca="1" si="854"/>
        <v>0</v>
      </c>
      <c r="AG422" s="48">
        <f t="shared" ca="1" si="854"/>
        <v>0</v>
      </c>
      <c r="AH422" s="48">
        <f t="shared" ca="1" si="854"/>
        <v>0</v>
      </c>
      <c r="AI422" s="48">
        <f t="shared" ca="1" si="854"/>
        <v>0</v>
      </c>
      <c r="AJ422" s="48">
        <f t="shared" ca="1" si="854"/>
        <v>0</v>
      </c>
      <c r="AK422" s="48">
        <f t="shared" ref="AK422:BD422" ca="1" si="855">MAX(0,AJ422-(IF(SamplesOrEstimateFlag = "Data", INDEX(Samples,RANDBETWEEN(1, TotalCount), 0), RANDBETWEEN(ThroughputLowEstimate,ThroughputHighEstimate))))</f>
        <v>0</v>
      </c>
      <c r="AL422" s="48">
        <f t="shared" ca="1" si="855"/>
        <v>0</v>
      </c>
      <c r="AM422" s="48">
        <f t="shared" ca="1" si="855"/>
        <v>0</v>
      </c>
      <c r="AN422" s="48">
        <f t="shared" ca="1" si="855"/>
        <v>0</v>
      </c>
      <c r="AO422" s="48">
        <f t="shared" ca="1" si="855"/>
        <v>0</v>
      </c>
      <c r="AP422" s="48">
        <f t="shared" ca="1" si="855"/>
        <v>0</v>
      </c>
      <c r="AQ422" s="48">
        <f t="shared" ca="1" si="855"/>
        <v>0</v>
      </c>
      <c r="AR422" s="48">
        <f t="shared" ca="1" si="855"/>
        <v>0</v>
      </c>
      <c r="AS422" s="48">
        <f t="shared" ca="1" si="855"/>
        <v>0</v>
      </c>
      <c r="AT422" s="48">
        <f t="shared" ca="1" si="855"/>
        <v>0</v>
      </c>
      <c r="AU422" s="48">
        <f t="shared" ca="1" si="855"/>
        <v>0</v>
      </c>
      <c r="AV422" s="48">
        <f t="shared" ca="1" si="855"/>
        <v>0</v>
      </c>
      <c r="AW422" s="48">
        <f t="shared" ca="1" si="855"/>
        <v>0</v>
      </c>
      <c r="AX422" s="48">
        <f t="shared" ca="1" si="855"/>
        <v>0</v>
      </c>
      <c r="AY422" s="48">
        <f t="shared" ca="1" si="855"/>
        <v>0</v>
      </c>
      <c r="AZ422" s="48">
        <f t="shared" ca="1" si="855"/>
        <v>0</v>
      </c>
      <c r="BA422" s="48">
        <f t="shared" ca="1" si="855"/>
        <v>0</v>
      </c>
      <c r="BB422" s="48">
        <f t="shared" ca="1" si="855"/>
        <v>0</v>
      </c>
      <c r="BC422" s="48">
        <f t="shared" ca="1" si="855"/>
        <v>0</v>
      </c>
      <c r="BD422" s="48">
        <f t="shared" ca="1" si="855"/>
        <v>0</v>
      </c>
    </row>
    <row r="423" spans="1:56" x14ac:dyDescent="0.25">
      <c r="A423">
        <v>421</v>
      </c>
      <c r="B423" s="69">
        <f t="shared" ca="1" si="785"/>
        <v>7</v>
      </c>
      <c r="C423" s="70">
        <f t="shared" ca="1" si="782"/>
        <v>42854</v>
      </c>
      <c r="D4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3" s="48">
        <f t="shared" ref="E423:AJ423" ca="1" si="856">MAX(0,D423-(IF(SamplesOrEstimateFlag = "Data", INDEX(Samples,RANDBETWEEN(1, TotalCount), 0), RANDBETWEEN(ThroughputLowEstimate,ThroughputHighEstimate))))</f>
        <v>7</v>
      </c>
      <c r="F423" s="48">
        <f t="shared" ca="1" si="856"/>
        <v>7</v>
      </c>
      <c r="G423" s="48">
        <f t="shared" ca="1" si="856"/>
        <v>7</v>
      </c>
      <c r="H423" s="48">
        <f t="shared" ca="1" si="856"/>
        <v>5</v>
      </c>
      <c r="I423" s="48">
        <f t="shared" ca="1" si="856"/>
        <v>3</v>
      </c>
      <c r="J423" s="48">
        <f t="shared" ca="1" si="856"/>
        <v>1</v>
      </c>
      <c r="K423" s="48">
        <f t="shared" ca="1" si="856"/>
        <v>0</v>
      </c>
      <c r="L423" s="48">
        <f t="shared" ca="1" si="856"/>
        <v>0</v>
      </c>
      <c r="M423" s="48">
        <f t="shared" ca="1" si="856"/>
        <v>0</v>
      </c>
      <c r="N423" s="48">
        <f t="shared" ca="1" si="856"/>
        <v>0</v>
      </c>
      <c r="O423" s="48">
        <f t="shared" ca="1" si="856"/>
        <v>0</v>
      </c>
      <c r="P423" s="48">
        <f t="shared" ca="1" si="856"/>
        <v>0</v>
      </c>
      <c r="Q423" s="48">
        <f t="shared" ca="1" si="856"/>
        <v>0</v>
      </c>
      <c r="R423" s="48">
        <f t="shared" ca="1" si="856"/>
        <v>0</v>
      </c>
      <c r="S423" s="48">
        <f t="shared" ca="1" si="856"/>
        <v>0</v>
      </c>
      <c r="T423" s="48">
        <f t="shared" ca="1" si="856"/>
        <v>0</v>
      </c>
      <c r="U423" s="48">
        <f t="shared" ca="1" si="856"/>
        <v>0</v>
      </c>
      <c r="V423" s="48">
        <f t="shared" ca="1" si="856"/>
        <v>0</v>
      </c>
      <c r="W423" s="48">
        <f t="shared" ca="1" si="856"/>
        <v>0</v>
      </c>
      <c r="X423" s="48">
        <f t="shared" ca="1" si="856"/>
        <v>0</v>
      </c>
      <c r="Y423" s="48">
        <f t="shared" ca="1" si="856"/>
        <v>0</v>
      </c>
      <c r="Z423" s="48">
        <f t="shared" ca="1" si="856"/>
        <v>0</v>
      </c>
      <c r="AA423" s="48">
        <f t="shared" ca="1" si="856"/>
        <v>0</v>
      </c>
      <c r="AB423" s="48">
        <f t="shared" ca="1" si="856"/>
        <v>0</v>
      </c>
      <c r="AC423" s="48">
        <f t="shared" ca="1" si="856"/>
        <v>0</v>
      </c>
      <c r="AD423" s="48">
        <f t="shared" ca="1" si="856"/>
        <v>0</v>
      </c>
      <c r="AE423" s="48">
        <f t="shared" ca="1" si="856"/>
        <v>0</v>
      </c>
      <c r="AF423" s="48">
        <f t="shared" ca="1" si="856"/>
        <v>0</v>
      </c>
      <c r="AG423" s="48">
        <f t="shared" ca="1" si="856"/>
        <v>0</v>
      </c>
      <c r="AH423" s="48">
        <f t="shared" ca="1" si="856"/>
        <v>0</v>
      </c>
      <c r="AI423" s="48">
        <f t="shared" ca="1" si="856"/>
        <v>0</v>
      </c>
      <c r="AJ423" s="48">
        <f t="shared" ca="1" si="856"/>
        <v>0</v>
      </c>
      <c r="AK423" s="48">
        <f t="shared" ref="AK423:BD423" ca="1" si="857">MAX(0,AJ423-(IF(SamplesOrEstimateFlag = "Data", INDEX(Samples,RANDBETWEEN(1, TotalCount), 0), RANDBETWEEN(ThroughputLowEstimate,ThroughputHighEstimate))))</f>
        <v>0</v>
      </c>
      <c r="AL423" s="48">
        <f t="shared" ca="1" si="857"/>
        <v>0</v>
      </c>
      <c r="AM423" s="48">
        <f t="shared" ca="1" si="857"/>
        <v>0</v>
      </c>
      <c r="AN423" s="48">
        <f t="shared" ca="1" si="857"/>
        <v>0</v>
      </c>
      <c r="AO423" s="48">
        <f t="shared" ca="1" si="857"/>
        <v>0</v>
      </c>
      <c r="AP423" s="48">
        <f t="shared" ca="1" si="857"/>
        <v>0</v>
      </c>
      <c r="AQ423" s="48">
        <f t="shared" ca="1" si="857"/>
        <v>0</v>
      </c>
      <c r="AR423" s="48">
        <f t="shared" ca="1" si="857"/>
        <v>0</v>
      </c>
      <c r="AS423" s="48">
        <f t="shared" ca="1" si="857"/>
        <v>0</v>
      </c>
      <c r="AT423" s="48">
        <f t="shared" ca="1" si="857"/>
        <v>0</v>
      </c>
      <c r="AU423" s="48">
        <f t="shared" ca="1" si="857"/>
        <v>0</v>
      </c>
      <c r="AV423" s="48">
        <f t="shared" ca="1" si="857"/>
        <v>0</v>
      </c>
      <c r="AW423" s="48">
        <f t="shared" ca="1" si="857"/>
        <v>0</v>
      </c>
      <c r="AX423" s="48">
        <f t="shared" ca="1" si="857"/>
        <v>0</v>
      </c>
      <c r="AY423" s="48">
        <f t="shared" ca="1" si="857"/>
        <v>0</v>
      </c>
      <c r="AZ423" s="48">
        <f t="shared" ca="1" si="857"/>
        <v>0</v>
      </c>
      <c r="BA423" s="48">
        <f t="shared" ca="1" si="857"/>
        <v>0</v>
      </c>
      <c r="BB423" s="48">
        <f t="shared" ca="1" si="857"/>
        <v>0</v>
      </c>
      <c r="BC423" s="48">
        <f t="shared" ca="1" si="857"/>
        <v>0</v>
      </c>
      <c r="BD423" s="48">
        <f t="shared" ca="1" si="857"/>
        <v>0</v>
      </c>
    </row>
    <row r="424" spans="1:56" x14ac:dyDescent="0.25">
      <c r="A424">
        <v>422</v>
      </c>
      <c r="B424" s="69">
        <f t="shared" ca="1" si="785"/>
        <v>8</v>
      </c>
      <c r="C424" s="70">
        <f t="shared" ca="1" si="782"/>
        <v>42861</v>
      </c>
      <c r="D4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4" s="48">
        <f t="shared" ref="E424:AJ424" ca="1" si="858">MAX(0,D424-(IF(SamplesOrEstimateFlag = "Data", INDEX(Samples,RANDBETWEEN(1, TotalCount), 0), RANDBETWEEN(ThroughputLowEstimate,ThroughputHighEstimate))))</f>
        <v>8</v>
      </c>
      <c r="F424" s="48">
        <f t="shared" ca="1" si="858"/>
        <v>8</v>
      </c>
      <c r="G424" s="48">
        <f t="shared" ca="1" si="858"/>
        <v>6</v>
      </c>
      <c r="H424" s="48">
        <f t="shared" ca="1" si="858"/>
        <v>3</v>
      </c>
      <c r="I424" s="48">
        <f t="shared" ca="1" si="858"/>
        <v>3</v>
      </c>
      <c r="J424" s="48">
        <f t="shared" ca="1" si="858"/>
        <v>1</v>
      </c>
      <c r="K424" s="48">
        <f t="shared" ca="1" si="858"/>
        <v>1</v>
      </c>
      <c r="L424" s="48">
        <f t="shared" ca="1" si="858"/>
        <v>0</v>
      </c>
      <c r="M424" s="48">
        <f t="shared" ca="1" si="858"/>
        <v>0</v>
      </c>
      <c r="N424" s="48">
        <f t="shared" ca="1" si="858"/>
        <v>0</v>
      </c>
      <c r="O424" s="48">
        <f t="shared" ca="1" si="858"/>
        <v>0</v>
      </c>
      <c r="P424" s="48">
        <f t="shared" ca="1" si="858"/>
        <v>0</v>
      </c>
      <c r="Q424" s="48">
        <f t="shared" ca="1" si="858"/>
        <v>0</v>
      </c>
      <c r="R424" s="48">
        <f t="shared" ca="1" si="858"/>
        <v>0</v>
      </c>
      <c r="S424" s="48">
        <f t="shared" ca="1" si="858"/>
        <v>0</v>
      </c>
      <c r="T424" s="48">
        <f t="shared" ca="1" si="858"/>
        <v>0</v>
      </c>
      <c r="U424" s="48">
        <f t="shared" ca="1" si="858"/>
        <v>0</v>
      </c>
      <c r="V424" s="48">
        <f t="shared" ca="1" si="858"/>
        <v>0</v>
      </c>
      <c r="W424" s="48">
        <f t="shared" ca="1" si="858"/>
        <v>0</v>
      </c>
      <c r="X424" s="48">
        <f t="shared" ca="1" si="858"/>
        <v>0</v>
      </c>
      <c r="Y424" s="48">
        <f t="shared" ca="1" si="858"/>
        <v>0</v>
      </c>
      <c r="Z424" s="48">
        <f t="shared" ca="1" si="858"/>
        <v>0</v>
      </c>
      <c r="AA424" s="48">
        <f t="shared" ca="1" si="858"/>
        <v>0</v>
      </c>
      <c r="AB424" s="48">
        <f t="shared" ca="1" si="858"/>
        <v>0</v>
      </c>
      <c r="AC424" s="48">
        <f t="shared" ca="1" si="858"/>
        <v>0</v>
      </c>
      <c r="AD424" s="48">
        <f t="shared" ca="1" si="858"/>
        <v>0</v>
      </c>
      <c r="AE424" s="48">
        <f t="shared" ca="1" si="858"/>
        <v>0</v>
      </c>
      <c r="AF424" s="48">
        <f t="shared" ca="1" si="858"/>
        <v>0</v>
      </c>
      <c r="AG424" s="48">
        <f t="shared" ca="1" si="858"/>
        <v>0</v>
      </c>
      <c r="AH424" s="48">
        <f t="shared" ca="1" si="858"/>
        <v>0</v>
      </c>
      <c r="AI424" s="48">
        <f t="shared" ca="1" si="858"/>
        <v>0</v>
      </c>
      <c r="AJ424" s="48">
        <f t="shared" ca="1" si="858"/>
        <v>0</v>
      </c>
      <c r="AK424" s="48">
        <f t="shared" ref="AK424:BD424" ca="1" si="859">MAX(0,AJ424-(IF(SamplesOrEstimateFlag = "Data", INDEX(Samples,RANDBETWEEN(1, TotalCount), 0), RANDBETWEEN(ThroughputLowEstimate,ThroughputHighEstimate))))</f>
        <v>0</v>
      </c>
      <c r="AL424" s="48">
        <f t="shared" ca="1" si="859"/>
        <v>0</v>
      </c>
      <c r="AM424" s="48">
        <f t="shared" ca="1" si="859"/>
        <v>0</v>
      </c>
      <c r="AN424" s="48">
        <f t="shared" ca="1" si="859"/>
        <v>0</v>
      </c>
      <c r="AO424" s="48">
        <f t="shared" ca="1" si="859"/>
        <v>0</v>
      </c>
      <c r="AP424" s="48">
        <f t="shared" ca="1" si="859"/>
        <v>0</v>
      </c>
      <c r="AQ424" s="48">
        <f t="shared" ca="1" si="859"/>
        <v>0</v>
      </c>
      <c r="AR424" s="48">
        <f t="shared" ca="1" si="859"/>
        <v>0</v>
      </c>
      <c r="AS424" s="48">
        <f t="shared" ca="1" si="859"/>
        <v>0</v>
      </c>
      <c r="AT424" s="48">
        <f t="shared" ca="1" si="859"/>
        <v>0</v>
      </c>
      <c r="AU424" s="48">
        <f t="shared" ca="1" si="859"/>
        <v>0</v>
      </c>
      <c r="AV424" s="48">
        <f t="shared" ca="1" si="859"/>
        <v>0</v>
      </c>
      <c r="AW424" s="48">
        <f t="shared" ca="1" si="859"/>
        <v>0</v>
      </c>
      <c r="AX424" s="48">
        <f t="shared" ca="1" si="859"/>
        <v>0</v>
      </c>
      <c r="AY424" s="48">
        <f t="shared" ca="1" si="859"/>
        <v>0</v>
      </c>
      <c r="AZ424" s="48">
        <f t="shared" ca="1" si="859"/>
        <v>0</v>
      </c>
      <c r="BA424" s="48">
        <f t="shared" ca="1" si="859"/>
        <v>0</v>
      </c>
      <c r="BB424" s="48">
        <f t="shared" ca="1" si="859"/>
        <v>0</v>
      </c>
      <c r="BC424" s="48">
        <f t="shared" ca="1" si="859"/>
        <v>0</v>
      </c>
      <c r="BD424" s="48">
        <f t="shared" ca="1" si="859"/>
        <v>0</v>
      </c>
    </row>
    <row r="425" spans="1:56" x14ac:dyDescent="0.25">
      <c r="A425">
        <v>423</v>
      </c>
      <c r="B425" s="69">
        <f t="shared" ca="1" si="785"/>
        <v>4</v>
      </c>
      <c r="C425" s="70">
        <f t="shared" ca="1" si="782"/>
        <v>42833</v>
      </c>
      <c r="D4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25" s="48">
        <f t="shared" ref="E425:AJ425" ca="1" si="860">MAX(0,D425-(IF(SamplesOrEstimateFlag = "Data", INDEX(Samples,RANDBETWEEN(1, TotalCount), 0), RANDBETWEEN(ThroughputLowEstimate,ThroughputHighEstimate))))</f>
        <v>6</v>
      </c>
      <c r="F425" s="48">
        <f t="shared" ca="1" si="860"/>
        <v>4</v>
      </c>
      <c r="G425" s="48">
        <f t="shared" ca="1" si="860"/>
        <v>2</v>
      </c>
      <c r="H425" s="48">
        <f t="shared" ca="1" si="860"/>
        <v>0</v>
      </c>
      <c r="I425" s="48">
        <f t="shared" ca="1" si="860"/>
        <v>0</v>
      </c>
      <c r="J425" s="48">
        <f t="shared" ca="1" si="860"/>
        <v>0</v>
      </c>
      <c r="K425" s="48">
        <f t="shared" ca="1" si="860"/>
        <v>0</v>
      </c>
      <c r="L425" s="48">
        <f t="shared" ca="1" si="860"/>
        <v>0</v>
      </c>
      <c r="M425" s="48">
        <f t="shared" ca="1" si="860"/>
        <v>0</v>
      </c>
      <c r="N425" s="48">
        <f t="shared" ca="1" si="860"/>
        <v>0</v>
      </c>
      <c r="O425" s="48">
        <f t="shared" ca="1" si="860"/>
        <v>0</v>
      </c>
      <c r="P425" s="48">
        <f t="shared" ca="1" si="860"/>
        <v>0</v>
      </c>
      <c r="Q425" s="48">
        <f t="shared" ca="1" si="860"/>
        <v>0</v>
      </c>
      <c r="R425" s="48">
        <f t="shared" ca="1" si="860"/>
        <v>0</v>
      </c>
      <c r="S425" s="48">
        <f t="shared" ca="1" si="860"/>
        <v>0</v>
      </c>
      <c r="T425" s="48">
        <f t="shared" ca="1" si="860"/>
        <v>0</v>
      </c>
      <c r="U425" s="48">
        <f t="shared" ca="1" si="860"/>
        <v>0</v>
      </c>
      <c r="V425" s="48">
        <f t="shared" ca="1" si="860"/>
        <v>0</v>
      </c>
      <c r="W425" s="48">
        <f t="shared" ca="1" si="860"/>
        <v>0</v>
      </c>
      <c r="X425" s="48">
        <f t="shared" ca="1" si="860"/>
        <v>0</v>
      </c>
      <c r="Y425" s="48">
        <f t="shared" ca="1" si="860"/>
        <v>0</v>
      </c>
      <c r="Z425" s="48">
        <f t="shared" ca="1" si="860"/>
        <v>0</v>
      </c>
      <c r="AA425" s="48">
        <f t="shared" ca="1" si="860"/>
        <v>0</v>
      </c>
      <c r="AB425" s="48">
        <f t="shared" ca="1" si="860"/>
        <v>0</v>
      </c>
      <c r="AC425" s="48">
        <f t="shared" ca="1" si="860"/>
        <v>0</v>
      </c>
      <c r="AD425" s="48">
        <f t="shared" ca="1" si="860"/>
        <v>0</v>
      </c>
      <c r="AE425" s="48">
        <f t="shared" ca="1" si="860"/>
        <v>0</v>
      </c>
      <c r="AF425" s="48">
        <f t="shared" ca="1" si="860"/>
        <v>0</v>
      </c>
      <c r="AG425" s="48">
        <f t="shared" ca="1" si="860"/>
        <v>0</v>
      </c>
      <c r="AH425" s="48">
        <f t="shared" ca="1" si="860"/>
        <v>0</v>
      </c>
      <c r="AI425" s="48">
        <f t="shared" ca="1" si="860"/>
        <v>0</v>
      </c>
      <c r="AJ425" s="48">
        <f t="shared" ca="1" si="860"/>
        <v>0</v>
      </c>
      <c r="AK425" s="48">
        <f t="shared" ref="AK425:BD425" ca="1" si="861">MAX(0,AJ425-(IF(SamplesOrEstimateFlag = "Data", INDEX(Samples,RANDBETWEEN(1, TotalCount), 0), RANDBETWEEN(ThroughputLowEstimate,ThroughputHighEstimate))))</f>
        <v>0</v>
      </c>
      <c r="AL425" s="48">
        <f t="shared" ca="1" si="861"/>
        <v>0</v>
      </c>
      <c r="AM425" s="48">
        <f t="shared" ca="1" si="861"/>
        <v>0</v>
      </c>
      <c r="AN425" s="48">
        <f t="shared" ca="1" si="861"/>
        <v>0</v>
      </c>
      <c r="AO425" s="48">
        <f t="shared" ca="1" si="861"/>
        <v>0</v>
      </c>
      <c r="AP425" s="48">
        <f t="shared" ca="1" si="861"/>
        <v>0</v>
      </c>
      <c r="AQ425" s="48">
        <f t="shared" ca="1" si="861"/>
        <v>0</v>
      </c>
      <c r="AR425" s="48">
        <f t="shared" ca="1" si="861"/>
        <v>0</v>
      </c>
      <c r="AS425" s="48">
        <f t="shared" ca="1" si="861"/>
        <v>0</v>
      </c>
      <c r="AT425" s="48">
        <f t="shared" ca="1" si="861"/>
        <v>0</v>
      </c>
      <c r="AU425" s="48">
        <f t="shared" ca="1" si="861"/>
        <v>0</v>
      </c>
      <c r="AV425" s="48">
        <f t="shared" ca="1" si="861"/>
        <v>0</v>
      </c>
      <c r="AW425" s="48">
        <f t="shared" ca="1" si="861"/>
        <v>0</v>
      </c>
      <c r="AX425" s="48">
        <f t="shared" ca="1" si="861"/>
        <v>0</v>
      </c>
      <c r="AY425" s="48">
        <f t="shared" ca="1" si="861"/>
        <v>0</v>
      </c>
      <c r="AZ425" s="48">
        <f t="shared" ca="1" si="861"/>
        <v>0</v>
      </c>
      <c r="BA425" s="48">
        <f t="shared" ca="1" si="861"/>
        <v>0</v>
      </c>
      <c r="BB425" s="48">
        <f t="shared" ca="1" si="861"/>
        <v>0</v>
      </c>
      <c r="BC425" s="48">
        <f t="shared" ca="1" si="861"/>
        <v>0</v>
      </c>
      <c r="BD425" s="48">
        <f t="shared" ca="1" si="861"/>
        <v>0</v>
      </c>
    </row>
    <row r="426" spans="1:56" x14ac:dyDescent="0.25">
      <c r="A426">
        <v>424</v>
      </c>
      <c r="B426" s="69">
        <f t="shared" ca="1" si="785"/>
        <v>5</v>
      </c>
      <c r="C426" s="70">
        <f t="shared" ca="1" si="782"/>
        <v>42840</v>
      </c>
      <c r="D4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6" s="48">
        <f t="shared" ref="E426:AJ426" ca="1" si="862">MAX(0,D426-(IF(SamplesOrEstimateFlag = "Data", INDEX(Samples,RANDBETWEEN(1, TotalCount), 0), RANDBETWEEN(ThroughputLowEstimate,ThroughputHighEstimate))))</f>
        <v>7</v>
      </c>
      <c r="F426" s="48">
        <f t="shared" ca="1" si="862"/>
        <v>4</v>
      </c>
      <c r="G426" s="48">
        <f t="shared" ca="1" si="862"/>
        <v>1</v>
      </c>
      <c r="H426" s="48">
        <f t="shared" ca="1" si="862"/>
        <v>1</v>
      </c>
      <c r="I426" s="48">
        <f t="shared" ca="1" si="862"/>
        <v>0</v>
      </c>
      <c r="J426" s="48">
        <f t="shared" ca="1" si="862"/>
        <v>0</v>
      </c>
      <c r="K426" s="48">
        <f t="shared" ca="1" si="862"/>
        <v>0</v>
      </c>
      <c r="L426" s="48">
        <f t="shared" ca="1" si="862"/>
        <v>0</v>
      </c>
      <c r="M426" s="48">
        <f t="shared" ca="1" si="862"/>
        <v>0</v>
      </c>
      <c r="N426" s="48">
        <f t="shared" ca="1" si="862"/>
        <v>0</v>
      </c>
      <c r="O426" s="48">
        <f t="shared" ca="1" si="862"/>
        <v>0</v>
      </c>
      <c r="P426" s="48">
        <f t="shared" ca="1" si="862"/>
        <v>0</v>
      </c>
      <c r="Q426" s="48">
        <f t="shared" ca="1" si="862"/>
        <v>0</v>
      </c>
      <c r="R426" s="48">
        <f t="shared" ca="1" si="862"/>
        <v>0</v>
      </c>
      <c r="S426" s="48">
        <f t="shared" ca="1" si="862"/>
        <v>0</v>
      </c>
      <c r="T426" s="48">
        <f t="shared" ca="1" si="862"/>
        <v>0</v>
      </c>
      <c r="U426" s="48">
        <f t="shared" ca="1" si="862"/>
        <v>0</v>
      </c>
      <c r="V426" s="48">
        <f t="shared" ca="1" si="862"/>
        <v>0</v>
      </c>
      <c r="W426" s="48">
        <f t="shared" ca="1" si="862"/>
        <v>0</v>
      </c>
      <c r="X426" s="48">
        <f t="shared" ca="1" si="862"/>
        <v>0</v>
      </c>
      <c r="Y426" s="48">
        <f t="shared" ca="1" si="862"/>
        <v>0</v>
      </c>
      <c r="Z426" s="48">
        <f t="shared" ca="1" si="862"/>
        <v>0</v>
      </c>
      <c r="AA426" s="48">
        <f t="shared" ca="1" si="862"/>
        <v>0</v>
      </c>
      <c r="AB426" s="48">
        <f t="shared" ca="1" si="862"/>
        <v>0</v>
      </c>
      <c r="AC426" s="48">
        <f t="shared" ca="1" si="862"/>
        <v>0</v>
      </c>
      <c r="AD426" s="48">
        <f t="shared" ca="1" si="862"/>
        <v>0</v>
      </c>
      <c r="AE426" s="48">
        <f t="shared" ca="1" si="862"/>
        <v>0</v>
      </c>
      <c r="AF426" s="48">
        <f t="shared" ca="1" si="862"/>
        <v>0</v>
      </c>
      <c r="AG426" s="48">
        <f t="shared" ca="1" si="862"/>
        <v>0</v>
      </c>
      <c r="AH426" s="48">
        <f t="shared" ca="1" si="862"/>
        <v>0</v>
      </c>
      <c r="AI426" s="48">
        <f t="shared" ca="1" si="862"/>
        <v>0</v>
      </c>
      <c r="AJ426" s="48">
        <f t="shared" ca="1" si="862"/>
        <v>0</v>
      </c>
      <c r="AK426" s="48">
        <f t="shared" ref="AK426:BD426" ca="1" si="863">MAX(0,AJ426-(IF(SamplesOrEstimateFlag = "Data", INDEX(Samples,RANDBETWEEN(1, TotalCount), 0), RANDBETWEEN(ThroughputLowEstimate,ThroughputHighEstimate))))</f>
        <v>0</v>
      </c>
      <c r="AL426" s="48">
        <f t="shared" ca="1" si="863"/>
        <v>0</v>
      </c>
      <c r="AM426" s="48">
        <f t="shared" ca="1" si="863"/>
        <v>0</v>
      </c>
      <c r="AN426" s="48">
        <f t="shared" ca="1" si="863"/>
        <v>0</v>
      </c>
      <c r="AO426" s="48">
        <f t="shared" ca="1" si="863"/>
        <v>0</v>
      </c>
      <c r="AP426" s="48">
        <f t="shared" ca="1" si="863"/>
        <v>0</v>
      </c>
      <c r="AQ426" s="48">
        <f t="shared" ca="1" si="863"/>
        <v>0</v>
      </c>
      <c r="AR426" s="48">
        <f t="shared" ca="1" si="863"/>
        <v>0</v>
      </c>
      <c r="AS426" s="48">
        <f t="shared" ca="1" si="863"/>
        <v>0</v>
      </c>
      <c r="AT426" s="48">
        <f t="shared" ca="1" si="863"/>
        <v>0</v>
      </c>
      <c r="AU426" s="48">
        <f t="shared" ca="1" si="863"/>
        <v>0</v>
      </c>
      <c r="AV426" s="48">
        <f t="shared" ca="1" si="863"/>
        <v>0</v>
      </c>
      <c r="AW426" s="48">
        <f t="shared" ca="1" si="863"/>
        <v>0</v>
      </c>
      <c r="AX426" s="48">
        <f t="shared" ca="1" si="863"/>
        <v>0</v>
      </c>
      <c r="AY426" s="48">
        <f t="shared" ca="1" si="863"/>
        <v>0</v>
      </c>
      <c r="AZ426" s="48">
        <f t="shared" ca="1" si="863"/>
        <v>0</v>
      </c>
      <c r="BA426" s="48">
        <f t="shared" ca="1" si="863"/>
        <v>0</v>
      </c>
      <c r="BB426" s="48">
        <f t="shared" ca="1" si="863"/>
        <v>0</v>
      </c>
      <c r="BC426" s="48">
        <f t="shared" ca="1" si="863"/>
        <v>0</v>
      </c>
      <c r="BD426" s="48">
        <f t="shared" ca="1" si="863"/>
        <v>0</v>
      </c>
    </row>
    <row r="427" spans="1:56" x14ac:dyDescent="0.25">
      <c r="A427">
        <v>425</v>
      </c>
      <c r="B427" s="69">
        <f t="shared" ca="1" si="785"/>
        <v>8</v>
      </c>
      <c r="C427" s="70">
        <f t="shared" ca="1" si="782"/>
        <v>42861</v>
      </c>
      <c r="D4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27" s="48">
        <f t="shared" ref="E427:AJ427" ca="1" si="864">MAX(0,D427-(IF(SamplesOrEstimateFlag = "Data", INDEX(Samples,RANDBETWEEN(1, TotalCount), 0), RANDBETWEEN(ThroughputLowEstimate,ThroughputHighEstimate))))</f>
        <v>10</v>
      </c>
      <c r="F427" s="48">
        <f t="shared" ca="1" si="864"/>
        <v>10</v>
      </c>
      <c r="G427" s="48">
        <f t="shared" ca="1" si="864"/>
        <v>8</v>
      </c>
      <c r="H427" s="48">
        <f t="shared" ca="1" si="864"/>
        <v>6</v>
      </c>
      <c r="I427" s="48">
        <f t="shared" ca="1" si="864"/>
        <v>6</v>
      </c>
      <c r="J427" s="48">
        <f t="shared" ca="1" si="864"/>
        <v>4</v>
      </c>
      <c r="K427" s="48">
        <f t="shared" ca="1" si="864"/>
        <v>2</v>
      </c>
      <c r="L427" s="48">
        <f t="shared" ca="1" si="864"/>
        <v>0</v>
      </c>
      <c r="M427" s="48">
        <f t="shared" ca="1" si="864"/>
        <v>0</v>
      </c>
      <c r="N427" s="48">
        <f t="shared" ca="1" si="864"/>
        <v>0</v>
      </c>
      <c r="O427" s="48">
        <f t="shared" ca="1" si="864"/>
        <v>0</v>
      </c>
      <c r="P427" s="48">
        <f t="shared" ca="1" si="864"/>
        <v>0</v>
      </c>
      <c r="Q427" s="48">
        <f t="shared" ca="1" si="864"/>
        <v>0</v>
      </c>
      <c r="R427" s="48">
        <f t="shared" ca="1" si="864"/>
        <v>0</v>
      </c>
      <c r="S427" s="48">
        <f t="shared" ca="1" si="864"/>
        <v>0</v>
      </c>
      <c r="T427" s="48">
        <f t="shared" ca="1" si="864"/>
        <v>0</v>
      </c>
      <c r="U427" s="48">
        <f t="shared" ca="1" si="864"/>
        <v>0</v>
      </c>
      <c r="V427" s="48">
        <f t="shared" ca="1" si="864"/>
        <v>0</v>
      </c>
      <c r="W427" s="48">
        <f t="shared" ca="1" si="864"/>
        <v>0</v>
      </c>
      <c r="X427" s="48">
        <f t="shared" ca="1" si="864"/>
        <v>0</v>
      </c>
      <c r="Y427" s="48">
        <f t="shared" ca="1" si="864"/>
        <v>0</v>
      </c>
      <c r="Z427" s="48">
        <f t="shared" ca="1" si="864"/>
        <v>0</v>
      </c>
      <c r="AA427" s="48">
        <f t="shared" ca="1" si="864"/>
        <v>0</v>
      </c>
      <c r="AB427" s="48">
        <f t="shared" ca="1" si="864"/>
        <v>0</v>
      </c>
      <c r="AC427" s="48">
        <f t="shared" ca="1" si="864"/>
        <v>0</v>
      </c>
      <c r="AD427" s="48">
        <f t="shared" ca="1" si="864"/>
        <v>0</v>
      </c>
      <c r="AE427" s="48">
        <f t="shared" ca="1" si="864"/>
        <v>0</v>
      </c>
      <c r="AF427" s="48">
        <f t="shared" ca="1" si="864"/>
        <v>0</v>
      </c>
      <c r="AG427" s="48">
        <f t="shared" ca="1" si="864"/>
        <v>0</v>
      </c>
      <c r="AH427" s="48">
        <f t="shared" ca="1" si="864"/>
        <v>0</v>
      </c>
      <c r="AI427" s="48">
        <f t="shared" ca="1" si="864"/>
        <v>0</v>
      </c>
      <c r="AJ427" s="48">
        <f t="shared" ca="1" si="864"/>
        <v>0</v>
      </c>
      <c r="AK427" s="48">
        <f t="shared" ref="AK427:BD427" ca="1" si="865">MAX(0,AJ427-(IF(SamplesOrEstimateFlag = "Data", INDEX(Samples,RANDBETWEEN(1, TotalCount), 0), RANDBETWEEN(ThroughputLowEstimate,ThroughputHighEstimate))))</f>
        <v>0</v>
      </c>
      <c r="AL427" s="48">
        <f t="shared" ca="1" si="865"/>
        <v>0</v>
      </c>
      <c r="AM427" s="48">
        <f t="shared" ca="1" si="865"/>
        <v>0</v>
      </c>
      <c r="AN427" s="48">
        <f t="shared" ca="1" si="865"/>
        <v>0</v>
      </c>
      <c r="AO427" s="48">
        <f t="shared" ca="1" si="865"/>
        <v>0</v>
      </c>
      <c r="AP427" s="48">
        <f t="shared" ca="1" si="865"/>
        <v>0</v>
      </c>
      <c r="AQ427" s="48">
        <f t="shared" ca="1" si="865"/>
        <v>0</v>
      </c>
      <c r="AR427" s="48">
        <f t="shared" ca="1" si="865"/>
        <v>0</v>
      </c>
      <c r="AS427" s="48">
        <f t="shared" ca="1" si="865"/>
        <v>0</v>
      </c>
      <c r="AT427" s="48">
        <f t="shared" ca="1" si="865"/>
        <v>0</v>
      </c>
      <c r="AU427" s="48">
        <f t="shared" ca="1" si="865"/>
        <v>0</v>
      </c>
      <c r="AV427" s="48">
        <f t="shared" ca="1" si="865"/>
        <v>0</v>
      </c>
      <c r="AW427" s="48">
        <f t="shared" ca="1" si="865"/>
        <v>0</v>
      </c>
      <c r="AX427" s="48">
        <f t="shared" ca="1" si="865"/>
        <v>0</v>
      </c>
      <c r="AY427" s="48">
        <f t="shared" ca="1" si="865"/>
        <v>0</v>
      </c>
      <c r="AZ427" s="48">
        <f t="shared" ca="1" si="865"/>
        <v>0</v>
      </c>
      <c r="BA427" s="48">
        <f t="shared" ca="1" si="865"/>
        <v>0</v>
      </c>
      <c r="BB427" s="48">
        <f t="shared" ca="1" si="865"/>
        <v>0</v>
      </c>
      <c r="BC427" s="48">
        <f t="shared" ca="1" si="865"/>
        <v>0</v>
      </c>
      <c r="BD427" s="48">
        <f t="shared" ca="1" si="865"/>
        <v>0</v>
      </c>
    </row>
    <row r="428" spans="1:56" x14ac:dyDescent="0.25">
      <c r="A428">
        <v>426</v>
      </c>
      <c r="B428" s="69">
        <f t="shared" ca="1" si="785"/>
        <v>4</v>
      </c>
      <c r="C428" s="70">
        <f t="shared" ca="1" si="782"/>
        <v>42833</v>
      </c>
      <c r="D4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8" s="48">
        <f t="shared" ref="E428:AJ428" ca="1" si="866">MAX(0,D428-(IF(SamplesOrEstimateFlag = "Data", INDEX(Samples,RANDBETWEEN(1, TotalCount), 0), RANDBETWEEN(ThroughputLowEstimate,ThroughputHighEstimate))))</f>
        <v>8</v>
      </c>
      <c r="F428" s="48">
        <f t="shared" ca="1" si="866"/>
        <v>5</v>
      </c>
      <c r="G428" s="48">
        <f t="shared" ca="1" si="866"/>
        <v>2</v>
      </c>
      <c r="H428" s="48">
        <f t="shared" ca="1" si="866"/>
        <v>0</v>
      </c>
      <c r="I428" s="48">
        <f t="shared" ca="1" si="866"/>
        <v>0</v>
      </c>
      <c r="J428" s="48">
        <f t="shared" ca="1" si="866"/>
        <v>0</v>
      </c>
      <c r="K428" s="48">
        <f t="shared" ca="1" si="866"/>
        <v>0</v>
      </c>
      <c r="L428" s="48">
        <f t="shared" ca="1" si="866"/>
        <v>0</v>
      </c>
      <c r="M428" s="48">
        <f t="shared" ca="1" si="866"/>
        <v>0</v>
      </c>
      <c r="N428" s="48">
        <f t="shared" ca="1" si="866"/>
        <v>0</v>
      </c>
      <c r="O428" s="48">
        <f t="shared" ca="1" si="866"/>
        <v>0</v>
      </c>
      <c r="P428" s="48">
        <f t="shared" ca="1" si="866"/>
        <v>0</v>
      </c>
      <c r="Q428" s="48">
        <f t="shared" ca="1" si="866"/>
        <v>0</v>
      </c>
      <c r="R428" s="48">
        <f t="shared" ca="1" si="866"/>
        <v>0</v>
      </c>
      <c r="S428" s="48">
        <f t="shared" ca="1" si="866"/>
        <v>0</v>
      </c>
      <c r="T428" s="48">
        <f t="shared" ca="1" si="866"/>
        <v>0</v>
      </c>
      <c r="U428" s="48">
        <f t="shared" ca="1" si="866"/>
        <v>0</v>
      </c>
      <c r="V428" s="48">
        <f t="shared" ca="1" si="866"/>
        <v>0</v>
      </c>
      <c r="W428" s="48">
        <f t="shared" ca="1" si="866"/>
        <v>0</v>
      </c>
      <c r="X428" s="48">
        <f t="shared" ca="1" si="866"/>
        <v>0</v>
      </c>
      <c r="Y428" s="48">
        <f t="shared" ca="1" si="866"/>
        <v>0</v>
      </c>
      <c r="Z428" s="48">
        <f t="shared" ca="1" si="866"/>
        <v>0</v>
      </c>
      <c r="AA428" s="48">
        <f t="shared" ca="1" si="866"/>
        <v>0</v>
      </c>
      <c r="AB428" s="48">
        <f t="shared" ca="1" si="866"/>
        <v>0</v>
      </c>
      <c r="AC428" s="48">
        <f t="shared" ca="1" si="866"/>
        <v>0</v>
      </c>
      <c r="AD428" s="48">
        <f t="shared" ca="1" si="866"/>
        <v>0</v>
      </c>
      <c r="AE428" s="48">
        <f t="shared" ca="1" si="866"/>
        <v>0</v>
      </c>
      <c r="AF428" s="48">
        <f t="shared" ca="1" si="866"/>
        <v>0</v>
      </c>
      <c r="AG428" s="48">
        <f t="shared" ca="1" si="866"/>
        <v>0</v>
      </c>
      <c r="AH428" s="48">
        <f t="shared" ca="1" si="866"/>
        <v>0</v>
      </c>
      <c r="AI428" s="48">
        <f t="shared" ca="1" si="866"/>
        <v>0</v>
      </c>
      <c r="AJ428" s="48">
        <f t="shared" ca="1" si="866"/>
        <v>0</v>
      </c>
      <c r="AK428" s="48">
        <f t="shared" ref="AK428:BD428" ca="1" si="867">MAX(0,AJ428-(IF(SamplesOrEstimateFlag = "Data", INDEX(Samples,RANDBETWEEN(1, TotalCount), 0), RANDBETWEEN(ThroughputLowEstimate,ThroughputHighEstimate))))</f>
        <v>0</v>
      </c>
      <c r="AL428" s="48">
        <f t="shared" ca="1" si="867"/>
        <v>0</v>
      </c>
      <c r="AM428" s="48">
        <f t="shared" ca="1" si="867"/>
        <v>0</v>
      </c>
      <c r="AN428" s="48">
        <f t="shared" ca="1" si="867"/>
        <v>0</v>
      </c>
      <c r="AO428" s="48">
        <f t="shared" ca="1" si="867"/>
        <v>0</v>
      </c>
      <c r="AP428" s="48">
        <f t="shared" ca="1" si="867"/>
        <v>0</v>
      </c>
      <c r="AQ428" s="48">
        <f t="shared" ca="1" si="867"/>
        <v>0</v>
      </c>
      <c r="AR428" s="48">
        <f t="shared" ca="1" si="867"/>
        <v>0</v>
      </c>
      <c r="AS428" s="48">
        <f t="shared" ca="1" si="867"/>
        <v>0</v>
      </c>
      <c r="AT428" s="48">
        <f t="shared" ca="1" si="867"/>
        <v>0</v>
      </c>
      <c r="AU428" s="48">
        <f t="shared" ca="1" si="867"/>
        <v>0</v>
      </c>
      <c r="AV428" s="48">
        <f t="shared" ca="1" si="867"/>
        <v>0</v>
      </c>
      <c r="AW428" s="48">
        <f t="shared" ca="1" si="867"/>
        <v>0</v>
      </c>
      <c r="AX428" s="48">
        <f t="shared" ca="1" si="867"/>
        <v>0</v>
      </c>
      <c r="AY428" s="48">
        <f t="shared" ca="1" si="867"/>
        <v>0</v>
      </c>
      <c r="AZ428" s="48">
        <f t="shared" ca="1" si="867"/>
        <v>0</v>
      </c>
      <c r="BA428" s="48">
        <f t="shared" ca="1" si="867"/>
        <v>0</v>
      </c>
      <c r="BB428" s="48">
        <f t="shared" ca="1" si="867"/>
        <v>0</v>
      </c>
      <c r="BC428" s="48">
        <f t="shared" ca="1" si="867"/>
        <v>0</v>
      </c>
      <c r="BD428" s="48">
        <f t="shared" ca="1" si="867"/>
        <v>0</v>
      </c>
    </row>
    <row r="429" spans="1:56" x14ac:dyDescent="0.25">
      <c r="A429">
        <v>427</v>
      </c>
      <c r="B429" s="69">
        <f t="shared" ca="1" si="785"/>
        <v>11</v>
      </c>
      <c r="C429" s="70">
        <f t="shared" ca="1" si="782"/>
        <v>42882</v>
      </c>
      <c r="D4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9" s="48">
        <f t="shared" ref="E429:AJ429" ca="1" si="868">MAX(0,D429-(IF(SamplesOrEstimateFlag = "Data", INDEX(Samples,RANDBETWEEN(1, TotalCount), 0), RANDBETWEEN(ThroughputLowEstimate,ThroughputHighEstimate))))</f>
        <v>15</v>
      </c>
      <c r="F429" s="48">
        <f t="shared" ca="1" si="868"/>
        <v>13</v>
      </c>
      <c r="G429" s="48">
        <f t="shared" ca="1" si="868"/>
        <v>11</v>
      </c>
      <c r="H429" s="48">
        <f t="shared" ca="1" si="868"/>
        <v>11</v>
      </c>
      <c r="I429" s="48">
        <f t="shared" ca="1" si="868"/>
        <v>9</v>
      </c>
      <c r="J429" s="48">
        <f t="shared" ca="1" si="868"/>
        <v>6</v>
      </c>
      <c r="K429" s="48">
        <f t="shared" ca="1" si="868"/>
        <v>6</v>
      </c>
      <c r="L429" s="48">
        <f t="shared" ca="1" si="868"/>
        <v>4</v>
      </c>
      <c r="M429" s="48">
        <f t="shared" ca="1" si="868"/>
        <v>4</v>
      </c>
      <c r="N429" s="48">
        <f t="shared" ca="1" si="868"/>
        <v>1</v>
      </c>
      <c r="O429" s="48">
        <f t="shared" ca="1" si="868"/>
        <v>0</v>
      </c>
      <c r="P429" s="48">
        <f t="shared" ca="1" si="868"/>
        <v>0</v>
      </c>
      <c r="Q429" s="48">
        <f t="shared" ca="1" si="868"/>
        <v>0</v>
      </c>
      <c r="R429" s="48">
        <f t="shared" ca="1" si="868"/>
        <v>0</v>
      </c>
      <c r="S429" s="48">
        <f t="shared" ca="1" si="868"/>
        <v>0</v>
      </c>
      <c r="T429" s="48">
        <f t="shared" ca="1" si="868"/>
        <v>0</v>
      </c>
      <c r="U429" s="48">
        <f t="shared" ca="1" si="868"/>
        <v>0</v>
      </c>
      <c r="V429" s="48">
        <f t="shared" ca="1" si="868"/>
        <v>0</v>
      </c>
      <c r="W429" s="48">
        <f t="shared" ca="1" si="868"/>
        <v>0</v>
      </c>
      <c r="X429" s="48">
        <f t="shared" ca="1" si="868"/>
        <v>0</v>
      </c>
      <c r="Y429" s="48">
        <f t="shared" ca="1" si="868"/>
        <v>0</v>
      </c>
      <c r="Z429" s="48">
        <f t="shared" ca="1" si="868"/>
        <v>0</v>
      </c>
      <c r="AA429" s="48">
        <f t="shared" ca="1" si="868"/>
        <v>0</v>
      </c>
      <c r="AB429" s="48">
        <f t="shared" ca="1" si="868"/>
        <v>0</v>
      </c>
      <c r="AC429" s="48">
        <f t="shared" ca="1" si="868"/>
        <v>0</v>
      </c>
      <c r="AD429" s="48">
        <f t="shared" ca="1" si="868"/>
        <v>0</v>
      </c>
      <c r="AE429" s="48">
        <f t="shared" ca="1" si="868"/>
        <v>0</v>
      </c>
      <c r="AF429" s="48">
        <f t="shared" ca="1" si="868"/>
        <v>0</v>
      </c>
      <c r="AG429" s="48">
        <f t="shared" ca="1" si="868"/>
        <v>0</v>
      </c>
      <c r="AH429" s="48">
        <f t="shared" ca="1" si="868"/>
        <v>0</v>
      </c>
      <c r="AI429" s="48">
        <f t="shared" ca="1" si="868"/>
        <v>0</v>
      </c>
      <c r="AJ429" s="48">
        <f t="shared" ca="1" si="868"/>
        <v>0</v>
      </c>
      <c r="AK429" s="48">
        <f t="shared" ref="AK429:BD429" ca="1" si="869">MAX(0,AJ429-(IF(SamplesOrEstimateFlag = "Data", INDEX(Samples,RANDBETWEEN(1, TotalCount), 0), RANDBETWEEN(ThroughputLowEstimate,ThroughputHighEstimate))))</f>
        <v>0</v>
      </c>
      <c r="AL429" s="48">
        <f t="shared" ca="1" si="869"/>
        <v>0</v>
      </c>
      <c r="AM429" s="48">
        <f t="shared" ca="1" si="869"/>
        <v>0</v>
      </c>
      <c r="AN429" s="48">
        <f t="shared" ca="1" si="869"/>
        <v>0</v>
      </c>
      <c r="AO429" s="48">
        <f t="shared" ca="1" si="869"/>
        <v>0</v>
      </c>
      <c r="AP429" s="48">
        <f t="shared" ca="1" si="869"/>
        <v>0</v>
      </c>
      <c r="AQ429" s="48">
        <f t="shared" ca="1" si="869"/>
        <v>0</v>
      </c>
      <c r="AR429" s="48">
        <f t="shared" ca="1" si="869"/>
        <v>0</v>
      </c>
      <c r="AS429" s="48">
        <f t="shared" ca="1" si="869"/>
        <v>0</v>
      </c>
      <c r="AT429" s="48">
        <f t="shared" ca="1" si="869"/>
        <v>0</v>
      </c>
      <c r="AU429" s="48">
        <f t="shared" ca="1" si="869"/>
        <v>0</v>
      </c>
      <c r="AV429" s="48">
        <f t="shared" ca="1" si="869"/>
        <v>0</v>
      </c>
      <c r="AW429" s="48">
        <f t="shared" ca="1" si="869"/>
        <v>0</v>
      </c>
      <c r="AX429" s="48">
        <f t="shared" ca="1" si="869"/>
        <v>0</v>
      </c>
      <c r="AY429" s="48">
        <f t="shared" ca="1" si="869"/>
        <v>0</v>
      </c>
      <c r="AZ429" s="48">
        <f t="shared" ca="1" si="869"/>
        <v>0</v>
      </c>
      <c r="BA429" s="48">
        <f t="shared" ca="1" si="869"/>
        <v>0</v>
      </c>
      <c r="BB429" s="48">
        <f t="shared" ca="1" si="869"/>
        <v>0</v>
      </c>
      <c r="BC429" s="48">
        <f t="shared" ca="1" si="869"/>
        <v>0</v>
      </c>
      <c r="BD429" s="48">
        <f t="shared" ca="1" si="869"/>
        <v>0</v>
      </c>
    </row>
    <row r="430" spans="1:56" x14ac:dyDescent="0.25">
      <c r="A430">
        <v>428</v>
      </c>
      <c r="B430" s="69">
        <f t="shared" ca="1" si="785"/>
        <v>8</v>
      </c>
      <c r="C430" s="70">
        <f t="shared" ca="1" si="782"/>
        <v>42861</v>
      </c>
      <c r="D4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30" s="48">
        <f t="shared" ref="E430:AJ430" ca="1" si="870">MAX(0,D430-(IF(SamplesOrEstimateFlag = "Data", INDEX(Samples,RANDBETWEEN(1, TotalCount), 0), RANDBETWEEN(ThroughputLowEstimate,ThroughputHighEstimate))))</f>
        <v>6</v>
      </c>
      <c r="F430" s="48">
        <f t="shared" ca="1" si="870"/>
        <v>4</v>
      </c>
      <c r="G430" s="48">
        <f t="shared" ca="1" si="870"/>
        <v>4</v>
      </c>
      <c r="H430" s="48">
        <f t="shared" ca="1" si="870"/>
        <v>2</v>
      </c>
      <c r="I430" s="48">
        <f t="shared" ca="1" si="870"/>
        <v>2</v>
      </c>
      <c r="J430" s="48">
        <f t="shared" ca="1" si="870"/>
        <v>2</v>
      </c>
      <c r="K430" s="48">
        <f t="shared" ca="1" si="870"/>
        <v>2</v>
      </c>
      <c r="L430" s="48">
        <f t="shared" ca="1" si="870"/>
        <v>0</v>
      </c>
      <c r="M430" s="48">
        <f t="shared" ca="1" si="870"/>
        <v>0</v>
      </c>
      <c r="N430" s="48">
        <f t="shared" ca="1" si="870"/>
        <v>0</v>
      </c>
      <c r="O430" s="48">
        <f t="shared" ca="1" si="870"/>
        <v>0</v>
      </c>
      <c r="P430" s="48">
        <f t="shared" ca="1" si="870"/>
        <v>0</v>
      </c>
      <c r="Q430" s="48">
        <f t="shared" ca="1" si="870"/>
        <v>0</v>
      </c>
      <c r="R430" s="48">
        <f t="shared" ca="1" si="870"/>
        <v>0</v>
      </c>
      <c r="S430" s="48">
        <f t="shared" ca="1" si="870"/>
        <v>0</v>
      </c>
      <c r="T430" s="48">
        <f t="shared" ca="1" si="870"/>
        <v>0</v>
      </c>
      <c r="U430" s="48">
        <f t="shared" ca="1" si="870"/>
        <v>0</v>
      </c>
      <c r="V430" s="48">
        <f t="shared" ca="1" si="870"/>
        <v>0</v>
      </c>
      <c r="W430" s="48">
        <f t="shared" ca="1" si="870"/>
        <v>0</v>
      </c>
      <c r="X430" s="48">
        <f t="shared" ca="1" si="870"/>
        <v>0</v>
      </c>
      <c r="Y430" s="48">
        <f t="shared" ca="1" si="870"/>
        <v>0</v>
      </c>
      <c r="Z430" s="48">
        <f t="shared" ca="1" si="870"/>
        <v>0</v>
      </c>
      <c r="AA430" s="48">
        <f t="shared" ca="1" si="870"/>
        <v>0</v>
      </c>
      <c r="AB430" s="48">
        <f t="shared" ca="1" si="870"/>
        <v>0</v>
      </c>
      <c r="AC430" s="48">
        <f t="shared" ca="1" si="870"/>
        <v>0</v>
      </c>
      <c r="AD430" s="48">
        <f t="shared" ca="1" si="870"/>
        <v>0</v>
      </c>
      <c r="AE430" s="48">
        <f t="shared" ca="1" si="870"/>
        <v>0</v>
      </c>
      <c r="AF430" s="48">
        <f t="shared" ca="1" si="870"/>
        <v>0</v>
      </c>
      <c r="AG430" s="48">
        <f t="shared" ca="1" si="870"/>
        <v>0</v>
      </c>
      <c r="AH430" s="48">
        <f t="shared" ca="1" si="870"/>
        <v>0</v>
      </c>
      <c r="AI430" s="48">
        <f t="shared" ca="1" si="870"/>
        <v>0</v>
      </c>
      <c r="AJ430" s="48">
        <f t="shared" ca="1" si="870"/>
        <v>0</v>
      </c>
      <c r="AK430" s="48">
        <f t="shared" ref="AK430:BD430" ca="1" si="871">MAX(0,AJ430-(IF(SamplesOrEstimateFlag = "Data", INDEX(Samples,RANDBETWEEN(1, TotalCount), 0), RANDBETWEEN(ThroughputLowEstimate,ThroughputHighEstimate))))</f>
        <v>0</v>
      </c>
      <c r="AL430" s="48">
        <f t="shared" ca="1" si="871"/>
        <v>0</v>
      </c>
      <c r="AM430" s="48">
        <f t="shared" ca="1" si="871"/>
        <v>0</v>
      </c>
      <c r="AN430" s="48">
        <f t="shared" ca="1" si="871"/>
        <v>0</v>
      </c>
      <c r="AO430" s="48">
        <f t="shared" ca="1" si="871"/>
        <v>0</v>
      </c>
      <c r="AP430" s="48">
        <f t="shared" ca="1" si="871"/>
        <v>0</v>
      </c>
      <c r="AQ430" s="48">
        <f t="shared" ca="1" si="871"/>
        <v>0</v>
      </c>
      <c r="AR430" s="48">
        <f t="shared" ca="1" si="871"/>
        <v>0</v>
      </c>
      <c r="AS430" s="48">
        <f t="shared" ca="1" si="871"/>
        <v>0</v>
      </c>
      <c r="AT430" s="48">
        <f t="shared" ca="1" si="871"/>
        <v>0</v>
      </c>
      <c r="AU430" s="48">
        <f t="shared" ca="1" si="871"/>
        <v>0</v>
      </c>
      <c r="AV430" s="48">
        <f t="shared" ca="1" si="871"/>
        <v>0</v>
      </c>
      <c r="AW430" s="48">
        <f t="shared" ca="1" si="871"/>
        <v>0</v>
      </c>
      <c r="AX430" s="48">
        <f t="shared" ca="1" si="871"/>
        <v>0</v>
      </c>
      <c r="AY430" s="48">
        <f t="shared" ca="1" si="871"/>
        <v>0</v>
      </c>
      <c r="AZ430" s="48">
        <f t="shared" ca="1" si="871"/>
        <v>0</v>
      </c>
      <c r="BA430" s="48">
        <f t="shared" ca="1" si="871"/>
        <v>0</v>
      </c>
      <c r="BB430" s="48">
        <f t="shared" ca="1" si="871"/>
        <v>0</v>
      </c>
      <c r="BC430" s="48">
        <f t="shared" ca="1" si="871"/>
        <v>0</v>
      </c>
      <c r="BD430" s="48">
        <f t="shared" ca="1" si="871"/>
        <v>0</v>
      </c>
    </row>
    <row r="431" spans="1:56" x14ac:dyDescent="0.25">
      <c r="A431">
        <v>429</v>
      </c>
      <c r="B431" s="69">
        <f t="shared" ca="1" si="785"/>
        <v>6</v>
      </c>
      <c r="C431" s="70">
        <f t="shared" ca="1" si="782"/>
        <v>42847</v>
      </c>
      <c r="D4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1" s="48">
        <f t="shared" ref="E431:AJ431" ca="1" si="872">MAX(0,D431-(IF(SamplesOrEstimateFlag = "Data", INDEX(Samples,RANDBETWEEN(1, TotalCount), 0), RANDBETWEEN(ThroughputLowEstimate,ThroughputHighEstimate))))</f>
        <v>12</v>
      </c>
      <c r="F431" s="48">
        <f t="shared" ca="1" si="872"/>
        <v>9</v>
      </c>
      <c r="G431" s="48">
        <f t="shared" ca="1" si="872"/>
        <v>7</v>
      </c>
      <c r="H431" s="48">
        <f t="shared" ca="1" si="872"/>
        <v>4</v>
      </c>
      <c r="I431" s="48">
        <f t="shared" ca="1" si="872"/>
        <v>1</v>
      </c>
      <c r="J431" s="48">
        <f t="shared" ca="1" si="872"/>
        <v>0</v>
      </c>
      <c r="K431" s="48">
        <f t="shared" ca="1" si="872"/>
        <v>0</v>
      </c>
      <c r="L431" s="48">
        <f t="shared" ca="1" si="872"/>
        <v>0</v>
      </c>
      <c r="M431" s="48">
        <f t="shared" ca="1" si="872"/>
        <v>0</v>
      </c>
      <c r="N431" s="48">
        <f t="shared" ca="1" si="872"/>
        <v>0</v>
      </c>
      <c r="O431" s="48">
        <f t="shared" ca="1" si="872"/>
        <v>0</v>
      </c>
      <c r="P431" s="48">
        <f t="shared" ca="1" si="872"/>
        <v>0</v>
      </c>
      <c r="Q431" s="48">
        <f t="shared" ca="1" si="872"/>
        <v>0</v>
      </c>
      <c r="R431" s="48">
        <f t="shared" ca="1" si="872"/>
        <v>0</v>
      </c>
      <c r="S431" s="48">
        <f t="shared" ca="1" si="872"/>
        <v>0</v>
      </c>
      <c r="T431" s="48">
        <f t="shared" ca="1" si="872"/>
        <v>0</v>
      </c>
      <c r="U431" s="48">
        <f t="shared" ca="1" si="872"/>
        <v>0</v>
      </c>
      <c r="V431" s="48">
        <f t="shared" ca="1" si="872"/>
        <v>0</v>
      </c>
      <c r="W431" s="48">
        <f t="shared" ca="1" si="872"/>
        <v>0</v>
      </c>
      <c r="X431" s="48">
        <f t="shared" ca="1" si="872"/>
        <v>0</v>
      </c>
      <c r="Y431" s="48">
        <f t="shared" ca="1" si="872"/>
        <v>0</v>
      </c>
      <c r="Z431" s="48">
        <f t="shared" ca="1" si="872"/>
        <v>0</v>
      </c>
      <c r="AA431" s="48">
        <f t="shared" ca="1" si="872"/>
        <v>0</v>
      </c>
      <c r="AB431" s="48">
        <f t="shared" ca="1" si="872"/>
        <v>0</v>
      </c>
      <c r="AC431" s="48">
        <f t="shared" ca="1" si="872"/>
        <v>0</v>
      </c>
      <c r="AD431" s="48">
        <f t="shared" ca="1" si="872"/>
        <v>0</v>
      </c>
      <c r="AE431" s="48">
        <f t="shared" ca="1" si="872"/>
        <v>0</v>
      </c>
      <c r="AF431" s="48">
        <f t="shared" ca="1" si="872"/>
        <v>0</v>
      </c>
      <c r="AG431" s="48">
        <f t="shared" ca="1" si="872"/>
        <v>0</v>
      </c>
      <c r="AH431" s="48">
        <f t="shared" ca="1" si="872"/>
        <v>0</v>
      </c>
      <c r="AI431" s="48">
        <f t="shared" ca="1" si="872"/>
        <v>0</v>
      </c>
      <c r="AJ431" s="48">
        <f t="shared" ca="1" si="872"/>
        <v>0</v>
      </c>
      <c r="AK431" s="48">
        <f t="shared" ref="AK431:BD431" ca="1" si="873">MAX(0,AJ431-(IF(SamplesOrEstimateFlag = "Data", INDEX(Samples,RANDBETWEEN(1, TotalCount), 0), RANDBETWEEN(ThroughputLowEstimate,ThroughputHighEstimate))))</f>
        <v>0</v>
      </c>
      <c r="AL431" s="48">
        <f t="shared" ca="1" si="873"/>
        <v>0</v>
      </c>
      <c r="AM431" s="48">
        <f t="shared" ca="1" si="873"/>
        <v>0</v>
      </c>
      <c r="AN431" s="48">
        <f t="shared" ca="1" si="873"/>
        <v>0</v>
      </c>
      <c r="AO431" s="48">
        <f t="shared" ca="1" si="873"/>
        <v>0</v>
      </c>
      <c r="AP431" s="48">
        <f t="shared" ca="1" si="873"/>
        <v>0</v>
      </c>
      <c r="AQ431" s="48">
        <f t="shared" ca="1" si="873"/>
        <v>0</v>
      </c>
      <c r="AR431" s="48">
        <f t="shared" ca="1" si="873"/>
        <v>0</v>
      </c>
      <c r="AS431" s="48">
        <f t="shared" ca="1" si="873"/>
        <v>0</v>
      </c>
      <c r="AT431" s="48">
        <f t="shared" ca="1" si="873"/>
        <v>0</v>
      </c>
      <c r="AU431" s="48">
        <f t="shared" ca="1" si="873"/>
        <v>0</v>
      </c>
      <c r="AV431" s="48">
        <f t="shared" ca="1" si="873"/>
        <v>0</v>
      </c>
      <c r="AW431" s="48">
        <f t="shared" ca="1" si="873"/>
        <v>0</v>
      </c>
      <c r="AX431" s="48">
        <f t="shared" ca="1" si="873"/>
        <v>0</v>
      </c>
      <c r="AY431" s="48">
        <f t="shared" ca="1" si="873"/>
        <v>0</v>
      </c>
      <c r="AZ431" s="48">
        <f t="shared" ca="1" si="873"/>
        <v>0</v>
      </c>
      <c r="BA431" s="48">
        <f t="shared" ca="1" si="873"/>
        <v>0</v>
      </c>
      <c r="BB431" s="48">
        <f t="shared" ca="1" si="873"/>
        <v>0</v>
      </c>
      <c r="BC431" s="48">
        <f t="shared" ca="1" si="873"/>
        <v>0</v>
      </c>
      <c r="BD431" s="48">
        <f t="shared" ca="1" si="873"/>
        <v>0</v>
      </c>
    </row>
    <row r="432" spans="1:56" x14ac:dyDescent="0.25">
      <c r="A432">
        <v>430</v>
      </c>
      <c r="B432" s="69">
        <f t="shared" ca="1" si="785"/>
        <v>13</v>
      </c>
      <c r="C432" s="70">
        <f t="shared" ca="1" si="782"/>
        <v>42896</v>
      </c>
      <c r="D4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2" s="48">
        <f t="shared" ref="E432:AJ432" ca="1" si="874">MAX(0,D432-(IF(SamplesOrEstimateFlag = "Data", INDEX(Samples,RANDBETWEEN(1, TotalCount), 0), RANDBETWEEN(ThroughputLowEstimate,ThroughputHighEstimate))))</f>
        <v>12</v>
      </c>
      <c r="F432" s="48">
        <f t="shared" ca="1" si="874"/>
        <v>9</v>
      </c>
      <c r="G432" s="48">
        <f t="shared" ca="1" si="874"/>
        <v>7</v>
      </c>
      <c r="H432" s="48">
        <f t="shared" ca="1" si="874"/>
        <v>4</v>
      </c>
      <c r="I432" s="48">
        <f t="shared" ca="1" si="874"/>
        <v>1</v>
      </c>
      <c r="J432" s="48">
        <f t="shared" ca="1" si="874"/>
        <v>1</v>
      </c>
      <c r="K432" s="48">
        <f t="shared" ca="1" si="874"/>
        <v>1</v>
      </c>
      <c r="L432" s="48">
        <f t="shared" ca="1" si="874"/>
        <v>1</v>
      </c>
      <c r="M432" s="48">
        <f t="shared" ca="1" si="874"/>
        <v>1</v>
      </c>
      <c r="N432" s="48">
        <f t="shared" ca="1" si="874"/>
        <v>1</v>
      </c>
      <c r="O432" s="48">
        <f t="shared" ca="1" si="874"/>
        <v>1</v>
      </c>
      <c r="P432" s="48">
        <f t="shared" ca="1" si="874"/>
        <v>1</v>
      </c>
      <c r="Q432" s="48">
        <f t="shared" ca="1" si="874"/>
        <v>0</v>
      </c>
      <c r="R432" s="48">
        <f t="shared" ca="1" si="874"/>
        <v>0</v>
      </c>
      <c r="S432" s="48">
        <f t="shared" ca="1" si="874"/>
        <v>0</v>
      </c>
      <c r="T432" s="48">
        <f t="shared" ca="1" si="874"/>
        <v>0</v>
      </c>
      <c r="U432" s="48">
        <f t="shared" ca="1" si="874"/>
        <v>0</v>
      </c>
      <c r="V432" s="48">
        <f t="shared" ca="1" si="874"/>
        <v>0</v>
      </c>
      <c r="W432" s="48">
        <f t="shared" ca="1" si="874"/>
        <v>0</v>
      </c>
      <c r="X432" s="48">
        <f t="shared" ca="1" si="874"/>
        <v>0</v>
      </c>
      <c r="Y432" s="48">
        <f t="shared" ca="1" si="874"/>
        <v>0</v>
      </c>
      <c r="Z432" s="48">
        <f t="shared" ca="1" si="874"/>
        <v>0</v>
      </c>
      <c r="AA432" s="48">
        <f t="shared" ca="1" si="874"/>
        <v>0</v>
      </c>
      <c r="AB432" s="48">
        <f t="shared" ca="1" si="874"/>
        <v>0</v>
      </c>
      <c r="AC432" s="48">
        <f t="shared" ca="1" si="874"/>
        <v>0</v>
      </c>
      <c r="AD432" s="48">
        <f t="shared" ca="1" si="874"/>
        <v>0</v>
      </c>
      <c r="AE432" s="48">
        <f t="shared" ca="1" si="874"/>
        <v>0</v>
      </c>
      <c r="AF432" s="48">
        <f t="shared" ca="1" si="874"/>
        <v>0</v>
      </c>
      <c r="AG432" s="48">
        <f t="shared" ca="1" si="874"/>
        <v>0</v>
      </c>
      <c r="AH432" s="48">
        <f t="shared" ca="1" si="874"/>
        <v>0</v>
      </c>
      <c r="AI432" s="48">
        <f t="shared" ca="1" si="874"/>
        <v>0</v>
      </c>
      <c r="AJ432" s="48">
        <f t="shared" ca="1" si="874"/>
        <v>0</v>
      </c>
      <c r="AK432" s="48">
        <f t="shared" ref="AK432:BD432" ca="1" si="875">MAX(0,AJ432-(IF(SamplesOrEstimateFlag = "Data", INDEX(Samples,RANDBETWEEN(1, TotalCount), 0), RANDBETWEEN(ThroughputLowEstimate,ThroughputHighEstimate))))</f>
        <v>0</v>
      </c>
      <c r="AL432" s="48">
        <f t="shared" ca="1" si="875"/>
        <v>0</v>
      </c>
      <c r="AM432" s="48">
        <f t="shared" ca="1" si="875"/>
        <v>0</v>
      </c>
      <c r="AN432" s="48">
        <f t="shared" ca="1" si="875"/>
        <v>0</v>
      </c>
      <c r="AO432" s="48">
        <f t="shared" ca="1" si="875"/>
        <v>0</v>
      </c>
      <c r="AP432" s="48">
        <f t="shared" ca="1" si="875"/>
        <v>0</v>
      </c>
      <c r="AQ432" s="48">
        <f t="shared" ca="1" si="875"/>
        <v>0</v>
      </c>
      <c r="AR432" s="48">
        <f t="shared" ca="1" si="875"/>
        <v>0</v>
      </c>
      <c r="AS432" s="48">
        <f t="shared" ca="1" si="875"/>
        <v>0</v>
      </c>
      <c r="AT432" s="48">
        <f t="shared" ca="1" si="875"/>
        <v>0</v>
      </c>
      <c r="AU432" s="48">
        <f t="shared" ca="1" si="875"/>
        <v>0</v>
      </c>
      <c r="AV432" s="48">
        <f t="shared" ca="1" si="875"/>
        <v>0</v>
      </c>
      <c r="AW432" s="48">
        <f t="shared" ca="1" si="875"/>
        <v>0</v>
      </c>
      <c r="AX432" s="48">
        <f t="shared" ca="1" si="875"/>
        <v>0</v>
      </c>
      <c r="AY432" s="48">
        <f t="shared" ca="1" si="875"/>
        <v>0</v>
      </c>
      <c r="AZ432" s="48">
        <f t="shared" ca="1" si="875"/>
        <v>0</v>
      </c>
      <c r="BA432" s="48">
        <f t="shared" ca="1" si="875"/>
        <v>0</v>
      </c>
      <c r="BB432" s="48">
        <f t="shared" ca="1" si="875"/>
        <v>0</v>
      </c>
      <c r="BC432" s="48">
        <f t="shared" ca="1" si="875"/>
        <v>0</v>
      </c>
      <c r="BD432" s="48">
        <f t="shared" ca="1" si="875"/>
        <v>0</v>
      </c>
    </row>
    <row r="433" spans="1:56" x14ac:dyDescent="0.25">
      <c r="A433">
        <v>431</v>
      </c>
      <c r="B433" s="69">
        <f t="shared" ca="1" si="785"/>
        <v>8</v>
      </c>
      <c r="C433" s="70">
        <f t="shared" ca="1" si="782"/>
        <v>42861</v>
      </c>
      <c r="D4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3" s="48">
        <f t="shared" ref="E433:AJ433" ca="1" si="876">MAX(0,D433-(IF(SamplesOrEstimateFlag = "Data", INDEX(Samples,RANDBETWEEN(1, TotalCount), 0), RANDBETWEEN(ThroughputLowEstimate,ThroughputHighEstimate))))</f>
        <v>8</v>
      </c>
      <c r="F433" s="48">
        <f t="shared" ca="1" si="876"/>
        <v>8</v>
      </c>
      <c r="G433" s="48">
        <f t="shared" ca="1" si="876"/>
        <v>5</v>
      </c>
      <c r="H433" s="48">
        <f t="shared" ca="1" si="876"/>
        <v>3</v>
      </c>
      <c r="I433" s="48">
        <f t="shared" ca="1" si="876"/>
        <v>3</v>
      </c>
      <c r="J433" s="48">
        <f t="shared" ca="1" si="876"/>
        <v>3</v>
      </c>
      <c r="K433" s="48">
        <f t="shared" ca="1" si="876"/>
        <v>1</v>
      </c>
      <c r="L433" s="48">
        <f t="shared" ca="1" si="876"/>
        <v>0</v>
      </c>
      <c r="M433" s="48">
        <f t="shared" ca="1" si="876"/>
        <v>0</v>
      </c>
      <c r="N433" s="48">
        <f t="shared" ca="1" si="876"/>
        <v>0</v>
      </c>
      <c r="O433" s="48">
        <f t="shared" ca="1" si="876"/>
        <v>0</v>
      </c>
      <c r="P433" s="48">
        <f t="shared" ca="1" si="876"/>
        <v>0</v>
      </c>
      <c r="Q433" s="48">
        <f t="shared" ca="1" si="876"/>
        <v>0</v>
      </c>
      <c r="R433" s="48">
        <f t="shared" ca="1" si="876"/>
        <v>0</v>
      </c>
      <c r="S433" s="48">
        <f t="shared" ca="1" si="876"/>
        <v>0</v>
      </c>
      <c r="T433" s="48">
        <f t="shared" ca="1" si="876"/>
        <v>0</v>
      </c>
      <c r="U433" s="48">
        <f t="shared" ca="1" si="876"/>
        <v>0</v>
      </c>
      <c r="V433" s="48">
        <f t="shared" ca="1" si="876"/>
        <v>0</v>
      </c>
      <c r="W433" s="48">
        <f t="shared" ca="1" si="876"/>
        <v>0</v>
      </c>
      <c r="X433" s="48">
        <f t="shared" ca="1" si="876"/>
        <v>0</v>
      </c>
      <c r="Y433" s="48">
        <f t="shared" ca="1" si="876"/>
        <v>0</v>
      </c>
      <c r="Z433" s="48">
        <f t="shared" ca="1" si="876"/>
        <v>0</v>
      </c>
      <c r="AA433" s="48">
        <f t="shared" ca="1" si="876"/>
        <v>0</v>
      </c>
      <c r="AB433" s="48">
        <f t="shared" ca="1" si="876"/>
        <v>0</v>
      </c>
      <c r="AC433" s="48">
        <f t="shared" ca="1" si="876"/>
        <v>0</v>
      </c>
      <c r="AD433" s="48">
        <f t="shared" ca="1" si="876"/>
        <v>0</v>
      </c>
      <c r="AE433" s="48">
        <f t="shared" ca="1" si="876"/>
        <v>0</v>
      </c>
      <c r="AF433" s="48">
        <f t="shared" ca="1" si="876"/>
        <v>0</v>
      </c>
      <c r="AG433" s="48">
        <f t="shared" ca="1" si="876"/>
        <v>0</v>
      </c>
      <c r="AH433" s="48">
        <f t="shared" ca="1" si="876"/>
        <v>0</v>
      </c>
      <c r="AI433" s="48">
        <f t="shared" ca="1" si="876"/>
        <v>0</v>
      </c>
      <c r="AJ433" s="48">
        <f t="shared" ca="1" si="876"/>
        <v>0</v>
      </c>
      <c r="AK433" s="48">
        <f t="shared" ref="AK433:BD433" ca="1" si="877">MAX(0,AJ433-(IF(SamplesOrEstimateFlag = "Data", INDEX(Samples,RANDBETWEEN(1, TotalCount), 0), RANDBETWEEN(ThroughputLowEstimate,ThroughputHighEstimate))))</f>
        <v>0</v>
      </c>
      <c r="AL433" s="48">
        <f t="shared" ca="1" si="877"/>
        <v>0</v>
      </c>
      <c r="AM433" s="48">
        <f t="shared" ca="1" si="877"/>
        <v>0</v>
      </c>
      <c r="AN433" s="48">
        <f t="shared" ca="1" si="877"/>
        <v>0</v>
      </c>
      <c r="AO433" s="48">
        <f t="shared" ca="1" si="877"/>
        <v>0</v>
      </c>
      <c r="AP433" s="48">
        <f t="shared" ca="1" si="877"/>
        <v>0</v>
      </c>
      <c r="AQ433" s="48">
        <f t="shared" ca="1" si="877"/>
        <v>0</v>
      </c>
      <c r="AR433" s="48">
        <f t="shared" ca="1" si="877"/>
        <v>0</v>
      </c>
      <c r="AS433" s="48">
        <f t="shared" ca="1" si="877"/>
        <v>0</v>
      </c>
      <c r="AT433" s="48">
        <f t="shared" ca="1" si="877"/>
        <v>0</v>
      </c>
      <c r="AU433" s="48">
        <f t="shared" ca="1" si="877"/>
        <v>0</v>
      </c>
      <c r="AV433" s="48">
        <f t="shared" ca="1" si="877"/>
        <v>0</v>
      </c>
      <c r="AW433" s="48">
        <f t="shared" ca="1" si="877"/>
        <v>0</v>
      </c>
      <c r="AX433" s="48">
        <f t="shared" ca="1" si="877"/>
        <v>0</v>
      </c>
      <c r="AY433" s="48">
        <f t="shared" ca="1" si="877"/>
        <v>0</v>
      </c>
      <c r="AZ433" s="48">
        <f t="shared" ca="1" si="877"/>
        <v>0</v>
      </c>
      <c r="BA433" s="48">
        <f t="shared" ca="1" si="877"/>
        <v>0</v>
      </c>
      <c r="BB433" s="48">
        <f t="shared" ca="1" si="877"/>
        <v>0</v>
      </c>
      <c r="BC433" s="48">
        <f t="shared" ca="1" si="877"/>
        <v>0</v>
      </c>
      <c r="BD433" s="48">
        <f t="shared" ca="1" si="877"/>
        <v>0</v>
      </c>
    </row>
    <row r="434" spans="1:56" x14ac:dyDescent="0.25">
      <c r="A434">
        <v>432</v>
      </c>
      <c r="B434" s="69">
        <f t="shared" ca="1" si="785"/>
        <v>4</v>
      </c>
      <c r="C434" s="70">
        <f t="shared" ca="1" si="782"/>
        <v>42833</v>
      </c>
      <c r="D4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34" s="48">
        <f t="shared" ref="E434:AJ434" ca="1" si="878">MAX(0,D434-(IF(SamplesOrEstimateFlag = "Data", INDEX(Samples,RANDBETWEEN(1, TotalCount), 0), RANDBETWEEN(ThroughputLowEstimate,ThroughputHighEstimate))))</f>
        <v>7</v>
      </c>
      <c r="F434" s="48">
        <f t="shared" ca="1" si="878"/>
        <v>5</v>
      </c>
      <c r="G434" s="48">
        <f t="shared" ca="1" si="878"/>
        <v>3</v>
      </c>
      <c r="H434" s="48">
        <f t="shared" ca="1" si="878"/>
        <v>0</v>
      </c>
      <c r="I434" s="48">
        <f t="shared" ca="1" si="878"/>
        <v>0</v>
      </c>
      <c r="J434" s="48">
        <f t="shared" ca="1" si="878"/>
        <v>0</v>
      </c>
      <c r="K434" s="48">
        <f t="shared" ca="1" si="878"/>
        <v>0</v>
      </c>
      <c r="L434" s="48">
        <f t="shared" ca="1" si="878"/>
        <v>0</v>
      </c>
      <c r="M434" s="48">
        <f t="shared" ca="1" si="878"/>
        <v>0</v>
      </c>
      <c r="N434" s="48">
        <f t="shared" ca="1" si="878"/>
        <v>0</v>
      </c>
      <c r="O434" s="48">
        <f t="shared" ca="1" si="878"/>
        <v>0</v>
      </c>
      <c r="P434" s="48">
        <f t="shared" ca="1" si="878"/>
        <v>0</v>
      </c>
      <c r="Q434" s="48">
        <f t="shared" ca="1" si="878"/>
        <v>0</v>
      </c>
      <c r="R434" s="48">
        <f t="shared" ca="1" si="878"/>
        <v>0</v>
      </c>
      <c r="S434" s="48">
        <f t="shared" ca="1" si="878"/>
        <v>0</v>
      </c>
      <c r="T434" s="48">
        <f t="shared" ca="1" si="878"/>
        <v>0</v>
      </c>
      <c r="U434" s="48">
        <f t="shared" ca="1" si="878"/>
        <v>0</v>
      </c>
      <c r="V434" s="48">
        <f t="shared" ca="1" si="878"/>
        <v>0</v>
      </c>
      <c r="W434" s="48">
        <f t="shared" ca="1" si="878"/>
        <v>0</v>
      </c>
      <c r="X434" s="48">
        <f t="shared" ca="1" si="878"/>
        <v>0</v>
      </c>
      <c r="Y434" s="48">
        <f t="shared" ca="1" si="878"/>
        <v>0</v>
      </c>
      <c r="Z434" s="48">
        <f t="shared" ca="1" si="878"/>
        <v>0</v>
      </c>
      <c r="AA434" s="48">
        <f t="shared" ca="1" si="878"/>
        <v>0</v>
      </c>
      <c r="AB434" s="48">
        <f t="shared" ca="1" si="878"/>
        <v>0</v>
      </c>
      <c r="AC434" s="48">
        <f t="shared" ca="1" si="878"/>
        <v>0</v>
      </c>
      <c r="AD434" s="48">
        <f t="shared" ca="1" si="878"/>
        <v>0</v>
      </c>
      <c r="AE434" s="48">
        <f t="shared" ca="1" si="878"/>
        <v>0</v>
      </c>
      <c r="AF434" s="48">
        <f t="shared" ca="1" si="878"/>
        <v>0</v>
      </c>
      <c r="AG434" s="48">
        <f t="shared" ca="1" si="878"/>
        <v>0</v>
      </c>
      <c r="AH434" s="48">
        <f t="shared" ca="1" si="878"/>
        <v>0</v>
      </c>
      <c r="AI434" s="48">
        <f t="shared" ca="1" si="878"/>
        <v>0</v>
      </c>
      <c r="AJ434" s="48">
        <f t="shared" ca="1" si="878"/>
        <v>0</v>
      </c>
      <c r="AK434" s="48">
        <f t="shared" ref="AK434:BD434" ca="1" si="879">MAX(0,AJ434-(IF(SamplesOrEstimateFlag = "Data", INDEX(Samples,RANDBETWEEN(1, TotalCount), 0), RANDBETWEEN(ThroughputLowEstimate,ThroughputHighEstimate))))</f>
        <v>0</v>
      </c>
      <c r="AL434" s="48">
        <f t="shared" ca="1" si="879"/>
        <v>0</v>
      </c>
      <c r="AM434" s="48">
        <f t="shared" ca="1" si="879"/>
        <v>0</v>
      </c>
      <c r="AN434" s="48">
        <f t="shared" ca="1" si="879"/>
        <v>0</v>
      </c>
      <c r="AO434" s="48">
        <f t="shared" ca="1" si="879"/>
        <v>0</v>
      </c>
      <c r="AP434" s="48">
        <f t="shared" ca="1" si="879"/>
        <v>0</v>
      </c>
      <c r="AQ434" s="48">
        <f t="shared" ca="1" si="879"/>
        <v>0</v>
      </c>
      <c r="AR434" s="48">
        <f t="shared" ca="1" si="879"/>
        <v>0</v>
      </c>
      <c r="AS434" s="48">
        <f t="shared" ca="1" si="879"/>
        <v>0</v>
      </c>
      <c r="AT434" s="48">
        <f t="shared" ca="1" si="879"/>
        <v>0</v>
      </c>
      <c r="AU434" s="48">
        <f t="shared" ca="1" si="879"/>
        <v>0</v>
      </c>
      <c r="AV434" s="48">
        <f t="shared" ca="1" si="879"/>
        <v>0</v>
      </c>
      <c r="AW434" s="48">
        <f t="shared" ca="1" si="879"/>
        <v>0</v>
      </c>
      <c r="AX434" s="48">
        <f t="shared" ca="1" si="879"/>
        <v>0</v>
      </c>
      <c r="AY434" s="48">
        <f t="shared" ca="1" si="879"/>
        <v>0</v>
      </c>
      <c r="AZ434" s="48">
        <f t="shared" ca="1" si="879"/>
        <v>0</v>
      </c>
      <c r="BA434" s="48">
        <f t="shared" ca="1" si="879"/>
        <v>0</v>
      </c>
      <c r="BB434" s="48">
        <f t="shared" ca="1" si="879"/>
        <v>0</v>
      </c>
      <c r="BC434" s="48">
        <f t="shared" ca="1" si="879"/>
        <v>0</v>
      </c>
      <c r="BD434" s="48">
        <f t="shared" ca="1" si="879"/>
        <v>0</v>
      </c>
    </row>
    <row r="435" spans="1:56" x14ac:dyDescent="0.25">
      <c r="A435">
        <v>433</v>
      </c>
      <c r="B435" s="69">
        <f t="shared" ca="1" si="785"/>
        <v>14</v>
      </c>
      <c r="C435" s="70">
        <f t="shared" ca="1" si="782"/>
        <v>42903</v>
      </c>
      <c r="D4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35" s="48">
        <f t="shared" ref="E435:AJ435" ca="1" si="880">MAX(0,D435-(IF(SamplesOrEstimateFlag = "Data", INDEX(Samples,RANDBETWEEN(1, TotalCount), 0), RANDBETWEEN(ThroughputLowEstimate,ThroughputHighEstimate))))</f>
        <v>9</v>
      </c>
      <c r="F435" s="48">
        <f t="shared" ca="1" si="880"/>
        <v>7</v>
      </c>
      <c r="G435" s="48">
        <f t="shared" ca="1" si="880"/>
        <v>5</v>
      </c>
      <c r="H435" s="48">
        <f t="shared" ca="1" si="880"/>
        <v>3</v>
      </c>
      <c r="I435" s="48">
        <f t="shared" ca="1" si="880"/>
        <v>3</v>
      </c>
      <c r="J435" s="48">
        <f t="shared" ca="1" si="880"/>
        <v>3</v>
      </c>
      <c r="K435" s="48">
        <f t="shared" ca="1" si="880"/>
        <v>3</v>
      </c>
      <c r="L435" s="48">
        <f t="shared" ca="1" si="880"/>
        <v>3</v>
      </c>
      <c r="M435" s="48">
        <f t="shared" ca="1" si="880"/>
        <v>3</v>
      </c>
      <c r="N435" s="48">
        <f t="shared" ca="1" si="880"/>
        <v>3</v>
      </c>
      <c r="O435" s="48">
        <f t="shared" ca="1" si="880"/>
        <v>3</v>
      </c>
      <c r="P435" s="48">
        <f t="shared" ca="1" si="880"/>
        <v>3</v>
      </c>
      <c r="Q435" s="48">
        <f t="shared" ca="1" si="880"/>
        <v>1</v>
      </c>
      <c r="R435" s="48">
        <f t="shared" ca="1" si="880"/>
        <v>0</v>
      </c>
      <c r="S435" s="48">
        <f t="shared" ca="1" si="880"/>
        <v>0</v>
      </c>
      <c r="T435" s="48">
        <f t="shared" ca="1" si="880"/>
        <v>0</v>
      </c>
      <c r="U435" s="48">
        <f t="shared" ca="1" si="880"/>
        <v>0</v>
      </c>
      <c r="V435" s="48">
        <f t="shared" ca="1" si="880"/>
        <v>0</v>
      </c>
      <c r="W435" s="48">
        <f t="shared" ca="1" si="880"/>
        <v>0</v>
      </c>
      <c r="X435" s="48">
        <f t="shared" ca="1" si="880"/>
        <v>0</v>
      </c>
      <c r="Y435" s="48">
        <f t="shared" ca="1" si="880"/>
        <v>0</v>
      </c>
      <c r="Z435" s="48">
        <f t="shared" ca="1" si="880"/>
        <v>0</v>
      </c>
      <c r="AA435" s="48">
        <f t="shared" ca="1" si="880"/>
        <v>0</v>
      </c>
      <c r="AB435" s="48">
        <f t="shared" ca="1" si="880"/>
        <v>0</v>
      </c>
      <c r="AC435" s="48">
        <f t="shared" ca="1" si="880"/>
        <v>0</v>
      </c>
      <c r="AD435" s="48">
        <f t="shared" ca="1" si="880"/>
        <v>0</v>
      </c>
      <c r="AE435" s="48">
        <f t="shared" ca="1" si="880"/>
        <v>0</v>
      </c>
      <c r="AF435" s="48">
        <f t="shared" ca="1" si="880"/>
        <v>0</v>
      </c>
      <c r="AG435" s="48">
        <f t="shared" ca="1" si="880"/>
        <v>0</v>
      </c>
      <c r="AH435" s="48">
        <f t="shared" ca="1" si="880"/>
        <v>0</v>
      </c>
      <c r="AI435" s="48">
        <f t="shared" ca="1" si="880"/>
        <v>0</v>
      </c>
      <c r="AJ435" s="48">
        <f t="shared" ca="1" si="880"/>
        <v>0</v>
      </c>
      <c r="AK435" s="48">
        <f t="shared" ref="AK435:BD435" ca="1" si="881">MAX(0,AJ435-(IF(SamplesOrEstimateFlag = "Data", INDEX(Samples,RANDBETWEEN(1, TotalCount), 0), RANDBETWEEN(ThroughputLowEstimate,ThroughputHighEstimate))))</f>
        <v>0</v>
      </c>
      <c r="AL435" s="48">
        <f t="shared" ca="1" si="881"/>
        <v>0</v>
      </c>
      <c r="AM435" s="48">
        <f t="shared" ca="1" si="881"/>
        <v>0</v>
      </c>
      <c r="AN435" s="48">
        <f t="shared" ca="1" si="881"/>
        <v>0</v>
      </c>
      <c r="AO435" s="48">
        <f t="shared" ca="1" si="881"/>
        <v>0</v>
      </c>
      <c r="AP435" s="48">
        <f t="shared" ca="1" si="881"/>
        <v>0</v>
      </c>
      <c r="AQ435" s="48">
        <f t="shared" ca="1" si="881"/>
        <v>0</v>
      </c>
      <c r="AR435" s="48">
        <f t="shared" ca="1" si="881"/>
        <v>0</v>
      </c>
      <c r="AS435" s="48">
        <f t="shared" ca="1" si="881"/>
        <v>0</v>
      </c>
      <c r="AT435" s="48">
        <f t="shared" ca="1" si="881"/>
        <v>0</v>
      </c>
      <c r="AU435" s="48">
        <f t="shared" ca="1" si="881"/>
        <v>0</v>
      </c>
      <c r="AV435" s="48">
        <f t="shared" ca="1" si="881"/>
        <v>0</v>
      </c>
      <c r="AW435" s="48">
        <f t="shared" ca="1" si="881"/>
        <v>0</v>
      </c>
      <c r="AX435" s="48">
        <f t="shared" ca="1" si="881"/>
        <v>0</v>
      </c>
      <c r="AY435" s="48">
        <f t="shared" ca="1" si="881"/>
        <v>0</v>
      </c>
      <c r="AZ435" s="48">
        <f t="shared" ca="1" si="881"/>
        <v>0</v>
      </c>
      <c r="BA435" s="48">
        <f t="shared" ca="1" si="881"/>
        <v>0</v>
      </c>
      <c r="BB435" s="48">
        <f t="shared" ca="1" si="881"/>
        <v>0</v>
      </c>
      <c r="BC435" s="48">
        <f t="shared" ca="1" si="881"/>
        <v>0</v>
      </c>
      <c r="BD435" s="48">
        <f t="shared" ca="1" si="881"/>
        <v>0</v>
      </c>
    </row>
    <row r="436" spans="1:56" x14ac:dyDescent="0.25">
      <c r="A436">
        <v>434</v>
      </c>
      <c r="B436" s="69">
        <f t="shared" ca="1" si="785"/>
        <v>5</v>
      </c>
      <c r="C436" s="70">
        <f t="shared" ca="1" si="782"/>
        <v>42840</v>
      </c>
      <c r="D4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36" s="48">
        <f t="shared" ref="E436:AJ436" ca="1" si="882">MAX(0,D436-(IF(SamplesOrEstimateFlag = "Data", INDEX(Samples,RANDBETWEEN(1, TotalCount), 0), RANDBETWEEN(ThroughputLowEstimate,ThroughputHighEstimate))))</f>
        <v>9</v>
      </c>
      <c r="F436" s="48">
        <f t="shared" ca="1" si="882"/>
        <v>7</v>
      </c>
      <c r="G436" s="48">
        <f t="shared" ca="1" si="882"/>
        <v>4</v>
      </c>
      <c r="H436" s="48">
        <f t="shared" ca="1" si="882"/>
        <v>2</v>
      </c>
      <c r="I436" s="48">
        <f t="shared" ca="1" si="882"/>
        <v>0</v>
      </c>
      <c r="J436" s="48">
        <f t="shared" ca="1" si="882"/>
        <v>0</v>
      </c>
      <c r="K436" s="48">
        <f t="shared" ca="1" si="882"/>
        <v>0</v>
      </c>
      <c r="L436" s="48">
        <f t="shared" ca="1" si="882"/>
        <v>0</v>
      </c>
      <c r="M436" s="48">
        <f t="shared" ca="1" si="882"/>
        <v>0</v>
      </c>
      <c r="N436" s="48">
        <f t="shared" ca="1" si="882"/>
        <v>0</v>
      </c>
      <c r="O436" s="48">
        <f t="shared" ca="1" si="882"/>
        <v>0</v>
      </c>
      <c r="P436" s="48">
        <f t="shared" ca="1" si="882"/>
        <v>0</v>
      </c>
      <c r="Q436" s="48">
        <f t="shared" ca="1" si="882"/>
        <v>0</v>
      </c>
      <c r="R436" s="48">
        <f t="shared" ca="1" si="882"/>
        <v>0</v>
      </c>
      <c r="S436" s="48">
        <f t="shared" ca="1" si="882"/>
        <v>0</v>
      </c>
      <c r="T436" s="48">
        <f t="shared" ca="1" si="882"/>
        <v>0</v>
      </c>
      <c r="U436" s="48">
        <f t="shared" ca="1" si="882"/>
        <v>0</v>
      </c>
      <c r="V436" s="48">
        <f t="shared" ca="1" si="882"/>
        <v>0</v>
      </c>
      <c r="W436" s="48">
        <f t="shared" ca="1" si="882"/>
        <v>0</v>
      </c>
      <c r="X436" s="48">
        <f t="shared" ca="1" si="882"/>
        <v>0</v>
      </c>
      <c r="Y436" s="48">
        <f t="shared" ca="1" si="882"/>
        <v>0</v>
      </c>
      <c r="Z436" s="48">
        <f t="shared" ca="1" si="882"/>
        <v>0</v>
      </c>
      <c r="AA436" s="48">
        <f t="shared" ca="1" si="882"/>
        <v>0</v>
      </c>
      <c r="AB436" s="48">
        <f t="shared" ca="1" si="882"/>
        <v>0</v>
      </c>
      <c r="AC436" s="48">
        <f t="shared" ca="1" si="882"/>
        <v>0</v>
      </c>
      <c r="AD436" s="48">
        <f t="shared" ca="1" si="882"/>
        <v>0</v>
      </c>
      <c r="AE436" s="48">
        <f t="shared" ca="1" si="882"/>
        <v>0</v>
      </c>
      <c r="AF436" s="48">
        <f t="shared" ca="1" si="882"/>
        <v>0</v>
      </c>
      <c r="AG436" s="48">
        <f t="shared" ca="1" si="882"/>
        <v>0</v>
      </c>
      <c r="AH436" s="48">
        <f t="shared" ca="1" si="882"/>
        <v>0</v>
      </c>
      <c r="AI436" s="48">
        <f t="shared" ca="1" si="882"/>
        <v>0</v>
      </c>
      <c r="AJ436" s="48">
        <f t="shared" ca="1" si="882"/>
        <v>0</v>
      </c>
      <c r="AK436" s="48">
        <f t="shared" ref="AK436:BD436" ca="1" si="883">MAX(0,AJ436-(IF(SamplesOrEstimateFlag = "Data", INDEX(Samples,RANDBETWEEN(1, TotalCount), 0), RANDBETWEEN(ThroughputLowEstimate,ThroughputHighEstimate))))</f>
        <v>0</v>
      </c>
      <c r="AL436" s="48">
        <f t="shared" ca="1" si="883"/>
        <v>0</v>
      </c>
      <c r="AM436" s="48">
        <f t="shared" ca="1" si="883"/>
        <v>0</v>
      </c>
      <c r="AN436" s="48">
        <f t="shared" ca="1" si="883"/>
        <v>0</v>
      </c>
      <c r="AO436" s="48">
        <f t="shared" ca="1" si="883"/>
        <v>0</v>
      </c>
      <c r="AP436" s="48">
        <f t="shared" ca="1" si="883"/>
        <v>0</v>
      </c>
      <c r="AQ436" s="48">
        <f t="shared" ca="1" si="883"/>
        <v>0</v>
      </c>
      <c r="AR436" s="48">
        <f t="shared" ca="1" si="883"/>
        <v>0</v>
      </c>
      <c r="AS436" s="48">
        <f t="shared" ca="1" si="883"/>
        <v>0</v>
      </c>
      <c r="AT436" s="48">
        <f t="shared" ca="1" si="883"/>
        <v>0</v>
      </c>
      <c r="AU436" s="48">
        <f t="shared" ca="1" si="883"/>
        <v>0</v>
      </c>
      <c r="AV436" s="48">
        <f t="shared" ca="1" si="883"/>
        <v>0</v>
      </c>
      <c r="AW436" s="48">
        <f t="shared" ca="1" si="883"/>
        <v>0</v>
      </c>
      <c r="AX436" s="48">
        <f t="shared" ca="1" si="883"/>
        <v>0</v>
      </c>
      <c r="AY436" s="48">
        <f t="shared" ca="1" si="883"/>
        <v>0</v>
      </c>
      <c r="AZ436" s="48">
        <f t="shared" ca="1" si="883"/>
        <v>0</v>
      </c>
      <c r="BA436" s="48">
        <f t="shared" ca="1" si="883"/>
        <v>0</v>
      </c>
      <c r="BB436" s="48">
        <f t="shared" ca="1" si="883"/>
        <v>0</v>
      </c>
      <c r="BC436" s="48">
        <f t="shared" ca="1" si="883"/>
        <v>0</v>
      </c>
      <c r="BD436" s="48">
        <f t="shared" ca="1" si="883"/>
        <v>0</v>
      </c>
    </row>
    <row r="437" spans="1:56" x14ac:dyDescent="0.25">
      <c r="A437">
        <v>435</v>
      </c>
      <c r="B437" s="69">
        <f t="shared" ca="1" si="785"/>
        <v>8</v>
      </c>
      <c r="C437" s="70">
        <f t="shared" ca="1" si="782"/>
        <v>42861</v>
      </c>
      <c r="D4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7" s="48">
        <f t="shared" ref="E437:AJ437" ca="1" si="884">MAX(0,D437-(IF(SamplesOrEstimateFlag = "Data", INDEX(Samples,RANDBETWEEN(1, TotalCount), 0), RANDBETWEEN(ThroughputLowEstimate,ThroughputHighEstimate))))</f>
        <v>8</v>
      </c>
      <c r="F437" s="48">
        <f t="shared" ca="1" si="884"/>
        <v>6</v>
      </c>
      <c r="G437" s="48">
        <f t="shared" ca="1" si="884"/>
        <v>4</v>
      </c>
      <c r="H437" s="48">
        <f t="shared" ca="1" si="884"/>
        <v>4</v>
      </c>
      <c r="I437" s="48">
        <f t="shared" ca="1" si="884"/>
        <v>4</v>
      </c>
      <c r="J437" s="48">
        <f t="shared" ca="1" si="884"/>
        <v>4</v>
      </c>
      <c r="K437" s="48">
        <f t="shared" ca="1" si="884"/>
        <v>2</v>
      </c>
      <c r="L437" s="48">
        <f t="shared" ca="1" si="884"/>
        <v>0</v>
      </c>
      <c r="M437" s="48">
        <f t="shared" ca="1" si="884"/>
        <v>0</v>
      </c>
      <c r="N437" s="48">
        <f t="shared" ca="1" si="884"/>
        <v>0</v>
      </c>
      <c r="O437" s="48">
        <f t="shared" ca="1" si="884"/>
        <v>0</v>
      </c>
      <c r="P437" s="48">
        <f t="shared" ca="1" si="884"/>
        <v>0</v>
      </c>
      <c r="Q437" s="48">
        <f t="shared" ca="1" si="884"/>
        <v>0</v>
      </c>
      <c r="R437" s="48">
        <f t="shared" ca="1" si="884"/>
        <v>0</v>
      </c>
      <c r="S437" s="48">
        <f t="shared" ca="1" si="884"/>
        <v>0</v>
      </c>
      <c r="T437" s="48">
        <f t="shared" ca="1" si="884"/>
        <v>0</v>
      </c>
      <c r="U437" s="48">
        <f t="shared" ca="1" si="884"/>
        <v>0</v>
      </c>
      <c r="V437" s="48">
        <f t="shared" ca="1" si="884"/>
        <v>0</v>
      </c>
      <c r="W437" s="48">
        <f t="shared" ca="1" si="884"/>
        <v>0</v>
      </c>
      <c r="X437" s="48">
        <f t="shared" ca="1" si="884"/>
        <v>0</v>
      </c>
      <c r="Y437" s="48">
        <f t="shared" ca="1" si="884"/>
        <v>0</v>
      </c>
      <c r="Z437" s="48">
        <f t="shared" ca="1" si="884"/>
        <v>0</v>
      </c>
      <c r="AA437" s="48">
        <f t="shared" ca="1" si="884"/>
        <v>0</v>
      </c>
      <c r="AB437" s="48">
        <f t="shared" ca="1" si="884"/>
        <v>0</v>
      </c>
      <c r="AC437" s="48">
        <f t="shared" ca="1" si="884"/>
        <v>0</v>
      </c>
      <c r="AD437" s="48">
        <f t="shared" ca="1" si="884"/>
        <v>0</v>
      </c>
      <c r="AE437" s="48">
        <f t="shared" ca="1" si="884"/>
        <v>0</v>
      </c>
      <c r="AF437" s="48">
        <f t="shared" ca="1" si="884"/>
        <v>0</v>
      </c>
      <c r="AG437" s="48">
        <f t="shared" ca="1" si="884"/>
        <v>0</v>
      </c>
      <c r="AH437" s="48">
        <f t="shared" ca="1" si="884"/>
        <v>0</v>
      </c>
      <c r="AI437" s="48">
        <f t="shared" ca="1" si="884"/>
        <v>0</v>
      </c>
      <c r="AJ437" s="48">
        <f t="shared" ca="1" si="884"/>
        <v>0</v>
      </c>
      <c r="AK437" s="48">
        <f t="shared" ref="AK437:BD437" ca="1" si="885">MAX(0,AJ437-(IF(SamplesOrEstimateFlag = "Data", INDEX(Samples,RANDBETWEEN(1, TotalCount), 0), RANDBETWEEN(ThroughputLowEstimate,ThroughputHighEstimate))))</f>
        <v>0</v>
      </c>
      <c r="AL437" s="48">
        <f t="shared" ca="1" si="885"/>
        <v>0</v>
      </c>
      <c r="AM437" s="48">
        <f t="shared" ca="1" si="885"/>
        <v>0</v>
      </c>
      <c r="AN437" s="48">
        <f t="shared" ca="1" si="885"/>
        <v>0</v>
      </c>
      <c r="AO437" s="48">
        <f t="shared" ca="1" si="885"/>
        <v>0</v>
      </c>
      <c r="AP437" s="48">
        <f t="shared" ca="1" si="885"/>
        <v>0</v>
      </c>
      <c r="AQ437" s="48">
        <f t="shared" ca="1" si="885"/>
        <v>0</v>
      </c>
      <c r="AR437" s="48">
        <f t="shared" ca="1" si="885"/>
        <v>0</v>
      </c>
      <c r="AS437" s="48">
        <f t="shared" ca="1" si="885"/>
        <v>0</v>
      </c>
      <c r="AT437" s="48">
        <f t="shared" ca="1" si="885"/>
        <v>0</v>
      </c>
      <c r="AU437" s="48">
        <f t="shared" ca="1" si="885"/>
        <v>0</v>
      </c>
      <c r="AV437" s="48">
        <f t="shared" ca="1" si="885"/>
        <v>0</v>
      </c>
      <c r="AW437" s="48">
        <f t="shared" ca="1" si="885"/>
        <v>0</v>
      </c>
      <c r="AX437" s="48">
        <f t="shared" ca="1" si="885"/>
        <v>0</v>
      </c>
      <c r="AY437" s="48">
        <f t="shared" ca="1" si="885"/>
        <v>0</v>
      </c>
      <c r="AZ437" s="48">
        <f t="shared" ca="1" si="885"/>
        <v>0</v>
      </c>
      <c r="BA437" s="48">
        <f t="shared" ca="1" si="885"/>
        <v>0</v>
      </c>
      <c r="BB437" s="48">
        <f t="shared" ca="1" si="885"/>
        <v>0</v>
      </c>
      <c r="BC437" s="48">
        <f t="shared" ca="1" si="885"/>
        <v>0</v>
      </c>
      <c r="BD437" s="48">
        <f t="shared" ca="1" si="885"/>
        <v>0</v>
      </c>
    </row>
    <row r="438" spans="1:56" x14ac:dyDescent="0.25">
      <c r="A438">
        <v>436</v>
      </c>
      <c r="B438" s="69">
        <f t="shared" ca="1" si="785"/>
        <v>10</v>
      </c>
      <c r="C438" s="70">
        <f t="shared" ca="1" si="782"/>
        <v>42875</v>
      </c>
      <c r="D4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8" s="48">
        <f t="shared" ref="E438:AJ438" ca="1" si="886">MAX(0,D438-(IF(SamplesOrEstimateFlag = "Data", INDEX(Samples,RANDBETWEEN(1, TotalCount), 0), RANDBETWEEN(ThroughputLowEstimate,ThroughputHighEstimate))))</f>
        <v>13</v>
      </c>
      <c r="F438" s="48">
        <f t="shared" ca="1" si="886"/>
        <v>10</v>
      </c>
      <c r="G438" s="48">
        <f t="shared" ca="1" si="886"/>
        <v>10</v>
      </c>
      <c r="H438" s="48">
        <f t="shared" ca="1" si="886"/>
        <v>10</v>
      </c>
      <c r="I438" s="48">
        <f t="shared" ca="1" si="886"/>
        <v>8</v>
      </c>
      <c r="J438" s="48">
        <f t="shared" ca="1" si="886"/>
        <v>6</v>
      </c>
      <c r="K438" s="48">
        <f t="shared" ca="1" si="886"/>
        <v>6</v>
      </c>
      <c r="L438" s="48">
        <f t="shared" ca="1" si="886"/>
        <v>4</v>
      </c>
      <c r="M438" s="48">
        <f t="shared" ca="1" si="886"/>
        <v>1</v>
      </c>
      <c r="N438" s="48">
        <f t="shared" ca="1" si="886"/>
        <v>0</v>
      </c>
      <c r="O438" s="48">
        <f t="shared" ca="1" si="886"/>
        <v>0</v>
      </c>
      <c r="P438" s="48">
        <f t="shared" ca="1" si="886"/>
        <v>0</v>
      </c>
      <c r="Q438" s="48">
        <f t="shared" ca="1" si="886"/>
        <v>0</v>
      </c>
      <c r="R438" s="48">
        <f t="shared" ca="1" si="886"/>
        <v>0</v>
      </c>
      <c r="S438" s="48">
        <f t="shared" ca="1" si="886"/>
        <v>0</v>
      </c>
      <c r="T438" s="48">
        <f t="shared" ca="1" si="886"/>
        <v>0</v>
      </c>
      <c r="U438" s="48">
        <f t="shared" ca="1" si="886"/>
        <v>0</v>
      </c>
      <c r="V438" s="48">
        <f t="shared" ca="1" si="886"/>
        <v>0</v>
      </c>
      <c r="W438" s="48">
        <f t="shared" ca="1" si="886"/>
        <v>0</v>
      </c>
      <c r="X438" s="48">
        <f t="shared" ca="1" si="886"/>
        <v>0</v>
      </c>
      <c r="Y438" s="48">
        <f t="shared" ca="1" si="886"/>
        <v>0</v>
      </c>
      <c r="Z438" s="48">
        <f t="shared" ca="1" si="886"/>
        <v>0</v>
      </c>
      <c r="AA438" s="48">
        <f t="shared" ca="1" si="886"/>
        <v>0</v>
      </c>
      <c r="AB438" s="48">
        <f t="shared" ca="1" si="886"/>
        <v>0</v>
      </c>
      <c r="AC438" s="48">
        <f t="shared" ca="1" si="886"/>
        <v>0</v>
      </c>
      <c r="AD438" s="48">
        <f t="shared" ca="1" si="886"/>
        <v>0</v>
      </c>
      <c r="AE438" s="48">
        <f t="shared" ca="1" si="886"/>
        <v>0</v>
      </c>
      <c r="AF438" s="48">
        <f t="shared" ca="1" si="886"/>
        <v>0</v>
      </c>
      <c r="AG438" s="48">
        <f t="shared" ca="1" si="886"/>
        <v>0</v>
      </c>
      <c r="AH438" s="48">
        <f t="shared" ca="1" si="886"/>
        <v>0</v>
      </c>
      <c r="AI438" s="48">
        <f t="shared" ca="1" si="886"/>
        <v>0</v>
      </c>
      <c r="AJ438" s="48">
        <f t="shared" ca="1" si="886"/>
        <v>0</v>
      </c>
      <c r="AK438" s="48">
        <f t="shared" ref="AK438:BD438" ca="1" si="887">MAX(0,AJ438-(IF(SamplesOrEstimateFlag = "Data", INDEX(Samples,RANDBETWEEN(1, TotalCount), 0), RANDBETWEEN(ThroughputLowEstimate,ThroughputHighEstimate))))</f>
        <v>0</v>
      </c>
      <c r="AL438" s="48">
        <f t="shared" ca="1" si="887"/>
        <v>0</v>
      </c>
      <c r="AM438" s="48">
        <f t="shared" ca="1" si="887"/>
        <v>0</v>
      </c>
      <c r="AN438" s="48">
        <f t="shared" ca="1" si="887"/>
        <v>0</v>
      </c>
      <c r="AO438" s="48">
        <f t="shared" ca="1" si="887"/>
        <v>0</v>
      </c>
      <c r="AP438" s="48">
        <f t="shared" ca="1" si="887"/>
        <v>0</v>
      </c>
      <c r="AQ438" s="48">
        <f t="shared" ca="1" si="887"/>
        <v>0</v>
      </c>
      <c r="AR438" s="48">
        <f t="shared" ca="1" si="887"/>
        <v>0</v>
      </c>
      <c r="AS438" s="48">
        <f t="shared" ca="1" si="887"/>
        <v>0</v>
      </c>
      <c r="AT438" s="48">
        <f t="shared" ca="1" si="887"/>
        <v>0</v>
      </c>
      <c r="AU438" s="48">
        <f t="shared" ca="1" si="887"/>
        <v>0</v>
      </c>
      <c r="AV438" s="48">
        <f t="shared" ca="1" si="887"/>
        <v>0</v>
      </c>
      <c r="AW438" s="48">
        <f t="shared" ca="1" si="887"/>
        <v>0</v>
      </c>
      <c r="AX438" s="48">
        <f t="shared" ca="1" si="887"/>
        <v>0</v>
      </c>
      <c r="AY438" s="48">
        <f t="shared" ca="1" si="887"/>
        <v>0</v>
      </c>
      <c r="AZ438" s="48">
        <f t="shared" ca="1" si="887"/>
        <v>0</v>
      </c>
      <c r="BA438" s="48">
        <f t="shared" ca="1" si="887"/>
        <v>0</v>
      </c>
      <c r="BB438" s="48">
        <f t="shared" ca="1" si="887"/>
        <v>0</v>
      </c>
      <c r="BC438" s="48">
        <f t="shared" ca="1" si="887"/>
        <v>0</v>
      </c>
      <c r="BD438" s="48">
        <f t="shared" ca="1" si="887"/>
        <v>0</v>
      </c>
    </row>
    <row r="439" spans="1:56" x14ac:dyDescent="0.25">
      <c r="A439">
        <v>437</v>
      </c>
      <c r="B439" s="69">
        <f t="shared" ca="1" si="785"/>
        <v>4</v>
      </c>
      <c r="C439" s="70">
        <f t="shared" ca="1" si="782"/>
        <v>42833</v>
      </c>
      <c r="D4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39" s="48">
        <f t="shared" ref="E439:AJ439" ca="1" si="888">MAX(0,D439-(IF(SamplesOrEstimateFlag = "Data", INDEX(Samples,RANDBETWEEN(1, TotalCount), 0), RANDBETWEEN(ThroughputLowEstimate,ThroughputHighEstimate))))</f>
        <v>8</v>
      </c>
      <c r="F439" s="48">
        <f t="shared" ca="1" si="888"/>
        <v>5</v>
      </c>
      <c r="G439" s="48">
        <f t="shared" ca="1" si="888"/>
        <v>2</v>
      </c>
      <c r="H439" s="48">
        <f t="shared" ca="1" si="888"/>
        <v>0</v>
      </c>
      <c r="I439" s="48">
        <f t="shared" ca="1" si="888"/>
        <v>0</v>
      </c>
      <c r="J439" s="48">
        <f t="shared" ca="1" si="888"/>
        <v>0</v>
      </c>
      <c r="K439" s="48">
        <f t="shared" ca="1" si="888"/>
        <v>0</v>
      </c>
      <c r="L439" s="48">
        <f t="shared" ca="1" si="888"/>
        <v>0</v>
      </c>
      <c r="M439" s="48">
        <f t="shared" ca="1" si="888"/>
        <v>0</v>
      </c>
      <c r="N439" s="48">
        <f t="shared" ca="1" si="888"/>
        <v>0</v>
      </c>
      <c r="O439" s="48">
        <f t="shared" ca="1" si="888"/>
        <v>0</v>
      </c>
      <c r="P439" s="48">
        <f t="shared" ca="1" si="888"/>
        <v>0</v>
      </c>
      <c r="Q439" s="48">
        <f t="shared" ca="1" si="888"/>
        <v>0</v>
      </c>
      <c r="R439" s="48">
        <f t="shared" ca="1" si="888"/>
        <v>0</v>
      </c>
      <c r="S439" s="48">
        <f t="shared" ca="1" si="888"/>
        <v>0</v>
      </c>
      <c r="T439" s="48">
        <f t="shared" ca="1" si="888"/>
        <v>0</v>
      </c>
      <c r="U439" s="48">
        <f t="shared" ca="1" si="888"/>
        <v>0</v>
      </c>
      <c r="V439" s="48">
        <f t="shared" ca="1" si="888"/>
        <v>0</v>
      </c>
      <c r="W439" s="48">
        <f t="shared" ca="1" si="888"/>
        <v>0</v>
      </c>
      <c r="X439" s="48">
        <f t="shared" ca="1" si="888"/>
        <v>0</v>
      </c>
      <c r="Y439" s="48">
        <f t="shared" ca="1" si="888"/>
        <v>0</v>
      </c>
      <c r="Z439" s="48">
        <f t="shared" ca="1" si="888"/>
        <v>0</v>
      </c>
      <c r="AA439" s="48">
        <f t="shared" ca="1" si="888"/>
        <v>0</v>
      </c>
      <c r="AB439" s="48">
        <f t="shared" ca="1" si="888"/>
        <v>0</v>
      </c>
      <c r="AC439" s="48">
        <f t="shared" ca="1" si="888"/>
        <v>0</v>
      </c>
      <c r="AD439" s="48">
        <f t="shared" ca="1" si="888"/>
        <v>0</v>
      </c>
      <c r="AE439" s="48">
        <f t="shared" ca="1" si="888"/>
        <v>0</v>
      </c>
      <c r="AF439" s="48">
        <f t="shared" ca="1" si="888"/>
        <v>0</v>
      </c>
      <c r="AG439" s="48">
        <f t="shared" ca="1" si="888"/>
        <v>0</v>
      </c>
      <c r="AH439" s="48">
        <f t="shared" ca="1" si="888"/>
        <v>0</v>
      </c>
      <c r="AI439" s="48">
        <f t="shared" ca="1" si="888"/>
        <v>0</v>
      </c>
      <c r="AJ439" s="48">
        <f t="shared" ca="1" si="888"/>
        <v>0</v>
      </c>
      <c r="AK439" s="48">
        <f t="shared" ref="AK439:BD439" ca="1" si="889">MAX(0,AJ439-(IF(SamplesOrEstimateFlag = "Data", INDEX(Samples,RANDBETWEEN(1, TotalCount), 0), RANDBETWEEN(ThroughputLowEstimate,ThroughputHighEstimate))))</f>
        <v>0</v>
      </c>
      <c r="AL439" s="48">
        <f t="shared" ca="1" si="889"/>
        <v>0</v>
      </c>
      <c r="AM439" s="48">
        <f t="shared" ca="1" si="889"/>
        <v>0</v>
      </c>
      <c r="AN439" s="48">
        <f t="shared" ca="1" si="889"/>
        <v>0</v>
      </c>
      <c r="AO439" s="48">
        <f t="shared" ca="1" si="889"/>
        <v>0</v>
      </c>
      <c r="AP439" s="48">
        <f t="shared" ca="1" si="889"/>
        <v>0</v>
      </c>
      <c r="AQ439" s="48">
        <f t="shared" ca="1" si="889"/>
        <v>0</v>
      </c>
      <c r="AR439" s="48">
        <f t="shared" ca="1" si="889"/>
        <v>0</v>
      </c>
      <c r="AS439" s="48">
        <f t="shared" ca="1" si="889"/>
        <v>0</v>
      </c>
      <c r="AT439" s="48">
        <f t="shared" ca="1" si="889"/>
        <v>0</v>
      </c>
      <c r="AU439" s="48">
        <f t="shared" ca="1" si="889"/>
        <v>0</v>
      </c>
      <c r="AV439" s="48">
        <f t="shared" ca="1" si="889"/>
        <v>0</v>
      </c>
      <c r="AW439" s="48">
        <f t="shared" ca="1" si="889"/>
        <v>0</v>
      </c>
      <c r="AX439" s="48">
        <f t="shared" ca="1" si="889"/>
        <v>0</v>
      </c>
      <c r="AY439" s="48">
        <f t="shared" ca="1" si="889"/>
        <v>0</v>
      </c>
      <c r="AZ439" s="48">
        <f t="shared" ca="1" si="889"/>
        <v>0</v>
      </c>
      <c r="BA439" s="48">
        <f t="shared" ca="1" si="889"/>
        <v>0</v>
      </c>
      <c r="BB439" s="48">
        <f t="shared" ca="1" si="889"/>
        <v>0</v>
      </c>
      <c r="BC439" s="48">
        <f t="shared" ca="1" si="889"/>
        <v>0</v>
      </c>
      <c r="BD439" s="48">
        <f t="shared" ca="1" si="889"/>
        <v>0</v>
      </c>
    </row>
    <row r="440" spans="1:56" x14ac:dyDescent="0.25">
      <c r="A440">
        <v>438</v>
      </c>
      <c r="B440" s="69">
        <f t="shared" ca="1" si="785"/>
        <v>11</v>
      </c>
      <c r="C440" s="70">
        <f t="shared" ca="1" si="782"/>
        <v>42882</v>
      </c>
      <c r="D4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0" s="48">
        <f t="shared" ref="E440:AJ440" ca="1" si="890">MAX(0,D440-(IF(SamplesOrEstimateFlag = "Data", INDEX(Samples,RANDBETWEEN(1, TotalCount), 0), RANDBETWEEN(ThroughputLowEstimate,ThroughputHighEstimate))))</f>
        <v>15</v>
      </c>
      <c r="F440" s="48">
        <f t="shared" ca="1" si="890"/>
        <v>15</v>
      </c>
      <c r="G440" s="48">
        <f t="shared" ca="1" si="890"/>
        <v>12</v>
      </c>
      <c r="H440" s="48">
        <f t="shared" ca="1" si="890"/>
        <v>12</v>
      </c>
      <c r="I440" s="48">
        <f t="shared" ca="1" si="890"/>
        <v>12</v>
      </c>
      <c r="J440" s="48">
        <f t="shared" ca="1" si="890"/>
        <v>10</v>
      </c>
      <c r="K440" s="48">
        <f t="shared" ca="1" si="890"/>
        <v>8</v>
      </c>
      <c r="L440" s="48">
        <f t="shared" ca="1" si="890"/>
        <v>5</v>
      </c>
      <c r="M440" s="48">
        <f t="shared" ca="1" si="890"/>
        <v>5</v>
      </c>
      <c r="N440" s="48">
        <f t="shared" ca="1" si="890"/>
        <v>2</v>
      </c>
      <c r="O440" s="48">
        <f t="shared" ca="1" si="890"/>
        <v>0</v>
      </c>
      <c r="P440" s="48">
        <f t="shared" ca="1" si="890"/>
        <v>0</v>
      </c>
      <c r="Q440" s="48">
        <f t="shared" ca="1" si="890"/>
        <v>0</v>
      </c>
      <c r="R440" s="48">
        <f t="shared" ca="1" si="890"/>
        <v>0</v>
      </c>
      <c r="S440" s="48">
        <f t="shared" ca="1" si="890"/>
        <v>0</v>
      </c>
      <c r="T440" s="48">
        <f t="shared" ca="1" si="890"/>
        <v>0</v>
      </c>
      <c r="U440" s="48">
        <f t="shared" ca="1" si="890"/>
        <v>0</v>
      </c>
      <c r="V440" s="48">
        <f t="shared" ca="1" si="890"/>
        <v>0</v>
      </c>
      <c r="W440" s="48">
        <f t="shared" ca="1" si="890"/>
        <v>0</v>
      </c>
      <c r="X440" s="48">
        <f t="shared" ca="1" si="890"/>
        <v>0</v>
      </c>
      <c r="Y440" s="48">
        <f t="shared" ca="1" si="890"/>
        <v>0</v>
      </c>
      <c r="Z440" s="48">
        <f t="shared" ca="1" si="890"/>
        <v>0</v>
      </c>
      <c r="AA440" s="48">
        <f t="shared" ca="1" si="890"/>
        <v>0</v>
      </c>
      <c r="AB440" s="48">
        <f t="shared" ca="1" si="890"/>
        <v>0</v>
      </c>
      <c r="AC440" s="48">
        <f t="shared" ca="1" si="890"/>
        <v>0</v>
      </c>
      <c r="AD440" s="48">
        <f t="shared" ca="1" si="890"/>
        <v>0</v>
      </c>
      <c r="AE440" s="48">
        <f t="shared" ca="1" si="890"/>
        <v>0</v>
      </c>
      <c r="AF440" s="48">
        <f t="shared" ca="1" si="890"/>
        <v>0</v>
      </c>
      <c r="AG440" s="48">
        <f t="shared" ca="1" si="890"/>
        <v>0</v>
      </c>
      <c r="AH440" s="48">
        <f t="shared" ca="1" si="890"/>
        <v>0</v>
      </c>
      <c r="AI440" s="48">
        <f t="shared" ca="1" si="890"/>
        <v>0</v>
      </c>
      <c r="AJ440" s="48">
        <f t="shared" ca="1" si="890"/>
        <v>0</v>
      </c>
      <c r="AK440" s="48">
        <f t="shared" ref="AK440:BD440" ca="1" si="891">MAX(0,AJ440-(IF(SamplesOrEstimateFlag = "Data", INDEX(Samples,RANDBETWEEN(1, TotalCount), 0), RANDBETWEEN(ThroughputLowEstimate,ThroughputHighEstimate))))</f>
        <v>0</v>
      </c>
      <c r="AL440" s="48">
        <f t="shared" ca="1" si="891"/>
        <v>0</v>
      </c>
      <c r="AM440" s="48">
        <f t="shared" ca="1" si="891"/>
        <v>0</v>
      </c>
      <c r="AN440" s="48">
        <f t="shared" ca="1" si="891"/>
        <v>0</v>
      </c>
      <c r="AO440" s="48">
        <f t="shared" ca="1" si="891"/>
        <v>0</v>
      </c>
      <c r="AP440" s="48">
        <f t="shared" ca="1" si="891"/>
        <v>0</v>
      </c>
      <c r="AQ440" s="48">
        <f t="shared" ca="1" si="891"/>
        <v>0</v>
      </c>
      <c r="AR440" s="48">
        <f t="shared" ca="1" si="891"/>
        <v>0</v>
      </c>
      <c r="AS440" s="48">
        <f t="shared" ca="1" si="891"/>
        <v>0</v>
      </c>
      <c r="AT440" s="48">
        <f t="shared" ca="1" si="891"/>
        <v>0</v>
      </c>
      <c r="AU440" s="48">
        <f t="shared" ca="1" si="891"/>
        <v>0</v>
      </c>
      <c r="AV440" s="48">
        <f t="shared" ca="1" si="891"/>
        <v>0</v>
      </c>
      <c r="AW440" s="48">
        <f t="shared" ca="1" si="891"/>
        <v>0</v>
      </c>
      <c r="AX440" s="48">
        <f t="shared" ca="1" si="891"/>
        <v>0</v>
      </c>
      <c r="AY440" s="48">
        <f t="shared" ca="1" si="891"/>
        <v>0</v>
      </c>
      <c r="AZ440" s="48">
        <f t="shared" ca="1" si="891"/>
        <v>0</v>
      </c>
      <c r="BA440" s="48">
        <f t="shared" ca="1" si="891"/>
        <v>0</v>
      </c>
      <c r="BB440" s="48">
        <f t="shared" ca="1" si="891"/>
        <v>0</v>
      </c>
      <c r="BC440" s="48">
        <f t="shared" ca="1" si="891"/>
        <v>0</v>
      </c>
      <c r="BD440" s="48">
        <f t="shared" ca="1" si="891"/>
        <v>0</v>
      </c>
    </row>
    <row r="441" spans="1:56" x14ac:dyDescent="0.25">
      <c r="A441">
        <v>439</v>
      </c>
      <c r="B441" s="69">
        <f t="shared" ca="1" si="785"/>
        <v>8</v>
      </c>
      <c r="C441" s="70">
        <f t="shared" ca="1" si="782"/>
        <v>42861</v>
      </c>
      <c r="D4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1" s="48">
        <f t="shared" ref="E441:AJ441" ca="1" si="892">MAX(0,D441-(IF(SamplesOrEstimateFlag = "Data", INDEX(Samples,RANDBETWEEN(1, TotalCount), 0), RANDBETWEEN(ThroughputLowEstimate,ThroughputHighEstimate))))</f>
        <v>15</v>
      </c>
      <c r="F441" s="48">
        <f t="shared" ca="1" si="892"/>
        <v>12</v>
      </c>
      <c r="G441" s="48">
        <f t="shared" ca="1" si="892"/>
        <v>10</v>
      </c>
      <c r="H441" s="48">
        <f t="shared" ca="1" si="892"/>
        <v>7</v>
      </c>
      <c r="I441" s="48">
        <f t="shared" ca="1" si="892"/>
        <v>5</v>
      </c>
      <c r="J441" s="48">
        <f t="shared" ca="1" si="892"/>
        <v>2</v>
      </c>
      <c r="K441" s="48">
        <f t="shared" ca="1" si="892"/>
        <v>2</v>
      </c>
      <c r="L441" s="48">
        <f t="shared" ca="1" si="892"/>
        <v>0</v>
      </c>
      <c r="M441" s="48">
        <f t="shared" ca="1" si="892"/>
        <v>0</v>
      </c>
      <c r="N441" s="48">
        <f t="shared" ca="1" si="892"/>
        <v>0</v>
      </c>
      <c r="O441" s="48">
        <f t="shared" ca="1" si="892"/>
        <v>0</v>
      </c>
      <c r="P441" s="48">
        <f t="shared" ca="1" si="892"/>
        <v>0</v>
      </c>
      <c r="Q441" s="48">
        <f t="shared" ca="1" si="892"/>
        <v>0</v>
      </c>
      <c r="R441" s="48">
        <f t="shared" ca="1" si="892"/>
        <v>0</v>
      </c>
      <c r="S441" s="48">
        <f t="shared" ca="1" si="892"/>
        <v>0</v>
      </c>
      <c r="T441" s="48">
        <f t="shared" ca="1" si="892"/>
        <v>0</v>
      </c>
      <c r="U441" s="48">
        <f t="shared" ca="1" si="892"/>
        <v>0</v>
      </c>
      <c r="V441" s="48">
        <f t="shared" ca="1" si="892"/>
        <v>0</v>
      </c>
      <c r="W441" s="48">
        <f t="shared" ca="1" si="892"/>
        <v>0</v>
      </c>
      <c r="X441" s="48">
        <f t="shared" ca="1" si="892"/>
        <v>0</v>
      </c>
      <c r="Y441" s="48">
        <f t="shared" ca="1" si="892"/>
        <v>0</v>
      </c>
      <c r="Z441" s="48">
        <f t="shared" ca="1" si="892"/>
        <v>0</v>
      </c>
      <c r="AA441" s="48">
        <f t="shared" ca="1" si="892"/>
        <v>0</v>
      </c>
      <c r="AB441" s="48">
        <f t="shared" ca="1" si="892"/>
        <v>0</v>
      </c>
      <c r="AC441" s="48">
        <f t="shared" ca="1" si="892"/>
        <v>0</v>
      </c>
      <c r="AD441" s="48">
        <f t="shared" ca="1" si="892"/>
        <v>0</v>
      </c>
      <c r="AE441" s="48">
        <f t="shared" ca="1" si="892"/>
        <v>0</v>
      </c>
      <c r="AF441" s="48">
        <f t="shared" ca="1" si="892"/>
        <v>0</v>
      </c>
      <c r="AG441" s="48">
        <f t="shared" ca="1" si="892"/>
        <v>0</v>
      </c>
      <c r="AH441" s="48">
        <f t="shared" ca="1" si="892"/>
        <v>0</v>
      </c>
      <c r="AI441" s="48">
        <f t="shared" ca="1" si="892"/>
        <v>0</v>
      </c>
      <c r="AJ441" s="48">
        <f t="shared" ca="1" si="892"/>
        <v>0</v>
      </c>
      <c r="AK441" s="48">
        <f t="shared" ref="AK441:BD441" ca="1" si="893">MAX(0,AJ441-(IF(SamplesOrEstimateFlag = "Data", INDEX(Samples,RANDBETWEEN(1, TotalCount), 0), RANDBETWEEN(ThroughputLowEstimate,ThroughputHighEstimate))))</f>
        <v>0</v>
      </c>
      <c r="AL441" s="48">
        <f t="shared" ca="1" si="893"/>
        <v>0</v>
      </c>
      <c r="AM441" s="48">
        <f t="shared" ca="1" si="893"/>
        <v>0</v>
      </c>
      <c r="AN441" s="48">
        <f t="shared" ca="1" si="893"/>
        <v>0</v>
      </c>
      <c r="AO441" s="48">
        <f t="shared" ca="1" si="893"/>
        <v>0</v>
      </c>
      <c r="AP441" s="48">
        <f t="shared" ca="1" si="893"/>
        <v>0</v>
      </c>
      <c r="AQ441" s="48">
        <f t="shared" ca="1" si="893"/>
        <v>0</v>
      </c>
      <c r="AR441" s="48">
        <f t="shared" ca="1" si="893"/>
        <v>0</v>
      </c>
      <c r="AS441" s="48">
        <f t="shared" ca="1" si="893"/>
        <v>0</v>
      </c>
      <c r="AT441" s="48">
        <f t="shared" ca="1" si="893"/>
        <v>0</v>
      </c>
      <c r="AU441" s="48">
        <f t="shared" ca="1" si="893"/>
        <v>0</v>
      </c>
      <c r="AV441" s="48">
        <f t="shared" ca="1" si="893"/>
        <v>0</v>
      </c>
      <c r="AW441" s="48">
        <f t="shared" ca="1" si="893"/>
        <v>0</v>
      </c>
      <c r="AX441" s="48">
        <f t="shared" ca="1" si="893"/>
        <v>0</v>
      </c>
      <c r="AY441" s="48">
        <f t="shared" ca="1" si="893"/>
        <v>0</v>
      </c>
      <c r="AZ441" s="48">
        <f t="shared" ca="1" si="893"/>
        <v>0</v>
      </c>
      <c r="BA441" s="48">
        <f t="shared" ca="1" si="893"/>
        <v>0</v>
      </c>
      <c r="BB441" s="48">
        <f t="shared" ca="1" si="893"/>
        <v>0</v>
      </c>
      <c r="BC441" s="48">
        <f t="shared" ca="1" si="893"/>
        <v>0</v>
      </c>
      <c r="BD441" s="48">
        <f t="shared" ca="1" si="893"/>
        <v>0</v>
      </c>
    </row>
    <row r="442" spans="1:56" x14ac:dyDescent="0.25">
      <c r="A442">
        <v>440</v>
      </c>
      <c r="B442" s="69">
        <f t="shared" ca="1" si="785"/>
        <v>5</v>
      </c>
      <c r="C442" s="70">
        <f t="shared" ca="1" si="782"/>
        <v>42840</v>
      </c>
      <c r="D4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2" s="48">
        <f t="shared" ref="E442:AJ442" ca="1" si="894">MAX(0,D442-(IF(SamplesOrEstimateFlag = "Data", INDEX(Samples,RANDBETWEEN(1, TotalCount), 0), RANDBETWEEN(ThroughputLowEstimate,ThroughputHighEstimate))))</f>
        <v>9</v>
      </c>
      <c r="F442" s="48">
        <f t="shared" ca="1" si="894"/>
        <v>6</v>
      </c>
      <c r="G442" s="48">
        <f t="shared" ca="1" si="894"/>
        <v>3</v>
      </c>
      <c r="H442" s="48">
        <f t="shared" ca="1" si="894"/>
        <v>1</v>
      </c>
      <c r="I442" s="48">
        <f t="shared" ca="1" si="894"/>
        <v>0</v>
      </c>
      <c r="J442" s="48">
        <f t="shared" ca="1" si="894"/>
        <v>0</v>
      </c>
      <c r="K442" s="48">
        <f t="shared" ca="1" si="894"/>
        <v>0</v>
      </c>
      <c r="L442" s="48">
        <f t="shared" ca="1" si="894"/>
        <v>0</v>
      </c>
      <c r="M442" s="48">
        <f t="shared" ca="1" si="894"/>
        <v>0</v>
      </c>
      <c r="N442" s="48">
        <f t="shared" ca="1" si="894"/>
        <v>0</v>
      </c>
      <c r="O442" s="48">
        <f t="shared" ca="1" si="894"/>
        <v>0</v>
      </c>
      <c r="P442" s="48">
        <f t="shared" ca="1" si="894"/>
        <v>0</v>
      </c>
      <c r="Q442" s="48">
        <f t="shared" ca="1" si="894"/>
        <v>0</v>
      </c>
      <c r="R442" s="48">
        <f t="shared" ca="1" si="894"/>
        <v>0</v>
      </c>
      <c r="S442" s="48">
        <f t="shared" ca="1" si="894"/>
        <v>0</v>
      </c>
      <c r="T442" s="48">
        <f t="shared" ca="1" si="894"/>
        <v>0</v>
      </c>
      <c r="U442" s="48">
        <f t="shared" ca="1" si="894"/>
        <v>0</v>
      </c>
      <c r="V442" s="48">
        <f t="shared" ca="1" si="894"/>
        <v>0</v>
      </c>
      <c r="W442" s="48">
        <f t="shared" ca="1" si="894"/>
        <v>0</v>
      </c>
      <c r="X442" s="48">
        <f t="shared" ca="1" si="894"/>
        <v>0</v>
      </c>
      <c r="Y442" s="48">
        <f t="shared" ca="1" si="894"/>
        <v>0</v>
      </c>
      <c r="Z442" s="48">
        <f t="shared" ca="1" si="894"/>
        <v>0</v>
      </c>
      <c r="AA442" s="48">
        <f t="shared" ca="1" si="894"/>
        <v>0</v>
      </c>
      <c r="AB442" s="48">
        <f t="shared" ca="1" si="894"/>
        <v>0</v>
      </c>
      <c r="AC442" s="48">
        <f t="shared" ca="1" si="894"/>
        <v>0</v>
      </c>
      <c r="AD442" s="48">
        <f t="shared" ca="1" si="894"/>
        <v>0</v>
      </c>
      <c r="AE442" s="48">
        <f t="shared" ca="1" si="894"/>
        <v>0</v>
      </c>
      <c r="AF442" s="48">
        <f t="shared" ca="1" si="894"/>
        <v>0</v>
      </c>
      <c r="AG442" s="48">
        <f t="shared" ca="1" si="894"/>
        <v>0</v>
      </c>
      <c r="AH442" s="48">
        <f t="shared" ca="1" si="894"/>
        <v>0</v>
      </c>
      <c r="AI442" s="48">
        <f t="shared" ca="1" si="894"/>
        <v>0</v>
      </c>
      <c r="AJ442" s="48">
        <f t="shared" ca="1" si="894"/>
        <v>0</v>
      </c>
      <c r="AK442" s="48">
        <f t="shared" ref="AK442:BD442" ca="1" si="895">MAX(0,AJ442-(IF(SamplesOrEstimateFlag = "Data", INDEX(Samples,RANDBETWEEN(1, TotalCount), 0), RANDBETWEEN(ThroughputLowEstimate,ThroughputHighEstimate))))</f>
        <v>0</v>
      </c>
      <c r="AL442" s="48">
        <f t="shared" ca="1" si="895"/>
        <v>0</v>
      </c>
      <c r="AM442" s="48">
        <f t="shared" ca="1" si="895"/>
        <v>0</v>
      </c>
      <c r="AN442" s="48">
        <f t="shared" ca="1" si="895"/>
        <v>0</v>
      </c>
      <c r="AO442" s="48">
        <f t="shared" ca="1" si="895"/>
        <v>0</v>
      </c>
      <c r="AP442" s="48">
        <f t="shared" ca="1" si="895"/>
        <v>0</v>
      </c>
      <c r="AQ442" s="48">
        <f t="shared" ca="1" si="895"/>
        <v>0</v>
      </c>
      <c r="AR442" s="48">
        <f t="shared" ca="1" si="895"/>
        <v>0</v>
      </c>
      <c r="AS442" s="48">
        <f t="shared" ca="1" si="895"/>
        <v>0</v>
      </c>
      <c r="AT442" s="48">
        <f t="shared" ca="1" si="895"/>
        <v>0</v>
      </c>
      <c r="AU442" s="48">
        <f t="shared" ca="1" si="895"/>
        <v>0</v>
      </c>
      <c r="AV442" s="48">
        <f t="shared" ca="1" si="895"/>
        <v>0</v>
      </c>
      <c r="AW442" s="48">
        <f t="shared" ca="1" si="895"/>
        <v>0</v>
      </c>
      <c r="AX442" s="48">
        <f t="shared" ca="1" si="895"/>
        <v>0</v>
      </c>
      <c r="AY442" s="48">
        <f t="shared" ca="1" si="895"/>
        <v>0</v>
      </c>
      <c r="AZ442" s="48">
        <f t="shared" ca="1" si="895"/>
        <v>0</v>
      </c>
      <c r="BA442" s="48">
        <f t="shared" ca="1" si="895"/>
        <v>0</v>
      </c>
      <c r="BB442" s="48">
        <f t="shared" ca="1" si="895"/>
        <v>0</v>
      </c>
      <c r="BC442" s="48">
        <f t="shared" ca="1" si="895"/>
        <v>0</v>
      </c>
      <c r="BD442" s="48">
        <f t="shared" ca="1" si="895"/>
        <v>0</v>
      </c>
    </row>
    <row r="443" spans="1:56" x14ac:dyDescent="0.25">
      <c r="A443">
        <v>441</v>
      </c>
      <c r="B443" s="69">
        <f t="shared" ca="1" si="785"/>
        <v>6</v>
      </c>
      <c r="C443" s="70">
        <f t="shared" ca="1" si="782"/>
        <v>42847</v>
      </c>
      <c r="D4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43" s="48">
        <f t="shared" ref="E443:AJ443" ca="1" si="896">MAX(0,D443-(IF(SamplesOrEstimateFlag = "Data", INDEX(Samples,RANDBETWEEN(1, TotalCount), 0), RANDBETWEEN(ThroughputLowEstimate,ThroughputHighEstimate))))</f>
        <v>7</v>
      </c>
      <c r="F443" s="48">
        <f t="shared" ca="1" si="896"/>
        <v>5</v>
      </c>
      <c r="G443" s="48">
        <f t="shared" ca="1" si="896"/>
        <v>3</v>
      </c>
      <c r="H443" s="48">
        <f t="shared" ca="1" si="896"/>
        <v>1</v>
      </c>
      <c r="I443" s="48">
        <f t="shared" ca="1" si="896"/>
        <v>1</v>
      </c>
      <c r="J443" s="48">
        <f t="shared" ca="1" si="896"/>
        <v>0</v>
      </c>
      <c r="K443" s="48">
        <f t="shared" ca="1" si="896"/>
        <v>0</v>
      </c>
      <c r="L443" s="48">
        <f t="shared" ca="1" si="896"/>
        <v>0</v>
      </c>
      <c r="M443" s="48">
        <f t="shared" ca="1" si="896"/>
        <v>0</v>
      </c>
      <c r="N443" s="48">
        <f t="shared" ca="1" si="896"/>
        <v>0</v>
      </c>
      <c r="O443" s="48">
        <f t="shared" ca="1" si="896"/>
        <v>0</v>
      </c>
      <c r="P443" s="48">
        <f t="shared" ca="1" si="896"/>
        <v>0</v>
      </c>
      <c r="Q443" s="48">
        <f t="shared" ca="1" si="896"/>
        <v>0</v>
      </c>
      <c r="R443" s="48">
        <f t="shared" ca="1" si="896"/>
        <v>0</v>
      </c>
      <c r="S443" s="48">
        <f t="shared" ca="1" si="896"/>
        <v>0</v>
      </c>
      <c r="T443" s="48">
        <f t="shared" ca="1" si="896"/>
        <v>0</v>
      </c>
      <c r="U443" s="48">
        <f t="shared" ca="1" si="896"/>
        <v>0</v>
      </c>
      <c r="V443" s="48">
        <f t="shared" ca="1" si="896"/>
        <v>0</v>
      </c>
      <c r="W443" s="48">
        <f t="shared" ca="1" si="896"/>
        <v>0</v>
      </c>
      <c r="X443" s="48">
        <f t="shared" ca="1" si="896"/>
        <v>0</v>
      </c>
      <c r="Y443" s="48">
        <f t="shared" ca="1" si="896"/>
        <v>0</v>
      </c>
      <c r="Z443" s="48">
        <f t="shared" ca="1" si="896"/>
        <v>0</v>
      </c>
      <c r="AA443" s="48">
        <f t="shared" ca="1" si="896"/>
        <v>0</v>
      </c>
      <c r="AB443" s="48">
        <f t="shared" ca="1" si="896"/>
        <v>0</v>
      </c>
      <c r="AC443" s="48">
        <f t="shared" ca="1" si="896"/>
        <v>0</v>
      </c>
      <c r="AD443" s="48">
        <f t="shared" ca="1" si="896"/>
        <v>0</v>
      </c>
      <c r="AE443" s="48">
        <f t="shared" ca="1" si="896"/>
        <v>0</v>
      </c>
      <c r="AF443" s="48">
        <f t="shared" ca="1" si="896"/>
        <v>0</v>
      </c>
      <c r="AG443" s="48">
        <f t="shared" ca="1" si="896"/>
        <v>0</v>
      </c>
      <c r="AH443" s="48">
        <f t="shared" ca="1" si="896"/>
        <v>0</v>
      </c>
      <c r="AI443" s="48">
        <f t="shared" ca="1" si="896"/>
        <v>0</v>
      </c>
      <c r="AJ443" s="48">
        <f t="shared" ca="1" si="896"/>
        <v>0</v>
      </c>
      <c r="AK443" s="48">
        <f t="shared" ref="AK443:BD443" ca="1" si="897">MAX(0,AJ443-(IF(SamplesOrEstimateFlag = "Data", INDEX(Samples,RANDBETWEEN(1, TotalCount), 0), RANDBETWEEN(ThroughputLowEstimate,ThroughputHighEstimate))))</f>
        <v>0</v>
      </c>
      <c r="AL443" s="48">
        <f t="shared" ca="1" si="897"/>
        <v>0</v>
      </c>
      <c r="AM443" s="48">
        <f t="shared" ca="1" si="897"/>
        <v>0</v>
      </c>
      <c r="AN443" s="48">
        <f t="shared" ca="1" si="897"/>
        <v>0</v>
      </c>
      <c r="AO443" s="48">
        <f t="shared" ca="1" si="897"/>
        <v>0</v>
      </c>
      <c r="AP443" s="48">
        <f t="shared" ca="1" si="897"/>
        <v>0</v>
      </c>
      <c r="AQ443" s="48">
        <f t="shared" ca="1" si="897"/>
        <v>0</v>
      </c>
      <c r="AR443" s="48">
        <f t="shared" ca="1" si="897"/>
        <v>0</v>
      </c>
      <c r="AS443" s="48">
        <f t="shared" ca="1" si="897"/>
        <v>0</v>
      </c>
      <c r="AT443" s="48">
        <f t="shared" ca="1" si="897"/>
        <v>0</v>
      </c>
      <c r="AU443" s="48">
        <f t="shared" ca="1" si="897"/>
        <v>0</v>
      </c>
      <c r="AV443" s="48">
        <f t="shared" ca="1" si="897"/>
        <v>0</v>
      </c>
      <c r="AW443" s="48">
        <f t="shared" ca="1" si="897"/>
        <v>0</v>
      </c>
      <c r="AX443" s="48">
        <f t="shared" ca="1" si="897"/>
        <v>0</v>
      </c>
      <c r="AY443" s="48">
        <f t="shared" ca="1" si="897"/>
        <v>0</v>
      </c>
      <c r="AZ443" s="48">
        <f t="shared" ca="1" si="897"/>
        <v>0</v>
      </c>
      <c r="BA443" s="48">
        <f t="shared" ca="1" si="897"/>
        <v>0</v>
      </c>
      <c r="BB443" s="48">
        <f t="shared" ca="1" si="897"/>
        <v>0</v>
      </c>
      <c r="BC443" s="48">
        <f t="shared" ca="1" si="897"/>
        <v>0</v>
      </c>
      <c r="BD443" s="48">
        <f t="shared" ca="1" si="897"/>
        <v>0</v>
      </c>
    </row>
    <row r="444" spans="1:56" x14ac:dyDescent="0.25">
      <c r="A444">
        <v>442</v>
      </c>
      <c r="B444" s="69">
        <f t="shared" ca="1" si="785"/>
        <v>6</v>
      </c>
      <c r="C444" s="70">
        <f t="shared" ca="1" si="782"/>
        <v>42847</v>
      </c>
      <c r="D4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44" s="48">
        <f t="shared" ref="E444:AJ444" ca="1" si="898">MAX(0,D444-(IF(SamplesOrEstimateFlag = "Data", INDEX(Samples,RANDBETWEEN(1, TotalCount), 0), RANDBETWEEN(ThroughputLowEstimate,ThroughputHighEstimate))))</f>
        <v>12</v>
      </c>
      <c r="F444" s="48">
        <f t="shared" ca="1" si="898"/>
        <v>10</v>
      </c>
      <c r="G444" s="48">
        <f t="shared" ca="1" si="898"/>
        <v>8</v>
      </c>
      <c r="H444" s="48">
        <f t="shared" ca="1" si="898"/>
        <v>6</v>
      </c>
      <c r="I444" s="48">
        <f t="shared" ca="1" si="898"/>
        <v>3</v>
      </c>
      <c r="J444" s="48">
        <f t="shared" ca="1" si="898"/>
        <v>0</v>
      </c>
      <c r="K444" s="48">
        <f t="shared" ca="1" si="898"/>
        <v>0</v>
      </c>
      <c r="L444" s="48">
        <f t="shared" ca="1" si="898"/>
        <v>0</v>
      </c>
      <c r="M444" s="48">
        <f t="shared" ca="1" si="898"/>
        <v>0</v>
      </c>
      <c r="N444" s="48">
        <f t="shared" ca="1" si="898"/>
        <v>0</v>
      </c>
      <c r="O444" s="48">
        <f t="shared" ca="1" si="898"/>
        <v>0</v>
      </c>
      <c r="P444" s="48">
        <f t="shared" ca="1" si="898"/>
        <v>0</v>
      </c>
      <c r="Q444" s="48">
        <f t="shared" ca="1" si="898"/>
        <v>0</v>
      </c>
      <c r="R444" s="48">
        <f t="shared" ca="1" si="898"/>
        <v>0</v>
      </c>
      <c r="S444" s="48">
        <f t="shared" ca="1" si="898"/>
        <v>0</v>
      </c>
      <c r="T444" s="48">
        <f t="shared" ca="1" si="898"/>
        <v>0</v>
      </c>
      <c r="U444" s="48">
        <f t="shared" ca="1" si="898"/>
        <v>0</v>
      </c>
      <c r="V444" s="48">
        <f t="shared" ca="1" si="898"/>
        <v>0</v>
      </c>
      <c r="W444" s="48">
        <f t="shared" ca="1" si="898"/>
        <v>0</v>
      </c>
      <c r="X444" s="48">
        <f t="shared" ca="1" si="898"/>
        <v>0</v>
      </c>
      <c r="Y444" s="48">
        <f t="shared" ca="1" si="898"/>
        <v>0</v>
      </c>
      <c r="Z444" s="48">
        <f t="shared" ca="1" si="898"/>
        <v>0</v>
      </c>
      <c r="AA444" s="48">
        <f t="shared" ca="1" si="898"/>
        <v>0</v>
      </c>
      <c r="AB444" s="48">
        <f t="shared" ca="1" si="898"/>
        <v>0</v>
      </c>
      <c r="AC444" s="48">
        <f t="shared" ca="1" si="898"/>
        <v>0</v>
      </c>
      <c r="AD444" s="48">
        <f t="shared" ca="1" si="898"/>
        <v>0</v>
      </c>
      <c r="AE444" s="48">
        <f t="shared" ca="1" si="898"/>
        <v>0</v>
      </c>
      <c r="AF444" s="48">
        <f t="shared" ca="1" si="898"/>
        <v>0</v>
      </c>
      <c r="AG444" s="48">
        <f t="shared" ca="1" si="898"/>
        <v>0</v>
      </c>
      <c r="AH444" s="48">
        <f t="shared" ca="1" si="898"/>
        <v>0</v>
      </c>
      <c r="AI444" s="48">
        <f t="shared" ca="1" si="898"/>
        <v>0</v>
      </c>
      <c r="AJ444" s="48">
        <f t="shared" ca="1" si="898"/>
        <v>0</v>
      </c>
      <c r="AK444" s="48">
        <f t="shared" ref="AK444:BD444" ca="1" si="899">MAX(0,AJ444-(IF(SamplesOrEstimateFlag = "Data", INDEX(Samples,RANDBETWEEN(1, TotalCount), 0), RANDBETWEEN(ThroughputLowEstimate,ThroughputHighEstimate))))</f>
        <v>0</v>
      </c>
      <c r="AL444" s="48">
        <f t="shared" ca="1" si="899"/>
        <v>0</v>
      </c>
      <c r="AM444" s="48">
        <f t="shared" ca="1" si="899"/>
        <v>0</v>
      </c>
      <c r="AN444" s="48">
        <f t="shared" ca="1" si="899"/>
        <v>0</v>
      </c>
      <c r="AO444" s="48">
        <f t="shared" ca="1" si="899"/>
        <v>0</v>
      </c>
      <c r="AP444" s="48">
        <f t="shared" ca="1" si="899"/>
        <v>0</v>
      </c>
      <c r="AQ444" s="48">
        <f t="shared" ca="1" si="899"/>
        <v>0</v>
      </c>
      <c r="AR444" s="48">
        <f t="shared" ca="1" si="899"/>
        <v>0</v>
      </c>
      <c r="AS444" s="48">
        <f t="shared" ca="1" si="899"/>
        <v>0</v>
      </c>
      <c r="AT444" s="48">
        <f t="shared" ca="1" si="899"/>
        <v>0</v>
      </c>
      <c r="AU444" s="48">
        <f t="shared" ca="1" si="899"/>
        <v>0</v>
      </c>
      <c r="AV444" s="48">
        <f t="shared" ca="1" si="899"/>
        <v>0</v>
      </c>
      <c r="AW444" s="48">
        <f t="shared" ca="1" si="899"/>
        <v>0</v>
      </c>
      <c r="AX444" s="48">
        <f t="shared" ca="1" si="899"/>
        <v>0</v>
      </c>
      <c r="AY444" s="48">
        <f t="shared" ca="1" si="899"/>
        <v>0</v>
      </c>
      <c r="AZ444" s="48">
        <f t="shared" ca="1" si="899"/>
        <v>0</v>
      </c>
      <c r="BA444" s="48">
        <f t="shared" ca="1" si="899"/>
        <v>0</v>
      </c>
      <c r="BB444" s="48">
        <f t="shared" ca="1" si="899"/>
        <v>0</v>
      </c>
      <c r="BC444" s="48">
        <f t="shared" ca="1" si="899"/>
        <v>0</v>
      </c>
      <c r="BD444" s="48">
        <f t="shared" ca="1" si="899"/>
        <v>0</v>
      </c>
    </row>
    <row r="445" spans="1:56" x14ac:dyDescent="0.25">
      <c r="A445">
        <v>443</v>
      </c>
      <c r="B445" s="69">
        <f t="shared" ca="1" si="785"/>
        <v>8</v>
      </c>
      <c r="C445" s="70">
        <f t="shared" ca="1" si="782"/>
        <v>42861</v>
      </c>
      <c r="D4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5" s="48">
        <f t="shared" ref="E445:AJ445" ca="1" si="900">MAX(0,D445-(IF(SamplesOrEstimateFlag = "Data", INDEX(Samples,RANDBETWEEN(1, TotalCount), 0), RANDBETWEEN(ThroughputLowEstimate,ThroughputHighEstimate))))</f>
        <v>10</v>
      </c>
      <c r="F445" s="48">
        <f t="shared" ca="1" si="900"/>
        <v>7</v>
      </c>
      <c r="G445" s="48">
        <f t="shared" ca="1" si="900"/>
        <v>7</v>
      </c>
      <c r="H445" s="48">
        <f t="shared" ca="1" si="900"/>
        <v>5</v>
      </c>
      <c r="I445" s="48">
        <f t="shared" ca="1" si="900"/>
        <v>5</v>
      </c>
      <c r="J445" s="48">
        <f t="shared" ca="1" si="900"/>
        <v>3</v>
      </c>
      <c r="K445" s="48">
        <f t="shared" ca="1" si="900"/>
        <v>1</v>
      </c>
      <c r="L445" s="48">
        <f t="shared" ca="1" si="900"/>
        <v>0</v>
      </c>
      <c r="M445" s="48">
        <f t="shared" ca="1" si="900"/>
        <v>0</v>
      </c>
      <c r="N445" s="48">
        <f t="shared" ca="1" si="900"/>
        <v>0</v>
      </c>
      <c r="O445" s="48">
        <f t="shared" ca="1" si="900"/>
        <v>0</v>
      </c>
      <c r="P445" s="48">
        <f t="shared" ca="1" si="900"/>
        <v>0</v>
      </c>
      <c r="Q445" s="48">
        <f t="shared" ca="1" si="900"/>
        <v>0</v>
      </c>
      <c r="R445" s="48">
        <f t="shared" ca="1" si="900"/>
        <v>0</v>
      </c>
      <c r="S445" s="48">
        <f t="shared" ca="1" si="900"/>
        <v>0</v>
      </c>
      <c r="T445" s="48">
        <f t="shared" ca="1" si="900"/>
        <v>0</v>
      </c>
      <c r="U445" s="48">
        <f t="shared" ca="1" si="900"/>
        <v>0</v>
      </c>
      <c r="V445" s="48">
        <f t="shared" ca="1" si="900"/>
        <v>0</v>
      </c>
      <c r="W445" s="48">
        <f t="shared" ca="1" si="900"/>
        <v>0</v>
      </c>
      <c r="X445" s="48">
        <f t="shared" ca="1" si="900"/>
        <v>0</v>
      </c>
      <c r="Y445" s="48">
        <f t="shared" ca="1" si="900"/>
        <v>0</v>
      </c>
      <c r="Z445" s="48">
        <f t="shared" ca="1" si="900"/>
        <v>0</v>
      </c>
      <c r="AA445" s="48">
        <f t="shared" ca="1" si="900"/>
        <v>0</v>
      </c>
      <c r="AB445" s="48">
        <f t="shared" ca="1" si="900"/>
        <v>0</v>
      </c>
      <c r="AC445" s="48">
        <f t="shared" ca="1" si="900"/>
        <v>0</v>
      </c>
      <c r="AD445" s="48">
        <f t="shared" ca="1" si="900"/>
        <v>0</v>
      </c>
      <c r="AE445" s="48">
        <f t="shared" ca="1" si="900"/>
        <v>0</v>
      </c>
      <c r="AF445" s="48">
        <f t="shared" ca="1" si="900"/>
        <v>0</v>
      </c>
      <c r="AG445" s="48">
        <f t="shared" ca="1" si="900"/>
        <v>0</v>
      </c>
      <c r="AH445" s="48">
        <f t="shared" ca="1" si="900"/>
        <v>0</v>
      </c>
      <c r="AI445" s="48">
        <f t="shared" ca="1" si="900"/>
        <v>0</v>
      </c>
      <c r="AJ445" s="48">
        <f t="shared" ca="1" si="900"/>
        <v>0</v>
      </c>
      <c r="AK445" s="48">
        <f t="shared" ref="AK445:BD445" ca="1" si="901">MAX(0,AJ445-(IF(SamplesOrEstimateFlag = "Data", INDEX(Samples,RANDBETWEEN(1, TotalCount), 0), RANDBETWEEN(ThroughputLowEstimate,ThroughputHighEstimate))))</f>
        <v>0</v>
      </c>
      <c r="AL445" s="48">
        <f t="shared" ca="1" si="901"/>
        <v>0</v>
      </c>
      <c r="AM445" s="48">
        <f t="shared" ca="1" si="901"/>
        <v>0</v>
      </c>
      <c r="AN445" s="48">
        <f t="shared" ca="1" si="901"/>
        <v>0</v>
      </c>
      <c r="AO445" s="48">
        <f t="shared" ca="1" si="901"/>
        <v>0</v>
      </c>
      <c r="AP445" s="48">
        <f t="shared" ca="1" si="901"/>
        <v>0</v>
      </c>
      <c r="AQ445" s="48">
        <f t="shared" ca="1" si="901"/>
        <v>0</v>
      </c>
      <c r="AR445" s="48">
        <f t="shared" ca="1" si="901"/>
        <v>0</v>
      </c>
      <c r="AS445" s="48">
        <f t="shared" ca="1" si="901"/>
        <v>0</v>
      </c>
      <c r="AT445" s="48">
        <f t="shared" ca="1" si="901"/>
        <v>0</v>
      </c>
      <c r="AU445" s="48">
        <f t="shared" ca="1" si="901"/>
        <v>0</v>
      </c>
      <c r="AV445" s="48">
        <f t="shared" ca="1" si="901"/>
        <v>0</v>
      </c>
      <c r="AW445" s="48">
        <f t="shared" ca="1" si="901"/>
        <v>0</v>
      </c>
      <c r="AX445" s="48">
        <f t="shared" ca="1" si="901"/>
        <v>0</v>
      </c>
      <c r="AY445" s="48">
        <f t="shared" ca="1" si="901"/>
        <v>0</v>
      </c>
      <c r="AZ445" s="48">
        <f t="shared" ca="1" si="901"/>
        <v>0</v>
      </c>
      <c r="BA445" s="48">
        <f t="shared" ca="1" si="901"/>
        <v>0</v>
      </c>
      <c r="BB445" s="48">
        <f t="shared" ca="1" si="901"/>
        <v>0</v>
      </c>
      <c r="BC445" s="48">
        <f t="shared" ca="1" si="901"/>
        <v>0</v>
      </c>
      <c r="BD445" s="48">
        <f t="shared" ca="1" si="901"/>
        <v>0</v>
      </c>
    </row>
    <row r="446" spans="1:56" x14ac:dyDescent="0.25">
      <c r="A446">
        <v>444</v>
      </c>
      <c r="B446" s="69">
        <f t="shared" ca="1" si="785"/>
        <v>7</v>
      </c>
      <c r="C446" s="70">
        <f t="shared" ca="1" si="782"/>
        <v>42854</v>
      </c>
      <c r="D4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46" s="48">
        <f t="shared" ref="E446:AJ446" ca="1" si="902">MAX(0,D446-(IF(SamplesOrEstimateFlag = "Data", INDEX(Samples,RANDBETWEEN(1, TotalCount), 0), RANDBETWEEN(ThroughputLowEstimate,ThroughputHighEstimate))))</f>
        <v>9</v>
      </c>
      <c r="F446" s="48">
        <f t="shared" ca="1" si="902"/>
        <v>7</v>
      </c>
      <c r="G446" s="48">
        <f t="shared" ca="1" si="902"/>
        <v>7</v>
      </c>
      <c r="H446" s="48">
        <f t="shared" ca="1" si="902"/>
        <v>4</v>
      </c>
      <c r="I446" s="48">
        <f t="shared" ca="1" si="902"/>
        <v>2</v>
      </c>
      <c r="J446" s="48">
        <f t="shared" ca="1" si="902"/>
        <v>2</v>
      </c>
      <c r="K446" s="48">
        <f t="shared" ca="1" si="902"/>
        <v>0</v>
      </c>
      <c r="L446" s="48">
        <f t="shared" ca="1" si="902"/>
        <v>0</v>
      </c>
      <c r="M446" s="48">
        <f t="shared" ca="1" si="902"/>
        <v>0</v>
      </c>
      <c r="N446" s="48">
        <f t="shared" ca="1" si="902"/>
        <v>0</v>
      </c>
      <c r="O446" s="48">
        <f t="shared" ca="1" si="902"/>
        <v>0</v>
      </c>
      <c r="P446" s="48">
        <f t="shared" ca="1" si="902"/>
        <v>0</v>
      </c>
      <c r="Q446" s="48">
        <f t="shared" ca="1" si="902"/>
        <v>0</v>
      </c>
      <c r="R446" s="48">
        <f t="shared" ca="1" si="902"/>
        <v>0</v>
      </c>
      <c r="S446" s="48">
        <f t="shared" ca="1" si="902"/>
        <v>0</v>
      </c>
      <c r="T446" s="48">
        <f t="shared" ca="1" si="902"/>
        <v>0</v>
      </c>
      <c r="U446" s="48">
        <f t="shared" ca="1" si="902"/>
        <v>0</v>
      </c>
      <c r="V446" s="48">
        <f t="shared" ca="1" si="902"/>
        <v>0</v>
      </c>
      <c r="W446" s="48">
        <f t="shared" ca="1" si="902"/>
        <v>0</v>
      </c>
      <c r="X446" s="48">
        <f t="shared" ca="1" si="902"/>
        <v>0</v>
      </c>
      <c r="Y446" s="48">
        <f t="shared" ca="1" si="902"/>
        <v>0</v>
      </c>
      <c r="Z446" s="48">
        <f t="shared" ca="1" si="902"/>
        <v>0</v>
      </c>
      <c r="AA446" s="48">
        <f t="shared" ca="1" si="902"/>
        <v>0</v>
      </c>
      <c r="AB446" s="48">
        <f t="shared" ca="1" si="902"/>
        <v>0</v>
      </c>
      <c r="AC446" s="48">
        <f t="shared" ca="1" si="902"/>
        <v>0</v>
      </c>
      <c r="AD446" s="48">
        <f t="shared" ca="1" si="902"/>
        <v>0</v>
      </c>
      <c r="AE446" s="48">
        <f t="shared" ca="1" si="902"/>
        <v>0</v>
      </c>
      <c r="AF446" s="48">
        <f t="shared" ca="1" si="902"/>
        <v>0</v>
      </c>
      <c r="AG446" s="48">
        <f t="shared" ca="1" si="902"/>
        <v>0</v>
      </c>
      <c r="AH446" s="48">
        <f t="shared" ca="1" si="902"/>
        <v>0</v>
      </c>
      <c r="AI446" s="48">
        <f t="shared" ca="1" si="902"/>
        <v>0</v>
      </c>
      <c r="AJ446" s="48">
        <f t="shared" ca="1" si="902"/>
        <v>0</v>
      </c>
      <c r="AK446" s="48">
        <f t="shared" ref="AK446:BD446" ca="1" si="903">MAX(0,AJ446-(IF(SamplesOrEstimateFlag = "Data", INDEX(Samples,RANDBETWEEN(1, TotalCount), 0), RANDBETWEEN(ThroughputLowEstimate,ThroughputHighEstimate))))</f>
        <v>0</v>
      </c>
      <c r="AL446" s="48">
        <f t="shared" ca="1" si="903"/>
        <v>0</v>
      </c>
      <c r="AM446" s="48">
        <f t="shared" ca="1" si="903"/>
        <v>0</v>
      </c>
      <c r="AN446" s="48">
        <f t="shared" ca="1" si="903"/>
        <v>0</v>
      </c>
      <c r="AO446" s="48">
        <f t="shared" ca="1" si="903"/>
        <v>0</v>
      </c>
      <c r="AP446" s="48">
        <f t="shared" ca="1" si="903"/>
        <v>0</v>
      </c>
      <c r="AQ446" s="48">
        <f t="shared" ca="1" si="903"/>
        <v>0</v>
      </c>
      <c r="AR446" s="48">
        <f t="shared" ca="1" si="903"/>
        <v>0</v>
      </c>
      <c r="AS446" s="48">
        <f t="shared" ca="1" si="903"/>
        <v>0</v>
      </c>
      <c r="AT446" s="48">
        <f t="shared" ca="1" si="903"/>
        <v>0</v>
      </c>
      <c r="AU446" s="48">
        <f t="shared" ca="1" si="903"/>
        <v>0</v>
      </c>
      <c r="AV446" s="48">
        <f t="shared" ca="1" si="903"/>
        <v>0</v>
      </c>
      <c r="AW446" s="48">
        <f t="shared" ca="1" si="903"/>
        <v>0</v>
      </c>
      <c r="AX446" s="48">
        <f t="shared" ca="1" si="903"/>
        <v>0</v>
      </c>
      <c r="AY446" s="48">
        <f t="shared" ca="1" si="903"/>
        <v>0</v>
      </c>
      <c r="AZ446" s="48">
        <f t="shared" ca="1" si="903"/>
        <v>0</v>
      </c>
      <c r="BA446" s="48">
        <f t="shared" ca="1" si="903"/>
        <v>0</v>
      </c>
      <c r="BB446" s="48">
        <f t="shared" ca="1" si="903"/>
        <v>0</v>
      </c>
      <c r="BC446" s="48">
        <f t="shared" ca="1" si="903"/>
        <v>0</v>
      </c>
      <c r="BD446" s="48">
        <f t="shared" ca="1" si="903"/>
        <v>0</v>
      </c>
    </row>
    <row r="447" spans="1:56" x14ac:dyDescent="0.25">
      <c r="A447">
        <v>445</v>
      </c>
      <c r="B447" s="69">
        <f t="shared" ca="1" si="785"/>
        <v>8</v>
      </c>
      <c r="C447" s="70">
        <f t="shared" ca="1" si="782"/>
        <v>42861</v>
      </c>
      <c r="D4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7" s="48">
        <f t="shared" ref="E447:AJ447" ca="1" si="904">MAX(0,D447-(IF(SamplesOrEstimateFlag = "Data", INDEX(Samples,RANDBETWEEN(1, TotalCount), 0), RANDBETWEEN(ThroughputLowEstimate,ThroughputHighEstimate))))</f>
        <v>13</v>
      </c>
      <c r="F447" s="48">
        <f t="shared" ca="1" si="904"/>
        <v>11</v>
      </c>
      <c r="G447" s="48">
        <f t="shared" ca="1" si="904"/>
        <v>8</v>
      </c>
      <c r="H447" s="48">
        <f t="shared" ca="1" si="904"/>
        <v>5</v>
      </c>
      <c r="I447" s="48">
        <f t="shared" ca="1" si="904"/>
        <v>2</v>
      </c>
      <c r="J447" s="48">
        <f t="shared" ca="1" si="904"/>
        <v>2</v>
      </c>
      <c r="K447" s="48">
        <f t="shared" ca="1" si="904"/>
        <v>2</v>
      </c>
      <c r="L447" s="48">
        <f t="shared" ca="1" si="904"/>
        <v>0</v>
      </c>
      <c r="M447" s="48">
        <f t="shared" ca="1" si="904"/>
        <v>0</v>
      </c>
      <c r="N447" s="48">
        <f t="shared" ca="1" si="904"/>
        <v>0</v>
      </c>
      <c r="O447" s="48">
        <f t="shared" ca="1" si="904"/>
        <v>0</v>
      </c>
      <c r="P447" s="48">
        <f t="shared" ca="1" si="904"/>
        <v>0</v>
      </c>
      <c r="Q447" s="48">
        <f t="shared" ca="1" si="904"/>
        <v>0</v>
      </c>
      <c r="R447" s="48">
        <f t="shared" ca="1" si="904"/>
        <v>0</v>
      </c>
      <c r="S447" s="48">
        <f t="shared" ca="1" si="904"/>
        <v>0</v>
      </c>
      <c r="T447" s="48">
        <f t="shared" ca="1" si="904"/>
        <v>0</v>
      </c>
      <c r="U447" s="48">
        <f t="shared" ca="1" si="904"/>
        <v>0</v>
      </c>
      <c r="V447" s="48">
        <f t="shared" ca="1" si="904"/>
        <v>0</v>
      </c>
      <c r="W447" s="48">
        <f t="shared" ca="1" si="904"/>
        <v>0</v>
      </c>
      <c r="X447" s="48">
        <f t="shared" ca="1" si="904"/>
        <v>0</v>
      </c>
      <c r="Y447" s="48">
        <f t="shared" ca="1" si="904"/>
        <v>0</v>
      </c>
      <c r="Z447" s="48">
        <f t="shared" ca="1" si="904"/>
        <v>0</v>
      </c>
      <c r="AA447" s="48">
        <f t="shared" ca="1" si="904"/>
        <v>0</v>
      </c>
      <c r="AB447" s="48">
        <f t="shared" ca="1" si="904"/>
        <v>0</v>
      </c>
      <c r="AC447" s="48">
        <f t="shared" ca="1" si="904"/>
        <v>0</v>
      </c>
      <c r="AD447" s="48">
        <f t="shared" ca="1" si="904"/>
        <v>0</v>
      </c>
      <c r="AE447" s="48">
        <f t="shared" ca="1" si="904"/>
        <v>0</v>
      </c>
      <c r="AF447" s="48">
        <f t="shared" ca="1" si="904"/>
        <v>0</v>
      </c>
      <c r="AG447" s="48">
        <f t="shared" ca="1" si="904"/>
        <v>0</v>
      </c>
      <c r="AH447" s="48">
        <f t="shared" ca="1" si="904"/>
        <v>0</v>
      </c>
      <c r="AI447" s="48">
        <f t="shared" ca="1" si="904"/>
        <v>0</v>
      </c>
      <c r="AJ447" s="48">
        <f t="shared" ca="1" si="904"/>
        <v>0</v>
      </c>
      <c r="AK447" s="48">
        <f t="shared" ref="AK447:BD447" ca="1" si="905">MAX(0,AJ447-(IF(SamplesOrEstimateFlag = "Data", INDEX(Samples,RANDBETWEEN(1, TotalCount), 0), RANDBETWEEN(ThroughputLowEstimate,ThroughputHighEstimate))))</f>
        <v>0</v>
      </c>
      <c r="AL447" s="48">
        <f t="shared" ca="1" si="905"/>
        <v>0</v>
      </c>
      <c r="AM447" s="48">
        <f t="shared" ca="1" si="905"/>
        <v>0</v>
      </c>
      <c r="AN447" s="48">
        <f t="shared" ca="1" si="905"/>
        <v>0</v>
      </c>
      <c r="AO447" s="48">
        <f t="shared" ca="1" si="905"/>
        <v>0</v>
      </c>
      <c r="AP447" s="48">
        <f t="shared" ca="1" si="905"/>
        <v>0</v>
      </c>
      <c r="AQ447" s="48">
        <f t="shared" ca="1" si="905"/>
        <v>0</v>
      </c>
      <c r="AR447" s="48">
        <f t="shared" ca="1" si="905"/>
        <v>0</v>
      </c>
      <c r="AS447" s="48">
        <f t="shared" ca="1" si="905"/>
        <v>0</v>
      </c>
      <c r="AT447" s="48">
        <f t="shared" ca="1" si="905"/>
        <v>0</v>
      </c>
      <c r="AU447" s="48">
        <f t="shared" ca="1" si="905"/>
        <v>0</v>
      </c>
      <c r="AV447" s="48">
        <f t="shared" ca="1" si="905"/>
        <v>0</v>
      </c>
      <c r="AW447" s="48">
        <f t="shared" ca="1" si="905"/>
        <v>0</v>
      </c>
      <c r="AX447" s="48">
        <f t="shared" ca="1" si="905"/>
        <v>0</v>
      </c>
      <c r="AY447" s="48">
        <f t="shared" ca="1" si="905"/>
        <v>0</v>
      </c>
      <c r="AZ447" s="48">
        <f t="shared" ca="1" si="905"/>
        <v>0</v>
      </c>
      <c r="BA447" s="48">
        <f t="shared" ca="1" si="905"/>
        <v>0</v>
      </c>
      <c r="BB447" s="48">
        <f t="shared" ca="1" si="905"/>
        <v>0</v>
      </c>
      <c r="BC447" s="48">
        <f t="shared" ca="1" si="905"/>
        <v>0</v>
      </c>
      <c r="BD447" s="48">
        <f t="shared" ca="1" si="905"/>
        <v>0</v>
      </c>
    </row>
    <row r="448" spans="1:56" x14ac:dyDescent="0.25">
      <c r="A448">
        <v>446</v>
      </c>
      <c r="B448" s="69">
        <f t="shared" ca="1" si="785"/>
        <v>10</v>
      </c>
      <c r="C448" s="70">
        <f t="shared" ca="1" si="782"/>
        <v>42875</v>
      </c>
      <c r="D4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8" s="48">
        <f t="shared" ref="E448:AJ448" ca="1" si="906">MAX(0,D448-(IF(SamplesOrEstimateFlag = "Data", INDEX(Samples,RANDBETWEEN(1, TotalCount), 0), RANDBETWEEN(ThroughputLowEstimate,ThroughputHighEstimate))))</f>
        <v>13</v>
      </c>
      <c r="F448" s="48">
        <f t="shared" ca="1" si="906"/>
        <v>13</v>
      </c>
      <c r="G448" s="48">
        <f t="shared" ca="1" si="906"/>
        <v>10</v>
      </c>
      <c r="H448" s="48">
        <f t="shared" ca="1" si="906"/>
        <v>10</v>
      </c>
      <c r="I448" s="48">
        <f t="shared" ca="1" si="906"/>
        <v>7</v>
      </c>
      <c r="J448" s="48">
        <f t="shared" ca="1" si="906"/>
        <v>4</v>
      </c>
      <c r="K448" s="48">
        <f t="shared" ca="1" si="906"/>
        <v>1</v>
      </c>
      <c r="L448" s="48">
        <f t="shared" ca="1" si="906"/>
        <v>1</v>
      </c>
      <c r="M448" s="48">
        <f t="shared" ca="1" si="906"/>
        <v>1</v>
      </c>
      <c r="N448" s="48">
        <f t="shared" ca="1" si="906"/>
        <v>0</v>
      </c>
      <c r="O448" s="48">
        <f t="shared" ca="1" si="906"/>
        <v>0</v>
      </c>
      <c r="P448" s="48">
        <f t="shared" ca="1" si="906"/>
        <v>0</v>
      </c>
      <c r="Q448" s="48">
        <f t="shared" ca="1" si="906"/>
        <v>0</v>
      </c>
      <c r="R448" s="48">
        <f t="shared" ca="1" si="906"/>
        <v>0</v>
      </c>
      <c r="S448" s="48">
        <f t="shared" ca="1" si="906"/>
        <v>0</v>
      </c>
      <c r="T448" s="48">
        <f t="shared" ca="1" si="906"/>
        <v>0</v>
      </c>
      <c r="U448" s="48">
        <f t="shared" ca="1" si="906"/>
        <v>0</v>
      </c>
      <c r="V448" s="48">
        <f t="shared" ca="1" si="906"/>
        <v>0</v>
      </c>
      <c r="W448" s="48">
        <f t="shared" ca="1" si="906"/>
        <v>0</v>
      </c>
      <c r="X448" s="48">
        <f t="shared" ca="1" si="906"/>
        <v>0</v>
      </c>
      <c r="Y448" s="48">
        <f t="shared" ca="1" si="906"/>
        <v>0</v>
      </c>
      <c r="Z448" s="48">
        <f t="shared" ca="1" si="906"/>
        <v>0</v>
      </c>
      <c r="AA448" s="48">
        <f t="shared" ca="1" si="906"/>
        <v>0</v>
      </c>
      <c r="AB448" s="48">
        <f t="shared" ca="1" si="906"/>
        <v>0</v>
      </c>
      <c r="AC448" s="48">
        <f t="shared" ca="1" si="906"/>
        <v>0</v>
      </c>
      <c r="AD448" s="48">
        <f t="shared" ca="1" si="906"/>
        <v>0</v>
      </c>
      <c r="AE448" s="48">
        <f t="shared" ca="1" si="906"/>
        <v>0</v>
      </c>
      <c r="AF448" s="48">
        <f t="shared" ca="1" si="906"/>
        <v>0</v>
      </c>
      <c r="AG448" s="48">
        <f t="shared" ca="1" si="906"/>
        <v>0</v>
      </c>
      <c r="AH448" s="48">
        <f t="shared" ca="1" si="906"/>
        <v>0</v>
      </c>
      <c r="AI448" s="48">
        <f t="shared" ca="1" si="906"/>
        <v>0</v>
      </c>
      <c r="AJ448" s="48">
        <f t="shared" ca="1" si="906"/>
        <v>0</v>
      </c>
      <c r="AK448" s="48">
        <f t="shared" ref="AK448:BD448" ca="1" si="907">MAX(0,AJ448-(IF(SamplesOrEstimateFlag = "Data", INDEX(Samples,RANDBETWEEN(1, TotalCount), 0), RANDBETWEEN(ThroughputLowEstimate,ThroughputHighEstimate))))</f>
        <v>0</v>
      </c>
      <c r="AL448" s="48">
        <f t="shared" ca="1" si="907"/>
        <v>0</v>
      </c>
      <c r="AM448" s="48">
        <f t="shared" ca="1" si="907"/>
        <v>0</v>
      </c>
      <c r="AN448" s="48">
        <f t="shared" ca="1" si="907"/>
        <v>0</v>
      </c>
      <c r="AO448" s="48">
        <f t="shared" ca="1" si="907"/>
        <v>0</v>
      </c>
      <c r="AP448" s="48">
        <f t="shared" ca="1" si="907"/>
        <v>0</v>
      </c>
      <c r="AQ448" s="48">
        <f t="shared" ca="1" si="907"/>
        <v>0</v>
      </c>
      <c r="AR448" s="48">
        <f t="shared" ca="1" si="907"/>
        <v>0</v>
      </c>
      <c r="AS448" s="48">
        <f t="shared" ca="1" si="907"/>
        <v>0</v>
      </c>
      <c r="AT448" s="48">
        <f t="shared" ca="1" si="907"/>
        <v>0</v>
      </c>
      <c r="AU448" s="48">
        <f t="shared" ca="1" si="907"/>
        <v>0</v>
      </c>
      <c r="AV448" s="48">
        <f t="shared" ca="1" si="907"/>
        <v>0</v>
      </c>
      <c r="AW448" s="48">
        <f t="shared" ca="1" si="907"/>
        <v>0</v>
      </c>
      <c r="AX448" s="48">
        <f t="shared" ca="1" si="907"/>
        <v>0</v>
      </c>
      <c r="AY448" s="48">
        <f t="shared" ca="1" si="907"/>
        <v>0</v>
      </c>
      <c r="AZ448" s="48">
        <f t="shared" ca="1" si="907"/>
        <v>0</v>
      </c>
      <c r="BA448" s="48">
        <f t="shared" ca="1" si="907"/>
        <v>0</v>
      </c>
      <c r="BB448" s="48">
        <f t="shared" ca="1" si="907"/>
        <v>0</v>
      </c>
      <c r="BC448" s="48">
        <f t="shared" ca="1" si="907"/>
        <v>0</v>
      </c>
      <c r="BD448" s="48">
        <f t="shared" ca="1" si="907"/>
        <v>0</v>
      </c>
    </row>
    <row r="449" spans="1:56" x14ac:dyDescent="0.25">
      <c r="A449">
        <v>447</v>
      </c>
      <c r="B449" s="69">
        <f t="shared" ca="1" si="785"/>
        <v>8</v>
      </c>
      <c r="C449" s="70">
        <f t="shared" ca="1" si="782"/>
        <v>42861</v>
      </c>
      <c r="D4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49" s="48">
        <f t="shared" ref="E449:AJ449" ca="1" si="908">MAX(0,D449-(IF(SamplesOrEstimateFlag = "Data", INDEX(Samples,RANDBETWEEN(1, TotalCount), 0), RANDBETWEEN(ThroughputLowEstimate,ThroughputHighEstimate))))</f>
        <v>8</v>
      </c>
      <c r="F449" s="48">
        <f t="shared" ca="1" si="908"/>
        <v>6</v>
      </c>
      <c r="G449" s="48">
        <f t="shared" ca="1" si="908"/>
        <v>6</v>
      </c>
      <c r="H449" s="48">
        <f t="shared" ca="1" si="908"/>
        <v>3</v>
      </c>
      <c r="I449" s="48">
        <f t="shared" ca="1" si="908"/>
        <v>1</v>
      </c>
      <c r="J449" s="48">
        <f t="shared" ca="1" si="908"/>
        <v>1</v>
      </c>
      <c r="K449" s="48">
        <f t="shared" ca="1" si="908"/>
        <v>1</v>
      </c>
      <c r="L449" s="48">
        <f t="shared" ca="1" si="908"/>
        <v>0</v>
      </c>
      <c r="M449" s="48">
        <f t="shared" ca="1" si="908"/>
        <v>0</v>
      </c>
      <c r="N449" s="48">
        <f t="shared" ca="1" si="908"/>
        <v>0</v>
      </c>
      <c r="O449" s="48">
        <f t="shared" ca="1" si="908"/>
        <v>0</v>
      </c>
      <c r="P449" s="48">
        <f t="shared" ca="1" si="908"/>
        <v>0</v>
      </c>
      <c r="Q449" s="48">
        <f t="shared" ca="1" si="908"/>
        <v>0</v>
      </c>
      <c r="R449" s="48">
        <f t="shared" ca="1" si="908"/>
        <v>0</v>
      </c>
      <c r="S449" s="48">
        <f t="shared" ca="1" si="908"/>
        <v>0</v>
      </c>
      <c r="T449" s="48">
        <f t="shared" ca="1" si="908"/>
        <v>0</v>
      </c>
      <c r="U449" s="48">
        <f t="shared" ca="1" si="908"/>
        <v>0</v>
      </c>
      <c r="V449" s="48">
        <f t="shared" ca="1" si="908"/>
        <v>0</v>
      </c>
      <c r="W449" s="48">
        <f t="shared" ca="1" si="908"/>
        <v>0</v>
      </c>
      <c r="X449" s="48">
        <f t="shared" ca="1" si="908"/>
        <v>0</v>
      </c>
      <c r="Y449" s="48">
        <f t="shared" ca="1" si="908"/>
        <v>0</v>
      </c>
      <c r="Z449" s="48">
        <f t="shared" ca="1" si="908"/>
        <v>0</v>
      </c>
      <c r="AA449" s="48">
        <f t="shared" ca="1" si="908"/>
        <v>0</v>
      </c>
      <c r="AB449" s="48">
        <f t="shared" ca="1" si="908"/>
        <v>0</v>
      </c>
      <c r="AC449" s="48">
        <f t="shared" ca="1" si="908"/>
        <v>0</v>
      </c>
      <c r="AD449" s="48">
        <f t="shared" ca="1" si="908"/>
        <v>0</v>
      </c>
      <c r="AE449" s="48">
        <f t="shared" ca="1" si="908"/>
        <v>0</v>
      </c>
      <c r="AF449" s="48">
        <f t="shared" ca="1" si="908"/>
        <v>0</v>
      </c>
      <c r="AG449" s="48">
        <f t="shared" ca="1" si="908"/>
        <v>0</v>
      </c>
      <c r="AH449" s="48">
        <f t="shared" ca="1" si="908"/>
        <v>0</v>
      </c>
      <c r="AI449" s="48">
        <f t="shared" ca="1" si="908"/>
        <v>0</v>
      </c>
      <c r="AJ449" s="48">
        <f t="shared" ca="1" si="908"/>
        <v>0</v>
      </c>
      <c r="AK449" s="48">
        <f t="shared" ref="AK449:BD449" ca="1" si="909">MAX(0,AJ449-(IF(SamplesOrEstimateFlag = "Data", INDEX(Samples,RANDBETWEEN(1, TotalCount), 0), RANDBETWEEN(ThroughputLowEstimate,ThroughputHighEstimate))))</f>
        <v>0</v>
      </c>
      <c r="AL449" s="48">
        <f t="shared" ca="1" si="909"/>
        <v>0</v>
      </c>
      <c r="AM449" s="48">
        <f t="shared" ca="1" si="909"/>
        <v>0</v>
      </c>
      <c r="AN449" s="48">
        <f t="shared" ca="1" si="909"/>
        <v>0</v>
      </c>
      <c r="AO449" s="48">
        <f t="shared" ca="1" si="909"/>
        <v>0</v>
      </c>
      <c r="AP449" s="48">
        <f t="shared" ca="1" si="909"/>
        <v>0</v>
      </c>
      <c r="AQ449" s="48">
        <f t="shared" ca="1" si="909"/>
        <v>0</v>
      </c>
      <c r="AR449" s="48">
        <f t="shared" ca="1" si="909"/>
        <v>0</v>
      </c>
      <c r="AS449" s="48">
        <f t="shared" ca="1" si="909"/>
        <v>0</v>
      </c>
      <c r="AT449" s="48">
        <f t="shared" ca="1" si="909"/>
        <v>0</v>
      </c>
      <c r="AU449" s="48">
        <f t="shared" ca="1" si="909"/>
        <v>0</v>
      </c>
      <c r="AV449" s="48">
        <f t="shared" ca="1" si="909"/>
        <v>0</v>
      </c>
      <c r="AW449" s="48">
        <f t="shared" ca="1" si="909"/>
        <v>0</v>
      </c>
      <c r="AX449" s="48">
        <f t="shared" ca="1" si="909"/>
        <v>0</v>
      </c>
      <c r="AY449" s="48">
        <f t="shared" ca="1" si="909"/>
        <v>0</v>
      </c>
      <c r="AZ449" s="48">
        <f t="shared" ca="1" si="909"/>
        <v>0</v>
      </c>
      <c r="BA449" s="48">
        <f t="shared" ca="1" si="909"/>
        <v>0</v>
      </c>
      <c r="BB449" s="48">
        <f t="shared" ca="1" si="909"/>
        <v>0</v>
      </c>
      <c r="BC449" s="48">
        <f t="shared" ca="1" si="909"/>
        <v>0</v>
      </c>
      <c r="BD449" s="48">
        <f t="shared" ca="1" si="909"/>
        <v>0</v>
      </c>
    </row>
    <row r="450" spans="1:56" x14ac:dyDescent="0.25">
      <c r="A450">
        <v>448</v>
      </c>
      <c r="B450" s="69">
        <f t="shared" ca="1" si="785"/>
        <v>9</v>
      </c>
      <c r="C450" s="70">
        <f t="shared" ca="1" si="782"/>
        <v>42868</v>
      </c>
      <c r="D4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0" s="48">
        <f t="shared" ref="E450:AJ450" ca="1" si="910">MAX(0,D450-(IF(SamplesOrEstimateFlag = "Data", INDEX(Samples,RANDBETWEEN(1, TotalCount), 0), RANDBETWEEN(ThroughputLowEstimate,ThroughputHighEstimate))))</f>
        <v>11</v>
      </c>
      <c r="F450" s="48">
        <f t="shared" ca="1" si="910"/>
        <v>11</v>
      </c>
      <c r="G450" s="48">
        <f t="shared" ca="1" si="910"/>
        <v>11</v>
      </c>
      <c r="H450" s="48">
        <f t="shared" ca="1" si="910"/>
        <v>11</v>
      </c>
      <c r="I450" s="48">
        <f t="shared" ca="1" si="910"/>
        <v>8</v>
      </c>
      <c r="J450" s="48">
        <f t="shared" ca="1" si="910"/>
        <v>8</v>
      </c>
      <c r="K450" s="48">
        <f t="shared" ca="1" si="910"/>
        <v>5</v>
      </c>
      <c r="L450" s="48">
        <f t="shared" ca="1" si="910"/>
        <v>3</v>
      </c>
      <c r="M450" s="48">
        <f t="shared" ca="1" si="910"/>
        <v>0</v>
      </c>
      <c r="N450" s="48">
        <f t="shared" ca="1" si="910"/>
        <v>0</v>
      </c>
      <c r="O450" s="48">
        <f t="shared" ca="1" si="910"/>
        <v>0</v>
      </c>
      <c r="P450" s="48">
        <f t="shared" ca="1" si="910"/>
        <v>0</v>
      </c>
      <c r="Q450" s="48">
        <f t="shared" ca="1" si="910"/>
        <v>0</v>
      </c>
      <c r="R450" s="48">
        <f t="shared" ca="1" si="910"/>
        <v>0</v>
      </c>
      <c r="S450" s="48">
        <f t="shared" ca="1" si="910"/>
        <v>0</v>
      </c>
      <c r="T450" s="48">
        <f t="shared" ca="1" si="910"/>
        <v>0</v>
      </c>
      <c r="U450" s="48">
        <f t="shared" ca="1" si="910"/>
        <v>0</v>
      </c>
      <c r="V450" s="48">
        <f t="shared" ca="1" si="910"/>
        <v>0</v>
      </c>
      <c r="W450" s="48">
        <f t="shared" ca="1" si="910"/>
        <v>0</v>
      </c>
      <c r="X450" s="48">
        <f t="shared" ca="1" si="910"/>
        <v>0</v>
      </c>
      <c r="Y450" s="48">
        <f t="shared" ca="1" si="910"/>
        <v>0</v>
      </c>
      <c r="Z450" s="48">
        <f t="shared" ca="1" si="910"/>
        <v>0</v>
      </c>
      <c r="AA450" s="48">
        <f t="shared" ca="1" si="910"/>
        <v>0</v>
      </c>
      <c r="AB450" s="48">
        <f t="shared" ca="1" si="910"/>
        <v>0</v>
      </c>
      <c r="AC450" s="48">
        <f t="shared" ca="1" si="910"/>
        <v>0</v>
      </c>
      <c r="AD450" s="48">
        <f t="shared" ca="1" si="910"/>
        <v>0</v>
      </c>
      <c r="AE450" s="48">
        <f t="shared" ca="1" si="910"/>
        <v>0</v>
      </c>
      <c r="AF450" s="48">
        <f t="shared" ca="1" si="910"/>
        <v>0</v>
      </c>
      <c r="AG450" s="48">
        <f t="shared" ca="1" si="910"/>
        <v>0</v>
      </c>
      <c r="AH450" s="48">
        <f t="shared" ca="1" si="910"/>
        <v>0</v>
      </c>
      <c r="AI450" s="48">
        <f t="shared" ca="1" si="910"/>
        <v>0</v>
      </c>
      <c r="AJ450" s="48">
        <f t="shared" ca="1" si="910"/>
        <v>0</v>
      </c>
      <c r="AK450" s="48">
        <f t="shared" ref="AK450:BD450" ca="1" si="911">MAX(0,AJ450-(IF(SamplesOrEstimateFlag = "Data", INDEX(Samples,RANDBETWEEN(1, TotalCount), 0), RANDBETWEEN(ThroughputLowEstimate,ThroughputHighEstimate))))</f>
        <v>0</v>
      </c>
      <c r="AL450" s="48">
        <f t="shared" ca="1" si="911"/>
        <v>0</v>
      </c>
      <c r="AM450" s="48">
        <f t="shared" ca="1" si="911"/>
        <v>0</v>
      </c>
      <c r="AN450" s="48">
        <f t="shared" ca="1" si="911"/>
        <v>0</v>
      </c>
      <c r="AO450" s="48">
        <f t="shared" ca="1" si="911"/>
        <v>0</v>
      </c>
      <c r="AP450" s="48">
        <f t="shared" ca="1" si="911"/>
        <v>0</v>
      </c>
      <c r="AQ450" s="48">
        <f t="shared" ca="1" si="911"/>
        <v>0</v>
      </c>
      <c r="AR450" s="48">
        <f t="shared" ca="1" si="911"/>
        <v>0</v>
      </c>
      <c r="AS450" s="48">
        <f t="shared" ca="1" si="911"/>
        <v>0</v>
      </c>
      <c r="AT450" s="48">
        <f t="shared" ca="1" si="911"/>
        <v>0</v>
      </c>
      <c r="AU450" s="48">
        <f t="shared" ca="1" si="911"/>
        <v>0</v>
      </c>
      <c r="AV450" s="48">
        <f t="shared" ca="1" si="911"/>
        <v>0</v>
      </c>
      <c r="AW450" s="48">
        <f t="shared" ca="1" si="911"/>
        <v>0</v>
      </c>
      <c r="AX450" s="48">
        <f t="shared" ca="1" si="911"/>
        <v>0</v>
      </c>
      <c r="AY450" s="48">
        <f t="shared" ca="1" si="911"/>
        <v>0</v>
      </c>
      <c r="AZ450" s="48">
        <f t="shared" ca="1" si="911"/>
        <v>0</v>
      </c>
      <c r="BA450" s="48">
        <f t="shared" ca="1" si="911"/>
        <v>0</v>
      </c>
      <c r="BB450" s="48">
        <f t="shared" ca="1" si="911"/>
        <v>0</v>
      </c>
      <c r="BC450" s="48">
        <f t="shared" ca="1" si="911"/>
        <v>0</v>
      </c>
      <c r="BD450" s="48">
        <f t="shared" ca="1" si="911"/>
        <v>0</v>
      </c>
    </row>
    <row r="451" spans="1:56" x14ac:dyDescent="0.25">
      <c r="A451">
        <v>449</v>
      </c>
      <c r="B451" s="69">
        <f t="shared" ca="1" si="785"/>
        <v>12</v>
      </c>
      <c r="C451" s="70">
        <f t="shared" ref="C451:C503" ca="1" si="912">INDEX(D$2:BD$2,1,B451+1)</f>
        <v>42889</v>
      </c>
      <c r="D4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1" s="48">
        <f t="shared" ref="E451:AJ451" ca="1" si="913">MAX(0,D451-(IF(SamplesOrEstimateFlag = "Data", INDEX(Samples,RANDBETWEEN(1, TotalCount), 0), RANDBETWEEN(ThroughputLowEstimate,ThroughputHighEstimate))))</f>
        <v>12</v>
      </c>
      <c r="F451" s="48">
        <f t="shared" ca="1" si="913"/>
        <v>12</v>
      </c>
      <c r="G451" s="48">
        <f t="shared" ca="1" si="913"/>
        <v>9</v>
      </c>
      <c r="H451" s="48">
        <f t="shared" ca="1" si="913"/>
        <v>9</v>
      </c>
      <c r="I451" s="48">
        <f t="shared" ca="1" si="913"/>
        <v>9</v>
      </c>
      <c r="J451" s="48">
        <f t="shared" ca="1" si="913"/>
        <v>7</v>
      </c>
      <c r="K451" s="48">
        <f t="shared" ca="1" si="913"/>
        <v>4</v>
      </c>
      <c r="L451" s="48">
        <f t="shared" ca="1" si="913"/>
        <v>4</v>
      </c>
      <c r="M451" s="48">
        <f t="shared" ca="1" si="913"/>
        <v>4</v>
      </c>
      <c r="N451" s="48">
        <f t="shared" ca="1" si="913"/>
        <v>4</v>
      </c>
      <c r="O451" s="48">
        <f t="shared" ca="1" si="913"/>
        <v>2</v>
      </c>
      <c r="P451" s="48">
        <f t="shared" ca="1" si="913"/>
        <v>0</v>
      </c>
      <c r="Q451" s="48">
        <f t="shared" ca="1" si="913"/>
        <v>0</v>
      </c>
      <c r="R451" s="48">
        <f t="shared" ca="1" si="913"/>
        <v>0</v>
      </c>
      <c r="S451" s="48">
        <f t="shared" ca="1" si="913"/>
        <v>0</v>
      </c>
      <c r="T451" s="48">
        <f t="shared" ca="1" si="913"/>
        <v>0</v>
      </c>
      <c r="U451" s="48">
        <f t="shared" ca="1" si="913"/>
        <v>0</v>
      </c>
      <c r="V451" s="48">
        <f t="shared" ca="1" si="913"/>
        <v>0</v>
      </c>
      <c r="W451" s="48">
        <f t="shared" ca="1" si="913"/>
        <v>0</v>
      </c>
      <c r="X451" s="48">
        <f t="shared" ca="1" si="913"/>
        <v>0</v>
      </c>
      <c r="Y451" s="48">
        <f t="shared" ca="1" si="913"/>
        <v>0</v>
      </c>
      <c r="Z451" s="48">
        <f t="shared" ca="1" si="913"/>
        <v>0</v>
      </c>
      <c r="AA451" s="48">
        <f t="shared" ca="1" si="913"/>
        <v>0</v>
      </c>
      <c r="AB451" s="48">
        <f t="shared" ca="1" si="913"/>
        <v>0</v>
      </c>
      <c r="AC451" s="48">
        <f t="shared" ca="1" si="913"/>
        <v>0</v>
      </c>
      <c r="AD451" s="48">
        <f t="shared" ca="1" si="913"/>
        <v>0</v>
      </c>
      <c r="AE451" s="48">
        <f t="shared" ca="1" si="913"/>
        <v>0</v>
      </c>
      <c r="AF451" s="48">
        <f t="shared" ca="1" si="913"/>
        <v>0</v>
      </c>
      <c r="AG451" s="48">
        <f t="shared" ca="1" si="913"/>
        <v>0</v>
      </c>
      <c r="AH451" s="48">
        <f t="shared" ca="1" si="913"/>
        <v>0</v>
      </c>
      <c r="AI451" s="48">
        <f t="shared" ca="1" si="913"/>
        <v>0</v>
      </c>
      <c r="AJ451" s="48">
        <f t="shared" ca="1" si="913"/>
        <v>0</v>
      </c>
      <c r="AK451" s="48">
        <f t="shared" ref="AK451:BD451" ca="1" si="914">MAX(0,AJ451-(IF(SamplesOrEstimateFlag = "Data", INDEX(Samples,RANDBETWEEN(1, TotalCount), 0), RANDBETWEEN(ThroughputLowEstimate,ThroughputHighEstimate))))</f>
        <v>0</v>
      </c>
      <c r="AL451" s="48">
        <f t="shared" ca="1" si="914"/>
        <v>0</v>
      </c>
      <c r="AM451" s="48">
        <f t="shared" ca="1" si="914"/>
        <v>0</v>
      </c>
      <c r="AN451" s="48">
        <f t="shared" ca="1" si="914"/>
        <v>0</v>
      </c>
      <c r="AO451" s="48">
        <f t="shared" ca="1" si="914"/>
        <v>0</v>
      </c>
      <c r="AP451" s="48">
        <f t="shared" ca="1" si="914"/>
        <v>0</v>
      </c>
      <c r="AQ451" s="48">
        <f t="shared" ca="1" si="914"/>
        <v>0</v>
      </c>
      <c r="AR451" s="48">
        <f t="shared" ca="1" si="914"/>
        <v>0</v>
      </c>
      <c r="AS451" s="48">
        <f t="shared" ca="1" si="914"/>
        <v>0</v>
      </c>
      <c r="AT451" s="48">
        <f t="shared" ca="1" si="914"/>
        <v>0</v>
      </c>
      <c r="AU451" s="48">
        <f t="shared" ca="1" si="914"/>
        <v>0</v>
      </c>
      <c r="AV451" s="48">
        <f t="shared" ca="1" si="914"/>
        <v>0</v>
      </c>
      <c r="AW451" s="48">
        <f t="shared" ca="1" si="914"/>
        <v>0</v>
      </c>
      <c r="AX451" s="48">
        <f t="shared" ca="1" si="914"/>
        <v>0</v>
      </c>
      <c r="AY451" s="48">
        <f t="shared" ca="1" si="914"/>
        <v>0</v>
      </c>
      <c r="AZ451" s="48">
        <f t="shared" ca="1" si="914"/>
        <v>0</v>
      </c>
      <c r="BA451" s="48">
        <f t="shared" ca="1" si="914"/>
        <v>0</v>
      </c>
      <c r="BB451" s="48">
        <f t="shared" ca="1" si="914"/>
        <v>0</v>
      </c>
      <c r="BC451" s="48">
        <f t="shared" ca="1" si="914"/>
        <v>0</v>
      </c>
      <c r="BD451" s="48">
        <f t="shared" ca="1" si="914"/>
        <v>0</v>
      </c>
    </row>
    <row r="452" spans="1:56" x14ac:dyDescent="0.25">
      <c r="A452">
        <v>450</v>
      </c>
      <c r="B452" s="69">
        <f t="shared" ref="B452:B503" ca="1" si="915">MATCH(0,D452:BD452,0)-1</f>
        <v>7</v>
      </c>
      <c r="C452" s="70">
        <f t="shared" ca="1" si="912"/>
        <v>42854</v>
      </c>
      <c r="D4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52" s="48">
        <f t="shared" ref="E452:AJ452" ca="1" si="916">MAX(0,D452-(IF(SamplesOrEstimateFlag = "Data", INDEX(Samples,RANDBETWEEN(1, TotalCount), 0), RANDBETWEEN(ThroughputLowEstimate,ThroughputHighEstimate))))</f>
        <v>10</v>
      </c>
      <c r="F452" s="48">
        <f t="shared" ca="1" si="916"/>
        <v>7</v>
      </c>
      <c r="G452" s="48">
        <f t="shared" ca="1" si="916"/>
        <v>4</v>
      </c>
      <c r="H452" s="48">
        <f t="shared" ca="1" si="916"/>
        <v>4</v>
      </c>
      <c r="I452" s="48">
        <f t="shared" ca="1" si="916"/>
        <v>4</v>
      </c>
      <c r="J452" s="48">
        <f t="shared" ca="1" si="916"/>
        <v>1</v>
      </c>
      <c r="K452" s="48">
        <f t="shared" ca="1" si="916"/>
        <v>0</v>
      </c>
      <c r="L452" s="48">
        <f t="shared" ca="1" si="916"/>
        <v>0</v>
      </c>
      <c r="M452" s="48">
        <f t="shared" ca="1" si="916"/>
        <v>0</v>
      </c>
      <c r="N452" s="48">
        <f t="shared" ca="1" si="916"/>
        <v>0</v>
      </c>
      <c r="O452" s="48">
        <f t="shared" ca="1" si="916"/>
        <v>0</v>
      </c>
      <c r="P452" s="48">
        <f t="shared" ca="1" si="916"/>
        <v>0</v>
      </c>
      <c r="Q452" s="48">
        <f t="shared" ca="1" si="916"/>
        <v>0</v>
      </c>
      <c r="R452" s="48">
        <f t="shared" ca="1" si="916"/>
        <v>0</v>
      </c>
      <c r="S452" s="48">
        <f t="shared" ca="1" si="916"/>
        <v>0</v>
      </c>
      <c r="T452" s="48">
        <f t="shared" ca="1" si="916"/>
        <v>0</v>
      </c>
      <c r="U452" s="48">
        <f t="shared" ca="1" si="916"/>
        <v>0</v>
      </c>
      <c r="V452" s="48">
        <f t="shared" ca="1" si="916"/>
        <v>0</v>
      </c>
      <c r="W452" s="48">
        <f t="shared" ca="1" si="916"/>
        <v>0</v>
      </c>
      <c r="X452" s="48">
        <f t="shared" ca="1" si="916"/>
        <v>0</v>
      </c>
      <c r="Y452" s="48">
        <f t="shared" ca="1" si="916"/>
        <v>0</v>
      </c>
      <c r="Z452" s="48">
        <f t="shared" ca="1" si="916"/>
        <v>0</v>
      </c>
      <c r="AA452" s="48">
        <f t="shared" ca="1" si="916"/>
        <v>0</v>
      </c>
      <c r="AB452" s="48">
        <f t="shared" ca="1" si="916"/>
        <v>0</v>
      </c>
      <c r="AC452" s="48">
        <f t="shared" ca="1" si="916"/>
        <v>0</v>
      </c>
      <c r="AD452" s="48">
        <f t="shared" ca="1" si="916"/>
        <v>0</v>
      </c>
      <c r="AE452" s="48">
        <f t="shared" ca="1" si="916"/>
        <v>0</v>
      </c>
      <c r="AF452" s="48">
        <f t="shared" ca="1" si="916"/>
        <v>0</v>
      </c>
      <c r="AG452" s="48">
        <f t="shared" ca="1" si="916"/>
        <v>0</v>
      </c>
      <c r="AH452" s="48">
        <f t="shared" ca="1" si="916"/>
        <v>0</v>
      </c>
      <c r="AI452" s="48">
        <f t="shared" ca="1" si="916"/>
        <v>0</v>
      </c>
      <c r="AJ452" s="48">
        <f t="shared" ca="1" si="916"/>
        <v>0</v>
      </c>
      <c r="AK452" s="48">
        <f t="shared" ref="AK452:BD452" ca="1" si="917">MAX(0,AJ452-(IF(SamplesOrEstimateFlag = "Data", INDEX(Samples,RANDBETWEEN(1, TotalCount), 0), RANDBETWEEN(ThroughputLowEstimate,ThroughputHighEstimate))))</f>
        <v>0</v>
      </c>
      <c r="AL452" s="48">
        <f t="shared" ca="1" si="917"/>
        <v>0</v>
      </c>
      <c r="AM452" s="48">
        <f t="shared" ca="1" si="917"/>
        <v>0</v>
      </c>
      <c r="AN452" s="48">
        <f t="shared" ca="1" si="917"/>
        <v>0</v>
      </c>
      <c r="AO452" s="48">
        <f t="shared" ca="1" si="917"/>
        <v>0</v>
      </c>
      <c r="AP452" s="48">
        <f t="shared" ca="1" si="917"/>
        <v>0</v>
      </c>
      <c r="AQ452" s="48">
        <f t="shared" ca="1" si="917"/>
        <v>0</v>
      </c>
      <c r="AR452" s="48">
        <f t="shared" ca="1" si="917"/>
        <v>0</v>
      </c>
      <c r="AS452" s="48">
        <f t="shared" ca="1" si="917"/>
        <v>0</v>
      </c>
      <c r="AT452" s="48">
        <f t="shared" ca="1" si="917"/>
        <v>0</v>
      </c>
      <c r="AU452" s="48">
        <f t="shared" ca="1" si="917"/>
        <v>0</v>
      </c>
      <c r="AV452" s="48">
        <f t="shared" ca="1" si="917"/>
        <v>0</v>
      </c>
      <c r="AW452" s="48">
        <f t="shared" ca="1" si="917"/>
        <v>0</v>
      </c>
      <c r="AX452" s="48">
        <f t="shared" ca="1" si="917"/>
        <v>0</v>
      </c>
      <c r="AY452" s="48">
        <f t="shared" ca="1" si="917"/>
        <v>0</v>
      </c>
      <c r="AZ452" s="48">
        <f t="shared" ca="1" si="917"/>
        <v>0</v>
      </c>
      <c r="BA452" s="48">
        <f t="shared" ca="1" si="917"/>
        <v>0</v>
      </c>
      <c r="BB452" s="48">
        <f t="shared" ca="1" si="917"/>
        <v>0</v>
      </c>
      <c r="BC452" s="48">
        <f t="shared" ca="1" si="917"/>
        <v>0</v>
      </c>
      <c r="BD452" s="48">
        <f t="shared" ca="1" si="917"/>
        <v>0</v>
      </c>
    </row>
    <row r="453" spans="1:56" x14ac:dyDescent="0.25">
      <c r="A453">
        <v>451</v>
      </c>
      <c r="B453" s="69">
        <f t="shared" ca="1" si="915"/>
        <v>8</v>
      </c>
      <c r="C453" s="70">
        <f t="shared" ca="1" si="912"/>
        <v>42861</v>
      </c>
      <c r="D4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53" s="48">
        <f t="shared" ref="E453:AJ453" ca="1" si="918">MAX(0,D453-(IF(SamplesOrEstimateFlag = "Data", INDEX(Samples,RANDBETWEEN(1, TotalCount), 0), RANDBETWEEN(ThroughputLowEstimate,ThroughputHighEstimate))))</f>
        <v>6</v>
      </c>
      <c r="F453" s="48">
        <f t="shared" ca="1" si="918"/>
        <v>6</v>
      </c>
      <c r="G453" s="48">
        <f t="shared" ca="1" si="918"/>
        <v>6</v>
      </c>
      <c r="H453" s="48">
        <f t="shared" ca="1" si="918"/>
        <v>4</v>
      </c>
      <c r="I453" s="48">
        <f t="shared" ca="1" si="918"/>
        <v>2</v>
      </c>
      <c r="J453" s="48">
        <f t="shared" ca="1" si="918"/>
        <v>2</v>
      </c>
      <c r="K453" s="48">
        <f t="shared" ca="1" si="918"/>
        <v>2</v>
      </c>
      <c r="L453" s="48">
        <f t="shared" ca="1" si="918"/>
        <v>0</v>
      </c>
      <c r="M453" s="48">
        <f t="shared" ca="1" si="918"/>
        <v>0</v>
      </c>
      <c r="N453" s="48">
        <f t="shared" ca="1" si="918"/>
        <v>0</v>
      </c>
      <c r="O453" s="48">
        <f t="shared" ca="1" si="918"/>
        <v>0</v>
      </c>
      <c r="P453" s="48">
        <f t="shared" ca="1" si="918"/>
        <v>0</v>
      </c>
      <c r="Q453" s="48">
        <f t="shared" ca="1" si="918"/>
        <v>0</v>
      </c>
      <c r="R453" s="48">
        <f t="shared" ca="1" si="918"/>
        <v>0</v>
      </c>
      <c r="S453" s="48">
        <f t="shared" ca="1" si="918"/>
        <v>0</v>
      </c>
      <c r="T453" s="48">
        <f t="shared" ca="1" si="918"/>
        <v>0</v>
      </c>
      <c r="U453" s="48">
        <f t="shared" ca="1" si="918"/>
        <v>0</v>
      </c>
      <c r="V453" s="48">
        <f t="shared" ca="1" si="918"/>
        <v>0</v>
      </c>
      <c r="W453" s="48">
        <f t="shared" ca="1" si="918"/>
        <v>0</v>
      </c>
      <c r="X453" s="48">
        <f t="shared" ca="1" si="918"/>
        <v>0</v>
      </c>
      <c r="Y453" s="48">
        <f t="shared" ca="1" si="918"/>
        <v>0</v>
      </c>
      <c r="Z453" s="48">
        <f t="shared" ca="1" si="918"/>
        <v>0</v>
      </c>
      <c r="AA453" s="48">
        <f t="shared" ca="1" si="918"/>
        <v>0</v>
      </c>
      <c r="AB453" s="48">
        <f t="shared" ca="1" si="918"/>
        <v>0</v>
      </c>
      <c r="AC453" s="48">
        <f t="shared" ca="1" si="918"/>
        <v>0</v>
      </c>
      <c r="AD453" s="48">
        <f t="shared" ca="1" si="918"/>
        <v>0</v>
      </c>
      <c r="AE453" s="48">
        <f t="shared" ca="1" si="918"/>
        <v>0</v>
      </c>
      <c r="AF453" s="48">
        <f t="shared" ca="1" si="918"/>
        <v>0</v>
      </c>
      <c r="AG453" s="48">
        <f t="shared" ca="1" si="918"/>
        <v>0</v>
      </c>
      <c r="AH453" s="48">
        <f t="shared" ca="1" si="918"/>
        <v>0</v>
      </c>
      <c r="AI453" s="48">
        <f t="shared" ca="1" si="918"/>
        <v>0</v>
      </c>
      <c r="AJ453" s="48">
        <f t="shared" ca="1" si="918"/>
        <v>0</v>
      </c>
      <c r="AK453" s="48">
        <f t="shared" ref="AK453:BD453" ca="1" si="919">MAX(0,AJ453-(IF(SamplesOrEstimateFlag = "Data", INDEX(Samples,RANDBETWEEN(1, TotalCount), 0), RANDBETWEEN(ThroughputLowEstimate,ThroughputHighEstimate))))</f>
        <v>0</v>
      </c>
      <c r="AL453" s="48">
        <f t="shared" ca="1" si="919"/>
        <v>0</v>
      </c>
      <c r="AM453" s="48">
        <f t="shared" ca="1" si="919"/>
        <v>0</v>
      </c>
      <c r="AN453" s="48">
        <f t="shared" ca="1" si="919"/>
        <v>0</v>
      </c>
      <c r="AO453" s="48">
        <f t="shared" ca="1" si="919"/>
        <v>0</v>
      </c>
      <c r="AP453" s="48">
        <f t="shared" ca="1" si="919"/>
        <v>0</v>
      </c>
      <c r="AQ453" s="48">
        <f t="shared" ca="1" si="919"/>
        <v>0</v>
      </c>
      <c r="AR453" s="48">
        <f t="shared" ca="1" si="919"/>
        <v>0</v>
      </c>
      <c r="AS453" s="48">
        <f t="shared" ca="1" si="919"/>
        <v>0</v>
      </c>
      <c r="AT453" s="48">
        <f t="shared" ca="1" si="919"/>
        <v>0</v>
      </c>
      <c r="AU453" s="48">
        <f t="shared" ca="1" si="919"/>
        <v>0</v>
      </c>
      <c r="AV453" s="48">
        <f t="shared" ca="1" si="919"/>
        <v>0</v>
      </c>
      <c r="AW453" s="48">
        <f t="shared" ca="1" si="919"/>
        <v>0</v>
      </c>
      <c r="AX453" s="48">
        <f t="shared" ca="1" si="919"/>
        <v>0</v>
      </c>
      <c r="AY453" s="48">
        <f t="shared" ca="1" si="919"/>
        <v>0</v>
      </c>
      <c r="AZ453" s="48">
        <f t="shared" ca="1" si="919"/>
        <v>0</v>
      </c>
      <c r="BA453" s="48">
        <f t="shared" ca="1" si="919"/>
        <v>0</v>
      </c>
      <c r="BB453" s="48">
        <f t="shared" ca="1" si="919"/>
        <v>0</v>
      </c>
      <c r="BC453" s="48">
        <f t="shared" ca="1" si="919"/>
        <v>0</v>
      </c>
      <c r="BD453" s="48">
        <f t="shared" ca="1" si="919"/>
        <v>0</v>
      </c>
    </row>
    <row r="454" spans="1:56" x14ac:dyDescent="0.25">
      <c r="A454">
        <v>452</v>
      </c>
      <c r="B454" s="69">
        <f t="shared" ca="1" si="915"/>
        <v>7</v>
      </c>
      <c r="C454" s="70">
        <f t="shared" ca="1" si="912"/>
        <v>42854</v>
      </c>
      <c r="D4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4" s="48">
        <f t="shared" ref="E454:AJ454" ca="1" si="920">MAX(0,D454-(IF(SamplesOrEstimateFlag = "Data", INDEX(Samples,RANDBETWEEN(1, TotalCount), 0), RANDBETWEEN(ThroughputLowEstimate,ThroughputHighEstimate))))</f>
        <v>11</v>
      </c>
      <c r="F454" s="48">
        <f t="shared" ca="1" si="920"/>
        <v>8</v>
      </c>
      <c r="G454" s="48">
        <f t="shared" ca="1" si="920"/>
        <v>8</v>
      </c>
      <c r="H454" s="48">
        <f t="shared" ca="1" si="920"/>
        <v>6</v>
      </c>
      <c r="I454" s="48">
        <f t="shared" ca="1" si="920"/>
        <v>4</v>
      </c>
      <c r="J454" s="48">
        <f t="shared" ca="1" si="920"/>
        <v>1</v>
      </c>
      <c r="K454" s="48">
        <f t="shared" ca="1" si="920"/>
        <v>0</v>
      </c>
      <c r="L454" s="48">
        <f t="shared" ca="1" si="920"/>
        <v>0</v>
      </c>
      <c r="M454" s="48">
        <f t="shared" ca="1" si="920"/>
        <v>0</v>
      </c>
      <c r="N454" s="48">
        <f t="shared" ca="1" si="920"/>
        <v>0</v>
      </c>
      <c r="O454" s="48">
        <f t="shared" ca="1" si="920"/>
        <v>0</v>
      </c>
      <c r="P454" s="48">
        <f t="shared" ca="1" si="920"/>
        <v>0</v>
      </c>
      <c r="Q454" s="48">
        <f t="shared" ca="1" si="920"/>
        <v>0</v>
      </c>
      <c r="R454" s="48">
        <f t="shared" ca="1" si="920"/>
        <v>0</v>
      </c>
      <c r="S454" s="48">
        <f t="shared" ca="1" si="920"/>
        <v>0</v>
      </c>
      <c r="T454" s="48">
        <f t="shared" ca="1" si="920"/>
        <v>0</v>
      </c>
      <c r="U454" s="48">
        <f t="shared" ca="1" si="920"/>
        <v>0</v>
      </c>
      <c r="V454" s="48">
        <f t="shared" ca="1" si="920"/>
        <v>0</v>
      </c>
      <c r="W454" s="48">
        <f t="shared" ca="1" si="920"/>
        <v>0</v>
      </c>
      <c r="X454" s="48">
        <f t="shared" ca="1" si="920"/>
        <v>0</v>
      </c>
      <c r="Y454" s="48">
        <f t="shared" ca="1" si="920"/>
        <v>0</v>
      </c>
      <c r="Z454" s="48">
        <f t="shared" ca="1" si="920"/>
        <v>0</v>
      </c>
      <c r="AA454" s="48">
        <f t="shared" ca="1" si="920"/>
        <v>0</v>
      </c>
      <c r="AB454" s="48">
        <f t="shared" ca="1" si="920"/>
        <v>0</v>
      </c>
      <c r="AC454" s="48">
        <f t="shared" ca="1" si="920"/>
        <v>0</v>
      </c>
      <c r="AD454" s="48">
        <f t="shared" ca="1" si="920"/>
        <v>0</v>
      </c>
      <c r="AE454" s="48">
        <f t="shared" ca="1" si="920"/>
        <v>0</v>
      </c>
      <c r="AF454" s="48">
        <f t="shared" ca="1" si="920"/>
        <v>0</v>
      </c>
      <c r="AG454" s="48">
        <f t="shared" ca="1" si="920"/>
        <v>0</v>
      </c>
      <c r="AH454" s="48">
        <f t="shared" ca="1" si="920"/>
        <v>0</v>
      </c>
      <c r="AI454" s="48">
        <f t="shared" ca="1" si="920"/>
        <v>0</v>
      </c>
      <c r="AJ454" s="48">
        <f t="shared" ca="1" si="920"/>
        <v>0</v>
      </c>
      <c r="AK454" s="48">
        <f t="shared" ref="AK454:BD454" ca="1" si="921">MAX(0,AJ454-(IF(SamplesOrEstimateFlag = "Data", INDEX(Samples,RANDBETWEEN(1, TotalCount), 0), RANDBETWEEN(ThroughputLowEstimate,ThroughputHighEstimate))))</f>
        <v>0</v>
      </c>
      <c r="AL454" s="48">
        <f t="shared" ca="1" si="921"/>
        <v>0</v>
      </c>
      <c r="AM454" s="48">
        <f t="shared" ca="1" si="921"/>
        <v>0</v>
      </c>
      <c r="AN454" s="48">
        <f t="shared" ca="1" si="921"/>
        <v>0</v>
      </c>
      <c r="AO454" s="48">
        <f t="shared" ca="1" si="921"/>
        <v>0</v>
      </c>
      <c r="AP454" s="48">
        <f t="shared" ca="1" si="921"/>
        <v>0</v>
      </c>
      <c r="AQ454" s="48">
        <f t="shared" ca="1" si="921"/>
        <v>0</v>
      </c>
      <c r="AR454" s="48">
        <f t="shared" ca="1" si="921"/>
        <v>0</v>
      </c>
      <c r="AS454" s="48">
        <f t="shared" ca="1" si="921"/>
        <v>0</v>
      </c>
      <c r="AT454" s="48">
        <f t="shared" ca="1" si="921"/>
        <v>0</v>
      </c>
      <c r="AU454" s="48">
        <f t="shared" ca="1" si="921"/>
        <v>0</v>
      </c>
      <c r="AV454" s="48">
        <f t="shared" ca="1" si="921"/>
        <v>0</v>
      </c>
      <c r="AW454" s="48">
        <f t="shared" ca="1" si="921"/>
        <v>0</v>
      </c>
      <c r="AX454" s="48">
        <f t="shared" ca="1" si="921"/>
        <v>0</v>
      </c>
      <c r="AY454" s="48">
        <f t="shared" ca="1" si="921"/>
        <v>0</v>
      </c>
      <c r="AZ454" s="48">
        <f t="shared" ca="1" si="921"/>
        <v>0</v>
      </c>
      <c r="BA454" s="48">
        <f t="shared" ca="1" si="921"/>
        <v>0</v>
      </c>
      <c r="BB454" s="48">
        <f t="shared" ca="1" si="921"/>
        <v>0</v>
      </c>
      <c r="BC454" s="48">
        <f t="shared" ca="1" si="921"/>
        <v>0</v>
      </c>
      <c r="BD454" s="48">
        <f t="shared" ca="1" si="921"/>
        <v>0</v>
      </c>
    </row>
    <row r="455" spans="1:56" x14ac:dyDescent="0.25">
      <c r="A455">
        <v>453</v>
      </c>
      <c r="B455" s="69">
        <f t="shared" ca="1" si="915"/>
        <v>8</v>
      </c>
      <c r="C455" s="70">
        <f t="shared" ca="1" si="912"/>
        <v>42861</v>
      </c>
      <c r="D4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5" s="48">
        <f t="shared" ref="E455:AJ455" ca="1" si="922">MAX(0,D455-(IF(SamplesOrEstimateFlag = "Data", INDEX(Samples,RANDBETWEEN(1, TotalCount), 0), RANDBETWEEN(ThroughputLowEstimate,ThroughputHighEstimate))))</f>
        <v>12</v>
      </c>
      <c r="F455" s="48">
        <f t="shared" ca="1" si="922"/>
        <v>9</v>
      </c>
      <c r="G455" s="48">
        <f t="shared" ca="1" si="922"/>
        <v>9</v>
      </c>
      <c r="H455" s="48">
        <f t="shared" ca="1" si="922"/>
        <v>7</v>
      </c>
      <c r="I455" s="48">
        <f t="shared" ca="1" si="922"/>
        <v>5</v>
      </c>
      <c r="J455" s="48">
        <f t="shared" ca="1" si="922"/>
        <v>2</v>
      </c>
      <c r="K455" s="48">
        <f t="shared" ca="1" si="922"/>
        <v>2</v>
      </c>
      <c r="L455" s="48">
        <f t="shared" ca="1" si="922"/>
        <v>0</v>
      </c>
      <c r="M455" s="48">
        <f t="shared" ca="1" si="922"/>
        <v>0</v>
      </c>
      <c r="N455" s="48">
        <f t="shared" ca="1" si="922"/>
        <v>0</v>
      </c>
      <c r="O455" s="48">
        <f t="shared" ca="1" si="922"/>
        <v>0</v>
      </c>
      <c r="P455" s="48">
        <f t="shared" ca="1" si="922"/>
        <v>0</v>
      </c>
      <c r="Q455" s="48">
        <f t="shared" ca="1" si="922"/>
        <v>0</v>
      </c>
      <c r="R455" s="48">
        <f t="shared" ca="1" si="922"/>
        <v>0</v>
      </c>
      <c r="S455" s="48">
        <f t="shared" ca="1" si="922"/>
        <v>0</v>
      </c>
      <c r="T455" s="48">
        <f t="shared" ca="1" si="922"/>
        <v>0</v>
      </c>
      <c r="U455" s="48">
        <f t="shared" ca="1" si="922"/>
        <v>0</v>
      </c>
      <c r="V455" s="48">
        <f t="shared" ca="1" si="922"/>
        <v>0</v>
      </c>
      <c r="W455" s="48">
        <f t="shared" ca="1" si="922"/>
        <v>0</v>
      </c>
      <c r="X455" s="48">
        <f t="shared" ca="1" si="922"/>
        <v>0</v>
      </c>
      <c r="Y455" s="48">
        <f t="shared" ca="1" si="922"/>
        <v>0</v>
      </c>
      <c r="Z455" s="48">
        <f t="shared" ca="1" si="922"/>
        <v>0</v>
      </c>
      <c r="AA455" s="48">
        <f t="shared" ca="1" si="922"/>
        <v>0</v>
      </c>
      <c r="AB455" s="48">
        <f t="shared" ca="1" si="922"/>
        <v>0</v>
      </c>
      <c r="AC455" s="48">
        <f t="shared" ca="1" si="922"/>
        <v>0</v>
      </c>
      <c r="AD455" s="48">
        <f t="shared" ca="1" si="922"/>
        <v>0</v>
      </c>
      <c r="AE455" s="48">
        <f t="shared" ca="1" si="922"/>
        <v>0</v>
      </c>
      <c r="AF455" s="48">
        <f t="shared" ca="1" si="922"/>
        <v>0</v>
      </c>
      <c r="AG455" s="48">
        <f t="shared" ca="1" si="922"/>
        <v>0</v>
      </c>
      <c r="AH455" s="48">
        <f t="shared" ca="1" si="922"/>
        <v>0</v>
      </c>
      <c r="AI455" s="48">
        <f t="shared" ca="1" si="922"/>
        <v>0</v>
      </c>
      <c r="AJ455" s="48">
        <f t="shared" ca="1" si="922"/>
        <v>0</v>
      </c>
      <c r="AK455" s="48">
        <f t="shared" ref="AK455:BD455" ca="1" si="923">MAX(0,AJ455-(IF(SamplesOrEstimateFlag = "Data", INDEX(Samples,RANDBETWEEN(1, TotalCount), 0), RANDBETWEEN(ThroughputLowEstimate,ThroughputHighEstimate))))</f>
        <v>0</v>
      </c>
      <c r="AL455" s="48">
        <f t="shared" ca="1" si="923"/>
        <v>0</v>
      </c>
      <c r="AM455" s="48">
        <f t="shared" ca="1" si="923"/>
        <v>0</v>
      </c>
      <c r="AN455" s="48">
        <f t="shared" ca="1" si="923"/>
        <v>0</v>
      </c>
      <c r="AO455" s="48">
        <f t="shared" ca="1" si="923"/>
        <v>0</v>
      </c>
      <c r="AP455" s="48">
        <f t="shared" ca="1" si="923"/>
        <v>0</v>
      </c>
      <c r="AQ455" s="48">
        <f t="shared" ca="1" si="923"/>
        <v>0</v>
      </c>
      <c r="AR455" s="48">
        <f t="shared" ca="1" si="923"/>
        <v>0</v>
      </c>
      <c r="AS455" s="48">
        <f t="shared" ca="1" si="923"/>
        <v>0</v>
      </c>
      <c r="AT455" s="48">
        <f t="shared" ca="1" si="923"/>
        <v>0</v>
      </c>
      <c r="AU455" s="48">
        <f t="shared" ca="1" si="923"/>
        <v>0</v>
      </c>
      <c r="AV455" s="48">
        <f t="shared" ca="1" si="923"/>
        <v>0</v>
      </c>
      <c r="AW455" s="48">
        <f t="shared" ca="1" si="923"/>
        <v>0</v>
      </c>
      <c r="AX455" s="48">
        <f t="shared" ca="1" si="923"/>
        <v>0</v>
      </c>
      <c r="AY455" s="48">
        <f t="shared" ca="1" si="923"/>
        <v>0</v>
      </c>
      <c r="AZ455" s="48">
        <f t="shared" ca="1" si="923"/>
        <v>0</v>
      </c>
      <c r="BA455" s="48">
        <f t="shared" ca="1" si="923"/>
        <v>0</v>
      </c>
      <c r="BB455" s="48">
        <f t="shared" ca="1" si="923"/>
        <v>0</v>
      </c>
      <c r="BC455" s="48">
        <f t="shared" ca="1" si="923"/>
        <v>0</v>
      </c>
      <c r="BD455" s="48">
        <f t="shared" ca="1" si="923"/>
        <v>0</v>
      </c>
    </row>
    <row r="456" spans="1:56" x14ac:dyDescent="0.25">
      <c r="A456">
        <v>454</v>
      </c>
      <c r="B456" s="69">
        <f t="shared" ca="1" si="915"/>
        <v>12</v>
      </c>
      <c r="C456" s="70">
        <f t="shared" ca="1" si="912"/>
        <v>42889</v>
      </c>
      <c r="D4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6" s="48">
        <f t="shared" ref="E456:AJ456" ca="1" si="924">MAX(0,D456-(IF(SamplesOrEstimateFlag = "Data", INDEX(Samples,RANDBETWEEN(1, TotalCount), 0), RANDBETWEEN(ThroughputLowEstimate,ThroughputHighEstimate))))</f>
        <v>13</v>
      </c>
      <c r="F456" s="48">
        <f t="shared" ca="1" si="924"/>
        <v>10</v>
      </c>
      <c r="G456" s="48">
        <f t="shared" ca="1" si="924"/>
        <v>8</v>
      </c>
      <c r="H456" s="48">
        <f t="shared" ca="1" si="924"/>
        <v>8</v>
      </c>
      <c r="I456" s="48">
        <f t="shared" ca="1" si="924"/>
        <v>8</v>
      </c>
      <c r="J456" s="48">
        <f t="shared" ca="1" si="924"/>
        <v>6</v>
      </c>
      <c r="K456" s="48">
        <f t="shared" ca="1" si="924"/>
        <v>6</v>
      </c>
      <c r="L456" s="48">
        <f t="shared" ca="1" si="924"/>
        <v>4</v>
      </c>
      <c r="M456" s="48">
        <f t="shared" ca="1" si="924"/>
        <v>2</v>
      </c>
      <c r="N456" s="48">
        <f t="shared" ca="1" si="924"/>
        <v>2</v>
      </c>
      <c r="O456" s="48">
        <f t="shared" ca="1" si="924"/>
        <v>2</v>
      </c>
      <c r="P456" s="48">
        <f t="shared" ca="1" si="924"/>
        <v>0</v>
      </c>
      <c r="Q456" s="48">
        <f t="shared" ca="1" si="924"/>
        <v>0</v>
      </c>
      <c r="R456" s="48">
        <f t="shared" ca="1" si="924"/>
        <v>0</v>
      </c>
      <c r="S456" s="48">
        <f t="shared" ca="1" si="924"/>
        <v>0</v>
      </c>
      <c r="T456" s="48">
        <f t="shared" ca="1" si="924"/>
        <v>0</v>
      </c>
      <c r="U456" s="48">
        <f t="shared" ca="1" si="924"/>
        <v>0</v>
      </c>
      <c r="V456" s="48">
        <f t="shared" ca="1" si="924"/>
        <v>0</v>
      </c>
      <c r="W456" s="48">
        <f t="shared" ca="1" si="924"/>
        <v>0</v>
      </c>
      <c r="X456" s="48">
        <f t="shared" ca="1" si="924"/>
        <v>0</v>
      </c>
      <c r="Y456" s="48">
        <f t="shared" ca="1" si="924"/>
        <v>0</v>
      </c>
      <c r="Z456" s="48">
        <f t="shared" ca="1" si="924"/>
        <v>0</v>
      </c>
      <c r="AA456" s="48">
        <f t="shared" ca="1" si="924"/>
        <v>0</v>
      </c>
      <c r="AB456" s="48">
        <f t="shared" ca="1" si="924"/>
        <v>0</v>
      </c>
      <c r="AC456" s="48">
        <f t="shared" ca="1" si="924"/>
        <v>0</v>
      </c>
      <c r="AD456" s="48">
        <f t="shared" ca="1" si="924"/>
        <v>0</v>
      </c>
      <c r="AE456" s="48">
        <f t="shared" ca="1" si="924"/>
        <v>0</v>
      </c>
      <c r="AF456" s="48">
        <f t="shared" ca="1" si="924"/>
        <v>0</v>
      </c>
      <c r="AG456" s="48">
        <f t="shared" ca="1" si="924"/>
        <v>0</v>
      </c>
      <c r="AH456" s="48">
        <f t="shared" ca="1" si="924"/>
        <v>0</v>
      </c>
      <c r="AI456" s="48">
        <f t="shared" ca="1" si="924"/>
        <v>0</v>
      </c>
      <c r="AJ456" s="48">
        <f t="shared" ca="1" si="924"/>
        <v>0</v>
      </c>
      <c r="AK456" s="48">
        <f t="shared" ref="AK456:BD456" ca="1" si="925">MAX(0,AJ456-(IF(SamplesOrEstimateFlag = "Data", INDEX(Samples,RANDBETWEEN(1, TotalCount), 0), RANDBETWEEN(ThroughputLowEstimate,ThroughputHighEstimate))))</f>
        <v>0</v>
      </c>
      <c r="AL456" s="48">
        <f t="shared" ca="1" si="925"/>
        <v>0</v>
      </c>
      <c r="AM456" s="48">
        <f t="shared" ca="1" si="925"/>
        <v>0</v>
      </c>
      <c r="AN456" s="48">
        <f t="shared" ca="1" si="925"/>
        <v>0</v>
      </c>
      <c r="AO456" s="48">
        <f t="shared" ca="1" si="925"/>
        <v>0</v>
      </c>
      <c r="AP456" s="48">
        <f t="shared" ca="1" si="925"/>
        <v>0</v>
      </c>
      <c r="AQ456" s="48">
        <f t="shared" ca="1" si="925"/>
        <v>0</v>
      </c>
      <c r="AR456" s="48">
        <f t="shared" ca="1" si="925"/>
        <v>0</v>
      </c>
      <c r="AS456" s="48">
        <f t="shared" ca="1" si="925"/>
        <v>0</v>
      </c>
      <c r="AT456" s="48">
        <f t="shared" ca="1" si="925"/>
        <v>0</v>
      </c>
      <c r="AU456" s="48">
        <f t="shared" ca="1" si="925"/>
        <v>0</v>
      </c>
      <c r="AV456" s="48">
        <f t="shared" ca="1" si="925"/>
        <v>0</v>
      </c>
      <c r="AW456" s="48">
        <f t="shared" ca="1" si="925"/>
        <v>0</v>
      </c>
      <c r="AX456" s="48">
        <f t="shared" ca="1" si="925"/>
        <v>0</v>
      </c>
      <c r="AY456" s="48">
        <f t="shared" ca="1" si="925"/>
        <v>0</v>
      </c>
      <c r="AZ456" s="48">
        <f t="shared" ca="1" si="925"/>
        <v>0</v>
      </c>
      <c r="BA456" s="48">
        <f t="shared" ca="1" si="925"/>
        <v>0</v>
      </c>
      <c r="BB456" s="48">
        <f t="shared" ca="1" si="925"/>
        <v>0</v>
      </c>
      <c r="BC456" s="48">
        <f t="shared" ca="1" si="925"/>
        <v>0</v>
      </c>
      <c r="BD456" s="48">
        <f t="shared" ca="1" si="925"/>
        <v>0</v>
      </c>
    </row>
    <row r="457" spans="1:56" x14ac:dyDescent="0.25">
      <c r="A457">
        <v>455</v>
      </c>
      <c r="B457" s="69">
        <f t="shared" ca="1" si="915"/>
        <v>9</v>
      </c>
      <c r="C457" s="70">
        <f t="shared" ca="1" si="912"/>
        <v>42868</v>
      </c>
      <c r="D4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57" s="48">
        <f t="shared" ref="E457:AJ457" ca="1" si="926">MAX(0,D457-(IF(SamplesOrEstimateFlag = "Data", INDEX(Samples,RANDBETWEEN(1, TotalCount), 0), RANDBETWEEN(ThroughputLowEstimate,ThroughputHighEstimate))))</f>
        <v>9</v>
      </c>
      <c r="F457" s="48">
        <f t="shared" ca="1" si="926"/>
        <v>9</v>
      </c>
      <c r="G457" s="48">
        <f t="shared" ca="1" si="926"/>
        <v>9</v>
      </c>
      <c r="H457" s="48">
        <f t="shared" ca="1" si="926"/>
        <v>9</v>
      </c>
      <c r="I457" s="48">
        <f t="shared" ca="1" si="926"/>
        <v>9</v>
      </c>
      <c r="J457" s="48">
        <f t="shared" ca="1" si="926"/>
        <v>6</v>
      </c>
      <c r="K457" s="48">
        <f t="shared" ca="1" si="926"/>
        <v>4</v>
      </c>
      <c r="L457" s="48">
        <f t="shared" ca="1" si="926"/>
        <v>1</v>
      </c>
      <c r="M457" s="48">
        <f t="shared" ca="1" si="926"/>
        <v>0</v>
      </c>
      <c r="N457" s="48">
        <f t="shared" ca="1" si="926"/>
        <v>0</v>
      </c>
      <c r="O457" s="48">
        <f t="shared" ca="1" si="926"/>
        <v>0</v>
      </c>
      <c r="P457" s="48">
        <f t="shared" ca="1" si="926"/>
        <v>0</v>
      </c>
      <c r="Q457" s="48">
        <f t="shared" ca="1" si="926"/>
        <v>0</v>
      </c>
      <c r="R457" s="48">
        <f t="shared" ca="1" si="926"/>
        <v>0</v>
      </c>
      <c r="S457" s="48">
        <f t="shared" ca="1" si="926"/>
        <v>0</v>
      </c>
      <c r="T457" s="48">
        <f t="shared" ca="1" si="926"/>
        <v>0</v>
      </c>
      <c r="U457" s="48">
        <f t="shared" ca="1" si="926"/>
        <v>0</v>
      </c>
      <c r="V457" s="48">
        <f t="shared" ca="1" si="926"/>
        <v>0</v>
      </c>
      <c r="W457" s="48">
        <f t="shared" ca="1" si="926"/>
        <v>0</v>
      </c>
      <c r="X457" s="48">
        <f t="shared" ca="1" si="926"/>
        <v>0</v>
      </c>
      <c r="Y457" s="48">
        <f t="shared" ca="1" si="926"/>
        <v>0</v>
      </c>
      <c r="Z457" s="48">
        <f t="shared" ca="1" si="926"/>
        <v>0</v>
      </c>
      <c r="AA457" s="48">
        <f t="shared" ca="1" si="926"/>
        <v>0</v>
      </c>
      <c r="AB457" s="48">
        <f t="shared" ca="1" si="926"/>
        <v>0</v>
      </c>
      <c r="AC457" s="48">
        <f t="shared" ca="1" si="926"/>
        <v>0</v>
      </c>
      <c r="AD457" s="48">
        <f t="shared" ca="1" si="926"/>
        <v>0</v>
      </c>
      <c r="AE457" s="48">
        <f t="shared" ca="1" si="926"/>
        <v>0</v>
      </c>
      <c r="AF457" s="48">
        <f t="shared" ca="1" si="926"/>
        <v>0</v>
      </c>
      <c r="AG457" s="48">
        <f t="shared" ca="1" si="926"/>
        <v>0</v>
      </c>
      <c r="AH457" s="48">
        <f t="shared" ca="1" si="926"/>
        <v>0</v>
      </c>
      <c r="AI457" s="48">
        <f t="shared" ca="1" si="926"/>
        <v>0</v>
      </c>
      <c r="AJ457" s="48">
        <f t="shared" ca="1" si="926"/>
        <v>0</v>
      </c>
      <c r="AK457" s="48">
        <f t="shared" ref="AK457:BD457" ca="1" si="927">MAX(0,AJ457-(IF(SamplesOrEstimateFlag = "Data", INDEX(Samples,RANDBETWEEN(1, TotalCount), 0), RANDBETWEEN(ThroughputLowEstimate,ThroughputHighEstimate))))</f>
        <v>0</v>
      </c>
      <c r="AL457" s="48">
        <f t="shared" ca="1" si="927"/>
        <v>0</v>
      </c>
      <c r="AM457" s="48">
        <f t="shared" ca="1" si="927"/>
        <v>0</v>
      </c>
      <c r="AN457" s="48">
        <f t="shared" ca="1" si="927"/>
        <v>0</v>
      </c>
      <c r="AO457" s="48">
        <f t="shared" ca="1" si="927"/>
        <v>0</v>
      </c>
      <c r="AP457" s="48">
        <f t="shared" ca="1" si="927"/>
        <v>0</v>
      </c>
      <c r="AQ457" s="48">
        <f t="shared" ca="1" si="927"/>
        <v>0</v>
      </c>
      <c r="AR457" s="48">
        <f t="shared" ca="1" si="927"/>
        <v>0</v>
      </c>
      <c r="AS457" s="48">
        <f t="shared" ca="1" si="927"/>
        <v>0</v>
      </c>
      <c r="AT457" s="48">
        <f t="shared" ca="1" si="927"/>
        <v>0</v>
      </c>
      <c r="AU457" s="48">
        <f t="shared" ca="1" si="927"/>
        <v>0</v>
      </c>
      <c r="AV457" s="48">
        <f t="shared" ca="1" si="927"/>
        <v>0</v>
      </c>
      <c r="AW457" s="48">
        <f t="shared" ca="1" si="927"/>
        <v>0</v>
      </c>
      <c r="AX457" s="48">
        <f t="shared" ca="1" si="927"/>
        <v>0</v>
      </c>
      <c r="AY457" s="48">
        <f t="shared" ca="1" si="927"/>
        <v>0</v>
      </c>
      <c r="AZ457" s="48">
        <f t="shared" ca="1" si="927"/>
        <v>0</v>
      </c>
      <c r="BA457" s="48">
        <f t="shared" ca="1" si="927"/>
        <v>0</v>
      </c>
      <c r="BB457" s="48">
        <f t="shared" ca="1" si="927"/>
        <v>0</v>
      </c>
      <c r="BC457" s="48">
        <f t="shared" ca="1" si="927"/>
        <v>0</v>
      </c>
      <c r="BD457" s="48">
        <f t="shared" ca="1" si="927"/>
        <v>0</v>
      </c>
    </row>
    <row r="458" spans="1:56" x14ac:dyDescent="0.25">
      <c r="A458">
        <v>456</v>
      </c>
      <c r="B458" s="69">
        <f t="shared" ca="1" si="915"/>
        <v>10</v>
      </c>
      <c r="C458" s="70">
        <f t="shared" ca="1" si="912"/>
        <v>42875</v>
      </c>
      <c r="D4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8" s="48">
        <f t="shared" ref="E458:AJ458" ca="1" si="928">MAX(0,D458-(IF(SamplesOrEstimateFlag = "Data", INDEX(Samples,RANDBETWEEN(1, TotalCount), 0), RANDBETWEEN(ThroughputLowEstimate,ThroughputHighEstimate))))</f>
        <v>12</v>
      </c>
      <c r="F458" s="48">
        <f t="shared" ca="1" si="928"/>
        <v>12</v>
      </c>
      <c r="G458" s="48">
        <f t="shared" ca="1" si="928"/>
        <v>12</v>
      </c>
      <c r="H458" s="48">
        <f t="shared" ca="1" si="928"/>
        <v>10</v>
      </c>
      <c r="I458" s="48">
        <f t="shared" ca="1" si="928"/>
        <v>7</v>
      </c>
      <c r="J458" s="48">
        <f t="shared" ca="1" si="928"/>
        <v>7</v>
      </c>
      <c r="K458" s="48">
        <f t="shared" ca="1" si="928"/>
        <v>5</v>
      </c>
      <c r="L458" s="48">
        <f t="shared" ca="1" si="928"/>
        <v>2</v>
      </c>
      <c r="M458" s="48">
        <f t="shared" ca="1" si="928"/>
        <v>2</v>
      </c>
      <c r="N458" s="48">
        <f t="shared" ca="1" si="928"/>
        <v>0</v>
      </c>
      <c r="O458" s="48">
        <f t="shared" ca="1" si="928"/>
        <v>0</v>
      </c>
      <c r="P458" s="48">
        <f t="shared" ca="1" si="928"/>
        <v>0</v>
      </c>
      <c r="Q458" s="48">
        <f t="shared" ca="1" si="928"/>
        <v>0</v>
      </c>
      <c r="R458" s="48">
        <f t="shared" ca="1" si="928"/>
        <v>0</v>
      </c>
      <c r="S458" s="48">
        <f t="shared" ca="1" si="928"/>
        <v>0</v>
      </c>
      <c r="T458" s="48">
        <f t="shared" ca="1" si="928"/>
        <v>0</v>
      </c>
      <c r="U458" s="48">
        <f t="shared" ca="1" si="928"/>
        <v>0</v>
      </c>
      <c r="V458" s="48">
        <f t="shared" ca="1" si="928"/>
        <v>0</v>
      </c>
      <c r="W458" s="48">
        <f t="shared" ca="1" si="928"/>
        <v>0</v>
      </c>
      <c r="X458" s="48">
        <f t="shared" ca="1" si="928"/>
        <v>0</v>
      </c>
      <c r="Y458" s="48">
        <f t="shared" ca="1" si="928"/>
        <v>0</v>
      </c>
      <c r="Z458" s="48">
        <f t="shared" ca="1" si="928"/>
        <v>0</v>
      </c>
      <c r="AA458" s="48">
        <f t="shared" ca="1" si="928"/>
        <v>0</v>
      </c>
      <c r="AB458" s="48">
        <f t="shared" ca="1" si="928"/>
        <v>0</v>
      </c>
      <c r="AC458" s="48">
        <f t="shared" ca="1" si="928"/>
        <v>0</v>
      </c>
      <c r="AD458" s="48">
        <f t="shared" ca="1" si="928"/>
        <v>0</v>
      </c>
      <c r="AE458" s="48">
        <f t="shared" ca="1" si="928"/>
        <v>0</v>
      </c>
      <c r="AF458" s="48">
        <f t="shared" ca="1" si="928"/>
        <v>0</v>
      </c>
      <c r="AG458" s="48">
        <f t="shared" ca="1" si="928"/>
        <v>0</v>
      </c>
      <c r="AH458" s="48">
        <f t="shared" ca="1" si="928"/>
        <v>0</v>
      </c>
      <c r="AI458" s="48">
        <f t="shared" ca="1" si="928"/>
        <v>0</v>
      </c>
      <c r="AJ458" s="48">
        <f t="shared" ca="1" si="928"/>
        <v>0</v>
      </c>
      <c r="AK458" s="48">
        <f t="shared" ref="AK458:BD458" ca="1" si="929">MAX(0,AJ458-(IF(SamplesOrEstimateFlag = "Data", INDEX(Samples,RANDBETWEEN(1, TotalCount), 0), RANDBETWEEN(ThroughputLowEstimate,ThroughputHighEstimate))))</f>
        <v>0</v>
      </c>
      <c r="AL458" s="48">
        <f t="shared" ca="1" si="929"/>
        <v>0</v>
      </c>
      <c r="AM458" s="48">
        <f t="shared" ca="1" si="929"/>
        <v>0</v>
      </c>
      <c r="AN458" s="48">
        <f t="shared" ca="1" si="929"/>
        <v>0</v>
      </c>
      <c r="AO458" s="48">
        <f t="shared" ca="1" si="929"/>
        <v>0</v>
      </c>
      <c r="AP458" s="48">
        <f t="shared" ca="1" si="929"/>
        <v>0</v>
      </c>
      <c r="AQ458" s="48">
        <f t="shared" ca="1" si="929"/>
        <v>0</v>
      </c>
      <c r="AR458" s="48">
        <f t="shared" ca="1" si="929"/>
        <v>0</v>
      </c>
      <c r="AS458" s="48">
        <f t="shared" ca="1" si="929"/>
        <v>0</v>
      </c>
      <c r="AT458" s="48">
        <f t="shared" ca="1" si="929"/>
        <v>0</v>
      </c>
      <c r="AU458" s="48">
        <f t="shared" ca="1" si="929"/>
        <v>0</v>
      </c>
      <c r="AV458" s="48">
        <f t="shared" ca="1" si="929"/>
        <v>0</v>
      </c>
      <c r="AW458" s="48">
        <f t="shared" ca="1" si="929"/>
        <v>0</v>
      </c>
      <c r="AX458" s="48">
        <f t="shared" ca="1" si="929"/>
        <v>0</v>
      </c>
      <c r="AY458" s="48">
        <f t="shared" ca="1" si="929"/>
        <v>0</v>
      </c>
      <c r="AZ458" s="48">
        <f t="shared" ca="1" si="929"/>
        <v>0</v>
      </c>
      <c r="BA458" s="48">
        <f t="shared" ca="1" si="929"/>
        <v>0</v>
      </c>
      <c r="BB458" s="48">
        <f t="shared" ca="1" si="929"/>
        <v>0</v>
      </c>
      <c r="BC458" s="48">
        <f t="shared" ca="1" si="929"/>
        <v>0</v>
      </c>
      <c r="BD458" s="48">
        <f t="shared" ca="1" si="929"/>
        <v>0</v>
      </c>
    </row>
    <row r="459" spans="1:56" x14ac:dyDescent="0.25">
      <c r="A459">
        <v>457</v>
      </c>
      <c r="B459" s="69">
        <f t="shared" ca="1" si="915"/>
        <v>7</v>
      </c>
      <c r="C459" s="70">
        <f t="shared" ca="1" si="912"/>
        <v>42854</v>
      </c>
      <c r="D4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59" s="48">
        <f t="shared" ref="E459:AJ459" ca="1" si="930">MAX(0,D459-(IF(SamplesOrEstimateFlag = "Data", INDEX(Samples,RANDBETWEEN(1, TotalCount), 0), RANDBETWEEN(ThroughputLowEstimate,ThroughputHighEstimate))))</f>
        <v>13</v>
      </c>
      <c r="F459" s="48">
        <f t="shared" ca="1" si="930"/>
        <v>11</v>
      </c>
      <c r="G459" s="48">
        <f t="shared" ca="1" si="930"/>
        <v>9</v>
      </c>
      <c r="H459" s="48">
        <f t="shared" ca="1" si="930"/>
        <v>6</v>
      </c>
      <c r="I459" s="48">
        <f t="shared" ca="1" si="930"/>
        <v>4</v>
      </c>
      <c r="J459" s="48">
        <f t="shared" ca="1" si="930"/>
        <v>2</v>
      </c>
      <c r="K459" s="48">
        <f t="shared" ca="1" si="930"/>
        <v>0</v>
      </c>
      <c r="L459" s="48">
        <f t="shared" ca="1" si="930"/>
        <v>0</v>
      </c>
      <c r="M459" s="48">
        <f t="shared" ca="1" si="930"/>
        <v>0</v>
      </c>
      <c r="N459" s="48">
        <f t="shared" ca="1" si="930"/>
        <v>0</v>
      </c>
      <c r="O459" s="48">
        <f t="shared" ca="1" si="930"/>
        <v>0</v>
      </c>
      <c r="P459" s="48">
        <f t="shared" ca="1" si="930"/>
        <v>0</v>
      </c>
      <c r="Q459" s="48">
        <f t="shared" ca="1" si="930"/>
        <v>0</v>
      </c>
      <c r="R459" s="48">
        <f t="shared" ca="1" si="930"/>
        <v>0</v>
      </c>
      <c r="S459" s="48">
        <f t="shared" ca="1" si="930"/>
        <v>0</v>
      </c>
      <c r="T459" s="48">
        <f t="shared" ca="1" si="930"/>
        <v>0</v>
      </c>
      <c r="U459" s="48">
        <f t="shared" ca="1" si="930"/>
        <v>0</v>
      </c>
      <c r="V459" s="48">
        <f t="shared" ca="1" si="930"/>
        <v>0</v>
      </c>
      <c r="W459" s="48">
        <f t="shared" ca="1" si="930"/>
        <v>0</v>
      </c>
      <c r="X459" s="48">
        <f t="shared" ca="1" si="930"/>
        <v>0</v>
      </c>
      <c r="Y459" s="48">
        <f t="shared" ca="1" si="930"/>
        <v>0</v>
      </c>
      <c r="Z459" s="48">
        <f t="shared" ca="1" si="930"/>
        <v>0</v>
      </c>
      <c r="AA459" s="48">
        <f t="shared" ca="1" si="930"/>
        <v>0</v>
      </c>
      <c r="AB459" s="48">
        <f t="shared" ca="1" si="930"/>
        <v>0</v>
      </c>
      <c r="AC459" s="48">
        <f t="shared" ca="1" si="930"/>
        <v>0</v>
      </c>
      <c r="AD459" s="48">
        <f t="shared" ca="1" si="930"/>
        <v>0</v>
      </c>
      <c r="AE459" s="48">
        <f t="shared" ca="1" si="930"/>
        <v>0</v>
      </c>
      <c r="AF459" s="48">
        <f t="shared" ca="1" si="930"/>
        <v>0</v>
      </c>
      <c r="AG459" s="48">
        <f t="shared" ca="1" si="930"/>
        <v>0</v>
      </c>
      <c r="AH459" s="48">
        <f t="shared" ca="1" si="930"/>
        <v>0</v>
      </c>
      <c r="AI459" s="48">
        <f t="shared" ca="1" si="930"/>
        <v>0</v>
      </c>
      <c r="AJ459" s="48">
        <f t="shared" ca="1" si="930"/>
        <v>0</v>
      </c>
      <c r="AK459" s="48">
        <f t="shared" ref="AK459:BD459" ca="1" si="931">MAX(0,AJ459-(IF(SamplesOrEstimateFlag = "Data", INDEX(Samples,RANDBETWEEN(1, TotalCount), 0), RANDBETWEEN(ThroughputLowEstimate,ThroughputHighEstimate))))</f>
        <v>0</v>
      </c>
      <c r="AL459" s="48">
        <f t="shared" ca="1" si="931"/>
        <v>0</v>
      </c>
      <c r="AM459" s="48">
        <f t="shared" ca="1" si="931"/>
        <v>0</v>
      </c>
      <c r="AN459" s="48">
        <f t="shared" ca="1" si="931"/>
        <v>0</v>
      </c>
      <c r="AO459" s="48">
        <f t="shared" ca="1" si="931"/>
        <v>0</v>
      </c>
      <c r="AP459" s="48">
        <f t="shared" ca="1" si="931"/>
        <v>0</v>
      </c>
      <c r="AQ459" s="48">
        <f t="shared" ca="1" si="931"/>
        <v>0</v>
      </c>
      <c r="AR459" s="48">
        <f t="shared" ca="1" si="931"/>
        <v>0</v>
      </c>
      <c r="AS459" s="48">
        <f t="shared" ca="1" si="931"/>
        <v>0</v>
      </c>
      <c r="AT459" s="48">
        <f t="shared" ca="1" si="931"/>
        <v>0</v>
      </c>
      <c r="AU459" s="48">
        <f t="shared" ca="1" si="931"/>
        <v>0</v>
      </c>
      <c r="AV459" s="48">
        <f t="shared" ca="1" si="931"/>
        <v>0</v>
      </c>
      <c r="AW459" s="48">
        <f t="shared" ca="1" si="931"/>
        <v>0</v>
      </c>
      <c r="AX459" s="48">
        <f t="shared" ca="1" si="931"/>
        <v>0</v>
      </c>
      <c r="AY459" s="48">
        <f t="shared" ca="1" si="931"/>
        <v>0</v>
      </c>
      <c r="AZ459" s="48">
        <f t="shared" ca="1" si="931"/>
        <v>0</v>
      </c>
      <c r="BA459" s="48">
        <f t="shared" ca="1" si="931"/>
        <v>0</v>
      </c>
      <c r="BB459" s="48">
        <f t="shared" ca="1" si="931"/>
        <v>0</v>
      </c>
      <c r="BC459" s="48">
        <f t="shared" ca="1" si="931"/>
        <v>0</v>
      </c>
      <c r="BD459" s="48">
        <f t="shared" ca="1" si="931"/>
        <v>0</v>
      </c>
    </row>
    <row r="460" spans="1:56" x14ac:dyDescent="0.25">
      <c r="A460">
        <v>458</v>
      </c>
      <c r="B460" s="69">
        <f t="shared" ca="1" si="915"/>
        <v>8</v>
      </c>
      <c r="C460" s="70">
        <f t="shared" ca="1" si="912"/>
        <v>42861</v>
      </c>
      <c r="D4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60" s="48">
        <f t="shared" ref="E460:AJ460" ca="1" si="932">MAX(0,D460-(IF(SamplesOrEstimateFlag = "Data", INDEX(Samples,RANDBETWEEN(1, TotalCount), 0), RANDBETWEEN(ThroughputLowEstimate,ThroughputHighEstimate))))</f>
        <v>10</v>
      </c>
      <c r="F460" s="48">
        <f t="shared" ca="1" si="932"/>
        <v>10</v>
      </c>
      <c r="G460" s="48">
        <f t="shared" ca="1" si="932"/>
        <v>7</v>
      </c>
      <c r="H460" s="48">
        <f t="shared" ca="1" si="932"/>
        <v>5</v>
      </c>
      <c r="I460" s="48">
        <f t="shared" ca="1" si="932"/>
        <v>3</v>
      </c>
      <c r="J460" s="48">
        <f t="shared" ca="1" si="932"/>
        <v>1</v>
      </c>
      <c r="K460" s="48">
        <f t="shared" ca="1" si="932"/>
        <v>1</v>
      </c>
      <c r="L460" s="48">
        <f t="shared" ca="1" si="932"/>
        <v>0</v>
      </c>
      <c r="M460" s="48">
        <f t="shared" ca="1" si="932"/>
        <v>0</v>
      </c>
      <c r="N460" s="48">
        <f t="shared" ca="1" si="932"/>
        <v>0</v>
      </c>
      <c r="O460" s="48">
        <f t="shared" ca="1" si="932"/>
        <v>0</v>
      </c>
      <c r="P460" s="48">
        <f t="shared" ca="1" si="932"/>
        <v>0</v>
      </c>
      <c r="Q460" s="48">
        <f t="shared" ca="1" si="932"/>
        <v>0</v>
      </c>
      <c r="R460" s="48">
        <f t="shared" ca="1" si="932"/>
        <v>0</v>
      </c>
      <c r="S460" s="48">
        <f t="shared" ca="1" si="932"/>
        <v>0</v>
      </c>
      <c r="T460" s="48">
        <f t="shared" ca="1" si="932"/>
        <v>0</v>
      </c>
      <c r="U460" s="48">
        <f t="shared" ca="1" si="932"/>
        <v>0</v>
      </c>
      <c r="V460" s="48">
        <f t="shared" ca="1" si="932"/>
        <v>0</v>
      </c>
      <c r="W460" s="48">
        <f t="shared" ca="1" si="932"/>
        <v>0</v>
      </c>
      <c r="X460" s="48">
        <f t="shared" ca="1" si="932"/>
        <v>0</v>
      </c>
      <c r="Y460" s="48">
        <f t="shared" ca="1" si="932"/>
        <v>0</v>
      </c>
      <c r="Z460" s="48">
        <f t="shared" ca="1" si="932"/>
        <v>0</v>
      </c>
      <c r="AA460" s="48">
        <f t="shared" ca="1" si="932"/>
        <v>0</v>
      </c>
      <c r="AB460" s="48">
        <f t="shared" ca="1" si="932"/>
        <v>0</v>
      </c>
      <c r="AC460" s="48">
        <f t="shared" ca="1" si="932"/>
        <v>0</v>
      </c>
      <c r="AD460" s="48">
        <f t="shared" ca="1" si="932"/>
        <v>0</v>
      </c>
      <c r="AE460" s="48">
        <f t="shared" ca="1" si="932"/>
        <v>0</v>
      </c>
      <c r="AF460" s="48">
        <f t="shared" ca="1" si="932"/>
        <v>0</v>
      </c>
      <c r="AG460" s="48">
        <f t="shared" ca="1" si="932"/>
        <v>0</v>
      </c>
      <c r="AH460" s="48">
        <f t="shared" ca="1" si="932"/>
        <v>0</v>
      </c>
      <c r="AI460" s="48">
        <f t="shared" ca="1" si="932"/>
        <v>0</v>
      </c>
      <c r="AJ460" s="48">
        <f t="shared" ca="1" si="932"/>
        <v>0</v>
      </c>
      <c r="AK460" s="48">
        <f t="shared" ref="AK460:BD460" ca="1" si="933">MAX(0,AJ460-(IF(SamplesOrEstimateFlag = "Data", INDEX(Samples,RANDBETWEEN(1, TotalCount), 0), RANDBETWEEN(ThroughputLowEstimate,ThroughputHighEstimate))))</f>
        <v>0</v>
      </c>
      <c r="AL460" s="48">
        <f t="shared" ca="1" si="933"/>
        <v>0</v>
      </c>
      <c r="AM460" s="48">
        <f t="shared" ca="1" si="933"/>
        <v>0</v>
      </c>
      <c r="AN460" s="48">
        <f t="shared" ca="1" si="933"/>
        <v>0</v>
      </c>
      <c r="AO460" s="48">
        <f t="shared" ca="1" si="933"/>
        <v>0</v>
      </c>
      <c r="AP460" s="48">
        <f t="shared" ca="1" si="933"/>
        <v>0</v>
      </c>
      <c r="AQ460" s="48">
        <f t="shared" ca="1" si="933"/>
        <v>0</v>
      </c>
      <c r="AR460" s="48">
        <f t="shared" ca="1" si="933"/>
        <v>0</v>
      </c>
      <c r="AS460" s="48">
        <f t="shared" ca="1" si="933"/>
        <v>0</v>
      </c>
      <c r="AT460" s="48">
        <f t="shared" ca="1" si="933"/>
        <v>0</v>
      </c>
      <c r="AU460" s="48">
        <f t="shared" ca="1" si="933"/>
        <v>0</v>
      </c>
      <c r="AV460" s="48">
        <f t="shared" ca="1" si="933"/>
        <v>0</v>
      </c>
      <c r="AW460" s="48">
        <f t="shared" ca="1" si="933"/>
        <v>0</v>
      </c>
      <c r="AX460" s="48">
        <f t="shared" ca="1" si="933"/>
        <v>0</v>
      </c>
      <c r="AY460" s="48">
        <f t="shared" ca="1" si="933"/>
        <v>0</v>
      </c>
      <c r="AZ460" s="48">
        <f t="shared" ca="1" si="933"/>
        <v>0</v>
      </c>
      <c r="BA460" s="48">
        <f t="shared" ca="1" si="933"/>
        <v>0</v>
      </c>
      <c r="BB460" s="48">
        <f t="shared" ca="1" si="933"/>
        <v>0</v>
      </c>
      <c r="BC460" s="48">
        <f t="shared" ca="1" si="933"/>
        <v>0</v>
      </c>
      <c r="BD460" s="48">
        <f t="shared" ca="1" si="933"/>
        <v>0</v>
      </c>
    </row>
    <row r="461" spans="1:56" x14ac:dyDescent="0.25">
      <c r="A461">
        <v>459</v>
      </c>
      <c r="B461" s="69">
        <f t="shared" ca="1" si="915"/>
        <v>8</v>
      </c>
      <c r="C461" s="70">
        <f t="shared" ca="1" si="912"/>
        <v>42861</v>
      </c>
      <c r="D4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61" s="48">
        <f t="shared" ref="E461:AJ461" ca="1" si="934">MAX(0,D461-(IF(SamplesOrEstimateFlag = "Data", INDEX(Samples,RANDBETWEEN(1, TotalCount), 0), RANDBETWEEN(ThroughputLowEstimate,ThroughputHighEstimate))))</f>
        <v>11</v>
      </c>
      <c r="F461" s="48">
        <f t="shared" ca="1" si="934"/>
        <v>11</v>
      </c>
      <c r="G461" s="48">
        <f t="shared" ca="1" si="934"/>
        <v>11</v>
      </c>
      <c r="H461" s="48">
        <f t="shared" ca="1" si="934"/>
        <v>9</v>
      </c>
      <c r="I461" s="48">
        <f t="shared" ca="1" si="934"/>
        <v>6</v>
      </c>
      <c r="J461" s="48">
        <f t="shared" ca="1" si="934"/>
        <v>4</v>
      </c>
      <c r="K461" s="48">
        <f t="shared" ca="1" si="934"/>
        <v>1</v>
      </c>
      <c r="L461" s="48">
        <f t="shared" ca="1" si="934"/>
        <v>0</v>
      </c>
      <c r="M461" s="48">
        <f t="shared" ca="1" si="934"/>
        <v>0</v>
      </c>
      <c r="N461" s="48">
        <f t="shared" ca="1" si="934"/>
        <v>0</v>
      </c>
      <c r="O461" s="48">
        <f t="shared" ca="1" si="934"/>
        <v>0</v>
      </c>
      <c r="P461" s="48">
        <f t="shared" ca="1" si="934"/>
        <v>0</v>
      </c>
      <c r="Q461" s="48">
        <f t="shared" ca="1" si="934"/>
        <v>0</v>
      </c>
      <c r="R461" s="48">
        <f t="shared" ca="1" si="934"/>
        <v>0</v>
      </c>
      <c r="S461" s="48">
        <f t="shared" ca="1" si="934"/>
        <v>0</v>
      </c>
      <c r="T461" s="48">
        <f t="shared" ca="1" si="934"/>
        <v>0</v>
      </c>
      <c r="U461" s="48">
        <f t="shared" ca="1" si="934"/>
        <v>0</v>
      </c>
      <c r="V461" s="48">
        <f t="shared" ca="1" si="934"/>
        <v>0</v>
      </c>
      <c r="W461" s="48">
        <f t="shared" ca="1" si="934"/>
        <v>0</v>
      </c>
      <c r="X461" s="48">
        <f t="shared" ca="1" si="934"/>
        <v>0</v>
      </c>
      <c r="Y461" s="48">
        <f t="shared" ca="1" si="934"/>
        <v>0</v>
      </c>
      <c r="Z461" s="48">
        <f t="shared" ca="1" si="934"/>
        <v>0</v>
      </c>
      <c r="AA461" s="48">
        <f t="shared" ca="1" si="934"/>
        <v>0</v>
      </c>
      <c r="AB461" s="48">
        <f t="shared" ca="1" si="934"/>
        <v>0</v>
      </c>
      <c r="AC461" s="48">
        <f t="shared" ca="1" si="934"/>
        <v>0</v>
      </c>
      <c r="AD461" s="48">
        <f t="shared" ca="1" si="934"/>
        <v>0</v>
      </c>
      <c r="AE461" s="48">
        <f t="shared" ca="1" si="934"/>
        <v>0</v>
      </c>
      <c r="AF461" s="48">
        <f t="shared" ca="1" si="934"/>
        <v>0</v>
      </c>
      <c r="AG461" s="48">
        <f t="shared" ca="1" si="934"/>
        <v>0</v>
      </c>
      <c r="AH461" s="48">
        <f t="shared" ca="1" si="934"/>
        <v>0</v>
      </c>
      <c r="AI461" s="48">
        <f t="shared" ca="1" si="934"/>
        <v>0</v>
      </c>
      <c r="AJ461" s="48">
        <f t="shared" ca="1" si="934"/>
        <v>0</v>
      </c>
      <c r="AK461" s="48">
        <f t="shared" ref="AK461:BD461" ca="1" si="935">MAX(0,AJ461-(IF(SamplesOrEstimateFlag = "Data", INDEX(Samples,RANDBETWEEN(1, TotalCount), 0), RANDBETWEEN(ThroughputLowEstimate,ThroughputHighEstimate))))</f>
        <v>0</v>
      </c>
      <c r="AL461" s="48">
        <f t="shared" ca="1" si="935"/>
        <v>0</v>
      </c>
      <c r="AM461" s="48">
        <f t="shared" ca="1" si="935"/>
        <v>0</v>
      </c>
      <c r="AN461" s="48">
        <f t="shared" ca="1" si="935"/>
        <v>0</v>
      </c>
      <c r="AO461" s="48">
        <f t="shared" ca="1" si="935"/>
        <v>0</v>
      </c>
      <c r="AP461" s="48">
        <f t="shared" ca="1" si="935"/>
        <v>0</v>
      </c>
      <c r="AQ461" s="48">
        <f t="shared" ca="1" si="935"/>
        <v>0</v>
      </c>
      <c r="AR461" s="48">
        <f t="shared" ca="1" si="935"/>
        <v>0</v>
      </c>
      <c r="AS461" s="48">
        <f t="shared" ca="1" si="935"/>
        <v>0</v>
      </c>
      <c r="AT461" s="48">
        <f t="shared" ca="1" si="935"/>
        <v>0</v>
      </c>
      <c r="AU461" s="48">
        <f t="shared" ca="1" si="935"/>
        <v>0</v>
      </c>
      <c r="AV461" s="48">
        <f t="shared" ca="1" si="935"/>
        <v>0</v>
      </c>
      <c r="AW461" s="48">
        <f t="shared" ca="1" si="935"/>
        <v>0</v>
      </c>
      <c r="AX461" s="48">
        <f t="shared" ca="1" si="935"/>
        <v>0</v>
      </c>
      <c r="AY461" s="48">
        <f t="shared" ca="1" si="935"/>
        <v>0</v>
      </c>
      <c r="AZ461" s="48">
        <f t="shared" ca="1" si="935"/>
        <v>0</v>
      </c>
      <c r="BA461" s="48">
        <f t="shared" ca="1" si="935"/>
        <v>0</v>
      </c>
      <c r="BB461" s="48">
        <f t="shared" ca="1" si="935"/>
        <v>0</v>
      </c>
      <c r="BC461" s="48">
        <f t="shared" ca="1" si="935"/>
        <v>0</v>
      </c>
      <c r="BD461" s="48">
        <f t="shared" ca="1" si="935"/>
        <v>0</v>
      </c>
    </row>
    <row r="462" spans="1:56" x14ac:dyDescent="0.25">
      <c r="A462">
        <v>460</v>
      </c>
      <c r="B462" s="69">
        <f t="shared" ca="1" si="915"/>
        <v>5</v>
      </c>
      <c r="C462" s="70">
        <f t="shared" ca="1" si="912"/>
        <v>42840</v>
      </c>
      <c r="D4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2" s="48">
        <f t="shared" ref="E462:AJ462" ca="1" si="936">MAX(0,D462-(IF(SamplesOrEstimateFlag = "Data", INDEX(Samples,RANDBETWEEN(1, TotalCount), 0), RANDBETWEEN(ThroughputLowEstimate,ThroughputHighEstimate))))</f>
        <v>7</v>
      </c>
      <c r="F462" s="48">
        <f t="shared" ca="1" si="936"/>
        <v>5</v>
      </c>
      <c r="G462" s="48">
        <f t="shared" ca="1" si="936"/>
        <v>5</v>
      </c>
      <c r="H462" s="48">
        <f t="shared" ca="1" si="936"/>
        <v>2</v>
      </c>
      <c r="I462" s="48">
        <f t="shared" ca="1" si="936"/>
        <v>0</v>
      </c>
      <c r="J462" s="48">
        <f t="shared" ca="1" si="936"/>
        <v>0</v>
      </c>
      <c r="K462" s="48">
        <f t="shared" ca="1" si="936"/>
        <v>0</v>
      </c>
      <c r="L462" s="48">
        <f t="shared" ca="1" si="936"/>
        <v>0</v>
      </c>
      <c r="M462" s="48">
        <f t="shared" ca="1" si="936"/>
        <v>0</v>
      </c>
      <c r="N462" s="48">
        <f t="shared" ca="1" si="936"/>
        <v>0</v>
      </c>
      <c r="O462" s="48">
        <f t="shared" ca="1" si="936"/>
        <v>0</v>
      </c>
      <c r="P462" s="48">
        <f t="shared" ca="1" si="936"/>
        <v>0</v>
      </c>
      <c r="Q462" s="48">
        <f t="shared" ca="1" si="936"/>
        <v>0</v>
      </c>
      <c r="R462" s="48">
        <f t="shared" ca="1" si="936"/>
        <v>0</v>
      </c>
      <c r="S462" s="48">
        <f t="shared" ca="1" si="936"/>
        <v>0</v>
      </c>
      <c r="T462" s="48">
        <f t="shared" ca="1" si="936"/>
        <v>0</v>
      </c>
      <c r="U462" s="48">
        <f t="shared" ca="1" si="936"/>
        <v>0</v>
      </c>
      <c r="V462" s="48">
        <f t="shared" ca="1" si="936"/>
        <v>0</v>
      </c>
      <c r="W462" s="48">
        <f t="shared" ca="1" si="936"/>
        <v>0</v>
      </c>
      <c r="X462" s="48">
        <f t="shared" ca="1" si="936"/>
        <v>0</v>
      </c>
      <c r="Y462" s="48">
        <f t="shared" ca="1" si="936"/>
        <v>0</v>
      </c>
      <c r="Z462" s="48">
        <f t="shared" ca="1" si="936"/>
        <v>0</v>
      </c>
      <c r="AA462" s="48">
        <f t="shared" ca="1" si="936"/>
        <v>0</v>
      </c>
      <c r="AB462" s="48">
        <f t="shared" ca="1" si="936"/>
        <v>0</v>
      </c>
      <c r="AC462" s="48">
        <f t="shared" ca="1" si="936"/>
        <v>0</v>
      </c>
      <c r="AD462" s="48">
        <f t="shared" ca="1" si="936"/>
        <v>0</v>
      </c>
      <c r="AE462" s="48">
        <f t="shared" ca="1" si="936"/>
        <v>0</v>
      </c>
      <c r="AF462" s="48">
        <f t="shared" ca="1" si="936"/>
        <v>0</v>
      </c>
      <c r="AG462" s="48">
        <f t="shared" ca="1" si="936"/>
        <v>0</v>
      </c>
      <c r="AH462" s="48">
        <f t="shared" ca="1" si="936"/>
        <v>0</v>
      </c>
      <c r="AI462" s="48">
        <f t="shared" ca="1" si="936"/>
        <v>0</v>
      </c>
      <c r="AJ462" s="48">
        <f t="shared" ca="1" si="936"/>
        <v>0</v>
      </c>
      <c r="AK462" s="48">
        <f t="shared" ref="AK462:BD462" ca="1" si="937">MAX(0,AJ462-(IF(SamplesOrEstimateFlag = "Data", INDEX(Samples,RANDBETWEEN(1, TotalCount), 0), RANDBETWEEN(ThroughputLowEstimate,ThroughputHighEstimate))))</f>
        <v>0</v>
      </c>
      <c r="AL462" s="48">
        <f t="shared" ca="1" si="937"/>
        <v>0</v>
      </c>
      <c r="AM462" s="48">
        <f t="shared" ca="1" si="937"/>
        <v>0</v>
      </c>
      <c r="AN462" s="48">
        <f t="shared" ca="1" si="937"/>
        <v>0</v>
      </c>
      <c r="AO462" s="48">
        <f t="shared" ca="1" si="937"/>
        <v>0</v>
      </c>
      <c r="AP462" s="48">
        <f t="shared" ca="1" si="937"/>
        <v>0</v>
      </c>
      <c r="AQ462" s="48">
        <f t="shared" ca="1" si="937"/>
        <v>0</v>
      </c>
      <c r="AR462" s="48">
        <f t="shared" ca="1" si="937"/>
        <v>0</v>
      </c>
      <c r="AS462" s="48">
        <f t="shared" ca="1" si="937"/>
        <v>0</v>
      </c>
      <c r="AT462" s="48">
        <f t="shared" ca="1" si="937"/>
        <v>0</v>
      </c>
      <c r="AU462" s="48">
        <f t="shared" ca="1" si="937"/>
        <v>0</v>
      </c>
      <c r="AV462" s="48">
        <f t="shared" ca="1" si="937"/>
        <v>0</v>
      </c>
      <c r="AW462" s="48">
        <f t="shared" ca="1" si="937"/>
        <v>0</v>
      </c>
      <c r="AX462" s="48">
        <f t="shared" ca="1" si="937"/>
        <v>0</v>
      </c>
      <c r="AY462" s="48">
        <f t="shared" ca="1" si="937"/>
        <v>0</v>
      </c>
      <c r="AZ462" s="48">
        <f t="shared" ca="1" si="937"/>
        <v>0</v>
      </c>
      <c r="BA462" s="48">
        <f t="shared" ca="1" si="937"/>
        <v>0</v>
      </c>
      <c r="BB462" s="48">
        <f t="shared" ca="1" si="937"/>
        <v>0</v>
      </c>
      <c r="BC462" s="48">
        <f t="shared" ca="1" si="937"/>
        <v>0</v>
      </c>
      <c r="BD462" s="48">
        <f t="shared" ca="1" si="937"/>
        <v>0</v>
      </c>
    </row>
    <row r="463" spans="1:56" x14ac:dyDescent="0.25">
      <c r="A463">
        <v>461</v>
      </c>
      <c r="B463" s="69">
        <f t="shared" ca="1" si="915"/>
        <v>4</v>
      </c>
      <c r="C463" s="70">
        <f t="shared" ca="1" si="912"/>
        <v>42833</v>
      </c>
      <c r="D4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3" s="48">
        <f t="shared" ref="E463:AJ463" ca="1" si="938">MAX(0,D463-(IF(SamplesOrEstimateFlag = "Data", INDEX(Samples,RANDBETWEEN(1, TotalCount), 0), RANDBETWEEN(ThroughputLowEstimate,ThroughputHighEstimate))))</f>
        <v>8</v>
      </c>
      <c r="F463" s="48">
        <f t="shared" ca="1" si="938"/>
        <v>5</v>
      </c>
      <c r="G463" s="48">
        <f t="shared" ca="1" si="938"/>
        <v>2</v>
      </c>
      <c r="H463" s="48">
        <f t="shared" ca="1" si="938"/>
        <v>0</v>
      </c>
      <c r="I463" s="48">
        <f t="shared" ca="1" si="938"/>
        <v>0</v>
      </c>
      <c r="J463" s="48">
        <f t="shared" ca="1" si="938"/>
        <v>0</v>
      </c>
      <c r="K463" s="48">
        <f t="shared" ca="1" si="938"/>
        <v>0</v>
      </c>
      <c r="L463" s="48">
        <f t="shared" ca="1" si="938"/>
        <v>0</v>
      </c>
      <c r="M463" s="48">
        <f t="shared" ca="1" si="938"/>
        <v>0</v>
      </c>
      <c r="N463" s="48">
        <f t="shared" ca="1" si="938"/>
        <v>0</v>
      </c>
      <c r="O463" s="48">
        <f t="shared" ca="1" si="938"/>
        <v>0</v>
      </c>
      <c r="P463" s="48">
        <f t="shared" ca="1" si="938"/>
        <v>0</v>
      </c>
      <c r="Q463" s="48">
        <f t="shared" ca="1" si="938"/>
        <v>0</v>
      </c>
      <c r="R463" s="48">
        <f t="shared" ca="1" si="938"/>
        <v>0</v>
      </c>
      <c r="S463" s="48">
        <f t="shared" ca="1" si="938"/>
        <v>0</v>
      </c>
      <c r="T463" s="48">
        <f t="shared" ca="1" si="938"/>
        <v>0</v>
      </c>
      <c r="U463" s="48">
        <f t="shared" ca="1" si="938"/>
        <v>0</v>
      </c>
      <c r="V463" s="48">
        <f t="shared" ca="1" si="938"/>
        <v>0</v>
      </c>
      <c r="W463" s="48">
        <f t="shared" ca="1" si="938"/>
        <v>0</v>
      </c>
      <c r="X463" s="48">
        <f t="shared" ca="1" si="938"/>
        <v>0</v>
      </c>
      <c r="Y463" s="48">
        <f t="shared" ca="1" si="938"/>
        <v>0</v>
      </c>
      <c r="Z463" s="48">
        <f t="shared" ca="1" si="938"/>
        <v>0</v>
      </c>
      <c r="AA463" s="48">
        <f t="shared" ca="1" si="938"/>
        <v>0</v>
      </c>
      <c r="AB463" s="48">
        <f t="shared" ca="1" si="938"/>
        <v>0</v>
      </c>
      <c r="AC463" s="48">
        <f t="shared" ca="1" si="938"/>
        <v>0</v>
      </c>
      <c r="AD463" s="48">
        <f t="shared" ca="1" si="938"/>
        <v>0</v>
      </c>
      <c r="AE463" s="48">
        <f t="shared" ca="1" si="938"/>
        <v>0</v>
      </c>
      <c r="AF463" s="48">
        <f t="shared" ca="1" si="938"/>
        <v>0</v>
      </c>
      <c r="AG463" s="48">
        <f t="shared" ca="1" si="938"/>
        <v>0</v>
      </c>
      <c r="AH463" s="48">
        <f t="shared" ca="1" si="938"/>
        <v>0</v>
      </c>
      <c r="AI463" s="48">
        <f t="shared" ca="1" si="938"/>
        <v>0</v>
      </c>
      <c r="AJ463" s="48">
        <f t="shared" ca="1" si="938"/>
        <v>0</v>
      </c>
      <c r="AK463" s="48">
        <f t="shared" ref="AK463:BD463" ca="1" si="939">MAX(0,AJ463-(IF(SamplesOrEstimateFlag = "Data", INDEX(Samples,RANDBETWEEN(1, TotalCount), 0), RANDBETWEEN(ThroughputLowEstimate,ThroughputHighEstimate))))</f>
        <v>0</v>
      </c>
      <c r="AL463" s="48">
        <f t="shared" ca="1" si="939"/>
        <v>0</v>
      </c>
      <c r="AM463" s="48">
        <f t="shared" ca="1" si="939"/>
        <v>0</v>
      </c>
      <c r="AN463" s="48">
        <f t="shared" ca="1" si="939"/>
        <v>0</v>
      </c>
      <c r="AO463" s="48">
        <f t="shared" ca="1" si="939"/>
        <v>0</v>
      </c>
      <c r="AP463" s="48">
        <f t="shared" ca="1" si="939"/>
        <v>0</v>
      </c>
      <c r="AQ463" s="48">
        <f t="shared" ca="1" si="939"/>
        <v>0</v>
      </c>
      <c r="AR463" s="48">
        <f t="shared" ca="1" si="939"/>
        <v>0</v>
      </c>
      <c r="AS463" s="48">
        <f t="shared" ca="1" si="939"/>
        <v>0</v>
      </c>
      <c r="AT463" s="48">
        <f t="shared" ca="1" si="939"/>
        <v>0</v>
      </c>
      <c r="AU463" s="48">
        <f t="shared" ca="1" si="939"/>
        <v>0</v>
      </c>
      <c r="AV463" s="48">
        <f t="shared" ca="1" si="939"/>
        <v>0</v>
      </c>
      <c r="AW463" s="48">
        <f t="shared" ca="1" si="939"/>
        <v>0</v>
      </c>
      <c r="AX463" s="48">
        <f t="shared" ca="1" si="939"/>
        <v>0</v>
      </c>
      <c r="AY463" s="48">
        <f t="shared" ca="1" si="939"/>
        <v>0</v>
      </c>
      <c r="AZ463" s="48">
        <f t="shared" ca="1" si="939"/>
        <v>0</v>
      </c>
      <c r="BA463" s="48">
        <f t="shared" ca="1" si="939"/>
        <v>0</v>
      </c>
      <c r="BB463" s="48">
        <f t="shared" ca="1" si="939"/>
        <v>0</v>
      </c>
      <c r="BC463" s="48">
        <f t="shared" ca="1" si="939"/>
        <v>0</v>
      </c>
      <c r="BD463" s="48">
        <f t="shared" ca="1" si="939"/>
        <v>0</v>
      </c>
    </row>
    <row r="464" spans="1:56" x14ac:dyDescent="0.25">
      <c r="A464">
        <v>462</v>
      </c>
      <c r="B464" s="69">
        <f t="shared" ca="1" si="915"/>
        <v>8</v>
      </c>
      <c r="C464" s="70">
        <f t="shared" ca="1" si="912"/>
        <v>42861</v>
      </c>
      <c r="D4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4" s="48">
        <f t="shared" ref="E464:AJ464" ca="1" si="940">MAX(0,D464-(IF(SamplesOrEstimateFlag = "Data", INDEX(Samples,RANDBETWEEN(1, TotalCount), 0), RANDBETWEEN(ThroughputLowEstimate,ThroughputHighEstimate))))</f>
        <v>13</v>
      </c>
      <c r="F464" s="48">
        <f t="shared" ca="1" si="940"/>
        <v>13</v>
      </c>
      <c r="G464" s="48">
        <f t="shared" ca="1" si="940"/>
        <v>11</v>
      </c>
      <c r="H464" s="48">
        <f t="shared" ca="1" si="940"/>
        <v>9</v>
      </c>
      <c r="I464" s="48">
        <f t="shared" ca="1" si="940"/>
        <v>6</v>
      </c>
      <c r="J464" s="48">
        <f t="shared" ca="1" si="940"/>
        <v>6</v>
      </c>
      <c r="K464" s="48">
        <f t="shared" ca="1" si="940"/>
        <v>3</v>
      </c>
      <c r="L464" s="48">
        <f t="shared" ca="1" si="940"/>
        <v>0</v>
      </c>
      <c r="M464" s="48">
        <f t="shared" ca="1" si="940"/>
        <v>0</v>
      </c>
      <c r="N464" s="48">
        <f t="shared" ca="1" si="940"/>
        <v>0</v>
      </c>
      <c r="O464" s="48">
        <f t="shared" ca="1" si="940"/>
        <v>0</v>
      </c>
      <c r="P464" s="48">
        <f t="shared" ca="1" si="940"/>
        <v>0</v>
      </c>
      <c r="Q464" s="48">
        <f t="shared" ca="1" si="940"/>
        <v>0</v>
      </c>
      <c r="R464" s="48">
        <f t="shared" ca="1" si="940"/>
        <v>0</v>
      </c>
      <c r="S464" s="48">
        <f t="shared" ca="1" si="940"/>
        <v>0</v>
      </c>
      <c r="T464" s="48">
        <f t="shared" ca="1" si="940"/>
        <v>0</v>
      </c>
      <c r="U464" s="48">
        <f t="shared" ca="1" si="940"/>
        <v>0</v>
      </c>
      <c r="V464" s="48">
        <f t="shared" ca="1" si="940"/>
        <v>0</v>
      </c>
      <c r="W464" s="48">
        <f t="shared" ca="1" si="940"/>
        <v>0</v>
      </c>
      <c r="X464" s="48">
        <f t="shared" ca="1" si="940"/>
        <v>0</v>
      </c>
      <c r="Y464" s="48">
        <f t="shared" ca="1" si="940"/>
        <v>0</v>
      </c>
      <c r="Z464" s="48">
        <f t="shared" ca="1" si="940"/>
        <v>0</v>
      </c>
      <c r="AA464" s="48">
        <f t="shared" ca="1" si="940"/>
        <v>0</v>
      </c>
      <c r="AB464" s="48">
        <f t="shared" ca="1" si="940"/>
        <v>0</v>
      </c>
      <c r="AC464" s="48">
        <f t="shared" ca="1" si="940"/>
        <v>0</v>
      </c>
      <c r="AD464" s="48">
        <f t="shared" ca="1" si="940"/>
        <v>0</v>
      </c>
      <c r="AE464" s="48">
        <f t="shared" ca="1" si="940"/>
        <v>0</v>
      </c>
      <c r="AF464" s="48">
        <f t="shared" ca="1" si="940"/>
        <v>0</v>
      </c>
      <c r="AG464" s="48">
        <f t="shared" ca="1" si="940"/>
        <v>0</v>
      </c>
      <c r="AH464" s="48">
        <f t="shared" ca="1" si="940"/>
        <v>0</v>
      </c>
      <c r="AI464" s="48">
        <f t="shared" ca="1" si="940"/>
        <v>0</v>
      </c>
      <c r="AJ464" s="48">
        <f t="shared" ca="1" si="940"/>
        <v>0</v>
      </c>
      <c r="AK464" s="48">
        <f t="shared" ref="AK464:BD464" ca="1" si="941">MAX(0,AJ464-(IF(SamplesOrEstimateFlag = "Data", INDEX(Samples,RANDBETWEEN(1, TotalCount), 0), RANDBETWEEN(ThroughputLowEstimate,ThroughputHighEstimate))))</f>
        <v>0</v>
      </c>
      <c r="AL464" s="48">
        <f t="shared" ca="1" si="941"/>
        <v>0</v>
      </c>
      <c r="AM464" s="48">
        <f t="shared" ca="1" si="941"/>
        <v>0</v>
      </c>
      <c r="AN464" s="48">
        <f t="shared" ca="1" si="941"/>
        <v>0</v>
      </c>
      <c r="AO464" s="48">
        <f t="shared" ca="1" si="941"/>
        <v>0</v>
      </c>
      <c r="AP464" s="48">
        <f t="shared" ca="1" si="941"/>
        <v>0</v>
      </c>
      <c r="AQ464" s="48">
        <f t="shared" ca="1" si="941"/>
        <v>0</v>
      </c>
      <c r="AR464" s="48">
        <f t="shared" ca="1" si="941"/>
        <v>0</v>
      </c>
      <c r="AS464" s="48">
        <f t="shared" ca="1" si="941"/>
        <v>0</v>
      </c>
      <c r="AT464" s="48">
        <f t="shared" ca="1" si="941"/>
        <v>0</v>
      </c>
      <c r="AU464" s="48">
        <f t="shared" ca="1" si="941"/>
        <v>0</v>
      </c>
      <c r="AV464" s="48">
        <f t="shared" ca="1" si="941"/>
        <v>0</v>
      </c>
      <c r="AW464" s="48">
        <f t="shared" ca="1" si="941"/>
        <v>0</v>
      </c>
      <c r="AX464" s="48">
        <f t="shared" ca="1" si="941"/>
        <v>0</v>
      </c>
      <c r="AY464" s="48">
        <f t="shared" ca="1" si="941"/>
        <v>0</v>
      </c>
      <c r="AZ464" s="48">
        <f t="shared" ca="1" si="941"/>
        <v>0</v>
      </c>
      <c r="BA464" s="48">
        <f t="shared" ca="1" si="941"/>
        <v>0</v>
      </c>
      <c r="BB464" s="48">
        <f t="shared" ca="1" si="941"/>
        <v>0</v>
      </c>
      <c r="BC464" s="48">
        <f t="shared" ca="1" si="941"/>
        <v>0</v>
      </c>
      <c r="BD464" s="48">
        <f t="shared" ca="1" si="941"/>
        <v>0</v>
      </c>
    </row>
    <row r="465" spans="1:56" x14ac:dyDescent="0.25">
      <c r="A465">
        <v>463</v>
      </c>
      <c r="B465" s="69">
        <f t="shared" ca="1" si="915"/>
        <v>8</v>
      </c>
      <c r="C465" s="70">
        <f t="shared" ca="1" si="912"/>
        <v>42861</v>
      </c>
      <c r="D4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5" s="48">
        <f t="shared" ref="E465:AJ465" ca="1" si="942">MAX(0,D465-(IF(SamplesOrEstimateFlag = "Data", INDEX(Samples,RANDBETWEEN(1, TotalCount), 0), RANDBETWEEN(ThroughputLowEstimate,ThroughputHighEstimate))))</f>
        <v>9</v>
      </c>
      <c r="F465" s="48">
        <f t="shared" ca="1" si="942"/>
        <v>7</v>
      </c>
      <c r="G465" s="48">
        <f t="shared" ca="1" si="942"/>
        <v>7</v>
      </c>
      <c r="H465" s="48">
        <f t="shared" ca="1" si="942"/>
        <v>7</v>
      </c>
      <c r="I465" s="48">
        <f t="shared" ca="1" si="942"/>
        <v>5</v>
      </c>
      <c r="J465" s="48">
        <f t="shared" ca="1" si="942"/>
        <v>2</v>
      </c>
      <c r="K465" s="48">
        <f t="shared" ca="1" si="942"/>
        <v>2</v>
      </c>
      <c r="L465" s="48">
        <f t="shared" ca="1" si="942"/>
        <v>0</v>
      </c>
      <c r="M465" s="48">
        <f t="shared" ca="1" si="942"/>
        <v>0</v>
      </c>
      <c r="N465" s="48">
        <f t="shared" ca="1" si="942"/>
        <v>0</v>
      </c>
      <c r="O465" s="48">
        <f t="shared" ca="1" si="942"/>
        <v>0</v>
      </c>
      <c r="P465" s="48">
        <f t="shared" ca="1" si="942"/>
        <v>0</v>
      </c>
      <c r="Q465" s="48">
        <f t="shared" ca="1" si="942"/>
        <v>0</v>
      </c>
      <c r="R465" s="48">
        <f t="shared" ca="1" si="942"/>
        <v>0</v>
      </c>
      <c r="S465" s="48">
        <f t="shared" ca="1" si="942"/>
        <v>0</v>
      </c>
      <c r="T465" s="48">
        <f t="shared" ca="1" si="942"/>
        <v>0</v>
      </c>
      <c r="U465" s="48">
        <f t="shared" ca="1" si="942"/>
        <v>0</v>
      </c>
      <c r="V465" s="48">
        <f t="shared" ca="1" si="942"/>
        <v>0</v>
      </c>
      <c r="W465" s="48">
        <f t="shared" ca="1" si="942"/>
        <v>0</v>
      </c>
      <c r="X465" s="48">
        <f t="shared" ca="1" si="942"/>
        <v>0</v>
      </c>
      <c r="Y465" s="48">
        <f t="shared" ca="1" si="942"/>
        <v>0</v>
      </c>
      <c r="Z465" s="48">
        <f t="shared" ca="1" si="942"/>
        <v>0</v>
      </c>
      <c r="AA465" s="48">
        <f t="shared" ca="1" si="942"/>
        <v>0</v>
      </c>
      <c r="AB465" s="48">
        <f t="shared" ca="1" si="942"/>
        <v>0</v>
      </c>
      <c r="AC465" s="48">
        <f t="shared" ca="1" si="942"/>
        <v>0</v>
      </c>
      <c r="AD465" s="48">
        <f t="shared" ca="1" si="942"/>
        <v>0</v>
      </c>
      <c r="AE465" s="48">
        <f t="shared" ca="1" si="942"/>
        <v>0</v>
      </c>
      <c r="AF465" s="48">
        <f t="shared" ca="1" si="942"/>
        <v>0</v>
      </c>
      <c r="AG465" s="48">
        <f t="shared" ca="1" si="942"/>
        <v>0</v>
      </c>
      <c r="AH465" s="48">
        <f t="shared" ca="1" si="942"/>
        <v>0</v>
      </c>
      <c r="AI465" s="48">
        <f t="shared" ca="1" si="942"/>
        <v>0</v>
      </c>
      <c r="AJ465" s="48">
        <f t="shared" ca="1" si="942"/>
        <v>0</v>
      </c>
      <c r="AK465" s="48">
        <f t="shared" ref="AK465:BD465" ca="1" si="943">MAX(0,AJ465-(IF(SamplesOrEstimateFlag = "Data", INDEX(Samples,RANDBETWEEN(1, TotalCount), 0), RANDBETWEEN(ThroughputLowEstimate,ThroughputHighEstimate))))</f>
        <v>0</v>
      </c>
      <c r="AL465" s="48">
        <f t="shared" ca="1" si="943"/>
        <v>0</v>
      </c>
      <c r="AM465" s="48">
        <f t="shared" ca="1" si="943"/>
        <v>0</v>
      </c>
      <c r="AN465" s="48">
        <f t="shared" ca="1" si="943"/>
        <v>0</v>
      </c>
      <c r="AO465" s="48">
        <f t="shared" ca="1" si="943"/>
        <v>0</v>
      </c>
      <c r="AP465" s="48">
        <f t="shared" ca="1" si="943"/>
        <v>0</v>
      </c>
      <c r="AQ465" s="48">
        <f t="shared" ca="1" si="943"/>
        <v>0</v>
      </c>
      <c r="AR465" s="48">
        <f t="shared" ca="1" si="943"/>
        <v>0</v>
      </c>
      <c r="AS465" s="48">
        <f t="shared" ca="1" si="943"/>
        <v>0</v>
      </c>
      <c r="AT465" s="48">
        <f t="shared" ca="1" si="943"/>
        <v>0</v>
      </c>
      <c r="AU465" s="48">
        <f t="shared" ca="1" si="943"/>
        <v>0</v>
      </c>
      <c r="AV465" s="48">
        <f t="shared" ca="1" si="943"/>
        <v>0</v>
      </c>
      <c r="AW465" s="48">
        <f t="shared" ca="1" si="943"/>
        <v>0</v>
      </c>
      <c r="AX465" s="48">
        <f t="shared" ca="1" si="943"/>
        <v>0</v>
      </c>
      <c r="AY465" s="48">
        <f t="shared" ca="1" si="943"/>
        <v>0</v>
      </c>
      <c r="AZ465" s="48">
        <f t="shared" ca="1" si="943"/>
        <v>0</v>
      </c>
      <c r="BA465" s="48">
        <f t="shared" ca="1" si="943"/>
        <v>0</v>
      </c>
      <c r="BB465" s="48">
        <f t="shared" ca="1" si="943"/>
        <v>0</v>
      </c>
      <c r="BC465" s="48">
        <f t="shared" ca="1" si="943"/>
        <v>0</v>
      </c>
      <c r="BD465" s="48">
        <f t="shared" ca="1" si="943"/>
        <v>0</v>
      </c>
    </row>
    <row r="466" spans="1:56" x14ac:dyDescent="0.25">
      <c r="A466">
        <v>464</v>
      </c>
      <c r="B466" s="69">
        <f t="shared" ca="1" si="915"/>
        <v>10</v>
      </c>
      <c r="C466" s="70">
        <f t="shared" ca="1" si="912"/>
        <v>42875</v>
      </c>
      <c r="D4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66" s="48">
        <f t="shared" ref="E466:AJ466" ca="1" si="944">MAX(0,D466-(IF(SamplesOrEstimateFlag = "Data", INDEX(Samples,RANDBETWEEN(1, TotalCount), 0), RANDBETWEEN(ThroughputLowEstimate,ThroughputHighEstimate))))</f>
        <v>9</v>
      </c>
      <c r="F466" s="48">
        <f t="shared" ca="1" si="944"/>
        <v>9</v>
      </c>
      <c r="G466" s="48">
        <f t="shared" ca="1" si="944"/>
        <v>7</v>
      </c>
      <c r="H466" s="48">
        <f t="shared" ca="1" si="944"/>
        <v>7</v>
      </c>
      <c r="I466" s="48">
        <f t="shared" ca="1" si="944"/>
        <v>7</v>
      </c>
      <c r="J466" s="48">
        <f t="shared" ca="1" si="944"/>
        <v>7</v>
      </c>
      <c r="K466" s="48">
        <f t="shared" ca="1" si="944"/>
        <v>4</v>
      </c>
      <c r="L466" s="48">
        <f t="shared" ca="1" si="944"/>
        <v>4</v>
      </c>
      <c r="M466" s="48">
        <f t="shared" ca="1" si="944"/>
        <v>1</v>
      </c>
      <c r="N466" s="48">
        <f t="shared" ca="1" si="944"/>
        <v>0</v>
      </c>
      <c r="O466" s="48">
        <f t="shared" ca="1" si="944"/>
        <v>0</v>
      </c>
      <c r="P466" s="48">
        <f t="shared" ca="1" si="944"/>
        <v>0</v>
      </c>
      <c r="Q466" s="48">
        <f t="shared" ca="1" si="944"/>
        <v>0</v>
      </c>
      <c r="R466" s="48">
        <f t="shared" ca="1" si="944"/>
        <v>0</v>
      </c>
      <c r="S466" s="48">
        <f t="shared" ca="1" si="944"/>
        <v>0</v>
      </c>
      <c r="T466" s="48">
        <f t="shared" ca="1" si="944"/>
        <v>0</v>
      </c>
      <c r="U466" s="48">
        <f t="shared" ca="1" si="944"/>
        <v>0</v>
      </c>
      <c r="V466" s="48">
        <f t="shared" ca="1" si="944"/>
        <v>0</v>
      </c>
      <c r="W466" s="48">
        <f t="shared" ca="1" si="944"/>
        <v>0</v>
      </c>
      <c r="X466" s="48">
        <f t="shared" ca="1" si="944"/>
        <v>0</v>
      </c>
      <c r="Y466" s="48">
        <f t="shared" ca="1" si="944"/>
        <v>0</v>
      </c>
      <c r="Z466" s="48">
        <f t="shared" ca="1" si="944"/>
        <v>0</v>
      </c>
      <c r="AA466" s="48">
        <f t="shared" ca="1" si="944"/>
        <v>0</v>
      </c>
      <c r="AB466" s="48">
        <f t="shared" ca="1" si="944"/>
        <v>0</v>
      </c>
      <c r="AC466" s="48">
        <f t="shared" ca="1" si="944"/>
        <v>0</v>
      </c>
      <c r="AD466" s="48">
        <f t="shared" ca="1" si="944"/>
        <v>0</v>
      </c>
      <c r="AE466" s="48">
        <f t="shared" ca="1" si="944"/>
        <v>0</v>
      </c>
      <c r="AF466" s="48">
        <f t="shared" ca="1" si="944"/>
        <v>0</v>
      </c>
      <c r="AG466" s="48">
        <f t="shared" ca="1" si="944"/>
        <v>0</v>
      </c>
      <c r="AH466" s="48">
        <f t="shared" ca="1" si="944"/>
        <v>0</v>
      </c>
      <c r="AI466" s="48">
        <f t="shared" ca="1" si="944"/>
        <v>0</v>
      </c>
      <c r="AJ466" s="48">
        <f t="shared" ca="1" si="944"/>
        <v>0</v>
      </c>
      <c r="AK466" s="48">
        <f t="shared" ref="AK466:BD466" ca="1" si="945">MAX(0,AJ466-(IF(SamplesOrEstimateFlag = "Data", INDEX(Samples,RANDBETWEEN(1, TotalCount), 0), RANDBETWEEN(ThroughputLowEstimate,ThroughputHighEstimate))))</f>
        <v>0</v>
      </c>
      <c r="AL466" s="48">
        <f t="shared" ca="1" si="945"/>
        <v>0</v>
      </c>
      <c r="AM466" s="48">
        <f t="shared" ca="1" si="945"/>
        <v>0</v>
      </c>
      <c r="AN466" s="48">
        <f t="shared" ca="1" si="945"/>
        <v>0</v>
      </c>
      <c r="AO466" s="48">
        <f t="shared" ca="1" si="945"/>
        <v>0</v>
      </c>
      <c r="AP466" s="48">
        <f t="shared" ca="1" si="945"/>
        <v>0</v>
      </c>
      <c r="AQ466" s="48">
        <f t="shared" ca="1" si="945"/>
        <v>0</v>
      </c>
      <c r="AR466" s="48">
        <f t="shared" ca="1" si="945"/>
        <v>0</v>
      </c>
      <c r="AS466" s="48">
        <f t="shared" ca="1" si="945"/>
        <v>0</v>
      </c>
      <c r="AT466" s="48">
        <f t="shared" ca="1" si="945"/>
        <v>0</v>
      </c>
      <c r="AU466" s="48">
        <f t="shared" ca="1" si="945"/>
        <v>0</v>
      </c>
      <c r="AV466" s="48">
        <f t="shared" ca="1" si="945"/>
        <v>0</v>
      </c>
      <c r="AW466" s="48">
        <f t="shared" ca="1" si="945"/>
        <v>0</v>
      </c>
      <c r="AX466" s="48">
        <f t="shared" ca="1" si="945"/>
        <v>0</v>
      </c>
      <c r="AY466" s="48">
        <f t="shared" ca="1" si="945"/>
        <v>0</v>
      </c>
      <c r="AZ466" s="48">
        <f t="shared" ca="1" si="945"/>
        <v>0</v>
      </c>
      <c r="BA466" s="48">
        <f t="shared" ca="1" si="945"/>
        <v>0</v>
      </c>
      <c r="BB466" s="48">
        <f t="shared" ca="1" si="945"/>
        <v>0</v>
      </c>
      <c r="BC466" s="48">
        <f t="shared" ca="1" si="945"/>
        <v>0</v>
      </c>
      <c r="BD466" s="48">
        <f t="shared" ca="1" si="945"/>
        <v>0</v>
      </c>
    </row>
    <row r="467" spans="1:56" x14ac:dyDescent="0.25">
      <c r="A467">
        <v>465</v>
      </c>
      <c r="B467" s="69">
        <f t="shared" ca="1" si="915"/>
        <v>6</v>
      </c>
      <c r="C467" s="70">
        <f t="shared" ca="1" si="912"/>
        <v>42847</v>
      </c>
      <c r="D4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7" s="48">
        <f t="shared" ref="E467:AJ467" ca="1" si="946">MAX(0,D467-(IF(SamplesOrEstimateFlag = "Data", INDEX(Samples,RANDBETWEEN(1, TotalCount), 0), RANDBETWEEN(ThroughputLowEstimate,ThroughputHighEstimate))))</f>
        <v>15</v>
      </c>
      <c r="F467" s="48">
        <f t="shared" ca="1" si="946"/>
        <v>12</v>
      </c>
      <c r="G467" s="48">
        <f t="shared" ca="1" si="946"/>
        <v>9</v>
      </c>
      <c r="H467" s="48">
        <f t="shared" ca="1" si="946"/>
        <v>6</v>
      </c>
      <c r="I467" s="48">
        <f t="shared" ca="1" si="946"/>
        <v>3</v>
      </c>
      <c r="J467" s="48">
        <f t="shared" ca="1" si="946"/>
        <v>0</v>
      </c>
      <c r="K467" s="48">
        <f t="shared" ca="1" si="946"/>
        <v>0</v>
      </c>
      <c r="L467" s="48">
        <f t="shared" ca="1" si="946"/>
        <v>0</v>
      </c>
      <c r="M467" s="48">
        <f t="shared" ca="1" si="946"/>
        <v>0</v>
      </c>
      <c r="N467" s="48">
        <f t="shared" ca="1" si="946"/>
        <v>0</v>
      </c>
      <c r="O467" s="48">
        <f t="shared" ca="1" si="946"/>
        <v>0</v>
      </c>
      <c r="P467" s="48">
        <f t="shared" ca="1" si="946"/>
        <v>0</v>
      </c>
      <c r="Q467" s="48">
        <f t="shared" ca="1" si="946"/>
        <v>0</v>
      </c>
      <c r="R467" s="48">
        <f t="shared" ca="1" si="946"/>
        <v>0</v>
      </c>
      <c r="S467" s="48">
        <f t="shared" ca="1" si="946"/>
        <v>0</v>
      </c>
      <c r="T467" s="48">
        <f t="shared" ca="1" si="946"/>
        <v>0</v>
      </c>
      <c r="U467" s="48">
        <f t="shared" ca="1" si="946"/>
        <v>0</v>
      </c>
      <c r="V467" s="48">
        <f t="shared" ca="1" si="946"/>
        <v>0</v>
      </c>
      <c r="W467" s="48">
        <f t="shared" ca="1" si="946"/>
        <v>0</v>
      </c>
      <c r="X467" s="48">
        <f t="shared" ca="1" si="946"/>
        <v>0</v>
      </c>
      <c r="Y467" s="48">
        <f t="shared" ca="1" si="946"/>
        <v>0</v>
      </c>
      <c r="Z467" s="48">
        <f t="shared" ca="1" si="946"/>
        <v>0</v>
      </c>
      <c r="AA467" s="48">
        <f t="shared" ca="1" si="946"/>
        <v>0</v>
      </c>
      <c r="AB467" s="48">
        <f t="shared" ca="1" si="946"/>
        <v>0</v>
      </c>
      <c r="AC467" s="48">
        <f t="shared" ca="1" si="946"/>
        <v>0</v>
      </c>
      <c r="AD467" s="48">
        <f t="shared" ca="1" si="946"/>
        <v>0</v>
      </c>
      <c r="AE467" s="48">
        <f t="shared" ca="1" si="946"/>
        <v>0</v>
      </c>
      <c r="AF467" s="48">
        <f t="shared" ca="1" si="946"/>
        <v>0</v>
      </c>
      <c r="AG467" s="48">
        <f t="shared" ca="1" si="946"/>
        <v>0</v>
      </c>
      <c r="AH467" s="48">
        <f t="shared" ca="1" si="946"/>
        <v>0</v>
      </c>
      <c r="AI467" s="48">
        <f t="shared" ca="1" si="946"/>
        <v>0</v>
      </c>
      <c r="AJ467" s="48">
        <f t="shared" ca="1" si="946"/>
        <v>0</v>
      </c>
      <c r="AK467" s="48">
        <f t="shared" ref="AK467:BD467" ca="1" si="947">MAX(0,AJ467-(IF(SamplesOrEstimateFlag = "Data", INDEX(Samples,RANDBETWEEN(1, TotalCount), 0), RANDBETWEEN(ThroughputLowEstimate,ThroughputHighEstimate))))</f>
        <v>0</v>
      </c>
      <c r="AL467" s="48">
        <f t="shared" ca="1" si="947"/>
        <v>0</v>
      </c>
      <c r="AM467" s="48">
        <f t="shared" ca="1" si="947"/>
        <v>0</v>
      </c>
      <c r="AN467" s="48">
        <f t="shared" ca="1" si="947"/>
        <v>0</v>
      </c>
      <c r="AO467" s="48">
        <f t="shared" ca="1" si="947"/>
        <v>0</v>
      </c>
      <c r="AP467" s="48">
        <f t="shared" ca="1" si="947"/>
        <v>0</v>
      </c>
      <c r="AQ467" s="48">
        <f t="shared" ca="1" si="947"/>
        <v>0</v>
      </c>
      <c r="AR467" s="48">
        <f t="shared" ca="1" si="947"/>
        <v>0</v>
      </c>
      <c r="AS467" s="48">
        <f t="shared" ca="1" si="947"/>
        <v>0</v>
      </c>
      <c r="AT467" s="48">
        <f t="shared" ca="1" si="947"/>
        <v>0</v>
      </c>
      <c r="AU467" s="48">
        <f t="shared" ca="1" si="947"/>
        <v>0</v>
      </c>
      <c r="AV467" s="48">
        <f t="shared" ca="1" si="947"/>
        <v>0</v>
      </c>
      <c r="AW467" s="48">
        <f t="shared" ca="1" si="947"/>
        <v>0</v>
      </c>
      <c r="AX467" s="48">
        <f t="shared" ca="1" si="947"/>
        <v>0</v>
      </c>
      <c r="AY467" s="48">
        <f t="shared" ca="1" si="947"/>
        <v>0</v>
      </c>
      <c r="AZ467" s="48">
        <f t="shared" ca="1" si="947"/>
        <v>0</v>
      </c>
      <c r="BA467" s="48">
        <f t="shared" ca="1" si="947"/>
        <v>0</v>
      </c>
      <c r="BB467" s="48">
        <f t="shared" ca="1" si="947"/>
        <v>0</v>
      </c>
      <c r="BC467" s="48">
        <f t="shared" ca="1" si="947"/>
        <v>0</v>
      </c>
      <c r="BD467" s="48">
        <f t="shared" ca="1" si="947"/>
        <v>0</v>
      </c>
    </row>
    <row r="468" spans="1:56" x14ac:dyDescent="0.25">
      <c r="A468">
        <v>466</v>
      </c>
      <c r="B468" s="69">
        <f t="shared" ca="1" si="915"/>
        <v>8</v>
      </c>
      <c r="C468" s="70">
        <f t="shared" ca="1" si="912"/>
        <v>42861</v>
      </c>
      <c r="D4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68" s="48">
        <f t="shared" ref="E468:AJ468" ca="1" si="948">MAX(0,D468-(IF(SamplesOrEstimateFlag = "Data", INDEX(Samples,RANDBETWEEN(1, TotalCount), 0), RANDBETWEEN(ThroughputLowEstimate,ThroughputHighEstimate))))</f>
        <v>10</v>
      </c>
      <c r="F468" s="48">
        <f t="shared" ca="1" si="948"/>
        <v>10</v>
      </c>
      <c r="G468" s="48">
        <f t="shared" ca="1" si="948"/>
        <v>8</v>
      </c>
      <c r="H468" s="48">
        <f t="shared" ca="1" si="948"/>
        <v>6</v>
      </c>
      <c r="I468" s="48">
        <f t="shared" ca="1" si="948"/>
        <v>3</v>
      </c>
      <c r="J468" s="48">
        <f t="shared" ca="1" si="948"/>
        <v>1</v>
      </c>
      <c r="K468" s="48">
        <f t="shared" ca="1" si="948"/>
        <v>1</v>
      </c>
      <c r="L468" s="48">
        <f t="shared" ca="1" si="948"/>
        <v>0</v>
      </c>
      <c r="M468" s="48">
        <f t="shared" ca="1" si="948"/>
        <v>0</v>
      </c>
      <c r="N468" s="48">
        <f t="shared" ca="1" si="948"/>
        <v>0</v>
      </c>
      <c r="O468" s="48">
        <f t="shared" ca="1" si="948"/>
        <v>0</v>
      </c>
      <c r="P468" s="48">
        <f t="shared" ca="1" si="948"/>
        <v>0</v>
      </c>
      <c r="Q468" s="48">
        <f t="shared" ca="1" si="948"/>
        <v>0</v>
      </c>
      <c r="R468" s="48">
        <f t="shared" ca="1" si="948"/>
        <v>0</v>
      </c>
      <c r="S468" s="48">
        <f t="shared" ca="1" si="948"/>
        <v>0</v>
      </c>
      <c r="T468" s="48">
        <f t="shared" ca="1" si="948"/>
        <v>0</v>
      </c>
      <c r="U468" s="48">
        <f t="shared" ca="1" si="948"/>
        <v>0</v>
      </c>
      <c r="V468" s="48">
        <f t="shared" ca="1" si="948"/>
        <v>0</v>
      </c>
      <c r="W468" s="48">
        <f t="shared" ca="1" si="948"/>
        <v>0</v>
      </c>
      <c r="X468" s="48">
        <f t="shared" ca="1" si="948"/>
        <v>0</v>
      </c>
      <c r="Y468" s="48">
        <f t="shared" ca="1" si="948"/>
        <v>0</v>
      </c>
      <c r="Z468" s="48">
        <f t="shared" ca="1" si="948"/>
        <v>0</v>
      </c>
      <c r="AA468" s="48">
        <f t="shared" ca="1" si="948"/>
        <v>0</v>
      </c>
      <c r="AB468" s="48">
        <f t="shared" ca="1" si="948"/>
        <v>0</v>
      </c>
      <c r="AC468" s="48">
        <f t="shared" ca="1" si="948"/>
        <v>0</v>
      </c>
      <c r="AD468" s="48">
        <f t="shared" ca="1" si="948"/>
        <v>0</v>
      </c>
      <c r="AE468" s="48">
        <f t="shared" ca="1" si="948"/>
        <v>0</v>
      </c>
      <c r="AF468" s="48">
        <f t="shared" ca="1" si="948"/>
        <v>0</v>
      </c>
      <c r="AG468" s="48">
        <f t="shared" ca="1" si="948"/>
        <v>0</v>
      </c>
      <c r="AH468" s="48">
        <f t="shared" ca="1" si="948"/>
        <v>0</v>
      </c>
      <c r="AI468" s="48">
        <f t="shared" ca="1" si="948"/>
        <v>0</v>
      </c>
      <c r="AJ468" s="48">
        <f t="shared" ca="1" si="948"/>
        <v>0</v>
      </c>
      <c r="AK468" s="48">
        <f t="shared" ref="AK468:BD468" ca="1" si="949">MAX(0,AJ468-(IF(SamplesOrEstimateFlag = "Data", INDEX(Samples,RANDBETWEEN(1, TotalCount), 0), RANDBETWEEN(ThroughputLowEstimate,ThroughputHighEstimate))))</f>
        <v>0</v>
      </c>
      <c r="AL468" s="48">
        <f t="shared" ca="1" si="949"/>
        <v>0</v>
      </c>
      <c r="AM468" s="48">
        <f t="shared" ca="1" si="949"/>
        <v>0</v>
      </c>
      <c r="AN468" s="48">
        <f t="shared" ca="1" si="949"/>
        <v>0</v>
      </c>
      <c r="AO468" s="48">
        <f t="shared" ca="1" si="949"/>
        <v>0</v>
      </c>
      <c r="AP468" s="48">
        <f t="shared" ca="1" si="949"/>
        <v>0</v>
      </c>
      <c r="AQ468" s="48">
        <f t="shared" ca="1" si="949"/>
        <v>0</v>
      </c>
      <c r="AR468" s="48">
        <f t="shared" ca="1" si="949"/>
        <v>0</v>
      </c>
      <c r="AS468" s="48">
        <f t="shared" ca="1" si="949"/>
        <v>0</v>
      </c>
      <c r="AT468" s="48">
        <f t="shared" ca="1" si="949"/>
        <v>0</v>
      </c>
      <c r="AU468" s="48">
        <f t="shared" ca="1" si="949"/>
        <v>0</v>
      </c>
      <c r="AV468" s="48">
        <f t="shared" ca="1" si="949"/>
        <v>0</v>
      </c>
      <c r="AW468" s="48">
        <f t="shared" ca="1" si="949"/>
        <v>0</v>
      </c>
      <c r="AX468" s="48">
        <f t="shared" ca="1" si="949"/>
        <v>0</v>
      </c>
      <c r="AY468" s="48">
        <f t="shared" ca="1" si="949"/>
        <v>0</v>
      </c>
      <c r="AZ468" s="48">
        <f t="shared" ca="1" si="949"/>
        <v>0</v>
      </c>
      <c r="BA468" s="48">
        <f t="shared" ca="1" si="949"/>
        <v>0</v>
      </c>
      <c r="BB468" s="48">
        <f t="shared" ca="1" si="949"/>
        <v>0</v>
      </c>
      <c r="BC468" s="48">
        <f t="shared" ca="1" si="949"/>
        <v>0</v>
      </c>
      <c r="BD468" s="48">
        <f t="shared" ca="1" si="949"/>
        <v>0</v>
      </c>
    </row>
    <row r="469" spans="1:56" x14ac:dyDescent="0.25">
      <c r="A469">
        <v>467</v>
      </c>
      <c r="B469" s="69">
        <f t="shared" ca="1" si="915"/>
        <v>9</v>
      </c>
      <c r="C469" s="70">
        <f t="shared" ca="1" si="912"/>
        <v>42868</v>
      </c>
      <c r="D4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69" s="48">
        <f t="shared" ref="E469:AJ469" ca="1" si="950">MAX(0,D469-(IF(SamplesOrEstimateFlag = "Data", INDEX(Samples,RANDBETWEEN(1, TotalCount), 0), RANDBETWEEN(ThroughputLowEstimate,ThroughputHighEstimate))))</f>
        <v>9</v>
      </c>
      <c r="F469" s="48">
        <f t="shared" ca="1" si="950"/>
        <v>9</v>
      </c>
      <c r="G469" s="48">
        <f t="shared" ca="1" si="950"/>
        <v>9</v>
      </c>
      <c r="H469" s="48">
        <f t="shared" ca="1" si="950"/>
        <v>9</v>
      </c>
      <c r="I469" s="48">
        <f t="shared" ca="1" si="950"/>
        <v>7</v>
      </c>
      <c r="J469" s="48">
        <f t="shared" ca="1" si="950"/>
        <v>5</v>
      </c>
      <c r="K469" s="48">
        <f t="shared" ca="1" si="950"/>
        <v>5</v>
      </c>
      <c r="L469" s="48">
        <f t="shared" ca="1" si="950"/>
        <v>2</v>
      </c>
      <c r="M469" s="48">
        <f t="shared" ca="1" si="950"/>
        <v>0</v>
      </c>
      <c r="N469" s="48">
        <f t="shared" ca="1" si="950"/>
        <v>0</v>
      </c>
      <c r="O469" s="48">
        <f t="shared" ca="1" si="950"/>
        <v>0</v>
      </c>
      <c r="P469" s="48">
        <f t="shared" ca="1" si="950"/>
        <v>0</v>
      </c>
      <c r="Q469" s="48">
        <f t="shared" ca="1" si="950"/>
        <v>0</v>
      </c>
      <c r="R469" s="48">
        <f t="shared" ca="1" si="950"/>
        <v>0</v>
      </c>
      <c r="S469" s="48">
        <f t="shared" ca="1" si="950"/>
        <v>0</v>
      </c>
      <c r="T469" s="48">
        <f t="shared" ca="1" si="950"/>
        <v>0</v>
      </c>
      <c r="U469" s="48">
        <f t="shared" ca="1" si="950"/>
        <v>0</v>
      </c>
      <c r="V469" s="48">
        <f t="shared" ca="1" si="950"/>
        <v>0</v>
      </c>
      <c r="W469" s="48">
        <f t="shared" ca="1" si="950"/>
        <v>0</v>
      </c>
      <c r="X469" s="48">
        <f t="shared" ca="1" si="950"/>
        <v>0</v>
      </c>
      <c r="Y469" s="48">
        <f t="shared" ca="1" si="950"/>
        <v>0</v>
      </c>
      <c r="Z469" s="48">
        <f t="shared" ca="1" si="950"/>
        <v>0</v>
      </c>
      <c r="AA469" s="48">
        <f t="shared" ca="1" si="950"/>
        <v>0</v>
      </c>
      <c r="AB469" s="48">
        <f t="shared" ca="1" si="950"/>
        <v>0</v>
      </c>
      <c r="AC469" s="48">
        <f t="shared" ca="1" si="950"/>
        <v>0</v>
      </c>
      <c r="AD469" s="48">
        <f t="shared" ca="1" si="950"/>
        <v>0</v>
      </c>
      <c r="AE469" s="48">
        <f t="shared" ca="1" si="950"/>
        <v>0</v>
      </c>
      <c r="AF469" s="48">
        <f t="shared" ca="1" si="950"/>
        <v>0</v>
      </c>
      <c r="AG469" s="48">
        <f t="shared" ca="1" si="950"/>
        <v>0</v>
      </c>
      <c r="AH469" s="48">
        <f t="shared" ca="1" si="950"/>
        <v>0</v>
      </c>
      <c r="AI469" s="48">
        <f t="shared" ca="1" si="950"/>
        <v>0</v>
      </c>
      <c r="AJ469" s="48">
        <f t="shared" ca="1" si="950"/>
        <v>0</v>
      </c>
      <c r="AK469" s="48">
        <f t="shared" ref="AK469:BD469" ca="1" si="951">MAX(0,AJ469-(IF(SamplesOrEstimateFlag = "Data", INDEX(Samples,RANDBETWEEN(1, TotalCount), 0), RANDBETWEEN(ThroughputLowEstimate,ThroughputHighEstimate))))</f>
        <v>0</v>
      </c>
      <c r="AL469" s="48">
        <f t="shared" ca="1" si="951"/>
        <v>0</v>
      </c>
      <c r="AM469" s="48">
        <f t="shared" ca="1" si="951"/>
        <v>0</v>
      </c>
      <c r="AN469" s="48">
        <f t="shared" ca="1" si="951"/>
        <v>0</v>
      </c>
      <c r="AO469" s="48">
        <f t="shared" ca="1" si="951"/>
        <v>0</v>
      </c>
      <c r="AP469" s="48">
        <f t="shared" ca="1" si="951"/>
        <v>0</v>
      </c>
      <c r="AQ469" s="48">
        <f t="shared" ca="1" si="951"/>
        <v>0</v>
      </c>
      <c r="AR469" s="48">
        <f t="shared" ca="1" si="951"/>
        <v>0</v>
      </c>
      <c r="AS469" s="48">
        <f t="shared" ca="1" si="951"/>
        <v>0</v>
      </c>
      <c r="AT469" s="48">
        <f t="shared" ca="1" si="951"/>
        <v>0</v>
      </c>
      <c r="AU469" s="48">
        <f t="shared" ca="1" si="951"/>
        <v>0</v>
      </c>
      <c r="AV469" s="48">
        <f t="shared" ca="1" si="951"/>
        <v>0</v>
      </c>
      <c r="AW469" s="48">
        <f t="shared" ca="1" si="951"/>
        <v>0</v>
      </c>
      <c r="AX469" s="48">
        <f t="shared" ca="1" si="951"/>
        <v>0</v>
      </c>
      <c r="AY469" s="48">
        <f t="shared" ca="1" si="951"/>
        <v>0</v>
      </c>
      <c r="AZ469" s="48">
        <f t="shared" ca="1" si="951"/>
        <v>0</v>
      </c>
      <c r="BA469" s="48">
        <f t="shared" ca="1" si="951"/>
        <v>0</v>
      </c>
      <c r="BB469" s="48">
        <f t="shared" ca="1" si="951"/>
        <v>0</v>
      </c>
      <c r="BC469" s="48">
        <f t="shared" ca="1" si="951"/>
        <v>0</v>
      </c>
      <c r="BD469" s="48">
        <f t="shared" ca="1" si="951"/>
        <v>0</v>
      </c>
    </row>
    <row r="470" spans="1:56" x14ac:dyDescent="0.25">
      <c r="A470">
        <v>468</v>
      </c>
      <c r="B470" s="69">
        <f t="shared" ca="1" si="915"/>
        <v>9</v>
      </c>
      <c r="C470" s="70">
        <f t="shared" ca="1" si="912"/>
        <v>42868</v>
      </c>
      <c r="D4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0" s="48">
        <f t="shared" ref="E470:AJ470" ca="1" si="952">MAX(0,D470-(IF(SamplesOrEstimateFlag = "Data", INDEX(Samples,RANDBETWEEN(1, TotalCount), 0), RANDBETWEEN(ThroughputLowEstimate,ThroughputHighEstimate))))</f>
        <v>11</v>
      </c>
      <c r="F470" s="48">
        <f t="shared" ca="1" si="952"/>
        <v>9</v>
      </c>
      <c r="G470" s="48">
        <f t="shared" ca="1" si="952"/>
        <v>7</v>
      </c>
      <c r="H470" s="48">
        <f t="shared" ca="1" si="952"/>
        <v>7</v>
      </c>
      <c r="I470" s="48">
        <f t="shared" ca="1" si="952"/>
        <v>5</v>
      </c>
      <c r="J470" s="48">
        <f t="shared" ca="1" si="952"/>
        <v>2</v>
      </c>
      <c r="K470" s="48">
        <f t="shared" ca="1" si="952"/>
        <v>2</v>
      </c>
      <c r="L470" s="48">
        <f t="shared" ca="1" si="952"/>
        <v>2</v>
      </c>
      <c r="M470" s="48">
        <f t="shared" ca="1" si="952"/>
        <v>0</v>
      </c>
      <c r="N470" s="48">
        <f t="shared" ca="1" si="952"/>
        <v>0</v>
      </c>
      <c r="O470" s="48">
        <f t="shared" ca="1" si="952"/>
        <v>0</v>
      </c>
      <c r="P470" s="48">
        <f t="shared" ca="1" si="952"/>
        <v>0</v>
      </c>
      <c r="Q470" s="48">
        <f t="shared" ca="1" si="952"/>
        <v>0</v>
      </c>
      <c r="R470" s="48">
        <f t="shared" ca="1" si="952"/>
        <v>0</v>
      </c>
      <c r="S470" s="48">
        <f t="shared" ca="1" si="952"/>
        <v>0</v>
      </c>
      <c r="T470" s="48">
        <f t="shared" ca="1" si="952"/>
        <v>0</v>
      </c>
      <c r="U470" s="48">
        <f t="shared" ca="1" si="952"/>
        <v>0</v>
      </c>
      <c r="V470" s="48">
        <f t="shared" ca="1" si="952"/>
        <v>0</v>
      </c>
      <c r="W470" s="48">
        <f t="shared" ca="1" si="952"/>
        <v>0</v>
      </c>
      <c r="X470" s="48">
        <f t="shared" ca="1" si="952"/>
        <v>0</v>
      </c>
      <c r="Y470" s="48">
        <f t="shared" ca="1" si="952"/>
        <v>0</v>
      </c>
      <c r="Z470" s="48">
        <f t="shared" ca="1" si="952"/>
        <v>0</v>
      </c>
      <c r="AA470" s="48">
        <f t="shared" ca="1" si="952"/>
        <v>0</v>
      </c>
      <c r="AB470" s="48">
        <f t="shared" ca="1" si="952"/>
        <v>0</v>
      </c>
      <c r="AC470" s="48">
        <f t="shared" ca="1" si="952"/>
        <v>0</v>
      </c>
      <c r="AD470" s="48">
        <f t="shared" ca="1" si="952"/>
        <v>0</v>
      </c>
      <c r="AE470" s="48">
        <f t="shared" ca="1" si="952"/>
        <v>0</v>
      </c>
      <c r="AF470" s="48">
        <f t="shared" ca="1" si="952"/>
        <v>0</v>
      </c>
      <c r="AG470" s="48">
        <f t="shared" ca="1" si="952"/>
        <v>0</v>
      </c>
      <c r="AH470" s="48">
        <f t="shared" ca="1" si="952"/>
        <v>0</v>
      </c>
      <c r="AI470" s="48">
        <f t="shared" ca="1" si="952"/>
        <v>0</v>
      </c>
      <c r="AJ470" s="48">
        <f t="shared" ca="1" si="952"/>
        <v>0</v>
      </c>
      <c r="AK470" s="48">
        <f t="shared" ref="AK470:BD470" ca="1" si="953">MAX(0,AJ470-(IF(SamplesOrEstimateFlag = "Data", INDEX(Samples,RANDBETWEEN(1, TotalCount), 0), RANDBETWEEN(ThroughputLowEstimate,ThroughputHighEstimate))))</f>
        <v>0</v>
      </c>
      <c r="AL470" s="48">
        <f t="shared" ca="1" si="953"/>
        <v>0</v>
      </c>
      <c r="AM470" s="48">
        <f t="shared" ca="1" si="953"/>
        <v>0</v>
      </c>
      <c r="AN470" s="48">
        <f t="shared" ca="1" si="953"/>
        <v>0</v>
      </c>
      <c r="AO470" s="48">
        <f t="shared" ca="1" si="953"/>
        <v>0</v>
      </c>
      <c r="AP470" s="48">
        <f t="shared" ca="1" si="953"/>
        <v>0</v>
      </c>
      <c r="AQ470" s="48">
        <f t="shared" ca="1" si="953"/>
        <v>0</v>
      </c>
      <c r="AR470" s="48">
        <f t="shared" ca="1" si="953"/>
        <v>0</v>
      </c>
      <c r="AS470" s="48">
        <f t="shared" ca="1" si="953"/>
        <v>0</v>
      </c>
      <c r="AT470" s="48">
        <f t="shared" ca="1" si="953"/>
        <v>0</v>
      </c>
      <c r="AU470" s="48">
        <f t="shared" ca="1" si="953"/>
        <v>0</v>
      </c>
      <c r="AV470" s="48">
        <f t="shared" ca="1" si="953"/>
        <v>0</v>
      </c>
      <c r="AW470" s="48">
        <f t="shared" ca="1" si="953"/>
        <v>0</v>
      </c>
      <c r="AX470" s="48">
        <f t="shared" ca="1" si="953"/>
        <v>0</v>
      </c>
      <c r="AY470" s="48">
        <f t="shared" ca="1" si="953"/>
        <v>0</v>
      </c>
      <c r="AZ470" s="48">
        <f t="shared" ca="1" si="953"/>
        <v>0</v>
      </c>
      <c r="BA470" s="48">
        <f t="shared" ca="1" si="953"/>
        <v>0</v>
      </c>
      <c r="BB470" s="48">
        <f t="shared" ca="1" si="953"/>
        <v>0</v>
      </c>
      <c r="BC470" s="48">
        <f t="shared" ca="1" si="953"/>
        <v>0</v>
      </c>
      <c r="BD470" s="48">
        <f t="shared" ca="1" si="953"/>
        <v>0</v>
      </c>
    </row>
    <row r="471" spans="1:56" x14ac:dyDescent="0.25">
      <c r="A471">
        <v>469</v>
      </c>
      <c r="B471" s="69">
        <f t="shared" ca="1" si="915"/>
        <v>10</v>
      </c>
      <c r="C471" s="70">
        <f t="shared" ca="1" si="912"/>
        <v>42875</v>
      </c>
      <c r="D4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1" s="48">
        <f t="shared" ref="E471:AJ471" ca="1" si="954">MAX(0,D471-(IF(SamplesOrEstimateFlag = "Data", INDEX(Samples,RANDBETWEEN(1, TotalCount), 0), RANDBETWEEN(ThroughputLowEstimate,ThroughputHighEstimate))))</f>
        <v>14</v>
      </c>
      <c r="F471" s="48">
        <f t="shared" ca="1" si="954"/>
        <v>11</v>
      </c>
      <c r="G471" s="48">
        <f t="shared" ca="1" si="954"/>
        <v>11</v>
      </c>
      <c r="H471" s="48">
        <f t="shared" ca="1" si="954"/>
        <v>9</v>
      </c>
      <c r="I471" s="48">
        <f t="shared" ca="1" si="954"/>
        <v>6</v>
      </c>
      <c r="J471" s="48">
        <f t="shared" ca="1" si="954"/>
        <v>4</v>
      </c>
      <c r="K471" s="48">
        <f t="shared" ca="1" si="954"/>
        <v>2</v>
      </c>
      <c r="L471" s="48">
        <f t="shared" ca="1" si="954"/>
        <v>2</v>
      </c>
      <c r="M471" s="48">
        <f t="shared" ca="1" si="954"/>
        <v>2</v>
      </c>
      <c r="N471" s="48">
        <f t="shared" ca="1" si="954"/>
        <v>0</v>
      </c>
      <c r="O471" s="48">
        <f t="shared" ca="1" si="954"/>
        <v>0</v>
      </c>
      <c r="P471" s="48">
        <f t="shared" ca="1" si="954"/>
        <v>0</v>
      </c>
      <c r="Q471" s="48">
        <f t="shared" ca="1" si="954"/>
        <v>0</v>
      </c>
      <c r="R471" s="48">
        <f t="shared" ca="1" si="954"/>
        <v>0</v>
      </c>
      <c r="S471" s="48">
        <f t="shared" ca="1" si="954"/>
        <v>0</v>
      </c>
      <c r="T471" s="48">
        <f t="shared" ca="1" si="954"/>
        <v>0</v>
      </c>
      <c r="U471" s="48">
        <f t="shared" ca="1" si="954"/>
        <v>0</v>
      </c>
      <c r="V471" s="48">
        <f t="shared" ca="1" si="954"/>
        <v>0</v>
      </c>
      <c r="W471" s="48">
        <f t="shared" ca="1" si="954"/>
        <v>0</v>
      </c>
      <c r="X471" s="48">
        <f t="shared" ca="1" si="954"/>
        <v>0</v>
      </c>
      <c r="Y471" s="48">
        <f t="shared" ca="1" si="954"/>
        <v>0</v>
      </c>
      <c r="Z471" s="48">
        <f t="shared" ca="1" si="954"/>
        <v>0</v>
      </c>
      <c r="AA471" s="48">
        <f t="shared" ca="1" si="954"/>
        <v>0</v>
      </c>
      <c r="AB471" s="48">
        <f t="shared" ca="1" si="954"/>
        <v>0</v>
      </c>
      <c r="AC471" s="48">
        <f t="shared" ca="1" si="954"/>
        <v>0</v>
      </c>
      <c r="AD471" s="48">
        <f t="shared" ca="1" si="954"/>
        <v>0</v>
      </c>
      <c r="AE471" s="48">
        <f t="shared" ca="1" si="954"/>
        <v>0</v>
      </c>
      <c r="AF471" s="48">
        <f t="shared" ca="1" si="954"/>
        <v>0</v>
      </c>
      <c r="AG471" s="48">
        <f t="shared" ca="1" si="954"/>
        <v>0</v>
      </c>
      <c r="AH471" s="48">
        <f t="shared" ca="1" si="954"/>
        <v>0</v>
      </c>
      <c r="AI471" s="48">
        <f t="shared" ca="1" si="954"/>
        <v>0</v>
      </c>
      <c r="AJ471" s="48">
        <f t="shared" ca="1" si="954"/>
        <v>0</v>
      </c>
      <c r="AK471" s="48">
        <f t="shared" ref="AK471:BD471" ca="1" si="955">MAX(0,AJ471-(IF(SamplesOrEstimateFlag = "Data", INDEX(Samples,RANDBETWEEN(1, TotalCount), 0), RANDBETWEEN(ThroughputLowEstimate,ThroughputHighEstimate))))</f>
        <v>0</v>
      </c>
      <c r="AL471" s="48">
        <f t="shared" ca="1" si="955"/>
        <v>0</v>
      </c>
      <c r="AM471" s="48">
        <f t="shared" ca="1" si="955"/>
        <v>0</v>
      </c>
      <c r="AN471" s="48">
        <f t="shared" ca="1" si="955"/>
        <v>0</v>
      </c>
      <c r="AO471" s="48">
        <f t="shared" ca="1" si="955"/>
        <v>0</v>
      </c>
      <c r="AP471" s="48">
        <f t="shared" ca="1" si="955"/>
        <v>0</v>
      </c>
      <c r="AQ471" s="48">
        <f t="shared" ca="1" si="955"/>
        <v>0</v>
      </c>
      <c r="AR471" s="48">
        <f t="shared" ca="1" si="955"/>
        <v>0</v>
      </c>
      <c r="AS471" s="48">
        <f t="shared" ca="1" si="955"/>
        <v>0</v>
      </c>
      <c r="AT471" s="48">
        <f t="shared" ca="1" si="955"/>
        <v>0</v>
      </c>
      <c r="AU471" s="48">
        <f t="shared" ca="1" si="955"/>
        <v>0</v>
      </c>
      <c r="AV471" s="48">
        <f t="shared" ca="1" si="955"/>
        <v>0</v>
      </c>
      <c r="AW471" s="48">
        <f t="shared" ca="1" si="955"/>
        <v>0</v>
      </c>
      <c r="AX471" s="48">
        <f t="shared" ca="1" si="955"/>
        <v>0</v>
      </c>
      <c r="AY471" s="48">
        <f t="shared" ca="1" si="955"/>
        <v>0</v>
      </c>
      <c r="AZ471" s="48">
        <f t="shared" ca="1" si="955"/>
        <v>0</v>
      </c>
      <c r="BA471" s="48">
        <f t="shared" ca="1" si="955"/>
        <v>0</v>
      </c>
      <c r="BB471" s="48">
        <f t="shared" ca="1" si="955"/>
        <v>0</v>
      </c>
      <c r="BC471" s="48">
        <f t="shared" ca="1" si="955"/>
        <v>0</v>
      </c>
      <c r="BD471" s="48">
        <f t="shared" ca="1" si="955"/>
        <v>0</v>
      </c>
    </row>
    <row r="472" spans="1:56" x14ac:dyDescent="0.25">
      <c r="A472">
        <v>470</v>
      </c>
      <c r="B472" s="69">
        <f t="shared" ca="1" si="915"/>
        <v>7</v>
      </c>
      <c r="C472" s="70">
        <f t="shared" ca="1" si="912"/>
        <v>42854</v>
      </c>
      <c r="D4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2" s="48">
        <f t="shared" ref="E472:AJ472" ca="1" si="956">MAX(0,D472-(IF(SamplesOrEstimateFlag = "Data", INDEX(Samples,RANDBETWEEN(1, TotalCount), 0), RANDBETWEEN(ThroughputLowEstimate,ThroughputHighEstimate))))</f>
        <v>13</v>
      </c>
      <c r="F472" s="48">
        <f t="shared" ca="1" si="956"/>
        <v>10</v>
      </c>
      <c r="G472" s="48">
        <f t="shared" ca="1" si="956"/>
        <v>10</v>
      </c>
      <c r="H472" s="48">
        <f t="shared" ca="1" si="956"/>
        <v>8</v>
      </c>
      <c r="I472" s="48">
        <f t="shared" ca="1" si="956"/>
        <v>5</v>
      </c>
      <c r="J472" s="48">
        <f t="shared" ca="1" si="956"/>
        <v>2</v>
      </c>
      <c r="K472" s="48">
        <f t="shared" ca="1" si="956"/>
        <v>0</v>
      </c>
      <c r="L472" s="48">
        <f t="shared" ca="1" si="956"/>
        <v>0</v>
      </c>
      <c r="M472" s="48">
        <f t="shared" ca="1" si="956"/>
        <v>0</v>
      </c>
      <c r="N472" s="48">
        <f t="shared" ca="1" si="956"/>
        <v>0</v>
      </c>
      <c r="O472" s="48">
        <f t="shared" ca="1" si="956"/>
        <v>0</v>
      </c>
      <c r="P472" s="48">
        <f t="shared" ca="1" si="956"/>
        <v>0</v>
      </c>
      <c r="Q472" s="48">
        <f t="shared" ca="1" si="956"/>
        <v>0</v>
      </c>
      <c r="R472" s="48">
        <f t="shared" ca="1" si="956"/>
        <v>0</v>
      </c>
      <c r="S472" s="48">
        <f t="shared" ca="1" si="956"/>
        <v>0</v>
      </c>
      <c r="T472" s="48">
        <f t="shared" ca="1" si="956"/>
        <v>0</v>
      </c>
      <c r="U472" s="48">
        <f t="shared" ca="1" si="956"/>
        <v>0</v>
      </c>
      <c r="V472" s="48">
        <f t="shared" ca="1" si="956"/>
        <v>0</v>
      </c>
      <c r="W472" s="48">
        <f t="shared" ca="1" si="956"/>
        <v>0</v>
      </c>
      <c r="X472" s="48">
        <f t="shared" ca="1" si="956"/>
        <v>0</v>
      </c>
      <c r="Y472" s="48">
        <f t="shared" ca="1" si="956"/>
        <v>0</v>
      </c>
      <c r="Z472" s="48">
        <f t="shared" ca="1" si="956"/>
        <v>0</v>
      </c>
      <c r="AA472" s="48">
        <f t="shared" ca="1" si="956"/>
        <v>0</v>
      </c>
      <c r="AB472" s="48">
        <f t="shared" ca="1" si="956"/>
        <v>0</v>
      </c>
      <c r="AC472" s="48">
        <f t="shared" ca="1" si="956"/>
        <v>0</v>
      </c>
      <c r="AD472" s="48">
        <f t="shared" ca="1" si="956"/>
        <v>0</v>
      </c>
      <c r="AE472" s="48">
        <f t="shared" ca="1" si="956"/>
        <v>0</v>
      </c>
      <c r="AF472" s="48">
        <f t="shared" ca="1" si="956"/>
        <v>0</v>
      </c>
      <c r="AG472" s="48">
        <f t="shared" ca="1" si="956"/>
        <v>0</v>
      </c>
      <c r="AH472" s="48">
        <f t="shared" ca="1" si="956"/>
        <v>0</v>
      </c>
      <c r="AI472" s="48">
        <f t="shared" ca="1" si="956"/>
        <v>0</v>
      </c>
      <c r="AJ472" s="48">
        <f t="shared" ca="1" si="956"/>
        <v>0</v>
      </c>
      <c r="AK472" s="48">
        <f t="shared" ref="AK472:BD472" ca="1" si="957">MAX(0,AJ472-(IF(SamplesOrEstimateFlag = "Data", INDEX(Samples,RANDBETWEEN(1, TotalCount), 0), RANDBETWEEN(ThroughputLowEstimate,ThroughputHighEstimate))))</f>
        <v>0</v>
      </c>
      <c r="AL472" s="48">
        <f t="shared" ca="1" si="957"/>
        <v>0</v>
      </c>
      <c r="AM472" s="48">
        <f t="shared" ca="1" si="957"/>
        <v>0</v>
      </c>
      <c r="AN472" s="48">
        <f t="shared" ca="1" si="957"/>
        <v>0</v>
      </c>
      <c r="AO472" s="48">
        <f t="shared" ca="1" si="957"/>
        <v>0</v>
      </c>
      <c r="AP472" s="48">
        <f t="shared" ca="1" si="957"/>
        <v>0</v>
      </c>
      <c r="AQ472" s="48">
        <f t="shared" ca="1" si="957"/>
        <v>0</v>
      </c>
      <c r="AR472" s="48">
        <f t="shared" ca="1" si="957"/>
        <v>0</v>
      </c>
      <c r="AS472" s="48">
        <f t="shared" ca="1" si="957"/>
        <v>0</v>
      </c>
      <c r="AT472" s="48">
        <f t="shared" ca="1" si="957"/>
        <v>0</v>
      </c>
      <c r="AU472" s="48">
        <f t="shared" ca="1" si="957"/>
        <v>0</v>
      </c>
      <c r="AV472" s="48">
        <f t="shared" ca="1" si="957"/>
        <v>0</v>
      </c>
      <c r="AW472" s="48">
        <f t="shared" ca="1" si="957"/>
        <v>0</v>
      </c>
      <c r="AX472" s="48">
        <f t="shared" ca="1" si="957"/>
        <v>0</v>
      </c>
      <c r="AY472" s="48">
        <f t="shared" ca="1" si="957"/>
        <v>0</v>
      </c>
      <c r="AZ472" s="48">
        <f t="shared" ca="1" si="957"/>
        <v>0</v>
      </c>
      <c r="BA472" s="48">
        <f t="shared" ca="1" si="957"/>
        <v>0</v>
      </c>
      <c r="BB472" s="48">
        <f t="shared" ca="1" si="957"/>
        <v>0</v>
      </c>
      <c r="BC472" s="48">
        <f t="shared" ca="1" si="957"/>
        <v>0</v>
      </c>
      <c r="BD472" s="48">
        <f t="shared" ca="1" si="957"/>
        <v>0</v>
      </c>
    </row>
    <row r="473" spans="1:56" x14ac:dyDescent="0.25">
      <c r="A473">
        <v>471</v>
      </c>
      <c r="B473" s="69">
        <f t="shared" ca="1" si="915"/>
        <v>7</v>
      </c>
      <c r="C473" s="70">
        <f t="shared" ca="1" si="912"/>
        <v>42854</v>
      </c>
      <c r="D4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3" s="48">
        <f t="shared" ref="E473:AJ473" ca="1" si="958">MAX(0,D473-(IF(SamplesOrEstimateFlag = "Data", INDEX(Samples,RANDBETWEEN(1, TotalCount), 0), RANDBETWEEN(ThroughputLowEstimate,ThroughputHighEstimate))))</f>
        <v>12</v>
      </c>
      <c r="F473" s="48">
        <f t="shared" ca="1" si="958"/>
        <v>9</v>
      </c>
      <c r="G473" s="48">
        <f t="shared" ca="1" si="958"/>
        <v>7</v>
      </c>
      <c r="H473" s="48">
        <f t="shared" ca="1" si="958"/>
        <v>5</v>
      </c>
      <c r="I473" s="48">
        <f t="shared" ca="1" si="958"/>
        <v>2</v>
      </c>
      <c r="J473" s="48">
        <f t="shared" ca="1" si="958"/>
        <v>2</v>
      </c>
      <c r="K473" s="48">
        <f t="shared" ca="1" si="958"/>
        <v>0</v>
      </c>
      <c r="L473" s="48">
        <f t="shared" ca="1" si="958"/>
        <v>0</v>
      </c>
      <c r="M473" s="48">
        <f t="shared" ca="1" si="958"/>
        <v>0</v>
      </c>
      <c r="N473" s="48">
        <f t="shared" ca="1" si="958"/>
        <v>0</v>
      </c>
      <c r="O473" s="48">
        <f t="shared" ca="1" si="958"/>
        <v>0</v>
      </c>
      <c r="P473" s="48">
        <f t="shared" ca="1" si="958"/>
        <v>0</v>
      </c>
      <c r="Q473" s="48">
        <f t="shared" ca="1" si="958"/>
        <v>0</v>
      </c>
      <c r="R473" s="48">
        <f t="shared" ca="1" si="958"/>
        <v>0</v>
      </c>
      <c r="S473" s="48">
        <f t="shared" ca="1" si="958"/>
        <v>0</v>
      </c>
      <c r="T473" s="48">
        <f t="shared" ca="1" si="958"/>
        <v>0</v>
      </c>
      <c r="U473" s="48">
        <f t="shared" ca="1" si="958"/>
        <v>0</v>
      </c>
      <c r="V473" s="48">
        <f t="shared" ca="1" si="958"/>
        <v>0</v>
      </c>
      <c r="W473" s="48">
        <f t="shared" ca="1" si="958"/>
        <v>0</v>
      </c>
      <c r="X473" s="48">
        <f t="shared" ca="1" si="958"/>
        <v>0</v>
      </c>
      <c r="Y473" s="48">
        <f t="shared" ca="1" si="958"/>
        <v>0</v>
      </c>
      <c r="Z473" s="48">
        <f t="shared" ca="1" si="958"/>
        <v>0</v>
      </c>
      <c r="AA473" s="48">
        <f t="shared" ca="1" si="958"/>
        <v>0</v>
      </c>
      <c r="AB473" s="48">
        <f t="shared" ca="1" si="958"/>
        <v>0</v>
      </c>
      <c r="AC473" s="48">
        <f t="shared" ca="1" si="958"/>
        <v>0</v>
      </c>
      <c r="AD473" s="48">
        <f t="shared" ca="1" si="958"/>
        <v>0</v>
      </c>
      <c r="AE473" s="48">
        <f t="shared" ca="1" si="958"/>
        <v>0</v>
      </c>
      <c r="AF473" s="48">
        <f t="shared" ca="1" si="958"/>
        <v>0</v>
      </c>
      <c r="AG473" s="48">
        <f t="shared" ca="1" si="958"/>
        <v>0</v>
      </c>
      <c r="AH473" s="48">
        <f t="shared" ca="1" si="958"/>
        <v>0</v>
      </c>
      <c r="AI473" s="48">
        <f t="shared" ca="1" si="958"/>
        <v>0</v>
      </c>
      <c r="AJ473" s="48">
        <f t="shared" ca="1" si="958"/>
        <v>0</v>
      </c>
      <c r="AK473" s="48">
        <f t="shared" ref="AK473:BD473" ca="1" si="959">MAX(0,AJ473-(IF(SamplesOrEstimateFlag = "Data", INDEX(Samples,RANDBETWEEN(1, TotalCount), 0), RANDBETWEEN(ThroughputLowEstimate,ThroughputHighEstimate))))</f>
        <v>0</v>
      </c>
      <c r="AL473" s="48">
        <f t="shared" ca="1" si="959"/>
        <v>0</v>
      </c>
      <c r="AM473" s="48">
        <f t="shared" ca="1" si="959"/>
        <v>0</v>
      </c>
      <c r="AN473" s="48">
        <f t="shared" ca="1" si="959"/>
        <v>0</v>
      </c>
      <c r="AO473" s="48">
        <f t="shared" ca="1" si="959"/>
        <v>0</v>
      </c>
      <c r="AP473" s="48">
        <f t="shared" ca="1" si="959"/>
        <v>0</v>
      </c>
      <c r="AQ473" s="48">
        <f t="shared" ca="1" si="959"/>
        <v>0</v>
      </c>
      <c r="AR473" s="48">
        <f t="shared" ca="1" si="959"/>
        <v>0</v>
      </c>
      <c r="AS473" s="48">
        <f t="shared" ca="1" si="959"/>
        <v>0</v>
      </c>
      <c r="AT473" s="48">
        <f t="shared" ca="1" si="959"/>
        <v>0</v>
      </c>
      <c r="AU473" s="48">
        <f t="shared" ca="1" si="959"/>
        <v>0</v>
      </c>
      <c r="AV473" s="48">
        <f t="shared" ca="1" si="959"/>
        <v>0</v>
      </c>
      <c r="AW473" s="48">
        <f t="shared" ca="1" si="959"/>
        <v>0</v>
      </c>
      <c r="AX473" s="48">
        <f t="shared" ca="1" si="959"/>
        <v>0</v>
      </c>
      <c r="AY473" s="48">
        <f t="shared" ca="1" si="959"/>
        <v>0</v>
      </c>
      <c r="AZ473" s="48">
        <f t="shared" ca="1" si="959"/>
        <v>0</v>
      </c>
      <c r="BA473" s="48">
        <f t="shared" ca="1" si="959"/>
        <v>0</v>
      </c>
      <c r="BB473" s="48">
        <f t="shared" ca="1" si="959"/>
        <v>0</v>
      </c>
      <c r="BC473" s="48">
        <f t="shared" ca="1" si="959"/>
        <v>0</v>
      </c>
      <c r="BD473" s="48">
        <f t="shared" ca="1" si="959"/>
        <v>0</v>
      </c>
    </row>
    <row r="474" spans="1:56" x14ac:dyDescent="0.25">
      <c r="A474">
        <v>472</v>
      </c>
      <c r="B474" s="69">
        <f t="shared" ca="1" si="915"/>
        <v>7</v>
      </c>
      <c r="C474" s="70">
        <f t="shared" ca="1" si="912"/>
        <v>42854</v>
      </c>
      <c r="D4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4" s="48">
        <f t="shared" ref="E474:AJ474" ca="1" si="960">MAX(0,D474-(IF(SamplesOrEstimateFlag = "Data", INDEX(Samples,RANDBETWEEN(1, TotalCount), 0), RANDBETWEEN(ThroughputLowEstimate,ThroughputHighEstimate))))</f>
        <v>12</v>
      </c>
      <c r="F474" s="48">
        <f t="shared" ca="1" si="960"/>
        <v>10</v>
      </c>
      <c r="G474" s="48">
        <f t="shared" ca="1" si="960"/>
        <v>10</v>
      </c>
      <c r="H474" s="48">
        <f t="shared" ca="1" si="960"/>
        <v>7</v>
      </c>
      <c r="I474" s="48">
        <f t="shared" ca="1" si="960"/>
        <v>5</v>
      </c>
      <c r="J474" s="48">
        <f t="shared" ca="1" si="960"/>
        <v>2</v>
      </c>
      <c r="K474" s="48">
        <f t="shared" ca="1" si="960"/>
        <v>0</v>
      </c>
      <c r="L474" s="48">
        <f t="shared" ca="1" si="960"/>
        <v>0</v>
      </c>
      <c r="M474" s="48">
        <f t="shared" ca="1" si="960"/>
        <v>0</v>
      </c>
      <c r="N474" s="48">
        <f t="shared" ca="1" si="960"/>
        <v>0</v>
      </c>
      <c r="O474" s="48">
        <f t="shared" ca="1" si="960"/>
        <v>0</v>
      </c>
      <c r="P474" s="48">
        <f t="shared" ca="1" si="960"/>
        <v>0</v>
      </c>
      <c r="Q474" s="48">
        <f t="shared" ca="1" si="960"/>
        <v>0</v>
      </c>
      <c r="R474" s="48">
        <f t="shared" ca="1" si="960"/>
        <v>0</v>
      </c>
      <c r="S474" s="48">
        <f t="shared" ca="1" si="960"/>
        <v>0</v>
      </c>
      <c r="T474" s="48">
        <f t="shared" ca="1" si="960"/>
        <v>0</v>
      </c>
      <c r="U474" s="48">
        <f t="shared" ca="1" si="960"/>
        <v>0</v>
      </c>
      <c r="V474" s="48">
        <f t="shared" ca="1" si="960"/>
        <v>0</v>
      </c>
      <c r="W474" s="48">
        <f t="shared" ca="1" si="960"/>
        <v>0</v>
      </c>
      <c r="X474" s="48">
        <f t="shared" ca="1" si="960"/>
        <v>0</v>
      </c>
      <c r="Y474" s="48">
        <f t="shared" ca="1" si="960"/>
        <v>0</v>
      </c>
      <c r="Z474" s="48">
        <f t="shared" ca="1" si="960"/>
        <v>0</v>
      </c>
      <c r="AA474" s="48">
        <f t="shared" ca="1" si="960"/>
        <v>0</v>
      </c>
      <c r="AB474" s="48">
        <f t="shared" ca="1" si="960"/>
        <v>0</v>
      </c>
      <c r="AC474" s="48">
        <f t="shared" ca="1" si="960"/>
        <v>0</v>
      </c>
      <c r="AD474" s="48">
        <f t="shared" ca="1" si="960"/>
        <v>0</v>
      </c>
      <c r="AE474" s="48">
        <f t="shared" ca="1" si="960"/>
        <v>0</v>
      </c>
      <c r="AF474" s="48">
        <f t="shared" ca="1" si="960"/>
        <v>0</v>
      </c>
      <c r="AG474" s="48">
        <f t="shared" ca="1" si="960"/>
        <v>0</v>
      </c>
      <c r="AH474" s="48">
        <f t="shared" ca="1" si="960"/>
        <v>0</v>
      </c>
      <c r="AI474" s="48">
        <f t="shared" ca="1" si="960"/>
        <v>0</v>
      </c>
      <c r="AJ474" s="48">
        <f t="shared" ca="1" si="960"/>
        <v>0</v>
      </c>
      <c r="AK474" s="48">
        <f t="shared" ref="AK474:BD474" ca="1" si="961">MAX(0,AJ474-(IF(SamplesOrEstimateFlag = "Data", INDEX(Samples,RANDBETWEEN(1, TotalCount), 0), RANDBETWEEN(ThroughputLowEstimate,ThroughputHighEstimate))))</f>
        <v>0</v>
      </c>
      <c r="AL474" s="48">
        <f t="shared" ca="1" si="961"/>
        <v>0</v>
      </c>
      <c r="AM474" s="48">
        <f t="shared" ca="1" si="961"/>
        <v>0</v>
      </c>
      <c r="AN474" s="48">
        <f t="shared" ca="1" si="961"/>
        <v>0</v>
      </c>
      <c r="AO474" s="48">
        <f t="shared" ca="1" si="961"/>
        <v>0</v>
      </c>
      <c r="AP474" s="48">
        <f t="shared" ca="1" si="961"/>
        <v>0</v>
      </c>
      <c r="AQ474" s="48">
        <f t="shared" ca="1" si="961"/>
        <v>0</v>
      </c>
      <c r="AR474" s="48">
        <f t="shared" ca="1" si="961"/>
        <v>0</v>
      </c>
      <c r="AS474" s="48">
        <f t="shared" ca="1" si="961"/>
        <v>0</v>
      </c>
      <c r="AT474" s="48">
        <f t="shared" ca="1" si="961"/>
        <v>0</v>
      </c>
      <c r="AU474" s="48">
        <f t="shared" ca="1" si="961"/>
        <v>0</v>
      </c>
      <c r="AV474" s="48">
        <f t="shared" ca="1" si="961"/>
        <v>0</v>
      </c>
      <c r="AW474" s="48">
        <f t="shared" ca="1" si="961"/>
        <v>0</v>
      </c>
      <c r="AX474" s="48">
        <f t="shared" ca="1" si="961"/>
        <v>0</v>
      </c>
      <c r="AY474" s="48">
        <f t="shared" ca="1" si="961"/>
        <v>0</v>
      </c>
      <c r="AZ474" s="48">
        <f t="shared" ca="1" si="961"/>
        <v>0</v>
      </c>
      <c r="BA474" s="48">
        <f t="shared" ca="1" si="961"/>
        <v>0</v>
      </c>
      <c r="BB474" s="48">
        <f t="shared" ca="1" si="961"/>
        <v>0</v>
      </c>
      <c r="BC474" s="48">
        <f t="shared" ca="1" si="961"/>
        <v>0</v>
      </c>
      <c r="BD474" s="48">
        <f t="shared" ca="1" si="961"/>
        <v>0</v>
      </c>
    </row>
    <row r="475" spans="1:56" x14ac:dyDescent="0.25">
      <c r="A475">
        <v>473</v>
      </c>
      <c r="B475" s="69">
        <f t="shared" ca="1" si="915"/>
        <v>7</v>
      </c>
      <c r="C475" s="70">
        <f t="shared" ca="1" si="912"/>
        <v>42854</v>
      </c>
      <c r="D4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75" s="48">
        <f t="shared" ref="E475:AJ475" ca="1" si="962">MAX(0,D475-(IF(SamplesOrEstimateFlag = "Data", INDEX(Samples,RANDBETWEEN(1, TotalCount), 0), RANDBETWEEN(ThroughputLowEstimate,ThroughputHighEstimate))))</f>
        <v>8</v>
      </c>
      <c r="F475" s="48">
        <f t="shared" ca="1" si="962"/>
        <v>8</v>
      </c>
      <c r="G475" s="48">
        <f t="shared" ca="1" si="962"/>
        <v>5</v>
      </c>
      <c r="H475" s="48">
        <f t="shared" ca="1" si="962"/>
        <v>5</v>
      </c>
      <c r="I475" s="48">
        <f t="shared" ca="1" si="962"/>
        <v>5</v>
      </c>
      <c r="J475" s="48">
        <f t="shared" ca="1" si="962"/>
        <v>2</v>
      </c>
      <c r="K475" s="48">
        <f t="shared" ca="1" si="962"/>
        <v>0</v>
      </c>
      <c r="L475" s="48">
        <f t="shared" ca="1" si="962"/>
        <v>0</v>
      </c>
      <c r="M475" s="48">
        <f t="shared" ca="1" si="962"/>
        <v>0</v>
      </c>
      <c r="N475" s="48">
        <f t="shared" ca="1" si="962"/>
        <v>0</v>
      </c>
      <c r="O475" s="48">
        <f t="shared" ca="1" si="962"/>
        <v>0</v>
      </c>
      <c r="P475" s="48">
        <f t="shared" ca="1" si="962"/>
        <v>0</v>
      </c>
      <c r="Q475" s="48">
        <f t="shared" ca="1" si="962"/>
        <v>0</v>
      </c>
      <c r="R475" s="48">
        <f t="shared" ca="1" si="962"/>
        <v>0</v>
      </c>
      <c r="S475" s="48">
        <f t="shared" ca="1" si="962"/>
        <v>0</v>
      </c>
      <c r="T475" s="48">
        <f t="shared" ca="1" si="962"/>
        <v>0</v>
      </c>
      <c r="U475" s="48">
        <f t="shared" ca="1" si="962"/>
        <v>0</v>
      </c>
      <c r="V475" s="48">
        <f t="shared" ca="1" si="962"/>
        <v>0</v>
      </c>
      <c r="W475" s="48">
        <f t="shared" ca="1" si="962"/>
        <v>0</v>
      </c>
      <c r="X475" s="48">
        <f t="shared" ca="1" si="962"/>
        <v>0</v>
      </c>
      <c r="Y475" s="48">
        <f t="shared" ca="1" si="962"/>
        <v>0</v>
      </c>
      <c r="Z475" s="48">
        <f t="shared" ca="1" si="962"/>
        <v>0</v>
      </c>
      <c r="AA475" s="48">
        <f t="shared" ca="1" si="962"/>
        <v>0</v>
      </c>
      <c r="AB475" s="48">
        <f t="shared" ca="1" si="962"/>
        <v>0</v>
      </c>
      <c r="AC475" s="48">
        <f t="shared" ca="1" si="962"/>
        <v>0</v>
      </c>
      <c r="AD475" s="48">
        <f t="shared" ca="1" si="962"/>
        <v>0</v>
      </c>
      <c r="AE475" s="48">
        <f t="shared" ca="1" si="962"/>
        <v>0</v>
      </c>
      <c r="AF475" s="48">
        <f t="shared" ca="1" si="962"/>
        <v>0</v>
      </c>
      <c r="AG475" s="48">
        <f t="shared" ca="1" si="962"/>
        <v>0</v>
      </c>
      <c r="AH475" s="48">
        <f t="shared" ca="1" si="962"/>
        <v>0</v>
      </c>
      <c r="AI475" s="48">
        <f t="shared" ca="1" si="962"/>
        <v>0</v>
      </c>
      <c r="AJ475" s="48">
        <f t="shared" ca="1" si="962"/>
        <v>0</v>
      </c>
      <c r="AK475" s="48">
        <f t="shared" ref="AK475:BD475" ca="1" si="963">MAX(0,AJ475-(IF(SamplesOrEstimateFlag = "Data", INDEX(Samples,RANDBETWEEN(1, TotalCount), 0), RANDBETWEEN(ThroughputLowEstimate,ThroughputHighEstimate))))</f>
        <v>0</v>
      </c>
      <c r="AL475" s="48">
        <f t="shared" ca="1" si="963"/>
        <v>0</v>
      </c>
      <c r="AM475" s="48">
        <f t="shared" ca="1" si="963"/>
        <v>0</v>
      </c>
      <c r="AN475" s="48">
        <f t="shared" ca="1" si="963"/>
        <v>0</v>
      </c>
      <c r="AO475" s="48">
        <f t="shared" ca="1" si="963"/>
        <v>0</v>
      </c>
      <c r="AP475" s="48">
        <f t="shared" ca="1" si="963"/>
        <v>0</v>
      </c>
      <c r="AQ475" s="48">
        <f t="shared" ca="1" si="963"/>
        <v>0</v>
      </c>
      <c r="AR475" s="48">
        <f t="shared" ca="1" si="963"/>
        <v>0</v>
      </c>
      <c r="AS475" s="48">
        <f t="shared" ca="1" si="963"/>
        <v>0</v>
      </c>
      <c r="AT475" s="48">
        <f t="shared" ca="1" si="963"/>
        <v>0</v>
      </c>
      <c r="AU475" s="48">
        <f t="shared" ca="1" si="963"/>
        <v>0</v>
      </c>
      <c r="AV475" s="48">
        <f t="shared" ca="1" si="963"/>
        <v>0</v>
      </c>
      <c r="AW475" s="48">
        <f t="shared" ca="1" si="963"/>
        <v>0</v>
      </c>
      <c r="AX475" s="48">
        <f t="shared" ca="1" si="963"/>
        <v>0</v>
      </c>
      <c r="AY475" s="48">
        <f t="shared" ca="1" si="963"/>
        <v>0</v>
      </c>
      <c r="AZ475" s="48">
        <f t="shared" ca="1" si="963"/>
        <v>0</v>
      </c>
      <c r="BA475" s="48">
        <f t="shared" ca="1" si="963"/>
        <v>0</v>
      </c>
      <c r="BB475" s="48">
        <f t="shared" ca="1" si="963"/>
        <v>0</v>
      </c>
      <c r="BC475" s="48">
        <f t="shared" ca="1" si="963"/>
        <v>0</v>
      </c>
      <c r="BD475" s="48">
        <f t="shared" ca="1" si="963"/>
        <v>0</v>
      </c>
    </row>
    <row r="476" spans="1:56" x14ac:dyDescent="0.25">
      <c r="A476">
        <v>474</v>
      </c>
      <c r="B476" s="69">
        <f t="shared" ca="1" si="915"/>
        <v>7</v>
      </c>
      <c r="C476" s="70">
        <f t="shared" ca="1" si="912"/>
        <v>42854</v>
      </c>
      <c r="D4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6" s="48">
        <f t="shared" ref="E476:AJ476" ca="1" si="964">MAX(0,D476-(IF(SamplesOrEstimateFlag = "Data", INDEX(Samples,RANDBETWEEN(1, TotalCount), 0), RANDBETWEEN(ThroughputLowEstimate,ThroughputHighEstimate))))</f>
        <v>11</v>
      </c>
      <c r="F476" s="48">
        <f t="shared" ca="1" si="964"/>
        <v>8</v>
      </c>
      <c r="G476" s="48">
        <f t="shared" ca="1" si="964"/>
        <v>8</v>
      </c>
      <c r="H476" s="48">
        <f t="shared" ca="1" si="964"/>
        <v>6</v>
      </c>
      <c r="I476" s="48">
        <f t="shared" ca="1" si="964"/>
        <v>4</v>
      </c>
      <c r="J476" s="48">
        <f t="shared" ca="1" si="964"/>
        <v>2</v>
      </c>
      <c r="K476" s="48">
        <f t="shared" ca="1" si="964"/>
        <v>0</v>
      </c>
      <c r="L476" s="48">
        <f t="shared" ca="1" si="964"/>
        <v>0</v>
      </c>
      <c r="M476" s="48">
        <f t="shared" ca="1" si="964"/>
        <v>0</v>
      </c>
      <c r="N476" s="48">
        <f t="shared" ca="1" si="964"/>
        <v>0</v>
      </c>
      <c r="O476" s="48">
        <f t="shared" ca="1" si="964"/>
        <v>0</v>
      </c>
      <c r="P476" s="48">
        <f t="shared" ca="1" si="964"/>
        <v>0</v>
      </c>
      <c r="Q476" s="48">
        <f t="shared" ca="1" si="964"/>
        <v>0</v>
      </c>
      <c r="R476" s="48">
        <f t="shared" ca="1" si="964"/>
        <v>0</v>
      </c>
      <c r="S476" s="48">
        <f t="shared" ca="1" si="964"/>
        <v>0</v>
      </c>
      <c r="T476" s="48">
        <f t="shared" ca="1" si="964"/>
        <v>0</v>
      </c>
      <c r="U476" s="48">
        <f t="shared" ca="1" si="964"/>
        <v>0</v>
      </c>
      <c r="V476" s="48">
        <f t="shared" ca="1" si="964"/>
        <v>0</v>
      </c>
      <c r="W476" s="48">
        <f t="shared" ca="1" si="964"/>
        <v>0</v>
      </c>
      <c r="X476" s="48">
        <f t="shared" ca="1" si="964"/>
        <v>0</v>
      </c>
      <c r="Y476" s="48">
        <f t="shared" ca="1" si="964"/>
        <v>0</v>
      </c>
      <c r="Z476" s="48">
        <f t="shared" ca="1" si="964"/>
        <v>0</v>
      </c>
      <c r="AA476" s="48">
        <f t="shared" ca="1" si="964"/>
        <v>0</v>
      </c>
      <c r="AB476" s="48">
        <f t="shared" ca="1" si="964"/>
        <v>0</v>
      </c>
      <c r="AC476" s="48">
        <f t="shared" ca="1" si="964"/>
        <v>0</v>
      </c>
      <c r="AD476" s="48">
        <f t="shared" ca="1" si="964"/>
        <v>0</v>
      </c>
      <c r="AE476" s="48">
        <f t="shared" ca="1" si="964"/>
        <v>0</v>
      </c>
      <c r="AF476" s="48">
        <f t="shared" ca="1" si="964"/>
        <v>0</v>
      </c>
      <c r="AG476" s="48">
        <f t="shared" ca="1" si="964"/>
        <v>0</v>
      </c>
      <c r="AH476" s="48">
        <f t="shared" ca="1" si="964"/>
        <v>0</v>
      </c>
      <c r="AI476" s="48">
        <f t="shared" ca="1" si="964"/>
        <v>0</v>
      </c>
      <c r="AJ476" s="48">
        <f t="shared" ca="1" si="964"/>
        <v>0</v>
      </c>
      <c r="AK476" s="48">
        <f t="shared" ref="AK476:BD476" ca="1" si="965">MAX(0,AJ476-(IF(SamplesOrEstimateFlag = "Data", INDEX(Samples,RANDBETWEEN(1, TotalCount), 0), RANDBETWEEN(ThroughputLowEstimate,ThroughputHighEstimate))))</f>
        <v>0</v>
      </c>
      <c r="AL476" s="48">
        <f t="shared" ca="1" si="965"/>
        <v>0</v>
      </c>
      <c r="AM476" s="48">
        <f t="shared" ca="1" si="965"/>
        <v>0</v>
      </c>
      <c r="AN476" s="48">
        <f t="shared" ca="1" si="965"/>
        <v>0</v>
      </c>
      <c r="AO476" s="48">
        <f t="shared" ca="1" si="965"/>
        <v>0</v>
      </c>
      <c r="AP476" s="48">
        <f t="shared" ca="1" si="965"/>
        <v>0</v>
      </c>
      <c r="AQ476" s="48">
        <f t="shared" ca="1" si="965"/>
        <v>0</v>
      </c>
      <c r="AR476" s="48">
        <f t="shared" ca="1" si="965"/>
        <v>0</v>
      </c>
      <c r="AS476" s="48">
        <f t="shared" ca="1" si="965"/>
        <v>0</v>
      </c>
      <c r="AT476" s="48">
        <f t="shared" ca="1" si="965"/>
        <v>0</v>
      </c>
      <c r="AU476" s="48">
        <f t="shared" ca="1" si="965"/>
        <v>0</v>
      </c>
      <c r="AV476" s="48">
        <f t="shared" ca="1" si="965"/>
        <v>0</v>
      </c>
      <c r="AW476" s="48">
        <f t="shared" ca="1" si="965"/>
        <v>0</v>
      </c>
      <c r="AX476" s="48">
        <f t="shared" ca="1" si="965"/>
        <v>0</v>
      </c>
      <c r="AY476" s="48">
        <f t="shared" ca="1" si="965"/>
        <v>0</v>
      </c>
      <c r="AZ476" s="48">
        <f t="shared" ca="1" si="965"/>
        <v>0</v>
      </c>
      <c r="BA476" s="48">
        <f t="shared" ca="1" si="965"/>
        <v>0</v>
      </c>
      <c r="BB476" s="48">
        <f t="shared" ca="1" si="965"/>
        <v>0</v>
      </c>
      <c r="BC476" s="48">
        <f t="shared" ca="1" si="965"/>
        <v>0</v>
      </c>
      <c r="BD476" s="48">
        <f t="shared" ca="1" si="965"/>
        <v>0</v>
      </c>
    </row>
    <row r="477" spans="1:56" x14ac:dyDescent="0.25">
      <c r="A477">
        <v>475</v>
      </c>
      <c r="B477" s="69">
        <f t="shared" ca="1" si="915"/>
        <v>7</v>
      </c>
      <c r="C477" s="70">
        <f t="shared" ca="1" si="912"/>
        <v>42854</v>
      </c>
      <c r="D4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7" s="48">
        <f t="shared" ref="E477:AJ477" ca="1" si="966">MAX(0,D477-(IF(SamplesOrEstimateFlag = "Data", INDEX(Samples,RANDBETWEEN(1, TotalCount), 0), RANDBETWEEN(ThroughputLowEstimate,ThroughputHighEstimate))))</f>
        <v>10</v>
      </c>
      <c r="F477" s="48">
        <f t="shared" ca="1" si="966"/>
        <v>7</v>
      </c>
      <c r="G477" s="48">
        <f t="shared" ca="1" si="966"/>
        <v>7</v>
      </c>
      <c r="H477" s="48">
        <f t="shared" ca="1" si="966"/>
        <v>4</v>
      </c>
      <c r="I477" s="48">
        <f t="shared" ca="1" si="966"/>
        <v>2</v>
      </c>
      <c r="J477" s="48">
        <f t="shared" ca="1" si="966"/>
        <v>2</v>
      </c>
      <c r="K477" s="48">
        <f t="shared" ca="1" si="966"/>
        <v>0</v>
      </c>
      <c r="L477" s="48">
        <f t="shared" ca="1" si="966"/>
        <v>0</v>
      </c>
      <c r="M477" s="48">
        <f t="shared" ca="1" si="966"/>
        <v>0</v>
      </c>
      <c r="N477" s="48">
        <f t="shared" ca="1" si="966"/>
        <v>0</v>
      </c>
      <c r="O477" s="48">
        <f t="shared" ca="1" si="966"/>
        <v>0</v>
      </c>
      <c r="P477" s="48">
        <f t="shared" ca="1" si="966"/>
        <v>0</v>
      </c>
      <c r="Q477" s="48">
        <f t="shared" ca="1" si="966"/>
        <v>0</v>
      </c>
      <c r="R477" s="48">
        <f t="shared" ca="1" si="966"/>
        <v>0</v>
      </c>
      <c r="S477" s="48">
        <f t="shared" ca="1" si="966"/>
        <v>0</v>
      </c>
      <c r="T477" s="48">
        <f t="shared" ca="1" si="966"/>
        <v>0</v>
      </c>
      <c r="U477" s="48">
        <f t="shared" ca="1" si="966"/>
        <v>0</v>
      </c>
      <c r="V477" s="48">
        <f t="shared" ca="1" si="966"/>
        <v>0</v>
      </c>
      <c r="W477" s="48">
        <f t="shared" ca="1" si="966"/>
        <v>0</v>
      </c>
      <c r="X477" s="48">
        <f t="shared" ca="1" si="966"/>
        <v>0</v>
      </c>
      <c r="Y477" s="48">
        <f t="shared" ca="1" si="966"/>
        <v>0</v>
      </c>
      <c r="Z477" s="48">
        <f t="shared" ca="1" si="966"/>
        <v>0</v>
      </c>
      <c r="AA477" s="48">
        <f t="shared" ca="1" si="966"/>
        <v>0</v>
      </c>
      <c r="AB477" s="48">
        <f t="shared" ca="1" si="966"/>
        <v>0</v>
      </c>
      <c r="AC477" s="48">
        <f t="shared" ca="1" si="966"/>
        <v>0</v>
      </c>
      <c r="AD477" s="48">
        <f t="shared" ca="1" si="966"/>
        <v>0</v>
      </c>
      <c r="AE477" s="48">
        <f t="shared" ca="1" si="966"/>
        <v>0</v>
      </c>
      <c r="AF477" s="48">
        <f t="shared" ca="1" si="966"/>
        <v>0</v>
      </c>
      <c r="AG477" s="48">
        <f t="shared" ca="1" si="966"/>
        <v>0</v>
      </c>
      <c r="AH477" s="48">
        <f t="shared" ca="1" si="966"/>
        <v>0</v>
      </c>
      <c r="AI477" s="48">
        <f t="shared" ca="1" si="966"/>
        <v>0</v>
      </c>
      <c r="AJ477" s="48">
        <f t="shared" ca="1" si="966"/>
        <v>0</v>
      </c>
      <c r="AK477" s="48">
        <f t="shared" ref="AK477:BD477" ca="1" si="967">MAX(0,AJ477-(IF(SamplesOrEstimateFlag = "Data", INDEX(Samples,RANDBETWEEN(1, TotalCount), 0), RANDBETWEEN(ThroughputLowEstimate,ThroughputHighEstimate))))</f>
        <v>0</v>
      </c>
      <c r="AL477" s="48">
        <f t="shared" ca="1" si="967"/>
        <v>0</v>
      </c>
      <c r="AM477" s="48">
        <f t="shared" ca="1" si="967"/>
        <v>0</v>
      </c>
      <c r="AN477" s="48">
        <f t="shared" ca="1" si="967"/>
        <v>0</v>
      </c>
      <c r="AO477" s="48">
        <f t="shared" ca="1" si="967"/>
        <v>0</v>
      </c>
      <c r="AP477" s="48">
        <f t="shared" ca="1" si="967"/>
        <v>0</v>
      </c>
      <c r="AQ477" s="48">
        <f t="shared" ca="1" si="967"/>
        <v>0</v>
      </c>
      <c r="AR477" s="48">
        <f t="shared" ca="1" si="967"/>
        <v>0</v>
      </c>
      <c r="AS477" s="48">
        <f t="shared" ca="1" si="967"/>
        <v>0</v>
      </c>
      <c r="AT477" s="48">
        <f t="shared" ca="1" si="967"/>
        <v>0</v>
      </c>
      <c r="AU477" s="48">
        <f t="shared" ca="1" si="967"/>
        <v>0</v>
      </c>
      <c r="AV477" s="48">
        <f t="shared" ca="1" si="967"/>
        <v>0</v>
      </c>
      <c r="AW477" s="48">
        <f t="shared" ca="1" si="967"/>
        <v>0</v>
      </c>
      <c r="AX477" s="48">
        <f t="shared" ca="1" si="967"/>
        <v>0</v>
      </c>
      <c r="AY477" s="48">
        <f t="shared" ca="1" si="967"/>
        <v>0</v>
      </c>
      <c r="AZ477" s="48">
        <f t="shared" ca="1" si="967"/>
        <v>0</v>
      </c>
      <c r="BA477" s="48">
        <f t="shared" ca="1" si="967"/>
        <v>0</v>
      </c>
      <c r="BB477" s="48">
        <f t="shared" ca="1" si="967"/>
        <v>0</v>
      </c>
      <c r="BC477" s="48">
        <f t="shared" ca="1" si="967"/>
        <v>0</v>
      </c>
      <c r="BD477" s="48">
        <f t="shared" ca="1" si="967"/>
        <v>0</v>
      </c>
    </row>
    <row r="478" spans="1:56" x14ac:dyDescent="0.25">
      <c r="A478">
        <v>476</v>
      </c>
      <c r="B478" s="69">
        <f t="shared" ca="1" si="915"/>
        <v>6</v>
      </c>
      <c r="C478" s="70">
        <f t="shared" ca="1" si="912"/>
        <v>42847</v>
      </c>
      <c r="D4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78" s="48">
        <f t="shared" ref="E478:AJ478" ca="1" si="968">MAX(0,D478-(IF(SamplesOrEstimateFlag = "Data", INDEX(Samples,RANDBETWEEN(1, TotalCount), 0), RANDBETWEEN(ThroughputLowEstimate,ThroughputHighEstimate))))</f>
        <v>10</v>
      </c>
      <c r="F478" s="48">
        <f t="shared" ca="1" si="968"/>
        <v>10</v>
      </c>
      <c r="G478" s="48">
        <f t="shared" ca="1" si="968"/>
        <v>8</v>
      </c>
      <c r="H478" s="48">
        <f t="shared" ca="1" si="968"/>
        <v>5</v>
      </c>
      <c r="I478" s="48">
        <f t="shared" ca="1" si="968"/>
        <v>3</v>
      </c>
      <c r="J478" s="48">
        <f t="shared" ca="1" si="968"/>
        <v>0</v>
      </c>
      <c r="K478" s="48">
        <f t="shared" ca="1" si="968"/>
        <v>0</v>
      </c>
      <c r="L478" s="48">
        <f t="shared" ca="1" si="968"/>
        <v>0</v>
      </c>
      <c r="M478" s="48">
        <f t="shared" ca="1" si="968"/>
        <v>0</v>
      </c>
      <c r="N478" s="48">
        <f t="shared" ca="1" si="968"/>
        <v>0</v>
      </c>
      <c r="O478" s="48">
        <f t="shared" ca="1" si="968"/>
        <v>0</v>
      </c>
      <c r="P478" s="48">
        <f t="shared" ca="1" si="968"/>
        <v>0</v>
      </c>
      <c r="Q478" s="48">
        <f t="shared" ca="1" si="968"/>
        <v>0</v>
      </c>
      <c r="R478" s="48">
        <f t="shared" ca="1" si="968"/>
        <v>0</v>
      </c>
      <c r="S478" s="48">
        <f t="shared" ca="1" si="968"/>
        <v>0</v>
      </c>
      <c r="T478" s="48">
        <f t="shared" ca="1" si="968"/>
        <v>0</v>
      </c>
      <c r="U478" s="48">
        <f t="shared" ca="1" si="968"/>
        <v>0</v>
      </c>
      <c r="V478" s="48">
        <f t="shared" ca="1" si="968"/>
        <v>0</v>
      </c>
      <c r="W478" s="48">
        <f t="shared" ca="1" si="968"/>
        <v>0</v>
      </c>
      <c r="X478" s="48">
        <f t="shared" ca="1" si="968"/>
        <v>0</v>
      </c>
      <c r="Y478" s="48">
        <f t="shared" ca="1" si="968"/>
        <v>0</v>
      </c>
      <c r="Z478" s="48">
        <f t="shared" ca="1" si="968"/>
        <v>0</v>
      </c>
      <c r="AA478" s="48">
        <f t="shared" ca="1" si="968"/>
        <v>0</v>
      </c>
      <c r="AB478" s="48">
        <f t="shared" ca="1" si="968"/>
        <v>0</v>
      </c>
      <c r="AC478" s="48">
        <f t="shared" ca="1" si="968"/>
        <v>0</v>
      </c>
      <c r="AD478" s="48">
        <f t="shared" ca="1" si="968"/>
        <v>0</v>
      </c>
      <c r="AE478" s="48">
        <f t="shared" ca="1" si="968"/>
        <v>0</v>
      </c>
      <c r="AF478" s="48">
        <f t="shared" ca="1" si="968"/>
        <v>0</v>
      </c>
      <c r="AG478" s="48">
        <f t="shared" ca="1" si="968"/>
        <v>0</v>
      </c>
      <c r="AH478" s="48">
        <f t="shared" ca="1" si="968"/>
        <v>0</v>
      </c>
      <c r="AI478" s="48">
        <f t="shared" ca="1" si="968"/>
        <v>0</v>
      </c>
      <c r="AJ478" s="48">
        <f t="shared" ca="1" si="968"/>
        <v>0</v>
      </c>
      <c r="AK478" s="48">
        <f t="shared" ref="AK478:BD478" ca="1" si="969">MAX(0,AJ478-(IF(SamplesOrEstimateFlag = "Data", INDEX(Samples,RANDBETWEEN(1, TotalCount), 0), RANDBETWEEN(ThroughputLowEstimate,ThroughputHighEstimate))))</f>
        <v>0</v>
      </c>
      <c r="AL478" s="48">
        <f t="shared" ca="1" si="969"/>
        <v>0</v>
      </c>
      <c r="AM478" s="48">
        <f t="shared" ca="1" si="969"/>
        <v>0</v>
      </c>
      <c r="AN478" s="48">
        <f t="shared" ca="1" si="969"/>
        <v>0</v>
      </c>
      <c r="AO478" s="48">
        <f t="shared" ca="1" si="969"/>
        <v>0</v>
      </c>
      <c r="AP478" s="48">
        <f t="shared" ca="1" si="969"/>
        <v>0</v>
      </c>
      <c r="AQ478" s="48">
        <f t="shared" ca="1" si="969"/>
        <v>0</v>
      </c>
      <c r="AR478" s="48">
        <f t="shared" ca="1" si="969"/>
        <v>0</v>
      </c>
      <c r="AS478" s="48">
        <f t="shared" ca="1" si="969"/>
        <v>0</v>
      </c>
      <c r="AT478" s="48">
        <f t="shared" ca="1" si="969"/>
        <v>0</v>
      </c>
      <c r="AU478" s="48">
        <f t="shared" ca="1" si="969"/>
        <v>0</v>
      </c>
      <c r="AV478" s="48">
        <f t="shared" ca="1" si="969"/>
        <v>0</v>
      </c>
      <c r="AW478" s="48">
        <f t="shared" ca="1" si="969"/>
        <v>0</v>
      </c>
      <c r="AX478" s="48">
        <f t="shared" ca="1" si="969"/>
        <v>0</v>
      </c>
      <c r="AY478" s="48">
        <f t="shared" ca="1" si="969"/>
        <v>0</v>
      </c>
      <c r="AZ478" s="48">
        <f t="shared" ca="1" si="969"/>
        <v>0</v>
      </c>
      <c r="BA478" s="48">
        <f t="shared" ca="1" si="969"/>
        <v>0</v>
      </c>
      <c r="BB478" s="48">
        <f t="shared" ca="1" si="969"/>
        <v>0</v>
      </c>
      <c r="BC478" s="48">
        <f t="shared" ca="1" si="969"/>
        <v>0</v>
      </c>
      <c r="BD478" s="48">
        <f t="shared" ca="1" si="969"/>
        <v>0</v>
      </c>
    </row>
    <row r="479" spans="1:56" x14ac:dyDescent="0.25">
      <c r="A479">
        <v>477</v>
      </c>
      <c r="B479" s="69">
        <f t="shared" ca="1" si="915"/>
        <v>10</v>
      </c>
      <c r="C479" s="70">
        <f t="shared" ca="1" si="912"/>
        <v>42875</v>
      </c>
      <c r="D4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9" s="48">
        <f t="shared" ref="E479:AJ479" ca="1" si="970">MAX(0,D479-(IF(SamplesOrEstimateFlag = "Data", INDEX(Samples,RANDBETWEEN(1, TotalCount), 0), RANDBETWEEN(ThroughputLowEstimate,ThroughputHighEstimate))))</f>
        <v>12</v>
      </c>
      <c r="F479" s="48">
        <f t="shared" ca="1" si="970"/>
        <v>12</v>
      </c>
      <c r="G479" s="48">
        <f t="shared" ca="1" si="970"/>
        <v>9</v>
      </c>
      <c r="H479" s="48">
        <f t="shared" ca="1" si="970"/>
        <v>6</v>
      </c>
      <c r="I479" s="48">
        <f t="shared" ca="1" si="970"/>
        <v>4</v>
      </c>
      <c r="J479" s="48">
        <f t="shared" ca="1" si="970"/>
        <v>4</v>
      </c>
      <c r="K479" s="48">
        <f t="shared" ca="1" si="970"/>
        <v>4</v>
      </c>
      <c r="L479" s="48">
        <f t="shared" ca="1" si="970"/>
        <v>4</v>
      </c>
      <c r="M479" s="48">
        <f t="shared" ca="1" si="970"/>
        <v>1</v>
      </c>
      <c r="N479" s="48">
        <f t="shared" ca="1" si="970"/>
        <v>0</v>
      </c>
      <c r="O479" s="48">
        <f t="shared" ca="1" si="970"/>
        <v>0</v>
      </c>
      <c r="P479" s="48">
        <f t="shared" ca="1" si="970"/>
        <v>0</v>
      </c>
      <c r="Q479" s="48">
        <f t="shared" ca="1" si="970"/>
        <v>0</v>
      </c>
      <c r="R479" s="48">
        <f t="shared" ca="1" si="970"/>
        <v>0</v>
      </c>
      <c r="S479" s="48">
        <f t="shared" ca="1" si="970"/>
        <v>0</v>
      </c>
      <c r="T479" s="48">
        <f t="shared" ca="1" si="970"/>
        <v>0</v>
      </c>
      <c r="U479" s="48">
        <f t="shared" ca="1" si="970"/>
        <v>0</v>
      </c>
      <c r="V479" s="48">
        <f t="shared" ca="1" si="970"/>
        <v>0</v>
      </c>
      <c r="W479" s="48">
        <f t="shared" ca="1" si="970"/>
        <v>0</v>
      </c>
      <c r="X479" s="48">
        <f t="shared" ca="1" si="970"/>
        <v>0</v>
      </c>
      <c r="Y479" s="48">
        <f t="shared" ca="1" si="970"/>
        <v>0</v>
      </c>
      <c r="Z479" s="48">
        <f t="shared" ca="1" si="970"/>
        <v>0</v>
      </c>
      <c r="AA479" s="48">
        <f t="shared" ca="1" si="970"/>
        <v>0</v>
      </c>
      <c r="AB479" s="48">
        <f t="shared" ca="1" si="970"/>
        <v>0</v>
      </c>
      <c r="AC479" s="48">
        <f t="shared" ca="1" si="970"/>
        <v>0</v>
      </c>
      <c r="AD479" s="48">
        <f t="shared" ca="1" si="970"/>
        <v>0</v>
      </c>
      <c r="AE479" s="48">
        <f t="shared" ca="1" si="970"/>
        <v>0</v>
      </c>
      <c r="AF479" s="48">
        <f t="shared" ca="1" si="970"/>
        <v>0</v>
      </c>
      <c r="AG479" s="48">
        <f t="shared" ca="1" si="970"/>
        <v>0</v>
      </c>
      <c r="AH479" s="48">
        <f t="shared" ca="1" si="970"/>
        <v>0</v>
      </c>
      <c r="AI479" s="48">
        <f t="shared" ca="1" si="970"/>
        <v>0</v>
      </c>
      <c r="AJ479" s="48">
        <f t="shared" ca="1" si="970"/>
        <v>0</v>
      </c>
      <c r="AK479" s="48">
        <f t="shared" ref="AK479:BD479" ca="1" si="971">MAX(0,AJ479-(IF(SamplesOrEstimateFlag = "Data", INDEX(Samples,RANDBETWEEN(1, TotalCount), 0), RANDBETWEEN(ThroughputLowEstimate,ThroughputHighEstimate))))</f>
        <v>0</v>
      </c>
      <c r="AL479" s="48">
        <f t="shared" ca="1" si="971"/>
        <v>0</v>
      </c>
      <c r="AM479" s="48">
        <f t="shared" ca="1" si="971"/>
        <v>0</v>
      </c>
      <c r="AN479" s="48">
        <f t="shared" ca="1" si="971"/>
        <v>0</v>
      </c>
      <c r="AO479" s="48">
        <f t="shared" ca="1" si="971"/>
        <v>0</v>
      </c>
      <c r="AP479" s="48">
        <f t="shared" ca="1" si="971"/>
        <v>0</v>
      </c>
      <c r="AQ479" s="48">
        <f t="shared" ca="1" si="971"/>
        <v>0</v>
      </c>
      <c r="AR479" s="48">
        <f t="shared" ca="1" si="971"/>
        <v>0</v>
      </c>
      <c r="AS479" s="48">
        <f t="shared" ca="1" si="971"/>
        <v>0</v>
      </c>
      <c r="AT479" s="48">
        <f t="shared" ca="1" si="971"/>
        <v>0</v>
      </c>
      <c r="AU479" s="48">
        <f t="shared" ca="1" si="971"/>
        <v>0</v>
      </c>
      <c r="AV479" s="48">
        <f t="shared" ca="1" si="971"/>
        <v>0</v>
      </c>
      <c r="AW479" s="48">
        <f t="shared" ca="1" si="971"/>
        <v>0</v>
      </c>
      <c r="AX479" s="48">
        <f t="shared" ca="1" si="971"/>
        <v>0</v>
      </c>
      <c r="AY479" s="48">
        <f t="shared" ca="1" si="971"/>
        <v>0</v>
      </c>
      <c r="AZ479" s="48">
        <f t="shared" ca="1" si="971"/>
        <v>0</v>
      </c>
      <c r="BA479" s="48">
        <f t="shared" ca="1" si="971"/>
        <v>0</v>
      </c>
      <c r="BB479" s="48">
        <f t="shared" ca="1" si="971"/>
        <v>0</v>
      </c>
      <c r="BC479" s="48">
        <f t="shared" ca="1" si="971"/>
        <v>0</v>
      </c>
      <c r="BD479" s="48">
        <f t="shared" ca="1" si="971"/>
        <v>0</v>
      </c>
    </row>
    <row r="480" spans="1:56" x14ac:dyDescent="0.25">
      <c r="A480">
        <v>478</v>
      </c>
      <c r="B480" s="69">
        <f t="shared" ca="1" si="915"/>
        <v>7</v>
      </c>
      <c r="C480" s="70">
        <f t="shared" ca="1" si="912"/>
        <v>42854</v>
      </c>
      <c r="D4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80" s="48">
        <f t="shared" ref="E480:AJ480" ca="1" si="972">MAX(0,D480-(IF(SamplesOrEstimateFlag = "Data", INDEX(Samples,RANDBETWEEN(1, TotalCount), 0), RANDBETWEEN(ThroughputLowEstimate,ThroughputHighEstimate))))</f>
        <v>10</v>
      </c>
      <c r="F480" s="48">
        <f t="shared" ca="1" si="972"/>
        <v>10</v>
      </c>
      <c r="G480" s="48">
        <f t="shared" ca="1" si="972"/>
        <v>10</v>
      </c>
      <c r="H480" s="48">
        <f t="shared" ca="1" si="972"/>
        <v>7</v>
      </c>
      <c r="I480" s="48">
        <f t="shared" ca="1" si="972"/>
        <v>4</v>
      </c>
      <c r="J480" s="48">
        <f t="shared" ca="1" si="972"/>
        <v>2</v>
      </c>
      <c r="K480" s="48">
        <f t="shared" ca="1" si="972"/>
        <v>0</v>
      </c>
      <c r="L480" s="48">
        <f t="shared" ca="1" si="972"/>
        <v>0</v>
      </c>
      <c r="M480" s="48">
        <f t="shared" ca="1" si="972"/>
        <v>0</v>
      </c>
      <c r="N480" s="48">
        <f t="shared" ca="1" si="972"/>
        <v>0</v>
      </c>
      <c r="O480" s="48">
        <f t="shared" ca="1" si="972"/>
        <v>0</v>
      </c>
      <c r="P480" s="48">
        <f t="shared" ca="1" si="972"/>
        <v>0</v>
      </c>
      <c r="Q480" s="48">
        <f t="shared" ca="1" si="972"/>
        <v>0</v>
      </c>
      <c r="R480" s="48">
        <f t="shared" ca="1" si="972"/>
        <v>0</v>
      </c>
      <c r="S480" s="48">
        <f t="shared" ca="1" si="972"/>
        <v>0</v>
      </c>
      <c r="T480" s="48">
        <f t="shared" ca="1" si="972"/>
        <v>0</v>
      </c>
      <c r="U480" s="48">
        <f t="shared" ca="1" si="972"/>
        <v>0</v>
      </c>
      <c r="V480" s="48">
        <f t="shared" ca="1" si="972"/>
        <v>0</v>
      </c>
      <c r="W480" s="48">
        <f t="shared" ca="1" si="972"/>
        <v>0</v>
      </c>
      <c r="X480" s="48">
        <f t="shared" ca="1" si="972"/>
        <v>0</v>
      </c>
      <c r="Y480" s="48">
        <f t="shared" ca="1" si="972"/>
        <v>0</v>
      </c>
      <c r="Z480" s="48">
        <f t="shared" ca="1" si="972"/>
        <v>0</v>
      </c>
      <c r="AA480" s="48">
        <f t="shared" ca="1" si="972"/>
        <v>0</v>
      </c>
      <c r="AB480" s="48">
        <f t="shared" ca="1" si="972"/>
        <v>0</v>
      </c>
      <c r="AC480" s="48">
        <f t="shared" ca="1" si="972"/>
        <v>0</v>
      </c>
      <c r="AD480" s="48">
        <f t="shared" ca="1" si="972"/>
        <v>0</v>
      </c>
      <c r="AE480" s="48">
        <f t="shared" ca="1" si="972"/>
        <v>0</v>
      </c>
      <c r="AF480" s="48">
        <f t="shared" ca="1" si="972"/>
        <v>0</v>
      </c>
      <c r="AG480" s="48">
        <f t="shared" ca="1" si="972"/>
        <v>0</v>
      </c>
      <c r="AH480" s="48">
        <f t="shared" ca="1" si="972"/>
        <v>0</v>
      </c>
      <c r="AI480" s="48">
        <f t="shared" ca="1" si="972"/>
        <v>0</v>
      </c>
      <c r="AJ480" s="48">
        <f t="shared" ca="1" si="972"/>
        <v>0</v>
      </c>
      <c r="AK480" s="48">
        <f t="shared" ref="AK480:BD480" ca="1" si="973">MAX(0,AJ480-(IF(SamplesOrEstimateFlag = "Data", INDEX(Samples,RANDBETWEEN(1, TotalCount), 0), RANDBETWEEN(ThroughputLowEstimate,ThroughputHighEstimate))))</f>
        <v>0</v>
      </c>
      <c r="AL480" s="48">
        <f t="shared" ca="1" si="973"/>
        <v>0</v>
      </c>
      <c r="AM480" s="48">
        <f t="shared" ca="1" si="973"/>
        <v>0</v>
      </c>
      <c r="AN480" s="48">
        <f t="shared" ca="1" si="973"/>
        <v>0</v>
      </c>
      <c r="AO480" s="48">
        <f t="shared" ca="1" si="973"/>
        <v>0</v>
      </c>
      <c r="AP480" s="48">
        <f t="shared" ca="1" si="973"/>
        <v>0</v>
      </c>
      <c r="AQ480" s="48">
        <f t="shared" ca="1" si="973"/>
        <v>0</v>
      </c>
      <c r="AR480" s="48">
        <f t="shared" ca="1" si="973"/>
        <v>0</v>
      </c>
      <c r="AS480" s="48">
        <f t="shared" ca="1" si="973"/>
        <v>0</v>
      </c>
      <c r="AT480" s="48">
        <f t="shared" ca="1" si="973"/>
        <v>0</v>
      </c>
      <c r="AU480" s="48">
        <f t="shared" ca="1" si="973"/>
        <v>0</v>
      </c>
      <c r="AV480" s="48">
        <f t="shared" ca="1" si="973"/>
        <v>0</v>
      </c>
      <c r="AW480" s="48">
        <f t="shared" ca="1" si="973"/>
        <v>0</v>
      </c>
      <c r="AX480" s="48">
        <f t="shared" ca="1" si="973"/>
        <v>0</v>
      </c>
      <c r="AY480" s="48">
        <f t="shared" ca="1" si="973"/>
        <v>0</v>
      </c>
      <c r="AZ480" s="48">
        <f t="shared" ca="1" si="973"/>
        <v>0</v>
      </c>
      <c r="BA480" s="48">
        <f t="shared" ca="1" si="973"/>
        <v>0</v>
      </c>
      <c r="BB480" s="48">
        <f t="shared" ca="1" si="973"/>
        <v>0</v>
      </c>
      <c r="BC480" s="48">
        <f t="shared" ca="1" si="973"/>
        <v>0</v>
      </c>
      <c r="BD480" s="48">
        <f t="shared" ca="1" si="973"/>
        <v>0</v>
      </c>
    </row>
    <row r="481" spans="1:56" x14ac:dyDescent="0.25">
      <c r="A481">
        <v>479</v>
      </c>
      <c r="B481" s="69">
        <f t="shared" ca="1" si="915"/>
        <v>6</v>
      </c>
      <c r="C481" s="70">
        <f t="shared" ca="1" si="912"/>
        <v>42847</v>
      </c>
      <c r="D4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81" s="48">
        <f t="shared" ref="E481:AJ481" ca="1" si="974">MAX(0,D481-(IF(SamplesOrEstimateFlag = "Data", INDEX(Samples,RANDBETWEEN(1, TotalCount), 0), RANDBETWEEN(ThroughputLowEstimate,ThroughputHighEstimate))))</f>
        <v>10</v>
      </c>
      <c r="F481" s="48">
        <f t="shared" ca="1" si="974"/>
        <v>7</v>
      </c>
      <c r="G481" s="48">
        <f t="shared" ca="1" si="974"/>
        <v>4</v>
      </c>
      <c r="H481" s="48">
        <f t="shared" ca="1" si="974"/>
        <v>4</v>
      </c>
      <c r="I481" s="48">
        <f t="shared" ca="1" si="974"/>
        <v>1</v>
      </c>
      <c r="J481" s="48">
        <f t="shared" ca="1" si="974"/>
        <v>0</v>
      </c>
      <c r="K481" s="48">
        <f t="shared" ca="1" si="974"/>
        <v>0</v>
      </c>
      <c r="L481" s="48">
        <f t="shared" ca="1" si="974"/>
        <v>0</v>
      </c>
      <c r="M481" s="48">
        <f t="shared" ca="1" si="974"/>
        <v>0</v>
      </c>
      <c r="N481" s="48">
        <f t="shared" ca="1" si="974"/>
        <v>0</v>
      </c>
      <c r="O481" s="48">
        <f t="shared" ca="1" si="974"/>
        <v>0</v>
      </c>
      <c r="P481" s="48">
        <f t="shared" ca="1" si="974"/>
        <v>0</v>
      </c>
      <c r="Q481" s="48">
        <f t="shared" ca="1" si="974"/>
        <v>0</v>
      </c>
      <c r="R481" s="48">
        <f t="shared" ca="1" si="974"/>
        <v>0</v>
      </c>
      <c r="S481" s="48">
        <f t="shared" ca="1" si="974"/>
        <v>0</v>
      </c>
      <c r="T481" s="48">
        <f t="shared" ca="1" si="974"/>
        <v>0</v>
      </c>
      <c r="U481" s="48">
        <f t="shared" ca="1" si="974"/>
        <v>0</v>
      </c>
      <c r="V481" s="48">
        <f t="shared" ca="1" si="974"/>
        <v>0</v>
      </c>
      <c r="W481" s="48">
        <f t="shared" ca="1" si="974"/>
        <v>0</v>
      </c>
      <c r="X481" s="48">
        <f t="shared" ca="1" si="974"/>
        <v>0</v>
      </c>
      <c r="Y481" s="48">
        <f t="shared" ca="1" si="974"/>
        <v>0</v>
      </c>
      <c r="Z481" s="48">
        <f t="shared" ca="1" si="974"/>
        <v>0</v>
      </c>
      <c r="AA481" s="48">
        <f t="shared" ca="1" si="974"/>
        <v>0</v>
      </c>
      <c r="AB481" s="48">
        <f t="shared" ca="1" si="974"/>
        <v>0</v>
      </c>
      <c r="AC481" s="48">
        <f t="shared" ca="1" si="974"/>
        <v>0</v>
      </c>
      <c r="AD481" s="48">
        <f t="shared" ca="1" si="974"/>
        <v>0</v>
      </c>
      <c r="AE481" s="48">
        <f t="shared" ca="1" si="974"/>
        <v>0</v>
      </c>
      <c r="AF481" s="48">
        <f t="shared" ca="1" si="974"/>
        <v>0</v>
      </c>
      <c r="AG481" s="48">
        <f t="shared" ca="1" si="974"/>
        <v>0</v>
      </c>
      <c r="AH481" s="48">
        <f t="shared" ca="1" si="974"/>
        <v>0</v>
      </c>
      <c r="AI481" s="48">
        <f t="shared" ca="1" si="974"/>
        <v>0</v>
      </c>
      <c r="AJ481" s="48">
        <f t="shared" ca="1" si="974"/>
        <v>0</v>
      </c>
      <c r="AK481" s="48">
        <f t="shared" ref="AK481:BD481" ca="1" si="975">MAX(0,AJ481-(IF(SamplesOrEstimateFlag = "Data", INDEX(Samples,RANDBETWEEN(1, TotalCount), 0), RANDBETWEEN(ThroughputLowEstimate,ThroughputHighEstimate))))</f>
        <v>0</v>
      </c>
      <c r="AL481" s="48">
        <f t="shared" ca="1" si="975"/>
        <v>0</v>
      </c>
      <c r="AM481" s="48">
        <f t="shared" ca="1" si="975"/>
        <v>0</v>
      </c>
      <c r="AN481" s="48">
        <f t="shared" ca="1" si="975"/>
        <v>0</v>
      </c>
      <c r="AO481" s="48">
        <f t="shared" ca="1" si="975"/>
        <v>0</v>
      </c>
      <c r="AP481" s="48">
        <f t="shared" ca="1" si="975"/>
        <v>0</v>
      </c>
      <c r="AQ481" s="48">
        <f t="shared" ca="1" si="975"/>
        <v>0</v>
      </c>
      <c r="AR481" s="48">
        <f t="shared" ca="1" si="975"/>
        <v>0</v>
      </c>
      <c r="AS481" s="48">
        <f t="shared" ca="1" si="975"/>
        <v>0</v>
      </c>
      <c r="AT481" s="48">
        <f t="shared" ca="1" si="975"/>
        <v>0</v>
      </c>
      <c r="AU481" s="48">
        <f t="shared" ca="1" si="975"/>
        <v>0</v>
      </c>
      <c r="AV481" s="48">
        <f t="shared" ca="1" si="975"/>
        <v>0</v>
      </c>
      <c r="AW481" s="48">
        <f t="shared" ca="1" si="975"/>
        <v>0</v>
      </c>
      <c r="AX481" s="48">
        <f t="shared" ca="1" si="975"/>
        <v>0</v>
      </c>
      <c r="AY481" s="48">
        <f t="shared" ca="1" si="975"/>
        <v>0</v>
      </c>
      <c r="AZ481" s="48">
        <f t="shared" ca="1" si="975"/>
        <v>0</v>
      </c>
      <c r="BA481" s="48">
        <f t="shared" ca="1" si="975"/>
        <v>0</v>
      </c>
      <c r="BB481" s="48">
        <f t="shared" ca="1" si="975"/>
        <v>0</v>
      </c>
      <c r="BC481" s="48">
        <f t="shared" ca="1" si="975"/>
        <v>0</v>
      </c>
      <c r="BD481" s="48">
        <f t="shared" ca="1" si="975"/>
        <v>0</v>
      </c>
    </row>
    <row r="482" spans="1:56" x14ac:dyDescent="0.25">
      <c r="A482">
        <v>480</v>
      </c>
      <c r="B482" s="69">
        <f t="shared" ca="1" si="915"/>
        <v>10</v>
      </c>
      <c r="C482" s="70">
        <f t="shared" ca="1" si="912"/>
        <v>42875</v>
      </c>
      <c r="D4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82" s="48">
        <f t="shared" ref="E482:AJ482" ca="1" si="976">MAX(0,D482-(IF(SamplesOrEstimateFlag = "Data", INDEX(Samples,RANDBETWEEN(1, TotalCount), 0), RANDBETWEEN(ThroughputLowEstimate,ThroughputHighEstimate))))</f>
        <v>12</v>
      </c>
      <c r="F482" s="48">
        <f t="shared" ca="1" si="976"/>
        <v>12</v>
      </c>
      <c r="G482" s="48">
        <f t="shared" ca="1" si="976"/>
        <v>12</v>
      </c>
      <c r="H482" s="48">
        <f t="shared" ca="1" si="976"/>
        <v>9</v>
      </c>
      <c r="I482" s="48">
        <f t="shared" ca="1" si="976"/>
        <v>7</v>
      </c>
      <c r="J482" s="48">
        <f t="shared" ca="1" si="976"/>
        <v>4</v>
      </c>
      <c r="K482" s="48">
        <f t="shared" ca="1" si="976"/>
        <v>1</v>
      </c>
      <c r="L482" s="48">
        <f t="shared" ca="1" si="976"/>
        <v>1</v>
      </c>
      <c r="M482" s="48">
        <f t="shared" ca="1" si="976"/>
        <v>1</v>
      </c>
      <c r="N482" s="48">
        <f t="shared" ca="1" si="976"/>
        <v>0</v>
      </c>
      <c r="O482" s="48">
        <f t="shared" ca="1" si="976"/>
        <v>0</v>
      </c>
      <c r="P482" s="48">
        <f t="shared" ca="1" si="976"/>
        <v>0</v>
      </c>
      <c r="Q482" s="48">
        <f t="shared" ca="1" si="976"/>
        <v>0</v>
      </c>
      <c r="R482" s="48">
        <f t="shared" ca="1" si="976"/>
        <v>0</v>
      </c>
      <c r="S482" s="48">
        <f t="shared" ca="1" si="976"/>
        <v>0</v>
      </c>
      <c r="T482" s="48">
        <f t="shared" ca="1" si="976"/>
        <v>0</v>
      </c>
      <c r="U482" s="48">
        <f t="shared" ca="1" si="976"/>
        <v>0</v>
      </c>
      <c r="V482" s="48">
        <f t="shared" ca="1" si="976"/>
        <v>0</v>
      </c>
      <c r="W482" s="48">
        <f t="shared" ca="1" si="976"/>
        <v>0</v>
      </c>
      <c r="X482" s="48">
        <f t="shared" ca="1" si="976"/>
        <v>0</v>
      </c>
      <c r="Y482" s="48">
        <f t="shared" ca="1" si="976"/>
        <v>0</v>
      </c>
      <c r="Z482" s="48">
        <f t="shared" ca="1" si="976"/>
        <v>0</v>
      </c>
      <c r="AA482" s="48">
        <f t="shared" ca="1" si="976"/>
        <v>0</v>
      </c>
      <c r="AB482" s="48">
        <f t="shared" ca="1" si="976"/>
        <v>0</v>
      </c>
      <c r="AC482" s="48">
        <f t="shared" ca="1" si="976"/>
        <v>0</v>
      </c>
      <c r="AD482" s="48">
        <f t="shared" ca="1" si="976"/>
        <v>0</v>
      </c>
      <c r="AE482" s="48">
        <f t="shared" ca="1" si="976"/>
        <v>0</v>
      </c>
      <c r="AF482" s="48">
        <f t="shared" ca="1" si="976"/>
        <v>0</v>
      </c>
      <c r="AG482" s="48">
        <f t="shared" ca="1" si="976"/>
        <v>0</v>
      </c>
      <c r="AH482" s="48">
        <f t="shared" ca="1" si="976"/>
        <v>0</v>
      </c>
      <c r="AI482" s="48">
        <f t="shared" ca="1" si="976"/>
        <v>0</v>
      </c>
      <c r="AJ482" s="48">
        <f t="shared" ca="1" si="976"/>
        <v>0</v>
      </c>
      <c r="AK482" s="48">
        <f t="shared" ref="AK482:BD482" ca="1" si="977">MAX(0,AJ482-(IF(SamplesOrEstimateFlag = "Data", INDEX(Samples,RANDBETWEEN(1, TotalCount), 0), RANDBETWEEN(ThroughputLowEstimate,ThroughputHighEstimate))))</f>
        <v>0</v>
      </c>
      <c r="AL482" s="48">
        <f t="shared" ca="1" si="977"/>
        <v>0</v>
      </c>
      <c r="AM482" s="48">
        <f t="shared" ca="1" si="977"/>
        <v>0</v>
      </c>
      <c r="AN482" s="48">
        <f t="shared" ca="1" si="977"/>
        <v>0</v>
      </c>
      <c r="AO482" s="48">
        <f t="shared" ca="1" si="977"/>
        <v>0</v>
      </c>
      <c r="AP482" s="48">
        <f t="shared" ca="1" si="977"/>
        <v>0</v>
      </c>
      <c r="AQ482" s="48">
        <f t="shared" ca="1" si="977"/>
        <v>0</v>
      </c>
      <c r="AR482" s="48">
        <f t="shared" ca="1" si="977"/>
        <v>0</v>
      </c>
      <c r="AS482" s="48">
        <f t="shared" ca="1" si="977"/>
        <v>0</v>
      </c>
      <c r="AT482" s="48">
        <f t="shared" ca="1" si="977"/>
        <v>0</v>
      </c>
      <c r="AU482" s="48">
        <f t="shared" ca="1" si="977"/>
        <v>0</v>
      </c>
      <c r="AV482" s="48">
        <f t="shared" ca="1" si="977"/>
        <v>0</v>
      </c>
      <c r="AW482" s="48">
        <f t="shared" ca="1" si="977"/>
        <v>0</v>
      </c>
      <c r="AX482" s="48">
        <f t="shared" ca="1" si="977"/>
        <v>0</v>
      </c>
      <c r="AY482" s="48">
        <f t="shared" ca="1" si="977"/>
        <v>0</v>
      </c>
      <c r="AZ482" s="48">
        <f t="shared" ca="1" si="977"/>
        <v>0</v>
      </c>
      <c r="BA482" s="48">
        <f t="shared" ca="1" si="977"/>
        <v>0</v>
      </c>
      <c r="BB482" s="48">
        <f t="shared" ca="1" si="977"/>
        <v>0</v>
      </c>
      <c r="BC482" s="48">
        <f t="shared" ca="1" si="977"/>
        <v>0</v>
      </c>
      <c r="BD482" s="48">
        <f t="shared" ca="1" si="977"/>
        <v>0</v>
      </c>
    </row>
    <row r="483" spans="1:56" x14ac:dyDescent="0.25">
      <c r="A483">
        <v>481</v>
      </c>
      <c r="B483" s="69">
        <f t="shared" ca="1" si="915"/>
        <v>9</v>
      </c>
      <c r="C483" s="70">
        <f t="shared" ca="1" si="912"/>
        <v>42868</v>
      </c>
      <c r="D4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3" s="48">
        <f t="shared" ref="E483:AJ483" ca="1" si="978">MAX(0,D483-(IF(SamplesOrEstimateFlag = "Data", INDEX(Samples,RANDBETWEEN(1, TotalCount), 0), RANDBETWEEN(ThroughputLowEstimate,ThroughputHighEstimate))))</f>
        <v>13</v>
      </c>
      <c r="F483" s="48">
        <f t="shared" ca="1" si="978"/>
        <v>13</v>
      </c>
      <c r="G483" s="48">
        <f t="shared" ca="1" si="978"/>
        <v>10</v>
      </c>
      <c r="H483" s="48">
        <f t="shared" ca="1" si="978"/>
        <v>10</v>
      </c>
      <c r="I483" s="48">
        <f t="shared" ca="1" si="978"/>
        <v>7</v>
      </c>
      <c r="J483" s="48">
        <f t="shared" ca="1" si="978"/>
        <v>5</v>
      </c>
      <c r="K483" s="48">
        <f t="shared" ca="1" si="978"/>
        <v>5</v>
      </c>
      <c r="L483" s="48">
        <f t="shared" ca="1" si="978"/>
        <v>2</v>
      </c>
      <c r="M483" s="48">
        <f t="shared" ca="1" si="978"/>
        <v>0</v>
      </c>
      <c r="N483" s="48">
        <f t="shared" ca="1" si="978"/>
        <v>0</v>
      </c>
      <c r="O483" s="48">
        <f t="shared" ca="1" si="978"/>
        <v>0</v>
      </c>
      <c r="P483" s="48">
        <f t="shared" ca="1" si="978"/>
        <v>0</v>
      </c>
      <c r="Q483" s="48">
        <f t="shared" ca="1" si="978"/>
        <v>0</v>
      </c>
      <c r="R483" s="48">
        <f t="shared" ca="1" si="978"/>
        <v>0</v>
      </c>
      <c r="S483" s="48">
        <f t="shared" ca="1" si="978"/>
        <v>0</v>
      </c>
      <c r="T483" s="48">
        <f t="shared" ca="1" si="978"/>
        <v>0</v>
      </c>
      <c r="U483" s="48">
        <f t="shared" ca="1" si="978"/>
        <v>0</v>
      </c>
      <c r="V483" s="48">
        <f t="shared" ca="1" si="978"/>
        <v>0</v>
      </c>
      <c r="W483" s="48">
        <f t="shared" ca="1" si="978"/>
        <v>0</v>
      </c>
      <c r="X483" s="48">
        <f t="shared" ca="1" si="978"/>
        <v>0</v>
      </c>
      <c r="Y483" s="48">
        <f t="shared" ca="1" si="978"/>
        <v>0</v>
      </c>
      <c r="Z483" s="48">
        <f t="shared" ca="1" si="978"/>
        <v>0</v>
      </c>
      <c r="AA483" s="48">
        <f t="shared" ca="1" si="978"/>
        <v>0</v>
      </c>
      <c r="AB483" s="48">
        <f t="shared" ca="1" si="978"/>
        <v>0</v>
      </c>
      <c r="AC483" s="48">
        <f t="shared" ca="1" si="978"/>
        <v>0</v>
      </c>
      <c r="AD483" s="48">
        <f t="shared" ca="1" si="978"/>
        <v>0</v>
      </c>
      <c r="AE483" s="48">
        <f t="shared" ca="1" si="978"/>
        <v>0</v>
      </c>
      <c r="AF483" s="48">
        <f t="shared" ca="1" si="978"/>
        <v>0</v>
      </c>
      <c r="AG483" s="48">
        <f t="shared" ca="1" si="978"/>
        <v>0</v>
      </c>
      <c r="AH483" s="48">
        <f t="shared" ca="1" si="978"/>
        <v>0</v>
      </c>
      <c r="AI483" s="48">
        <f t="shared" ca="1" si="978"/>
        <v>0</v>
      </c>
      <c r="AJ483" s="48">
        <f t="shared" ca="1" si="978"/>
        <v>0</v>
      </c>
      <c r="AK483" s="48">
        <f t="shared" ref="AK483:BD483" ca="1" si="979">MAX(0,AJ483-(IF(SamplesOrEstimateFlag = "Data", INDEX(Samples,RANDBETWEEN(1, TotalCount), 0), RANDBETWEEN(ThroughputLowEstimate,ThroughputHighEstimate))))</f>
        <v>0</v>
      </c>
      <c r="AL483" s="48">
        <f t="shared" ca="1" si="979"/>
        <v>0</v>
      </c>
      <c r="AM483" s="48">
        <f t="shared" ca="1" si="979"/>
        <v>0</v>
      </c>
      <c r="AN483" s="48">
        <f t="shared" ca="1" si="979"/>
        <v>0</v>
      </c>
      <c r="AO483" s="48">
        <f t="shared" ca="1" si="979"/>
        <v>0</v>
      </c>
      <c r="AP483" s="48">
        <f t="shared" ca="1" si="979"/>
        <v>0</v>
      </c>
      <c r="AQ483" s="48">
        <f t="shared" ca="1" si="979"/>
        <v>0</v>
      </c>
      <c r="AR483" s="48">
        <f t="shared" ca="1" si="979"/>
        <v>0</v>
      </c>
      <c r="AS483" s="48">
        <f t="shared" ca="1" si="979"/>
        <v>0</v>
      </c>
      <c r="AT483" s="48">
        <f t="shared" ca="1" si="979"/>
        <v>0</v>
      </c>
      <c r="AU483" s="48">
        <f t="shared" ca="1" si="979"/>
        <v>0</v>
      </c>
      <c r="AV483" s="48">
        <f t="shared" ca="1" si="979"/>
        <v>0</v>
      </c>
      <c r="AW483" s="48">
        <f t="shared" ca="1" si="979"/>
        <v>0</v>
      </c>
      <c r="AX483" s="48">
        <f t="shared" ca="1" si="979"/>
        <v>0</v>
      </c>
      <c r="AY483" s="48">
        <f t="shared" ca="1" si="979"/>
        <v>0</v>
      </c>
      <c r="AZ483" s="48">
        <f t="shared" ca="1" si="979"/>
        <v>0</v>
      </c>
      <c r="BA483" s="48">
        <f t="shared" ca="1" si="979"/>
        <v>0</v>
      </c>
      <c r="BB483" s="48">
        <f t="shared" ca="1" si="979"/>
        <v>0</v>
      </c>
      <c r="BC483" s="48">
        <f t="shared" ca="1" si="979"/>
        <v>0</v>
      </c>
      <c r="BD483" s="48">
        <f t="shared" ca="1" si="979"/>
        <v>0</v>
      </c>
    </row>
    <row r="484" spans="1:56" x14ac:dyDescent="0.25">
      <c r="A484">
        <v>482</v>
      </c>
      <c r="B484" s="69">
        <f t="shared" ca="1" si="915"/>
        <v>9</v>
      </c>
      <c r="C484" s="70">
        <f t="shared" ca="1" si="912"/>
        <v>42868</v>
      </c>
      <c r="D4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84" s="48">
        <f t="shared" ref="E484:AJ484" ca="1" si="980">MAX(0,D484-(IF(SamplesOrEstimateFlag = "Data", INDEX(Samples,RANDBETWEEN(1, TotalCount), 0), RANDBETWEEN(ThroughputLowEstimate,ThroughputHighEstimate))))</f>
        <v>13</v>
      </c>
      <c r="F484" s="48">
        <f t="shared" ca="1" si="980"/>
        <v>11</v>
      </c>
      <c r="G484" s="48">
        <f t="shared" ca="1" si="980"/>
        <v>9</v>
      </c>
      <c r="H484" s="48">
        <f t="shared" ca="1" si="980"/>
        <v>9</v>
      </c>
      <c r="I484" s="48">
        <f t="shared" ca="1" si="980"/>
        <v>9</v>
      </c>
      <c r="J484" s="48">
        <f t="shared" ca="1" si="980"/>
        <v>6</v>
      </c>
      <c r="K484" s="48">
        <f t="shared" ca="1" si="980"/>
        <v>4</v>
      </c>
      <c r="L484" s="48">
        <f t="shared" ca="1" si="980"/>
        <v>1</v>
      </c>
      <c r="M484" s="48">
        <f t="shared" ca="1" si="980"/>
        <v>0</v>
      </c>
      <c r="N484" s="48">
        <f t="shared" ca="1" si="980"/>
        <v>0</v>
      </c>
      <c r="O484" s="48">
        <f t="shared" ca="1" si="980"/>
        <v>0</v>
      </c>
      <c r="P484" s="48">
        <f t="shared" ca="1" si="980"/>
        <v>0</v>
      </c>
      <c r="Q484" s="48">
        <f t="shared" ca="1" si="980"/>
        <v>0</v>
      </c>
      <c r="R484" s="48">
        <f t="shared" ca="1" si="980"/>
        <v>0</v>
      </c>
      <c r="S484" s="48">
        <f t="shared" ca="1" si="980"/>
        <v>0</v>
      </c>
      <c r="T484" s="48">
        <f t="shared" ca="1" si="980"/>
        <v>0</v>
      </c>
      <c r="U484" s="48">
        <f t="shared" ca="1" si="980"/>
        <v>0</v>
      </c>
      <c r="V484" s="48">
        <f t="shared" ca="1" si="980"/>
        <v>0</v>
      </c>
      <c r="W484" s="48">
        <f t="shared" ca="1" si="980"/>
        <v>0</v>
      </c>
      <c r="X484" s="48">
        <f t="shared" ca="1" si="980"/>
        <v>0</v>
      </c>
      <c r="Y484" s="48">
        <f t="shared" ca="1" si="980"/>
        <v>0</v>
      </c>
      <c r="Z484" s="48">
        <f t="shared" ca="1" si="980"/>
        <v>0</v>
      </c>
      <c r="AA484" s="48">
        <f t="shared" ca="1" si="980"/>
        <v>0</v>
      </c>
      <c r="AB484" s="48">
        <f t="shared" ca="1" si="980"/>
        <v>0</v>
      </c>
      <c r="AC484" s="48">
        <f t="shared" ca="1" si="980"/>
        <v>0</v>
      </c>
      <c r="AD484" s="48">
        <f t="shared" ca="1" si="980"/>
        <v>0</v>
      </c>
      <c r="AE484" s="48">
        <f t="shared" ca="1" si="980"/>
        <v>0</v>
      </c>
      <c r="AF484" s="48">
        <f t="shared" ca="1" si="980"/>
        <v>0</v>
      </c>
      <c r="AG484" s="48">
        <f t="shared" ca="1" si="980"/>
        <v>0</v>
      </c>
      <c r="AH484" s="48">
        <f t="shared" ca="1" si="980"/>
        <v>0</v>
      </c>
      <c r="AI484" s="48">
        <f t="shared" ca="1" si="980"/>
        <v>0</v>
      </c>
      <c r="AJ484" s="48">
        <f t="shared" ca="1" si="980"/>
        <v>0</v>
      </c>
      <c r="AK484" s="48">
        <f t="shared" ref="AK484:BD484" ca="1" si="981">MAX(0,AJ484-(IF(SamplesOrEstimateFlag = "Data", INDEX(Samples,RANDBETWEEN(1, TotalCount), 0), RANDBETWEEN(ThroughputLowEstimate,ThroughputHighEstimate))))</f>
        <v>0</v>
      </c>
      <c r="AL484" s="48">
        <f t="shared" ca="1" si="981"/>
        <v>0</v>
      </c>
      <c r="AM484" s="48">
        <f t="shared" ca="1" si="981"/>
        <v>0</v>
      </c>
      <c r="AN484" s="48">
        <f t="shared" ca="1" si="981"/>
        <v>0</v>
      </c>
      <c r="AO484" s="48">
        <f t="shared" ca="1" si="981"/>
        <v>0</v>
      </c>
      <c r="AP484" s="48">
        <f t="shared" ca="1" si="981"/>
        <v>0</v>
      </c>
      <c r="AQ484" s="48">
        <f t="shared" ca="1" si="981"/>
        <v>0</v>
      </c>
      <c r="AR484" s="48">
        <f t="shared" ca="1" si="981"/>
        <v>0</v>
      </c>
      <c r="AS484" s="48">
        <f t="shared" ca="1" si="981"/>
        <v>0</v>
      </c>
      <c r="AT484" s="48">
        <f t="shared" ca="1" si="981"/>
        <v>0</v>
      </c>
      <c r="AU484" s="48">
        <f t="shared" ca="1" si="981"/>
        <v>0</v>
      </c>
      <c r="AV484" s="48">
        <f t="shared" ca="1" si="981"/>
        <v>0</v>
      </c>
      <c r="AW484" s="48">
        <f t="shared" ca="1" si="981"/>
        <v>0</v>
      </c>
      <c r="AX484" s="48">
        <f t="shared" ca="1" si="981"/>
        <v>0</v>
      </c>
      <c r="AY484" s="48">
        <f t="shared" ca="1" si="981"/>
        <v>0</v>
      </c>
      <c r="AZ484" s="48">
        <f t="shared" ca="1" si="981"/>
        <v>0</v>
      </c>
      <c r="BA484" s="48">
        <f t="shared" ca="1" si="981"/>
        <v>0</v>
      </c>
      <c r="BB484" s="48">
        <f t="shared" ca="1" si="981"/>
        <v>0</v>
      </c>
      <c r="BC484" s="48">
        <f t="shared" ca="1" si="981"/>
        <v>0</v>
      </c>
      <c r="BD484" s="48">
        <f t="shared" ca="1" si="981"/>
        <v>0</v>
      </c>
    </row>
    <row r="485" spans="1:56" x14ac:dyDescent="0.25">
      <c r="A485">
        <v>483</v>
      </c>
      <c r="B485" s="69">
        <f t="shared" ca="1" si="915"/>
        <v>9</v>
      </c>
      <c r="C485" s="70">
        <f t="shared" ca="1" si="912"/>
        <v>42868</v>
      </c>
      <c r="D4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5" s="48">
        <f t="shared" ref="E485:AJ485" ca="1" si="982">MAX(0,D485-(IF(SamplesOrEstimateFlag = "Data", INDEX(Samples,RANDBETWEEN(1, TotalCount), 0), RANDBETWEEN(ThroughputLowEstimate,ThroughputHighEstimate))))</f>
        <v>9</v>
      </c>
      <c r="F485" s="48">
        <f t="shared" ca="1" si="982"/>
        <v>7</v>
      </c>
      <c r="G485" s="48">
        <f t="shared" ca="1" si="982"/>
        <v>4</v>
      </c>
      <c r="H485" s="48">
        <f t="shared" ca="1" si="982"/>
        <v>4</v>
      </c>
      <c r="I485" s="48">
        <f t="shared" ca="1" si="982"/>
        <v>4</v>
      </c>
      <c r="J485" s="48">
        <f t="shared" ca="1" si="982"/>
        <v>4</v>
      </c>
      <c r="K485" s="48">
        <f t="shared" ca="1" si="982"/>
        <v>2</v>
      </c>
      <c r="L485" s="48">
        <f t="shared" ca="1" si="982"/>
        <v>2</v>
      </c>
      <c r="M485" s="48">
        <f t="shared" ca="1" si="982"/>
        <v>0</v>
      </c>
      <c r="N485" s="48">
        <f t="shared" ca="1" si="982"/>
        <v>0</v>
      </c>
      <c r="O485" s="48">
        <f t="shared" ca="1" si="982"/>
        <v>0</v>
      </c>
      <c r="P485" s="48">
        <f t="shared" ca="1" si="982"/>
        <v>0</v>
      </c>
      <c r="Q485" s="48">
        <f t="shared" ca="1" si="982"/>
        <v>0</v>
      </c>
      <c r="R485" s="48">
        <f t="shared" ca="1" si="982"/>
        <v>0</v>
      </c>
      <c r="S485" s="48">
        <f t="shared" ca="1" si="982"/>
        <v>0</v>
      </c>
      <c r="T485" s="48">
        <f t="shared" ca="1" si="982"/>
        <v>0</v>
      </c>
      <c r="U485" s="48">
        <f t="shared" ca="1" si="982"/>
        <v>0</v>
      </c>
      <c r="V485" s="48">
        <f t="shared" ca="1" si="982"/>
        <v>0</v>
      </c>
      <c r="W485" s="48">
        <f t="shared" ca="1" si="982"/>
        <v>0</v>
      </c>
      <c r="X485" s="48">
        <f t="shared" ca="1" si="982"/>
        <v>0</v>
      </c>
      <c r="Y485" s="48">
        <f t="shared" ca="1" si="982"/>
        <v>0</v>
      </c>
      <c r="Z485" s="48">
        <f t="shared" ca="1" si="982"/>
        <v>0</v>
      </c>
      <c r="AA485" s="48">
        <f t="shared" ca="1" si="982"/>
        <v>0</v>
      </c>
      <c r="AB485" s="48">
        <f t="shared" ca="1" si="982"/>
        <v>0</v>
      </c>
      <c r="AC485" s="48">
        <f t="shared" ca="1" si="982"/>
        <v>0</v>
      </c>
      <c r="AD485" s="48">
        <f t="shared" ca="1" si="982"/>
        <v>0</v>
      </c>
      <c r="AE485" s="48">
        <f t="shared" ca="1" si="982"/>
        <v>0</v>
      </c>
      <c r="AF485" s="48">
        <f t="shared" ca="1" si="982"/>
        <v>0</v>
      </c>
      <c r="AG485" s="48">
        <f t="shared" ca="1" si="982"/>
        <v>0</v>
      </c>
      <c r="AH485" s="48">
        <f t="shared" ca="1" si="982"/>
        <v>0</v>
      </c>
      <c r="AI485" s="48">
        <f t="shared" ca="1" si="982"/>
        <v>0</v>
      </c>
      <c r="AJ485" s="48">
        <f t="shared" ca="1" si="982"/>
        <v>0</v>
      </c>
      <c r="AK485" s="48">
        <f t="shared" ref="AK485:BD485" ca="1" si="983">MAX(0,AJ485-(IF(SamplesOrEstimateFlag = "Data", INDEX(Samples,RANDBETWEEN(1, TotalCount), 0), RANDBETWEEN(ThroughputLowEstimate,ThroughputHighEstimate))))</f>
        <v>0</v>
      </c>
      <c r="AL485" s="48">
        <f t="shared" ca="1" si="983"/>
        <v>0</v>
      </c>
      <c r="AM485" s="48">
        <f t="shared" ca="1" si="983"/>
        <v>0</v>
      </c>
      <c r="AN485" s="48">
        <f t="shared" ca="1" si="983"/>
        <v>0</v>
      </c>
      <c r="AO485" s="48">
        <f t="shared" ca="1" si="983"/>
        <v>0</v>
      </c>
      <c r="AP485" s="48">
        <f t="shared" ca="1" si="983"/>
        <v>0</v>
      </c>
      <c r="AQ485" s="48">
        <f t="shared" ca="1" si="983"/>
        <v>0</v>
      </c>
      <c r="AR485" s="48">
        <f t="shared" ca="1" si="983"/>
        <v>0</v>
      </c>
      <c r="AS485" s="48">
        <f t="shared" ca="1" si="983"/>
        <v>0</v>
      </c>
      <c r="AT485" s="48">
        <f t="shared" ca="1" si="983"/>
        <v>0</v>
      </c>
      <c r="AU485" s="48">
        <f t="shared" ca="1" si="983"/>
        <v>0</v>
      </c>
      <c r="AV485" s="48">
        <f t="shared" ca="1" si="983"/>
        <v>0</v>
      </c>
      <c r="AW485" s="48">
        <f t="shared" ca="1" si="983"/>
        <v>0</v>
      </c>
      <c r="AX485" s="48">
        <f t="shared" ca="1" si="983"/>
        <v>0</v>
      </c>
      <c r="AY485" s="48">
        <f t="shared" ca="1" si="983"/>
        <v>0</v>
      </c>
      <c r="AZ485" s="48">
        <f t="shared" ca="1" si="983"/>
        <v>0</v>
      </c>
      <c r="BA485" s="48">
        <f t="shared" ca="1" si="983"/>
        <v>0</v>
      </c>
      <c r="BB485" s="48">
        <f t="shared" ca="1" si="983"/>
        <v>0</v>
      </c>
      <c r="BC485" s="48">
        <f t="shared" ca="1" si="983"/>
        <v>0</v>
      </c>
      <c r="BD485" s="48">
        <f t="shared" ca="1" si="983"/>
        <v>0</v>
      </c>
    </row>
    <row r="486" spans="1:56" x14ac:dyDescent="0.25">
      <c r="A486">
        <v>484</v>
      </c>
      <c r="B486" s="69">
        <f t="shared" ca="1" si="915"/>
        <v>6</v>
      </c>
      <c r="C486" s="70">
        <f t="shared" ca="1" si="912"/>
        <v>42847</v>
      </c>
      <c r="D4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6" s="48">
        <f t="shared" ref="E486:AJ486" ca="1" si="984">MAX(0,D486-(IF(SamplesOrEstimateFlag = "Data", INDEX(Samples,RANDBETWEEN(1, TotalCount), 0), RANDBETWEEN(ThroughputLowEstimate,ThroughputHighEstimate))))</f>
        <v>7</v>
      </c>
      <c r="F486" s="48">
        <f t="shared" ca="1" si="984"/>
        <v>7</v>
      </c>
      <c r="G486" s="48">
        <f t="shared" ca="1" si="984"/>
        <v>4</v>
      </c>
      <c r="H486" s="48">
        <f t="shared" ca="1" si="984"/>
        <v>4</v>
      </c>
      <c r="I486" s="48">
        <f t="shared" ca="1" si="984"/>
        <v>1</v>
      </c>
      <c r="J486" s="48">
        <f t="shared" ca="1" si="984"/>
        <v>0</v>
      </c>
      <c r="K486" s="48">
        <f t="shared" ca="1" si="984"/>
        <v>0</v>
      </c>
      <c r="L486" s="48">
        <f t="shared" ca="1" si="984"/>
        <v>0</v>
      </c>
      <c r="M486" s="48">
        <f t="shared" ca="1" si="984"/>
        <v>0</v>
      </c>
      <c r="N486" s="48">
        <f t="shared" ca="1" si="984"/>
        <v>0</v>
      </c>
      <c r="O486" s="48">
        <f t="shared" ca="1" si="984"/>
        <v>0</v>
      </c>
      <c r="P486" s="48">
        <f t="shared" ca="1" si="984"/>
        <v>0</v>
      </c>
      <c r="Q486" s="48">
        <f t="shared" ca="1" si="984"/>
        <v>0</v>
      </c>
      <c r="R486" s="48">
        <f t="shared" ca="1" si="984"/>
        <v>0</v>
      </c>
      <c r="S486" s="48">
        <f t="shared" ca="1" si="984"/>
        <v>0</v>
      </c>
      <c r="T486" s="48">
        <f t="shared" ca="1" si="984"/>
        <v>0</v>
      </c>
      <c r="U486" s="48">
        <f t="shared" ca="1" si="984"/>
        <v>0</v>
      </c>
      <c r="V486" s="48">
        <f t="shared" ca="1" si="984"/>
        <v>0</v>
      </c>
      <c r="W486" s="48">
        <f t="shared" ca="1" si="984"/>
        <v>0</v>
      </c>
      <c r="X486" s="48">
        <f t="shared" ca="1" si="984"/>
        <v>0</v>
      </c>
      <c r="Y486" s="48">
        <f t="shared" ca="1" si="984"/>
        <v>0</v>
      </c>
      <c r="Z486" s="48">
        <f t="shared" ca="1" si="984"/>
        <v>0</v>
      </c>
      <c r="AA486" s="48">
        <f t="shared" ca="1" si="984"/>
        <v>0</v>
      </c>
      <c r="AB486" s="48">
        <f t="shared" ca="1" si="984"/>
        <v>0</v>
      </c>
      <c r="AC486" s="48">
        <f t="shared" ca="1" si="984"/>
        <v>0</v>
      </c>
      <c r="AD486" s="48">
        <f t="shared" ca="1" si="984"/>
        <v>0</v>
      </c>
      <c r="AE486" s="48">
        <f t="shared" ca="1" si="984"/>
        <v>0</v>
      </c>
      <c r="AF486" s="48">
        <f t="shared" ca="1" si="984"/>
        <v>0</v>
      </c>
      <c r="AG486" s="48">
        <f t="shared" ca="1" si="984"/>
        <v>0</v>
      </c>
      <c r="AH486" s="48">
        <f t="shared" ca="1" si="984"/>
        <v>0</v>
      </c>
      <c r="AI486" s="48">
        <f t="shared" ca="1" si="984"/>
        <v>0</v>
      </c>
      <c r="AJ486" s="48">
        <f t="shared" ca="1" si="984"/>
        <v>0</v>
      </c>
      <c r="AK486" s="48">
        <f t="shared" ref="AK486:BD486" ca="1" si="985">MAX(0,AJ486-(IF(SamplesOrEstimateFlag = "Data", INDEX(Samples,RANDBETWEEN(1, TotalCount), 0), RANDBETWEEN(ThroughputLowEstimate,ThroughputHighEstimate))))</f>
        <v>0</v>
      </c>
      <c r="AL486" s="48">
        <f t="shared" ca="1" si="985"/>
        <v>0</v>
      </c>
      <c r="AM486" s="48">
        <f t="shared" ca="1" si="985"/>
        <v>0</v>
      </c>
      <c r="AN486" s="48">
        <f t="shared" ca="1" si="985"/>
        <v>0</v>
      </c>
      <c r="AO486" s="48">
        <f t="shared" ca="1" si="985"/>
        <v>0</v>
      </c>
      <c r="AP486" s="48">
        <f t="shared" ca="1" si="985"/>
        <v>0</v>
      </c>
      <c r="AQ486" s="48">
        <f t="shared" ca="1" si="985"/>
        <v>0</v>
      </c>
      <c r="AR486" s="48">
        <f t="shared" ca="1" si="985"/>
        <v>0</v>
      </c>
      <c r="AS486" s="48">
        <f t="shared" ca="1" si="985"/>
        <v>0</v>
      </c>
      <c r="AT486" s="48">
        <f t="shared" ca="1" si="985"/>
        <v>0</v>
      </c>
      <c r="AU486" s="48">
        <f t="shared" ca="1" si="985"/>
        <v>0</v>
      </c>
      <c r="AV486" s="48">
        <f t="shared" ca="1" si="985"/>
        <v>0</v>
      </c>
      <c r="AW486" s="48">
        <f t="shared" ca="1" si="985"/>
        <v>0</v>
      </c>
      <c r="AX486" s="48">
        <f t="shared" ca="1" si="985"/>
        <v>0</v>
      </c>
      <c r="AY486" s="48">
        <f t="shared" ca="1" si="985"/>
        <v>0</v>
      </c>
      <c r="AZ486" s="48">
        <f t="shared" ca="1" si="985"/>
        <v>0</v>
      </c>
      <c r="BA486" s="48">
        <f t="shared" ca="1" si="985"/>
        <v>0</v>
      </c>
      <c r="BB486" s="48">
        <f t="shared" ca="1" si="985"/>
        <v>0</v>
      </c>
      <c r="BC486" s="48">
        <f t="shared" ca="1" si="985"/>
        <v>0</v>
      </c>
      <c r="BD486" s="48">
        <f t="shared" ca="1" si="985"/>
        <v>0</v>
      </c>
    </row>
    <row r="487" spans="1:56" x14ac:dyDescent="0.25">
      <c r="A487">
        <v>485</v>
      </c>
      <c r="B487" s="69">
        <f t="shared" ca="1" si="915"/>
        <v>6</v>
      </c>
      <c r="C487" s="70">
        <f t="shared" ca="1" si="912"/>
        <v>42847</v>
      </c>
      <c r="D4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87" s="48">
        <f t="shared" ref="E487:AJ487" ca="1" si="986">MAX(0,D487-(IF(SamplesOrEstimateFlag = "Data", INDEX(Samples,RANDBETWEEN(1, TotalCount), 0), RANDBETWEEN(ThroughputLowEstimate,ThroughputHighEstimate))))</f>
        <v>11</v>
      </c>
      <c r="F487" s="48">
        <f t="shared" ca="1" si="986"/>
        <v>8</v>
      </c>
      <c r="G487" s="48">
        <f t="shared" ca="1" si="986"/>
        <v>5</v>
      </c>
      <c r="H487" s="48">
        <f t="shared" ca="1" si="986"/>
        <v>5</v>
      </c>
      <c r="I487" s="48">
        <f t="shared" ca="1" si="986"/>
        <v>2</v>
      </c>
      <c r="J487" s="48">
        <f t="shared" ca="1" si="986"/>
        <v>0</v>
      </c>
      <c r="K487" s="48">
        <f t="shared" ca="1" si="986"/>
        <v>0</v>
      </c>
      <c r="L487" s="48">
        <f t="shared" ca="1" si="986"/>
        <v>0</v>
      </c>
      <c r="M487" s="48">
        <f t="shared" ca="1" si="986"/>
        <v>0</v>
      </c>
      <c r="N487" s="48">
        <f t="shared" ca="1" si="986"/>
        <v>0</v>
      </c>
      <c r="O487" s="48">
        <f t="shared" ca="1" si="986"/>
        <v>0</v>
      </c>
      <c r="P487" s="48">
        <f t="shared" ca="1" si="986"/>
        <v>0</v>
      </c>
      <c r="Q487" s="48">
        <f t="shared" ca="1" si="986"/>
        <v>0</v>
      </c>
      <c r="R487" s="48">
        <f t="shared" ca="1" si="986"/>
        <v>0</v>
      </c>
      <c r="S487" s="48">
        <f t="shared" ca="1" si="986"/>
        <v>0</v>
      </c>
      <c r="T487" s="48">
        <f t="shared" ca="1" si="986"/>
        <v>0</v>
      </c>
      <c r="U487" s="48">
        <f t="shared" ca="1" si="986"/>
        <v>0</v>
      </c>
      <c r="V487" s="48">
        <f t="shared" ca="1" si="986"/>
        <v>0</v>
      </c>
      <c r="W487" s="48">
        <f t="shared" ca="1" si="986"/>
        <v>0</v>
      </c>
      <c r="X487" s="48">
        <f t="shared" ca="1" si="986"/>
        <v>0</v>
      </c>
      <c r="Y487" s="48">
        <f t="shared" ca="1" si="986"/>
        <v>0</v>
      </c>
      <c r="Z487" s="48">
        <f t="shared" ca="1" si="986"/>
        <v>0</v>
      </c>
      <c r="AA487" s="48">
        <f t="shared" ca="1" si="986"/>
        <v>0</v>
      </c>
      <c r="AB487" s="48">
        <f t="shared" ca="1" si="986"/>
        <v>0</v>
      </c>
      <c r="AC487" s="48">
        <f t="shared" ca="1" si="986"/>
        <v>0</v>
      </c>
      <c r="AD487" s="48">
        <f t="shared" ca="1" si="986"/>
        <v>0</v>
      </c>
      <c r="AE487" s="48">
        <f t="shared" ca="1" si="986"/>
        <v>0</v>
      </c>
      <c r="AF487" s="48">
        <f t="shared" ca="1" si="986"/>
        <v>0</v>
      </c>
      <c r="AG487" s="48">
        <f t="shared" ca="1" si="986"/>
        <v>0</v>
      </c>
      <c r="AH487" s="48">
        <f t="shared" ca="1" si="986"/>
        <v>0</v>
      </c>
      <c r="AI487" s="48">
        <f t="shared" ca="1" si="986"/>
        <v>0</v>
      </c>
      <c r="AJ487" s="48">
        <f t="shared" ca="1" si="986"/>
        <v>0</v>
      </c>
      <c r="AK487" s="48">
        <f t="shared" ref="AK487:BD487" ca="1" si="987">MAX(0,AJ487-(IF(SamplesOrEstimateFlag = "Data", INDEX(Samples,RANDBETWEEN(1, TotalCount), 0), RANDBETWEEN(ThroughputLowEstimate,ThroughputHighEstimate))))</f>
        <v>0</v>
      </c>
      <c r="AL487" s="48">
        <f t="shared" ca="1" si="987"/>
        <v>0</v>
      </c>
      <c r="AM487" s="48">
        <f t="shared" ca="1" si="987"/>
        <v>0</v>
      </c>
      <c r="AN487" s="48">
        <f t="shared" ca="1" si="987"/>
        <v>0</v>
      </c>
      <c r="AO487" s="48">
        <f t="shared" ca="1" si="987"/>
        <v>0</v>
      </c>
      <c r="AP487" s="48">
        <f t="shared" ca="1" si="987"/>
        <v>0</v>
      </c>
      <c r="AQ487" s="48">
        <f t="shared" ca="1" si="987"/>
        <v>0</v>
      </c>
      <c r="AR487" s="48">
        <f t="shared" ca="1" si="987"/>
        <v>0</v>
      </c>
      <c r="AS487" s="48">
        <f t="shared" ca="1" si="987"/>
        <v>0</v>
      </c>
      <c r="AT487" s="48">
        <f t="shared" ca="1" si="987"/>
        <v>0</v>
      </c>
      <c r="AU487" s="48">
        <f t="shared" ca="1" si="987"/>
        <v>0</v>
      </c>
      <c r="AV487" s="48">
        <f t="shared" ca="1" si="987"/>
        <v>0</v>
      </c>
      <c r="AW487" s="48">
        <f t="shared" ca="1" si="987"/>
        <v>0</v>
      </c>
      <c r="AX487" s="48">
        <f t="shared" ca="1" si="987"/>
        <v>0</v>
      </c>
      <c r="AY487" s="48">
        <f t="shared" ca="1" si="987"/>
        <v>0</v>
      </c>
      <c r="AZ487" s="48">
        <f t="shared" ca="1" si="987"/>
        <v>0</v>
      </c>
      <c r="BA487" s="48">
        <f t="shared" ca="1" si="987"/>
        <v>0</v>
      </c>
      <c r="BB487" s="48">
        <f t="shared" ca="1" si="987"/>
        <v>0</v>
      </c>
      <c r="BC487" s="48">
        <f t="shared" ca="1" si="987"/>
        <v>0</v>
      </c>
      <c r="BD487" s="48">
        <f t="shared" ca="1" si="987"/>
        <v>0</v>
      </c>
    </row>
    <row r="488" spans="1:56" x14ac:dyDescent="0.25">
      <c r="A488">
        <v>486</v>
      </c>
      <c r="B488" s="69">
        <f t="shared" ca="1" si="915"/>
        <v>7</v>
      </c>
      <c r="C488" s="70">
        <f t="shared" ca="1" si="912"/>
        <v>42854</v>
      </c>
      <c r="D4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88" s="48">
        <f t="shared" ref="E488:AJ488" ca="1" si="988">MAX(0,D488-(IF(SamplesOrEstimateFlag = "Data", INDEX(Samples,RANDBETWEEN(1, TotalCount), 0), RANDBETWEEN(ThroughputLowEstimate,ThroughputHighEstimate))))</f>
        <v>13</v>
      </c>
      <c r="F488" s="48">
        <f t="shared" ca="1" si="988"/>
        <v>11</v>
      </c>
      <c r="G488" s="48">
        <f t="shared" ca="1" si="988"/>
        <v>9</v>
      </c>
      <c r="H488" s="48">
        <f t="shared" ca="1" si="988"/>
        <v>7</v>
      </c>
      <c r="I488" s="48">
        <f t="shared" ca="1" si="988"/>
        <v>5</v>
      </c>
      <c r="J488" s="48">
        <f t="shared" ca="1" si="988"/>
        <v>3</v>
      </c>
      <c r="K488" s="48">
        <f t="shared" ca="1" si="988"/>
        <v>0</v>
      </c>
      <c r="L488" s="48">
        <f t="shared" ca="1" si="988"/>
        <v>0</v>
      </c>
      <c r="M488" s="48">
        <f t="shared" ca="1" si="988"/>
        <v>0</v>
      </c>
      <c r="N488" s="48">
        <f t="shared" ca="1" si="988"/>
        <v>0</v>
      </c>
      <c r="O488" s="48">
        <f t="shared" ca="1" si="988"/>
        <v>0</v>
      </c>
      <c r="P488" s="48">
        <f t="shared" ca="1" si="988"/>
        <v>0</v>
      </c>
      <c r="Q488" s="48">
        <f t="shared" ca="1" si="988"/>
        <v>0</v>
      </c>
      <c r="R488" s="48">
        <f t="shared" ca="1" si="988"/>
        <v>0</v>
      </c>
      <c r="S488" s="48">
        <f t="shared" ca="1" si="988"/>
        <v>0</v>
      </c>
      <c r="T488" s="48">
        <f t="shared" ca="1" si="988"/>
        <v>0</v>
      </c>
      <c r="U488" s="48">
        <f t="shared" ca="1" si="988"/>
        <v>0</v>
      </c>
      <c r="V488" s="48">
        <f t="shared" ca="1" si="988"/>
        <v>0</v>
      </c>
      <c r="W488" s="48">
        <f t="shared" ca="1" si="988"/>
        <v>0</v>
      </c>
      <c r="X488" s="48">
        <f t="shared" ca="1" si="988"/>
        <v>0</v>
      </c>
      <c r="Y488" s="48">
        <f t="shared" ca="1" si="988"/>
        <v>0</v>
      </c>
      <c r="Z488" s="48">
        <f t="shared" ca="1" si="988"/>
        <v>0</v>
      </c>
      <c r="AA488" s="48">
        <f t="shared" ca="1" si="988"/>
        <v>0</v>
      </c>
      <c r="AB488" s="48">
        <f t="shared" ca="1" si="988"/>
        <v>0</v>
      </c>
      <c r="AC488" s="48">
        <f t="shared" ca="1" si="988"/>
        <v>0</v>
      </c>
      <c r="AD488" s="48">
        <f t="shared" ca="1" si="988"/>
        <v>0</v>
      </c>
      <c r="AE488" s="48">
        <f t="shared" ca="1" si="988"/>
        <v>0</v>
      </c>
      <c r="AF488" s="48">
        <f t="shared" ca="1" si="988"/>
        <v>0</v>
      </c>
      <c r="AG488" s="48">
        <f t="shared" ca="1" si="988"/>
        <v>0</v>
      </c>
      <c r="AH488" s="48">
        <f t="shared" ca="1" si="988"/>
        <v>0</v>
      </c>
      <c r="AI488" s="48">
        <f t="shared" ca="1" si="988"/>
        <v>0</v>
      </c>
      <c r="AJ488" s="48">
        <f t="shared" ca="1" si="988"/>
        <v>0</v>
      </c>
      <c r="AK488" s="48">
        <f t="shared" ref="AK488:BD488" ca="1" si="989">MAX(0,AJ488-(IF(SamplesOrEstimateFlag = "Data", INDEX(Samples,RANDBETWEEN(1, TotalCount), 0), RANDBETWEEN(ThroughputLowEstimate,ThroughputHighEstimate))))</f>
        <v>0</v>
      </c>
      <c r="AL488" s="48">
        <f t="shared" ca="1" si="989"/>
        <v>0</v>
      </c>
      <c r="AM488" s="48">
        <f t="shared" ca="1" si="989"/>
        <v>0</v>
      </c>
      <c r="AN488" s="48">
        <f t="shared" ca="1" si="989"/>
        <v>0</v>
      </c>
      <c r="AO488" s="48">
        <f t="shared" ca="1" si="989"/>
        <v>0</v>
      </c>
      <c r="AP488" s="48">
        <f t="shared" ca="1" si="989"/>
        <v>0</v>
      </c>
      <c r="AQ488" s="48">
        <f t="shared" ca="1" si="989"/>
        <v>0</v>
      </c>
      <c r="AR488" s="48">
        <f t="shared" ca="1" si="989"/>
        <v>0</v>
      </c>
      <c r="AS488" s="48">
        <f t="shared" ca="1" si="989"/>
        <v>0</v>
      </c>
      <c r="AT488" s="48">
        <f t="shared" ca="1" si="989"/>
        <v>0</v>
      </c>
      <c r="AU488" s="48">
        <f t="shared" ca="1" si="989"/>
        <v>0</v>
      </c>
      <c r="AV488" s="48">
        <f t="shared" ca="1" si="989"/>
        <v>0</v>
      </c>
      <c r="AW488" s="48">
        <f t="shared" ca="1" si="989"/>
        <v>0</v>
      </c>
      <c r="AX488" s="48">
        <f t="shared" ca="1" si="989"/>
        <v>0</v>
      </c>
      <c r="AY488" s="48">
        <f t="shared" ca="1" si="989"/>
        <v>0</v>
      </c>
      <c r="AZ488" s="48">
        <f t="shared" ca="1" si="989"/>
        <v>0</v>
      </c>
      <c r="BA488" s="48">
        <f t="shared" ca="1" si="989"/>
        <v>0</v>
      </c>
      <c r="BB488" s="48">
        <f t="shared" ca="1" si="989"/>
        <v>0</v>
      </c>
      <c r="BC488" s="48">
        <f t="shared" ca="1" si="989"/>
        <v>0</v>
      </c>
      <c r="BD488" s="48">
        <f t="shared" ca="1" si="989"/>
        <v>0</v>
      </c>
    </row>
    <row r="489" spans="1:56" x14ac:dyDescent="0.25">
      <c r="A489">
        <v>487</v>
      </c>
      <c r="B489" s="69">
        <f t="shared" ca="1" si="915"/>
        <v>8</v>
      </c>
      <c r="C489" s="70">
        <f t="shared" ca="1" si="912"/>
        <v>42861</v>
      </c>
      <c r="D4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89" s="48">
        <f t="shared" ref="E489:AJ489" ca="1" si="990">MAX(0,D489-(IF(SamplesOrEstimateFlag = "Data", INDEX(Samples,RANDBETWEEN(1, TotalCount), 0), RANDBETWEEN(ThroughputLowEstimate,ThroughputHighEstimate))))</f>
        <v>11</v>
      </c>
      <c r="F489" s="48">
        <f t="shared" ca="1" si="990"/>
        <v>9</v>
      </c>
      <c r="G489" s="48">
        <f t="shared" ca="1" si="990"/>
        <v>9</v>
      </c>
      <c r="H489" s="48">
        <f t="shared" ca="1" si="990"/>
        <v>9</v>
      </c>
      <c r="I489" s="48">
        <f t="shared" ca="1" si="990"/>
        <v>6</v>
      </c>
      <c r="J489" s="48">
        <f t="shared" ca="1" si="990"/>
        <v>6</v>
      </c>
      <c r="K489" s="48">
        <f t="shared" ca="1" si="990"/>
        <v>3</v>
      </c>
      <c r="L489" s="48">
        <f t="shared" ca="1" si="990"/>
        <v>0</v>
      </c>
      <c r="M489" s="48">
        <f t="shared" ca="1" si="990"/>
        <v>0</v>
      </c>
      <c r="N489" s="48">
        <f t="shared" ca="1" si="990"/>
        <v>0</v>
      </c>
      <c r="O489" s="48">
        <f t="shared" ca="1" si="990"/>
        <v>0</v>
      </c>
      <c r="P489" s="48">
        <f t="shared" ca="1" si="990"/>
        <v>0</v>
      </c>
      <c r="Q489" s="48">
        <f t="shared" ca="1" si="990"/>
        <v>0</v>
      </c>
      <c r="R489" s="48">
        <f t="shared" ca="1" si="990"/>
        <v>0</v>
      </c>
      <c r="S489" s="48">
        <f t="shared" ca="1" si="990"/>
        <v>0</v>
      </c>
      <c r="T489" s="48">
        <f t="shared" ca="1" si="990"/>
        <v>0</v>
      </c>
      <c r="U489" s="48">
        <f t="shared" ca="1" si="990"/>
        <v>0</v>
      </c>
      <c r="V489" s="48">
        <f t="shared" ca="1" si="990"/>
        <v>0</v>
      </c>
      <c r="W489" s="48">
        <f t="shared" ca="1" si="990"/>
        <v>0</v>
      </c>
      <c r="X489" s="48">
        <f t="shared" ca="1" si="990"/>
        <v>0</v>
      </c>
      <c r="Y489" s="48">
        <f t="shared" ca="1" si="990"/>
        <v>0</v>
      </c>
      <c r="Z489" s="48">
        <f t="shared" ca="1" si="990"/>
        <v>0</v>
      </c>
      <c r="AA489" s="48">
        <f t="shared" ca="1" si="990"/>
        <v>0</v>
      </c>
      <c r="AB489" s="48">
        <f t="shared" ca="1" si="990"/>
        <v>0</v>
      </c>
      <c r="AC489" s="48">
        <f t="shared" ca="1" si="990"/>
        <v>0</v>
      </c>
      <c r="AD489" s="48">
        <f t="shared" ca="1" si="990"/>
        <v>0</v>
      </c>
      <c r="AE489" s="48">
        <f t="shared" ca="1" si="990"/>
        <v>0</v>
      </c>
      <c r="AF489" s="48">
        <f t="shared" ca="1" si="990"/>
        <v>0</v>
      </c>
      <c r="AG489" s="48">
        <f t="shared" ca="1" si="990"/>
        <v>0</v>
      </c>
      <c r="AH489" s="48">
        <f t="shared" ca="1" si="990"/>
        <v>0</v>
      </c>
      <c r="AI489" s="48">
        <f t="shared" ca="1" si="990"/>
        <v>0</v>
      </c>
      <c r="AJ489" s="48">
        <f t="shared" ca="1" si="990"/>
        <v>0</v>
      </c>
      <c r="AK489" s="48">
        <f t="shared" ref="AK489:BD489" ca="1" si="991">MAX(0,AJ489-(IF(SamplesOrEstimateFlag = "Data", INDEX(Samples,RANDBETWEEN(1, TotalCount), 0), RANDBETWEEN(ThroughputLowEstimate,ThroughputHighEstimate))))</f>
        <v>0</v>
      </c>
      <c r="AL489" s="48">
        <f t="shared" ca="1" si="991"/>
        <v>0</v>
      </c>
      <c r="AM489" s="48">
        <f t="shared" ca="1" si="991"/>
        <v>0</v>
      </c>
      <c r="AN489" s="48">
        <f t="shared" ca="1" si="991"/>
        <v>0</v>
      </c>
      <c r="AO489" s="48">
        <f t="shared" ca="1" si="991"/>
        <v>0</v>
      </c>
      <c r="AP489" s="48">
        <f t="shared" ca="1" si="991"/>
        <v>0</v>
      </c>
      <c r="AQ489" s="48">
        <f t="shared" ca="1" si="991"/>
        <v>0</v>
      </c>
      <c r="AR489" s="48">
        <f t="shared" ca="1" si="991"/>
        <v>0</v>
      </c>
      <c r="AS489" s="48">
        <f t="shared" ca="1" si="991"/>
        <v>0</v>
      </c>
      <c r="AT489" s="48">
        <f t="shared" ca="1" si="991"/>
        <v>0</v>
      </c>
      <c r="AU489" s="48">
        <f t="shared" ca="1" si="991"/>
        <v>0</v>
      </c>
      <c r="AV489" s="48">
        <f t="shared" ca="1" si="991"/>
        <v>0</v>
      </c>
      <c r="AW489" s="48">
        <f t="shared" ca="1" si="991"/>
        <v>0</v>
      </c>
      <c r="AX489" s="48">
        <f t="shared" ca="1" si="991"/>
        <v>0</v>
      </c>
      <c r="AY489" s="48">
        <f t="shared" ca="1" si="991"/>
        <v>0</v>
      </c>
      <c r="AZ489" s="48">
        <f t="shared" ca="1" si="991"/>
        <v>0</v>
      </c>
      <c r="BA489" s="48">
        <f t="shared" ca="1" si="991"/>
        <v>0</v>
      </c>
      <c r="BB489" s="48">
        <f t="shared" ca="1" si="991"/>
        <v>0</v>
      </c>
      <c r="BC489" s="48">
        <f t="shared" ca="1" si="991"/>
        <v>0</v>
      </c>
      <c r="BD489" s="48">
        <f t="shared" ca="1" si="991"/>
        <v>0</v>
      </c>
    </row>
    <row r="490" spans="1:56" x14ac:dyDescent="0.25">
      <c r="A490">
        <v>488</v>
      </c>
      <c r="B490" s="69">
        <f t="shared" ca="1" si="915"/>
        <v>8</v>
      </c>
      <c r="C490" s="70">
        <f t="shared" ca="1" si="912"/>
        <v>42861</v>
      </c>
      <c r="D4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90" s="48">
        <f t="shared" ref="E490:AJ490" ca="1" si="992">MAX(0,D490-(IF(SamplesOrEstimateFlag = "Data", INDEX(Samples,RANDBETWEEN(1, TotalCount), 0), RANDBETWEEN(ThroughputLowEstimate,ThroughputHighEstimate))))</f>
        <v>7</v>
      </c>
      <c r="F490" s="48">
        <f t="shared" ca="1" si="992"/>
        <v>7</v>
      </c>
      <c r="G490" s="48">
        <f t="shared" ca="1" si="992"/>
        <v>7</v>
      </c>
      <c r="H490" s="48">
        <f t="shared" ca="1" si="992"/>
        <v>5</v>
      </c>
      <c r="I490" s="48">
        <f t="shared" ca="1" si="992"/>
        <v>2</v>
      </c>
      <c r="J490" s="48">
        <f t="shared" ca="1" si="992"/>
        <v>2</v>
      </c>
      <c r="K490" s="48">
        <f t="shared" ca="1" si="992"/>
        <v>2</v>
      </c>
      <c r="L490" s="48">
        <f t="shared" ca="1" si="992"/>
        <v>0</v>
      </c>
      <c r="M490" s="48">
        <f t="shared" ca="1" si="992"/>
        <v>0</v>
      </c>
      <c r="N490" s="48">
        <f t="shared" ca="1" si="992"/>
        <v>0</v>
      </c>
      <c r="O490" s="48">
        <f t="shared" ca="1" si="992"/>
        <v>0</v>
      </c>
      <c r="P490" s="48">
        <f t="shared" ca="1" si="992"/>
        <v>0</v>
      </c>
      <c r="Q490" s="48">
        <f t="shared" ca="1" si="992"/>
        <v>0</v>
      </c>
      <c r="R490" s="48">
        <f t="shared" ca="1" si="992"/>
        <v>0</v>
      </c>
      <c r="S490" s="48">
        <f t="shared" ca="1" si="992"/>
        <v>0</v>
      </c>
      <c r="T490" s="48">
        <f t="shared" ca="1" si="992"/>
        <v>0</v>
      </c>
      <c r="U490" s="48">
        <f t="shared" ca="1" si="992"/>
        <v>0</v>
      </c>
      <c r="V490" s="48">
        <f t="shared" ca="1" si="992"/>
        <v>0</v>
      </c>
      <c r="W490" s="48">
        <f t="shared" ca="1" si="992"/>
        <v>0</v>
      </c>
      <c r="X490" s="48">
        <f t="shared" ca="1" si="992"/>
        <v>0</v>
      </c>
      <c r="Y490" s="48">
        <f t="shared" ca="1" si="992"/>
        <v>0</v>
      </c>
      <c r="Z490" s="48">
        <f t="shared" ca="1" si="992"/>
        <v>0</v>
      </c>
      <c r="AA490" s="48">
        <f t="shared" ca="1" si="992"/>
        <v>0</v>
      </c>
      <c r="AB490" s="48">
        <f t="shared" ca="1" si="992"/>
        <v>0</v>
      </c>
      <c r="AC490" s="48">
        <f t="shared" ca="1" si="992"/>
        <v>0</v>
      </c>
      <c r="AD490" s="48">
        <f t="shared" ca="1" si="992"/>
        <v>0</v>
      </c>
      <c r="AE490" s="48">
        <f t="shared" ca="1" si="992"/>
        <v>0</v>
      </c>
      <c r="AF490" s="48">
        <f t="shared" ca="1" si="992"/>
        <v>0</v>
      </c>
      <c r="AG490" s="48">
        <f t="shared" ca="1" si="992"/>
        <v>0</v>
      </c>
      <c r="AH490" s="48">
        <f t="shared" ca="1" si="992"/>
        <v>0</v>
      </c>
      <c r="AI490" s="48">
        <f t="shared" ca="1" si="992"/>
        <v>0</v>
      </c>
      <c r="AJ490" s="48">
        <f t="shared" ca="1" si="992"/>
        <v>0</v>
      </c>
      <c r="AK490" s="48">
        <f t="shared" ref="AK490:BD490" ca="1" si="993">MAX(0,AJ490-(IF(SamplesOrEstimateFlag = "Data", INDEX(Samples,RANDBETWEEN(1, TotalCount), 0), RANDBETWEEN(ThroughputLowEstimate,ThroughputHighEstimate))))</f>
        <v>0</v>
      </c>
      <c r="AL490" s="48">
        <f t="shared" ca="1" si="993"/>
        <v>0</v>
      </c>
      <c r="AM490" s="48">
        <f t="shared" ca="1" si="993"/>
        <v>0</v>
      </c>
      <c r="AN490" s="48">
        <f t="shared" ca="1" si="993"/>
        <v>0</v>
      </c>
      <c r="AO490" s="48">
        <f t="shared" ca="1" si="993"/>
        <v>0</v>
      </c>
      <c r="AP490" s="48">
        <f t="shared" ca="1" si="993"/>
        <v>0</v>
      </c>
      <c r="AQ490" s="48">
        <f t="shared" ca="1" si="993"/>
        <v>0</v>
      </c>
      <c r="AR490" s="48">
        <f t="shared" ca="1" si="993"/>
        <v>0</v>
      </c>
      <c r="AS490" s="48">
        <f t="shared" ca="1" si="993"/>
        <v>0</v>
      </c>
      <c r="AT490" s="48">
        <f t="shared" ca="1" si="993"/>
        <v>0</v>
      </c>
      <c r="AU490" s="48">
        <f t="shared" ca="1" si="993"/>
        <v>0</v>
      </c>
      <c r="AV490" s="48">
        <f t="shared" ca="1" si="993"/>
        <v>0</v>
      </c>
      <c r="AW490" s="48">
        <f t="shared" ca="1" si="993"/>
        <v>0</v>
      </c>
      <c r="AX490" s="48">
        <f t="shared" ca="1" si="993"/>
        <v>0</v>
      </c>
      <c r="AY490" s="48">
        <f t="shared" ca="1" si="993"/>
        <v>0</v>
      </c>
      <c r="AZ490" s="48">
        <f t="shared" ca="1" si="993"/>
        <v>0</v>
      </c>
      <c r="BA490" s="48">
        <f t="shared" ca="1" si="993"/>
        <v>0</v>
      </c>
      <c r="BB490" s="48">
        <f t="shared" ca="1" si="993"/>
        <v>0</v>
      </c>
      <c r="BC490" s="48">
        <f t="shared" ca="1" si="993"/>
        <v>0</v>
      </c>
      <c r="BD490" s="48">
        <f t="shared" ca="1" si="993"/>
        <v>0</v>
      </c>
    </row>
    <row r="491" spans="1:56" x14ac:dyDescent="0.25">
      <c r="A491">
        <v>489</v>
      </c>
      <c r="B491" s="69">
        <f t="shared" ca="1" si="915"/>
        <v>13</v>
      </c>
      <c r="C491" s="70">
        <f t="shared" ca="1" si="912"/>
        <v>42896</v>
      </c>
      <c r="D4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91" s="48">
        <f t="shared" ref="E491:AJ491" ca="1" si="994">MAX(0,D491-(IF(SamplesOrEstimateFlag = "Data", INDEX(Samples,RANDBETWEEN(1, TotalCount), 0), RANDBETWEEN(ThroughputLowEstimate,ThroughputHighEstimate))))</f>
        <v>12</v>
      </c>
      <c r="F491" s="48">
        <f t="shared" ca="1" si="994"/>
        <v>12</v>
      </c>
      <c r="G491" s="48">
        <f t="shared" ca="1" si="994"/>
        <v>12</v>
      </c>
      <c r="H491" s="48">
        <f t="shared" ca="1" si="994"/>
        <v>10</v>
      </c>
      <c r="I491" s="48">
        <f t="shared" ca="1" si="994"/>
        <v>10</v>
      </c>
      <c r="J491" s="48">
        <f t="shared" ca="1" si="994"/>
        <v>10</v>
      </c>
      <c r="K491" s="48">
        <f t="shared" ca="1" si="994"/>
        <v>8</v>
      </c>
      <c r="L491" s="48">
        <f t="shared" ca="1" si="994"/>
        <v>8</v>
      </c>
      <c r="M491" s="48">
        <f t="shared" ca="1" si="994"/>
        <v>6</v>
      </c>
      <c r="N491" s="48">
        <f t="shared" ca="1" si="994"/>
        <v>3</v>
      </c>
      <c r="O491" s="48">
        <f t="shared" ca="1" si="994"/>
        <v>1</v>
      </c>
      <c r="P491" s="48">
        <f t="shared" ca="1" si="994"/>
        <v>1</v>
      </c>
      <c r="Q491" s="48">
        <f t="shared" ca="1" si="994"/>
        <v>0</v>
      </c>
      <c r="R491" s="48">
        <f t="shared" ca="1" si="994"/>
        <v>0</v>
      </c>
      <c r="S491" s="48">
        <f t="shared" ca="1" si="994"/>
        <v>0</v>
      </c>
      <c r="T491" s="48">
        <f t="shared" ca="1" si="994"/>
        <v>0</v>
      </c>
      <c r="U491" s="48">
        <f t="shared" ca="1" si="994"/>
        <v>0</v>
      </c>
      <c r="V491" s="48">
        <f t="shared" ca="1" si="994"/>
        <v>0</v>
      </c>
      <c r="W491" s="48">
        <f t="shared" ca="1" si="994"/>
        <v>0</v>
      </c>
      <c r="X491" s="48">
        <f t="shared" ca="1" si="994"/>
        <v>0</v>
      </c>
      <c r="Y491" s="48">
        <f t="shared" ca="1" si="994"/>
        <v>0</v>
      </c>
      <c r="Z491" s="48">
        <f t="shared" ca="1" si="994"/>
        <v>0</v>
      </c>
      <c r="AA491" s="48">
        <f t="shared" ca="1" si="994"/>
        <v>0</v>
      </c>
      <c r="AB491" s="48">
        <f t="shared" ca="1" si="994"/>
        <v>0</v>
      </c>
      <c r="AC491" s="48">
        <f t="shared" ca="1" si="994"/>
        <v>0</v>
      </c>
      <c r="AD491" s="48">
        <f t="shared" ca="1" si="994"/>
        <v>0</v>
      </c>
      <c r="AE491" s="48">
        <f t="shared" ca="1" si="994"/>
        <v>0</v>
      </c>
      <c r="AF491" s="48">
        <f t="shared" ca="1" si="994"/>
        <v>0</v>
      </c>
      <c r="AG491" s="48">
        <f t="shared" ca="1" si="994"/>
        <v>0</v>
      </c>
      <c r="AH491" s="48">
        <f t="shared" ca="1" si="994"/>
        <v>0</v>
      </c>
      <c r="AI491" s="48">
        <f t="shared" ca="1" si="994"/>
        <v>0</v>
      </c>
      <c r="AJ491" s="48">
        <f t="shared" ca="1" si="994"/>
        <v>0</v>
      </c>
      <c r="AK491" s="48">
        <f t="shared" ref="AK491:BD491" ca="1" si="995">MAX(0,AJ491-(IF(SamplesOrEstimateFlag = "Data", INDEX(Samples,RANDBETWEEN(1, TotalCount), 0), RANDBETWEEN(ThroughputLowEstimate,ThroughputHighEstimate))))</f>
        <v>0</v>
      </c>
      <c r="AL491" s="48">
        <f t="shared" ca="1" si="995"/>
        <v>0</v>
      </c>
      <c r="AM491" s="48">
        <f t="shared" ca="1" si="995"/>
        <v>0</v>
      </c>
      <c r="AN491" s="48">
        <f t="shared" ca="1" si="995"/>
        <v>0</v>
      </c>
      <c r="AO491" s="48">
        <f t="shared" ca="1" si="995"/>
        <v>0</v>
      </c>
      <c r="AP491" s="48">
        <f t="shared" ca="1" si="995"/>
        <v>0</v>
      </c>
      <c r="AQ491" s="48">
        <f t="shared" ca="1" si="995"/>
        <v>0</v>
      </c>
      <c r="AR491" s="48">
        <f t="shared" ca="1" si="995"/>
        <v>0</v>
      </c>
      <c r="AS491" s="48">
        <f t="shared" ca="1" si="995"/>
        <v>0</v>
      </c>
      <c r="AT491" s="48">
        <f t="shared" ca="1" si="995"/>
        <v>0</v>
      </c>
      <c r="AU491" s="48">
        <f t="shared" ca="1" si="995"/>
        <v>0</v>
      </c>
      <c r="AV491" s="48">
        <f t="shared" ca="1" si="995"/>
        <v>0</v>
      </c>
      <c r="AW491" s="48">
        <f t="shared" ca="1" si="995"/>
        <v>0</v>
      </c>
      <c r="AX491" s="48">
        <f t="shared" ca="1" si="995"/>
        <v>0</v>
      </c>
      <c r="AY491" s="48">
        <f t="shared" ca="1" si="995"/>
        <v>0</v>
      </c>
      <c r="AZ491" s="48">
        <f t="shared" ca="1" si="995"/>
        <v>0</v>
      </c>
      <c r="BA491" s="48">
        <f t="shared" ca="1" si="995"/>
        <v>0</v>
      </c>
      <c r="BB491" s="48">
        <f t="shared" ca="1" si="995"/>
        <v>0</v>
      </c>
      <c r="BC491" s="48">
        <f t="shared" ca="1" si="995"/>
        <v>0</v>
      </c>
      <c r="BD491" s="48">
        <f t="shared" ca="1" si="995"/>
        <v>0</v>
      </c>
    </row>
    <row r="492" spans="1:56" x14ac:dyDescent="0.25">
      <c r="A492">
        <v>490</v>
      </c>
      <c r="B492" s="69">
        <f t="shared" ca="1" si="915"/>
        <v>5</v>
      </c>
      <c r="C492" s="70">
        <f t="shared" ca="1" si="912"/>
        <v>42840</v>
      </c>
      <c r="D4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2" s="48">
        <f t="shared" ref="E492:AJ492" ca="1" si="996">MAX(0,D492-(IF(SamplesOrEstimateFlag = "Data", INDEX(Samples,RANDBETWEEN(1, TotalCount), 0), RANDBETWEEN(ThroughputLowEstimate,ThroughputHighEstimate))))</f>
        <v>10</v>
      </c>
      <c r="F492" s="48">
        <f t="shared" ca="1" si="996"/>
        <v>7</v>
      </c>
      <c r="G492" s="48">
        <f t="shared" ca="1" si="996"/>
        <v>4</v>
      </c>
      <c r="H492" s="48">
        <f t="shared" ca="1" si="996"/>
        <v>1</v>
      </c>
      <c r="I492" s="48">
        <f t="shared" ca="1" si="996"/>
        <v>0</v>
      </c>
      <c r="J492" s="48">
        <f t="shared" ca="1" si="996"/>
        <v>0</v>
      </c>
      <c r="K492" s="48">
        <f t="shared" ca="1" si="996"/>
        <v>0</v>
      </c>
      <c r="L492" s="48">
        <f t="shared" ca="1" si="996"/>
        <v>0</v>
      </c>
      <c r="M492" s="48">
        <f t="shared" ca="1" si="996"/>
        <v>0</v>
      </c>
      <c r="N492" s="48">
        <f t="shared" ca="1" si="996"/>
        <v>0</v>
      </c>
      <c r="O492" s="48">
        <f t="shared" ca="1" si="996"/>
        <v>0</v>
      </c>
      <c r="P492" s="48">
        <f t="shared" ca="1" si="996"/>
        <v>0</v>
      </c>
      <c r="Q492" s="48">
        <f t="shared" ca="1" si="996"/>
        <v>0</v>
      </c>
      <c r="R492" s="48">
        <f t="shared" ca="1" si="996"/>
        <v>0</v>
      </c>
      <c r="S492" s="48">
        <f t="shared" ca="1" si="996"/>
        <v>0</v>
      </c>
      <c r="T492" s="48">
        <f t="shared" ca="1" si="996"/>
        <v>0</v>
      </c>
      <c r="U492" s="48">
        <f t="shared" ca="1" si="996"/>
        <v>0</v>
      </c>
      <c r="V492" s="48">
        <f t="shared" ca="1" si="996"/>
        <v>0</v>
      </c>
      <c r="W492" s="48">
        <f t="shared" ca="1" si="996"/>
        <v>0</v>
      </c>
      <c r="X492" s="48">
        <f t="shared" ca="1" si="996"/>
        <v>0</v>
      </c>
      <c r="Y492" s="48">
        <f t="shared" ca="1" si="996"/>
        <v>0</v>
      </c>
      <c r="Z492" s="48">
        <f t="shared" ca="1" si="996"/>
        <v>0</v>
      </c>
      <c r="AA492" s="48">
        <f t="shared" ca="1" si="996"/>
        <v>0</v>
      </c>
      <c r="AB492" s="48">
        <f t="shared" ca="1" si="996"/>
        <v>0</v>
      </c>
      <c r="AC492" s="48">
        <f t="shared" ca="1" si="996"/>
        <v>0</v>
      </c>
      <c r="AD492" s="48">
        <f t="shared" ca="1" si="996"/>
        <v>0</v>
      </c>
      <c r="AE492" s="48">
        <f t="shared" ca="1" si="996"/>
        <v>0</v>
      </c>
      <c r="AF492" s="48">
        <f t="shared" ca="1" si="996"/>
        <v>0</v>
      </c>
      <c r="AG492" s="48">
        <f t="shared" ca="1" si="996"/>
        <v>0</v>
      </c>
      <c r="AH492" s="48">
        <f t="shared" ca="1" si="996"/>
        <v>0</v>
      </c>
      <c r="AI492" s="48">
        <f t="shared" ca="1" si="996"/>
        <v>0</v>
      </c>
      <c r="AJ492" s="48">
        <f t="shared" ca="1" si="996"/>
        <v>0</v>
      </c>
      <c r="AK492" s="48">
        <f t="shared" ref="AK492:BD492" ca="1" si="997">MAX(0,AJ492-(IF(SamplesOrEstimateFlag = "Data", INDEX(Samples,RANDBETWEEN(1, TotalCount), 0), RANDBETWEEN(ThroughputLowEstimate,ThroughputHighEstimate))))</f>
        <v>0</v>
      </c>
      <c r="AL492" s="48">
        <f t="shared" ca="1" si="997"/>
        <v>0</v>
      </c>
      <c r="AM492" s="48">
        <f t="shared" ca="1" si="997"/>
        <v>0</v>
      </c>
      <c r="AN492" s="48">
        <f t="shared" ca="1" si="997"/>
        <v>0</v>
      </c>
      <c r="AO492" s="48">
        <f t="shared" ca="1" si="997"/>
        <v>0</v>
      </c>
      <c r="AP492" s="48">
        <f t="shared" ca="1" si="997"/>
        <v>0</v>
      </c>
      <c r="AQ492" s="48">
        <f t="shared" ca="1" si="997"/>
        <v>0</v>
      </c>
      <c r="AR492" s="48">
        <f t="shared" ca="1" si="997"/>
        <v>0</v>
      </c>
      <c r="AS492" s="48">
        <f t="shared" ca="1" si="997"/>
        <v>0</v>
      </c>
      <c r="AT492" s="48">
        <f t="shared" ca="1" si="997"/>
        <v>0</v>
      </c>
      <c r="AU492" s="48">
        <f t="shared" ca="1" si="997"/>
        <v>0</v>
      </c>
      <c r="AV492" s="48">
        <f t="shared" ca="1" si="997"/>
        <v>0</v>
      </c>
      <c r="AW492" s="48">
        <f t="shared" ca="1" si="997"/>
        <v>0</v>
      </c>
      <c r="AX492" s="48">
        <f t="shared" ca="1" si="997"/>
        <v>0</v>
      </c>
      <c r="AY492" s="48">
        <f t="shared" ca="1" si="997"/>
        <v>0</v>
      </c>
      <c r="AZ492" s="48">
        <f t="shared" ca="1" si="997"/>
        <v>0</v>
      </c>
      <c r="BA492" s="48">
        <f t="shared" ca="1" si="997"/>
        <v>0</v>
      </c>
      <c r="BB492" s="48">
        <f t="shared" ca="1" si="997"/>
        <v>0</v>
      </c>
      <c r="BC492" s="48">
        <f t="shared" ca="1" si="997"/>
        <v>0</v>
      </c>
      <c r="BD492" s="48">
        <f t="shared" ca="1" si="997"/>
        <v>0</v>
      </c>
    </row>
    <row r="493" spans="1:56" x14ac:dyDescent="0.25">
      <c r="A493">
        <v>491</v>
      </c>
      <c r="B493" s="69">
        <f t="shared" ca="1" si="915"/>
        <v>5</v>
      </c>
      <c r="C493" s="70">
        <f t="shared" ca="1" si="912"/>
        <v>42840</v>
      </c>
      <c r="D4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3" s="48">
        <f t="shared" ref="E493:AJ493" ca="1" si="998">MAX(0,D493-(IF(SamplesOrEstimateFlag = "Data", INDEX(Samples,RANDBETWEEN(1, TotalCount), 0), RANDBETWEEN(ThroughputLowEstimate,ThroughputHighEstimate))))</f>
        <v>8</v>
      </c>
      <c r="F493" s="48">
        <f t="shared" ca="1" si="998"/>
        <v>5</v>
      </c>
      <c r="G493" s="48">
        <f t="shared" ca="1" si="998"/>
        <v>5</v>
      </c>
      <c r="H493" s="48">
        <f t="shared" ca="1" si="998"/>
        <v>3</v>
      </c>
      <c r="I493" s="48">
        <f t="shared" ca="1" si="998"/>
        <v>0</v>
      </c>
      <c r="J493" s="48">
        <f t="shared" ca="1" si="998"/>
        <v>0</v>
      </c>
      <c r="K493" s="48">
        <f t="shared" ca="1" si="998"/>
        <v>0</v>
      </c>
      <c r="L493" s="48">
        <f t="shared" ca="1" si="998"/>
        <v>0</v>
      </c>
      <c r="M493" s="48">
        <f t="shared" ca="1" si="998"/>
        <v>0</v>
      </c>
      <c r="N493" s="48">
        <f t="shared" ca="1" si="998"/>
        <v>0</v>
      </c>
      <c r="O493" s="48">
        <f t="shared" ca="1" si="998"/>
        <v>0</v>
      </c>
      <c r="P493" s="48">
        <f t="shared" ca="1" si="998"/>
        <v>0</v>
      </c>
      <c r="Q493" s="48">
        <f t="shared" ca="1" si="998"/>
        <v>0</v>
      </c>
      <c r="R493" s="48">
        <f t="shared" ca="1" si="998"/>
        <v>0</v>
      </c>
      <c r="S493" s="48">
        <f t="shared" ca="1" si="998"/>
        <v>0</v>
      </c>
      <c r="T493" s="48">
        <f t="shared" ca="1" si="998"/>
        <v>0</v>
      </c>
      <c r="U493" s="48">
        <f t="shared" ca="1" si="998"/>
        <v>0</v>
      </c>
      <c r="V493" s="48">
        <f t="shared" ca="1" si="998"/>
        <v>0</v>
      </c>
      <c r="W493" s="48">
        <f t="shared" ca="1" si="998"/>
        <v>0</v>
      </c>
      <c r="X493" s="48">
        <f t="shared" ca="1" si="998"/>
        <v>0</v>
      </c>
      <c r="Y493" s="48">
        <f t="shared" ca="1" si="998"/>
        <v>0</v>
      </c>
      <c r="Z493" s="48">
        <f t="shared" ca="1" si="998"/>
        <v>0</v>
      </c>
      <c r="AA493" s="48">
        <f t="shared" ca="1" si="998"/>
        <v>0</v>
      </c>
      <c r="AB493" s="48">
        <f t="shared" ca="1" si="998"/>
        <v>0</v>
      </c>
      <c r="AC493" s="48">
        <f t="shared" ca="1" si="998"/>
        <v>0</v>
      </c>
      <c r="AD493" s="48">
        <f t="shared" ca="1" si="998"/>
        <v>0</v>
      </c>
      <c r="AE493" s="48">
        <f t="shared" ca="1" si="998"/>
        <v>0</v>
      </c>
      <c r="AF493" s="48">
        <f t="shared" ca="1" si="998"/>
        <v>0</v>
      </c>
      <c r="AG493" s="48">
        <f t="shared" ca="1" si="998"/>
        <v>0</v>
      </c>
      <c r="AH493" s="48">
        <f t="shared" ca="1" si="998"/>
        <v>0</v>
      </c>
      <c r="AI493" s="48">
        <f t="shared" ca="1" si="998"/>
        <v>0</v>
      </c>
      <c r="AJ493" s="48">
        <f t="shared" ca="1" si="998"/>
        <v>0</v>
      </c>
      <c r="AK493" s="48">
        <f t="shared" ref="AK493:BD493" ca="1" si="999">MAX(0,AJ493-(IF(SamplesOrEstimateFlag = "Data", INDEX(Samples,RANDBETWEEN(1, TotalCount), 0), RANDBETWEEN(ThroughputLowEstimate,ThroughputHighEstimate))))</f>
        <v>0</v>
      </c>
      <c r="AL493" s="48">
        <f t="shared" ca="1" si="999"/>
        <v>0</v>
      </c>
      <c r="AM493" s="48">
        <f t="shared" ca="1" si="999"/>
        <v>0</v>
      </c>
      <c r="AN493" s="48">
        <f t="shared" ca="1" si="999"/>
        <v>0</v>
      </c>
      <c r="AO493" s="48">
        <f t="shared" ca="1" si="999"/>
        <v>0</v>
      </c>
      <c r="AP493" s="48">
        <f t="shared" ca="1" si="999"/>
        <v>0</v>
      </c>
      <c r="AQ493" s="48">
        <f t="shared" ca="1" si="999"/>
        <v>0</v>
      </c>
      <c r="AR493" s="48">
        <f t="shared" ca="1" si="999"/>
        <v>0</v>
      </c>
      <c r="AS493" s="48">
        <f t="shared" ca="1" si="999"/>
        <v>0</v>
      </c>
      <c r="AT493" s="48">
        <f t="shared" ca="1" si="999"/>
        <v>0</v>
      </c>
      <c r="AU493" s="48">
        <f t="shared" ca="1" si="999"/>
        <v>0</v>
      </c>
      <c r="AV493" s="48">
        <f t="shared" ca="1" si="999"/>
        <v>0</v>
      </c>
      <c r="AW493" s="48">
        <f t="shared" ca="1" si="999"/>
        <v>0</v>
      </c>
      <c r="AX493" s="48">
        <f t="shared" ca="1" si="999"/>
        <v>0</v>
      </c>
      <c r="AY493" s="48">
        <f t="shared" ca="1" si="999"/>
        <v>0</v>
      </c>
      <c r="AZ493" s="48">
        <f t="shared" ca="1" si="999"/>
        <v>0</v>
      </c>
      <c r="BA493" s="48">
        <f t="shared" ca="1" si="999"/>
        <v>0</v>
      </c>
      <c r="BB493" s="48">
        <f t="shared" ca="1" si="999"/>
        <v>0</v>
      </c>
      <c r="BC493" s="48">
        <f t="shared" ca="1" si="999"/>
        <v>0</v>
      </c>
      <c r="BD493" s="48">
        <f t="shared" ca="1" si="999"/>
        <v>0</v>
      </c>
    </row>
    <row r="494" spans="1:56" x14ac:dyDescent="0.25">
      <c r="A494">
        <v>492</v>
      </c>
      <c r="B494" s="69">
        <f t="shared" ca="1" si="915"/>
        <v>6</v>
      </c>
      <c r="C494" s="70">
        <f t="shared" ca="1" si="912"/>
        <v>42847</v>
      </c>
      <c r="D4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4" s="48">
        <f t="shared" ref="E494:AJ494" ca="1" si="1000">MAX(0,D494-(IF(SamplesOrEstimateFlag = "Data", INDEX(Samples,RANDBETWEEN(1, TotalCount), 0), RANDBETWEEN(ThroughputLowEstimate,ThroughputHighEstimate))))</f>
        <v>8</v>
      </c>
      <c r="F494" s="48">
        <f t="shared" ca="1" si="1000"/>
        <v>5</v>
      </c>
      <c r="G494" s="48">
        <f t="shared" ca="1" si="1000"/>
        <v>3</v>
      </c>
      <c r="H494" s="48">
        <f t="shared" ca="1" si="1000"/>
        <v>1</v>
      </c>
      <c r="I494" s="48">
        <f t="shared" ca="1" si="1000"/>
        <v>1</v>
      </c>
      <c r="J494" s="48">
        <f t="shared" ca="1" si="1000"/>
        <v>0</v>
      </c>
      <c r="K494" s="48">
        <f t="shared" ca="1" si="1000"/>
        <v>0</v>
      </c>
      <c r="L494" s="48">
        <f t="shared" ca="1" si="1000"/>
        <v>0</v>
      </c>
      <c r="M494" s="48">
        <f t="shared" ca="1" si="1000"/>
        <v>0</v>
      </c>
      <c r="N494" s="48">
        <f t="shared" ca="1" si="1000"/>
        <v>0</v>
      </c>
      <c r="O494" s="48">
        <f t="shared" ca="1" si="1000"/>
        <v>0</v>
      </c>
      <c r="P494" s="48">
        <f t="shared" ca="1" si="1000"/>
        <v>0</v>
      </c>
      <c r="Q494" s="48">
        <f t="shared" ca="1" si="1000"/>
        <v>0</v>
      </c>
      <c r="R494" s="48">
        <f t="shared" ca="1" si="1000"/>
        <v>0</v>
      </c>
      <c r="S494" s="48">
        <f t="shared" ca="1" si="1000"/>
        <v>0</v>
      </c>
      <c r="T494" s="48">
        <f t="shared" ca="1" si="1000"/>
        <v>0</v>
      </c>
      <c r="U494" s="48">
        <f t="shared" ca="1" si="1000"/>
        <v>0</v>
      </c>
      <c r="V494" s="48">
        <f t="shared" ca="1" si="1000"/>
        <v>0</v>
      </c>
      <c r="W494" s="48">
        <f t="shared" ca="1" si="1000"/>
        <v>0</v>
      </c>
      <c r="X494" s="48">
        <f t="shared" ca="1" si="1000"/>
        <v>0</v>
      </c>
      <c r="Y494" s="48">
        <f t="shared" ca="1" si="1000"/>
        <v>0</v>
      </c>
      <c r="Z494" s="48">
        <f t="shared" ca="1" si="1000"/>
        <v>0</v>
      </c>
      <c r="AA494" s="48">
        <f t="shared" ca="1" si="1000"/>
        <v>0</v>
      </c>
      <c r="AB494" s="48">
        <f t="shared" ca="1" si="1000"/>
        <v>0</v>
      </c>
      <c r="AC494" s="48">
        <f t="shared" ca="1" si="1000"/>
        <v>0</v>
      </c>
      <c r="AD494" s="48">
        <f t="shared" ca="1" si="1000"/>
        <v>0</v>
      </c>
      <c r="AE494" s="48">
        <f t="shared" ca="1" si="1000"/>
        <v>0</v>
      </c>
      <c r="AF494" s="48">
        <f t="shared" ca="1" si="1000"/>
        <v>0</v>
      </c>
      <c r="AG494" s="48">
        <f t="shared" ca="1" si="1000"/>
        <v>0</v>
      </c>
      <c r="AH494" s="48">
        <f t="shared" ca="1" si="1000"/>
        <v>0</v>
      </c>
      <c r="AI494" s="48">
        <f t="shared" ca="1" si="1000"/>
        <v>0</v>
      </c>
      <c r="AJ494" s="48">
        <f t="shared" ca="1" si="1000"/>
        <v>0</v>
      </c>
      <c r="AK494" s="48">
        <f t="shared" ref="AK494:BD494" ca="1" si="1001">MAX(0,AJ494-(IF(SamplesOrEstimateFlag = "Data", INDEX(Samples,RANDBETWEEN(1, TotalCount), 0), RANDBETWEEN(ThroughputLowEstimate,ThroughputHighEstimate))))</f>
        <v>0</v>
      </c>
      <c r="AL494" s="48">
        <f t="shared" ca="1" si="1001"/>
        <v>0</v>
      </c>
      <c r="AM494" s="48">
        <f t="shared" ca="1" si="1001"/>
        <v>0</v>
      </c>
      <c r="AN494" s="48">
        <f t="shared" ca="1" si="1001"/>
        <v>0</v>
      </c>
      <c r="AO494" s="48">
        <f t="shared" ca="1" si="1001"/>
        <v>0</v>
      </c>
      <c r="AP494" s="48">
        <f t="shared" ca="1" si="1001"/>
        <v>0</v>
      </c>
      <c r="AQ494" s="48">
        <f t="shared" ca="1" si="1001"/>
        <v>0</v>
      </c>
      <c r="AR494" s="48">
        <f t="shared" ca="1" si="1001"/>
        <v>0</v>
      </c>
      <c r="AS494" s="48">
        <f t="shared" ca="1" si="1001"/>
        <v>0</v>
      </c>
      <c r="AT494" s="48">
        <f t="shared" ca="1" si="1001"/>
        <v>0</v>
      </c>
      <c r="AU494" s="48">
        <f t="shared" ca="1" si="1001"/>
        <v>0</v>
      </c>
      <c r="AV494" s="48">
        <f t="shared" ca="1" si="1001"/>
        <v>0</v>
      </c>
      <c r="AW494" s="48">
        <f t="shared" ca="1" si="1001"/>
        <v>0</v>
      </c>
      <c r="AX494" s="48">
        <f t="shared" ca="1" si="1001"/>
        <v>0</v>
      </c>
      <c r="AY494" s="48">
        <f t="shared" ca="1" si="1001"/>
        <v>0</v>
      </c>
      <c r="AZ494" s="48">
        <f t="shared" ca="1" si="1001"/>
        <v>0</v>
      </c>
      <c r="BA494" s="48">
        <f t="shared" ca="1" si="1001"/>
        <v>0</v>
      </c>
      <c r="BB494" s="48">
        <f t="shared" ca="1" si="1001"/>
        <v>0</v>
      </c>
      <c r="BC494" s="48">
        <f t="shared" ca="1" si="1001"/>
        <v>0</v>
      </c>
      <c r="BD494" s="48">
        <f t="shared" ca="1" si="1001"/>
        <v>0</v>
      </c>
    </row>
    <row r="495" spans="1:56" x14ac:dyDescent="0.25">
      <c r="A495">
        <v>493</v>
      </c>
      <c r="B495" s="69">
        <f t="shared" ca="1" si="915"/>
        <v>7</v>
      </c>
      <c r="C495" s="70">
        <f t="shared" ca="1" si="912"/>
        <v>42854</v>
      </c>
      <c r="D4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5" s="48">
        <f t="shared" ref="E495:AJ495" ca="1" si="1002">MAX(0,D495-(IF(SamplesOrEstimateFlag = "Data", INDEX(Samples,RANDBETWEEN(1, TotalCount), 0), RANDBETWEEN(ThroughputLowEstimate,ThroughputHighEstimate))))</f>
        <v>10</v>
      </c>
      <c r="F495" s="48">
        <f t="shared" ca="1" si="1002"/>
        <v>7</v>
      </c>
      <c r="G495" s="48">
        <f t="shared" ca="1" si="1002"/>
        <v>7</v>
      </c>
      <c r="H495" s="48">
        <f t="shared" ca="1" si="1002"/>
        <v>4</v>
      </c>
      <c r="I495" s="48">
        <f t="shared" ca="1" si="1002"/>
        <v>2</v>
      </c>
      <c r="J495" s="48">
        <f t="shared" ca="1" si="1002"/>
        <v>2</v>
      </c>
      <c r="K495" s="48">
        <f t="shared" ca="1" si="1002"/>
        <v>0</v>
      </c>
      <c r="L495" s="48">
        <f t="shared" ca="1" si="1002"/>
        <v>0</v>
      </c>
      <c r="M495" s="48">
        <f t="shared" ca="1" si="1002"/>
        <v>0</v>
      </c>
      <c r="N495" s="48">
        <f t="shared" ca="1" si="1002"/>
        <v>0</v>
      </c>
      <c r="O495" s="48">
        <f t="shared" ca="1" si="1002"/>
        <v>0</v>
      </c>
      <c r="P495" s="48">
        <f t="shared" ca="1" si="1002"/>
        <v>0</v>
      </c>
      <c r="Q495" s="48">
        <f t="shared" ca="1" si="1002"/>
        <v>0</v>
      </c>
      <c r="R495" s="48">
        <f t="shared" ca="1" si="1002"/>
        <v>0</v>
      </c>
      <c r="S495" s="48">
        <f t="shared" ca="1" si="1002"/>
        <v>0</v>
      </c>
      <c r="T495" s="48">
        <f t="shared" ca="1" si="1002"/>
        <v>0</v>
      </c>
      <c r="U495" s="48">
        <f t="shared" ca="1" si="1002"/>
        <v>0</v>
      </c>
      <c r="V495" s="48">
        <f t="shared" ca="1" si="1002"/>
        <v>0</v>
      </c>
      <c r="W495" s="48">
        <f t="shared" ca="1" si="1002"/>
        <v>0</v>
      </c>
      <c r="X495" s="48">
        <f t="shared" ca="1" si="1002"/>
        <v>0</v>
      </c>
      <c r="Y495" s="48">
        <f t="shared" ca="1" si="1002"/>
        <v>0</v>
      </c>
      <c r="Z495" s="48">
        <f t="shared" ca="1" si="1002"/>
        <v>0</v>
      </c>
      <c r="AA495" s="48">
        <f t="shared" ca="1" si="1002"/>
        <v>0</v>
      </c>
      <c r="AB495" s="48">
        <f t="shared" ca="1" si="1002"/>
        <v>0</v>
      </c>
      <c r="AC495" s="48">
        <f t="shared" ca="1" si="1002"/>
        <v>0</v>
      </c>
      <c r="AD495" s="48">
        <f t="shared" ca="1" si="1002"/>
        <v>0</v>
      </c>
      <c r="AE495" s="48">
        <f t="shared" ca="1" si="1002"/>
        <v>0</v>
      </c>
      <c r="AF495" s="48">
        <f t="shared" ca="1" si="1002"/>
        <v>0</v>
      </c>
      <c r="AG495" s="48">
        <f t="shared" ca="1" si="1002"/>
        <v>0</v>
      </c>
      <c r="AH495" s="48">
        <f t="shared" ca="1" si="1002"/>
        <v>0</v>
      </c>
      <c r="AI495" s="48">
        <f t="shared" ca="1" si="1002"/>
        <v>0</v>
      </c>
      <c r="AJ495" s="48">
        <f t="shared" ca="1" si="1002"/>
        <v>0</v>
      </c>
      <c r="AK495" s="48">
        <f t="shared" ref="AK495:BD495" ca="1" si="1003">MAX(0,AJ495-(IF(SamplesOrEstimateFlag = "Data", INDEX(Samples,RANDBETWEEN(1, TotalCount), 0), RANDBETWEEN(ThroughputLowEstimate,ThroughputHighEstimate))))</f>
        <v>0</v>
      </c>
      <c r="AL495" s="48">
        <f t="shared" ca="1" si="1003"/>
        <v>0</v>
      </c>
      <c r="AM495" s="48">
        <f t="shared" ca="1" si="1003"/>
        <v>0</v>
      </c>
      <c r="AN495" s="48">
        <f t="shared" ca="1" si="1003"/>
        <v>0</v>
      </c>
      <c r="AO495" s="48">
        <f t="shared" ca="1" si="1003"/>
        <v>0</v>
      </c>
      <c r="AP495" s="48">
        <f t="shared" ca="1" si="1003"/>
        <v>0</v>
      </c>
      <c r="AQ495" s="48">
        <f t="shared" ca="1" si="1003"/>
        <v>0</v>
      </c>
      <c r="AR495" s="48">
        <f t="shared" ca="1" si="1003"/>
        <v>0</v>
      </c>
      <c r="AS495" s="48">
        <f t="shared" ca="1" si="1003"/>
        <v>0</v>
      </c>
      <c r="AT495" s="48">
        <f t="shared" ca="1" si="1003"/>
        <v>0</v>
      </c>
      <c r="AU495" s="48">
        <f t="shared" ca="1" si="1003"/>
        <v>0</v>
      </c>
      <c r="AV495" s="48">
        <f t="shared" ca="1" si="1003"/>
        <v>0</v>
      </c>
      <c r="AW495" s="48">
        <f t="shared" ca="1" si="1003"/>
        <v>0</v>
      </c>
      <c r="AX495" s="48">
        <f t="shared" ca="1" si="1003"/>
        <v>0</v>
      </c>
      <c r="AY495" s="48">
        <f t="shared" ca="1" si="1003"/>
        <v>0</v>
      </c>
      <c r="AZ495" s="48">
        <f t="shared" ca="1" si="1003"/>
        <v>0</v>
      </c>
      <c r="BA495" s="48">
        <f t="shared" ca="1" si="1003"/>
        <v>0</v>
      </c>
      <c r="BB495" s="48">
        <f t="shared" ca="1" si="1003"/>
        <v>0</v>
      </c>
      <c r="BC495" s="48">
        <f t="shared" ca="1" si="1003"/>
        <v>0</v>
      </c>
      <c r="BD495" s="48">
        <f t="shared" ca="1" si="1003"/>
        <v>0</v>
      </c>
    </row>
    <row r="496" spans="1:56" x14ac:dyDescent="0.25">
      <c r="A496">
        <v>494</v>
      </c>
      <c r="B496" s="69">
        <f t="shared" ca="1" si="915"/>
        <v>11</v>
      </c>
      <c r="C496" s="70">
        <f t="shared" ca="1" si="912"/>
        <v>42882</v>
      </c>
      <c r="D4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6" s="48">
        <f t="shared" ref="E496:AJ496" ca="1" si="1004">MAX(0,D496-(IF(SamplesOrEstimateFlag = "Data", INDEX(Samples,RANDBETWEEN(1, TotalCount), 0), RANDBETWEEN(ThroughputLowEstimate,ThroughputHighEstimate))))</f>
        <v>9</v>
      </c>
      <c r="F496" s="48">
        <f t="shared" ca="1" si="1004"/>
        <v>9</v>
      </c>
      <c r="G496" s="48">
        <f t="shared" ca="1" si="1004"/>
        <v>7</v>
      </c>
      <c r="H496" s="48">
        <f t="shared" ca="1" si="1004"/>
        <v>5</v>
      </c>
      <c r="I496" s="48">
        <f t="shared" ca="1" si="1004"/>
        <v>2</v>
      </c>
      <c r="J496" s="48">
        <f t="shared" ca="1" si="1004"/>
        <v>2</v>
      </c>
      <c r="K496" s="48">
        <f t="shared" ca="1" si="1004"/>
        <v>2</v>
      </c>
      <c r="L496" s="48">
        <f t="shared" ca="1" si="1004"/>
        <v>2</v>
      </c>
      <c r="M496" s="48">
        <f t="shared" ca="1" si="1004"/>
        <v>2</v>
      </c>
      <c r="N496" s="48">
        <f t="shared" ca="1" si="1004"/>
        <v>2</v>
      </c>
      <c r="O496" s="48">
        <f t="shared" ca="1" si="1004"/>
        <v>0</v>
      </c>
      <c r="P496" s="48">
        <f t="shared" ca="1" si="1004"/>
        <v>0</v>
      </c>
      <c r="Q496" s="48">
        <f t="shared" ca="1" si="1004"/>
        <v>0</v>
      </c>
      <c r="R496" s="48">
        <f t="shared" ca="1" si="1004"/>
        <v>0</v>
      </c>
      <c r="S496" s="48">
        <f t="shared" ca="1" si="1004"/>
        <v>0</v>
      </c>
      <c r="T496" s="48">
        <f t="shared" ca="1" si="1004"/>
        <v>0</v>
      </c>
      <c r="U496" s="48">
        <f t="shared" ca="1" si="1004"/>
        <v>0</v>
      </c>
      <c r="V496" s="48">
        <f t="shared" ca="1" si="1004"/>
        <v>0</v>
      </c>
      <c r="W496" s="48">
        <f t="shared" ca="1" si="1004"/>
        <v>0</v>
      </c>
      <c r="X496" s="48">
        <f t="shared" ca="1" si="1004"/>
        <v>0</v>
      </c>
      <c r="Y496" s="48">
        <f t="shared" ca="1" si="1004"/>
        <v>0</v>
      </c>
      <c r="Z496" s="48">
        <f t="shared" ca="1" si="1004"/>
        <v>0</v>
      </c>
      <c r="AA496" s="48">
        <f t="shared" ca="1" si="1004"/>
        <v>0</v>
      </c>
      <c r="AB496" s="48">
        <f t="shared" ca="1" si="1004"/>
        <v>0</v>
      </c>
      <c r="AC496" s="48">
        <f t="shared" ca="1" si="1004"/>
        <v>0</v>
      </c>
      <c r="AD496" s="48">
        <f t="shared" ca="1" si="1004"/>
        <v>0</v>
      </c>
      <c r="AE496" s="48">
        <f t="shared" ca="1" si="1004"/>
        <v>0</v>
      </c>
      <c r="AF496" s="48">
        <f t="shared" ca="1" si="1004"/>
        <v>0</v>
      </c>
      <c r="AG496" s="48">
        <f t="shared" ca="1" si="1004"/>
        <v>0</v>
      </c>
      <c r="AH496" s="48">
        <f t="shared" ca="1" si="1004"/>
        <v>0</v>
      </c>
      <c r="AI496" s="48">
        <f t="shared" ca="1" si="1004"/>
        <v>0</v>
      </c>
      <c r="AJ496" s="48">
        <f t="shared" ca="1" si="1004"/>
        <v>0</v>
      </c>
      <c r="AK496" s="48">
        <f t="shared" ref="AK496:BD496" ca="1" si="1005">MAX(0,AJ496-(IF(SamplesOrEstimateFlag = "Data", INDEX(Samples,RANDBETWEEN(1, TotalCount), 0), RANDBETWEEN(ThroughputLowEstimate,ThroughputHighEstimate))))</f>
        <v>0</v>
      </c>
      <c r="AL496" s="48">
        <f t="shared" ca="1" si="1005"/>
        <v>0</v>
      </c>
      <c r="AM496" s="48">
        <f t="shared" ca="1" si="1005"/>
        <v>0</v>
      </c>
      <c r="AN496" s="48">
        <f t="shared" ca="1" si="1005"/>
        <v>0</v>
      </c>
      <c r="AO496" s="48">
        <f t="shared" ca="1" si="1005"/>
        <v>0</v>
      </c>
      <c r="AP496" s="48">
        <f t="shared" ca="1" si="1005"/>
        <v>0</v>
      </c>
      <c r="AQ496" s="48">
        <f t="shared" ca="1" si="1005"/>
        <v>0</v>
      </c>
      <c r="AR496" s="48">
        <f t="shared" ca="1" si="1005"/>
        <v>0</v>
      </c>
      <c r="AS496" s="48">
        <f t="shared" ca="1" si="1005"/>
        <v>0</v>
      </c>
      <c r="AT496" s="48">
        <f t="shared" ca="1" si="1005"/>
        <v>0</v>
      </c>
      <c r="AU496" s="48">
        <f t="shared" ca="1" si="1005"/>
        <v>0</v>
      </c>
      <c r="AV496" s="48">
        <f t="shared" ca="1" si="1005"/>
        <v>0</v>
      </c>
      <c r="AW496" s="48">
        <f t="shared" ca="1" si="1005"/>
        <v>0</v>
      </c>
      <c r="AX496" s="48">
        <f t="shared" ca="1" si="1005"/>
        <v>0</v>
      </c>
      <c r="AY496" s="48">
        <f t="shared" ca="1" si="1005"/>
        <v>0</v>
      </c>
      <c r="AZ496" s="48">
        <f t="shared" ca="1" si="1005"/>
        <v>0</v>
      </c>
      <c r="BA496" s="48">
        <f t="shared" ca="1" si="1005"/>
        <v>0</v>
      </c>
      <c r="BB496" s="48">
        <f t="shared" ca="1" si="1005"/>
        <v>0</v>
      </c>
      <c r="BC496" s="48">
        <f t="shared" ca="1" si="1005"/>
        <v>0</v>
      </c>
      <c r="BD496" s="48">
        <f t="shared" ca="1" si="1005"/>
        <v>0</v>
      </c>
    </row>
    <row r="497" spans="1:56" x14ac:dyDescent="0.25">
      <c r="A497">
        <v>495</v>
      </c>
      <c r="B497" s="69">
        <f t="shared" ca="1" si="915"/>
        <v>12</v>
      </c>
      <c r="C497" s="70">
        <f t="shared" ca="1" si="912"/>
        <v>42889</v>
      </c>
      <c r="D4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7" s="48">
        <f t="shared" ref="E497:AJ497" ca="1" si="1006">MAX(0,D497-(IF(SamplesOrEstimateFlag = "Data", INDEX(Samples,RANDBETWEEN(1, TotalCount), 0), RANDBETWEEN(ThroughputLowEstimate,ThroughputHighEstimate))))</f>
        <v>9</v>
      </c>
      <c r="F497" s="48">
        <f t="shared" ca="1" si="1006"/>
        <v>9</v>
      </c>
      <c r="G497" s="48">
        <f t="shared" ca="1" si="1006"/>
        <v>9</v>
      </c>
      <c r="H497" s="48">
        <f t="shared" ca="1" si="1006"/>
        <v>7</v>
      </c>
      <c r="I497" s="48">
        <f t="shared" ca="1" si="1006"/>
        <v>5</v>
      </c>
      <c r="J497" s="48">
        <f t="shared" ca="1" si="1006"/>
        <v>5</v>
      </c>
      <c r="K497" s="48">
        <f t="shared" ca="1" si="1006"/>
        <v>5</v>
      </c>
      <c r="L497" s="48">
        <f t="shared" ca="1" si="1006"/>
        <v>5</v>
      </c>
      <c r="M497" s="48">
        <f t="shared" ca="1" si="1006"/>
        <v>5</v>
      </c>
      <c r="N497" s="48">
        <f t="shared" ca="1" si="1006"/>
        <v>3</v>
      </c>
      <c r="O497" s="48">
        <f t="shared" ca="1" si="1006"/>
        <v>1</v>
      </c>
      <c r="P497" s="48">
        <f t="shared" ca="1" si="1006"/>
        <v>0</v>
      </c>
      <c r="Q497" s="48">
        <f t="shared" ca="1" si="1006"/>
        <v>0</v>
      </c>
      <c r="R497" s="48">
        <f t="shared" ca="1" si="1006"/>
        <v>0</v>
      </c>
      <c r="S497" s="48">
        <f t="shared" ca="1" si="1006"/>
        <v>0</v>
      </c>
      <c r="T497" s="48">
        <f t="shared" ca="1" si="1006"/>
        <v>0</v>
      </c>
      <c r="U497" s="48">
        <f t="shared" ca="1" si="1006"/>
        <v>0</v>
      </c>
      <c r="V497" s="48">
        <f t="shared" ca="1" si="1006"/>
        <v>0</v>
      </c>
      <c r="W497" s="48">
        <f t="shared" ca="1" si="1006"/>
        <v>0</v>
      </c>
      <c r="X497" s="48">
        <f t="shared" ca="1" si="1006"/>
        <v>0</v>
      </c>
      <c r="Y497" s="48">
        <f t="shared" ca="1" si="1006"/>
        <v>0</v>
      </c>
      <c r="Z497" s="48">
        <f t="shared" ca="1" si="1006"/>
        <v>0</v>
      </c>
      <c r="AA497" s="48">
        <f t="shared" ca="1" si="1006"/>
        <v>0</v>
      </c>
      <c r="AB497" s="48">
        <f t="shared" ca="1" si="1006"/>
        <v>0</v>
      </c>
      <c r="AC497" s="48">
        <f t="shared" ca="1" si="1006"/>
        <v>0</v>
      </c>
      <c r="AD497" s="48">
        <f t="shared" ca="1" si="1006"/>
        <v>0</v>
      </c>
      <c r="AE497" s="48">
        <f t="shared" ca="1" si="1006"/>
        <v>0</v>
      </c>
      <c r="AF497" s="48">
        <f t="shared" ca="1" si="1006"/>
        <v>0</v>
      </c>
      <c r="AG497" s="48">
        <f t="shared" ca="1" si="1006"/>
        <v>0</v>
      </c>
      <c r="AH497" s="48">
        <f t="shared" ca="1" si="1006"/>
        <v>0</v>
      </c>
      <c r="AI497" s="48">
        <f t="shared" ca="1" si="1006"/>
        <v>0</v>
      </c>
      <c r="AJ497" s="48">
        <f t="shared" ca="1" si="1006"/>
        <v>0</v>
      </c>
      <c r="AK497" s="48">
        <f t="shared" ref="AK497:BD497" ca="1" si="1007">MAX(0,AJ497-(IF(SamplesOrEstimateFlag = "Data", INDEX(Samples,RANDBETWEEN(1, TotalCount), 0), RANDBETWEEN(ThroughputLowEstimate,ThroughputHighEstimate))))</f>
        <v>0</v>
      </c>
      <c r="AL497" s="48">
        <f t="shared" ca="1" si="1007"/>
        <v>0</v>
      </c>
      <c r="AM497" s="48">
        <f t="shared" ca="1" si="1007"/>
        <v>0</v>
      </c>
      <c r="AN497" s="48">
        <f t="shared" ca="1" si="1007"/>
        <v>0</v>
      </c>
      <c r="AO497" s="48">
        <f t="shared" ca="1" si="1007"/>
        <v>0</v>
      </c>
      <c r="AP497" s="48">
        <f t="shared" ca="1" si="1007"/>
        <v>0</v>
      </c>
      <c r="AQ497" s="48">
        <f t="shared" ca="1" si="1007"/>
        <v>0</v>
      </c>
      <c r="AR497" s="48">
        <f t="shared" ca="1" si="1007"/>
        <v>0</v>
      </c>
      <c r="AS497" s="48">
        <f t="shared" ca="1" si="1007"/>
        <v>0</v>
      </c>
      <c r="AT497" s="48">
        <f t="shared" ca="1" si="1007"/>
        <v>0</v>
      </c>
      <c r="AU497" s="48">
        <f t="shared" ca="1" si="1007"/>
        <v>0</v>
      </c>
      <c r="AV497" s="48">
        <f t="shared" ca="1" si="1007"/>
        <v>0</v>
      </c>
      <c r="AW497" s="48">
        <f t="shared" ca="1" si="1007"/>
        <v>0</v>
      </c>
      <c r="AX497" s="48">
        <f t="shared" ca="1" si="1007"/>
        <v>0</v>
      </c>
      <c r="AY497" s="48">
        <f t="shared" ca="1" si="1007"/>
        <v>0</v>
      </c>
      <c r="AZ497" s="48">
        <f t="shared" ca="1" si="1007"/>
        <v>0</v>
      </c>
      <c r="BA497" s="48">
        <f t="shared" ca="1" si="1007"/>
        <v>0</v>
      </c>
      <c r="BB497" s="48">
        <f t="shared" ca="1" si="1007"/>
        <v>0</v>
      </c>
      <c r="BC497" s="48">
        <f t="shared" ca="1" si="1007"/>
        <v>0</v>
      </c>
      <c r="BD497" s="48">
        <f t="shared" ca="1" si="1007"/>
        <v>0</v>
      </c>
    </row>
    <row r="498" spans="1:56" x14ac:dyDescent="0.25">
      <c r="A498">
        <v>496</v>
      </c>
      <c r="B498" s="69">
        <f t="shared" ca="1" si="915"/>
        <v>6</v>
      </c>
      <c r="C498" s="70">
        <f t="shared" ca="1" si="912"/>
        <v>42847</v>
      </c>
      <c r="D4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8" s="48">
        <f t="shared" ref="E498:AJ498" ca="1" si="1008">MAX(0,D498-(IF(SamplesOrEstimateFlag = "Data", INDEX(Samples,RANDBETWEEN(1, TotalCount), 0), RANDBETWEEN(ThroughputLowEstimate,ThroughputHighEstimate))))</f>
        <v>8</v>
      </c>
      <c r="F498" s="48">
        <f t="shared" ca="1" si="1008"/>
        <v>6</v>
      </c>
      <c r="G498" s="48">
        <f t="shared" ca="1" si="1008"/>
        <v>4</v>
      </c>
      <c r="H498" s="48">
        <f t="shared" ca="1" si="1008"/>
        <v>1</v>
      </c>
      <c r="I498" s="48">
        <f t="shared" ca="1" si="1008"/>
        <v>1</v>
      </c>
      <c r="J498" s="48">
        <f t="shared" ca="1" si="1008"/>
        <v>0</v>
      </c>
      <c r="K498" s="48">
        <f t="shared" ca="1" si="1008"/>
        <v>0</v>
      </c>
      <c r="L498" s="48">
        <f t="shared" ca="1" si="1008"/>
        <v>0</v>
      </c>
      <c r="M498" s="48">
        <f t="shared" ca="1" si="1008"/>
        <v>0</v>
      </c>
      <c r="N498" s="48">
        <f t="shared" ca="1" si="1008"/>
        <v>0</v>
      </c>
      <c r="O498" s="48">
        <f t="shared" ca="1" si="1008"/>
        <v>0</v>
      </c>
      <c r="P498" s="48">
        <f t="shared" ca="1" si="1008"/>
        <v>0</v>
      </c>
      <c r="Q498" s="48">
        <f t="shared" ca="1" si="1008"/>
        <v>0</v>
      </c>
      <c r="R498" s="48">
        <f t="shared" ca="1" si="1008"/>
        <v>0</v>
      </c>
      <c r="S498" s="48">
        <f t="shared" ca="1" si="1008"/>
        <v>0</v>
      </c>
      <c r="T498" s="48">
        <f t="shared" ca="1" si="1008"/>
        <v>0</v>
      </c>
      <c r="U498" s="48">
        <f t="shared" ca="1" si="1008"/>
        <v>0</v>
      </c>
      <c r="V498" s="48">
        <f t="shared" ca="1" si="1008"/>
        <v>0</v>
      </c>
      <c r="W498" s="48">
        <f t="shared" ca="1" si="1008"/>
        <v>0</v>
      </c>
      <c r="X498" s="48">
        <f t="shared" ca="1" si="1008"/>
        <v>0</v>
      </c>
      <c r="Y498" s="48">
        <f t="shared" ca="1" si="1008"/>
        <v>0</v>
      </c>
      <c r="Z498" s="48">
        <f t="shared" ca="1" si="1008"/>
        <v>0</v>
      </c>
      <c r="AA498" s="48">
        <f t="shared" ca="1" si="1008"/>
        <v>0</v>
      </c>
      <c r="AB498" s="48">
        <f t="shared" ca="1" si="1008"/>
        <v>0</v>
      </c>
      <c r="AC498" s="48">
        <f t="shared" ca="1" si="1008"/>
        <v>0</v>
      </c>
      <c r="AD498" s="48">
        <f t="shared" ca="1" si="1008"/>
        <v>0</v>
      </c>
      <c r="AE498" s="48">
        <f t="shared" ca="1" si="1008"/>
        <v>0</v>
      </c>
      <c r="AF498" s="48">
        <f t="shared" ca="1" si="1008"/>
        <v>0</v>
      </c>
      <c r="AG498" s="48">
        <f t="shared" ca="1" si="1008"/>
        <v>0</v>
      </c>
      <c r="AH498" s="48">
        <f t="shared" ca="1" si="1008"/>
        <v>0</v>
      </c>
      <c r="AI498" s="48">
        <f t="shared" ca="1" si="1008"/>
        <v>0</v>
      </c>
      <c r="AJ498" s="48">
        <f t="shared" ca="1" si="1008"/>
        <v>0</v>
      </c>
      <c r="AK498" s="48">
        <f t="shared" ref="AK498:BD498" ca="1" si="1009">MAX(0,AJ498-(IF(SamplesOrEstimateFlag = "Data", INDEX(Samples,RANDBETWEEN(1, TotalCount), 0), RANDBETWEEN(ThroughputLowEstimate,ThroughputHighEstimate))))</f>
        <v>0</v>
      </c>
      <c r="AL498" s="48">
        <f t="shared" ca="1" si="1009"/>
        <v>0</v>
      </c>
      <c r="AM498" s="48">
        <f t="shared" ca="1" si="1009"/>
        <v>0</v>
      </c>
      <c r="AN498" s="48">
        <f t="shared" ca="1" si="1009"/>
        <v>0</v>
      </c>
      <c r="AO498" s="48">
        <f t="shared" ca="1" si="1009"/>
        <v>0</v>
      </c>
      <c r="AP498" s="48">
        <f t="shared" ca="1" si="1009"/>
        <v>0</v>
      </c>
      <c r="AQ498" s="48">
        <f t="shared" ca="1" si="1009"/>
        <v>0</v>
      </c>
      <c r="AR498" s="48">
        <f t="shared" ca="1" si="1009"/>
        <v>0</v>
      </c>
      <c r="AS498" s="48">
        <f t="shared" ca="1" si="1009"/>
        <v>0</v>
      </c>
      <c r="AT498" s="48">
        <f t="shared" ca="1" si="1009"/>
        <v>0</v>
      </c>
      <c r="AU498" s="48">
        <f t="shared" ca="1" si="1009"/>
        <v>0</v>
      </c>
      <c r="AV498" s="48">
        <f t="shared" ca="1" si="1009"/>
        <v>0</v>
      </c>
      <c r="AW498" s="48">
        <f t="shared" ca="1" si="1009"/>
        <v>0</v>
      </c>
      <c r="AX498" s="48">
        <f t="shared" ca="1" si="1009"/>
        <v>0</v>
      </c>
      <c r="AY498" s="48">
        <f t="shared" ca="1" si="1009"/>
        <v>0</v>
      </c>
      <c r="AZ498" s="48">
        <f t="shared" ca="1" si="1009"/>
        <v>0</v>
      </c>
      <c r="BA498" s="48">
        <f t="shared" ca="1" si="1009"/>
        <v>0</v>
      </c>
      <c r="BB498" s="48">
        <f t="shared" ca="1" si="1009"/>
        <v>0</v>
      </c>
      <c r="BC498" s="48">
        <f t="shared" ca="1" si="1009"/>
        <v>0</v>
      </c>
      <c r="BD498" s="48">
        <f t="shared" ca="1" si="1009"/>
        <v>0</v>
      </c>
    </row>
    <row r="499" spans="1:56" x14ac:dyDescent="0.25">
      <c r="A499">
        <v>497</v>
      </c>
      <c r="B499" s="69">
        <f t="shared" ca="1" si="915"/>
        <v>9</v>
      </c>
      <c r="C499" s="70">
        <f t="shared" ca="1" si="912"/>
        <v>42868</v>
      </c>
      <c r="D4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9" s="48">
        <f t="shared" ref="E499:AJ499" ca="1" si="1010">MAX(0,D499-(IF(SamplesOrEstimateFlag = "Data", INDEX(Samples,RANDBETWEEN(1, TotalCount), 0), RANDBETWEEN(ThroughputLowEstimate,ThroughputHighEstimate))))</f>
        <v>10</v>
      </c>
      <c r="F499" s="48">
        <f t="shared" ca="1" si="1010"/>
        <v>10</v>
      </c>
      <c r="G499" s="48">
        <f t="shared" ca="1" si="1010"/>
        <v>10</v>
      </c>
      <c r="H499" s="48">
        <f t="shared" ca="1" si="1010"/>
        <v>10</v>
      </c>
      <c r="I499" s="48">
        <f t="shared" ca="1" si="1010"/>
        <v>8</v>
      </c>
      <c r="J499" s="48">
        <f t="shared" ca="1" si="1010"/>
        <v>6</v>
      </c>
      <c r="K499" s="48">
        <f t="shared" ca="1" si="1010"/>
        <v>3</v>
      </c>
      <c r="L499" s="48">
        <f t="shared" ca="1" si="1010"/>
        <v>1</v>
      </c>
      <c r="M499" s="48">
        <f t="shared" ca="1" si="1010"/>
        <v>0</v>
      </c>
      <c r="N499" s="48">
        <f t="shared" ca="1" si="1010"/>
        <v>0</v>
      </c>
      <c r="O499" s="48">
        <f t="shared" ca="1" si="1010"/>
        <v>0</v>
      </c>
      <c r="P499" s="48">
        <f t="shared" ca="1" si="1010"/>
        <v>0</v>
      </c>
      <c r="Q499" s="48">
        <f t="shared" ca="1" si="1010"/>
        <v>0</v>
      </c>
      <c r="R499" s="48">
        <f t="shared" ca="1" si="1010"/>
        <v>0</v>
      </c>
      <c r="S499" s="48">
        <f t="shared" ca="1" si="1010"/>
        <v>0</v>
      </c>
      <c r="T499" s="48">
        <f t="shared" ca="1" si="1010"/>
        <v>0</v>
      </c>
      <c r="U499" s="48">
        <f t="shared" ca="1" si="1010"/>
        <v>0</v>
      </c>
      <c r="V499" s="48">
        <f t="shared" ca="1" si="1010"/>
        <v>0</v>
      </c>
      <c r="W499" s="48">
        <f t="shared" ca="1" si="1010"/>
        <v>0</v>
      </c>
      <c r="X499" s="48">
        <f t="shared" ca="1" si="1010"/>
        <v>0</v>
      </c>
      <c r="Y499" s="48">
        <f t="shared" ca="1" si="1010"/>
        <v>0</v>
      </c>
      <c r="Z499" s="48">
        <f t="shared" ca="1" si="1010"/>
        <v>0</v>
      </c>
      <c r="AA499" s="48">
        <f t="shared" ca="1" si="1010"/>
        <v>0</v>
      </c>
      <c r="AB499" s="48">
        <f t="shared" ca="1" si="1010"/>
        <v>0</v>
      </c>
      <c r="AC499" s="48">
        <f t="shared" ca="1" si="1010"/>
        <v>0</v>
      </c>
      <c r="AD499" s="48">
        <f t="shared" ca="1" si="1010"/>
        <v>0</v>
      </c>
      <c r="AE499" s="48">
        <f t="shared" ca="1" si="1010"/>
        <v>0</v>
      </c>
      <c r="AF499" s="48">
        <f t="shared" ca="1" si="1010"/>
        <v>0</v>
      </c>
      <c r="AG499" s="48">
        <f t="shared" ca="1" si="1010"/>
        <v>0</v>
      </c>
      <c r="AH499" s="48">
        <f t="shared" ca="1" si="1010"/>
        <v>0</v>
      </c>
      <c r="AI499" s="48">
        <f t="shared" ca="1" si="1010"/>
        <v>0</v>
      </c>
      <c r="AJ499" s="48">
        <f t="shared" ca="1" si="1010"/>
        <v>0</v>
      </c>
      <c r="AK499" s="48">
        <f t="shared" ref="AK499:BD499" ca="1" si="1011">MAX(0,AJ499-(IF(SamplesOrEstimateFlag = "Data", INDEX(Samples,RANDBETWEEN(1, TotalCount), 0), RANDBETWEEN(ThroughputLowEstimate,ThroughputHighEstimate))))</f>
        <v>0</v>
      </c>
      <c r="AL499" s="48">
        <f t="shared" ca="1" si="1011"/>
        <v>0</v>
      </c>
      <c r="AM499" s="48">
        <f t="shared" ca="1" si="1011"/>
        <v>0</v>
      </c>
      <c r="AN499" s="48">
        <f t="shared" ca="1" si="1011"/>
        <v>0</v>
      </c>
      <c r="AO499" s="48">
        <f t="shared" ca="1" si="1011"/>
        <v>0</v>
      </c>
      <c r="AP499" s="48">
        <f t="shared" ca="1" si="1011"/>
        <v>0</v>
      </c>
      <c r="AQ499" s="48">
        <f t="shared" ca="1" si="1011"/>
        <v>0</v>
      </c>
      <c r="AR499" s="48">
        <f t="shared" ca="1" si="1011"/>
        <v>0</v>
      </c>
      <c r="AS499" s="48">
        <f t="shared" ca="1" si="1011"/>
        <v>0</v>
      </c>
      <c r="AT499" s="48">
        <f t="shared" ca="1" si="1011"/>
        <v>0</v>
      </c>
      <c r="AU499" s="48">
        <f t="shared" ca="1" si="1011"/>
        <v>0</v>
      </c>
      <c r="AV499" s="48">
        <f t="shared" ca="1" si="1011"/>
        <v>0</v>
      </c>
      <c r="AW499" s="48">
        <f t="shared" ca="1" si="1011"/>
        <v>0</v>
      </c>
      <c r="AX499" s="48">
        <f t="shared" ca="1" si="1011"/>
        <v>0</v>
      </c>
      <c r="AY499" s="48">
        <f t="shared" ca="1" si="1011"/>
        <v>0</v>
      </c>
      <c r="AZ499" s="48">
        <f t="shared" ca="1" si="1011"/>
        <v>0</v>
      </c>
      <c r="BA499" s="48">
        <f t="shared" ca="1" si="1011"/>
        <v>0</v>
      </c>
      <c r="BB499" s="48">
        <f t="shared" ca="1" si="1011"/>
        <v>0</v>
      </c>
      <c r="BC499" s="48">
        <f t="shared" ca="1" si="1011"/>
        <v>0</v>
      </c>
      <c r="BD499" s="48">
        <f t="shared" ca="1" si="1011"/>
        <v>0</v>
      </c>
    </row>
    <row r="500" spans="1:56" x14ac:dyDescent="0.25">
      <c r="A500">
        <v>498</v>
      </c>
      <c r="B500" s="69">
        <f t="shared" ca="1" si="915"/>
        <v>5</v>
      </c>
      <c r="C500" s="70">
        <f t="shared" ca="1" si="912"/>
        <v>42840</v>
      </c>
      <c r="D5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00" s="48">
        <f t="shared" ref="E500:AJ500" ca="1" si="1012">MAX(0,D500-(IF(SamplesOrEstimateFlag = "Data", INDEX(Samples,RANDBETWEEN(1, TotalCount), 0), RANDBETWEEN(ThroughputLowEstimate,ThroughputHighEstimate))))</f>
        <v>11</v>
      </c>
      <c r="F500" s="48">
        <f t="shared" ca="1" si="1012"/>
        <v>8</v>
      </c>
      <c r="G500" s="48">
        <f t="shared" ca="1" si="1012"/>
        <v>5</v>
      </c>
      <c r="H500" s="48">
        <f t="shared" ca="1" si="1012"/>
        <v>2</v>
      </c>
      <c r="I500" s="48">
        <f t="shared" ca="1" si="1012"/>
        <v>0</v>
      </c>
      <c r="J500" s="48">
        <f t="shared" ca="1" si="1012"/>
        <v>0</v>
      </c>
      <c r="K500" s="48">
        <f t="shared" ca="1" si="1012"/>
        <v>0</v>
      </c>
      <c r="L500" s="48">
        <f t="shared" ca="1" si="1012"/>
        <v>0</v>
      </c>
      <c r="M500" s="48">
        <f t="shared" ca="1" si="1012"/>
        <v>0</v>
      </c>
      <c r="N500" s="48">
        <f t="shared" ca="1" si="1012"/>
        <v>0</v>
      </c>
      <c r="O500" s="48">
        <f t="shared" ca="1" si="1012"/>
        <v>0</v>
      </c>
      <c r="P500" s="48">
        <f t="shared" ca="1" si="1012"/>
        <v>0</v>
      </c>
      <c r="Q500" s="48">
        <f t="shared" ca="1" si="1012"/>
        <v>0</v>
      </c>
      <c r="R500" s="48">
        <f t="shared" ca="1" si="1012"/>
        <v>0</v>
      </c>
      <c r="S500" s="48">
        <f t="shared" ca="1" si="1012"/>
        <v>0</v>
      </c>
      <c r="T500" s="48">
        <f t="shared" ca="1" si="1012"/>
        <v>0</v>
      </c>
      <c r="U500" s="48">
        <f t="shared" ca="1" si="1012"/>
        <v>0</v>
      </c>
      <c r="V500" s="48">
        <f t="shared" ca="1" si="1012"/>
        <v>0</v>
      </c>
      <c r="W500" s="48">
        <f t="shared" ca="1" si="1012"/>
        <v>0</v>
      </c>
      <c r="X500" s="48">
        <f t="shared" ca="1" si="1012"/>
        <v>0</v>
      </c>
      <c r="Y500" s="48">
        <f t="shared" ca="1" si="1012"/>
        <v>0</v>
      </c>
      <c r="Z500" s="48">
        <f t="shared" ca="1" si="1012"/>
        <v>0</v>
      </c>
      <c r="AA500" s="48">
        <f t="shared" ca="1" si="1012"/>
        <v>0</v>
      </c>
      <c r="AB500" s="48">
        <f t="shared" ca="1" si="1012"/>
        <v>0</v>
      </c>
      <c r="AC500" s="48">
        <f t="shared" ca="1" si="1012"/>
        <v>0</v>
      </c>
      <c r="AD500" s="48">
        <f t="shared" ca="1" si="1012"/>
        <v>0</v>
      </c>
      <c r="AE500" s="48">
        <f t="shared" ca="1" si="1012"/>
        <v>0</v>
      </c>
      <c r="AF500" s="48">
        <f t="shared" ca="1" si="1012"/>
        <v>0</v>
      </c>
      <c r="AG500" s="48">
        <f t="shared" ca="1" si="1012"/>
        <v>0</v>
      </c>
      <c r="AH500" s="48">
        <f t="shared" ca="1" si="1012"/>
        <v>0</v>
      </c>
      <c r="AI500" s="48">
        <f t="shared" ca="1" si="1012"/>
        <v>0</v>
      </c>
      <c r="AJ500" s="48">
        <f t="shared" ca="1" si="1012"/>
        <v>0</v>
      </c>
      <c r="AK500" s="48">
        <f t="shared" ref="AK500:BD500" ca="1" si="1013">MAX(0,AJ500-(IF(SamplesOrEstimateFlag = "Data", INDEX(Samples,RANDBETWEEN(1, TotalCount), 0), RANDBETWEEN(ThroughputLowEstimate,ThroughputHighEstimate))))</f>
        <v>0</v>
      </c>
      <c r="AL500" s="48">
        <f t="shared" ca="1" si="1013"/>
        <v>0</v>
      </c>
      <c r="AM500" s="48">
        <f t="shared" ca="1" si="1013"/>
        <v>0</v>
      </c>
      <c r="AN500" s="48">
        <f t="shared" ca="1" si="1013"/>
        <v>0</v>
      </c>
      <c r="AO500" s="48">
        <f t="shared" ca="1" si="1013"/>
        <v>0</v>
      </c>
      <c r="AP500" s="48">
        <f t="shared" ca="1" si="1013"/>
        <v>0</v>
      </c>
      <c r="AQ500" s="48">
        <f t="shared" ca="1" si="1013"/>
        <v>0</v>
      </c>
      <c r="AR500" s="48">
        <f t="shared" ca="1" si="1013"/>
        <v>0</v>
      </c>
      <c r="AS500" s="48">
        <f t="shared" ca="1" si="1013"/>
        <v>0</v>
      </c>
      <c r="AT500" s="48">
        <f t="shared" ca="1" si="1013"/>
        <v>0</v>
      </c>
      <c r="AU500" s="48">
        <f t="shared" ca="1" si="1013"/>
        <v>0</v>
      </c>
      <c r="AV500" s="48">
        <f t="shared" ca="1" si="1013"/>
        <v>0</v>
      </c>
      <c r="AW500" s="48">
        <f t="shared" ca="1" si="1013"/>
        <v>0</v>
      </c>
      <c r="AX500" s="48">
        <f t="shared" ca="1" si="1013"/>
        <v>0</v>
      </c>
      <c r="AY500" s="48">
        <f t="shared" ca="1" si="1013"/>
        <v>0</v>
      </c>
      <c r="AZ500" s="48">
        <f t="shared" ca="1" si="1013"/>
        <v>0</v>
      </c>
      <c r="BA500" s="48">
        <f t="shared" ca="1" si="1013"/>
        <v>0</v>
      </c>
      <c r="BB500" s="48">
        <f t="shared" ca="1" si="1013"/>
        <v>0</v>
      </c>
      <c r="BC500" s="48">
        <f t="shared" ca="1" si="1013"/>
        <v>0</v>
      </c>
      <c r="BD500" s="48">
        <f t="shared" ca="1" si="1013"/>
        <v>0</v>
      </c>
    </row>
    <row r="501" spans="1:56" x14ac:dyDescent="0.25">
      <c r="A501">
        <v>499</v>
      </c>
      <c r="B501" s="69">
        <f t="shared" ca="1" si="915"/>
        <v>15</v>
      </c>
      <c r="C501" s="70">
        <f t="shared" ca="1" si="912"/>
        <v>42910</v>
      </c>
      <c r="D5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01" s="48">
        <f t="shared" ref="E501:AJ501" ca="1" si="1014">MAX(0,D501-(IF(SamplesOrEstimateFlag = "Data", INDEX(Samples,RANDBETWEEN(1, TotalCount), 0), RANDBETWEEN(ThroughputLowEstimate,ThroughputHighEstimate))))</f>
        <v>13</v>
      </c>
      <c r="F501" s="48">
        <f t="shared" ca="1" si="1014"/>
        <v>13</v>
      </c>
      <c r="G501" s="48">
        <f t="shared" ca="1" si="1014"/>
        <v>11</v>
      </c>
      <c r="H501" s="48">
        <f t="shared" ca="1" si="1014"/>
        <v>9</v>
      </c>
      <c r="I501" s="48">
        <f t="shared" ca="1" si="1014"/>
        <v>9</v>
      </c>
      <c r="J501" s="48">
        <f t="shared" ca="1" si="1014"/>
        <v>9</v>
      </c>
      <c r="K501" s="48">
        <f t="shared" ca="1" si="1014"/>
        <v>9</v>
      </c>
      <c r="L501" s="48">
        <f t="shared" ca="1" si="1014"/>
        <v>9</v>
      </c>
      <c r="M501" s="48">
        <f t="shared" ca="1" si="1014"/>
        <v>7</v>
      </c>
      <c r="N501" s="48">
        <f t="shared" ca="1" si="1014"/>
        <v>7</v>
      </c>
      <c r="O501" s="48">
        <f t="shared" ca="1" si="1014"/>
        <v>7</v>
      </c>
      <c r="P501" s="48">
        <f t="shared" ca="1" si="1014"/>
        <v>7</v>
      </c>
      <c r="Q501" s="48">
        <f t="shared" ca="1" si="1014"/>
        <v>4</v>
      </c>
      <c r="R501" s="48">
        <f t="shared" ca="1" si="1014"/>
        <v>1</v>
      </c>
      <c r="S501" s="48">
        <f t="shared" ca="1" si="1014"/>
        <v>0</v>
      </c>
      <c r="T501" s="48">
        <f t="shared" ca="1" si="1014"/>
        <v>0</v>
      </c>
      <c r="U501" s="48">
        <f t="shared" ca="1" si="1014"/>
        <v>0</v>
      </c>
      <c r="V501" s="48">
        <f t="shared" ca="1" si="1014"/>
        <v>0</v>
      </c>
      <c r="W501" s="48">
        <f t="shared" ca="1" si="1014"/>
        <v>0</v>
      </c>
      <c r="X501" s="48">
        <f t="shared" ca="1" si="1014"/>
        <v>0</v>
      </c>
      <c r="Y501" s="48">
        <f t="shared" ca="1" si="1014"/>
        <v>0</v>
      </c>
      <c r="Z501" s="48">
        <f t="shared" ca="1" si="1014"/>
        <v>0</v>
      </c>
      <c r="AA501" s="48">
        <f t="shared" ca="1" si="1014"/>
        <v>0</v>
      </c>
      <c r="AB501" s="48">
        <f t="shared" ca="1" si="1014"/>
        <v>0</v>
      </c>
      <c r="AC501" s="48">
        <f t="shared" ca="1" si="1014"/>
        <v>0</v>
      </c>
      <c r="AD501" s="48">
        <f t="shared" ca="1" si="1014"/>
        <v>0</v>
      </c>
      <c r="AE501" s="48">
        <f t="shared" ca="1" si="1014"/>
        <v>0</v>
      </c>
      <c r="AF501" s="48">
        <f t="shared" ca="1" si="1014"/>
        <v>0</v>
      </c>
      <c r="AG501" s="48">
        <f t="shared" ca="1" si="1014"/>
        <v>0</v>
      </c>
      <c r="AH501" s="48">
        <f t="shared" ca="1" si="1014"/>
        <v>0</v>
      </c>
      <c r="AI501" s="48">
        <f t="shared" ca="1" si="1014"/>
        <v>0</v>
      </c>
      <c r="AJ501" s="48">
        <f t="shared" ca="1" si="1014"/>
        <v>0</v>
      </c>
      <c r="AK501" s="48">
        <f t="shared" ref="AK501:BD501" ca="1" si="1015">MAX(0,AJ501-(IF(SamplesOrEstimateFlag = "Data", INDEX(Samples,RANDBETWEEN(1, TotalCount), 0), RANDBETWEEN(ThroughputLowEstimate,ThroughputHighEstimate))))</f>
        <v>0</v>
      </c>
      <c r="AL501" s="48">
        <f t="shared" ca="1" si="1015"/>
        <v>0</v>
      </c>
      <c r="AM501" s="48">
        <f t="shared" ca="1" si="1015"/>
        <v>0</v>
      </c>
      <c r="AN501" s="48">
        <f t="shared" ca="1" si="1015"/>
        <v>0</v>
      </c>
      <c r="AO501" s="48">
        <f t="shared" ca="1" si="1015"/>
        <v>0</v>
      </c>
      <c r="AP501" s="48">
        <f t="shared" ca="1" si="1015"/>
        <v>0</v>
      </c>
      <c r="AQ501" s="48">
        <f t="shared" ca="1" si="1015"/>
        <v>0</v>
      </c>
      <c r="AR501" s="48">
        <f t="shared" ca="1" si="1015"/>
        <v>0</v>
      </c>
      <c r="AS501" s="48">
        <f t="shared" ca="1" si="1015"/>
        <v>0</v>
      </c>
      <c r="AT501" s="48">
        <f t="shared" ca="1" si="1015"/>
        <v>0</v>
      </c>
      <c r="AU501" s="48">
        <f t="shared" ca="1" si="1015"/>
        <v>0</v>
      </c>
      <c r="AV501" s="48">
        <f t="shared" ca="1" si="1015"/>
        <v>0</v>
      </c>
      <c r="AW501" s="48">
        <f t="shared" ca="1" si="1015"/>
        <v>0</v>
      </c>
      <c r="AX501" s="48">
        <f t="shared" ca="1" si="1015"/>
        <v>0</v>
      </c>
      <c r="AY501" s="48">
        <f t="shared" ca="1" si="1015"/>
        <v>0</v>
      </c>
      <c r="AZ501" s="48">
        <f t="shared" ca="1" si="1015"/>
        <v>0</v>
      </c>
      <c r="BA501" s="48">
        <f t="shared" ca="1" si="1015"/>
        <v>0</v>
      </c>
      <c r="BB501" s="48">
        <f t="shared" ca="1" si="1015"/>
        <v>0</v>
      </c>
      <c r="BC501" s="48">
        <f t="shared" ca="1" si="1015"/>
        <v>0</v>
      </c>
      <c r="BD501" s="48">
        <f t="shared" ca="1" si="1015"/>
        <v>0</v>
      </c>
    </row>
    <row r="502" spans="1:56" x14ac:dyDescent="0.25">
      <c r="A502">
        <v>500</v>
      </c>
      <c r="B502" s="69">
        <f t="shared" ca="1" si="915"/>
        <v>10</v>
      </c>
      <c r="C502" s="70">
        <f t="shared" ca="1" si="912"/>
        <v>42875</v>
      </c>
      <c r="D5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502" s="48">
        <f t="shared" ref="E502:AJ502" ca="1" si="1016">MAX(0,D502-(IF(SamplesOrEstimateFlag = "Data", INDEX(Samples,RANDBETWEEN(1, TotalCount), 0), RANDBETWEEN(ThroughputLowEstimate,ThroughputHighEstimate))))</f>
        <v>12</v>
      </c>
      <c r="F502" s="48">
        <f t="shared" ca="1" si="1016"/>
        <v>9</v>
      </c>
      <c r="G502" s="48">
        <f t="shared" ca="1" si="1016"/>
        <v>9</v>
      </c>
      <c r="H502" s="48">
        <f t="shared" ca="1" si="1016"/>
        <v>6</v>
      </c>
      <c r="I502" s="48">
        <f t="shared" ca="1" si="1016"/>
        <v>6</v>
      </c>
      <c r="J502" s="48">
        <f t="shared" ca="1" si="1016"/>
        <v>6</v>
      </c>
      <c r="K502" s="48">
        <f t="shared" ca="1" si="1016"/>
        <v>6</v>
      </c>
      <c r="L502" s="48">
        <f t="shared" ca="1" si="1016"/>
        <v>6</v>
      </c>
      <c r="M502" s="48">
        <f t="shared" ca="1" si="1016"/>
        <v>3</v>
      </c>
      <c r="N502" s="48">
        <f t="shared" ca="1" si="1016"/>
        <v>0</v>
      </c>
      <c r="O502" s="48">
        <f t="shared" ca="1" si="1016"/>
        <v>0</v>
      </c>
      <c r="P502" s="48">
        <f t="shared" ca="1" si="1016"/>
        <v>0</v>
      </c>
      <c r="Q502" s="48">
        <f t="shared" ca="1" si="1016"/>
        <v>0</v>
      </c>
      <c r="R502" s="48">
        <f t="shared" ca="1" si="1016"/>
        <v>0</v>
      </c>
      <c r="S502" s="48">
        <f t="shared" ca="1" si="1016"/>
        <v>0</v>
      </c>
      <c r="T502" s="48">
        <f t="shared" ca="1" si="1016"/>
        <v>0</v>
      </c>
      <c r="U502" s="48">
        <f t="shared" ca="1" si="1016"/>
        <v>0</v>
      </c>
      <c r="V502" s="48">
        <f t="shared" ca="1" si="1016"/>
        <v>0</v>
      </c>
      <c r="W502" s="48">
        <f t="shared" ca="1" si="1016"/>
        <v>0</v>
      </c>
      <c r="X502" s="48">
        <f t="shared" ca="1" si="1016"/>
        <v>0</v>
      </c>
      <c r="Y502" s="48">
        <f t="shared" ca="1" si="1016"/>
        <v>0</v>
      </c>
      <c r="Z502" s="48">
        <f t="shared" ca="1" si="1016"/>
        <v>0</v>
      </c>
      <c r="AA502" s="48">
        <f t="shared" ca="1" si="1016"/>
        <v>0</v>
      </c>
      <c r="AB502" s="48">
        <f t="shared" ca="1" si="1016"/>
        <v>0</v>
      </c>
      <c r="AC502" s="48">
        <f t="shared" ca="1" si="1016"/>
        <v>0</v>
      </c>
      <c r="AD502" s="48">
        <f t="shared" ca="1" si="1016"/>
        <v>0</v>
      </c>
      <c r="AE502" s="48">
        <f t="shared" ca="1" si="1016"/>
        <v>0</v>
      </c>
      <c r="AF502" s="48">
        <f t="shared" ca="1" si="1016"/>
        <v>0</v>
      </c>
      <c r="AG502" s="48">
        <f t="shared" ca="1" si="1016"/>
        <v>0</v>
      </c>
      <c r="AH502" s="48">
        <f t="shared" ca="1" si="1016"/>
        <v>0</v>
      </c>
      <c r="AI502" s="48">
        <f t="shared" ca="1" si="1016"/>
        <v>0</v>
      </c>
      <c r="AJ502" s="48">
        <f t="shared" ca="1" si="1016"/>
        <v>0</v>
      </c>
      <c r="AK502" s="48">
        <f t="shared" ref="AK502:BD502" ca="1" si="1017">MAX(0,AJ502-(IF(SamplesOrEstimateFlag = "Data", INDEX(Samples,RANDBETWEEN(1, TotalCount), 0), RANDBETWEEN(ThroughputLowEstimate,ThroughputHighEstimate))))</f>
        <v>0</v>
      </c>
      <c r="AL502" s="48">
        <f t="shared" ca="1" si="1017"/>
        <v>0</v>
      </c>
      <c r="AM502" s="48">
        <f t="shared" ca="1" si="1017"/>
        <v>0</v>
      </c>
      <c r="AN502" s="48">
        <f t="shared" ca="1" si="1017"/>
        <v>0</v>
      </c>
      <c r="AO502" s="48">
        <f t="shared" ca="1" si="1017"/>
        <v>0</v>
      </c>
      <c r="AP502" s="48">
        <f t="shared" ca="1" si="1017"/>
        <v>0</v>
      </c>
      <c r="AQ502" s="48">
        <f t="shared" ca="1" si="1017"/>
        <v>0</v>
      </c>
      <c r="AR502" s="48">
        <f t="shared" ca="1" si="1017"/>
        <v>0</v>
      </c>
      <c r="AS502" s="48">
        <f t="shared" ca="1" si="1017"/>
        <v>0</v>
      </c>
      <c r="AT502" s="48">
        <f t="shared" ca="1" si="1017"/>
        <v>0</v>
      </c>
      <c r="AU502" s="48">
        <f t="shared" ca="1" si="1017"/>
        <v>0</v>
      </c>
      <c r="AV502" s="48">
        <f t="shared" ca="1" si="1017"/>
        <v>0</v>
      </c>
      <c r="AW502" s="48">
        <f t="shared" ca="1" si="1017"/>
        <v>0</v>
      </c>
      <c r="AX502" s="48">
        <f t="shared" ca="1" si="1017"/>
        <v>0</v>
      </c>
      <c r="AY502" s="48">
        <f t="shared" ca="1" si="1017"/>
        <v>0</v>
      </c>
      <c r="AZ502" s="48">
        <f t="shared" ca="1" si="1017"/>
        <v>0</v>
      </c>
      <c r="BA502" s="48">
        <f t="shared" ca="1" si="1017"/>
        <v>0</v>
      </c>
      <c r="BB502" s="48">
        <f t="shared" ca="1" si="1017"/>
        <v>0</v>
      </c>
      <c r="BC502" s="48">
        <f t="shared" ca="1" si="1017"/>
        <v>0</v>
      </c>
      <c r="BD502" s="48">
        <f t="shared" ca="1" si="1017"/>
        <v>0</v>
      </c>
    </row>
    <row r="503" spans="1:56" x14ac:dyDescent="0.25">
      <c r="A503">
        <v>501</v>
      </c>
      <c r="B503" s="69">
        <f t="shared" ca="1" si="915"/>
        <v>6</v>
      </c>
      <c r="C503" s="70">
        <f t="shared" ca="1" si="912"/>
        <v>42847</v>
      </c>
      <c r="D5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03" s="48">
        <f t="shared" ref="E503:AJ503" ca="1" si="1018">MAX(0,D503-(IF(SamplesOrEstimateFlag = "Data", INDEX(Samples,RANDBETWEEN(1, TotalCount), 0), RANDBETWEEN(ThroughputLowEstimate,ThroughputHighEstimate))))</f>
        <v>9</v>
      </c>
      <c r="F503" s="48">
        <f t="shared" ca="1" si="1018"/>
        <v>7</v>
      </c>
      <c r="G503" s="48">
        <f t="shared" ca="1" si="1018"/>
        <v>4</v>
      </c>
      <c r="H503" s="48">
        <f t="shared" ca="1" si="1018"/>
        <v>4</v>
      </c>
      <c r="I503" s="48">
        <f t="shared" ca="1" si="1018"/>
        <v>2</v>
      </c>
      <c r="J503" s="48">
        <f t="shared" ca="1" si="1018"/>
        <v>0</v>
      </c>
      <c r="K503" s="48">
        <f t="shared" ca="1" si="1018"/>
        <v>0</v>
      </c>
      <c r="L503" s="48">
        <f t="shared" ca="1" si="1018"/>
        <v>0</v>
      </c>
      <c r="M503" s="48">
        <f t="shared" ca="1" si="1018"/>
        <v>0</v>
      </c>
      <c r="N503" s="48">
        <f t="shared" ca="1" si="1018"/>
        <v>0</v>
      </c>
      <c r="O503" s="48">
        <f t="shared" ca="1" si="1018"/>
        <v>0</v>
      </c>
      <c r="P503" s="48">
        <f t="shared" ca="1" si="1018"/>
        <v>0</v>
      </c>
      <c r="Q503" s="48">
        <f t="shared" ca="1" si="1018"/>
        <v>0</v>
      </c>
      <c r="R503" s="48">
        <f t="shared" ca="1" si="1018"/>
        <v>0</v>
      </c>
      <c r="S503" s="48">
        <f t="shared" ca="1" si="1018"/>
        <v>0</v>
      </c>
      <c r="T503" s="48">
        <f t="shared" ca="1" si="1018"/>
        <v>0</v>
      </c>
      <c r="U503" s="48">
        <f t="shared" ca="1" si="1018"/>
        <v>0</v>
      </c>
      <c r="V503" s="48">
        <f t="shared" ca="1" si="1018"/>
        <v>0</v>
      </c>
      <c r="W503" s="48">
        <f t="shared" ca="1" si="1018"/>
        <v>0</v>
      </c>
      <c r="X503" s="48">
        <f t="shared" ca="1" si="1018"/>
        <v>0</v>
      </c>
      <c r="Y503" s="48">
        <f t="shared" ca="1" si="1018"/>
        <v>0</v>
      </c>
      <c r="Z503" s="48">
        <f t="shared" ca="1" si="1018"/>
        <v>0</v>
      </c>
      <c r="AA503" s="48">
        <f t="shared" ca="1" si="1018"/>
        <v>0</v>
      </c>
      <c r="AB503" s="48">
        <f t="shared" ca="1" si="1018"/>
        <v>0</v>
      </c>
      <c r="AC503" s="48">
        <f t="shared" ca="1" si="1018"/>
        <v>0</v>
      </c>
      <c r="AD503" s="48">
        <f t="shared" ca="1" si="1018"/>
        <v>0</v>
      </c>
      <c r="AE503" s="48">
        <f t="shared" ca="1" si="1018"/>
        <v>0</v>
      </c>
      <c r="AF503" s="48">
        <f t="shared" ca="1" si="1018"/>
        <v>0</v>
      </c>
      <c r="AG503" s="48">
        <f t="shared" ca="1" si="1018"/>
        <v>0</v>
      </c>
      <c r="AH503" s="48">
        <f t="shared" ca="1" si="1018"/>
        <v>0</v>
      </c>
      <c r="AI503" s="48">
        <f t="shared" ca="1" si="1018"/>
        <v>0</v>
      </c>
      <c r="AJ503" s="48">
        <f t="shared" ca="1" si="1018"/>
        <v>0</v>
      </c>
      <c r="AK503" s="48">
        <f t="shared" ref="AK503:BD503" ca="1" si="1019">MAX(0,AJ503-(IF(SamplesOrEstimateFlag = "Data", INDEX(Samples,RANDBETWEEN(1, TotalCount), 0), RANDBETWEEN(ThroughputLowEstimate,ThroughputHighEstimate))))</f>
        <v>0</v>
      </c>
      <c r="AL503" s="48">
        <f t="shared" ca="1" si="1019"/>
        <v>0</v>
      </c>
      <c r="AM503" s="48">
        <f t="shared" ca="1" si="1019"/>
        <v>0</v>
      </c>
      <c r="AN503" s="48">
        <f t="shared" ca="1" si="1019"/>
        <v>0</v>
      </c>
      <c r="AO503" s="48">
        <f t="shared" ca="1" si="1019"/>
        <v>0</v>
      </c>
      <c r="AP503" s="48">
        <f t="shared" ca="1" si="1019"/>
        <v>0</v>
      </c>
      <c r="AQ503" s="48">
        <f t="shared" ca="1" si="1019"/>
        <v>0</v>
      </c>
      <c r="AR503" s="48">
        <f t="shared" ca="1" si="1019"/>
        <v>0</v>
      </c>
      <c r="AS503" s="48">
        <f t="shared" ca="1" si="1019"/>
        <v>0</v>
      </c>
      <c r="AT503" s="48">
        <f t="shared" ca="1" si="1019"/>
        <v>0</v>
      </c>
      <c r="AU503" s="48">
        <f t="shared" ca="1" si="1019"/>
        <v>0</v>
      </c>
      <c r="AV503" s="48">
        <f t="shared" ca="1" si="1019"/>
        <v>0</v>
      </c>
      <c r="AW503" s="48">
        <f t="shared" ca="1" si="1019"/>
        <v>0</v>
      </c>
      <c r="AX503" s="48">
        <f t="shared" ca="1" si="1019"/>
        <v>0</v>
      </c>
      <c r="AY503" s="48">
        <f t="shared" ca="1" si="1019"/>
        <v>0</v>
      </c>
      <c r="AZ503" s="48">
        <f t="shared" ca="1" si="1019"/>
        <v>0</v>
      </c>
      <c r="BA503" s="48">
        <f t="shared" ca="1" si="1019"/>
        <v>0</v>
      </c>
      <c r="BB503" s="48">
        <f t="shared" ca="1" si="1019"/>
        <v>0</v>
      </c>
      <c r="BC503" s="48">
        <f t="shared" ca="1" si="1019"/>
        <v>0</v>
      </c>
      <c r="BD503" s="48">
        <f t="shared" ca="1" si="1019"/>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03"/>
  <sheetViews>
    <sheetView workbookViewId="0"/>
  </sheetViews>
  <sheetFormatPr defaultColWidth="8.85546875" defaultRowHeight="15" x14ac:dyDescent="0.25"/>
  <cols>
    <col min="1" max="11" width="8.42578125" customWidth="1"/>
    <col min="12" max="15" width="10" customWidth="1"/>
  </cols>
  <sheetData>
    <row r="1" spans="1:67" ht="14.45" x14ac:dyDescent="0.3">
      <c r="A1" s="34" t="s">
        <v>174</v>
      </c>
      <c r="B1" s="34" t="s">
        <v>175</v>
      </c>
      <c r="C1" s="34" t="s">
        <v>176</v>
      </c>
      <c r="D1" s="34" t="s">
        <v>177</v>
      </c>
      <c r="E1" s="34" t="s">
        <v>178</v>
      </c>
      <c r="F1" s="34" t="s">
        <v>179</v>
      </c>
      <c r="G1" s="34" t="s">
        <v>180</v>
      </c>
      <c r="H1" s="34" t="s">
        <v>181</v>
      </c>
      <c r="I1" s="34" t="s">
        <v>182</v>
      </c>
      <c r="J1" s="34" t="s">
        <v>183</v>
      </c>
      <c r="K1" s="34" t="s">
        <v>184</v>
      </c>
      <c r="L1" s="34" t="s">
        <v>185</v>
      </c>
      <c r="M1" s="34" t="s">
        <v>186</v>
      </c>
      <c r="N1" s="34" t="s">
        <v>187</v>
      </c>
      <c r="O1" s="34" t="s">
        <v>188</v>
      </c>
      <c r="P1" s="34">
        <v>1</v>
      </c>
      <c r="Q1" s="34">
        <v>2</v>
      </c>
      <c r="R1" s="34">
        <v>3</v>
      </c>
      <c r="S1" s="34">
        <v>4</v>
      </c>
      <c r="T1" s="34">
        <v>5</v>
      </c>
      <c r="U1" s="34">
        <v>6</v>
      </c>
      <c r="V1" s="34">
        <v>7</v>
      </c>
      <c r="W1" s="34">
        <v>8</v>
      </c>
      <c r="X1" s="34">
        <v>9</v>
      </c>
      <c r="Y1" s="34">
        <v>10</v>
      </c>
      <c r="Z1" s="34">
        <v>11</v>
      </c>
      <c r="AA1" s="34">
        <v>12</v>
      </c>
      <c r="AB1" s="34">
        <v>13</v>
      </c>
      <c r="AC1" s="34">
        <v>14</v>
      </c>
      <c r="AD1" s="34">
        <v>15</v>
      </c>
      <c r="AE1" s="34">
        <v>16</v>
      </c>
      <c r="AF1" s="34">
        <v>17</v>
      </c>
      <c r="AG1" s="34">
        <v>18</v>
      </c>
      <c r="AH1" s="34">
        <v>19</v>
      </c>
      <c r="AI1" s="34">
        <v>20</v>
      </c>
      <c r="AJ1" s="34">
        <v>21</v>
      </c>
      <c r="AK1" s="34">
        <v>22</v>
      </c>
      <c r="AL1" s="34">
        <v>23</v>
      </c>
      <c r="AM1" s="34">
        <v>24</v>
      </c>
      <c r="AN1" s="34">
        <v>25</v>
      </c>
      <c r="AO1" s="34">
        <v>26</v>
      </c>
      <c r="AP1" s="34">
        <v>27</v>
      </c>
      <c r="AQ1" s="34">
        <v>28</v>
      </c>
      <c r="AR1" s="34">
        <v>29</v>
      </c>
      <c r="AS1" s="34">
        <v>30</v>
      </c>
      <c r="AT1" s="34">
        <v>31</v>
      </c>
      <c r="AU1" s="34">
        <v>32</v>
      </c>
      <c r="AV1" s="34">
        <v>33</v>
      </c>
      <c r="AW1" s="34">
        <v>34</v>
      </c>
      <c r="AX1" s="34">
        <v>35</v>
      </c>
      <c r="AY1" s="34">
        <v>36</v>
      </c>
      <c r="AZ1" s="34">
        <v>37</v>
      </c>
      <c r="BA1" s="34">
        <v>38</v>
      </c>
      <c r="BB1" s="34">
        <v>39</v>
      </c>
      <c r="BC1" s="34">
        <v>40</v>
      </c>
      <c r="BD1" s="34">
        <v>41</v>
      </c>
      <c r="BE1" s="34">
        <v>42</v>
      </c>
      <c r="BF1" s="34">
        <v>43</v>
      </c>
      <c r="BG1" s="34">
        <v>44</v>
      </c>
      <c r="BH1" s="34">
        <v>45</v>
      </c>
      <c r="BI1" s="34">
        <v>46</v>
      </c>
      <c r="BJ1" s="34">
        <v>47</v>
      </c>
      <c r="BK1" s="34">
        <v>48</v>
      </c>
      <c r="BL1" s="34">
        <v>49</v>
      </c>
      <c r="BM1" s="34">
        <v>50</v>
      </c>
      <c r="BN1" s="34">
        <v>51</v>
      </c>
      <c r="BO1" s="34">
        <v>52</v>
      </c>
    </row>
    <row r="2" spans="1:67" ht="14.45" x14ac:dyDescent="0.3">
      <c r="A2" s="48">
        <v>1</v>
      </c>
      <c r="B2" s="48">
        <f t="shared" ref="B2:B65" ca="1" si="0">SUMIF(P$1:BO$1,"&lt;=" &amp; WeeksToForecast,P2:BO2)</f>
        <v>10</v>
      </c>
      <c r="C2" s="48">
        <f ca="1">SUM($P2:S2)</f>
        <v>8</v>
      </c>
      <c r="D2" s="48">
        <f ca="1">SUM(P2:W2)</f>
        <v>15</v>
      </c>
      <c r="E2" s="48">
        <f ca="1">SUM(P2:AA2)</f>
        <v>23</v>
      </c>
      <c r="F2" s="48">
        <f ca="1">SUM(P2:AE2)</f>
        <v>31</v>
      </c>
      <c r="G2" s="48">
        <f ca="1">SUM(P2:AI2)</f>
        <v>41</v>
      </c>
      <c r="H2" s="48">
        <f ca="1">SUM(P2:AM2)</f>
        <v>50</v>
      </c>
      <c r="I2" s="48">
        <f ca="1">SUM(P2:AQ2)</f>
        <v>57</v>
      </c>
      <c r="J2" s="48">
        <f ca="1">SUM(P2:AU2)</f>
        <v>67</v>
      </c>
      <c r="K2" s="48">
        <f ca="1">SUM(P2:AY2)</f>
        <v>75</v>
      </c>
      <c r="L2" s="48">
        <f ca="1">SUM(P2:BC2)</f>
        <v>85</v>
      </c>
      <c r="M2" s="48">
        <f ca="1">SUM(P2:BG2)</f>
        <v>92</v>
      </c>
      <c r="N2" s="48">
        <f ca="1">SUM(P2:BK2)</f>
        <v>99</v>
      </c>
      <c r="O2" s="48">
        <f ca="1">SUM(P2:BO2)</f>
        <v>107</v>
      </c>
      <c r="P2" s="48">
        <f t="shared" ref="P2:Y11" ca="1" si="1">MAX(1,IF(SamplesOrEstimateFlag = "Data", INDEX(Samples,RANDBETWEEN(1, TotalCount), 0), RANDBETWEEN(ThroughputLowEstimate,ThroughputHighEstimate)) / RANDBETWEEN(StorySplitRateLowEstimate,StorySplitRateHighEstimate))</f>
        <v>1</v>
      </c>
      <c r="Q2" s="48">
        <f t="shared" ca="1" si="1"/>
        <v>3</v>
      </c>
      <c r="R2" s="48">
        <f t="shared" ca="1" si="1"/>
        <v>3</v>
      </c>
      <c r="S2" s="48">
        <f t="shared" ca="1" si="1"/>
        <v>1</v>
      </c>
      <c r="T2" s="48">
        <f t="shared" ca="1" si="1"/>
        <v>1</v>
      </c>
      <c r="U2" s="48">
        <f t="shared" ca="1" si="1"/>
        <v>1</v>
      </c>
      <c r="V2" s="48">
        <f t="shared" ca="1" si="1"/>
        <v>2</v>
      </c>
      <c r="W2" s="48">
        <f t="shared" ca="1" si="1"/>
        <v>3</v>
      </c>
      <c r="X2" s="48">
        <f t="shared" ca="1" si="1"/>
        <v>1</v>
      </c>
      <c r="Y2" s="48">
        <f t="shared" ca="1" si="1"/>
        <v>3</v>
      </c>
      <c r="Z2" s="48">
        <f t="shared" ref="Z2:AI11" ca="1" si="2">MAX(1,IF(SamplesOrEstimateFlag = "Data", INDEX(Samples,RANDBETWEEN(1, TotalCount), 0), RANDBETWEEN(ThroughputLowEstimate,ThroughputHighEstimate)) / RANDBETWEEN(StorySplitRateLowEstimate,StorySplitRateHighEstimate))</f>
        <v>3</v>
      </c>
      <c r="AA2" s="48">
        <f t="shared" ca="1" si="2"/>
        <v>1</v>
      </c>
      <c r="AB2" s="48">
        <f t="shared" ca="1" si="2"/>
        <v>1</v>
      </c>
      <c r="AC2" s="48">
        <f t="shared" ca="1" si="2"/>
        <v>3</v>
      </c>
      <c r="AD2" s="48">
        <f t="shared" ca="1" si="2"/>
        <v>3</v>
      </c>
      <c r="AE2" s="48">
        <f t="shared" ca="1" si="2"/>
        <v>1</v>
      </c>
      <c r="AF2" s="48">
        <f t="shared" ca="1" si="2"/>
        <v>3</v>
      </c>
      <c r="AG2" s="48">
        <f t="shared" ca="1" si="2"/>
        <v>2</v>
      </c>
      <c r="AH2" s="48">
        <f t="shared" ca="1" si="2"/>
        <v>2</v>
      </c>
      <c r="AI2" s="48">
        <f t="shared" ca="1" si="2"/>
        <v>3</v>
      </c>
      <c r="AJ2" s="48">
        <f t="shared" ref="AJ2:AS11" ca="1" si="3">MAX(1,IF(SamplesOrEstimateFlag = "Data", INDEX(Samples,RANDBETWEEN(1, TotalCount), 0), RANDBETWEEN(ThroughputLowEstimate,ThroughputHighEstimate)) / RANDBETWEEN(StorySplitRateLowEstimate,StorySplitRateHighEstimate))</f>
        <v>3</v>
      </c>
      <c r="AK2" s="48">
        <f t="shared" ca="1" si="3"/>
        <v>3</v>
      </c>
      <c r="AL2" s="48">
        <f t="shared" ca="1" si="3"/>
        <v>2</v>
      </c>
      <c r="AM2" s="48">
        <f t="shared" ca="1" si="3"/>
        <v>1</v>
      </c>
      <c r="AN2" s="48">
        <f t="shared" ca="1" si="3"/>
        <v>1</v>
      </c>
      <c r="AO2" s="48">
        <f t="shared" ca="1" si="3"/>
        <v>3</v>
      </c>
      <c r="AP2" s="48">
        <f t="shared" ca="1" si="3"/>
        <v>1</v>
      </c>
      <c r="AQ2" s="48">
        <f t="shared" ca="1" si="3"/>
        <v>2</v>
      </c>
      <c r="AR2" s="48">
        <f t="shared" ca="1" si="3"/>
        <v>3</v>
      </c>
      <c r="AS2" s="48">
        <f t="shared" ca="1" si="3"/>
        <v>2</v>
      </c>
      <c r="AT2" s="48">
        <f t="shared" ref="AT2:BC11" ca="1" si="4">MAX(1,IF(SamplesOrEstimateFlag = "Data", INDEX(Samples,RANDBETWEEN(1, TotalCount), 0), RANDBETWEEN(ThroughputLowEstimate,ThroughputHighEstimate)) / RANDBETWEEN(StorySplitRateLowEstimate,StorySplitRateHighEstimate))</f>
        <v>2</v>
      </c>
      <c r="AU2" s="48">
        <f t="shared" ca="1" si="4"/>
        <v>3</v>
      </c>
      <c r="AV2" s="48">
        <f t="shared" ca="1" si="4"/>
        <v>1</v>
      </c>
      <c r="AW2" s="48">
        <f t="shared" ca="1" si="4"/>
        <v>2</v>
      </c>
      <c r="AX2" s="48">
        <f t="shared" ca="1" si="4"/>
        <v>2</v>
      </c>
      <c r="AY2" s="48">
        <f t="shared" ca="1" si="4"/>
        <v>3</v>
      </c>
      <c r="AZ2" s="48">
        <f t="shared" ca="1" si="4"/>
        <v>2</v>
      </c>
      <c r="BA2" s="48">
        <f t="shared" ca="1" si="4"/>
        <v>3</v>
      </c>
      <c r="BB2" s="48">
        <f t="shared" ca="1" si="4"/>
        <v>2</v>
      </c>
      <c r="BC2" s="48">
        <f t="shared" ca="1" si="4"/>
        <v>3</v>
      </c>
      <c r="BD2" s="48">
        <f t="shared" ref="BD2:BO11" ca="1" si="5">MAX(1,IF(SamplesOrEstimateFlag = "Data", INDEX(Samples,RANDBETWEEN(1, TotalCount), 0), RANDBETWEEN(ThroughputLowEstimate,ThroughputHighEstimate)) / RANDBETWEEN(StorySplitRateLowEstimate,StorySplitRateHighEstimate))</f>
        <v>1</v>
      </c>
      <c r="BE2" s="48">
        <f t="shared" ca="1" si="5"/>
        <v>3</v>
      </c>
      <c r="BF2" s="48">
        <f t="shared" ca="1" si="5"/>
        <v>1</v>
      </c>
      <c r="BG2" s="48">
        <f t="shared" ca="1" si="5"/>
        <v>2</v>
      </c>
      <c r="BH2" s="48">
        <f t="shared" ca="1" si="5"/>
        <v>1</v>
      </c>
      <c r="BI2" s="48">
        <f t="shared" ca="1" si="5"/>
        <v>3</v>
      </c>
      <c r="BJ2" s="48">
        <f t="shared" ca="1" si="5"/>
        <v>1</v>
      </c>
      <c r="BK2" s="48">
        <f t="shared" ca="1" si="5"/>
        <v>2</v>
      </c>
      <c r="BL2" s="48">
        <f t="shared" ca="1" si="5"/>
        <v>2</v>
      </c>
      <c r="BM2" s="48">
        <f t="shared" ca="1" si="5"/>
        <v>3</v>
      </c>
      <c r="BN2" s="48">
        <f t="shared" ca="1" si="5"/>
        <v>2</v>
      </c>
      <c r="BO2" s="48">
        <f t="shared" ca="1" si="5"/>
        <v>1</v>
      </c>
    </row>
    <row r="3" spans="1:67" ht="14.45" x14ac:dyDescent="0.3">
      <c r="A3" s="48">
        <v>2</v>
      </c>
      <c r="B3" s="48">
        <f t="shared" ca="1" si="0"/>
        <v>10</v>
      </c>
      <c r="C3" s="48">
        <f ca="1">SUM($P3:S3)</f>
        <v>7</v>
      </c>
      <c r="D3" s="48">
        <f t="shared" ref="D3:D66" ca="1" si="6">SUM(P3:W3)</f>
        <v>14</v>
      </c>
      <c r="E3" s="48">
        <f t="shared" ref="E3:E66" ca="1" si="7">SUM(P3:AA3)</f>
        <v>22</v>
      </c>
      <c r="F3" s="48">
        <f t="shared" ref="F3:F66" ca="1" si="8">SUM(P3:AE3)</f>
        <v>31</v>
      </c>
      <c r="G3" s="48">
        <f t="shared" ref="G3:G66" ca="1" si="9">SUM(P3:AI3)</f>
        <v>40</v>
      </c>
      <c r="H3" s="48">
        <f t="shared" ref="H3:H66" ca="1" si="10">SUM(P3:AM3)</f>
        <v>47</v>
      </c>
      <c r="I3" s="48">
        <f t="shared" ref="I3:I66" ca="1" si="11">SUM(P3:AQ3)</f>
        <v>54</v>
      </c>
      <c r="J3" s="48">
        <f t="shared" ref="J3:J66" ca="1" si="12">SUM(P3:AU3)</f>
        <v>64</v>
      </c>
      <c r="K3" s="48">
        <f t="shared" ref="K3:K66" ca="1" si="13">SUM(P3:AY3)</f>
        <v>72</v>
      </c>
      <c r="L3" s="48">
        <f t="shared" ref="L3:L66" ca="1" si="14">SUM(P3:BC3)</f>
        <v>78</v>
      </c>
      <c r="M3" s="48">
        <f t="shared" ref="M3:M66" ca="1" si="15">SUM(P3:BG3)</f>
        <v>88</v>
      </c>
      <c r="N3" s="48">
        <f t="shared" ref="N3:N66" ca="1" si="16">SUM(P3:BK3)</f>
        <v>96</v>
      </c>
      <c r="O3" s="48">
        <f t="shared" ref="O3:O66" ca="1" si="17">SUM(P3:BO3)</f>
        <v>103</v>
      </c>
      <c r="P3" s="48">
        <f t="shared" ca="1" si="1"/>
        <v>1</v>
      </c>
      <c r="Q3" s="48">
        <f t="shared" ca="1" si="1"/>
        <v>1</v>
      </c>
      <c r="R3" s="48">
        <f t="shared" ca="1" si="1"/>
        <v>2</v>
      </c>
      <c r="S3" s="48">
        <f t="shared" ca="1" si="1"/>
        <v>3</v>
      </c>
      <c r="T3" s="48">
        <f t="shared" ca="1" si="1"/>
        <v>2</v>
      </c>
      <c r="U3" s="48">
        <f t="shared" ca="1" si="1"/>
        <v>1</v>
      </c>
      <c r="V3" s="48">
        <f t="shared" ca="1" si="1"/>
        <v>2</v>
      </c>
      <c r="W3" s="48">
        <f t="shared" ca="1" si="1"/>
        <v>2</v>
      </c>
      <c r="X3" s="48">
        <f t="shared" ca="1" si="1"/>
        <v>1</v>
      </c>
      <c r="Y3" s="48">
        <f t="shared" ca="1" si="1"/>
        <v>2</v>
      </c>
      <c r="Z3" s="48">
        <f t="shared" ca="1" si="2"/>
        <v>3</v>
      </c>
      <c r="AA3" s="48">
        <f t="shared" ca="1" si="2"/>
        <v>2</v>
      </c>
      <c r="AB3" s="48">
        <f t="shared" ca="1" si="2"/>
        <v>2</v>
      </c>
      <c r="AC3" s="48">
        <f t="shared" ca="1" si="2"/>
        <v>3</v>
      </c>
      <c r="AD3" s="48">
        <f t="shared" ca="1" si="2"/>
        <v>3</v>
      </c>
      <c r="AE3" s="48">
        <f t="shared" ca="1" si="2"/>
        <v>1</v>
      </c>
      <c r="AF3" s="48">
        <f t="shared" ca="1" si="2"/>
        <v>2</v>
      </c>
      <c r="AG3" s="48">
        <f t="shared" ca="1" si="2"/>
        <v>2</v>
      </c>
      <c r="AH3" s="48">
        <f t="shared" ca="1" si="2"/>
        <v>3</v>
      </c>
      <c r="AI3" s="48">
        <f t="shared" ca="1" si="2"/>
        <v>2</v>
      </c>
      <c r="AJ3" s="48">
        <f t="shared" ca="1" si="3"/>
        <v>2</v>
      </c>
      <c r="AK3" s="48">
        <f t="shared" ca="1" si="3"/>
        <v>2</v>
      </c>
      <c r="AL3" s="48">
        <f t="shared" ca="1" si="3"/>
        <v>2</v>
      </c>
      <c r="AM3" s="48">
        <f t="shared" ca="1" si="3"/>
        <v>1</v>
      </c>
      <c r="AN3" s="48">
        <f t="shared" ca="1" si="3"/>
        <v>2</v>
      </c>
      <c r="AO3" s="48">
        <f t="shared" ca="1" si="3"/>
        <v>3</v>
      </c>
      <c r="AP3" s="48">
        <f t="shared" ca="1" si="3"/>
        <v>1</v>
      </c>
      <c r="AQ3" s="48">
        <f t="shared" ca="1" si="3"/>
        <v>1</v>
      </c>
      <c r="AR3" s="48">
        <f t="shared" ca="1" si="3"/>
        <v>2</v>
      </c>
      <c r="AS3" s="48">
        <f t="shared" ca="1" si="3"/>
        <v>3</v>
      </c>
      <c r="AT3" s="48">
        <f t="shared" ca="1" si="4"/>
        <v>3</v>
      </c>
      <c r="AU3" s="48">
        <f t="shared" ca="1" si="4"/>
        <v>2</v>
      </c>
      <c r="AV3" s="48">
        <f t="shared" ca="1" si="4"/>
        <v>1</v>
      </c>
      <c r="AW3" s="48">
        <f t="shared" ca="1" si="4"/>
        <v>3</v>
      </c>
      <c r="AX3" s="48">
        <f t="shared" ca="1" si="4"/>
        <v>2</v>
      </c>
      <c r="AY3" s="48">
        <f t="shared" ca="1" si="4"/>
        <v>2</v>
      </c>
      <c r="AZ3" s="48">
        <f t="shared" ca="1" si="4"/>
        <v>1</v>
      </c>
      <c r="BA3" s="48">
        <f t="shared" ca="1" si="4"/>
        <v>1</v>
      </c>
      <c r="BB3" s="48">
        <f t="shared" ca="1" si="4"/>
        <v>1</v>
      </c>
      <c r="BC3" s="48">
        <f t="shared" ca="1" si="4"/>
        <v>3</v>
      </c>
      <c r="BD3" s="48">
        <f t="shared" ca="1" si="5"/>
        <v>3</v>
      </c>
      <c r="BE3" s="48">
        <f t="shared" ca="1" si="5"/>
        <v>3</v>
      </c>
      <c r="BF3" s="48">
        <f t="shared" ca="1" si="5"/>
        <v>3</v>
      </c>
      <c r="BG3" s="48">
        <f t="shared" ca="1" si="5"/>
        <v>1</v>
      </c>
      <c r="BH3" s="48">
        <f t="shared" ca="1" si="5"/>
        <v>3</v>
      </c>
      <c r="BI3" s="48">
        <f t="shared" ca="1" si="5"/>
        <v>3</v>
      </c>
      <c r="BJ3" s="48">
        <f t="shared" ca="1" si="5"/>
        <v>1</v>
      </c>
      <c r="BK3" s="48">
        <f t="shared" ca="1" si="5"/>
        <v>1</v>
      </c>
      <c r="BL3" s="48">
        <f t="shared" ca="1" si="5"/>
        <v>1</v>
      </c>
      <c r="BM3" s="48">
        <f t="shared" ca="1" si="5"/>
        <v>3</v>
      </c>
      <c r="BN3" s="48">
        <f t="shared" ca="1" si="5"/>
        <v>2</v>
      </c>
      <c r="BO3" s="48">
        <f t="shared" ca="1" si="5"/>
        <v>1</v>
      </c>
    </row>
    <row r="4" spans="1:67" ht="14.45" x14ac:dyDescent="0.3">
      <c r="A4" s="48">
        <v>3</v>
      </c>
      <c r="B4" s="48">
        <f t="shared" ca="1" si="0"/>
        <v>9</v>
      </c>
      <c r="C4" s="48">
        <f ca="1">SUM($P4:S4)</f>
        <v>5</v>
      </c>
      <c r="D4" s="48">
        <f t="shared" ca="1" si="6"/>
        <v>13</v>
      </c>
      <c r="E4" s="48">
        <f t="shared" ca="1" si="7"/>
        <v>21</v>
      </c>
      <c r="F4" s="48">
        <f t="shared" ca="1" si="8"/>
        <v>30</v>
      </c>
      <c r="G4" s="48">
        <f t="shared" ca="1" si="9"/>
        <v>37</v>
      </c>
      <c r="H4" s="48">
        <f t="shared" ca="1" si="10"/>
        <v>42</v>
      </c>
      <c r="I4" s="48">
        <f t="shared" ca="1" si="11"/>
        <v>50</v>
      </c>
      <c r="J4" s="48">
        <f t="shared" ca="1" si="12"/>
        <v>56</v>
      </c>
      <c r="K4" s="48">
        <f t="shared" ca="1" si="13"/>
        <v>64</v>
      </c>
      <c r="L4" s="48">
        <f t="shared" ca="1" si="14"/>
        <v>73</v>
      </c>
      <c r="M4" s="48">
        <f t="shared" ca="1" si="15"/>
        <v>83</v>
      </c>
      <c r="N4" s="48">
        <f t="shared" ca="1" si="16"/>
        <v>89</v>
      </c>
      <c r="O4" s="48">
        <f t="shared" ca="1" si="17"/>
        <v>98</v>
      </c>
      <c r="P4" s="48">
        <f t="shared" ca="1" si="1"/>
        <v>1</v>
      </c>
      <c r="Q4" s="48">
        <f t="shared" ca="1" si="1"/>
        <v>2</v>
      </c>
      <c r="R4" s="48">
        <f t="shared" ca="1" si="1"/>
        <v>1</v>
      </c>
      <c r="S4" s="48">
        <f t="shared" ca="1" si="1"/>
        <v>1</v>
      </c>
      <c r="T4" s="48">
        <f t="shared" ca="1" si="1"/>
        <v>2</v>
      </c>
      <c r="U4" s="48">
        <f t="shared" ca="1" si="1"/>
        <v>2</v>
      </c>
      <c r="V4" s="48">
        <f t="shared" ca="1" si="1"/>
        <v>1</v>
      </c>
      <c r="W4" s="48">
        <f t="shared" ca="1" si="1"/>
        <v>3</v>
      </c>
      <c r="X4" s="48">
        <f t="shared" ca="1" si="1"/>
        <v>2</v>
      </c>
      <c r="Y4" s="48">
        <f t="shared" ca="1" si="1"/>
        <v>3</v>
      </c>
      <c r="Z4" s="48">
        <f t="shared" ca="1" si="2"/>
        <v>2</v>
      </c>
      <c r="AA4" s="48">
        <f t="shared" ca="1" si="2"/>
        <v>1</v>
      </c>
      <c r="AB4" s="48">
        <f t="shared" ca="1" si="2"/>
        <v>3</v>
      </c>
      <c r="AC4" s="48">
        <f t="shared" ca="1" si="2"/>
        <v>3</v>
      </c>
      <c r="AD4" s="48">
        <f t="shared" ca="1" si="2"/>
        <v>1</v>
      </c>
      <c r="AE4" s="48">
        <f t="shared" ca="1" si="2"/>
        <v>2</v>
      </c>
      <c r="AF4" s="48">
        <f t="shared" ca="1" si="2"/>
        <v>1</v>
      </c>
      <c r="AG4" s="48">
        <f t="shared" ca="1" si="2"/>
        <v>2</v>
      </c>
      <c r="AH4" s="48">
        <f t="shared" ca="1" si="2"/>
        <v>3</v>
      </c>
      <c r="AI4" s="48">
        <f t="shared" ca="1" si="2"/>
        <v>1</v>
      </c>
      <c r="AJ4" s="48">
        <f t="shared" ca="1" si="3"/>
        <v>2</v>
      </c>
      <c r="AK4" s="48">
        <f t="shared" ca="1" si="3"/>
        <v>1</v>
      </c>
      <c r="AL4" s="48">
        <f t="shared" ca="1" si="3"/>
        <v>1</v>
      </c>
      <c r="AM4" s="48">
        <f t="shared" ca="1" si="3"/>
        <v>1</v>
      </c>
      <c r="AN4" s="48">
        <f t="shared" ca="1" si="3"/>
        <v>2</v>
      </c>
      <c r="AO4" s="48">
        <f t="shared" ca="1" si="3"/>
        <v>1</v>
      </c>
      <c r="AP4" s="48">
        <f t="shared" ca="1" si="3"/>
        <v>2</v>
      </c>
      <c r="AQ4" s="48">
        <f t="shared" ca="1" si="3"/>
        <v>3</v>
      </c>
      <c r="AR4" s="48">
        <f t="shared" ca="1" si="3"/>
        <v>1</v>
      </c>
      <c r="AS4" s="48">
        <f t="shared" ca="1" si="3"/>
        <v>2</v>
      </c>
      <c r="AT4" s="48">
        <f t="shared" ca="1" si="4"/>
        <v>1</v>
      </c>
      <c r="AU4" s="48">
        <f t="shared" ca="1" si="4"/>
        <v>2</v>
      </c>
      <c r="AV4" s="48">
        <f t="shared" ca="1" si="4"/>
        <v>1</v>
      </c>
      <c r="AW4" s="48">
        <f t="shared" ca="1" si="4"/>
        <v>3</v>
      </c>
      <c r="AX4" s="48">
        <f t="shared" ca="1" si="4"/>
        <v>3</v>
      </c>
      <c r="AY4" s="48">
        <f t="shared" ca="1" si="4"/>
        <v>1</v>
      </c>
      <c r="AZ4" s="48">
        <f t="shared" ca="1" si="4"/>
        <v>2</v>
      </c>
      <c r="BA4" s="48">
        <f t="shared" ca="1" si="4"/>
        <v>3</v>
      </c>
      <c r="BB4" s="48">
        <f t="shared" ca="1" si="4"/>
        <v>2</v>
      </c>
      <c r="BC4" s="48">
        <f t="shared" ca="1" si="4"/>
        <v>2</v>
      </c>
      <c r="BD4" s="48">
        <f t="shared" ca="1" si="5"/>
        <v>2</v>
      </c>
      <c r="BE4" s="48">
        <f t="shared" ca="1" si="5"/>
        <v>3</v>
      </c>
      <c r="BF4" s="48">
        <f t="shared" ca="1" si="5"/>
        <v>2</v>
      </c>
      <c r="BG4" s="48">
        <f t="shared" ca="1" si="5"/>
        <v>3</v>
      </c>
      <c r="BH4" s="48">
        <f t="shared" ca="1" si="5"/>
        <v>2</v>
      </c>
      <c r="BI4" s="48">
        <f t="shared" ca="1" si="5"/>
        <v>1</v>
      </c>
      <c r="BJ4" s="48">
        <f t="shared" ca="1" si="5"/>
        <v>1</v>
      </c>
      <c r="BK4" s="48">
        <f t="shared" ca="1" si="5"/>
        <v>2</v>
      </c>
      <c r="BL4" s="48">
        <f t="shared" ca="1" si="5"/>
        <v>3</v>
      </c>
      <c r="BM4" s="48">
        <f t="shared" ca="1" si="5"/>
        <v>2</v>
      </c>
      <c r="BN4" s="48">
        <f t="shared" ca="1" si="5"/>
        <v>3</v>
      </c>
      <c r="BO4" s="48">
        <f t="shared" ca="1" si="5"/>
        <v>1</v>
      </c>
    </row>
    <row r="5" spans="1:67" ht="14.45" x14ac:dyDescent="0.3">
      <c r="A5" s="48">
        <v>4</v>
      </c>
      <c r="B5" s="48">
        <f t="shared" ca="1" si="0"/>
        <v>13</v>
      </c>
      <c r="C5" s="48">
        <f ca="1">SUM($P5:S5)</f>
        <v>7</v>
      </c>
      <c r="D5" s="48">
        <f t="shared" ca="1" si="6"/>
        <v>18</v>
      </c>
      <c r="E5" s="48">
        <f t="shared" ca="1" si="7"/>
        <v>25</v>
      </c>
      <c r="F5" s="48">
        <f t="shared" ca="1" si="8"/>
        <v>32</v>
      </c>
      <c r="G5" s="48">
        <f t="shared" ca="1" si="9"/>
        <v>41</v>
      </c>
      <c r="H5" s="48">
        <f t="shared" ca="1" si="10"/>
        <v>49</v>
      </c>
      <c r="I5" s="48">
        <f t="shared" ca="1" si="11"/>
        <v>56</v>
      </c>
      <c r="J5" s="48">
        <f t="shared" ca="1" si="12"/>
        <v>64</v>
      </c>
      <c r="K5" s="48">
        <f t="shared" ca="1" si="13"/>
        <v>71</v>
      </c>
      <c r="L5" s="48">
        <f t="shared" ca="1" si="14"/>
        <v>80</v>
      </c>
      <c r="M5" s="48">
        <f t="shared" ca="1" si="15"/>
        <v>88</v>
      </c>
      <c r="N5" s="48">
        <f t="shared" ca="1" si="16"/>
        <v>96</v>
      </c>
      <c r="O5" s="48">
        <f t="shared" ca="1" si="17"/>
        <v>105</v>
      </c>
      <c r="P5" s="48">
        <f t="shared" ca="1" si="1"/>
        <v>1</v>
      </c>
      <c r="Q5" s="48">
        <f t="shared" ca="1" si="1"/>
        <v>1</v>
      </c>
      <c r="R5" s="48">
        <f t="shared" ca="1" si="1"/>
        <v>3</v>
      </c>
      <c r="S5" s="48">
        <f t="shared" ca="1" si="1"/>
        <v>2</v>
      </c>
      <c r="T5" s="48">
        <f t="shared" ca="1" si="1"/>
        <v>3</v>
      </c>
      <c r="U5" s="48">
        <f t="shared" ca="1" si="1"/>
        <v>3</v>
      </c>
      <c r="V5" s="48">
        <f t="shared" ca="1" si="1"/>
        <v>2</v>
      </c>
      <c r="W5" s="48">
        <f t="shared" ca="1" si="1"/>
        <v>3</v>
      </c>
      <c r="X5" s="48">
        <f t="shared" ca="1" si="1"/>
        <v>2</v>
      </c>
      <c r="Y5" s="48">
        <f t="shared" ca="1" si="1"/>
        <v>1</v>
      </c>
      <c r="Z5" s="48">
        <f t="shared" ca="1" si="2"/>
        <v>3</v>
      </c>
      <c r="AA5" s="48">
        <f t="shared" ca="1" si="2"/>
        <v>1</v>
      </c>
      <c r="AB5" s="48">
        <f t="shared" ca="1" si="2"/>
        <v>2</v>
      </c>
      <c r="AC5" s="48">
        <f t="shared" ca="1" si="2"/>
        <v>1</v>
      </c>
      <c r="AD5" s="48">
        <f t="shared" ca="1" si="2"/>
        <v>2</v>
      </c>
      <c r="AE5" s="48">
        <f t="shared" ca="1" si="2"/>
        <v>2</v>
      </c>
      <c r="AF5" s="48">
        <f t="shared" ca="1" si="2"/>
        <v>1</v>
      </c>
      <c r="AG5" s="48">
        <f t="shared" ca="1" si="2"/>
        <v>3</v>
      </c>
      <c r="AH5" s="48">
        <f t="shared" ca="1" si="2"/>
        <v>2</v>
      </c>
      <c r="AI5" s="48">
        <f t="shared" ca="1" si="2"/>
        <v>3</v>
      </c>
      <c r="AJ5" s="48">
        <f t="shared" ca="1" si="3"/>
        <v>3</v>
      </c>
      <c r="AK5" s="48">
        <f t="shared" ca="1" si="3"/>
        <v>1</v>
      </c>
      <c r="AL5" s="48">
        <f t="shared" ca="1" si="3"/>
        <v>1</v>
      </c>
      <c r="AM5" s="48">
        <f t="shared" ca="1" si="3"/>
        <v>3</v>
      </c>
      <c r="AN5" s="48">
        <f t="shared" ca="1" si="3"/>
        <v>2</v>
      </c>
      <c r="AO5" s="48">
        <f t="shared" ca="1" si="3"/>
        <v>1</v>
      </c>
      <c r="AP5" s="48">
        <f t="shared" ca="1" si="3"/>
        <v>1</v>
      </c>
      <c r="AQ5" s="48">
        <f t="shared" ca="1" si="3"/>
        <v>3</v>
      </c>
      <c r="AR5" s="48">
        <f t="shared" ca="1" si="3"/>
        <v>1</v>
      </c>
      <c r="AS5" s="48">
        <f t="shared" ca="1" si="3"/>
        <v>3</v>
      </c>
      <c r="AT5" s="48">
        <f t="shared" ca="1" si="4"/>
        <v>2</v>
      </c>
      <c r="AU5" s="48">
        <f t="shared" ca="1" si="4"/>
        <v>2</v>
      </c>
      <c r="AV5" s="48">
        <f t="shared" ca="1" si="4"/>
        <v>1</v>
      </c>
      <c r="AW5" s="48">
        <f t="shared" ca="1" si="4"/>
        <v>1</v>
      </c>
      <c r="AX5" s="48">
        <f t="shared" ca="1" si="4"/>
        <v>2</v>
      </c>
      <c r="AY5" s="48">
        <f t="shared" ca="1" si="4"/>
        <v>3</v>
      </c>
      <c r="AZ5" s="48">
        <f t="shared" ca="1" si="4"/>
        <v>1</v>
      </c>
      <c r="BA5" s="48">
        <f t="shared" ca="1" si="4"/>
        <v>3</v>
      </c>
      <c r="BB5" s="48">
        <f t="shared" ca="1" si="4"/>
        <v>3</v>
      </c>
      <c r="BC5" s="48">
        <f t="shared" ca="1" si="4"/>
        <v>2</v>
      </c>
      <c r="BD5" s="48">
        <f t="shared" ca="1" si="5"/>
        <v>3</v>
      </c>
      <c r="BE5" s="48">
        <f t="shared" ca="1" si="5"/>
        <v>2</v>
      </c>
      <c r="BF5" s="48">
        <f t="shared" ca="1" si="5"/>
        <v>1</v>
      </c>
      <c r="BG5" s="48">
        <f t="shared" ca="1" si="5"/>
        <v>2</v>
      </c>
      <c r="BH5" s="48">
        <f t="shared" ca="1" si="5"/>
        <v>3</v>
      </c>
      <c r="BI5" s="48">
        <f t="shared" ca="1" si="5"/>
        <v>1</v>
      </c>
      <c r="BJ5" s="48">
        <f t="shared" ca="1" si="5"/>
        <v>3</v>
      </c>
      <c r="BK5" s="48">
        <f t="shared" ca="1" si="5"/>
        <v>1</v>
      </c>
      <c r="BL5" s="48">
        <f t="shared" ca="1" si="5"/>
        <v>3</v>
      </c>
      <c r="BM5" s="48">
        <f t="shared" ca="1" si="5"/>
        <v>3</v>
      </c>
      <c r="BN5" s="48">
        <f t="shared" ca="1" si="5"/>
        <v>1</v>
      </c>
      <c r="BO5" s="48">
        <f t="shared" ca="1" si="5"/>
        <v>2</v>
      </c>
    </row>
    <row r="6" spans="1:67" ht="14.45" x14ac:dyDescent="0.3">
      <c r="A6" s="48">
        <v>5</v>
      </c>
      <c r="B6" s="48">
        <f t="shared" ca="1" si="0"/>
        <v>12</v>
      </c>
      <c r="C6" s="48">
        <f ca="1">SUM($P6:S6)</f>
        <v>9</v>
      </c>
      <c r="D6" s="48">
        <f t="shared" ca="1" si="6"/>
        <v>15</v>
      </c>
      <c r="E6" s="48">
        <f t="shared" ca="1" si="7"/>
        <v>24</v>
      </c>
      <c r="F6" s="48">
        <f t="shared" ca="1" si="8"/>
        <v>32</v>
      </c>
      <c r="G6" s="48">
        <f t="shared" ca="1" si="9"/>
        <v>40</v>
      </c>
      <c r="H6" s="48">
        <f t="shared" ca="1" si="10"/>
        <v>49</v>
      </c>
      <c r="I6" s="48">
        <f t="shared" ca="1" si="11"/>
        <v>56</v>
      </c>
      <c r="J6" s="48">
        <f t="shared" ca="1" si="12"/>
        <v>64</v>
      </c>
      <c r="K6" s="48">
        <f t="shared" ca="1" si="13"/>
        <v>71</v>
      </c>
      <c r="L6" s="48">
        <f t="shared" ca="1" si="14"/>
        <v>79</v>
      </c>
      <c r="M6" s="48">
        <f t="shared" ca="1" si="15"/>
        <v>88</v>
      </c>
      <c r="N6" s="48">
        <f t="shared" ca="1" si="16"/>
        <v>99</v>
      </c>
      <c r="O6" s="48">
        <f t="shared" ca="1" si="17"/>
        <v>108</v>
      </c>
      <c r="P6" s="48">
        <f t="shared" ca="1" si="1"/>
        <v>3</v>
      </c>
      <c r="Q6" s="48">
        <f t="shared" ca="1" si="1"/>
        <v>2</v>
      </c>
      <c r="R6" s="48">
        <f t="shared" ca="1" si="1"/>
        <v>3</v>
      </c>
      <c r="S6" s="48">
        <f t="shared" ca="1" si="1"/>
        <v>1</v>
      </c>
      <c r="T6" s="48">
        <f t="shared" ca="1" si="1"/>
        <v>1</v>
      </c>
      <c r="U6" s="48">
        <f t="shared" ca="1" si="1"/>
        <v>2</v>
      </c>
      <c r="V6" s="48">
        <f t="shared" ca="1" si="1"/>
        <v>2</v>
      </c>
      <c r="W6" s="48">
        <f t="shared" ca="1" si="1"/>
        <v>1</v>
      </c>
      <c r="X6" s="48">
        <f t="shared" ca="1" si="1"/>
        <v>2</v>
      </c>
      <c r="Y6" s="48">
        <f t="shared" ca="1" si="1"/>
        <v>3</v>
      </c>
      <c r="Z6" s="48">
        <f t="shared" ca="1" si="2"/>
        <v>1</v>
      </c>
      <c r="AA6" s="48">
        <f t="shared" ca="1" si="2"/>
        <v>3</v>
      </c>
      <c r="AB6" s="48">
        <f t="shared" ca="1" si="2"/>
        <v>3</v>
      </c>
      <c r="AC6" s="48">
        <f t="shared" ca="1" si="2"/>
        <v>1</v>
      </c>
      <c r="AD6" s="48">
        <f t="shared" ca="1" si="2"/>
        <v>3</v>
      </c>
      <c r="AE6" s="48">
        <f t="shared" ca="1" si="2"/>
        <v>1</v>
      </c>
      <c r="AF6" s="48">
        <f t="shared" ca="1" si="2"/>
        <v>2</v>
      </c>
      <c r="AG6" s="48">
        <f t="shared" ca="1" si="2"/>
        <v>2</v>
      </c>
      <c r="AH6" s="48">
        <f t="shared" ca="1" si="2"/>
        <v>3</v>
      </c>
      <c r="AI6" s="48">
        <f t="shared" ca="1" si="2"/>
        <v>1</v>
      </c>
      <c r="AJ6" s="48">
        <f t="shared" ca="1" si="3"/>
        <v>2</v>
      </c>
      <c r="AK6" s="48">
        <f t="shared" ca="1" si="3"/>
        <v>3</v>
      </c>
      <c r="AL6" s="48">
        <f t="shared" ca="1" si="3"/>
        <v>3</v>
      </c>
      <c r="AM6" s="48">
        <f t="shared" ca="1" si="3"/>
        <v>1</v>
      </c>
      <c r="AN6" s="48">
        <f t="shared" ca="1" si="3"/>
        <v>3</v>
      </c>
      <c r="AO6" s="48">
        <f t="shared" ca="1" si="3"/>
        <v>1</v>
      </c>
      <c r="AP6" s="48">
        <f t="shared" ca="1" si="3"/>
        <v>1</v>
      </c>
      <c r="AQ6" s="48">
        <f t="shared" ca="1" si="3"/>
        <v>2</v>
      </c>
      <c r="AR6" s="48">
        <f t="shared" ca="1" si="3"/>
        <v>3</v>
      </c>
      <c r="AS6" s="48">
        <f t="shared" ca="1" si="3"/>
        <v>1</v>
      </c>
      <c r="AT6" s="48">
        <f t="shared" ca="1" si="4"/>
        <v>2</v>
      </c>
      <c r="AU6" s="48">
        <f t="shared" ca="1" si="4"/>
        <v>2</v>
      </c>
      <c r="AV6" s="48">
        <f t="shared" ca="1" si="4"/>
        <v>2</v>
      </c>
      <c r="AW6" s="48">
        <f t="shared" ca="1" si="4"/>
        <v>1</v>
      </c>
      <c r="AX6" s="48">
        <f t="shared" ca="1" si="4"/>
        <v>1</v>
      </c>
      <c r="AY6" s="48">
        <f t="shared" ca="1" si="4"/>
        <v>3</v>
      </c>
      <c r="AZ6" s="48">
        <f t="shared" ca="1" si="4"/>
        <v>2</v>
      </c>
      <c r="BA6" s="48">
        <f t="shared" ca="1" si="4"/>
        <v>2</v>
      </c>
      <c r="BB6" s="48">
        <f t="shared" ca="1" si="4"/>
        <v>1</v>
      </c>
      <c r="BC6" s="48">
        <f t="shared" ca="1" si="4"/>
        <v>3</v>
      </c>
      <c r="BD6" s="48">
        <f t="shared" ca="1" si="5"/>
        <v>2</v>
      </c>
      <c r="BE6" s="48">
        <f t="shared" ca="1" si="5"/>
        <v>3</v>
      </c>
      <c r="BF6" s="48">
        <f t="shared" ca="1" si="5"/>
        <v>1</v>
      </c>
      <c r="BG6" s="48">
        <f t="shared" ca="1" si="5"/>
        <v>3</v>
      </c>
      <c r="BH6" s="48">
        <f t="shared" ca="1" si="5"/>
        <v>3</v>
      </c>
      <c r="BI6" s="48">
        <f t="shared" ca="1" si="5"/>
        <v>2</v>
      </c>
      <c r="BJ6" s="48">
        <f t="shared" ca="1" si="5"/>
        <v>3</v>
      </c>
      <c r="BK6" s="48">
        <f t="shared" ca="1" si="5"/>
        <v>3</v>
      </c>
      <c r="BL6" s="48">
        <f t="shared" ca="1" si="5"/>
        <v>3</v>
      </c>
      <c r="BM6" s="48">
        <f t="shared" ca="1" si="5"/>
        <v>3</v>
      </c>
      <c r="BN6" s="48">
        <f t="shared" ca="1" si="5"/>
        <v>2</v>
      </c>
      <c r="BO6" s="48">
        <f t="shared" ca="1" si="5"/>
        <v>1</v>
      </c>
    </row>
    <row r="7" spans="1:67" ht="14.45" x14ac:dyDescent="0.3">
      <c r="A7" s="48">
        <v>6</v>
      </c>
      <c r="B7" s="48">
        <f t="shared" ca="1" si="0"/>
        <v>12</v>
      </c>
      <c r="C7" s="48">
        <f ca="1">SUM($P7:S7)</f>
        <v>8</v>
      </c>
      <c r="D7" s="48">
        <f t="shared" ca="1" si="6"/>
        <v>17</v>
      </c>
      <c r="E7" s="48">
        <f t="shared" ca="1" si="7"/>
        <v>25</v>
      </c>
      <c r="F7" s="48">
        <f t="shared" ca="1" si="8"/>
        <v>31</v>
      </c>
      <c r="G7" s="48">
        <f t="shared" ca="1" si="9"/>
        <v>40</v>
      </c>
      <c r="H7" s="48">
        <f t="shared" ca="1" si="10"/>
        <v>51</v>
      </c>
      <c r="I7" s="48">
        <f t="shared" ca="1" si="11"/>
        <v>60</v>
      </c>
      <c r="J7" s="48">
        <f t="shared" ca="1" si="12"/>
        <v>67</v>
      </c>
      <c r="K7" s="48">
        <f t="shared" ca="1" si="13"/>
        <v>73</v>
      </c>
      <c r="L7" s="48">
        <f t="shared" ca="1" si="14"/>
        <v>81</v>
      </c>
      <c r="M7" s="48">
        <f t="shared" ca="1" si="15"/>
        <v>88</v>
      </c>
      <c r="N7" s="48">
        <f t="shared" ca="1" si="16"/>
        <v>98</v>
      </c>
      <c r="O7" s="48">
        <f t="shared" ca="1" si="17"/>
        <v>103</v>
      </c>
      <c r="P7" s="48">
        <f t="shared" ca="1" si="1"/>
        <v>2</v>
      </c>
      <c r="Q7" s="48">
        <f t="shared" ca="1" si="1"/>
        <v>2</v>
      </c>
      <c r="R7" s="48">
        <f t="shared" ca="1" si="1"/>
        <v>1</v>
      </c>
      <c r="S7" s="48">
        <f t="shared" ca="1" si="1"/>
        <v>3</v>
      </c>
      <c r="T7" s="48">
        <f t="shared" ca="1" si="1"/>
        <v>2</v>
      </c>
      <c r="U7" s="48">
        <f t="shared" ca="1" si="1"/>
        <v>2</v>
      </c>
      <c r="V7" s="48">
        <f t="shared" ca="1" si="1"/>
        <v>2</v>
      </c>
      <c r="W7" s="48">
        <f t="shared" ca="1" si="1"/>
        <v>3</v>
      </c>
      <c r="X7" s="48">
        <f t="shared" ca="1" si="1"/>
        <v>3</v>
      </c>
      <c r="Y7" s="48">
        <f t="shared" ca="1" si="1"/>
        <v>2</v>
      </c>
      <c r="Z7" s="48">
        <f t="shared" ca="1" si="2"/>
        <v>2</v>
      </c>
      <c r="AA7" s="48">
        <f t="shared" ca="1" si="2"/>
        <v>1</v>
      </c>
      <c r="AB7" s="48">
        <f t="shared" ca="1" si="2"/>
        <v>2</v>
      </c>
      <c r="AC7" s="48">
        <f t="shared" ca="1" si="2"/>
        <v>2</v>
      </c>
      <c r="AD7" s="48">
        <f t="shared" ca="1" si="2"/>
        <v>1</v>
      </c>
      <c r="AE7" s="48">
        <f t="shared" ca="1" si="2"/>
        <v>1</v>
      </c>
      <c r="AF7" s="48">
        <f t="shared" ca="1" si="2"/>
        <v>3</v>
      </c>
      <c r="AG7" s="48">
        <f t="shared" ca="1" si="2"/>
        <v>2</v>
      </c>
      <c r="AH7" s="48">
        <f t="shared" ca="1" si="2"/>
        <v>1</v>
      </c>
      <c r="AI7" s="48">
        <f t="shared" ca="1" si="2"/>
        <v>3</v>
      </c>
      <c r="AJ7" s="48">
        <f t="shared" ca="1" si="3"/>
        <v>3</v>
      </c>
      <c r="AK7" s="48">
        <f t="shared" ca="1" si="3"/>
        <v>3</v>
      </c>
      <c r="AL7" s="48">
        <f t="shared" ca="1" si="3"/>
        <v>2</v>
      </c>
      <c r="AM7" s="48">
        <f t="shared" ca="1" si="3"/>
        <v>3</v>
      </c>
      <c r="AN7" s="48">
        <f t="shared" ca="1" si="3"/>
        <v>3</v>
      </c>
      <c r="AO7" s="48">
        <f t="shared" ca="1" si="3"/>
        <v>3</v>
      </c>
      <c r="AP7" s="48">
        <f t="shared" ca="1" si="3"/>
        <v>1</v>
      </c>
      <c r="AQ7" s="48">
        <f t="shared" ca="1" si="3"/>
        <v>2</v>
      </c>
      <c r="AR7" s="48">
        <f t="shared" ca="1" si="3"/>
        <v>2</v>
      </c>
      <c r="AS7" s="48">
        <f t="shared" ca="1" si="3"/>
        <v>3</v>
      </c>
      <c r="AT7" s="48">
        <f t="shared" ca="1" si="4"/>
        <v>1</v>
      </c>
      <c r="AU7" s="48">
        <f t="shared" ca="1" si="4"/>
        <v>1</v>
      </c>
      <c r="AV7" s="48">
        <f t="shared" ca="1" si="4"/>
        <v>2</v>
      </c>
      <c r="AW7" s="48">
        <f t="shared" ca="1" si="4"/>
        <v>1</v>
      </c>
      <c r="AX7" s="48">
        <f t="shared" ca="1" si="4"/>
        <v>1</v>
      </c>
      <c r="AY7" s="48">
        <f t="shared" ca="1" si="4"/>
        <v>2</v>
      </c>
      <c r="AZ7" s="48">
        <f t="shared" ca="1" si="4"/>
        <v>2</v>
      </c>
      <c r="BA7" s="48">
        <f t="shared" ca="1" si="4"/>
        <v>1</v>
      </c>
      <c r="BB7" s="48">
        <f t="shared" ca="1" si="4"/>
        <v>2</v>
      </c>
      <c r="BC7" s="48">
        <f t="shared" ca="1" si="4"/>
        <v>3</v>
      </c>
      <c r="BD7" s="48">
        <f t="shared" ca="1" si="5"/>
        <v>1</v>
      </c>
      <c r="BE7" s="48">
        <f t="shared" ca="1" si="5"/>
        <v>3</v>
      </c>
      <c r="BF7" s="48">
        <f t="shared" ca="1" si="5"/>
        <v>2</v>
      </c>
      <c r="BG7" s="48">
        <f t="shared" ca="1" si="5"/>
        <v>1</v>
      </c>
      <c r="BH7" s="48">
        <f t="shared" ca="1" si="5"/>
        <v>3</v>
      </c>
      <c r="BI7" s="48">
        <f t="shared" ca="1" si="5"/>
        <v>1</v>
      </c>
      <c r="BJ7" s="48">
        <f t="shared" ca="1" si="5"/>
        <v>3</v>
      </c>
      <c r="BK7" s="48">
        <f t="shared" ca="1" si="5"/>
        <v>3</v>
      </c>
      <c r="BL7" s="48">
        <f t="shared" ca="1" si="5"/>
        <v>1</v>
      </c>
      <c r="BM7" s="48">
        <f t="shared" ca="1" si="5"/>
        <v>1</v>
      </c>
      <c r="BN7" s="48">
        <f t="shared" ca="1" si="5"/>
        <v>1</v>
      </c>
      <c r="BO7" s="48">
        <f t="shared" ca="1" si="5"/>
        <v>2</v>
      </c>
    </row>
    <row r="8" spans="1:67" ht="14.45" x14ac:dyDescent="0.3">
      <c r="A8" s="48">
        <v>7</v>
      </c>
      <c r="B8" s="48">
        <f t="shared" ca="1" si="0"/>
        <v>12</v>
      </c>
      <c r="C8" s="48">
        <f ca="1">SUM($P8:S8)</f>
        <v>9</v>
      </c>
      <c r="D8" s="48">
        <f t="shared" ca="1" si="6"/>
        <v>16</v>
      </c>
      <c r="E8" s="48">
        <f t="shared" ca="1" si="7"/>
        <v>28</v>
      </c>
      <c r="F8" s="48">
        <f t="shared" ca="1" si="8"/>
        <v>33</v>
      </c>
      <c r="G8" s="48">
        <f t="shared" ca="1" si="9"/>
        <v>43</v>
      </c>
      <c r="H8" s="48">
        <f t="shared" ca="1" si="10"/>
        <v>53</v>
      </c>
      <c r="I8" s="48">
        <f t="shared" ca="1" si="11"/>
        <v>61</v>
      </c>
      <c r="J8" s="48">
        <f t="shared" ca="1" si="12"/>
        <v>68</v>
      </c>
      <c r="K8" s="48">
        <f t="shared" ca="1" si="13"/>
        <v>78</v>
      </c>
      <c r="L8" s="48">
        <f t="shared" ca="1" si="14"/>
        <v>83</v>
      </c>
      <c r="M8" s="48">
        <f t="shared" ca="1" si="15"/>
        <v>88</v>
      </c>
      <c r="N8" s="48">
        <f t="shared" ca="1" si="16"/>
        <v>99</v>
      </c>
      <c r="O8" s="48">
        <f t="shared" ca="1" si="17"/>
        <v>106</v>
      </c>
      <c r="P8" s="48">
        <f t="shared" ca="1" si="1"/>
        <v>3</v>
      </c>
      <c r="Q8" s="48">
        <f t="shared" ca="1" si="1"/>
        <v>1</v>
      </c>
      <c r="R8" s="48">
        <f t="shared" ca="1" si="1"/>
        <v>3</v>
      </c>
      <c r="S8" s="48">
        <f t="shared" ca="1" si="1"/>
        <v>2</v>
      </c>
      <c r="T8" s="48">
        <f t="shared" ca="1" si="1"/>
        <v>2</v>
      </c>
      <c r="U8" s="48">
        <f t="shared" ca="1" si="1"/>
        <v>1</v>
      </c>
      <c r="V8" s="48">
        <f t="shared" ca="1" si="1"/>
        <v>1</v>
      </c>
      <c r="W8" s="48">
        <f t="shared" ca="1" si="1"/>
        <v>3</v>
      </c>
      <c r="X8" s="48">
        <f t="shared" ca="1" si="1"/>
        <v>3</v>
      </c>
      <c r="Y8" s="48">
        <f t="shared" ca="1" si="1"/>
        <v>3</v>
      </c>
      <c r="Z8" s="48">
        <f t="shared" ca="1" si="2"/>
        <v>3</v>
      </c>
      <c r="AA8" s="48">
        <f t="shared" ca="1" si="2"/>
        <v>3</v>
      </c>
      <c r="AB8" s="48">
        <f t="shared" ca="1" si="2"/>
        <v>1</v>
      </c>
      <c r="AC8" s="48">
        <f t="shared" ca="1" si="2"/>
        <v>2</v>
      </c>
      <c r="AD8" s="48">
        <f t="shared" ca="1" si="2"/>
        <v>1</v>
      </c>
      <c r="AE8" s="48">
        <f t="shared" ca="1" si="2"/>
        <v>1</v>
      </c>
      <c r="AF8" s="48">
        <f t="shared" ca="1" si="2"/>
        <v>2</v>
      </c>
      <c r="AG8" s="48">
        <f t="shared" ca="1" si="2"/>
        <v>3</v>
      </c>
      <c r="AH8" s="48">
        <f t="shared" ca="1" si="2"/>
        <v>3</v>
      </c>
      <c r="AI8" s="48">
        <f t="shared" ca="1" si="2"/>
        <v>2</v>
      </c>
      <c r="AJ8" s="48">
        <f t="shared" ca="1" si="3"/>
        <v>3</v>
      </c>
      <c r="AK8" s="48">
        <f t="shared" ca="1" si="3"/>
        <v>3</v>
      </c>
      <c r="AL8" s="48">
        <f t="shared" ca="1" si="3"/>
        <v>2</v>
      </c>
      <c r="AM8" s="48">
        <f t="shared" ca="1" si="3"/>
        <v>2</v>
      </c>
      <c r="AN8" s="48">
        <f t="shared" ca="1" si="3"/>
        <v>3</v>
      </c>
      <c r="AO8" s="48">
        <f t="shared" ca="1" si="3"/>
        <v>2</v>
      </c>
      <c r="AP8" s="48">
        <f t="shared" ca="1" si="3"/>
        <v>1</v>
      </c>
      <c r="AQ8" s="48">
        <f t="shared" ca="1" si="3"/>
        <v>2</v>
      </c>
      <c r="AR8" s="48">
        <f t="shared" ca="1" si="3"/>
        <v>1</v>
      </c>
      <c r="AS8" s="48">
        <f t="shared" ca="1" si="3"/>
        <v>3</v>
      </c>
      <c r="AT8" s="48">
        <f t="shared" ca="1" si="4"/>
        <v>2</v>
      </c>
      <c r="AU8" s="48">
        <f t="shared" ca="1" si="4"/>
        <v>1</v>
      </c>
      <c r="AV8" s="48">
        <f t="shared" ca="1" si="4"/>
        <v>2</v>
      </c>
      <c r="AW8" s="48">
        <f t="shared" ca="1" si="4"/>
        <v>3</v>
      </c>
      <c r="AX8" s="48">
        <f t="shared" ca="1" si="4"/>
        <v>2</v>
      </c>
      <c r="AY8" s="48">
        <f t="shared" ca="1" si="4"/>
        <v>3</v>
      </c>
      <c r="AZ8" s="48">
        <f t="shared" ca="1" si="4"/>
        <v>2</v>
      </c>
      <c r="BA8" s="48">
        <f t="shared" ca="1" si="4"/>
        <v>1</v>
      </c>
      <c r="BB8" s="48">
        <f t="shared" ca="1" si="4"/>
        <v>1</v>
      </c>
      <c r="BC8" s="48">
        <f t="shared" ca="1" si="4"/>
        <v>1</v>
      </c>
      <c r="BD8" s="48">
        <f t="shared" ca="1" si="5"/>
        <v>2</v>
      </c>
      <c r="BE8" s="48">
        <f t="shared" ca="1" si="5"/>
        <v>1</v>
      </c>
      <c r="BF8" s="48">
        <f t="shared" ca="1" si="5"/>
        <v>1</v>
      </c>
      <c r="BG8" s="48">
        <f t="shared" ca="1" si="5"/>
        <v>1</v>
      </c>
      <c r="BH8" s="48">
        <f t="shared" ca="1" si="5"/>
        <v>2</v>
      </c>
      <c r="BI8" s="48">
        <f t="shared" ca="1" si="5"/>
        <v>3</v>
      </c>
      <c r="BJ8" s="48">
        <f t="shared" ca="1" si="5"/>
        <v>3</v>
      </c>
      <c r="BK8" s="48">
        <f t="shared" ca="1" si="5"/>
        <v>3</v>
      </c>
      <c r="BL8" s="48">
        <f t="shared" ca="1" si="5"/>
        <v>1</v>
      </c>
      <c r="BM8" s="48">
        <f t="shared" ca="1" si="5"/>
        <v>3</v>
      </c>
      <c r="BN8" s="48">
        <f t="shared" ca="1" si="5"/>
        <v>2</v>
      </c>
      <c r="BO8" s="48">
        <f t="shared" ca="1" si="5"/>
        <v>1</v>
      </c>
    </row>
    <row r="9" spans="1:67" ht="14.45" x14ac:dyDescent="0.3">
      <c r="A9" s="48">
        <v>8</v>
      </c>
      <c r="B9" s="48">
        <f t="shared" ca="1" si="0"/>
        <v>12</v>
      </c>
      <c r="C9" s="48">
        <f ca="1">SUM($P9:S9)</f>
        <v>6</v>
      </c>
      <c r="D9" s="48">
        <f t="shared" ca="1" si="6"/>
        <v>18</v>
      </c>
      <c r="E9" s="48">
        <f t="shared" ca="1" si="7"/>
        <v>22</v>
      </c>
      <c r="F9" s="48">
        <f t="shared" ca="1" si="8"/>
        <v>29</v>
      </c>
      <c r="G9" s="48">
        <f t="shared" ca="1" si="9"/>
        <v>36</v>
      </c>
      <c r="H9" s="48">
        <f t="shared" ca="1" si="10"/>
        <v>46</v>
      </c>
      <c r="I9" s="48">
        <f t="shared" ca="1" si="11"/>
        <v>54</v>
      </c>
      <c r="J9" s="48">
        <f t="shared" ca="1" si="12"/>
        <v>60</v>
      </c>
      <c r="K9" s="48">
        <f t="shared" ca="1" si="13"/>
        <v>68</v>
      </c>
      <c r="L9" s="48">
        <f t="shared" ca="1" si="14"/>
        <v>74</v>
      </c>
      <c r="M9" s="48">
        <f t="shared" ca="1" si="15"/>
        <v>85</v>
      </c>
      <c r="N9" s="48">
        <f t="shared" ca="1" si="16"/>
        <v>95</v>
      </c>
      <c r="O9" s="48">
        <f t="shared" ca="1" si="17"/>
        <v>104</v>
      </c>
      <c r="P9" s="48">
        <f t="shared" ca="1" si="1"/>
        <v>2</v>
      </c>
      <c r="Q9" s="48">
        <f t="shared" ca="1" si="1"/>
        <v>2</v>
      </c>
      <c r="R9" s="48">
        <f t="shared" ca="1" si="1"/>
        <v>1</v>
      </c>
      <c r="S9" s="48">
        <f t="shared" ca="1" si="1"/>
        <v>1</v>
      </c>
      <c r="T9" s="48">
        <f t="shared" ca="1" si="1"/>
        <v>3</v>
      </c>
      <c r="U9" s="48">
        <f t="shared" ca="1" si="1"/>
        <v>3</v>
      </c>
      <c r="V9" s="48">
        <f t="shared" ca="1" si="1"/>
        <v>3</v>
      </c>
      <c r="W9" s="48">
        <f t="shared" ca="1" si="1"/>
        <v>3</v>
      </c>
      <c r="X9" s="48">
        <f t="shared" ca="1" si="1"/>
        <v>1</v>
      </c>
      <c r="Y9" s="48">
        <f t="shared" ca="1" si="1"/>
        <v>1</v>
      </c>
      <c r="Z9" s="48">
        <f t="shared" ca="1" si="2"/>
        <v>1</v>
      </c>
      <c r="AA9" s="48">
        <f t="shared" ca="1" si="2"/>
        <v>1</v>
      </c>
      <c r="AB9" s="48">
        <f t="shared" ca="1" si="2"/>
        <v>3</v>
      </c>
      <c r="AC9" s="48">
        <f t="shared" ca="1" si="2"/>
        <v>1</v>
      </c>
      <c r="AD9" s="48">
        <f t="shared" ca="1" si="2"/>
        <v>1</v>
      </c>
      <c r="AE9" s="48">
        <f t="shared" ca="1" si="2"/>
        <v>2</v>
      </c>
      <c r="AF9" s="48">
        <f t="shared" ca="1" si="2"/>
        <v>1</v>
      </c>
      <c r="AG9" s="48">
        <f t="shared" ca="1" si="2"/>
        <v>3</v>
      </c>
      <c r="AH9" s="48">
        <f t="shared" ca="1" si="2"/>
        <v>1</v>
      </c>
      <c r="AI9" s="48">
        <f t="shared" ca="1" si="2"/>
        <v>2</v>
      </c>
      <c r="AJ9" s="48">
        <f t="shared" ca="1" si="3"/>
        <v>3</v>
      </c>
      <c r="AK9" s="48">
        <f t="shared" ca="1" si="3"/>
        <v>2</v>
      </c>
      <c r="AL9" s="48">
        <f t="shared" ca="1" si="3"/>
        <v>2</v>
      </c>
      <c r="AM9" s="48">
        <f t="shared" ca="1" si="3"/>
        <v>3</v>
      </c>
      <c r="AN9" s="48">
        <f t="shared" ca="1" si="3"/>
        <v>1</v>
      </c>
      <c r="AO9" s="48">
        <f t="shared" ca="1" si="3"/>
        <v>3</v>
      </c>
      <c r="AP9" s="48">
        <f t="shared" ca="1" si="3"/>
        <v>1</v>
      </c>
      <c r="AQ9" s="48">
        <f t="shared" ca="1" si="3"/>
        <v>3</v>
      </c>
      <c r="AR9" s="48">
        <f t="shared" ca="1" si="3"/>
        <v>1</v>
      </c>
      <c r="AS9" s="48">
        <f t="shared" ca="1" si="3"/>
        <v>3</v>
      </c>
      <c r="AT9" s="48">
        <f t="shared" ca="1" si="4"/>
        <v>1</v>
      </c>
      <c r="AU9" s="48">
        <f t="shared" ca="1" si="4"/>
        <v>1</v>
      </c>
      <c r="AV9" s="48">
        <f t="shared" ca="1" si="4"/>
        <v>2</v>
      </c>
      <c r="AW9" s="48">
        <f t="shared" ca="1" si="4"/>
        <v>3</v>
      </c>
      <c r="AX9" s="48">
        <f t="shared" ca="1" si="4"/>
        <v>1</v>
      </c>
      <c r="AY9" s="48">
        <f t="shared" ca="1" si="4"/>
        <v>2</v>
      </c>
      <c r="AZ9" s="48">
        <f t="shared" ca="1" si="4"/>
        <v>2</v>
      </c>
      <c r="BA9" s="48">
        <f t="shared" ca="1" si="4"/>
        <v>1</v>
      </c>
      <c r="BB9" s="48">
        <f t="shared" ca="1" si="4"/>
        <v>1</v>
      </c>
      <c r="BC9" s="48">
        <f t="shared" ca="1" si="4"/>
        <v>2</v>
      </c>
      <c r="BD9" s="48">
        <f t="shared" ca="1" si="5"/>
        <v>3</v>
      </c>
      <c r="BE9" s="48">
        <f t="shared" ca="1" si="5"/>
        <v>2</v>
      </c>
      <c r="BF9" s="48">
        <f t="shared" ca="1" si="5"/>
        <v>3</v>
      </c>
      <c r="BG9" s="48">
        <f t="shared" ca="1" si="5"/>
        <v>3</v>
      </c>
      <c r="BH9" s="48">
        <f t="shared" ca="1" si="5"/>
        <v>2</v>
      </c>
      <c r="BI9" s="48">
        <f t="shared" ca="1" si="5"/>
        <v>3</v>
      </c>
      <c r="BJ9" s="48">
        <f t="shared" ca="1" si="5"/>
        <v>3</v>
      </c>
      <c r="BK9" s="48">
        <f t="shared" ca="1" si="5"/>
        <v>2</v>
      </c>
      <c r="BL9" s="48">
        <f t="shared" ca="1" si="5"/>
        <v>2</v>
      </c>
      <c r="BM9" s="48">
        <f t="shared" ca="1" si="5"/>
        <v>3</v>
      </c>
      <c r="BN9" s="48">
        <f t="shared" ca="1" si="5"/>
        <v>2</v>
      </c>
      <c r="BO9" s="48">
        <f t="shared" ca="1" si="5"/>
        <v>2</v>
      </c>
    </row>
    <row r="10" spans="1:67" ht="14.45" x14ac:dyDescent="0.3">
      <c r="A10" s="48">
        <v>9</v>
      </c>
      <c r="B10" s="48">
        <f t="shared" ca="1" si="0"/>
        <v>10</v>
      </c>
      <c r="C10" s="48">
        <f ca="1">SUM($P10:S10)</f>
        <v>8</v>
      </c>
      <c r="D10" s="48">
        <f t="shared" ca="1" si="6"/>
        <v>13</v>
      </c>
      <c r="E10" s="48">
        <f t="shared" ca="1" si="7"/>
        <v>21</v>
      </c>
      <c r="F10" s="48">
        <f t="shared" ca="1" si="8"/>
        <v>29</v>
      </c>
      <c r="G10" s="48">
        <f t="shared" ca="1" si="9"/>
        <v>38</v>
      </c>
      <c r="H10" s="48">
        <f t="shared" ca="1" si="10"/>
        <v>48</v>
      </c>
      <c r="I10" s="48">
        <f t="shared" ca="1" si="11"/>
        <v>52</v>
      </c>
      <c r="J10" s="48">
        <f t="shared" ca="1" si="12"/>
        <v>61</v>
      </c>
      <c r="K10" s="48">
        <f t="shared" ca="1" si="13"/>
        <v>70</v>
      </c>
      <c r="L10" s="48">
        <f t="shared" ca="1" si="14"/>
        <v>80</v>
      </c>
      <c r="M10" s="48">
        <f t="shared" ca="1" si="15"/>
        <v>89</v>
      </c>
      <c r="N10" s="48">
        <f t="shared" ca="1" si="16"/>
        <v>98</v>
      </c>
      <c r="O10" s="48">
        <f t="shared" ca="1" si="17"/>
        <v>108</v>
      </c>
      <c r="P10" s="48">
        <f t="shared" ca="1" si="1"/>
        <v>2</v>
      </c>
      <c r="Q10" s="48">
        <f t="shared" ca="1" si="1"/>
        <v>1</v>
      </c>
      <c r="R10" s="48">
        <f t="shared" ca="1" si="1"/>
        <v>2</v>
      </c>
      <c r="S10" s="48">
        <f t="shared" ca="1" si="1"/>
        <v>3</v>
      </c>
      <c r="T10" s="48">
        <f t="shared" ca="1" si="1"/>
        <v>1</v>
      </c>
      <c r="U10" s="48">
        <f t="shared" ca="1" si="1"/>
        <v>1</v>
      </c>
      <c r="V10" s="48">
        <f t="shared" ca="1" si="1"/>
        <v>1</v>
      </c>
      <c r="W10" s="48">
        <f t="shared" ca="1" si="1"/>
        <v>2</v>
      </c>
      <c r="X10" s="48">
        <f t="shared" ca="1" si="1"/>
        <v>1</v>
      </c>
      <c r="Y10" s="48">
        <f t="shared" ca="1" si="1"/>
        <v>2</v>
      </c>
      <c r="Z10" s="48">
        <f t="shared" ca="1" si="2"/>
        <v>3</v>
      </c>
      <c r="AA10" s="48">
        <f t="shared" ca="1" si="2"/>
        <v>2</v>
      </c>
      <c r="AB10" s="48">
        <f t="shared" ca="1" si="2"/>
        <v>3</v>
      </c>
      <c r="AC10" s="48">
        <f t="shared" ca="1" si="2"/>
        <v>1</v>
      </c>
      <c r="AD10" s="48">
        <f t="shared" ca="1" si="2"/>
        <v>1</v>
      </c>
      <c r="AE10" s="48">
        <f t="shared" ca="1" si="2"/>
        <v>3</v>
      </c>
      <c r="AF10" s="48">
        <f t="shared" ca="1" si="2"/>
        <v>3</v>
      </c>
      <c r="AG10" s="48">
        <f t="shared" ca="1" si="2"/>
        <v>1</v>
      </c>
      <c r="AH10" s="48">
        <f t="shared" ca="1" si="2"/>
        <v>2</v>
      </c>
      <c r="AI10" s="48">
        <f t="shared" ca="1" si="2"/>
        <v>3</v>
      </c>
      <c r="AJ10" s="48">
        <f t="shared" ca="1" si="3"/>
        <v>3</v>
      </c>
      <c r="AK10" s="48">
        <f t="shared" ca="1" si="3"/>
        <v>1</v>
      </c>
      <c r="AL10" s="48">
        <f t="shared" ca="1" si="3"/>
        <v>3</v>
      </c>
      <c r="AM10" s="48">
        <f t="shared" ca="1" si="3"/>
        <v>3</v>
      </c>
      <c r="AN10" s="48">
        <f t="shared" ca="1" si="3"/>
        <v>1</v>
      </c>
      <c r="AO10" s="48">
        <f t="shared" ca="1" si="3"/>
        <v>1</v>
      </c>
      <c r="AP10" s="48">
        <f t="shared" ca="1" si="3"/>
        <v>1</v>
      </c>
      <c r="AQ10" s="48">
        <f t="shared" ca="1" si="3"/>
        <v>1</v>
      </c>
      <c r="AR10" s="48">
        <f t="shared" ca="1" si="3"/>
        <v>1</v>
      </c>
      <c r="AS10" s="48">
        <f t="shared" ca="1" si="3"/>
        <v>3</v>
      </c>
      <c r="AT10" s="48">
        <f t="shared" ca="1" si="4"/>
        <v>2</v>
      </c>
      <c r="AU10" s="48">
        <f t="shared" ca="1" si="4"/>
        <v>3</v>
      </c>
      <c r="AV10" s="48">
        <f t="shared" ca="1" si="4"/>
        <v>2</v>
      </c>
      <c r="AW10" s="48">
        <f t="shared" ca="1" si="4"/>
        <v>3</v>
      </c>
      <c r="AX10" s="48">
        <f t="shared" ca="1" si="4"/>
        <v>3</v>
      </c>
      <c r="AY10" s="48">
        <f t="shared" ca="1" si="4"/>
        <v>1</v>
      </c>
      <c r="AZ10" s="48">
        <f t="shared" ca="1" si="4"/>
        <v>2</v>
      </c>
      <c r="BA10" s="48">
        <f t="shared" ca="1" si="4"/>
        <v>2</v>
      </c>
      <c r="BB10" s="48">
        <f t="shared" ca="1" si="4"/>
        <v>3</v>
      </c>
      <c r="BC10" s="48">
        <f t="shared" ca="1" si="4"/>
        <v>3</v>
      </c>
      <c r="BD10" s="48">
        <f t="shared" ca="1" si="5"/>
        <v>3</v>
      </c>
      <c r="BE10" s="48">
        <f t="shared" ca="1" si="5"/>
        <v>2</v>
      </c>
      <c r="BF10" s="48">
        <f t="shared" ca="1" si="5"/>
        <v>1</v>
      </c>
      <c r="BG10" s="48">
        <f t="shared" ca="1" si="5"/>
        <v>3</v>
      </c>
      <c r="BH10" s="48">
        <f t="shared" ca="1" si="5"/>
        <v>2</v>
      </c>
      <c r="BI10" s="48">
        <f t="shared" ca="1" si="5"/>
        <v>2</v>
      </c>
      <c r="BJ10" s="48">
        <f t="shared" ca="1" si="5"/>
        <v>2</v>
      </c>
      <c r="BK10" s="48">
        <f t="shared" ca="1" si="5"/>
        <v>3</v>
      </c>
      <c r="BL10" s="48">
        <f t="shared" ca="1" si="5"/>
        <v>3</v>
      </c>
      <c r="BM10" s="48">
        <f t="shared" ca="1" si="5"/>
        <v>1</v>
      </c>
      <c r="BN10" s="48">
        <f t="shared" ca="1" si="5"/>
        <v>3</v>
      </c>
      <c r="BO10" s="48">
        <f t="shared" ca="1" si="5"/>
        <v>3</v>
      </c>
    </row>
    <row r="11" spans="1:67" ht="14.45" x14ac:dyDescent="0.3">
      <c r="A11" s="48">
        <v>10</v>
      </c>
      <c r="B11" s="48">
        <f t="shared" ca="1" si="0"/>
        <v>13</v>
      </c>
      <c r="C11" s="48">
        <f ca="1">SUM($P11:S11)</f>
        <v>8</v>
      </c>
      <c r="D11" s="48">
        <f t="shared" ca="1" si="6"/>
        <v>18</v>
      </c>
      <c r="E11" s="48">
        <f t="shared" ca="1" si="7"/>
        <v>25</v>
      </c>
      <c r="F11" s="48">
        <f t="shared" ca="1" si="8"/>
        <v>32</v>
      </c>
      <c r="G11" s="48">
        <f t="shared" ca="1" si="9"/>
        <v>40</v>
      </c>
      <c r="H11" s="48">
        <f t="shared" ca="1" si="10"/>
        <v>48</v>
      </c>
      <c r="I11" s="48">
        <f t="shared" ca="1" si="11"/>
        <v>56</v>
      </c>
      <c r="J11" s="48">
        <f t="shared" ca="1" si="12"/>
        <v>62</v>
      </c>
      <c r="K11" s="48">
        <f t="shared" ca="1" si="13"/>
        <v>70</v>
      </c>
      <c r="L11" s="48">
        <f t="shared" ca="1" si="14"/>
        <v>77</v>
      </c>
      <c r="M11" s="48">
        <f t="shared" ca="1" si="15"/>
        <v>85</v>
      </c>
      <c r="N11" s="48">
        <f t="shared" ca="1" si="16"/>
        <v>92</v>
      </c>
      <c r="O11" s="48">
        <f t="shared" ca="1" si="17"/>
        <v>101</v>
      </c>
      <c r="P11" s="48">
        <f t="shared" ca="1" si="1"/>
        <v>3</v>
      </c>
      <c r="Q11" s="48">
        <f t="shared" ca="1" si="1"/>
        <v>2</v>
      </c>
      <c r="R11" s="48">
        <f t="shared" ca="1" si="1"/>
        <v>2</v>
      </c>
      <c r="S11" s="48">
        <f t="shared" ca="1" si="1"/>
        <v>1</v>
      </c>
      <c r="T11" s="48">
        <f t="shared" ca="1" si="1"/>
        <v>2</v>
      </c>
      <c r="U11" s="48">
        <f t="shared" ca="1" si="1"/>
        <v>3</v>
      </c>
      <c r="V11" s="48">
        <f t="shared" ca="1" si="1"/>
        <v>3</v>
      </c>
      <c r="W11" s="48">
        <f t="shared" ca="1" si="1"/>
        <v>2</v>
      </c>
      <c r="X11" s="48">
        <f t="shared" ca="1" si="1"/>
        <v>1</v>
      </c>
      <c r="Y11" s="48">
        <f t="shared" ca="1" si="1"/>
        <v>3</v>
      </c>
      <c r="Z11" s="48">
        <f t="shared" ca="1" si="2"/>
        <v>2</v>
      </c>
      <c r="AA11" s="48">
        <f t="shared" ca="1" si="2"/>
        <v>1</v>
      </c>
      <c r="AB11" s="48">
        <f t="shared" ca="1" si="2"/>
        <v>3</v>
      </c>
      <c r="AC11" s="48">
        <f t="shared" ca="1" si="2"/>
        <v>1</v>
      </c>
      <c r="AD11" s="48">
        <f t="shared" ca="1" si="2"/>
        <v>1</v>
      </c>
      <c r="AE11" s="48">
        <f t="shared" ca="1" si="2"/>
        <v>2</v>
      </c>
      <c r="AF11" s="48">
        <f t="shared" ca="1" si="2"/>
        <v>2</v>
      </c>
      <c r="AG11" s="48">
        <f t="shared" ca="1" si="2"/>
        <v>3</v>
      </c>
      <c r="AH11" s="48">
        <f t="shared" ca="1" si="2"/>
        <v>2</v>
      </c>
      <c r="AI11" s="48">
        <f t="shared" ca="1" si="2"/>
        <v>1</v>
      </c>
      <c r="AJ11" s="48">
        <f t="shared" ca="1" si="3"/>
        <v>1</v>
      </c>
      <c r="AK11" s="48">
        <f t="shared" ca="1" si="3"/>
        <v>3</v>
      </c>
      <c r="AL11" s="48">
        <f t="shared" ca="1" si="3"/>
        <v>1</v>
      </c>
      <c r="AM11" s="48">
        <f t="shared" ca="1" si="3"/>
        <v>3</v>
      </c>
      <c r="AN11" s="48">
        <f t="shared" ca="1" si="3"/>
        <v>1</v>
      </c>
      <c r="AO11" s="48">
        <f t="shared" ca="1" si="3"/>
        <v>2</v>
      </c>
      <c r="AP11" s="48">
        <f t="shared" ca="1" si="3"/>
        <v>3</v>
      </c>
      <c r="AQ11" s="48">
        <f t="shared" ca="1" si="3"/>
        <v>2</v>
      </c>
      <c r="AR11" s="48">
        <f t="shared" ca="1" si="3"/>
        <v>1</v>
      </c>
      <c r="AS11" s="48">
        <f t="shared" ca="1" si="3"/>
        <v>1</v>
      </c>
      <c r="AT11" s="48">
        <f t="shared" ca="1" si="4"/>
        <v>1</v>
      </c>
      <c r="AU11" s="48">
        <f t="shared" ca="1" si="4"/>
        <v>3</v>
      </c>
      <c r="AV11" s="48">
        <f t="shared" ca="1" si="4"/>
        <v>3</v>
      </c>
      <c r="AW11" s="48">
        <f t="shared" ca="1" si="4"/>
        <v>3</v>
      </c>
      <c r="AX11" s="48">
        <f t="shared" ca="1" si="4"/>
        <v>1</v>
      </c>
      <c r="AY11" s="48">
        <f t="shared" ca="1" si="4"/>
        <v>1</v>
      </c>
      <c r="AZ11" s="48">
        <f t="shared" ca="1" si="4"/>
        <v>1</v>
      </c>
      <c r="BA11" s="48">
        <f t="shared" ca="1" si="4"/>
        <v>2</v>
      </c>
      <c r="BB11" s="48">
        <f t="shared" ca="1" si="4"/>
        <v>1</v>
      </c>
      <c r="BC11" s="48">
        <f t="shared" ca="1" si="4"/>
        <v>3</v>
      </c>
      <c r="BD11" s="48">
        <f t="shared" ca="1" si="5"/>
        <v>2</v>
      </c>
      <c r="BE11" s="48">
        <f t="shared" ca="1" si="5"/>
        <v>2</v>
      </c>
      <c r="BF11" s="48">
        <f t="shared" ca="1" si="5"/>
        <v>2</v>
      </c>
      <c r="BG11" s="48">
        <f t="shared" ca="1" si="5"/>
        <v>2</v>
      </c>
      <c r="BH11" s="48">
        <f t="shared" ca="1" si="5"/>
        <v>1</v>
      </c>
      <c r="BI11" s="48">
        <f t="shared" ca="1" si="5"/>
        <v>1</v>
      </c>
      <c r="BJ11" s="48">
        <f t="shared" ca="1" si="5"/>
        <v>3</v>
      </c>
      <c r="BK11" s="48">
        <f t="shared" ca="1" si="5"/>
        <v>2</v>
      </c>
      <c r="BL11" s="48">
        <f t="shared" ca="1" si="5"/>
        <v>3</v>
      </c>
      <c r="BM11" s="48">
        <f t="shared" ca="1" si="5"/>
        <v>3</v>
      </c>
      <c r="BN11" s="48">
        <f t="shared" ca="1" si="5"/>
        <v>2</v>
      </c>
      <c r="BO11" s="48">
        <f t="shared" ca="1" si="5"/>
        <v>1</v>
      </c>
    </row>
    <row r="12" spans="1:67" ht="14.45" x14ac:dyDescent="0.3">
      <c r="A12" s="48">
        <v>11</v>
      </c>
      <c r="B12" s="48">
        <f t="shared" ca="1" si="0"/>
        <v>11</v>
      </c>
      <c r="C12" s="48">
        <f ca="1">SUM($P12:S12)</f>
        <v>5</v>
      </c>
      <c r="D12" s="48">
        <f t="shared" ca="1" si="6"/>
        <v>14</v>
      </c>
      <c r="E12" s="48">
        <f t="shared" ca="1" si="7"/>
        <v>25</v>
      </c>
      <c r="F12" s="48">
        <f t="shared" ca="1" si="8"/>
        <v>36</v>
      </c>
      <c r="G12" s="48">
        <f t="shared" ca="1" si="9"/>
        <v>43</v>
      </c>
      <c r="H12" s="48">
        <f t="shared" ca="1" si="10"/>
        <v>51</v>
      </c>
      <c r="I12" s="48">
        <f t="shared" ca="1" si="11"/>
        <v>61</v>
      </c>
      <c r="J12" s="48">
        <f t="shared" ca="1" si="12"/>
        <v>70</v>
      </c>
      <c r="K12" s="48">
        <f t="shared" ca="1" si="13"/>
        <v>78</v>
      </c>
      <c r="L12" s="48">
        <f t="shared" ca="1" si="14"/>
        <v>88</v>
      </c>
      <c r="M12" s="48">
        <f t="shared" ca="1" si="15"/>
        <v>96</v>
      </c>
      <c r="N12" s="48">
        <f t="shared" ca="1" si="16"/>
        <v>102</v>
      </c>
      <c r="O12" s="48">
        <f t="shared" ca="1" si="17"/>
        <v>113</v>
      </c>
      <c r="P12" s="48">
        <f t="shared" ref="P12:Y21" ca="1" si="18">MAX(1,IF(SamplesOrEstimateFlag = "Data", INDEX(Samples,RANDBETWEEN(1, TotalCount), 0), RANDBETWEEN(ThroughputLowEstimate,ThroughputHighEstimate)) / RANDBETWEEN(StorySplitRateLowEstimate,StorySplitRateHighEstimate))</f>
        <v>2</v>
      </c>
      <c r="Q12" s="48">
        <f t="shared" ca="1" si="18"/>
        <v>1</v>
      </c>
      <c r="R12" s="48">
        <f t="shared" ca="1" si="18"/>
        <v>1</v>
      </c>
      <c r="S12" s="48">
        <f t="shared" ca="1" si="18"/>
        <v>1</v>
      </c>
      <c r="T12" s="48">
        <f t="shared" ca="1" si="18"/>
        <v>3</v>
      </c>
      <c r="U12" s="48">
        <f t="shared" ca="1" si="18"/>
        <v>3</v>
      </c>
      <c r="V12" s="48">
        <f t="shared" ca="1" si="18"/>
        <v>1</v>
      </c>
      <c r="W12" s="48">
        <f t="shared" ca="1" si="18"/>
        <v>2</v>
      </c>
      <c r="X12" s="48">
        <f t="shared" ca="1" si="18"/>
        <v>3</v>
      </c>
      <c r="Y12" s="48">
        <f t="shared" ca="1" si="18"/>
        <v>3</v>
      </c>
      <c r="Z12" s="48">
        <f t="shared" ref="Z12:AI21" ca="1" si="19">MAX(1,IF(SamplesOrEstimateFlag = "Data", INDEX(Samples,RANDBETWEEN(1, TotalCount), 0), RANDBETWEEN(ThroughputLowEstimate,ThroughputHighEstimate)) / RANDBETWEEN(StorySplitRateLowEstimate,StorySplitRateHighEstimate))</f>
        <v>3</v>
      </c>
      <c r="AA12" s="48">
        <f t="shared" ca="1" si="19"/>
        <v>2</v>
      </c>
      <c r="AB12" s="48">
        <f t="shared" ca="1" si="19"/>
        <v>3</v>
      </c>
      <c r="AC12" s="48">
        <f t="shared" ca="1" si="19"/>
        <v>3</v>
      </c>
      <c r="AD12" s="48">
        <f t="shared" ca="1" si="19"/>
        <v>3</v>
      </c>
      <c r="AE12" s="48">
        <f t="shared" ca="1" si="19"/>
        <v>2</v>
      </c>
      <c r="AF12" s="48">
        <f t="shared" ca="1" si="19"/>
        <v>2</v>
      </c>
      <c r="AG12" s="48">
        <f t="shared" ca="1" si="19"/>
        <v>1</v>
      </c>
      <c r="AH12" s="48">
        <f t="shared" ca="1" si="19"/>
        <v>1</v>
      </c>
      <c r="AI12" s="48">
        <f t="shared" ca="1" si="19"/>
        <v>3</v>
      </c>
      <c r="AJ12" s="48">
        <f t="shared" ref="AJ12:AS21" ca="1" si="20">MAX(1,IF(SamplesOrEstimateFlag = "Data", INDEX(Samples,RANDBETWEEN(1, TotalCount), 0), RANDBETWEEN(ThroughputLowEstimate,ThroughputHighEstimate)) / RANDBETWEEN(StorySplitRateLowEstimate,StorySplitRateHighEstimate))</f>
        <v>1</v>
      </c>
      <c r="AK12" s="48">
        <f t="shared" ca="1" si="20"/>
        <v>2</v>
      </c>
      <c r="AL12" s="48">
        <f t="shared" ca="1" si="20"/>
        <v>3</v>
      </c>
      <c r="AM12" s="48">
        <f t="shared" ca="1" si="20"/>
        <v>2</v>
      </c>
      <c r="AN12" s="48">
        <f t="shared" ca="1" si="20"/>
        <v>3</v>
      </c>
      <c r="AO12" s="48">
        <f t="shared" ca="1" si="20"/>
        <v>1</v>
      </c>
      <c r="AP12" s="48">
        <f t="shared" ca="1" si="20"/>
        <v>3</v>
      </c>
      <c r="AQ12" s="48">
        <f t="shared" ca="1" si="20"/>
        <v>3</v>
      </c>
      <c r="AR12" s="48">
        <f t="shared" ca="1" si="20"/>
        <v>3</v>
      </c>
      <c r="AS12" s="48">
        <f t="shared" ca="1" si="20"/>
        <v>3</v>
      </c>
      <c r="AT12" s="48">
        <f t="shared" ref="AT12:BC21" ca="1" si="21">MAX(1,IF(SamplesOrEstimateFlag = "Data", INDEX(Samples,RANDBETWEEN(1, TotalCount), 0), RANDBETWEEN(ThroughputLowEstimate,ThroughputHighEstimate)) / RANDBETWEEN(StorySplitRateLowEstimate,StorySplitRateHighEstimate))</f>
        <v>1</v>
      </c>
      <c r="AU12" s="48">
        <f t="shared" ca="1" si="21"/>
        <v>2</v>
      </c>
      <c r="AV12" s="48">
        <f t="shared" ca="1" si="21"/>
        <v>1</v>
      </c>
      <c r="AW12" s="48">
        <f t="shared" ca="1" si="21"/>
        <v>2</v>
      </c>
      <c r="AX12" s="48">
        <f t="shared" ca="1" si="21"/>
        <v>3</v>
      </c>
      <c r="AY12" s="48">
        <f t="shared" ca="1" si="21"/>
        <v>2</v>
      </c>
      <c r="AZ12" s="48">
        <f t="shared" ca="1" si="21"/>
        <v>3</v>
      </c>
      <c r="BA12" s="48">
        <f t="shared" ca="1" si="21"/>
        <v>3</v>
      </c>
      <c r="BB12" s="48">
        <f t="shared" ca="1" si="21"/>
        <v>1</v>
      </c>
      <c r="BC12" s="48">
        <f t="shared" ca="1" si="21"/>
        <v>3</v>
      </c>
      <c r="BD12" s="48">
        <f t="shared" ref="BD12:BO21" ca="1" si="22">MAX(1,IF(SamplesOrEstimateFlag = "Data", INDEX(Samples,RANDBETWEEN(1, TotalCount), 0), RANDBETWEEN(ThroughputLowEstimate,ThroughputHighEstimate)) / RANDBETWEEN(StorySplitRateLowEstimate,StorySplitRateHighEstimate))</f>
        <v>2</v>
      </c>
      <c r="BE12" s="48">
        <f t="shared" ca="1" si="22"/>
        <v>2</v>
      </c>
      <c r="BF12" s="48">
        <f t="shared" ca="1" si="22"/>
        <v>3</v>
      </c>
      <c r="BG12" s="48">
        <f t="shared" ca="1" si="22"/>
        <v>1</v>
      </c>
      <c r="BH12" s="48">
        <f t="shared" ca="1" si="22"/>
        <v>3</v>
      </c>
      <c r="BI12" s="48">
        <f t="shared" ca="1" si="22"/>
        <v>1</v>
      </c>
      <c r="BJ12" s="48">
        <f t="shared" ca="1" si="22"/>
        <v>1</v>
      </c>
      <c r="BK12" s="48">
        <f t="shared" ca="1" si="22"/>
        <v>1</v>
      </c>
      <c r="BL12" s="48">
        <f t="shared" ca="1" si="22"/>
        <v>3</v>
      </c>
      <c r="BM12" s="48">
        <f t="shared" ca="1" si="22"/>
        <v>2</v>
      </c>
      <c r="BN12" s="48">
        <f t="shared" ca="1" si="22"/>
        <v>3</v>
      </c>
      <c r="BO12" s="48">
        <f t="shared" ca="1" si="22"/>
        <v>3</v>
      </c>
    </row>
    <row r="13" spans="1:67" ht="14.45" x14ac:dyDescent="0.3">
      <c r="A13" s="48">
        <v>12</v>
      </c>
      <c r="B13" s="48">
        <f t="shared" ca="1" si="0"/>
        <v>11</v>
      </c>
      <c r="C13" s="48">
        <f ca="1">SUM($P13:S13)</f>
        <v>7</v>
      </c>
      <c r="D13" s="48">
        <f t="shared" ca="1" si="6"/>
        <v>15</v>
      </c>
      <c r="E13" s="48">
        <f t="shared" ca="1" si="7"/>
        <v>21</v>
      </c>
      <c r="F13" s="48">
        <f t="shared" ca="1" si="8"/>
        <v>27</v>
      </c>
      <c r="G13" s="48">
        <f t="shared" ca="1" si="9"/>
        <v>34</v>
      </c>
      <c r="H13" s="48">
        <f t="shared" ca="1" si="10"/>
        <v>43</v>
      </c>
      <c r="I13" s="48">
        <f t="shared" ca="1" si="11"/>
        <v>52</v>
      </c>
      <c r="J13" s="48">
        <f t="shared" ca="1" si="12"/>
        <v>58</v>
      </c>
      <c r="K13" s="48">
        <f t="shared" ca="1" si="13"/>
        <v>68</v>
      </c>
      <c r="L13" s="48">
        <f t="shared" ca="1" si="14"/>
        <v>74</v>
      </c>
      <c r="M13" s="48">
        <f t="shared" ca="1" si="15"/>
        <v>80</v>
      </c>
      <c r="N13" s="48">
        <f t="shared" ca="1" si="16"/>
        <v>87</v>
      </c>
      <c r="O13" s="48">
        <f t="shared" ca="1" si="17"/>
        <v>91</v>
      </c>
      <c r="P13" s="48">
        <f t="shared" ca="1" si="18"/>
        <v>1</v>
      </c>
      <c r="Q13" s="48">
        <f t="shared" ca="1" si="18"/>
        <v>2</v>
      </c>
      <c r="R13" s="48">
        <f t="shared" ca="1" si="18"/>
        <v>1</v>
      </c>
      <c r="S13" s="48">
        <f t="shared" ca="1" si="18"/>
        <v>3</v>
      </c>
      <c r="T13" s="48">
        <f t="shared" ca="1" si="18"/>
        <v>2</v>
      </c>
      <c r="U13" s="48">
        <f t="shared" ca="1" si="18"/>
        <v>2</v>
      </c>
      <c r="V13" s="48">
        <f t="shared" ca="1" si="18"/>
        <v>1</v>
      </c>
      <c r="W13" s="48">
        <f t="shared" ca="1" si="18"/>
        <v>3</v>
      </c>
      <c r="X13" s="48">
        <f t="shared" ca="1" si="18"/>
        <v>3</v>
      </c>
      <c r="Y13" s="48">
        <f t="shared" ca="1" si="18"/>
        <v>1</v>
      </c>
      <c r="Z13" s="48">
        <f t="shared" ca="1" si="19"/>
        <v>1</v>
      </c>
      <c r="AA13" s="48">
        <f t="shared" ca="1" si="19"/>
        <v>1</v>
      </c>
      <c r="AB13" s="48">
        <f t="shared" ca="1" si="19"/>
        <v>2</v>
      </c>
      <c r="AC13" s="48">
        <f t="shared" ca="1" si="19"/>
        <v>1</v>
      </c>
      <c r="AD13" s="48">
        <f t="shared" ca="1" si="19"/>
        <v>1</v>
      </c>
      <c r="AE13" s="48">
        <f t="shared" ca="1" si="19"/>
        <v>2</v>
      </c>
      <c r="AF13" s="48">
        <f t="shared" ca="1" si="19"/>
        <v>3</v>
      </c>
      <c r="AG13" s="48">
        <f t="shared" ca="1" si="19"/>
        <v>1</v>
      </c>
      <c r="AH13" s="48">
        <f t="shared" ca="1" si="19"/>
        <v>1</v>
      </c>
      <c r="AI13" s="48">
        <f t="shared" ca="1" si="19"/>
        <v>2</v>
      </c>
      <c r="AJ13" s="48">
        <f t="shared" ca="1" si="20"/>
        <v>2</v>
      </c>
      <c r="AK13" s="48">
        <f t="shared" ca="1" si="20"/>
        <v>2</v>
      </c>
      <c r="AL13" s="48">
        <f t="shared" ca="1" si="20"/>
        <v>3</v>
      </c>
      <c r="AM13" s="48">
        <f t="shared" ca="1" si="20"/>
        <v>2</v>
      </c>
      <c r="AN13" s="48">
        <f t="shared" ca="1" si="20"/>
        <v>3</v>
      </c>
      <c r="AO13" s="48">
        <f t="shared" ca="1" si="20"/>
        <v>1</v>
      </c>
      <c r="AP13" s="48">
        <f t="shared" ca="1" si="20"/>
        <v>2</v>
      </c>
      <c r="AQ13" s="48">
        <f t="shared" ca="1" si="20"/>
        <v>3</v>
      </c>
      <c r="AR13" s="48">
        <f t="shared" ca="1" si="20"/>
        <v>1</v>
      </c>
      <c r="AS13" s="48">
        <f t="shared" ca="1" si="20"/>
        <v>1</v>
      </c>
      <c r="AT13" s="48">
        <f t="shared" ca="1" si="21"/>
        <v>1</v>
      </c>
      <c r="AU13" s="48">
        <f t="shared" ca="1" si="21"/>
        <v>3</v>
      </c>
      <c r="AV13" s="48">
        <f t="shared" ca="1" si="21"/>
        <v>1</v>
      </c>
      <c r="AW13" s="48">
        <f t="shared" ca="1" si="21"/>
        <v>3</v>
      </c>
      <c r="AX13" s="48">
        <f t="shared" ca="1" si="21"/>
        <v>3</v>
      </c>
      <c r="AY13" s="48">
        <f t="shared" ca="1" si="21"/>
        <v>3</v>
      </c>
      <c r="AZ13" s="48">
        <f t="shared" ca="1" si="21"/>
        <v>2</v>
      </c>
      <c r="BA13" s="48">
        <f t="shared" ca="1" si="21"/>
        <v>1</v>
      </c>
      <c r="BB13" s="48">
        <f t="shared" ca="1" si="21"/>
        <v>2</v>
      </c>
      <c r="BC13" s="48">
        <f t="shared" ca="1" si="21"/>
        <v>1</v>
      </c>
      <c r="BD13" s="48">
        <f t="shared" ca="1" si="22"/>
        <v>2</v>
      </c>
      <c r="BE13" s="48">
        <f t="shared" ca="1" si="22"/>
        <v>1</v>
      </c>
      <c r="BF13" s="48">
        <f t="shared" ca="1" si="22"/>
        <v>1</v>
      </c>
      <c r="BG13" s="48">
        <f t="shared" ca="1" si="22"/>
        <v>2</v>
      </c>
      <c r="BH13" s="48">
        <f t="shared" ca="1" si="22"/>
        <v>3</v>
      </c>
      <c r="BI13" s="48">
        <f t="shared" ca="1" si="22"/>
        <v>1</v>
      </c>
      <c r="BJ13" s="48">
        <f t="shared" ca="1" si="22"/>
        <v>2</v>
      </c>
      <c r="BK13" s="48">
        <f t="shared" ca="1" si="22"/>
        <v>1</v>
      </c>
      <c r="BL13" s="48">
        <f t="shared" ca="1" si="22"/>
        <v>1</v>
      </c>
      <c r="BM13" s="48">
        <f t="shared" ca="1" si="22"/>
        <v>1</v>
      </c>
      <c r="BN13" s="48">
        <f t="shared" ca="1" si="22"/>
        <v>1</v>
      </c>
      <c r="BO13" s="48">
        <f t="shared" ca="1" si="22"/>
        <v>1</v>
      </c>
    </row>
    <row r="14" spans="1:67" ht="14.45" x14ac:dyDescent="0.3">
      <c r="A14" s="48">
        <v>13</v>
      </c>
      <c r="B14" s="48">
        <f t="shared" ca="1" si="0"/>
        <v>12</v>
      </c>
      <c r="C14" s="48">
        <f ca="1">SUM($P14:S14)</f>
        <v>8</v>
      </c>
      <c r="D14" s="48">
        <f t="shared" ca="1" si="6"/>
        <v>15</v>
      </c>
      <c r="E14" s="48">
        <f t="shared" ca="1" si="7"/>
        <v>25</v>
      </c>
      <c r="F14" s="48">
        <f t="shared" ca="1" si="8"/>
        <v>32</v>
      </c>
      <c r="G14" s="48">
        <f t="shared" ca="1" si="9"/>
        <v>39</v>
      </c>
      <c r="H14" s="48">
        <f t="shared" ca="1" si="10"/>
        <v>46</v>
      </c>
      <c r="I14" s="48">
        <f t="shared" ca="1" si="11"/>
        <v>54</v>
      </c>
      <c r="J14" s="48">
        <f t="shared" ca="1" si="12"/>
        <v>63</v>
      </c>
      <c r="K14" s="48">
        <f t="shared" ca="1" si="13"/>
        <v>71</v>
      </c>
      <c r="L14" s="48">
        <f t="shared" ca="1" si="14"/>
        <v>79</v>
      </c>
      <c r="M14" s="48">
        <f t="shared" ca="1" si="15"/>
        <v>84</v>
      </c>
      <c r="N14" s="48">
        <f t="shared" ca="1" si="16"/>
        <v>89</v>
      </c>
      <c r="O14" s="48">
        <f t="shared" ca="1" si="17"/>
        <v>99</v>
      </c>
      <c r="P14" s="48">
        <f t="shared" ca="1" si="18"/>
        <v>3</v>
      </c>
      <c r="Q14" s="48">
        <f t="shared" ca="1" si="18"/>
        <v>1</v>
      </c>
      <c r="R14" s="48">
        <f t="shared" ca="1" si="18"/>
        <v>2</v>
      </c>
      <c r="S14" s="48">
        <f t="shared" ca="1" si="18"/>
        <v>2</v>
      </c>
      <c r="T14" s="48">
        <f t="shared" ca="1" si="18"/>
        <v>2</v>
      </c>
      <c r="U14" s="48">
        <f t="shared" ca="1" si="18"/>
        <v>2</v>
      </c>
      <c r="V14" s="48">
        <f t="shared" ca="1" si="18"/>
        <v>2</v>
      </c>
      <c r="W14" s="48">
        <f t="shared" ca="1" si="18"/>
        <v>1</v>
      </c>
      <c r="X14" s="48">
        <f t="shared" ca="1" si="18"/>
        <v>3</v>
      </c>
      <c r="Y14" s="48">
        <f t="shared" ca="1" si="18"/>
        <v>2</v>
      </c>
      <c r="Z14" s="48">
        <f t="shared" ca="1" si="19"/>
        <v>2</v>
      </c>
      <c r="AA14" s="48">
        <f t="shared" ca="1" si="19"/>
        <v>3</v>
      </c>
      <c r="AB14" s="48">
        <f t="shared" ca="1" si="19"/>
        <v>1</v>
      </c>
      <c r="AC14" s="48">
        <f t="shared" ca="1" si="19"/>
        <v>3</v>
      </c>
      <c r="AD14" s="48">
        <f t="shared" ca="1" si="19"/>
        <v>1</v>
      </c>
      <c r="AE14" s="48">
        <f t="shared" ca="1" si="19"/>
        <v>2</v>
      </c>
      <c r="AF14" s="48">
        <f t="shared" ca="1" si="19"/>
        <v>1</v>
      </c>
      <c r="AG14" s="48">
        <f t="shared" ca="1" si="19"/>
        <v>2</v>
      </c>
      <c r="AH14" s="48">
        <f t="shared" ca="1" si="19"/>
        <v>2</v>
      </c>
      <c r="AI14" s="48">
        <f t="shared" ca="1" si="19"/>
        <v>2</v>
      </c>
      <c r="AJ14" s="48">
        <f t="shared" ca="1" si="20"/>
        <v>2</v>
      </c>
      <c r="AK14" s="48">
        <f t="shared" ca="1" si="20"/>
        <v>3</v>
      </c>
      <c r="AL14" s="48">
        <f t="shared" ca="1" si="20"/>
        <v>1</v>
      </c>
      <c r="AM14" s="48">
        <f t="shared" ca="1" si="20"/>
        <v>1</v>
      </c>
      <c r="AN14" s="48">
        <f t="shared" ca="1" si="20"/>
        <v>2</v>
      </c>
      <c r="AO14" s="48">
        <f t="shared" ca="1" si="20"/>
        <v>2</v>
      </c>
      <c r="AP14" s="48">
        <f t="shared" ca="1" si="20"/>
        <v>1</v>
      </c>
      <c r="AQ14" s="48">
        <f t="shared" ca="1" si="20"/>
        <v>3</v>
      </c>
      <c r="AR14" s="48">
        <f t="shared" ca="1" si="20"/>
        <v>2</v>
      </c>
      <c r="AS14" s="48">
        <f t="shared" ca="1" si="20"/>
        <v>2</v>
      </c>
      <c r="AT14" s="48">
        <f t="shared" ca="1" si="21"/>
        <v>3</v>
      </c>
      <c r="AU14" s="48">
        <f t="shared" ca="1" si="21"/>
        <v>2</v>
      </c>
      <c r="AV14" s="48">
        <f t="shared" ca="1" si="21"/>
        <v>1</v>
      </c>
      <c r="AW14" s="48">
        <f t="shared" ca="1" si="21"/>
        <v>3</v>
      </c>
      <c r="AX14" s="48">
        <f t="shared" ca="1" si="21"/>
        <v>3</v>
      </c>
      <c r="AY14" s="48">
        <f t="shared" ca="1" si="21"/>
        <v>1</v>
      </c>
      <c r="AZ14" s="48">
        <f t="shared" ca="1" si="21"/>
        <v>3</v>
      </c>
      <c r="BA14" s="48">
        <f t="shared" ca="1" si="21"/>
        <v>2</v>
      </c>
      <c r="BB14" s="48">
        <f t="shared" ca="1" si="21"/>
        <v>1</v>
      </c>
      <c r="BC14" s="48">
        <f t="shared" ca="1" si="21"/>
        <v>2</v>
      </c>
      <c r="BD14" s="48">
        <f t="shared" ca="1" si="22"/>
        <v>1</v>
      </c>
      <c r="BE14" s="48">
        <f t="shared" ca="1" si="22"/>
        <v>1</v>
      </c>
      <c r="BF14" s="48">
        <f t="shared" ca="1" si="22"/>
        <v>2</v>
      </c>
      <c r="BG14" s="48">
        <f t="shared" ca="1" si="22"/>
        <v>1</v>
      </c>
      <c r="BH14" s="48">
        <f t="shared" ca="1" si="22"/>
        <v>2</v>
      </c>
      <c r="BI14" s="48">
        <f t="shared" ca="1" si="22"/>
        <v>1</v>
      </c>
      <c r="BJ14" s="48">
        <f t="shared" ca="1" si="22"/>
        <v>1</v>
      </c>
      <c r="BK14" s="48">
        <f t="shared" ca="1" si="22"/>
        <v>1</v>
      </c>
      <c r="BL14" s="48">
        <f t="shared" ca="1" si="22"/>
        <v>2</v>
      </c>
      <c r="BM14" s="48">
        <f t="shared" ca="1" si="22"/>
        <v>2</v>
      </c>
      <c r="BN14" s="48">
        <f t="shared" ca="1" si="22"/>
        <v>3</v>
      </c>
      <c r="BO14" s="48">
        <f t="shared" ca="1" si="22"/>
        <v>3</v>
      </c>
    </row>
    <row r="15" spans="1:67" ht="14.45" x14ac:dyDescent="0.3">
      <c r="A15" s="48">
        <v>14</v>
      </c>
      <c r="B15" s="48">
        <f t="shared" ca="1" si="0"/>
        <v>13</v>
      </c>
      <c r="C15" s="48">
        <f ca="1">SUM($P15:S15)</f>
        <v>8</v>
      </c>
      <c r="D15" s="48">
        <f t="shared" ca="1" si="6"/>
        <v>18</v>
      </c>
      <c r="E15" s="48">
        <f t="shared" ca="1" si="7"/>
        <v>24</v>
      </c>
      <c r="F15" s="48">
        <f t="shared" ca="1" si="8"/>
        <v>32</v>
      </c>
      <c r="G15" s="48">
        <f t="shared" ca="1" si="9"/>
        <v>41</v>
      </c>
      <c r="H15" s="48">
        <f t="shared" ca="1" si="10"/>
        <v>46</v>
      </c>
      <c r="I15" s="48">
        <f t="shared" ca="1" si="11"/>
        <v>52</v>
      </c>
      <c r="J15" s="48">
        <f t="shared" ca="1" si="12"/>
        <v>62</v>
      </c>
      <c r="K15" s="48">
        <f t="shared" ca="1" si="13"/>
        <v>70</v>
      </c>
      <c r="L15" s="48">
        <f t="shared" ca="1" si="14"/>
        <v>75</v>
      </c>
      <c r="M15" s="48">
        <f t="shared" ca="1" si="15"/>
        <v>85</v>
      </c>
      <c r="N15" s="48">
        <f t="shared" ca="1" si="16"/>
        <v>95</v>
      </c>
      <c r="O15" s="48">
        <f t="shared" ca="1" si="17"/>
        <v>104</v>
      </c>
      <c r="P15" s="48">
        <f t="shared" ca="1" si="18"/>
        <v>1</v>
      </c>
      <c r="Q15" s="48">
        <f t="shared" ca="1" si="18"/>
        <v>3</v>
      </c>
      <c r="R15" s="48">
        <f t="shared" ca="1" si="18"/>
        <v>2</v>
      </c>
      <c r="S15" s="48">
        <f t="shared" ca="1" si="18"/>
        <v>2</v>
      </c>
      <c r="T15" s="48">
        <f t="shared" ca="1" si="18"/>
        <v>2</v>
      </c>
      <c r="U15" s="48">
        <f t="shared" ca="1" si="18"/>
        <v>3</v>
      </c>
      <c r="V15" s="48">
        <f t="shared" ca="1" si="18"/>
        <v>2</v>
      </c>
      <c r="W15" s="48">
        <f t="shared" ca="1" si="18"/>
        <v>3</v>
      </c>
      <c r="X15" s="48">
        <f t="shared" ca="1" si="18"/>
        <v>2</v>
      </c>
      <c r="Y15" s="48">
        <f t="shared" ca="1" si="18"/>
        <v>1</v>
      </c>
      <c r="Z15" s="48">
        <f t="shared" ca="1" si="19"/>
        <v>1</v>
      </c>
      <c r="AA15" s="48">
        <f t="shared" ca="1" si="19"/>
        <v>2</v>
      </c>
      <c r="AB15" s="48">
        <f t="shared" ca="1" si="19"/>
        <v>3</v>
      </c>
      <c r="AC15" s="48">
        <f t="shared" ca="1" si="19"/>
        <v>2</v>
      </c>
      <c r="AD15" s="48">
        <f t="shared" ca="1" si="19"/>
        <v>1</v>
      </c>
      <c r="AE15" s="48">
        <f t="shared" ca="1" si="19"/>
        <v>2</v>
      </c>
      <c r="AF15" s="48">
        <f t="shared" ca="1" si="19"/>
        <v>3</v>
      </c>
      <c r="AG15" s="48">
        <f t="shared" ca="1" si="19"/>
        <v>1</v>
      </c>
      <c r="AH15" s="48">
        <f t="shared" ca="1" si="19"/>
        <v>2</v>
      </c>
      <c r="AI15" s="48">
        <f t="shared" ca="1" si="19"/>
        <v>3</v>
      </c>
      <c r="AJ15" s="48">
        <f t="shared" ca="1" si="20"/>
        <v>1</v>
      </c>
      <c r="AK15" s="48">
        <f t="shared" ca="1" si="20"/>
        <v>1</v>
      </c>
      <c r="AL15" s="48">
        <f t="shared" ca="1" si="20"/>
        <v>2</v>
      </c>
      <c r="AM15" s="48">
        <f t="shared" ca="1" si="20"/>
        <v>1</v>
      </c>
      <c r="AN15" s="48">
        <f t="shared" ca="1" si="20"/>
        <v>2</v>
      </c>
      <c r="AO15" s="48">
        <f t="shared" ca="1" si="20"/>
        <v>2</v>
      </c>
      <c r="AP15" s="48">
        <f t="shared" ca="1" si="20"/>
        <v>1</v>
      </c>
      <c r="AQ15" s="48">
        <f t="shared" ca="1" si="20"/>
        <v>1</v>
      </c>
      <c r="AR15" s="48">
        <f t="shared" ca="1" si="20"/>
        <v>1</v>
      </c>
      <c r="AS15" s="48">
        <f t="shared" ca="1" si="20"/>
        <v>3</v>
      </c>
      <c r="AT15" s="48">
        <f t="shared" ca="1" si="21"/>
        <v>3</v>
      </c>
      <c r="AU15" s="48">
        <f t="shared" ca="1" si="21"/>
        <v>3</v>
      </c>
      <c r="AV15" s="48">
        <f t="shared" ca="1" si="21"/>
        <v>2</v>
      </c>
      <c r="AW15" s="48">
        <f t="shared" ca="1" si="21"/>
        <v>3</v>
      </c>
      <c r="AX15" s="48">
        <f t="shared" ca="1" si="21"/>
        <v>1</v>
      </c>
      <c r="AY15" s="48">
        <f t="shared" ca="1" si="21"/>
        <v>2</v>
      </c>
      <c r="AZ15" s="48">
        <f t="shared" ca="1" si="21"/>
        <v>1</v>
      </c>
      <c r="BA15" s="48">
        <f t="shared" ca="1" si="21"/>
        <v>2</v>
      </c>
      <c r="BB15" s="48">
        <f t="shared" ca="1" si="21"/>
        <v>1</v>
      </c>
      <c r="BC15" s="48">
        <f t="shared" ca="1" si="21"/>
        <v>1</v>
      </c>
      <c r="BD15" s="48">
        <f t="shared" ca="1" si="22"/>
        <v>3</v>
      </c>
      <c r="BE15" s="48">
        <f t="shared" ca="1" si="22"/>
        <v>3</v>
      </c>
      <c r="BF15" s="48">
        <f t="shared" ca="1" si="22"/>
        <v>1</v>
      </c>
      <c r="BG15" s="48">
        <f t="shared" ca="1" si="22"/>
        <v>3</v>
      </c>
      <c r="BH15" s="48">
        <f t="shared" ca="1" si="22"/>
        <v>3</v>
      </c>
      <c r="BI15" s="48">
        <f t="shared" ca="1" si="22"/>
        <v>3</v>
      </c>
      <c r="BJ15" s="48">
        <f t="shared" ca="1" si="22"/>
        <v>1</v>
      </c>
      <c r="BK15" s="48">
        <f t="shared" ca="1" si="22"/>
        <v>3</v>
      </c>
      <c r="BL15" s="48">
        <f t="shared" ca="1" si="22"/>
        <v>3</v>
      </c>
      <c r="BM15" s="48">
        <f t="shared" ca="1" si="22"/>
        <v>2</v>
      </c>
      <c r="BN15" s="48">
        <f t="shared" ca="1" si="22"/>
        <v>1</v>
      </c>
      <c r="BO15" s="48">
        <f t="shared" ca="1" si="22"/>
        <v>3</v>
      </c>
    </row>
    <row r="16" spans="1:67" ht="14.45" x14ac:dyDescent="0.3">
      <c r="A16" s="48">
        <v>15</v>
      </c>
      <c r="B16" s="48">
        <f t="shared" ca="1" si="0"/>
        <v>14</v>
      </c>
      <c r="C16" s="48">
        <f ca="1">SUM($P16:S16)</f>
        <v>10</v>
      </c>
      <c r="D16" s="48">
        <f t="shared" ca="1" si="6"/>
        <v>19</v>
      </c>
      <c r="E16" s="48">
        <f t="shared" ca="1" si="7"/>
        <v>30</v>
      </c>
      <c r="F16" s="48">
        <f t="shared" ca="1" si="8"/>
        <v>42</v>
      </c>
      <c r="G16" s="48">
        <f t="shared" ca="1" si="9"/>
        <v>53</v>
      </c>
      <c r="H16" s="48">
        <f t="shared" ca="1" si="10"/>
        <v>61</v>
      </c>
      <c r="I16" s="48">
        <f t="shared" ca="1" si="11"/>
        <v>72</v>
      </c>
      <c r="J16" s="48">
        <f t="shared" ca="1" si="12"/>
        <v>79</v>
      </c>
      <c r="K16" s="48">
        <f t="shared" ca="1" si="13"/>
        <v>86</v>
      </c>
      <c r="L16" s="48">
        <f t="shared" ca="1" si="14"/>
        <v>93</v>
      </c>
      <c r="M16" s="48">
        <f t="shared" ca="1" si="15"/>
        <v>103</v>
      </c>
      <c r="N16" s="48">
        <f t="shared" ca="1" si="16"/>
        <v>114</v>
      </c>
      <c r="O16" s="48">
        <f t="shared" ca="1" si="17"/>
        <v>122</v>
      </c>
      <c r="P16" s="48">
        <f t="shared" ca="1" si="18"/>
        <v>3</v>
      </c>
      <c r="Q16" s="48">
        <f t="shared" ca="1" si="18"/>
        <v>2</v>
      </c>
      <c r="R16" s="48">
        <f t="shared" ca="1" si="18"/>
        <v>2</v>
      </c>
      <c r="S16" s="48">
        <f t="shared" ca="1" si="18"/>
        <v>3</v>
      </c>
      <c r="T16" s="48">
        <f t="shared" ca="1" si="18"/>
        <v>2</v>
      </c>
      <c r="U16" s="48">
        <f t="shared" ca="1" si="18"/>
        <v>2</v>
      </c>
      <c r="V16" s="48">
        <f t="shared" ca="1" si="18"/>
        <v>3</v>
      </c>
      <c r="W16" s="48">
        <f t="shared" ca="1" si="18"/>
        <v>2</v>
      </c>
      <c r="X16" s="48">
        <f t="shared" ca="1" si="18"/>
        <v>3</v>
      </c>
      <c r="Y16" s="48">
        <f t="shared" ca="1" si="18"/>
        <v>3</v>
      </c>
      <c r="Z16" s="48">
        <f t="shared" ca="1" si="19"/>
        <v>2</v>
      </c>
      <c r="AA16" s="48">
        <f t="shared" ca="1" si="19"/>
        <v>3</v>
      </c>
      <c r="AB16" s="48">
        <f t="shared" ca="1" si="19"/>
        <v>3</v>
      </c>
      <c r="AC16" s="48">
        <f t="shared" ca="1" si="19"/>
        <v>3</v>
      </c>
      <c r="AD16" s="48">
        <f t="shared" ca="1" si="19"/>
        <v>3</v>
      </c>
      <c r="AE16" s="48">
        <f t="shared" ca="1" si="19"/>
        <v>3</v>
      </c>
      <c r="AF16" s="48">
        <f t="shared" ca="1" si="19"/>
        <v>3</v>
      </c>
      <c r="AG16" s="48">
        <f t="shared" ca="1" si="19"/>
        <v>3</v>
      </c>
      <c r="AH16" s="48">
        <f t="shared" ca="1" si="19"/>
        <v>3</v>
      </c>
      <c r="AI16" s="48">
        <f t="shared" ca="1" si="19"/>
        <v>2</v>
      </c>
      <c r="AJ16" s="48">
        <f t="shared" ca="1" si="20"/>
        <v>2</v>
      </c>
      <c r="AK16" s="48">
        <f t="shared" ca="1" si="20"/>
        <v>3</v>
      </c>
      <c r="AL16" s="48">
        <f t="shared" ca="1" si="20"/>
        <v>2</v>
      </c>
      <c r="AM16" s="48">
        <f t="shared" ca="1" si="20"/>
        <v>1</v>
      </c>
      <c r="AN16" s="48">
        <f t="shared" ca="1" si="20"/>
        <v>2</v>
      </c>
      <c r="AO16" s="48">
        <f t="shared" ca="1" si="20"/>
        <v>3</v>
      </c>
      <c r="AP16" s="48">
        <f t="shared" ca="1" si="20"/>
        <v>3</v>
      </c>
      <c r="AQ16" s="48">
        <f t="shared" ca="1" si="20"/>
        <v>3</v>
      </c>
      <c r="AR16" s="48">
        <f t="shared" ca="1" si="20"/>
        <v>1</v>
      </c>
      <c r="AS16" s="48">
        <f t="shared" ca="1" si="20"/>
        <v>2</v>
      </c>
      <c r="AT16" s="48">
        <f t="shared" ca="1" si="21"/>
        <v>2</v>
      </c>
      <c r="AU16" s="48">
        <f t="shared" ca="1" si="21"/>
        <v>2</v>
      </c>
      <c r="AV16" s="48">
        <f t="shared" ca="1" si="21"/>
        <v>1</v>
      </c>
      <c r="AW16" s="48">
        <f t="shared" ca="1" si="21"/>
        <v>2</v>
      </c>
      <c r="AX16" s="48">
        <f t="shared" ca="1" si="21"/>
        <v>3</v>
      </c>
      <c r="AY16" s="48">
        <f t="shared" ca="1" si="21"/>
        <v>1</v>
      </c>
      <c r="AZ16" s="48">
        <f t="shared" ca="1" si="21"/>
        <v>2</v>
      </c>
      <c r="BA16" s="48">
        <f t="shared" ca="1" si="21"/>
        <v>1</v>
      </c>
      <c r="BB16" s="48">
        <f t="shared" ca="1" si="21"/>
        <v>1</v>
      </c>
      <c r="BC16" s="48">
        <f t="shared" ca="1" si="21"/>
        <v>3</v>
      </c>
      <c r="BD16" s="48">
        <f t="shared" ca="1" si="22"/>
        <v>2</v>
      </c>
      <c r="BE16" s="48">
        <f t="shared" ca="1" si="22"/>
        <v>3</v>
      </c>
      <c r="BF16" s="48">
        <f t="shared" ca="1" si="22"/>
        <v>2</v>
      </c>
      <c r="BG16" s="48">
        <f t="shared" ca="1" si="22"/>
        <v>3</v>
      </c>
      <c r="BH16" s="48">
        <f t="shared" ca="1" si="22"/>
        <v>3</v>
      </c>
      <c r="BI16" s="48">
        <f t="shared" ca="1" si="22"/>
        <v>3</v>
      </c>
      <c r="BJ16" s="48">
        <f t="shared" ca="1" si="22"/>
        <v>2</v>
      </c>
      <c r="BK16" s="48">
        <f t="shared" ca="1" si="22"/>
        <v>3</v>
      </c>
      <c r="BL16" s="48">
        <f t="shared" ca="1" si="22"/>
        <v>3</v>
      </c>
      <c r="BM16" s="48">
        <f t="shared" ca="1" si="22"/>
        <v>1</v>
      </c>
      <c r="BN16" s="48">
        <f t="shared" ca="1" si="22"/>
        <v>1</v>
      </c>
      <c r="BO16" s="48">
        <f t="shared" ca="1" si="22"/>
        <v>3</v>
      </c>
    </row>
    <row r="17" spans="1:67" ht="14.45" x14ac:dyDescent="0.3">
      <c r="A17" s="48">
        <v>16</v>
      </c>
      <c r="B17" s="48">
        <f t="shared" ca="1" si="0"/>
        <v>12</v>
      </c>
      <c r="C17" s="48">
        <f ca="1">SUM($P17:S17)</f>
        <v>8</v>
      </c>
      <c r="D17" s="48">
        <f t="shared" ca="1" si="6"/>
        <v>17</v>
      </c>
      <c r="E17" s="48">
        <f t="shared" ca="1" si="7"/>
        <v>27</v>
      </c>
      <c r="F17" s="48">
        <f t="shared" ca="1" si="8"/>
        <v>33</v>
      </c>
      <c r="G17" s="48">
        <f t="shared" ca="1" si="9"/>
        <v>41</v>
      </c>
      <c r="H17" s="48">
        <f t="shared" ca="1" si="10"/>
        <v>48</v>
      </c>
      <c r="I17" s="48">
        <f t="shared" ca="1" si="11"/>
        <v>56</v>
      </c>
      <c r="J17" s="48">
        <f t="shared" ca="1" si="12"/>
        <v>66</v>
      </c>
      <c r="K17" s="48">
        <f t="shared" ca="1" si="13"/>
        <v>72</v>
      </c>
      <c r="L17" s="48">
        <f t="shared" ca="1" si="14"/>
        <v>77</v>
      </c>
      <c r="M17" s="48">
        <f t="shared" ca="1" si="15"/>
        <v>86</v>
      </c>
      <c r="N17" s="48">
        <f t="shared" ca="1" si="16"/>
        <v>94</v>
      </c>
      <c r="O17" s="48">
        <f t="shared" ca="1" si="17"/>
        <v>101</v>
      </c>
      <c r="P17" s="48">
        <f t="shared" ca="1" si="18"/>
        <v>1</v>
      </c>
      <c r="Q17" s="48">
        <f t="shared" ca="1" si="18"/>
        <v>3</v>
      </c>
      <c r="R17" s="48">
        <f t="shared" ca="1" si="18"/>
        <v>3</v>
      </c>
      <c r="S17" s="48">
        <f t="shared" ca="1" si="18"/>
        <v>1</v>
      </c>
      <c r="T17" s="48">
        <f t="shared" ca="1" si="18"/>
        <v>1</v>
      </c>
      <c r="U17" s="48">
        <f t="shared" ca="1" si="18"/>
        <v>3</v>
      </c>
      <c r="V17" s="48">
        <f t="shared" ca="1" si="18"/>
        <v>3</v>
      </c>
      <c r="W17" s="48">
        <f t="shared" ca="1" si="18"/>
        <v>2</v>
      </c>
      <c r="X17" s="48">
        <f t="shared" ca="1" si="18"/>
        <v>2</v>
      </c>
      <c r="Y17" s="48">
        <f t="shared" ca="1" si="18"/>
        <v>3</v>
      </c>
      <c r="Z17" s="48">
        <f t="shared" ca="1" si="19"/>
        <v>3</v>
      </c>
      <c r="AA17" s="48">
        <f t="shared" ca="1" si="19"/>
        <v>2</v>
      </c>
      <c r="AB17" s="48">
        <f t="shared" ca="1" si="19"/>
        <v>2</v>
      </c>
      <c r="AC17" s="48">
        <f t="shared" ca="1" si="19"/>
        <v>2</v>
      </c>
      <c r="AD17" s="48">
        <f t="shared" ca="1" si="19"/>
        <v>1</v>
      </c>
      <c r="AE17" s="48">
        <f t="shared" ca="1" si="19"/>
        <v>1</v>
      </c>
      <c r="AF17" s="48">
        <f t="shared" ca="1" si="19"/>
        <v>1</v>
      </c>
      <c r="AG17" s="48">
        <f t="shared" ca="1" si="19"/>
        <v>1</v>
      </c>
      <c r="AH17" s="48">
        <f t="shared" ca="1" si="19"/>
        <v>3</v>
      </c>
      <c r="AI17" s="48">
        <f t="shared" ca="1" si="19"/>
        <v>3</v>
      </c>
      <c r="AJ17" s="48">
        <f t="shared" ca="1" si="20"/>
        <v>3</v>
      </c>
      <c r="AK17" s="48">
        <f t="shared" ca="1" si="20"/>
        <v>2</v>
      </c>
      <c r="AL17" s="48">
        <f t="shared" ca="1" si="20"/>
        <v>1</v>
      </c>
      <c r="AM17" s="48">
        <f t="shared" ca="1" si="20"/>
        <v>1</v>
      </c>
      <c r="AN17" s="48">
        <f t="shared" ca="1" si="20"/>
        <v>1</v>
      </c>
      <c r="AO17" s="48">
        <f t="shared" ca="1" si="20"/>
        <v>3</v>
      </c>
      <c r="AP17" s="48">
        <f t="shared" ca="1" si="20"/>
        <v>2</v>
      </c>
      <c r="AQ17" s="48">
        <f t="shared" ca="1" si="20"/>
        <v>2</v>
      </c>
      <c r="AR17" s="48">
        <f t="shared" ca="1" si="20"/>
        <v>2</v>
      </c>
      <c r="AS17" s="48">
        <f t="shared" ca="1" si="20"/>
        <v>2</v>
      </c>
      <c r="AT17" s="48">
        <f t="shared" ca="1" si="21"/>
        <v>3</v>
      </c>
      <c r="AU17" s="48">
        <f t="shared" ca="1" si="21"/>
        <v>3</v>
      </c>
      <c r="AV17" s="48">
        <f t="shared" ca="1" si="21"/>
        <v>1</v>
      </c>
      <c r="AW17" s="48">
        <f t="shared" ca="1" si="21"/>
        <v>1</v>
      </c>
      <c r="AX17" s="48">
        <f t="shared" ca="1" si="21"/>
        <v>1</v>
      </c>
      <c r="AY17" s="48">
        <f t="shared" ca="1" si="21"/>
        <v>3</v>
      </c>
      <c r="AZ17" s="48">
        <f t="shared" ca="1" si="21"/>
        <v>1</v>
      </c>
      <c r="BA17" s="48">
        <f t="shared" ca="1" si="21"/>
        <v>1</v>
      </c>
      <c r="BB17" s="48">
        <f t="shared" ca="1" si="21"/>
        <v>2</v>
      </c>
      <c r="BC17" s="48">
        <f t="shared" ca="1" si="21"/>
        <v>1</v>
      </c>
      <c r="BD17" s="48">
        <f t="shared" ca="1" si="22"/>
        <v>2</v>
      </c>
      <c r="BE17" s="48">
        <f t="shared" ca="1" si="22"/>
        <v>3</v>
      </c>
      <c r="BF17" s="48">
        <f t="shared" ca="1" si="22"/>
        <v>1</v>
      </c>
      <c r="BG17" s="48">
        <f t="shared" ca="1" si="22"/>
        <v>3</v>
      </c>
      <c r="BH17" s="48">
        <f t="shared" ca="1" si="22"/>
        <v>2</v>
      </c>
      <c r="BI17" s="48">
        <f t="shared" ca="1" si="22"/>
        <v>3</v>
      </c>
      <c r="BJ17" s="48">
        <f t="shared" ca="1" si="22"/>
        <v>1</v>
      </c>
      <c r="BK17" s="48">
        <f t="shared" ca="1" si="22"/>
        <v>2</v>
      </c>
      <c r="BL17" s="48">
        <f t="shared" ca="1" si="22"/>
        <v>1</v>
      </c>
      <c r="BM17" s="48">
        <f t="shared" ca="1" si="22"/>
        <v>1</v>
      </c>
      <c r="BN17" s="48">
        <f t="shared" ca="1" si="22"/>
        <v>2</v>
      </c>
      <c r="BO17" s="48">
        <f t="shared" ca="1" si="22"/>
        <v>3</v>
      </c>
    </row>
    <row r="18" spans="1:67" ht="14.45" x14ac:dyDescent="0.3">
      <c r="A18" s="48">
        <v>17</v>
      </c>
      <c r="B18" s="48">
        <f t="shared" ca="1" si="0"/>
        <v>12</v>
      </c>
      <c r="C18" s="48">
        <f ca="1">SUM($P18:S18)</f>
        <v>9</v>
      </c>
      <c r="D18" s="48">
        <f t="shared" ca="1" si="6"/>
        <v>14</v>
      </c>
      <c r="E18" s="48">
        <f t="shared" ca="1" si="7"/>
        <v>22</v>
      </c>
      <c r="F18" s="48">
        <f t="shared" ca="1" si="8"/>
        <v>31</v>
      </c>
      <c r="G18" s="48">
        <f t="shared" ca="1" si="9"/>
        <v>42</v>
      </c>
      <c r="H18" s="48">
        <f t="shared" ca="1" si="10"/>
        <v>50</v>
      </c>
      <c r="I18" s="48">
        <f t="shared" ca="1" si="11"/>
        <v>55</v>
      </c>
      <c r="J18" s="48">
        <f t="shared" ca="1" si="12"/>
        <v>61</v>
      </c>
      <c r="K18" s="48">
        <f t="shared" ca="1" si="13"/>
        <v>68</v>
      </c>
      <c r="L18" s="48">
        <f t="shared" ca="1" si="14"/>
        <v>75</v>
      </c>
      <c r="M18" s="48">
        <f t="shared" ca="1" si="15"/>
        <v>81</v>
      </c>
      <c r="N18" s="48">
        <f t="shared" ca="1" si="16"/>
        <v>89</v>
      </c>
      <c r="O18" s="48">
        <f t="shared" ca="1" si="17"/>
        <v>97</v>
      </c>
      <c r="P18" s="48">
        <f t="shared" ca="1" si="18"/>
        <v>3</v>
      </c>
      <c r="Q18" s="48">
        <f t="shared" ca="1" si="18"/>
        <v>3</v>
      </c>
      <c r="R18" s="48">
        <f t="shared" ca="1" si="18"/>
        <v>1</v>
      </c>
      <c r="S18" s="48">
        <f t="shared" ca="1" si="18"/>
        <v>2</v>
      </c>
      <c r="T18" s="48">
        <f t="shared" ca="1" si="18"/>
        <v>2</v>
      </c>
      <c r="U18" s="48">
        <f t="shared" ca="1" si="18"/>
        <v>1</v>
      </c>
      <c r="V18" s="48">
        <f t="shared" ca="1" si="18"/>
        <v>1</v>
      </c>
      <c r="W18" s="48">
        <f t="shared" ca="1" si="18"/>
        <v>1</v>
      </c>
      <c r="X18" s="48">
        <f t="shared" ca="1" si="18"/>
        <v>3</v>
      </c>
      <c r="Y18" s="48">
        <f t="shared" ca="1" si="18"/>
        <v>3</v>
      </c>
      <c r="Z18" s="48">
        <f t="shared" ca="1" si="19"/>
        <v>1</v>
      </c>
      <c r="AA18" s="48">
        <f t="shared" ca="1" si="19"/>
        <v>1</v>
      </c>
      <c r="AB18" s="48">
        <f t="shared" ca="1" si="19"/>
        <v>2</v>
      </c>
      <c r="AC18" s="48">
        <f t="shared" ca="1" si="19"/>
        <v>2</v>
      </c>
      <c r="AD18" s="48">
        <f t="shared" ca="1" si="19"/>
        <v>2</v>
      </c>
      <c r="AE18" s="48">
        <f t="shared" ca="1" si="19"/>
        <v>3</v>
      </c>
      <c r="AF18" s="48">
        <f t="shared" ca="1" si="19"/>
        <v>3</v>
      </c>
      <c r="AG18" s="48">
        <f t="shared" ca="1" si="19"/>
        <v>3</v>
      </c>
      <c r="AH18" s="48">
        <f t="shared" ca="1" si="19"/>
        <v>2</v>
      </c>
      <c r="AI18" s="48">
        <f t="shared" ca="1" si="19"/>
        <v>3</v>
      </c>
      <c r="AJ18" s="48">
        <f t="shared" ca="1" si="20"/>
        <v>2</v>
      </c>
      <c r="AK18" s="48">
        <f t="shared" ca="1" si="20"/>
        <v>2</v>
      </c>
      <c r="AL18" s="48">
        <f t="shared" ca="1" si="20"/>
        <v>1</v>
      </c>
      <c r="AM18" s="48">
        <f t="shared" ca="1" si="20"/>
        <v>3</v>
      </c>
      <c r="AN18" s="48">
        <f t="shared" ca="1" si="20"/>
        <v>2</v>
      </c>
      <c r="AO18" s="48">
        <f t="shared" ca="1" si="20"/>
        <v>1</v>
      </c>
      <c r="AP18" s="48">
        <f t="shared" ca="1" si="20"/>
        <v>1</v>
      </c>
      <c r="AQ18" s="48">
        <f t="shared" ca="1" si="20"/>
        <v>1</v>
      </c>
      <c r="AR18" s="48">
        <f t="shared" ca="1" si="20"/>
        <v>2</v>
      </c>
      <c r="AS18" s="48">
        <f t="shared" ca="1" si="20"/>
        <v>1</v>
      </c>
      <c r="AT18" s="48">
        <f t="shared" ca="1" si="21"/>
        <v>1</v>
      </c>
      <c r="AU18" s="48">
        <f t="shared" ca="1" si="21"/>
        <v>2</v>
      </c>
      <c r="AV18" s="48">
        <f t="shared" ca="1" si="21"/>
        <v>2</v>
      </c>
      <c r="AW18" s="48">
        <f t="shared" ca="1" si="21"/>
        <v>2</v>
      </c>
      <c r="AX18" s="48">
        <f t="shared" ca="1" si="21"/>
        <v>2</v>
      </c>
      <c r="AY18" s="48">
        <f t="shared" ca="1" si="21"/>
        <v>1</v>
      </c>
      <c r="AZ18" s="48">
        <f t="shared" ca="1" si="21"/>
        <v>2</v>
      </c>
      <c r="BA18" s="48">
        <f t="shared" ca="1" si="21"/>
        <v>1</v>
      </c>
      <c r="BB18" s="48">
        <f t="shared" ca="1" si="21"/>
        <v>2</v>
      </c>
      <c r="BC18" s="48">
        <f t="shared" ca="1" si="21"/>
        <v>2</v>
      </c>
      <c r="BD18" s="48">
        <f t="shared" ca="1" si="22"/>
        <v>2</v>
      </c>
      <c r="BE18" s="48">
        <f t="shared" ca="1" si="22"/>
        <v>2</v>
      </c>
      <c r="BF18" s="48">
        <f t="shared" ca="1" si="22"/>
        <v>1</v>
      </c>
      <c r="BG18" s="48">
        <f t="shared" ca="1" si="22"/>
        <v>1</v>
      </c>
      <c r="BH18" s="48">
        <f t="shared" ca="1" si="22"/>
        <v>1</v>
      </c>
      <c r="BI18" s="48">
        <f t="shared" ca="1" si="22"/>
        <v>3</v>
      </c>
      <c r="BJ18" s="48">
        <f t="shared" ca="1" si="22"/>
        <v>1</v>
      </c>
      <c r="BK18" s="48">
        <f t="shared" ca="1" si="22"/>
        <v>3</v>
      </c>
      <c r="BL18" s="48">
        <f t="shared" ca="1" si="22"/>
        <v>1</v>
      </c>
      <c r="BM18" s="48">
        <f t="shared" ca="1" si="22"/>
        <v>1</v>
      </c>
      <c r="BN18" s="48">
        <f t="shared" ca="1" si="22"/>
        <v>3</v>
      </c>
      <c r="BO18" s="48">
        <f t="shared" ca="1" si="22"/>
        <v>3</v>
      </c>
    </row>
    <row r="19" spans="1:67" ht="14.45" x14ac:dyDescent="0.3">
      <c r="A19" s="48">
        <v>18</v>
      </c>
      <c r="B19" s="48">
        <f t="shared" ca="1" si="0"/>
        <v>9</v>
      </c>
      <c r="C19" s="48">
        <f ca="1">SUM($P19:S19)</f>
        <v>7</v>
      </c>
      <c r="D19" s="48">
        <f t="shared" ca="1" si="6"/>
        <v>12</v>
      </c>
      <c r="E19" s="48">
        <f t="shared" ca="1" si="7"/>
        <v>19</v>
      </c>
      <c r="F19" s="48">
        <f t="shared" ca="1" si="8"/>
        <v>28</v>
      </c>
      <c r="G19" s="48">
        <f t="shared" ca="1" si="9"/>
        <v>39</v>
      </c>
      <c r="H19" s="48">
        <f t="shared" ca="1" si="10"/>
        <v>48</v>
      </c>
      <c r="I19" s="48">
        <f t="shared" ca="1" si="11"/>
        <v>60</v>
      </c>
      <c r="J19" s="48">
        <f t="shared" ca="1" si="12"/>
        <v>67</v>
      </c>
      <c r="K19" s="48">
        <f t="shared" ca="1" si="13"/>
        <v>76</v>
      </c>
      <c r="L19" s="48">
        <f t="shared" ca="1" si="14"/>
        <v>84</v>
      </c>
      <c r="M19" s="48">
        <f t="shared" ca="1" si="15"/>
        <v>91</v>
      </c>
      <c r="N19" s="48">
        <f t="shared" ca="1" si="16"/>
        <v>101</v>
      </c>
      <c r="O19" s="48">
        <f t="shared" ca="1" si="17"/>
        <v>108</v>
      </c>
      <c r="P19" s="48">
        <f t="shared" ca="1" si="18"/>
        <v>3</v>
      </c>
      <c r="Q19" s="48">
        <f t="shared" ca="1" si="18"/>
        <v>1</v>
      </c>
      <c r="R19" s="48">
        <f t="shared" ca="1" si="18"/>
        <v>2</v>
      </c>
      <c r="S19" s="48">
        <f t="shared" ca="1" si="18"/>
        <v>1</v>
      </c>
      <c r="T19" s="48">
        <f t="shared" ca="1" si="18"/>
        <v>1</v>
      </c>
      <c r="U19" s="48">
        <f t="shared" ca="1" si="18"/>
        <v>1</v>
      </c>
      <c r="V19" s="48">
        <f t="shared" ca="1" si="18"/>
        <v>2</v>
      </c>
      <c r="W19" s="48">
        <f t="shared" ca="1" si="18"/>
        <v>1</v>
      </c>
      <c r="X19" s="48">
        <f t="shared" ca="1" si="18"/>
        <v>2</v>
      </c>
      <c r="Y19" s="48">
        <f t="shared" ca="1" si="18"/>
        <v>3</v>
      </c>
      <c r="Z19" s="48">
        <f t="shared" ca="1" si="19"/>
        <v>1</v>
      </c>
      <c r="AA19" s="48">
        <f t="shared" ca="1" si="19"/>
        <v>1</v>
      </c>
      <c r="AB19" s="48">
        <f t="shared" ca="1" si="19"/>
        <v>3</v>
      </c>
      <c r="AC19" s="48">
        <f t="shared" ca="1" si="19"/>
        <v>1</v>
      </c>
      <c r="AD19" s="48">
        <f t="shared" ca="1" si="19"/>
        <v>3</v>
      </c>
      <c r="AE19" s="48">
        <f t="shared" ca="1" si="19"/>
        <v>2</v>
      </c>
      <c r="AF19" s="48">
        <f t="shared" ca="1" si="19"/>
        <v>3</v>
      </c>
      <c r="AG19" s="48">
        <f t="shared" ca="1" si="19"/>
        <v>3</v>
      </c>
      <c r="AH19" s="48">
        <f t="shared" ca="1" si="19"/>
        <v>3</v>
      </c>
      <c r="AI19" s="48">
        <f t="shared" ca="1" si="19"/>
        <v>2</v>
      </c>
      <c r="AJ19" s="48">
        <f t="shared" ca="1" si="20"/>
        <v>2</v>
      </c>
      <c r="AK19" s="48">
        <f t="shared" ca="1" si="20"/>
        <v>3</v>
      </c>
      <c r="AL19" s="48">
        <f t="shared" ca="1" si="20"/>
        <v>2</v>
      </c>
      <c r="AM19" s="48">
        <f t="shared" ca="1" si="20"/>
        <v>2</v>
      </c>
      <c r="AN19" s="48">
        <f t="shared" ca="1" si="20"/>
        <v>3</v>
      </c>
      <c r="AO19" s="48">
        <f t="shared" ca="1" si="20"/>
        <v>3</v>
      </c>
      <c r="AP19" s="48">
        <f t="shared" ca="1" si="20"/>
        <v>3</v>
      </c>
      <c r="AQ19" s="48">
        <f t="shared" ca="1" si="20"/>
        <v>3</v>
      </c>
      <c r="AR19" s="48">
        <f t="shared" ca="1" si="20"/>
        <v>1</v>
      </c>
      <c r="AS19" s="48">
        <f t="shared" ca="1" si="20"/>
        <v>3</v>
      </c>
      <c r="AT19" s="48">
        <f t="shared" ca="1" si="21"/>
        <v>2</v>
      </c>
      <c r="AU19" s="48">
        <f t="shared" ca="1" si="21"/>
        <v>1</v>
      </c>
      <c r="AV19" s="48">
        <f t="shared" ca="1" si="21"/>
        <v>3</v>
      </c>
      <c r="AW19" s="48">
        <f t="shared" ca="1" si="21"/>
        <v>2</v>
      </c>
      <c r="AX19" s="48">
        <f t="shared" ca="1" si="21"/>
        <v>2</v>
      </c>
      <c r="AY19" s="48">
        <f t="shared" ca="1" si="21"/>
        <v>2</v>
      </c>
      <c r="AZ19" s="48">
        <f t="shared" ca="1" si="21"/>
        <v>2</v>
      </c>
      <c r="BA19" s="48">
        <f t="shared" ca="1" si="21"/>
        <v>1</v>
      </c>
      <c r="BB19" s="48">
        <f t="shared" ca="1" si="21"/>
        <v>2</v>
      </c>
      <c r="BC19" s="48">
        <f t="shared" ca="1" si="21"/>
        <v>3</v>
      </c>
      <c r="BD19" s="48">
        <f t="shared" ca="1" si="22"/>
        <v>3</v>
      </c>
      <c r="BE19" s="48">
        <f t="shared" ca="1" si="22"/>
        <v>2</v>
      </c>
      <c r="BF19" s="48">
        <f t="shared" ca="1" si="22"/>
        <v>1</v>
      </c>
      <c r="BG19" s="48">
        <f t="shared" ca="1" si="22"/>
        <v>1</v>
      </c>
      <c r="BH19" s="48">
        <f t="shared" ca="1" si="22"/>
        <v>3</v>
      </c>
      <c r="BI19" s="48">
        <f t="shared" ca="1" si="22"/>
        <v>3</v>
      </c>
      <c r="BJ19" s="48">
        <f t="shared" ca="1" si="22"/>
        <v>1</v>
      </c>
      <c r="BK19" s="48">
        <f t="shared" ca="1" si="22"/>
        <v>3</v>
      </c>
      <c r="BL19" s="48">
        <f t="shared" ca="1" si="22"/>
        <v>1</v>
      </c>
      <c r="BM19" s="48">
        <f t="shared" ca="1" si="22"/>
        <v>1</v>
      </c>
      <c r="BN19" s="48">
        <f t="shared" ca="1" si="22"/>
        <v>2</v>
      </c>
      <c r="BO19" s="48">
        <f t="shared" ca="1" si="22"/>
        <v>3</v>
      </c>
    </row>
    <row r="20" spans="1:67" ht="14.45" x14ac:dyDescent="0.3">
      <c r="A20" s="48">
        <v>19</v>
      </c>
      <c r="B20" s="48">
        <f t="shared" ca="1" si="0"/>
        <v>12</v>
      </c>
      <c r="C20" s="48">
        <f ca="1">SUM($P20:S20)</f>
        <v>8</v>
      </c>
      <c r="D20" s="48">
        <f t="shared" ca="1" si="6"/>
        <v>15</v>
      </c>
      <c r="E20" s="48">
        <f t="shared" ca="1" si="7"/>
        <v>22</v>
      </c>
      <c r="F20" s="48">
        <f t="shared" ca="1" si="8"/>
        <v>30</v>
      </c>
      <c r="G20" s="48">
        <f t="shared" ca="1" si="9"/>
        <v>36</v>
      </c>
      <c r="H20" s="48">
        <f t="shared" ca="1" si="10"/>
        <v>46</v>
      </c>
      <c r="I20" s="48">
        <f t="shared" ca="1" si="11"/>
        <v>52</v>
      </c>
      <c r="J20" s="48">
        <f t="shared" ca="1" si="12"/>
        <v>56</v>
      </c>
      <c r="K20" s="48">
        <f t="shared" ca="1" si="13"/>
        <v>62</v>
      </c>
      <c r="L20" s="48">
        <f t="shared" ca="1" si="14"/>
        <v>68</v>
      </c>
      <c r="M20" s="48">
        <f t="shared" ca="1" si="15"/>
        <v>78</v>
      </c>
      <c r="N20" s="48">
        <f t="shared" ca="1" si="16"/>
        <v>87</v>
      </c>
      <c r="O20" s="48">
        <f t="shared" ca="1" si="17"/>
        <v>93</v>
      </c>
      <c r="P20" s="48">
        <f t="shared" ca="1" si="18"/>
        <v>1</v>
      </c>
      <c r="Q20" s="48">
        <f t="shared" ca="1" si="18"/>
        <v>3</v>
      </c>
      <c r="R20" s="48">
        <f t="shared" ca="1" si="18"/>
        <v>3</v>
      </c>
      <c r="S20" s="48">
        <f t="shared" ca="1" si="18"/>
        <v>1</v>
      </c>
      <c r="T20" s="48">
        <f t="shared" ca="1" si="18"/>
        <v>3</v>
      </c>
      <c r="U20" s="48">
        <f t="shared" ca="1" si="18"/>
        <v>1</v>
      </c>
      <c r="V20" s="48">
        <f t="shared" ca="1" si="18"/>
        <v>2</v>
      </c>
      <c r="W20" s="48">
        <f t="shared" ca="1" si="18"/>
        <v>1</v>
      </c>
      <c r="X20" s="48">
        <f t="shared" ca="1" si="18"/>
        <v>2</v>
      </c>
      <c r="Y20" s="48">
        <f t="shared" ca="1" si="18"/>
        <v>2</v>
      </c>
      <c r="Z20" s="48">
        <f t="shared" ca="1" si="19"/>
        <v>1</v>
      </c>
      <c r="AA20" s="48">
        <f t="shared" ca="1" si="19"/>
        <v>2</v>
      </c>
      <c r="AB20" s="48">
        <f t="shared" ca="1" si="19"/>
        <v>1</v>
      </c>
      <c r="AC20" s="48">
        <f t="shared" ca="1" si="19"/>
        <v>2</v>
      </c>
      <c r="AD20" s="48">
        <f t="shared" ca="1" si="19"/>
        <v>2</v>
      </c>
      <c r="AE20" s="48">
        <f t="shared" ca="1" si="19"/>
        <v>3</v>
      </c>
      <c r="AF20" s="48">
        <f t="shared" ca="1" si="19"/>
        <v>1</v>
      </c>
      <c r="AG20" s="48">
        <f t="shared" ca="1" si="19"/>
        <v>1</v>
      </c>
      <c r="AH20" s="48">
        <f t="shared" ca="1" si="19"/>
        <v>2</v>
      </c>
      <c r="AI20" s="48">
        <f t="shared" ca="1" si="19"/>
        <v>2</v>
      </c>
      <c r="AJ20" s="48">
        <f t="shared" ca="1" si="20"/>
        <v>2</v>
      </c>
      <c r="AK20" s="48">
        <f t="shared" ca="1" si="20"/>
        <v>3</v>
      </c>
      <c r="AL20" s="48">
        <f t="shared" ca="1" si="20"/>
        <v>3</v>
      </c>
      <c r="AM20" s="48">
        <f t="shared" ca="1" si="20"/>
        <v>2</v>
      </c>
      <c r="AN20" s="48">
        <f t="shared" ca="1" si="20"/>
        <v>3</v>
      </c>
      <c r="AO20" s="48">
        <f t="shared" ca="1" si="20"/>
        <v>1</v>
      </c>
      <c r="AP20" s="48">
        <f t="shared" ca="1" si="20"/>
        <v>1</v>
      </c>
      <c r="AQ20" s="48">
        <f t="shared" ca="1" si="20"/>
        <v>1</v>
      </c>
      <c r="AR20" s="48">
        <f t="shared" ca="1" si="20"/>
        <v>1</v>
      </c>
      <c r="AS20" s="48">
        <f t="shared" ca="1" si="20"/>
        <v>1</v>
      </c>
      <c r="AT20" s="48">
        <f t="shared" ca="1" si="21"/>
        <v>1</v>
      </c>
      <c r="AU20" s="48">
        <f t="shared" ca="1" si="21"/>
        <v>1</v>
      </c>
      <c r="AV20" s="48">
        <f t="shared" ca="1" si="21"/>
        <v>1</v>
      </c>
      <c r="AW20" s="48">
        <f t="shared" ca="1" si="21"/>
        <v>2</v>
      </c>
      <c r="AX20" s="48">
        <f t="shared" ca="1" si="21"/>
        <v>2</v>
      </c>
      <c r="AY20" s="48">
        <f t="shared" ca="1" si="21"/>
        <v>1</v>
      </c>
      <c r="AZ20" s="48">
        <f t="shared" ca="1" si="21"/>
        <v>2</v>
      </c>
      <c r="BA20" s="48">
        <f t="shared" ca="1" si="21"/>
        <v>2</v>
      </c>
      <c r="BB20" s="48">
        <f t="shared" ca="1" si="21"/>
        <v>1</v>
      </c>
      <c r="BC20" s="48">
        <f t="shared" ca="1" si="21"/>
        <v>1</v>
      </c>
      <c r="BD20" s="48">
        <f t="shared" ca="1" si="22"/>
        <v>2</v>
      </c>
      <c r="BE20" s="48">
        <f t="shared" ca="1" si="22"/>
        <v>3</v>
      </c>
      <c r="BF20" s="48">
        <f t="shared" ca="1" si="22"/>
        <v>2</v>
      </c>
      <c r="BG20" s="48">
        <f t="shared" ca="1" si="22"/>
        <v>3</v>
      </c>
      <c r="BH20" s="48">
        <f t="shared" ca="1" si="22"/>
        <v>1</v>
      </c>
      <c r="BI20" s="48">
        <f t="shared" ca="1" si="22"/>
        <v>2</v>
      </c>
      <c r="BJ20" s="48">
        <f t="shared" ca="1" si="22"/>
        <v>3</v>
      </c>
      <c r="BK20" s="48">
        <f t="shared" ca="1" si="22"/>
        <v>3</v>
      </c>
      <c r="BL20" s="48">
        <f t="shared" ca="1" si="22"/>
        <v>1</v>
      </c>
      <c r="BM20" s="48">
        <f t="shared" ca="1" si="22"/>
        <v>1</v>
      </c>
      <c r="BN20" s="48">
        <f t="shared" ca="1" si="22"/>
        <v>2</v>
      </c>
      <c r="BO20" s="48">
        <f t="shared" ca="1" si="22"/>
        <v>2</v>
      </c>
    </row>
    <row r="21" spans="1:67" ht="14.45" x14ac:dyDescent="0.3">
      <c r="A21" s="48">
        <v>20</v>
      </c>
      <c r="B21" s="48">
        <f t="shared" ca="1" si="0"/>
        <v>11</v>
      </c>
      <c r="C21" s="48">
        <f ca="1">SUM($P21:S21)</f>
        <v>6</v>
      </c>
      <c r="D21" s="48">
        <f t="shared" ca="1" si="6"/>
        <v>16</v>
      </c>
      <c r="E21" s="48">
        <f t="shared" ca="1" si="7"/>
        <v>23</v>
      </c>
      <c r="F21" s="48">
        <f t="shared" ca="1" si="8"/>
        <v>30</v>
      </c>
      <c r="G21" s="48">
        <f t="shared" ca="1" si="9"/>
        <v>37</v>
      </c>
      <c r="H21" s="48">
        <f t="shared" ca="1" si="10"/>
        <v>46</v>
      </c>
      <c r="I21" s="48">
        <f t="shared" ca="1" si="11"/>
        <v>53</v>
      </c>
      <c r="J21" s="48">
        <f t="shared" ca="1" si="12"/>
        <v>62</v>
      </c>
      <c r="K21" s="48">
        <f t="shared" ca="1" si="13"/>
        <v>68</v>
      </c>
      <c r="L21" s="48">
        <f t="shared" ca="1" si="14"/>
        <v>78</v>
      </c>
      <c r="M21" s="48">
        <f t="shared" ca="1" si="15"/>
        <v>88</v>
      </c>
      <c r="N21" s="48">
        <f t="shared" ca="1" si="16"/>
        <v>96</v>
      </c>
      <c r="O21" s="48">
        <f t="shared" ca="1" si="17"/>
        <v>105</v>
      </c>
      <c r="P21" s="48">
        <f t="shared" ca="1" si="18"/>
        <v>2</v>
      </c>
      <c r="Q21" s="48">
        <f t="shared" ca="1" si="18"/>
        <v>1</v>
      </c>
      <c r="R21" s="48">
        <f t="shared" ca="1" si="18"/>
        <v>1</v>
      </c>
      <c r="S21" s="48">
        <f t="shared" ca="1" si="18"/>
        <v>2</v>
      </c>
      <c r="T21" s="48">
        <f t="shared" ca="1" si="18"/>
        <v>3</v>
      </c>
      <c r="U21" s="48">
        <f t="shared" ca="1" si="18"/>
        <v>2</v>
      </c>
      <c r="V21" s="48">
        <f t="shared" ca="1" si="18"/>
        <v>2</v>
      </c>
      <c r="W21" s="48">
        <f t="shared" ca="1" si="18"/>
        <v>3</v>
      </c>
      <c r="X21" s="48">
        <f t="shared" ca="1" si="18"/>
        <v>1</v>
      </c>
      <c r="Y21" s="48">
        <f t="shared" ca="1" si="18"/>
        <v>1</v>
      </c>
      <c r="Z21" s="48">
        <f t="shared" ca="1" si="19"/>
        <v>2</v>
      </c>
      <c r="AA21" s="48">
        <f t="shared" ca="1" si="19"/>
        <v>3</v>
      </c>
      <c r="AB21" s="48">
        <f t="shared" ca="1" si="19"/>
        <v>2</v>
      </c>
      <c r="AC21" s="48">
        <f t="shared" ca="1" si="19"/>
        <v>1</v>
      </c>
      <c r="AD21" s="48">
        <f t="shared" ca="1" si="19"/>
        <v>3</v>
      </c>
      <c r="AE21" s="48">
        <f t="shared" ca="1" si="19"/>
        <v>1</v>
      </c>
      <c r="AF21" s="48">
        <f t="shared" ca="1" si="19"/>
        <v>2</v>
      </c>
      <c r="AG21" s="48">
        <f t="shared" ca="1" si="19"/>
        <v>1</v>
      </c>
      <c r="AH21" s="48">
        <f t="shared" ca="1" si="19"/>
        <v>1</v>
      </c>
      <c r="AI21" s="48">
        <f t="shared" ca="1" si="19"/>
        <v>3</v>
      </c>
      <c r="AJ21" s="48">
        <f t="shared" ca="1" si="20"/>
        <v>1</v>
      </c>
      <c r="AK21" s="48">
        <f t="shared" ca="1" si="20"/>
        <v>3</v>
      </c>
      <c r="AL21" s="48">
        <f t="shared" ca="1" si="20"/>
        <v>3</v>
      </c>
      <c r="AM21" s="48">
        <f t="shared" ca="1" si="20"/>
        <v>2</v>
      </c>
      <c r="AN21" s="48">
        <f t="shared" ca="1" si="20"/>
        <v>3</v>
      </c>
      <c r="AO21" s="48">
        <f t="shared" ca="1" si="20"/>
        <v>2</v>
      </c>
      <c r="AP21" s="48">
        <f t="shared" ca="1" si="20"/>
        <v>1</v>
      </c>
      <c r="AQ21" s="48">
        <f t="shared" ca="1" si="20"/>
        <v>1</v>
      </c>
      <c r="AR21" s="48">
        <f t="shared" ca="1" si="20"/>
        <v>3</v>
      </c>
      <c r="AS21" s="48">
        <f t="shared" ca="1" si="20"/>
        <v>1</v>
      </c>
      <c r="AT21" s="48">
        <f t="shared" ca="1" si="21"/>
        <v>3</v>
      </c>
      <c r="AU21" s="48">
        <f t="shared" ca="1" si="21"/>
        <v>2</v>
      </c>
      <c r="AV21" s="48">
        <f t="shared" ca="1" si="21"/>
        <v>1</v>
      </c>
      <c r="AW21" s="48">
        <f t="shared" ca="1" si="21"/>
        <v>3</v>
      </c>
      <c r="AX21" s="48">
        <f t="shared" ca="1" si="21"/>
        <v>1</v>
      </c>
      <c r="AY21" s="48">
        <f t="shared" ca="1" si="21"/>
        <v>1</v>
      </c>
      <c r="AZ21" s="48">
        <f t="shared" ca="1" si="21"/>
        <v>3</v>
      </c>
      <c r="BA21" s="48">
        <f t="shared" ca="1" si="21"/>
        <v>3</v>
      </c>
      <c r="BB21" s="48">
        <f t="shared" ca="1" si="21"/>
        <v>2</v>
      </c>
      <c r="BC21" s="48">
        <f t="shared" ca="1" si="21"/>
        <v>2</v>
      </c>
      <c r="BD21" s="48">
        <f t="shared" ca="1" si="22"/>
        <v>2</v>
      </c>
      <c r="BE21" s="48">
        <f t="shared" ca="1" si="22"/>
        <v>2</v>
      </c>
      <c r="BF21" s="48">
        <f t="shared" ca="1" si="22"/>
        <v>3</v>
      </c>
      <c r="BG21" s="48">
        <f t="shared" ca="1" si="22"/>
        <v>3</v>
      </c>
      <c r="BH21" s="48">
        <f t="shared" ca="1" si="22"/>
        <v>2</v>
      </c>
      <c r="BI21" s="48">
        <f t="shared" ca="1" si="22"/>
        <v>2</v>
      </c>
      <c r="BJ21" s="48">
        <f t="shared" ca="1" si="22"/>
        <v>2</v>
      </c>
      <c r="BK21" s="48">
        <f t="shared" ca="1" si="22"/>
        <v>2</v>
      </c>
      <c r="BL21" s="48">
        <f t="shared" ca="1" si="22"/>
        <v>2</v>
      </c>
      <c r="BM21" s="48">
        <f t="shared" ca="1" si="22"/>
        <v>3</v>
      </c>
      <c r="BN21" s="48">
        <f t="shared" ca="1" si="22"/>
        <v>2</v>
      </c>
      <c r="BO21" s="48">
        <f t="shared" ca="1" si="22"/>
        <v>2</v>
      </c>
    </row>
    <row r="22" spans="1:67" ht="14.45" x14ac:dyDescent="0.3">
      <c r="A22" s="48">
        <v>21</v>
      </c>
      <c r="B22" s="48">
        <f t="shared" ca="1" si="0"/>
        <v>15</v>
      </c>
      <c r="C22" s="48">
        <f ca="1">SUM($P22:S22)</f>
        <v>9</v>
      </c>
      <c r="D22" s="48">
        <f t="shared" ca="1" si="6"/>
        <v>21</v>
      </c>
      <c r="E22" s="48">
        <f t="shared" ca="1" si="7"/>
        <v>27</v>
      </c>
      <c r="F22" s="48">
        <f t="shared" ca="1" si="8"/>
        <v>36</v>
      </c>
      <c r="G22" s="48">
        <f t="shared" ca="1" si="9"/>
        <v>41</v>
      </c>
      <c r="H22" s="48">
        <f t="shared" ca="1" si="10"/>
        <v>48</v>
      </c>
      <c r="I22" s="48">
        <f t="shared" ca="1" si="11"/>
        <v>57</v>
      </c>
      <c r="J22" s="48">
        <f t="shared" ca="1" si="12"/>
        <v>62</v>
      </c>
      <c r="K22" s="48">
        <f t="shared" ca="1" si="13"/>
        <v>72</v>
      </c>
      <c r="L22" s="48">
        <f t="shared" ca="1" si="14"/>
        <v>83</v>
      </c>
      <c r="M22" s="48">
        <f t="shared" ca="1" si="15"/>
        <v>92</v>
      </c>
      <c r="N22" s="48">
        <f t="shared" ca="1" si="16"/>
        <v>98</v>
      </c>
      <c r="O22" s="48">
        <f t="shared" ca="1" si="17"/>
        <v>104</v>
      </c>
      <c r="P22" s="48">
        <f t="shared" ref="P22:Y31" ca="1" si="23">MAX(1,IF(SamplesOrEstimateFlag = "Data", INDEX(Samples,RANDBETWEEN(1, TotalCount), 0), RANDBETWEEN(ThroughputLowEstimate,ThroughputHighEstimate)) / RANDBETWEEN(StorySplitRateLowEstimate,StorySplitRateHighEstimate))</f>
        <v>3</v>
      </c>
      <c r="Q22" s="48">
        <f t="shared" ca="1" si="23"/>
        <v>1</v>
      </c>
      <c r="R22" s="48">
        <f t="shared" ca="1" si="23"/>
        <v>2</v>
      </c>
      <c r="S22" s="48">
        <f t="shared" ca="1" si="23"/>
        <v>3</v>
      </c>
      <c r="T22" s="48">
        <f t="shared" ca="1" si="23"/>
        <v>3</v>
      </c>
      <c r="U22" s="48">
        <f t="shared" ca="1" si="23"/>
        <v>3</v>
      </c>
      <c r="V22" s="48">
        <f t="shared" ca="1" si="23"/>
        <v>3</v>
      </c>
      <c r="W22" s="48">
        <f t="shared" ca="1" si="23"/>
        <v>3</v>
      </c>
      <c r="X22" s="48">
        <f t="shared" ca="1" si="23"/>
        <v>1</v>
      </c>
      <c r="Y22" s="48">
        <f t="shared" ca="1" si="23"/>
        <v>1</v>
      </c>
      <c r="Z22" s="48">
        <f t="shared" ref="Z22:AI31" ca="1" si="24">MAX(1,IF(SamplesOrEstimateFlag = "Data", INDEX(Samples,RANDBETWEEN(1, TotalCount), 0), RANDBETWEEN(ThroughputLowEstimate,ThroughputHighEstimate)) / RANDBETWEEN(StorySplitRateLowEstimate,StorySplitRateHighEstimate))</f>
        <v>2</v>
      </c>
      <c r="AA22" s="48">
        <f t="shared" ca="1" si="24"/>
        <v>2</v>
      </c>
      <c r="AB22" s="48">
        <f t="shared" ca="1" si="24"/>
        <v>2</v>
      </c>
      <c r="AC22" s="48">
        <f t="shared" ca="1" si="24"/>
        <v>2</v>
      </c>
      <c r="AD22" s="48">
        <f t="shared" ca="1" si="24"/>
        <v>3</v>
      </c>
      <c r="AE22" s="48">
        <f t="shared" ca="1" si="24"/>
        <v>2</v>
      </c>
      <c r="AF22" s="48">
        <f t="shared" ca="1" si="24"/>
        <v>1</v>
      </c>
      <c r="AG22" s="48">
        <f t="shared" ca="1" si="24"/>
        <v>2</v>
      </c>
      <c r="AH22" s="48">
        <f t="shared" ca="1" si="24"/>
        <v>1</v>
      </c>
      <c r="AI22" s="48">
        <f t="shared" ca="1" si="24"/>
        <v>1</v>
      </c>
      <c r="AJ22" s="48">
        <f t="shared" ref="AJ22:AS31" ca="1" si="25">MAX(1,IF(SamplesOrEstimateFlag = "Data", INDEX(Samples,RANDBETWEEN(1, TotalCount), 0), RANDBETWEEN(ThroughputLowEstimate,ThroughputHighEstimate)) / RANDBETWEEN(StorySplitRateLowEstimate,StorySplitRateHighEstimate))</f>
        <v>1</v>
      </c>
      <c r="AK22" s="48">
        <f t="shared" ca="1" si="25"/>
        <v>3</v>
      </c>
      <c r="AL22" s="48">
        <f t="shared" ca="1" si="25"/>
        <v>1</v>
      </c>
      <c r="AM22" s="48">
        <f t="shared" ca="1" si="25"/>
        <v>2</v>
      </c>
      <c r="AN22" s="48">
        <f t="shared" ca="1" si="25"/>
        <v>3</v>
      </c>
      <c r="AO22" s="48">
        <f t="shared" ca="1" si="25"/>
        <v>1</v>
      </c>
      <c r="AP22" s="48">
        <f t="shared" ca="1" si="25"/>
        <v>3</v>
      </c>
      <c r="AQ22" s="48">
        <f t="shared" ca="1" si="25"/>
        <v>2</v>
      </c>
      <c r="AR22" s="48">
        <f t="shared" ca="1" si="25"/>
        <v>1</v>
      </c>
      <c r="AS22" s="48">
        <f t="shared" ca="1" si="25"/>
        <v>1</v>
      </c>
      <c r="AT22" s="48">
        <f t="shared" ref="AT22:BC31" ca="1" si="26">MAX(1,IF(SamplesOrEstimateFlag = "Data", INDEX(Samples,RANDBETWEEN(1, TotalCount), 0), RANDBETWEEN(ThroughputLowEstimate,ThroughputHighEstimate)) / RANDBETWEEN(StorySplitRateLowEstimate,StorySplitRateHighEstimate))</f>
        <v>2</v>
      </c>
      <c r="AU22" s="48">
        <f t="shared" ca="1" si="26"/>
        <v>1</v>
      </c>
      <c r="AV22" s="48">
        <f t="shared" ca="1" si="26"/>
        <v>3</v>
      </c>
      <c r="AW22" s="48">
        <f t="shared" ca="1" si="26"/>
        <v>2</v>
      </c>
      <c r="AX22" s="48">
        <f t="shared" ca="1" si="26"/>
        <v>3</v>
      </c>
      <c r="AY22" s="48">
        <f t="shared" ca="1" si="26"/>
        <v>2</v>
      </c>
      <c r="AZ22" s="48">
        <f t="shared" ca="1" si="26"/>
        <v>3</v>
      </c>
      <c r="BA22" s="48">
        <f t="shared" ca="1" si="26"/>
        <v>3</v>
      </c>
      <c r="BB22" s="48">
        <f t="shared" ca="1" si="26"/>
        <v>2</v>
      </c>
      <c r="BC22" s="48">
        <f t="shared" ca="1" si="26"/>
        <v>3</v>
      </c>
      <c r="BD22" s="48">
        <f t="shared" ref="BD22:BO31" ca="1" si="27">MAX(1,IF(SamplesOrEstimateFlag = "Data", INDEX(Samples,RANDBETWEEN(1, TotalCount), 0), RANDBETWEEN(ThroughputLowEstimate,ThroughputHighEstimate)) / RANDBETWEEN(StorySplitRateLowEstimate,StorySplitRateHighEstimate))</f>
        <v>2</v>
      </c>
      <c r="BE22" s="48">
        <f t="shared" ca="1" si="27"/>
        <v>3</v>
      </c>
      <c r="BF22" s="48">
        <f t="shared" ca="1" si="27"/>
        <v>3</v>
      </c>
      <c r="BG22" s="48">
        <f t="shared" ca="1" si="27"/>
        <v>1</v>
      </c>
      <c r="BH22" s="48">
        <f t="shared" ca="1" si="27"/>
        <v>3</v>
      </c>
      <c r="BI22" s="48">
        <f t="shared" ca="1" si="27"/>
        <v>1</v>
      </c>
      <c r="BJ22" s="48">
        <f t="shared" ca="1" si="27"/>
        <v>1</v>
      </c>
      <c r="BK22" s="48">
        <f t="shared" ca="1" si="27"/>
        <v>1</v>
      </c>
      <c r="BL22" s="48">
        <f t="shared" ca="1" si="27"/>
        <v>2</v>
      </c>
      <c r="BM22" s="48">
        <f t="shared" ca="1" si="27"/>
        <v>1</v>
      </c>
      <c r="BN22" s="48">
        <f t="shared" ca="1" si="27"/>
        <v>2</v>
      </c>
      <c r="BO22" s="48">
        <f t="shared" ca="1" si="27"/>
        <v>1</v>
      </c>
    </row>
    <row r="23" spans="1:67" ht="14.45" x14ac:dyDescent="0.3">
      <c r="A23" s="48">
        <v>22</v>
      </c>
      <c r="B23" s="48">
        <f t="shared" ca="1" si="0"/>
        <v>16</v>
      </c>
      <c r="C23" s="48">
        <f ca="1">SUM($P23:S23)</f>
        <v>11</v>
      </c>
      <c r="D23" s="48">
        <f t="shared" ca="1" si="6"/>
        <v>20</v>
      </c>
      <c r="E23" s="48">
        <f t="shared" ca="1" si="7"/>
        <v>27</v>
      </c>
      <c r="F23" s="48">
        <f t="shared" ca="1" si="8"/>
        <v>34</v>
      </c>
      <c r="G23" s="48">
        <f t="shared" ca="1" si="9"/>
        <v>43</v>
      </c>
      <c r="H23" s="48">
        <f t="shared" ca="1" si="10"/>
        <v>51</v>
      </c>
      <c r="I23" s="48">
        <f t="shared" ca="1" si="11"/>
        <v>60</v>
      </c>
      <c r="J23" s="48">
        <f t="shared" ca="1" si="12"/>
        <v>69</v>
      </c>
      <c r="K23" s="48">
        <f t="shared" ca="1" si="13"/>
        <v>76</v>
      </c>
      <c r="L23" s="48">
        <f t="shared" ca="1" si="14"/>
        <v>84</v>
      </c>
      <c r="M23" s="48">
        <f t="shared" ca="1" si="15"/>
        <v>94</v>
      </c>
      <c r="N23" s="48">
        <f t="shared" ca="1" si="16"/>
        <v>102</v>
      </c>
      <c r="O23" s="48">
        <f t="shared" ca="1" si="17"/>
        <v>111</v>
      </c>
      <c r="P23" s="48">
        <f t="shared" ca="1" si="23"/>
        <v>3</v>
      </c>
      <c r="Q23" s="48">
        <f t="shared" ca="1" si="23"/>
        <v>3</v>
      </c>
      <c r="R23" s="48">
        <f t="shared" ca="1" si="23"/>
        <v>3</v>
      </c>
      <c r="S23" s="48">
        <f t="shared" ca="1" si="23"/>
        <v>2</v>
      </c>
      <c r="T23" s="48">
        <f t="shared" ca="1" si="23"/>
        <v>3</v>
      </c>
      <c r="U23" s="48">
        <f t="shared" ca="1" si="23"/>
        <v>2</v>
      </c>
      <c r="V23" s="48">
        <f t="shared" ca="1" si="23"/>
        <v>2</v>
      </c>
      <c r="W23" s="48">
        <f t="shared" ca="1" si="23"/>
        <v>2</v>
      </c>
      <c r="X23" s="48">
        <f t="shared" ca="1" si="23"/>
        <v>1</v>
      </c>
      <c r="Y23" s="48">
        <f t="shared" ca="1" si="23"/>
        <v>2</v>
      </c>
      <c r="Z23" s="48">
        <f t="shared" ca="1" si="24"/>
        <v>2</v>
      </c>
      <c r="AA23" s="48">
        <f t="shared" ca="1" si="24"/>
        <v>2</v>
      </c>
      <c r="AB23" s="48">
        <f t="shared" ca="1" si="24"/>
        <v>2</v>
      </c>
      <c r="AC23" s="48">
        <f t="shared" ca="1" si="24"/>
        <v>1</v>
      </c>
      <c r="AD23" s="48">
        <f t="shared" ca="1" si="24"/>
        <v>1</v>
      </c>
      <c r="AE23" s="48">
        <f t="shared" ca="1" si="24"/>
        <v>3</v>
      </c>
      <c r="AF23" s="48">
        <f t="shared" ca="1" si="24"/>
        <v>2</v>
      </c>
      <c r="AG23" s="48">
        <f t="shared" ca="1" si="24"/>
        <v>3</v>
      </c>
      <c r="AH23" s="48">
        <f t="shared" ca="1" si="24"/>
        <v>3</v>
      </c>
      <c r="AI23" s="48">
        <f t="shared" ca="1" si="24"/>
        <v>1</v>
      </c>
      <c r="AJ23" s="48">
        <f t="shared" ca="1" si="25"/>
        <v>1</v>
      </c>
      <c r="AK23" s="48">
        <f t="shared" ca="1" si="25"/>
        <v>2</v>
      </c>
      <c r="AL23" s="48">
        <f t="shared" ca="1" si="25"/>
        <v>2</v>
      </c>
      <c r="AM23" s="48">
        <f t="shared" ca="1" si="25"/>
        <v>3</v>
      </c>
      <c r="AN23" s="48">
        <f t="shared" ca="1" si="25"/>
        <v>3</v>
      </c>
      <c r="AO23" s="48">
        <f t="shared" ca="1" si="25"/>
        <v>2</v>
      </c>
      <c r="AP23" s="48">
        <f t="shared" ca="1" si="25"/>
        <v>3</v>
      </c>
      <c r="AQ23" s="48">
        <f t="shared" ca="1" si="25"/>
        <v>1</v>
      </c>
      <c r="AR23" s="48">
        <f t="shared" ca="1" si="25"/>
        <v>2</v>
      </c>
      <c r="AS23" s="48">
        <f t="shared" ca="1" si="25"/>
        <v>3</v>
      </c>
      <c r="AT23" s="48">
        <f t="shared" ca="1" si="26"/>
        <v>2</v>
      </c>
      <c r="AU23" s="48">
        <f t="shared" ca="1" si="26"/>
        <v>2</v>
      </c>
      <c r="AV23" s="48">
        <f t="shared" ca="1" si="26"/>
        <v>1</v>
      </c>
      <c r="AW23" s="48">
        <f t="shared" ca="1" si="26"/>
        <v>3</v>
      </c>
      <c r="AX23" s="48">
        <f t="shared" ca="1" si="26"/>
        <v>2</v>
      </c>
      <c r="AY23" s="48">
        <f t="shared" ca="1" si="26"/>
        <v>1</v>
      </c>
      <c r="AZ23" s="48">
        <f t="shared" ca="1" si="26"/>
        <v>1</v>
      </c>
      <c r="BA23" s="48">
        <f t="shared" ca="1" si="26"/>
        <v>3</v>
      </c>
      <c r="BB23" s="48">
        <f t="shared" ca="1" si="26"/>
        <v>2</v>
      </c>
      <c r="BC23" s="48">
        <f t="shared" ca="1" si="26"/>
        <v>2</v>
      </c>
      <c r="BD23" s="48">
        <f t="shared" ca="1" si="27"/>
        <v>3</v>
      </c>
      <c r="BE23" s="48">
        <f t="shared" ca="1" si="27"/>
        <v>2</v>
      </c>
      <c r="BF23" s="48">
        <f t="shared" ca="1" si="27"/>
        <v>2</v>
      </c>
      <c r="BG23" s="48">
        <f t="shared" ca="1" si="27"/>
        <v>3</v>
      </c>
      <c r="BH23" s="48">
        <f t="shared" ca="1" si="27"/>
        <v>3</v>
      </c>
      <c r="BI23" s="48">
        <f t="shared" ca="1" si="27"/>
        <v>1</v>
      </c>
      <c r="BJ23" s="48">
        <f t="shared" ca="1" si="27"/>
        <v>1</v>
      </c>
      <c r="BK23" s="48">
        <f t="shared" ca="1" si="27"/>
        <v>3</v>
      </c>
      <c r="BL23" s="48">
        <f t="shared" ca="1" si="27"/>
        <v>3</v>
      </c>
      <c r="BM23" s="48">
        <f t="shared" ca="1" si="27"/>
        <v>2</v>
      </c>
      <c r="BN23" s="48">
        <f t="shared" ca="1" si="27"/>
        <v>2</v>
      </c>
      <c r="BO23" s="48">
        <f t="shared" ca="1" si="27"/>
        <v>2</v>
      </c>
    </row>
    <row r="24" spans="1:67" ht="14.45" x14ac:dyDescent="0.3">
      <c r="A24" s="48">
        <v>23</v>
      </c>
      <c r="B24" s="48">
        <f t="shared" ca="1" si="0"/>
        <v>15</v>
      </c>
      <c r="C24" s="48">
        <f ca="1">SUM($P24:S24)</f>
        <v>11</v>
      </c>
      <c r="D24" s="48">
        <f t="shared" ca="1" si="6"/>
        <v>19</v>
      </c>
      <c r="E24" s="48">
        <f t="shared" ca="1" si="7"/>
        <v>30</v>
      </c>
      <c r="F24" s="48">
        <f t="shared" ca="1" si="8"/>
        <v>37</v>
      </c>
      <c r="G24" s="48">
        <f t="shared" ca="1" si="9"/>
        <v>46</v>
      </c>
      <c r="H24" s="48">
        <f t="shared" ca="1" si="10"/>
        <v>55</v>
      </c>
      <c r="I24" s="48">
        <f t="shared" ca="1" si="11"/>
        <v>65</v>
      </c>
      <c r="J24" s="48">
        <f t="shared" ca="1" si="12"/>
        <v>71</v>
      </c>
      <c r="K24" s="48">
        <f t="shared" ca="1" si="13"/>
        <v>77</v>
      </c>
      <c r="L24" s="48">
        <f t="shared" ca="1" si="14"/>
        <v>86</v>
      </c>
      <c r="M24" s="48">
        <f t="shared" ca="1" si="15"/>
        <v>96</v>
      </c>
      <c r="N24" s="48">
        <f t="shared" ca="1" si="16"/>
        <v>105</v>
      </c>
      <c r="O24" s="48">
        <f t="shared" ca="1" si="17"/>
        <v>110</v>
      </c>
      <c r="P24" s="48">
        <f t="shared" ca="1" si="23"/>
        <v>3</v>
      </c>
      <c r="Q24" s="48">
        <f t="shared" ca="1" si="23"/>
        <v>2</v>
      </c>
      <c r="R24" s="48">
        <f t="shared" ca="1" si="23"/>
        <v>3</v>
      </c>
      <c r="S24" s="48">
        <f t="shared" ca="1" si="23"/>
        <v>3</v>
      </c>
      <c r="T24" s="48">
        <f t="shared" ca="1" si="23"/>
        <v>3</v>
      </c>
      <c r="U24" s="48">
        <f t="shared" ca="1" si="23"/>
        <v>1</v>
      </c>
      <c r="V24" s="48">
        <f t="shared" ca="1" si="23"/>
        <v>3</v>
      </c>
      <c r="W24" s="48">
        <f t="shared" ca="1" si="23"/>
        <v>1</v>
      </c>
      <c r="X24" s="48">
        <f t="shared" ca="1" si="23"/>
        <v>3</v>
      </c>
      <c r="Y24" s="48">
        <f t="shared" ca="1" si="23"/>
        <v>3</v>
      </c>
      <c r="Z24" s="48">
        <f t="shared" ca="1" si="24"/>
        <v>3</v>
      </c>
      <c r="AA24" s="48">
        <f t="shared" ca="1" si="24"/>
        <v>2</v>
      </c>
      <c r="AB24" s="48">
        <f t="shared" ca="1" si="24"/>
        <v>1</v>
      </c>
      <c r="AC24" s="48">
        <f t="shared" ca="1" si="24"/>
        <v>1</v>
      </c>
      <c r="AD24" s="48">
        <f t="shared" ca="1" si="24"/>
        <v>2</v>
      </c>
      <c r="AE24" s="48">
        <f t="shared" ca="1" si="24"/>
        <v>3</v>
      </c>
      <c r="AF24" s="48">
        <f t="shared" ca="1" si="24"/>
        <v>3</v>
      </c>
      <c r="AG24" s="48">
        <f t="shared" ca="1" si="24"/>
        <v>2</v>
      </c>
      <c r="AH24" s="48">
        <f t="shared" ca="1" si="24"/>
        <v>3</v>
      </c>
      <c r="AI24" s="48">
        <f t="shared" ca="1" si="24"/>
        <v>1</v>
      </c>
      <c r="AJ24" s="48">
        <f t="shared" ca="1" si="25"/>
        <v>2</v>
      </c>
      <c r="AK24" s="48">
        <f t="shared" ca="1" si="25"/>
        <v>2</v>
      </c>
      <c r="AL24" s="48">
        <f t="shared" ca="1" si="25"/>
        <v>2</v>
      </c>
      <c r="AM24" s="48">
        <f t="shared" ca="1" si="25"/>
        <v>3</v>
      </c>
      <c r="AN24" s="48">
        <f t="shared" ca="1" si="25"/>
        <v>3</v>
      </c>
      <c r="AO24" s="48">
        <f t="shared" ca="1" si="25"/>
        <v>3</v>
      </c>
      <c r="AP24" s="48">
        <f t="shared" ca="1" si="25"/>
        <v>3</v>
      </c>
      <c r="AQ24" s="48">
        <f t="shared" ca="1" si="25"/>
        <v>1</v>
      </c>
      <c r="AR24" s="48">
        <f t="shared" ca="1" si="25"/>
        <v>2</v>
      </c>
      <c r="AS24" s="48">
        <f t="shared" ca="1" si="25"/>
        <v>2</v>
      </c>
      <c r="AT24" s="48">
        <f t="shared" ca="1" si="26"/>
        <v>1</v>
      </c>
      <c r="AU24" s="48">
        <f t="shared" ca="1" si="26"/>
        <v>1</v>
      </c>
      <c r="AV24" s="48">
        <f t="shared" ca="1" si="26"/>
        <v>1</v>
      </c>
      <c r="AW24" s="48">
        <f t="shared" ca="1" si="26"/>
        <v>1</v>
      </c>
      <c r="AX24" s="48">
        <f t="shared" ca="1" si="26"/>
        <v>1</v>
      </c>
      <c r="AY24" s="48">
        <f t="shared" ca="1" si="26"/>
        <v>3</v>
      </c>
      <c r="AZ24" s="48">
        <f t="shared" ca="1" si="26"/>
        <v>2</v>
      </c>
      <c r="BA24" s="48">
        <f t="shared" ca="1" si="26"/>
        <v>1</v>
      </c>
      <c r="BB24" s="48">
        <f t="shared" ca="1" si="26"/>
        <v>3</v>
      </c>
      <c r="BC24" s="48">
        <f t="shared" ca="1" si="26"/>
        <v>3</v>
      </c>
      <c r="BD24" s="48">
        <f t="shared" ca="1" si="27"/>
        <v>3</v>
      </c>
      <c r="BE24" s="48">
        <f t="shared" ca="1" si="27"/>
        <v>3</v>
      </c>
      <c r="BF24" s="48">
        <f t="shared" ca="1" si="27"/>
        <v>3</v>
      </c>
      <c r="BG24" s="48">
        <f t="shared" ca="1" si="27"/>
        <v>1</v>
      </c>
      <c r="BH24" s="48">
        <f t="shared" ca="1" si="27"/>
        <v>2</v>
      </c>
      <c r="BI24" s="48">
        <f t="shared" ca="1" si="27"/>
        <v>3</v>
      </c>
      <c r="BJ24" s="48">
        <f t="shared" ca="1" si="27"/>
        <v>2</v>
      </c>
      <c r="BK24" s="48">
        <f t="shared" ca="1" si="27"/>
        <v>2</v>
      </c>
      <c r="BL24" s="48">
        <f t="shared" ca="1" si="27"/>
        <v>1</v>
      </c>
      <c r="BM24" s="48">
        <f t="shared" ca="1" si="27"/>
        <v>1</v>
      </c>
      <c r="BN24" s="48">
        <f t="shared" ca="1" si="27"/>
        <v>1</v>
      </c>
      <c r="BO24" s="48">
        <f t="shared" ca="1" si="27"/>
        <v>2</v>
      </c>
    </row>
    <row r="25" spans="1:67" x14ac:dyDescent="0.25">
      <c r="A25" s="48">
        <v>24</v>
      </c>
      <c r="B25" s="48">
        <f t="shared" ca="1" si="0"/>
        <v>13</v>
      </c>
      <c r="C25" s="48">
        <f ca="1">SUM($P25:S25)</f>
        <v>8</v>
      </c>
      <c r="D25" s="48">
        <f t="shared" ca="1" si="6"/>
        <v>17</v>
      </c>
      <c r="E25" s="48">
        <f t="shared" ca="1" si="7"/>
        <v>24</v>
      </c>
      <c r="F25" s="48">
        <f t="shared" ca="1" si="8"/>
        <v>30</v>
      </c>
      <c r="G25" s="48">
        <f t="shared" ca="1" si="9"/>
        <v>38</v>
      </c>
      <c r="H25" s="48">
        <f t="shared" ca="1" si="10"/>
        <v>49</v>
      </c>
      <c r="I25" s="48">
        <f t="shared" ca="1" si="11"/>
        <v>57</v>
      </c>
      <c r="J25" s="48">
        <f t="shared" ca="1" si="12"/>
        <v>64</v>
      </c>
      <c r="K25" s="48">
        <f t="shared" ca="1" si="13"/>
        <v>70</v>
      </c>
      <c r="L25" s="48">
        <f t="shared" ca="1" si="14"/>
        <v>77</v>
      </c>
      <c r="M25" s="48">
        <f t="shared" ca="1" si="15"/>
        <v>86</v>
      </c>
      <c r="N25" s="48">
        <f t="shared" ca="1" si="16"/>
        <v>93</v>
      </c>
      <c r="O25" s="48">
        <f t="shared" ca="1" si="17"/>
        <v>102</v>
      </c>
      <c r="P25" s="48">
        <f t="shared" ca="1" si="23"/>
        <v>2</v>
      </c>
      <c r="Q25" s="48">
        <f t="shared" ca="1" si="23"/>
        <v>3</v>
      </c>
      <c r="R25" s="48">
        <f t="shared" ca="1" si="23"/>
        <v>1</v>
      </c>
      <c r="S25" s="48">
        <f t="shared" ca="1" si="23"/>
        <v>2</v>
      </c>
      <c r="T25" s="48">
        <f t="shared" ca="1" si="23"/>
        <v>3</v>
      </c>
      <c r="U25" s="48">
        <f t="shared" ca="1" si="23"/>
        <v>2</v>
      </c>
      <c r="V25" s="48">
        <f t="shared" ca="1" si="23"/>
        <v>2</v>
      </c>
      <c r="W25" s="48">
        <f t="shared" ca="1" si="23"/>
        <v>2</v>
      </c>
      <c r="X25" s="48">
        <f t="shared" ca="1" si="23"/>
        <v>2</v>
      </c>
      <c r="Y25" s="48">
        <f t="shared" ca="1" si="23"/>
        <v>2</v>
      </c>
      <c r="Z25" s="48">
        <f t="shared" ca="1" si="24"/>
        <v>1</v>
      </c>
      <c r="AA25" s="48">
        <f t="shared" ca="1" si="24"/>
        <v>2</v>
      </c>
      <c r="AB25" s="48">
        <f t="shared" ca="1" si="24"/>
        <v>1</v>
      </c>
      <c r="AC25" s="48">
        <f t="shared" ca="1" si="24"/>
        <v>1</v>
      </c>
      <c r="AD25" s="48">
        <f t="shared" ca="1" si="24"/>
        <v>1</v>
      </c>
      <c r="AE25" s="48">
        <f t="shared" ca="1" si="24"/>
        <v>3</v>
      </c>
      <c r="AF25" s="48">
        <f t="shared" ca="1" si="24"/>
        <v>2</v>
      </c>
      <c r="AG25" s="48">
        <f t="shared" ca="1" si="24"/>
        <v>2</v>
      </c>
      <c r="AH25" s="48">
        <f t="shared" ca="1" si="24"/>
        <v>2</v>
      </c>
      <c r="AI25" s="48">
        <f t="shared" ca="1" si="24"/>
        <v>2</v>
      </c>
      <c r="AJ25" s="48">
        <f t="shared" ca="1" si="25"/>
        <v>3</v>
      </c>
      <c r="AK25" s="48">
        <f t="shared" ca="1" si="25"/>
        <v>3</v>
      </c>
      <c r="AL25" s="48">
        <f t="shared" ca="1" si="25"/>
        <v>2</v>
      </c>
      <c r="AM25" s="48">
        <f t="shared" ca="1" si="25"/>
        <v>3</v>
      </c>
      <c r="AN25" s="48">
        <f t="shared" ca="1" si="25"/>
        <v>2</v>
      </c>
      <c r="AO25" s="48">
        <f t="shared" ca="1" si="25"/>
        <v>1</v>
      </c>
      <c r="AP25" s="48">
        <f t="shared" ca="1" si="25"/>
        <v>2</v>
      </c>
      <c r="AQ25" s="48">
        <f t="shared" ca="1" si="25"/>
        <v>3</v>
      </c>
      <c r="AR25" s="48">
        <f t="shared" ca="1" si="25"/>
        <v>1</v>
      </c>
      <c r="AS25" s="48">
        <f t="shared" ca="1" si="25"/>
        <v>2</v>
      </c>
      <c r="AT25" s="48">
        <f t="shared" ca="1" si="26"/>
        <v>1</v>
      </c>
      <c r="AU25" s="48">
        <f t="shared" ca="1" si="26"/>
        <v>3</v>
      </c>
      <c r="AV25" s="48">
        <f t="shared" ca="1" si="26"/>
        <v>1</v>
      </c>
      <c r="AW25" s="48">
        <f t="shared" ca="1" si="26"/>
        <v>1</v>
      </c>
      <c r="AX25" s="48">
        <f t="shared" ca="1" si="26"/>
        <v>2</v>
      </c>
      <c r="AY25" s="48">
        <f t="shared" ca="1" si="26"/>
        <v>2</v>
      </c>
      <c r="AZ25" s="48">
        <f t="shared" ca="1" si="26"/>
        <v>2</v>
      </c>
      <c r="BA25" s="48">
        <f t="shared" ca="1" si="26"/>
        <v>1</v>
      </c>
      <c r="BB25" s="48">
        <f t="shared" ca="1" si="26"/>
        <v>1</v>
      </c>
      <c r="BC25" s="48">
        <f t="shared" ca="1" si="26"/>
        <v>3</v>
      </c>
      <c r="BD25" s="48">
        <f t="shared" ca="1" si="27"/>
        <v>3</v>
      </c>
      <c r="BE25" s="48">
        <f t="shared" ca="1" si="27"/>
        <v>3</v>
      </c>
      <c r="BF25" s="48">
        <f t="shared" ca="1" si="27"/>
        <v>2</v>
      </c>
      <c r="BG25" s="48">
        <f t="shared" ca="1" si="27"/>
        <v>1</v>
      </c>
      <c r="BH25" s="48">
        <f t="shared" ca="1" si="27"/>
        <v>1</v>
      </c>
      <c r="BI25" s="48">
        <f t="shared" ca="1" si="27"/>
        <v>2</v>
      </c>
      <c r="BJ25" s="48">
        <f t="shared" ca="1" si="27"/>
        <v>3</v>
      </c>
      <c r="BK25" s="48">
        <f t="shared" ca="1" si="27"/>
        <v>1</v>
      </c>
      <c r="BL25" s="48">
        <f t="shared" ca="1" si="27"/>
        <v>3</v>
      </c>
      <c r="BM25" s="48">
        <f t="shared" ca="1" si="27"/>
        <v>3</v>
      </c>
      <c r="BN25" s="48">
        <f t="shared" ca="1" si="27"/>
        <v>1</v>
      </c>
      <c r="BO25" s="48">
        <f t="shared" ca="1" si="27"/>
        <v>2</v>
      </c>
    </row>
    <row r="26" spans="1:67" x14ac:dyDescent="0.25">
      <c r="A26" s="48">
        <v>25</v>
      </c>
      <c r="B26" s="48">
        <f t="shared" ca="1" si="0"/>
        <v>13</v>
      </c>
      <c r="C26" s="48">
        <f ca="1">SUM($P26:S26)</f>
        <v>9</v>
      </c>
      <c r="D26" s="48">
        <f t="shared" ca="1" si="6"/>
        <v>15</v>
      </c>
      <c r="E26" s="48">
        <f t="shared" ca="1" si="7"/>
        <v>25</v>
      </c>
      <c r="F26" s="48">
        <f t="shared" ca="1" si="8"/>
        <v>32</v>
      </c>
      <c r="G26" s="48">
        <f t="shared" ca="1" si="9"/>
        <v>41</v>
      </c>
      <c r="H26" s="48">
        <f t="shared" ca="1" si="10"/>
        <v>47</v>
      </c>
      <c r="I26" s="48">
        <f t="shared" ca="1" si="11"/>
        <v>55</v>
      </c>
      <c r="J26" s="48">
        <f t="shared" ca="1" si="12"/>
        <v>62</v>
      </c>
      <c r="K26" s="48">
        <f t="shared" ca="1" si="13"/>
        <v>70</v>
      </c>
      <c r="L26" s="48">
        <f t="shared" ca="1" si="14"/>
        <v>80</v>
      </c>
      <c r="M26" s="48">
        <f t="shared" ca="1" si="15"/>
        <v>89</v>
      </c>
      <c r="N26" s="48">
        <f t="shared" ca="1" si="16"/>
        <v>97</v>
      </c>
      <c r="O26" s="48">
        <f t="shared" ca="1" si="17"/>
        <v>108</v>
      </c>
      <c r="P26" s="48">
        <f t="shared" ca="1" si="23"/>
        <v>1</v>
      </c>
      <c r="Q26" s="48">
        <f t="shared" ca="1" si="23"/>
        <v>2</v>
      </c>
      <c r="R26" s="48">
        <f t="shared" ca="1" si="23"/>
        <v>3</v>
      </c>
      <c r="S26" s="48">
        <f t="shared" ca="1" si="23"/>
        <v>3</v>
      </c>
      <c r="T26" s="48">
        <f t="shared" ca="1" si="23"/>
        <v>2</v>
      </c>
      <c r="U26" s="48">
        <f t="shared" ca="1" si="23"/>
        <v>2</v>
      </c>
      <c r="V26" s="48">
        <f t="shared" ca="1" si="23"/>
        <v>1</v>
      </c>
      <c r="W26" s="48">
        <f t="shared" ca="1" si="23"/>
        <v>1</v>
      </c>
      <c r="X26" s="48">
        <f t="shared" ca="1" si="23"/>
        <v>3</v>
      </c>
      <c r="Y26" s="48">
        <f t="shared" ca="1" si="23"/>
        <v>3</v>
      </c>
      <c r="Z26" s="48">
        <f t="shared" ca="1" si="24"/>
        <v>3</v>
      </c>
      <c r="AA26" s="48">
        <f t="shared" ca="1" si="24"/>
        <v>1</v>
      </c>
      <c r="AB26" s="48">
        <f t="shared" ca="1" si="24"/>
        <v>2</v>
      </c>
      <c r="AC26" s="48">
        <f t="shared" ca="1" si="24"/>
        <v>2</v>
      </c>
      <c r="AD26" s="48">
        <f t="shared" ca="1" si="24"/>
        <v>1</v>
      </c>
      <c r="AE26" s="48">
        <f t="shared" ca="1" si="24"/>
        <v>2</v>
      </c>
      <c r="AF26" s="48">
        <f t="shared" ca="1" si="24"/>
        <v>1</v>
      </c>
      <c r="AG26" s="48">
        <f t="shared" ca="1" si="24"/>
        <v>3</v>
      </c>
      <c r="AH26" s="48">
        <f t="shared" ca="1" si="24"/>
        <v>2</v>
      </c>
      <c r="AI26" s="48">
        <f t="shared" ca="1" si="24"/>
        <v>3</v>
      </c>
      <c r="AJ26" s="48">
        <f t="shared" ca="1" si="25"/>
        <v>1</v>
      </c>
      <c r="AK26" s="48">
        <f t="shared" ca="1" si="25"/>
        <v>2</v>
      </c>
      <c r="AL26" s="48">
        <f t="shared" ca="1" si="25"/>
        <v>1</v>
      </c>
      <c r="AM26" s="48">
        <f t="shared" ca="1" si="25"/>
        <v>2</v>
      </c>
      <c r="AN26" s="48">
        <f t="shared" ca="1" si="25"/>
        <v>3</v>
      </c>
      <c r="AO26" s="48">
        <f t="shared" ca="1" si="25"/>
        <v>1</v>
      </c>
      <c r="AP26" s="48">
        <f t="shared" ca="1" si="25"/>
        <v>2</v>
      </c>
      <c r="AQ26" s="48">
        <f t="shared" ca="1" si="25"/>
        <v>2</v>
      </c>
      <c r="AR26" s="48">
        <f t="shared" ca="1" si="25"/>
        <v>1</v>
      </c>
      <c r="AS26" s="48">
        <f t="shared" ca="1" si="25"/>
        <v>2</v>
      </c>
      <c r="AT26" s="48">
        <f t="shared" ca="1" si="26"/>
        <v>3</v>
      </c>
      <c r="AU26" s="48">
        <f t="shared" ca="1" si="26"/>
        <v>1</v>
      </c>
      <c r="AV26" s="48">
        <f t="shared" ca="1" si="26"/>
        <v>1</v>
      </c>
      <c r="AW26" s="48">
        <f t="shared" ca="1" si="26"/>
        <v>3</v>
      </c>
      <c r="AX26" s="48">
        <f t="shared" ca="1" si="26"/>
        <v>1</v>
      </c>
      <c r="AY26" s="48">
        <f t="shared" ca="1" si="26"/>
        <v>3</v>
      </c>
      <c r="AZ26" s="48">
        <f t="shared" ca="1" si="26"/>
        <v>3</v>
      </c>
      <c r="BA26" s="48">
        <f t="shared" ca="1" si="26"/>
        <v>3</v>
      </c>
      <c r="BB26" s="48">
        <f t="shared" ca="1" si="26"/>
        <v>3</v>
      </c>
      <c r="BC26" s="48">
        <f t="shared" ca="1" si="26"/>
        <v>1</v>
      </c>
      <c r="BD26" s="48">
        <f t="shared" ca="1" si="27"/>
        <v>3</v>
      </c>
      <c r="BE26" s="48">
        <f t="shared" ca="1" si="27"/>
        <v>2</v>
      </c>
      <c r="BF26" s="48">
        <f t="shared" ca="1" si="27"/>
        <v>3</v>
      </c>
      <c r="BG26" s="48">
        <f t="shared" ca="1" si="27"/>
        <v>1</v>
      </c>
      <c r="BH26" s="48">
        <f t="shared" ca="1" si="27"/>
        <v>3</v>
      </c>
      <c r="BI26" s="48">
        <f t="shared" ca="1" si="27"/>
        <v>1</v>
      </c>
      <c r="BJ26" s="48">
        <f t="shared" ca="1" si="27"/>
        <v>1</v>
      </c>
      <c r="BK26" s="48">
        <f t="shared" ca="1" si="27"/>
        <v>3</v>
      </c>
      <c r="BL26" s="48">
        <f t="shared" ca="1" si="27"/>
        <v>3</v>
      </c>
      <c r="BM26" s="48">
        <f t="shared" ca="1" si="27"/>
        <v>2</v>
      </c>
      <c r="BN26" s="48">
        <f t="shared" ca="1" si="27"/>
        <v>3</v>
      </c>
      <c r="BO26" s="48">
        <f t="shared" ca="1" si="27"/>
        <v>3</v>
      </c>
    </row>
    <row r="27" spans="1:67" x14ac:dyDescent="0.25">
      <c r="A27" s="48">
        <v>26</v>
      </c>
      <c r="B27" s="48">
        <f t="shared" ca="1" si="0"/>
        <v>10</v>
      </c>
      <c r="C27" s="48">
        <f ca="1">SUM($P27:S27)</f>
        <v>6</v>
      </c>
      <c r="D27" s="48">
        <f t="shared" ca="1" si="6"/>
        <v>13</v>
      </c>
      <c r="E27" s="48">
        <f t="shared" ca="1" si="7"/>
        <v>22</v>
      </c>
      <c r="F27" s="48">
        <f t="shared" ca="1" si="8"/>
        <v>29</v>
      </c>
      <c r="G27" s="48">
        <f t="shared" ca="1" si="9"/>
        <v>39</v>
      </c>
      <c r="H27" s="48">
        <f t="shared" ca="1" si="10"/>
        <v>48</v>
      </c>
      <c r="I27" s="48">
        <f t="shared" ca="1" si="11"/>
        <v>56</v>
      </c>
      <c r="J27" s="48">
        <f t="shared" ca="1" si="12"/>
        <v>64</v>
      </c>
      <c r="K27" s="48">
        <f t="shared" ca="1" si="13"/>
        <v>73</v>
      </c>
      <c r="L27" s="48">
        <f t="shared" ca="1" si="14"/>
        <v>83</v>
      </c>
      <c r="M27" s="48">
        <f t="shared" ca="1" si="15"/>
        <v>90</v>
      </c>
      <c r="N27" s="48">
        <f t="shared" ca="1" si="16"/>
        <v>98</v>
      </c>
      <c r="O27" s="48">
        <f t="shared" ca="1" si="17"/>
        <v>105</v>
      </c>
      <c r="P27" s="48">
        <f t="shared" ca="1" si="23"/>
        <v>1</v>
      </c>
      <c r="Q27" s="48">
        <f t="shared" ca="1" si="23"/>
        <v>2</v>
      </c>
      <c r="R27" s="48">
        <f t="shared" ca="1" si="23"/>
        <v>1</v>
      </c>
      <c r="S27" s="48">
        <f t="shared" ca="1" si="23"/>
        <v>2</v>
      </c>
      <c r="T27" s="48">
        <f t="shared" ca="1" si="23"/>
        <v>2</v>
      </c>
      <c r="U27" s="48">
        <f t="shared" ca="1" si="23"/>
        <v>2</v>
      </c>
      <c r="V27" s="48">
        <f t="shared" ca="1" si="23"/>
        <v>2</v>
      </c>
      <c r="W27" s="48">
        <f t="shared" ca="1" si="23"/>
        <v>1</v>
      </c>
      <c r="X27" s="48">
        <f t="shared" ca="1" si="23"/>
        <v>3</v>
      </c>
      <c r="Y27" s="48">
        <f t="shared" ca="1" si="23"/>
        <v>2</v>
      </c>
      <c r="Z27" s="48">
        <f t="shared" ca="1" si="24"/>
        <v>2</v>
      </c>
      <c r="AA27" s="48">
        <f t="shared" ca="1" si="24"/>
        <v>2</v>
      </c>
      <c r="AB27" s="48">
        <f t="shared" ca="1" si="24"/>
        <v>1</v>
      </c>
      <c r="AC27" s="48">
        <f t="shared" ca="1" si="24"/>
        <v>1</v>
      </c>
      <c r="AD27" s="48">
        <f t="shared" ca="1" si="24"/>
        <v>2</v>
      </c>
      <c r="AE27" s="48">
        <f t="shared" ca="1" si="24"/>
        <v>3</v>
      </c>
      <c r="AF27" s="48">
        <f t="shared" ca="1" si="24"/>
        <v>3</v>
      </c>
      <c r="AG27" s="48">
        <f t="shared" ca="1" si="24"/>
        <v>3</v>
      </c>
      <c r="AH27" s="48">
        <f t="shared" ca="1" si="24"/>
        <v>1</v>
      </c>
      <c r="AI27" s="48">
        <f t="shared" ca="1" si="24"/>
        <v>3</v>
      </c>
      <c r="AJ27" s="48">
        <f t="shared" ca="1" si="25"/>
        <v>1</v>
      </c>
      <c r="AK27" s="48">
        <f t="shared" ca="1" si="25"/>
        <v>2</v>
      </c>
      <c r="AL27" s="48">
        <f t="shared" ca="1" si="25"/>
        <v>3</v>
      </c>
      <c r="AM27" s="48">
        <f t="shared" ca="1" si="25"/>
        <v>3</v>
      </c>
      <c r="AN27" s="48">
        <f t="shared" ca="1" si="25"/>
        <v>3</v>
      </c>
      <c r="AO27" s="48">
        <f t="shared" ca="1" si="25"/>
        <v>1</v>
      </c>
      <c r="AP27" s="48">
        <f t="shared" ca="1" si="25"/>
        <v>2</v>
      </c>
      <c r="AQ27" s="48">
        <f t="shared" ca="1" si="25"/>
        <v>2</v>
      </c>
      <c r="AR27" s="48">
        <f t="shared" ca="1" si="25"/>
        <v>3</v>
      </c>
      <c r="AS27" s="48">
        <f t="shared" ca="1" si="25"/>
        <v>1</v>
      </c>
      <c r="AT27" s="48">
        <f t="shared" ca="1" si="26"/>
        <v>1</v>
      </c>
      <c r="AU27" s="48">
        <f t="shared" ca="1" si="26"/>
        <v>3</v>
      </c>
      <c r="AV27" s="48">
        <f t="shared" ca="1" si="26"/>
        <v>3</v>
      </c>
      <c r="AW27" s="48">
        <f t="shared" ca="1" si="26"/>
        <v>2</v>
      </c>
      <c r="AX27" s="48">
        <f t="shared" ca="1" si="26"/>
        <v>1</v>
      </c>
      <c r="AY27" s="48">
        <f t="shared" ca="1" si="26"/>
        <v>3</v>
      </c>
      <c r="AZ27" s="48">
        <f t="shared" ca="1" si="26"/>
        <v>2</v>
      </c>
      <c r="BA27" s="48">
        <f t="shared" ca="1" si="26"/>
        <v>2</v>
      </c>
      <c r="BB27" s="48">
        <f t="shared" ca="1" si="26"/>
        <v>3</v>
      </c>
      <c r="BC27" s="48">
        <f t="shared" ca="1" si="26"/>
        <v>3</v>
      </c>
      <c r="BD27" s="48">
        <f t="shared" ca="1" si="27"/>
        <v>2</v>
      </c>
      <c r="BE27" s="48">
        <f t="shared" ca="1" si="27"/>
        <v>2</v>
      </c>
      <c r="BF27" s="48">
        <f t="shared" ca="1" si="27"/>
        <v>1</v>
      </c>
      <c r="BG27" s="48">
        <f t="shared" ca="1" si="27"/>
        <v>2</v>
      </c>
      <c r="BH27" s="48">
        <f t="shared" ca="1" si="27"/>
        <v>1</v>
      </c>
      <c r="BI27" s="48">
        <f t="shared" ca="1" si="27"/>
        <v>1</v>
      </c>
      <c r="BJ27" s="48">
        <f t="shared" ca="1" si="27"/>
        <v>3</v>
      </c>
      <c r="BK27" s="48">
        <f t="shared" ca="1" si="27"/>
        <v>3</v>
      </c>
      <c r="BL27" s="48">
        <f t="shared" ca="1" si="27"/>
        <v>1</v>
      </c>
      <c r="BM27" s="48">
        <f t="shared" ca="1" si="27"/>
        <v>1</v>
      </c>
      <c r="BN27" s="48">
        <f t="shared" ca="1" si="27"/>
        <v>2</v>
      </c>
      <c r="BO27" s="48">
        <f t="shared" ca="1" si="27"/>
        <v>3</v>
      </c>
    </row>
    <row r="28" spans="1:67" x14ac:dyDescent="0.25">
      <c r="A28" s="48">
        <v>27</v>
      </c>
      <c r="B28" s="48">
        <f t="shared" ca="1" si="0"/>
        <v>11</v>
      </c>
      <c r="C28" s="48">
        <f ca="1">SUM($P28:S28)</f>
        <v>7</v>
      </c>
      <c r="D28" s="48">
        <f t="shared" ca="1" si="6"/>
        <v>15</v>
      </c>
      <c r="E28" s="48">
        <f t="shared" ca="1" si="7"/>
        <v>22</v>
      </c>
      <c r="F28" s="48">
        <f t="shared" ca="1" si="8"/>
        <v>30</v>
      </c>
      <c r="G28" s="48">
        <f t="shared" ca="1" si="9"/>
        <v>39</v>
      </c>
      <c r="H28" s="48">
        <f t="shared" ca="1" si="10"/>
        <v>49</v>
      </c>
      <c r="I28" s="48">
        <f t="shared" ca="1" si="11"/>
        <v>56</v>
      </c>
      <c r="J28" s="48">
        <f t="shared" ca="1" si="12"/>
        <v>60</v>
      </c>
      <c r="K28" s="48">
        <f t="shared" ca="1" si="13"/>
        <v>71</v>
      </c>
      <c r="L28" s="48">
        <f t="shared" ca="1" si="14"/>
        <v>82</v>
      </c>
      <c r="M28" s="48">
        <f t="shared" ca="1" si="15"/>
        <v>92</v>
      </c>
      <c r="N28" s="48">
        <f t="shared" ca="1" si="16"/>
        <v>102</v>
      </c>
      <c r="O28" s="48">
        <f t="shared" ca="1" si="17"/>
        <v>107</v>
      </c>
      <c r="P28" s="48">
        <f t="shared" ca="1" si="23"/>
        <v>1</v>
      </c>
      <c r="Q28" s="48">
        <f t="shared" ca="1" si="23"/>
        <v>2</v>
      </c>
      <c r="R28" s="48">
        <f t="shared" ca="1" si="23"/>
        <v>1</v>
      </c>
      <c r="S28" s="48">
        <f t="shared" ca="1" si="23"/>
        <v>3</v>
      </c>
      <c r="T28" s="48">
        <f t="shared" ca="1" si="23"/>
        <v>3</v>
      </c>
      <c r="U28" s="48">
        <f t="shared" ca="1" si="23"/>
        <v>1</v>
      </c>
      <c r="V28" s="48">
        <f t="shared" ca="1" si="23"/>
        <v>1</v>
      </c>
      <c r="W28" s="48">
        <f t="shared" ca="1" si="23"/>
        <v>3</v>
      </c>
      <c r="X28" s="48">
        <f t="shared" ca="1" si="23"/>
        <v>2</v>
      </c>
      <c r="Y28" s="48">
        <f t="shared" ca="1" si="23"/>
        <v>1</v>
      </c>
      <c r="Z28" s="48">
        <f t="shared" ca="1" si="24"/>
        <v>1</v>
      </c>
      <c r="AA28" s="48">
        <f t="shared" ca="1" si="24"/>
        <v>3</v>
      </c>
      <c r="AB28" s="48">
        <f t="shared" ca="1" si="24"/>
        <v>2</v>
      </c>
      <c r="AC28" s="48">
        <f t="shared" ca="1" si="24"/>
        <v>2</v>
      </c>
      <c r="AD28" s="48">
        <f t="shared" ca="1" si="24"/>
        <v>3</v>
      </c>
      <c r="AE28" s="48">
        <f t="shared" ca="1" si="24"/>
        <v>1</v>
      </c>
      <c r="AF28" s="48">
        <f t="shared" ca="1" si="24"/>
        <v>1</v>
      </c>
      <c r="AG28" s="48">
        <f t="shared" ca="1" si="24"/>
        <v>3</v>
      </c>
      <c r="AH28" s="48">
        <f t="shared" ca="1" si="24"/>
        <v>3</v>
      </c>
      <c r="AI28" s="48">
        <f t="shared" ca="1" si="24"/>
        <v>2</v>
      </c>
      <c r="AJ28" s="48">
        <f t="shared" ca="1" si="25"/>
        <v>3</v>
      </c>
      <c r="AK28" s="48">
        <f t="shared" ca="1" si="25"/>
        <v>1</v>
      </c>
      <c r="AL28" s="48">
        <f t="shared" ca="1" si="25"/>
        <v>3</v>
      </c>
      <c r="AM28" s="48">
        <f t="shared" ca="1" si="25"/>
        <v>3</v>
      </c>
      <c r="AN28" s="48">
        <f t="shared" ca="1" si="25"/>
        <v>3</v>
      </c>
      <c r="AO28" s="48">
        <f t="shared" ca="1" si="25"/>
        <v>2</v>
      </c>
      <c r="AP28" s="48">
        <f t="shared" ca="1" si="25"/>
        <v>1</v>
      </c>
      <c r="AQ28" s="48">
        <f t="shared" ca="1" si="25"/>
        <v>1</v>
      </c>
      <c r="AR28" s="48">
        <f t="shared" ca="1" si="25"/>
        <v>1</v>
      </c>
      <c r="AS28" s="48">
        <f t="shared" ca="1" si="25"/>
        <v>1</v>
      </c>
      <c r="AT28" s="48">
        <f t="shared" ca="1" si="26"/>
        <v>1</v>
      </c>
      <c r="AU28" s="48">
        <f t="shared" ca="1" si="26"/>
        <v>1</v>
      </c>
      <c r="AV28" s="48">
        <f t="shared" ca="1" si="26"/>
        <v>3</v>
      </c>
      <c r="AW28" s="48">
        <f t="shared" ca="1" si="26"/>
        <v>2</v>
      </c>
      <c r="AX28" s="48">
        <f t="shared" ca="1" si="26"/>
        <v>3</v>
      </c>
      <c r="AY28" s="48">
        <f t="shared" ca="1" si="26"/>
        <v>3</v>
      </c>
      <c r="AZ28" s="48">
        <f t="shared" ca="1" si="26"/>
        <v>3</v>
      </c>
      <c r="BA28" s="48">
        <f t="shared" ca="1" si="26"/>
        <v>3</v>
      </c>
      <c r="BB28" s="48">
        <f t="shared" ca="1" si="26"/>
        <v>2</v>
      </c>
      <c r="BC28" s="48">
        <f t="shared" ca="1" si="26"/>
        <v>3</v>
      </c>
      <c r="BD28" s="48">
        <f t="shared" ca="1" si="27"/>
        <v>3</v>
      </c>
      <c r="BE28" s="48">
        <f t="shared" ca="1" si="27"/>
        <v>1</v>
      </c>
      <c r="BF28" s="48">
        <f t="shared" ca="1" si="27"/>
        <v>3</v>
      </c>
      <c r="BG28" s="48">
        <f t="shared" ca="1" si="27"/>
        <v>3</v>
      </c>
      <c r="BH28" s="48">
        <f t="shared" ca="1" si="27"/>
        <v>2</v>
      </c>
      <c r="BI28" s="48">
        <f t="shared" ca="1" si="27"/>
        <v>3</v>
      </c>
      <c r="BJ28" s="48">
        <f t="shared" ca="1" si="27"/>
        <v>3</v>
      </c>
      <c r="BK28" s="48">
        <f t="shared" ca="1" si="27"/>
        <v>2</v>
      </c>
      <c r="BL28" s="48">
        <f t="shared" ca="1" si="27"/>
        <v>1</v>
      </c>
      <c r="BM28" s="48">
        <f t="shared" ca="1" si="27"/>
        <v>1</v>
      </c>
      <c r="BN28" s="48">
        <f t="shared" ca="1" si="27"/>
        <v>1</v>
      </c>
      <c r="BO28" s="48">
        <f t="shared" ca="1" si="27"/>
        <v>2</v>
      </c>
    </row>
    <row r="29" spans="1:67" x14ac:dyDescent="0.25">
      <c r="A29" s="48">
        <v>28</v>
      </c>
      <c r="B29" s="48">
        <f t="shared" ca="1" si="0"/>
        <v>8</v>
      </c>
      <c r="C29" s="48">
        <f ca="1">SUM($P29:S29)</f>
        <v>4</v>
      </c>
      <c r="D29" s="48">
        <f t="shared" ca="1" si="6"/>
        <v>12</v>
      </c>
      <c r="E29" s="48">
        <f t="shared" ca="1" si="7"/>
        <v>20</v>
      </c>
      <c r="F29" s="48">
        <f t="shared" ca="1" si="8"/>
        <v>30</v>
      </c>
      <c r="G29" s="48">
        <f t="shared" ca="1" si="9"/>
        <v>39</v>
      </c>
      <c r="H29" s="48">
        <f t="shared" ca="1" si="10"/>
        <v>47</v>
      </c>
      <c r="I29" s="48">
        <f t="shared" ca="1" si="11"/>
        <v>59</v>
      </c>
      <c r="J29" s="48">
        <f t="shared" ca="1" si="12"/>
        <v>67</v>
      </c>
      <c r="K29" s="48">
        <f t="shared" ca="1" si="13"/>
        <v>75</v>
      </c>
      <c r="L29" s="48">
        <f t="shared" ca="1" si="14"/>
        <v>85</v>
      </c>
      <c r="M29" s="48">
        <f t="shared" ca="1" si="15"/>
        <v>90</v>
      </c>
      <c r="N29" s="48">
        <f t="shared" ca="1" si="16"/>
        <v>99</v>
      </c>
      <c r="O29" s="48">
        <f t="shared" ca="1" si="17"/>
        <v>107</v>
      </c>
      <c r="P29" s="48">
        <f t="shared" ca="1" si="23"/>
        <v>1</v>
      </c>
      <c r="Q29" s="48">
        <f t="shared" ca="1" si="23"/>
        <v>1</v>
      </c>
      <c r="R29" s="48">
        <f t="shared" ca="1" si="23"/>
        <v>1</v>
      </c>
      <c r="S29" s="48">
        <f t="shared" ca="1" si="23"/>
        <v>1</v>
      </c>
      <c r="T29" s="48">
        <f t="shared" ca="1" si="23"/>
        <v>1</v>
      </c>
      <c r="U29" s="48">
        <f t="shared" ca="1" si="23"/>
        <v>3</v>
      </c>
      <c r="V29" s="48">
        <f t="shared" ca="1" si="23"/>
        <v>3</v>
      </c>
      <c r="W29" s="48">
        <f t="shared" ca="1" si="23"/>
        <v>1</v>
      </c>
      <c r="X29" s="48">
        <f t="shared" ca="1" si="23"/>
        <v>2</v>
      </c>
      <c r="Y29" s="48">
        <f t="shared" ca="1" si="23"/>
        <v>2</v>
      </c>
      <c r="Z29" s="48">
        <f t="shared" ca="1" si="24"/>
        <v>2</v>
      </c>
      <c r="AA29" s="48">
        <f t="shared" ca="1" si="24"/>
        <v>2</v>
      </c>
      <c r="AB29" s="48">
        <f t="shared" ca="1" si="24"/>
        <v>2</v>
      </c>
      <c r="AC29" s="48">
        <f t="shared" ca="1" si="24"/>
        <v>3</v>
      </c>
      <c r="AD29" s="48">
        <f t="shared" ca="1" si="24"/>
        <v>3</v>
      </c>
      <c r="AE29" s="48">
        <f t="shared" ca="1" si="24"/>
        <v>2</v>
      </c>
      <c r="AF29" s="48">
        <f t="shared" ca="1" si="24"/>
        <v>3</v>
      </c>
      <c r="AG29" s="48">
        <f t="shared" ca="1" si="24"/>
        <v>2</v>
      </c>
      <c r="AH29" s="48">
        <f t="shared" ca="1" si="24"/>
        <v>2</v>
      </c>
      <c r="AI29" s="48">
        <f t="shared" ca="1" si="24"/>
        <v>2</v>
      </c>
      <c r="AJ29" s="48">
        <f t="shared" ca="1" si="25"/>
        <v>3</v>
      </c>
      <c r="AK29" s="48">
        <f t="shared" ca="1" si="25"/>
        <v>3</v>
      </c>
      <c r="AL29" s="48">
        <f t="shared" ca="1" si="25"/>
        <v>1</v>
      </c>
      <c r="AM29" s="48">
        <f t="shared" ca="1" si="25"/>
        <v>1</v>
      </c>
      <c r="AN29" s="48">
        <f t="shared" ca="1" si="25"/>
        <v>3</v>
      </c>
      <c r="AO29" s="48">
        <f t="shared" ca="1" si="25"/>
        <v>3</v>
      </c>
      <c r="AP29" s="48">
        <f t="shared" ca="1" si="25"/>
        <v>3</v>
      </c>
      <c r="AQ29" s="48">
        <f t="shared" ca="1" si="25"/>
        <v>3</v>
      </c>
      <c r="AR29" s="48">
        <f t="shared" ca="1" si="25"/>
        <v>1</v>
      </c>
      <c r="AS29" s="48">
        <f t="shared" ca="1" si="25"/>
        <v>3</v>
      </c>
      <c r="AT29" s="48">
        <f t="shared" ca="1" si="26"/>
        <v>3</v>
      </c>
      <c r="AU29" s="48">
        <f t="shared" ca="1" si="26"/>
        <v>1</v>
      </c>
      <c r="AV29" s="48">
        <f t="shared" ca="1" si="26"/>
        <v>3</v>
      </c>
      <c r="AW29" s="48">
        <f t="shared" ca="1" si="26"/>
        <v>1</v>
      </c>
      <c r="AX29" s="48">
        <f t="shared" ca="1" si="26"/>
        <v>2</v>
      </c>
      <c r="AY29" s="48">
        <f t="shared" ca="1" si="26"/>
        <v>2</v>
      </c>
      <c r="AZ29" s="48">
        <f t="shared" ca="1" si="26"/>
        <v>3</v>
      </c>
      <c r="BA29" s="48">
        <f t="shared" ca="1" si="26"/>
        <v>3</v>
      </c>
      <c r="BB29" s="48">
        <f t="shared" ca="1" si="26"/>
        <v>2</v>
      </c>
      <c r="BC29" s="48">
        <f t="shared" ca="1" si="26"/>
        <v>2</v>
      </c>
      <c r="BD29" s="48">
        <f t="shared" ca="1" si="27"/>
        <v>1</v>
      </c>
      <c r="BE29" s="48">
        <f t="shared" ca="1" si="27"/>
        <v>1</v>
      </c>
      <c r="BF29" s="48">
        <f t="shared" ca="1" si="27"/>
        <v>1</v>
      </c>
      <c r="BG29" s="48">
        <f t="shared" ca="1" si="27"/>
        <v>2</v>
      </c>
      <c r="BH29" s="48">
        <f t="shared" ca="1" si="27"/>
        <v>3</v>
      </c>
      <c r="BI29" s="48">
        <f t="shared" ca="1" si="27"/>
        <v>1</v>
      </c>
      <c r="BJ29" s="48">
        <f t="shared" ca="1" si="27"/>
        <v>3</v>
      </c>
      <c r="BK29" s="48">
        <f t="shared" ca="1" si="27"/>
        <v>2</v>
      </c>
      <c r="BL29" s="48">
        <f t="shared" ca="1" si="27"/>
        <v>2</v>
      </c>
      <c r="BM29" s="48">
        <f t="shared" ca="1" si="27"/>
        <v>3</v>
      </c>
      <c r="BN29" s="48">
        <f t="shared" ca="1" si="27"/>
        <v>2</v>
      </c>
      <c r="BO29" s="48">
        <f t="shared" ca="1" si="27"/>
        <v>1</v>
      </c>
    </row>
    <row r="30" spans="1:67" x14ac:dyDescent="0.25">
      <c r="A30" s="48">
        <v>29</v>
      </c>
      <c r="B30" s="48">
        <f t="shared" ca="1" si="0"/>
        <v>12</v>
      </c>
      <c r="C30" s="48">
        <f ca="1">SUM($P30:S30)</f>
        <v>6</v>
      </c>
      <c r="D30" s="48">
        <f t="shared" ca="1" si="6"/>
        <v>15</v>
      </c>
      <c r="E30" s="48">
        <f t="shared" ca="1" si="7"/>
        <v>24</v>
      </c>
      <c r="F30" s="48">
        <f t="shared" ca="1" si="8"/>
        <v>32</v>
      </c>
      <c r="G30" s="48">
        <f t="shared" ca="1" si="9"/>
        <v>38</v>
      </c>
      <c r="H30" s="48">
        <f t="shared" ca="1" si="10"/>
        <v>46</v>
      </c>
      <c r="I30" s="48">
        <f t="shared" ca="1" si="11"/>
        <v>54</v>
      </c>
      <c r="J30" s="48">
        <f t="shared" ca="1" si="12"/>
        <v>63</v>
      </c>
      <c r="K30" s="48">
        <f t="shared" ca="1" si="13"/>
        <v>70</v>
      </c>
      <c r="L30" s="48">
        <f t="shared" ca="1" si="14"/>
        <v>81</v>
      </c>
      <c r="M30" s="48">
        <f t="shared" ca="1" si="15"/>
        <v>90</v>
      </c>
      <c r="N30" s="48">
        <f t="shared" ca="1" si="16"/>
        <v>97</v>
      </c>
      <c r="O30" s="48">
        <f t="shared" ca="1" si="17"/>
        <v>103</v>
      </c>
      <c r="P30" s="48">
        <f t="shared" ca="1" si="23"/>
        <v>2</v>
      </c>
      <c r="Q30" s="48">
        <f t="shared" ca="1" si="23"/>
        <v>2</v>
      </c>
      <c r="R30" s="48">
        <f t="shared" ca="1" si="23"/>
        <v>1</v>
      </c>
      <c r="S30" s="48">
        <f t="shared" ca="1" si="23"/>
        <v>1</v>
      </c>
      <c r="T30" s="48">
        <f t="shared" ca="1" si="23"/>
        <v>3</v>
      </c>
      <c r="U30" s="48">
        <f t="shared" ca="1" si="23"/>
        <v>3</v>
      </c>
      <c r="V30" s="48">
        <f t="shared" ca="1" si="23"/>
        <v>2</v>
      </c>
      <c r="W30" s="48">
        <f t="shared" ca="1" si="23"/>
        <v>1</v>
      </c>
      <c r="X30" s="48">
        <f t="shared" ca="1" si="23"/>
        <v>1</v>
      </c>
      <c r="Y30" s="48">
        <f t="shared" ca="1" si="23"/>
        <v>3</v>
      </c>
      <c r="Z30" s="48">
        <f t="shared" ca="1" si="24"/>
        <v>2</v>
      </c>
      <c r="AA30" s="48">
        <f t="shared" ca="1" si="24"/>
        <v>3</v>
      </c>
      <c r="AB30" s="48">
        <f t="shared" ca="1" si="24"/>
        <v>3</v>
      </c>
      <c r="AC30" s="48">
        <f t="shared" ca="1" si="24"/>
        <v>1</v>
      </c>
      <c r="AD30" s="48">
        <f t="shared" ca="1" si="24"/>
        <v>1</v>
      </c>
      <c r="AE30" s="48">
        <f t="shared" ca="1" si="24"/>
        <v>3</v>
      </c>
      <c r="AF30" s="48">
        <f t="shared" ca="1" si="24"/>
        <v>1</v>
      </c>
      <c r="AG30" s="48">
        <f t="shared" ca="1" si="24"/>
        <v>2</v>
      </c>
      <c r="AH30" s="48">
        <f t="shared" ca="1" si="24"/>
        <v>2</v>
      </c>
      <c r="AI30" s="48">
        <f t="shared" ca="1" si="24"/>
        <v>1</v>
      </c>
      <c r="AJ30" s="48">
        <f t="shared" ca="1" si="25"/>
        <v>3</v>
      </c>
      <c r="AK30" s="48">
        <f t="shared" ca="1" si="25"/>
        <v>1</v>
      </c>
      <c r="AL30" s="48">
        <f t="shared" ca="1" si="25"/>
        <v>1</v>
      </c>
      <c r="AM30" s="48">
        <f t="shared" ca="1" si="25"/>
        <v>3</v>
      </c>
      <c r="AN30" s="48">
        <f t="shared" ca="1" si="25"/>
        <v>1</v>
      </c>
      <c r="AO30" s="48">
        <f t="shared" ca="1" si="25"/>
        <v>3</v>
      </c>
      <c r="AP30" s="48">
        <f t="shared" ca="1" si="25"/>
        <v>2</v>
      </c>
      <c r="AQ30" s="48">
        <f t="shared" ca="1" si="25"/>
        <v>2</v>
      </c>
      <c r="AR30" s="48">
        <f t="shared" ca="1" si="25"/>
        <v>3</v>
      </c>
      <c r="AS30" s="48">
        <f t="shared" ca="1" si="25"/>
        <v>2</v>
      </c>
      <c r="AT30" s="48">
        <f t="shared" ca="1" si="26"/>
        <v>3</v>
      </c>
      <c r="AU30" s="48">
        <f t="shared" ca="1" si="26"/>
        <v>1</v>
      </c>
      <c r="AV30" s="48">
        <f t="shared" ca="1" si="26"/>
        <v>3</v>
      </c>
      <c r="AW30" s="48">
        <f t="shared" ca="1" si="26"/>
        <v>1</v>
      </c>
      <c r="AX30" s="48">
        <f t="shared" ca="1" si="26"/>
        <v>2</v>
      </c>
      <c r="AY30" s="48">
        <f t="shared" ca="1" si="26"/>
        <v>1</v>
      </c>
      <c r="AZ30" s="48">
        <f t="shared" ca="1" si="26"/>
        <v>3</v>
      </c>
      <c r="BA30" s="48">
        <f t="shared" ca="1" si="26"/>
        <v>3</v>
      </c>
      <c r="BB30" s="48">
        <f t="shared" ca="1" si="26"/>
        <v>3</v>
      </c>
      <c r="BC30" s="48">
        <f t="shared" ca="1" si="26"/>
        <v>2</v>
      </c>
      <c r="BD30" s="48">
        <f t="shared" ca="1" si="27"/>
        <v>3</v>
      </c>
      <c r="BE30" s="48">
        <f t="shared" ca="1" si="27"/>
        <v>3</v>
      </c>
      <c r="BF30" s="48">
        <f t="shared" ca="1" si="27"/>
        <v>1</v>
      </c>
      <c r="BG30" s="48">
        <f t="shared" ca="1" si="27"/>
        <v>2</v>
      </c>
      <c r="BH30" s="48">
        <f t="shared" ca="1" si="27"/>
        <v>2</v>
      </c>
      <c r="BI30" s="48">
        <f t="shared" ca="1" si="27"/>
        <v>3</v>
      </c>
      <c r="BJ30" s="48">
        <f t="shared" ca="1" si="27"/>
        <v>1</v>
      </c>
      <c r="BK30" s="48">
        <f t="shared" ca="1" si="27"/>
        <v>1</v>
      </c>
      <c r="BL30" s="48">
        <f t="shared" ca="1" si="27"/>
        <v>1</v>
      </c>
      <c r="BM30" s="48">
        <f t="shared" ca="1" si="27"/>
        <v>1</v>
      </c>
      <c r="BN30" s="48">
        <f t="shared" ca="1" si="27"/>
        <v>2</v>
      </c>
      <c r="BO30" s="48">
        <f t="shared" ca="1" si="27"/>
        <v>2</v>
      </c>
    </row>
    <row r="31" spans="1:67" x14ac:dyDescent="0.25">
      <c r="A31" s="48">
        <v>30</v>
      </c>
      <c r="B31" s="48">
        <f t="shared" ca="1" si="0"/>
        <v>14</v>
      </c>
      <c r="C31" s="48">
        <f ca="1">SUM($P31:S31)</f>
        <v>8</v>
      </c>
      <c r="D31" s="48">
        <f t="shared" ca="1" si="6"/>
        <v>19</v>
      </c>
      <c r="E31" s="48">
        <f t="shared" ca="1" si="7"/>
        <v>27</v>
      </c>
      <c r="F31" s="48">
        <f t="shared" ca="1" si="8"/>
        <v>35</v>
      </c>
      <c r="G31" s="48">
        <f t="shared" ca="1" si="9"/>
        <v>44</v>
      </c>
      <c r="H31" s="48">
        <f t="shared" ca="1" si="10"/>
        <v>48</v>
      </c>
      <c r="I31" s="48">
        <f t="shared" ca="1" si="11"/>
        <v>54</v>
      </c>
      <c r="J31" s="48">
        <f t="shared" ca="1" si="12"/>
        <v>59</v>
      </c>
      <c r="K31" s="48">
        <f t="shared" ca="1" si="13"/>
        <v>67</v>
      </c>
      <c r="L31" s="48">
        <f t="shared" ca="1" si="14"/>
        <v>76</v>
      </c>
      <c r="M31" s="48">
        <f t="shared" ca="1" si="15"/>
        <v>87</v>
      </c>
      <c r="N31" s="48">
        <f t="shared" ca="1" si="16"/>
        <v>97</v>
      </c>
      <c r="O31" s="48">
        <f t="shared" ca="1" si="17"/>
        <v>104</v>
      </c>
      <c r="P31" s="48">
        <f t="shared" ca="1" si="23"/>
        <v>1</v>
      </c>
      <c r="Q31" s="48">
        <f t="shared" ca="1" si="23"/>
        <v>2</v>
      </c>
      <c r="R31" s="48">
        <f t="shared" ca="1" si="23"/>
        <v>3</v>
      </c>
      <c r="S31" s="48">
        <f t="shared" ca="1" si="23"/>
        <v>2</v>
      </c>
      <c r="T31" s="48">
        <f t="shared" ca="1" si="23"/>
        <v>3</v>
      </c>
      <c r="U31" s="48">
        <f t="shared" ca="1" si="23"/>
        <v>3</v>
      </c>
      <c r="V31" s="48">
        <f t="shared" ca="1" si="23"/>
        <v>3</v>
      </c>
      <c r="W31" s="48">
        <f t="shared" ca="1" si="23"/>
        <v>2</v>
      </c>
      <c r="X31" s="48">
        <f t="shared" ca="1" si="23"/>
        <v>2</v>
      </c>
      <c r="Y31" s="48">
        <f t="shared" ca="1" si="23"/>
        <v>2</v>
      </c>
      <c r="Z31" s="48">
        <f t="shared" ca="1" si="24"/>
        <v>2</v>
      </c>
      <c r="AA31" s="48">
        <f t="shared" ca="1" si="24"/>
        <v>2</v>
      </c>
      <c r="AB31" s="48">
        <f t="shared" ca="1" si="24"/>
        <v>3</v>
      </c>
      <c r="AC31" s="48">
        <f t="shared" ca="1" si="24"/>
        <v>2</v>
      </c>
      <c r="AD31" s="48">
        <f t="shared" ca="1" si="24"/>
        <v>2</v>
      </c>
      <c r="AE31" s="48">
        <f t="shared" ca="1" si="24"/>
        <v>1</v>
      </c>
      <c r="AF31" s="48">
        <f t="shared" ca="1" si="24"/>
        <v>3</v>
      </c>
      <c r="AG31" s="48">
        <f t="shared" ca="1" si="24"/>
        <v>2</v>
      </c>
      <c r="AH31" s="48">
        <f t="shared" ca="1" si="24"/>
        <v>3</v>
      </c>
      <c r="AI31" s="48">
        <f t="shared" ca="1" si="24"/>
        <v>1</v>
      </c>
      <c r="AJ31" s="48">
        <f t="shared" ca="1" si="25"/>
        <v>1</v>
      </c>
      <c r="AK31" s="48">
        <f t="shared" ca="1" si="25"/>
        <v>1</v>
      </c>
      <c r="AL31" s="48">
        <f t="shared" ca="1" si="25"/>
        <v>1</v>
      </c>
      <c r="AM31" s="48">
        <f t="shared" ca="1" si="25"/>
        <v>1</v>
      </c>
      <c r="AN31" s="48">
        <f t="shared" ca="1" si="25"/>
        <v>1</v>
      </c>
      <c r="AO31" s="48">
        <f t="shared" ca="1" si="25"/>
        <v>1</v>
      </c>
      <c r="AP31" s="48">
        <f t="shared" ca="1" si="25"/>
        <v>1</v>
      </c>
      <c r="AQ31" s="48">
        <f t="shared" ca="1" si="25"/>
        <v>3</v>
      </c>
      <c r="AR31" s="48">
        <f t="shared" ca="1" si="25"/>
        <v>2</v>
      </c>
      <c r="AS31" s="48">
        <f t="shared" ca="1" si="25"/>
        <v>1</v>
      </c>
      <c r="AT31" s="48">
        <f t="shared" ca="1" si="26"/>
        <v>1</v>
      </c>
      <c r="AU31" s="48">
        <f t="shared" ca="1" si="26"/>
        <v>1</v>
      </c>
      <c r="AV31" s="48">
        <f t="shared" ca="1" si="26"/>
        <v>3</v>
      </c>
      <c r="AW31" s="48">
        <f t="shared" ca="1" si="26"/>
        <v>2</v>
      </c>
      <c r="AX31" s="48">
        <f t="shared" ca="1" si="26"/>
        <v>2</v>
      </c>
      <c r="AY31" s="48">
        <f t="shared" ca="1" si="26"/>
        <v>1</v>
      </c>
      <c r="AZ31" s="48">
        <f t="shared" ca="1" si="26"/>
        <v>2</v>
      </c>
      <c r="BA31" s="48">
        <f t="shared" ca="1" si="26"/>
        <v>3</v>
      </c>
      <c r="BB31" s="48">
        <f t="shared" ca="1" si="26"/>
        <v>1</v>
      </c>
      <c r="BC31" s="48">
        <f t="shared" ca="1" si="26"/>
        <v>3</v>
      </c>
      <c r="BD31" s="48">
        <f t="shared" ca="1" si="27"/>
        <v>3</v>
      </c>
      <c r="BE31" s="48">
        <f t="shared" ca="1" si="27"/>
        <v>2</v>
      </c>
      <c r="BF31" s="48">
        <f t="shared" ca="1" si="27"/>
        <v>3</v>
      </c>
      <c r="BG31" s="48">
        <f t="shared" ca="1" si="27"/>
        <v>3</v>
      </c>
      <c r="BH31" s="48">
        <f t="shared" ca="1" si="27"/>
        <v>3</v>
      </c>
      <c r="BI31" s="48">
        <f t="shared" ca="1" si="27"/>
        <v>3</v>
      </c>
      <c r="BJ31" s="48">
        <f t="shared" ca="1" si="27"/>
        <v>1</v>
      </c>
      <c r="BK31" s="48">
        <f t="shared" ca="1" si="27"/>
        <v>3</v>
      </c>
      <c r="BL31" s="48">
        <f t="shared" ca="1" si="27"/>
        <v>2</v>
      </c>
      <c r="BM31" s="48">
        <f t="shared" ca="1" si="27"/>
        <v>3</v>
      </c>
      <c r="BN31" s="48">
        <f t="shared" ca="1" si="27"/>
        <v>1</v>
      </c>
      <c r="BO31" s="48">
        <f t="shared" ca="1" si="27"/>
        <v>1</v>
      </c>
    </row>
    <row r="32" spans="1:67" x14ac:dyDescent="0.25">
      <c r="A32" s="48">
        <v>31</v>
      </c>
      <c r="B32" s="48">
        <f t="shared" ca="1" si="0"/>
        <v>10</v>
      </c>
      <c r="C32" s="48">
        <f ca="1">SUM($P32:S32)</f>
        <v>7</v>
      </c>
      <c r="D32" s="48">
        <f t="shared" ca="1" si="6"/>
        <v>14</v>
      </c>
      <c r="E32" s="48">
        <f t="shared" ca="1" si="7"/>
        <v>19</v>
      </c>
      <c r="F32" s="48">
        <f t="shared" ca="1" si="8"/>
        <v>25</v>
      </c>
      <c r="G32" s="48">
        <f t="shared" ca="1" si="9"/>
        <v>34</v>
      </c>
      <c r="H32" s="48">
        <f t="shared" ca="1" si="10"/>
        <v>42</v>
      </c>
      <c r="I32" s="48">
        <f t="shared" ca="1" si="11"/>
        <v>49</v>
      </c>
      <c r="J32" s="48">
        <f t="shared" ca="1" si="12"/>
        <v>55</v>
      </c>
      <c r="K32" s="48">
        <f t="shared" ca="1" si="13"/>
        <v>63</v>
      </c>
      <c r="L32" s="48">
        <f t="shared" ca="1" si="14"/>
        <v>70</v>
      </c>
      <c r="M32" s="48">
        <f t="shared" ca="1" si="15"/>
        <v>77</v>
      </c>
      <c r="N32" s="48">
        <f t="shared" ca="1" si="16"/>
        <v>84</v>
      </c>
      <c r="O32" s="48">
        <f t="shared" ca="1" si="17"/>
        <v>94</v>
      </c>
      <c r="P32" s="48">
        <f t="shared" ref="P32:Y41" ca="1" si="28">MAX(1,IF(SamplesOrEstimateFlag = "Data", INDEX(Samples,RANDBETWEEN(1, TotalCount), 0), RANDBETWEEN(ThroughputLowEstimate,ThroughputHighEstimate)) / RANDBETWEEN(StorySplitRateLowEstimate,StorySplitRateHighEstimate))</f>
        <v>1</v>
      </c>
      <c r="Q32" s="48">
        <f t="shared" ca="1" si="28"/>
        <v>2</v>
      </c>
      <c r="R32" s="48">
        <f t="shared" ca="1" si="28"/>
        <v>1</v>
      </c>
      <c r="S32" s="48">
        <f t="shared" ca="1" si="28"/>
        <v>3</v>
      </c>
      <c r="T32" s="48">
        <f t="shared" ca="1" si="28"/>
        <v>2</v>
      </c>
      <c r="U32" s="48">
        <f t="shared" ca="1" si="28"/>
        <v>1</v>
      </c>
      <c r="V32" s="48">
        <f t="shared" ca="1" si="28"/>
        <v>2</v>
      </c>
      <c r="W32" s="48">
        <f t="shared" ca="1" si="28"/>
        <v>2</v>
      </c>
      <c r="X32" s="48">
        <f t="shared" ca="1" si="28"/>
        <v>1</v>
      </c>
      <c r="Y32" s="48">
        <f t="shared" ca="1" si="28"/>
        <v>1</v>
      </c>
      <c r="Z32" s="48">
        <f t="shared" ref="Z32:AI41" ca="1" si="29">MAX(1,IF(SamplesOrEstimateFlag = "Data", INDEX(Samples,RANDBETWEEN(1, TotalCount), 0), RANDBETWEEN(ThroughputLowEstimate,ThroughputHighEstimate)) / RANDBETWEEN(StorySplitRateLowEstimate,StorySplitRateHighEstimate))</f>
        <v>1</v>
      </c>
      <c r="AA32" s="48">
        <f t="shared" ca="1" si="29"/>
        <v>2</v>
      </c>
      <c r="AB32" s="48">
        <f t="shared" ca="1" si="29"/>
        <v>3</v>
      </c>
      <c r="AC32" s="48">
        <f t="shared" ca="1" si="29"/>
        <v>1</v>
      </c>
      <c r="AD32" s="48">
        <f t="shared" ca="1" si="29"/>
        <v>1</v>
      </c>
      <c r="AE32" s="48">
        <f t="shared" ca="1" si="29"/>
        <v>1</v>
      </c>
      <c r="AF32" s="48">
        <f t="shared" ca="1" si="29"/>
        <v>3</v>
      </c>
      <c r="AG32" s="48">
        <f t="shared" ca="1" si="29"/>
        <v>1</v>
      </c>
      <c r="AH32" s="48">
        <f t="shared" ca="1" si="29"/>
        <v>2</v>
      </c>
      <c r="AI32" s="48">
        <f t="shared" ca="1" si="29"/>
        <v>3</v>
      </c>
      <c r="AJ32" s="48">
        <f t="shared" ref="AJ32:AS41" ca="1" si="30">MAX(1,IF(SamplesOrEstimateFlag = "Data", INDEX(Samples,RANDBETWEEN(1, TotalCount), 0), RANDBETWEEN(ThroughputLowEstimate,ThroughputHighEstimate)) / RANDBETWEEN(StorySplitRateLowEstimate,StorySplitRateHighEstimate))</f>
        <v>3</v>
      </c>
      <c r="AK32" s="48">
        <f t="shared" ca="1" si="30"/>
        <v>1</v>
      </c>
      <c r="AL32" s="48">
        <f t="shared" ca="1" si="30"/>
        <v>2</v>
      </c>
      <c r="AM32" s="48">
        <f t="shared" ca="1" si="30"/>
        <v>2</v>
      </c>
      <c r="AN32" s="48">
        <f t="shared" ca="1" si="30"/>
        <v>1</v>
      </c>
      <c r="AO32" s="48">
        <f t="shared" ca="1" si="30"/>
        <v>3</v>
      </c>
      <c r="AP32" s="48">
        <f t="shared" ca="1" si="30"/>
        <v>1</v>
      </c>
      <c r="AQ32" s="48">
        <f t="shared" ca="1" si="30"/>
        <v>2</v>
      </c>
      <c r="AR32" s="48">
        <f t="shared" ca="1" si="30"/>
        <v>1</v>
      </c>
      <c r="AS32" s="48">
        <f t="shared" ca="1" si="30"/>
        <v>3</v>
      </c>
      <c r="AT32" s="48">
        <f t="shared" ref="AT32:BC41" ca="1" si="31">MAX(1,IF(SamplesOrEstimateFlag = "Data", INDEX(Samples,RANDBETWEEN(1, TotalCount), 0), RANDBETWEEN(ThroughputLowEstimate,ThroughputHighEstimate)) / RANDBETWEEN(StorySplitRateLowEstimate,StorySplitRateHighEstimate))</f>
        <v>1</v>
      </c>
      <c r="AU32" s="48">
        <f t="shared" ca="1" si="31"/>
        <v>1</v>
      </c>
      <c r="AV32" s="48">
        <f t="shared" ca="1" si="31"/>
        <v>2</v>
      </c>
      <c r="AW32" s="48">
        <f t="shared" ca="1" si="31"/>
        <v>2</v>
      </c>
      <c r="AX32" s="48">
        <f t="shared" ca="1" si="31"/>
        <v>1</v>
      </c>
      <c r="AY32" s="48">
        <f t="shared" ca="1" si="31"/>
        <v>3</v>
      </c>
      <c r="AZ32" s="48">
        <f t="shared" ca="1" si="31"/>
        <v>2</v>
      </c>
      <c r="BA32" s="48">
        <f t="shared" ca="1" si="31"/>
        <v>1</v>
      </c>
      <c r="BB32" s="48">
        <f t="shared" ca="1" si="31"/>
        <v>2</v>
      </c>
      <c r="BC32" s="48">
        <f t="shared" ca="1" si="31"/>
        <v>2</v>
      </c>
      <c r="BD32" s="48">
        <f t="shared" ref="BD32:BO41" ca="1" si="32">MAX(1,IF(SamplesOrEstimateFlag = "Data", INDEX(Samples,RANDBETWEEN(1, TotalCount), 0), RANDBETWEEN(ThroughputLowEstimate,ThroughputHighEstimate)) / RANDBETWEEN(StorySplitRateLowEstimate,StorySplitRateHighEstimate))</f>
        <v>2</v>
      </c>
      <c r="BE32" s="48">
        <f t="shared" ca="1" si="32"/>
        <v>1</v>
      </c>
      <c r="BF32" s="48">
        <f t="shared" ca="1" si="32"/>
        <v>3</v>
      </c>
      <c r="BG32" s="48">
        <f t="shared" ca="1" si="32"/>
        <v>1</v>
      </c>
      <c r="BH32" s="48">
        <f t="shared" ca="1" si="32"/>
        <v>2</v>
      </c>
      <c r="BI32" s="48">
        <f t="shared" ca="1" si="32"/>
        <v>1</v>
      </c>
      <c r="BJ32" s="48">
        <f t="shared" ca="1" si="32"/>
        <v>3</v>
      </c>
      <c r="BK32" s="48">
        <f t="shared" ca="1" si="32"/>
        <v>1</v>
      </c>
      <c r="BL32" s="48">
        <f t="shared" ca="1" si="32"/>
        <v>2</v>
      </c>
      <c r="BM32" s="48">
        <f t="shared" ca="1" si="32"/>
        <v>3</v>
      </c>
      <c r="BN32" s="48">
        <f t="shared" ca="1" si="32"/>
        <v>2</v>
      </c>
      <c r="BO32" s="48">
        <f t="shared" ca="1" si="32"/>
        <v>3</v>
      </c>
    </row>
    <row r="33" spans="1:67" x14ac:dyDescent="0.25">
      <c r="A33" s="48">
        <v>32</v>
      </c>
      <c r="B33" s="48">
        <f t="shared" ca="1" si="0"/>
        <v>11</v>
      </c>
      <c r="C33" s="48">
        <f ca="1">SUM($P33:S33)</f>
        <v>6</v>
      </c>
      <c r="D33" s="48">
        <f t="shared" ca="1" si="6"/>
        <v>15</v>
      </c>
      <c r="E33" s="48">
        <f t="shared" ca="1" si="7"/>
        <v>23</v>
      </c>
      <c r="F33" s="48">
        <f t="shared" ca="1" si="8"/>
        <v>32</v>
      </c>
      <c r="G33" s="48">
        <f t="shared" ca="1" si="9"/>
        <v>38</v>
      </c>
      <c r="H33" s="48">
        <f t="shared" ca="1" si="10"/>
        <v>46</v>
      </c>
      <c r="I33" s="48">
        <f t="shared" ca="1" si="11"/>
        <v>54</v>
      </c>
      <c r="J33" s="48">
        <f t="shared" ca="1" si="12"/>
        <v>62</v>
      </c>
      <c r="K33" s="48">
        <f t="shared" ca="1" si="13"/>
        <v>70</v>
      </c>
      <c r="L33" s="48">
        <f t="shared" ca="1" si="14"/>
        <v>76</v>
      </c>
      <c r="M33" s="48">
        <f t="shared" ca="1" si="15"/>
        <v>87</v>
      </c>
      <c r="N33" s="48">
        <f t="shared" ca="1" si="16"/>
        <v>94</v>
      </c>
      <c r="O33" s="48">
        <f t="shared" ca="1" si="17"/>
        <v>104</v>
      </c>
      <c r="P33" s="48">
        <f t="shared" ca="1" si="28"/>
        <v>1</v>
      </c>
      <c r="Q33" s="48">
        <f t="shared" ca="1" si="28"/>
        <v>1</v>
      </c>
      <c r="R33" s="48">
        <f t="shared" ca="1" si="28"/>
        <v>2</v>
      </c>
      <c r="S33" s="48">
        <f t="shared" ca="1" si="28"/>
        <v>2</v>
      </c>
      <c r="T33" s="48">
        <f t="shared" ca="1" si="28"/>
        <v>2</v>
      </c>
      <c r="U33" s="48">
        <f t="shared" ca="1" si="28"/>
        <v>3</v>
      </c>
      <c r="V33" s="48">
        <f t="shared" ca="1" si="28"/>
        <v>3</v>
      </c>
      <c r="W33" s="48">
        <f t="shared" ca="1" si="28"/>
        <v>1</v>
      </c>
      <c r="X33" s="48">
        <f t="shared" ca="1" si="28"/>
        <v>2</v>
      </c>
      <c r="Y33" s="48">
        <f t="shared" ca="1" si="28"/>
        <v>2</v>
      </c>
      <c r="Z33" s="48">
        <f t="shared" ca="1" si="29"/>
        <v>3</v>
      </c>
      <c r="AA33" s="48">
        <f t="shared" ca="1" si="29"/>
        <v>1</v>
      </c>
      <c r="AB33" s="48">
        <f t="shared" ca="1" si="29"/>
        <v>2</v>
      </c>
      <c r="AC33" s="48">
        <f t="shared" ca="1" si="29"/>
        <v>2</v>
      </c>
      <c r="AD33" s="48">
        <f t="shared" ca="1" si="29"/>
        <v>3</v>
      </c>
      <c r="AE33" s="48">
        <f t="shared" ca="1" si="29"/>
        <v>2</v>
      </c>
      <c r="AF33" s="48">
        <f t="shared" ca="1" si="29"/>
        <v>1</v>
      </c>
      <c r="AG33" s="48">
        <f t="shared" ca="1" si="29"/>
        <v>1</v>
      </c>
      <c r="AH33" s="48">
        <f t="shared" ca="1" si="29"/>
        <v>2</v>
      </c>
      <c r="AI33" s="48">
        <f t="shared" ca="1" si="29"/>
        <v>2</v>
      </c>
      <c r="AJ33" s="48">
        <f t="shared" ca="1" si="30"/>
        <v>1</v>
      </c>
      <c r="AK33" s="48">
        <f t="shared" ca="1" si="30"/>
        <v>3</v>
      </c>
      <c r="AL33" s="48">
        <f t="shared" ca="1" si="30"/>
        <v>3</v>
      </c>
      <c r="AM33" s="48">
        <f t="shared" ca="1" si="30"/>
        <v>1</v>
      </c>
      <c r="AN33" s="48">
        <f t="shared" ca="1" si="30"/>
        <v>3</v>
      </c>
      <c r="AO33" s="48">
        <f t="shared" ca="1" si="30"/>
        <v>1</v>
      </c>
      <c r="AP33" s="48">
        <f t="shared" ca="1" si="30"/>
        <v>1</v>
      </c>
      <c r="AQ33" s="48">
        <f t="shared" ca="1" si="30"/>
        <v>3</v>
      </c>
      <c r="AR33" s="48">
        <f t="shared" ca="1" si="30"/>
        <v>3</v>
      </c>
      <c r="AS33" s="48">
        <f t="shared" ca="1" si="30"/>
        <v>1</v>
      </c>
      <c r="AT33" s="48">
        <f t="shared" ca="1" si="31"/>
        <v>1</v>
      </c>
      <c r="AU33" s="48">
        <f t="shared" ca="1" si="31"/>
        <v>3</v>
      </c>
      <c r="AV33" s="48">
        <f t="shared" ca="1" si="31"/>
        <v>2</v>
      </c>
      <c r="AW33" s="48">
        <f t="shared" ca="1" si="31"/>
        <v>1</v>
      </c>
      <c r="AX33" s="48">
        <f t="shared" ca="1" si="31"/>
        <v>3</v>
      </c>
      <c r="AY33" s="48">
        <f t="shared" ca="1" si="31"/>
        <v>2</v>
      </c>
      <c r="AZ33" s="48">
        <f t="shared" ca="1" si="31"/>
        <v>1</v>
      </c>
      <c r="BA33" s="48">
        <f t="shared" ca="1" si="31"/>
        <v>3</v>
      </c>
      <c r="BB33" s="48">
        <f t="shared" ca="1" si="31"/>
        <v>1</v>
      </c>
      <c r="BC33" s="48">
        <f t="shared" ca="1" si="31"/>
        <v>1</v>
      </c>
      <c r="BD33" s="48">
        <f t="shared" ca="1" si="32"/>
        <v>3</v>
      </c>
      <c r="BE33" s="48">
        <f t="shared" ca="1" si="32"/>
        <v>3</v>
      </c>
      <c r="BF33" s="48">
        <f t="shared" ca="1" si="32"/>
        <v>2</v>
      </c>
      <c r="BG33" s="48">
        <f t="shared" ca="1" si="32"/>
        <v>3</v>
      </c>
      <c r="BH33" s="48">
        <f t="shared" ca="1" si="32"/>
        <v>2</v>
      </c>
      <c r="BI33" s="48">
        <f t="shared" ca="1" si="32"/>
        <v>1</v>
      </c>
      <c r="BJ33" s="48">
        <f t="shared" ca="1" si="32"/>
        <v>1</v>
      </c>
      <c r="BK33" s="48">
        <f t="shared" ca="1" si="32"/>
        <v>3</v>
      </c>
      <c r="BL33" s="48">
        <f t="shared" ca="1" si="32"/>
        <v>2</v>
      </c>
      <c r="BM33" s="48">
        <f t="shared" ca="1" si="32"/>
        <v>2</v>
      </c>
      <c r="BN33" s="48">
        <f t="shared" ca="1" si="32"/>
        <v>3</v>
      </c>
      <c r="BO33" s="48">
        <f t="shared" ca="1" si="32"/>
        <v>3</v>
      </c>
    </row>
    <row r="34" spans="1:67" x14ac:dyDescent="0.25">
      <c r="A34" s="48">
        <v>33</v>
      </c>
      <c r="B34" s="48">
        <f t="shared" ca="1" si="0"/>
        <v>12</v>
      </c>
      <c r="C34" s="48">
        <f ca="1">SUM($P34:S34)</f>
        <v>9</v>
      </c>
      <c r="D34" s="48">
        <f t="shared" ca="1" si="6"/>
        <v>16</v>
      </c>
      <c r="E34" s="48">
        <f t="shared" ca="1" si="7"/>
        <v>24</v>
      </c>
      <c r="F34" s="48">
        <f t="shared" ca="1" si="8"/>
        <v>35</v>
      </c>
      <c r="G34" s="48">
        <f t="shared" ca="1" si="9"/>
        <v>43</v>
      </c>
      <c r="H34" s="48">
        <f t="shared" ca="1" si="10"/>
        <v>53</v>
      </c>
      <c r="I34" s="48">
        <f t="shared" ca="1" si="11"/>
        <v>59</v>
      </c>
      <c r="J34" s="48">
        <f t="shared" ca="1" si="12"/>
        <v>69</v>
      </c>
      <c r="K34" s="48">
        <f t="shared" ca="1" si="13"/>
        <v>76</v>
      </c>
      <c r="L34" s="48">
        <f t="shared" ca="1" si="14"/>
        <v>86</v>
      </c>
      <c r="M34" s="48">
        <f t="shared" ca="1" si="15"/>
        <v>92</v>
      </c>
      <c r="N34" s="48">
        <f t="shared" ca="1" si="16"/>
        <v>99</v>
      </c>
      <c r="O34" s="48">
        <f t="shared" ca="1" si="17"/>
        <v>105</v>
      </c>
      <c r="P34" s="48">
        <f t="shared" ca="1" si="28"/>
        <v>1</v>
      </c>
      <c r="Q34" s="48">
        <f t="shared" ca="1" si="28"/>
        <v>3</v>
      </c>
      <c r="R34" s="48">
        <f t="shared" ca="1" si="28"/>
        <v>2</v>
      </c>
      <c r="S34" s="48">
        <f t="shared" ca="1" si="28"/>
        <v>3</v>
      </c>
      <c r="T34" s="48">
        <f t="shared" ca="1" si="28"/>
        <v>1</v>
      </c>
      <c r="U34" s="48">
        <f t="shared" ca="1" si="28"/>
        <v>2</v>
      </c>
      <c r="V34" s="48">
        <f t="shared" ca="1" si="28"/>
        <v>1</v>
      </c>
      <c r="W34" s="48">
        <f t="shared" ca="1" si="28"/>
        <v>3</v>
      </c>
      <c r="X34" s="48">
        <f t="shared" ca="1" si="28"/>
        <v>1</v>
      </c>
      <c r="Y34" s="48">
        <f t="shared" ca="1" si="28"/>
        <v>1</v>
      </c>
      <c r="Z34" s="48">
        <f t="shared" ca="1" si="29"/>
        <v>3</v>
      </c>
      <c r="AA34" s="48">
        <f t="shared" ca="1" si="29"/>
        <v>3</v>
      </c>
      <c r="AB34" s="48">
        <f t="shared" ca="1" si="29"/>
        <v>3</v>
      </c>
      <c r="AC34" s="48">
        <f t="shared" ca="1" si="29"/>
        <v>3</v>
      </c>
      <c r="AD34" s="48">
        <f t="shared" ca="1" si="29"/>
        <v>3</v>
      </c>
      <c r="AE34" s="48">
        <f t="shared" ca="1" si="29"/>
        <v>2</v>
      </c>
      <c r="AF34" s="48">
        <f t="shared" ca="1" si="29"/>
        <v>2</v>
      </c>
      <c r="AG34" s="48">
        <f t="shared" ca="1" si="29"/>
        <v>2</v>
      </c>
      <c r="AH34" s="48">
        <f t="shared" ca="1" si="29"/>
        <v>2</v>
      </c>
      <c r="AI34" s="48">
        <f t="shared" ca="1" si="29"/>
        <v>2</v>
      </c>
      <c r="AJ34" s="48">
        <f t="shared" ca="1" si="30"/>
        <v>2</v>
      </c>
      <c r="AK34" s="48">
        <f t="shared" ca="1" si="30"/>
        <v>3</v>
      </c>
      <c r="AL34" s="48">
        <f t="shared" ca="1" si="30"/>
        <v>2</v>
      </c>
      <c r="AM34" s="48">
        <f t="shared" ca="1" si="30"/>
        <v>3</v>
      </c>
      <c r="AN34" s="48">
        <f t="shared" ca="1" si="30"/>
        <v>1</v>
      </c>
      <c r="AO34" s="48">
        <f t="shared" ca="1" si="30"/>
        <v>2</v>
      </c>
      <c r="AP34" s="48">
        <f t="shared" ca="1" si="30"/>
        <v>2</v>
      </c>
      <c r="AQ34" s="48">
        <f t="shared" ca="1" si="30"/>
        <v>1</v>
      </c>
      <c r="AR34" s="48">
        <f t="shared" ca="1" si="30"/>
        <v>3</v>
      </c>
      <c r="AS34" s="48">
        <f t="shared" ca="1" si="30"/>
        <v>3</v>
      </c>
      <c r="AT34" s="48">
        <f t="shared" ca="1" si="31"/>
        <v>3</v>
      </c>
      <c r="AU34" s="48">
        <f t="shared" ca="1" si="31"/>
        <v>1</v>
      </c>
      <c r="AV34" s="48">
        <f t="shared" ca="1" si="31"/>
        <v>2</v>
      </c>
      <c r="AW34" s="48">
        <f t="shared" ca="1" si="31"/>
        <v>3</v>
      </c>
      <c r="AX34" s="48">
        <f t="shared" ca="1" si="31"/>
        <v>1</v>
      </c>
      <c r="AY34" s="48">
        <f t="shared" ca="1" si="31"/>
        <v>1</v>
      </c>
      <c r="AZ34" s="48">
        <f t="shared" ca="1" si="31"/>
        <v>3</v>
      </c>
      <c r="BA34" s="48">
        <f t="shared" ca="1" si="31"/>
        <v>1</v>
      </c>
      <c r="BB34" s="48">
        <f t="shared" ca="1" si="31"/>
        <v>3</v>
      </c>
      <c r="BC34" s="48">
        <f t="shared" ca="1" si="31"/>
        <v>3</v>
      </c>
      <c r="BD34" s="48">
        <f t="shared" ca="1" si="32"/>
        <v>1</v>
      </c>
      <c r="BE34" s="48">
        <f t="shared" ca="1" si="32"/>
        <v>2</v>
      </c>
      <c r="BF34" s="48">
        <f t="shared" ca="1" si="32"/>
        <v>1</v>
      </c>
      <c r="BG34" s="48">
        <f t="shared" ca="1" si="32"/>
        <v>2</v>
      </c>
      <c r="BH34" s="48">
        <f t="shared" ca="1" si="32"/>
        <v>3</v>
      </c>
      <c r="BI34" s="48">
        <f t="shared" ca="1" si="32"/>
        <v>1</v>
      </c>
      <c r="BJ34" s="48">
        <f t="shared" ca="1" si="32"/>
        <v>2</v>
      </c>
      <c r="BK34" s="48">
        <f t="shared" ca="1" si="32"/>
        <v>1</v>
      </c>
      <c r="BL34" s="48">
        <f t="shared" ca="1" si="32"/>
        <v>2</v>
      </c>
      <c r="BM34" s="48">
        <f t="shared" ca="1" si="32"/>
        <v>1</v>
      </c>
      <c r="BN34" s="48">
        <f t="shared" ca="1" si="32"/>
        <v>1</v>
      </c>
      <c r="BO34" s="48">
        <f t="shared" ca="1" si="32"/>
        <v>2</v>
      </c>
    </row>
    <row r="35" spans="1:67" x14ac:dyDescent="0.25">
      <c r="A35" s="48">
        <v>34</v>
      </c>
      <c r="B35" s="48">
        <f t="shared" ca="1" si="0"/>
        <v>14</v>
      </c>
      <c r="C35" s="48">
        <f ca="1">SUM($P35:S35)</f>
        <v>10</v>
      </c>
      <c r="D35" s="48">
        <f t="shared" ca="1" si="6"/>
        <v>17</v>
      </c>
      <c r="E35" s="48">
        <f t="shared" ca="1" si="7"/>
        <v>24</v>
      </c>
      <c r="F35" s="48">
        <f t="shared" ca="1" si="8"/>
        <v>29</v>
      </c>
      <c r="G35" s="48">
        <f t="shared" ca="1" si="9"/>
        <v>35</v>
      </c>
      <c r="H35" s="48">
        <f t="shared" ca="1" si="10"/>
        <v>39</v>
      </c>
      <c r="I35" s="48">
        <f t="shared" ca="1" si="11"/>
        <v>45</v>
      </c>
      <c r="J35" s="48">
        <f t="shared" ca="1" si="12"/>
        <v>54</v>
      </c>
      <c r="K35" s="48">
        <f t="shared" ca="1" si="13"/>
        <v>60</v>
      </c>
      <c r="L35" s="48">
        <f t="shared" ca="1" si="14"/>
        <v>65</v>
      </c>
      <c r="M35" s="48">
        <f t="shared" ca="1" si="15"/>
        <v>72</v>
      </c>
      <c r="N35" s="48">
        <f t="shared" ca="1" si="16"/>
        <v>80</v>
      </c>
      <c r="O35" s="48">
        <f t="shared" ca="1" si="17"/>
        <v>87</v>
      </c>
      <c r="P35" s="48">
        <f t="shared" ca="1" si="28"/>
        <v>2</v>
      </c>
      <c r="Q35" s="48">
        <f t="shared" ca="1" si="28"/>
        <v>2</v>
      </c>
      <c r="R35" s="48">
        <f t="shared" ca="1" si="28"/>
        <v>3</v>
      </c>
      <c r="S35" s="48">
        <f t="shared" ca="1" si="28"/>
        <v>3</v>
      </c>
      <c r="T35" s="48">
        <f t="shared" ca="1" si="28"/>
        <v>3</v>
      </c>
      <c r="U35" s="48">
        <f t="shared" ca="1" si="28"/>
        <v>1</v>
      </c>
      <c r="V35" s="48">
        <f t="shared" ca="1" si="28"/>
        <v>2</v>
      </c>
      <c r="W35" s="48">
        <f t="shared" ca="1" si="28"/>
        <v>1</v>
      </c>
      <c r="X35" s="48">
        <f t="shared" ca="1" si="28"/>
        <v>2</v>
      </c>
      <c r="Y35" s="48">
        <f t="shared" ca="1" si="28"/>
        <v>1</v>
      </c>
      <c r="Z35" s="48">
        <f t="shared" ca="1" si="29"/>
        <v>2</v>
      </c>
      <c r="AA35" s="48">
        <f t="shared" ca="1" si="29"/>
        <v>2</v>
      </c>
      <c r="AB35" s="48">
        <f t="shared" ca="1" si="29"/>
        <v>1</v>
      </c>
      <c r="AC35" s="48">
        <f t="shared" ca="1" si="29"/>
        <v>2</v>
      </c>
      <c r="AD35" s="48">
        <f t="shared" ca="1" si="29"/>
        <v>1</v>
      </c>
      <c r="AE35" s="48">
        <f t="shared" ca="1" si="29"/>
        <v>1</v>
      </c>
      <c r="AF35" s="48">
        <f t="shared" ca="1" si="29"/>
        <v>1</v>
      </c>
      <c r="AG35" s="48">
        <f t="shared" ca="1" si="29"/>
        <v>1</v>
      </c>
      <c r="AH35" s="48">
        <f t="shared" ca="1" si="29"/>
        <v>1</v>
      </c>
      <c r="AI35" s="48">
        <f t="shared" ca="1" si="29"/>
        <v>3</v>
      </c>
      <c r="AJ35" s="48">
        <f t="shared" ca="1" si="30"/>
        <v>1</v>
      </c>
      <c r="AK35" s="48">
        <f t="shared" ca="1" si="30"/>
        <v>1</v>
      </c>
      <c r="AL35" s="48">
        <f t="shared" ca="1" si="30"/>
        <v>1</v>
      </c>
      <c r="AM35" s="48">
        <f t="shared" ca="1" si="30"/>
        <v>1</v>
      </c>
      <c r="AN35" s="48">
        <f t="shared" ca="1" si="30"/>
        <v>2</v>
      </c>
      <c r="AO35" s="48">
        <f t="shared" ca="1" si="30"/>
        <v>1</v>
      </c>
      <c r="AP35" s="48">
        <f t="shared" ca="1" si="30"/>
        <v>2</v>
      </c>
      <c r="AQ35" s="48">
        <f t="shared" ca="1" si="30"/>
        <v>1</v>
      </c>
      <c r="AR35" s="48">
        <f t="shared" ca="1" si="30"/>
        <v>3</v>
      </c>
      <c r="AS35" s="48">
        <f t="shared" ca="1" si="30"/>
        <v>1</v>
      </c>
      <c r="AT35" s="48">
        <f t="shared" ca="1" si="31"/>
        <v>2</v>
      </c>
      <c r="AU35" s="48">
        <f t="shared" ca="1" si="31"/>
        <v>3</v>
      </c>
      <c r="AV35" s="48">
        <f t="shared" ca="1" si="31"/>
        <v>1</v>
      </c>
      <c r="AW35" s="48">
        <f t="shared" ca="1" si="31"/>
        <v>2</v>
      </c>
      <c r="AX35" s="48">
        <f t="shared" ca="1" si="31"/>
        <v>1</v>
      </c>
      <c r="AY35" s="48">
        <f t="shared" ca="1" si="31"/>
        <v>2</v>
      </c>
      <c r="AZ35" s="48">
        <f t="shared" ca="1" si="31"/>
        <v>1</v>
      </c>
      <c r="BA35" s="48">
        <f t="shared" ca="1" si="31"/>
        <v>1</v>
      </c>
      <c r="BB35" s="48">
        <f t="shared" ca="1" si="31"/>
        <v>2</v>
      </c>
      <c r="BC35" s="48">
        <f t="shared" ca="1" si="31"/>
        <v>1</v>
      </c>
      <c r="BD35" s="48">
        <f t="shared" ca="1" si="32"/>
        <v>2</v>
      </c>
      <c r="BE35" s="48">
        <f t="shared" ca="1" si="32"/>
        <v>1</v>
      </c>
      <c r="BF35" s="48">
        <f t="shared" ca="1" si="32"/>
        <v>1</v>
      </c>
      <c r="BG35" s="48">
        <f t="shared" ca="1" si="32"/>
        <v>3</v>
      </c>
      <c r="BH35" s="48">
        <f t="shared" ca="1" si="32"/>
        <v>1</v>
      </c>
      <c r="BI35" s="48">
        <f t="shared" ca="1" si="32"/>
        <v>2</v>
      </c>
      <c r="BJ35" s="48">
        <f t="shared" ca="1" si="32"/>
        <v>2</v>
      </c>
      <c r="BK35" s="48">
        <f t="shared" ca="1" si="32"/>
        <v>3</v>
      </c>
      <c r="BL35" s="48">
        <f t="shared" ca="1" si="32"/>
        <v>1</v>
      </c>
      <c r="BM35" s="48">
        <f t="shared" ca="1" si="32"/>
        <v>1</v>
      </c>
      <c r="BN35" s="48">
        <f t="shared" ca="1" si="32"/>
        <v>3</v>
      </c>
      <c r="BO35" s="48">
        <f t="shared" ca="1" si="32"/>
        <v>2</v>
      </c>
    </row>
    <row r="36" spans="1:67" x14ac:dyDescent="0.25">
      <c r="A36" s="48">
        <v>35</v>
      </c>
      <c r="B36" s="48">
        <f t="shared" ca="1" si="0"/>
        <v>11</v>
      </c>
      <c r="C36" s="48">
        <f ca="1">SUM($P36:S36)</f>
        <v>8</v>
      </c>
      <c r="D36" s="48">
        <f t="shared" ca="1" si="6"/>
        <v>15</v>
      </c>
      <c r="E36" s="48">
        <f t="shared" ca="1" si="7"/>
        <v>22</v>
      </c>
      <c r="F36" s="48">
        <f t="shared" ca="1" si="8"/>
        <v>31</v>
      </c>
      <c r="G36" s="48">
        <f t="shared" ca="1" si="9"/>
        <v>40</v>
      </c>
      <c r="H36" s="48">
        <f t="shared" ca="1" si="10"/>
        <v>47</v>
      </c>
      <c r="I36" s="48">
        <f t="shared" ca="1" si="11"/>
        <v>55</v>
      </c>
      <c r="J36" s="48">
        <f t="shared" ca="1" si="12"/>
        <v>64</v>
      </c>
      <c r="K36" s="48">
        <f t="shared" ca="1" si="13"/>
        <v>73</v>
      </c>
      <c r="L36" s="48">
        <f t="shared" ca="1" si="14"/>
        <v>79</v>
      </c>
      <c r="M36" s="48">
        <f t="shared" ca="1" si="15"/>
        <v>90</v>
      </c>
      <c r="N36" s="48">
        <f t="shared" ca="1" si="16"/>
        <v>96</v>
      </c>
      <c r="O36" s="48">
        <f t="shared" ca="1" si="17"/>
        <v>104</v>
      </c>
      <c r="P36" s="48">
        <f t="shared" ca="1" si="28"/>
        <v>3</v>
      </c>
      <c r="Q36" s="48">
        <f t="shared" ca="1" si="28"/>
        <v>1</v>
      </c>
      <c r="R36" s="48">
        <f t="shared" ca="1" si="28"/>
        <v>3</v>
      </c>
      <c r="S36" s="48">
        <f t="shared" ca="1" si="28"/>
        <v>1</v>
      </c>
      <c r="T36" s="48">
        <f t="shared" ca="1" si="28"/>
        <v>1</v>
      </c>
      <c r="U36" s="48">
        <f t="shared" ca="1" si="28"/>
        <v>2</v>
      </c>
      <c r="V36" s="48">
        <f t="shared" ca="1" si="28"/>
        <v>1</v>
      </c>
      <c r="W36" s="48">
        <f t="shared" ca="1" si="28"/>
        <v>3</v>
      </c>
      <c r="X36" s="48">
        <f t="shared" ca="1" si="28"/>
        <v>3</v>
      </c>
      <c r="Y36" s="48">
        <f t="shared" ca="1" si="28"/>
        <v>1</v>
      </c>
      <c r="Z36" s="48">
        <f t="shared" ca="1" si="29"/>
        <v>1</v>
      </c>
      <c r="AA36" s="48">
        <f t="shared" ca="1" si="29"/>
        <v>2</v>
      </c>
      <c r="AB36" s="48">
        <f t="shared" ca="1" si="29"/>
        <v>3</v>
      </c>
      <c r="AC36" s="48">
        <f t="shared" ca="1" si="29"/>
        <v>2</v>
      </c>
      <c r="AD36" s="48">
        <f t="shared" ca="1" si="29"/>
        <v>3</v>
      </c>
      <c r="AE36" s="48">
        <f t="shared" ca="1" si="29"/>
        <v>1</v>
      </c>
      <c r="AF36" s="48">
        <f t="shared" ca="1" si="29"/>
        <v>3</v>
      </c>
      <c r="AG36" s="48">
        <f t="shared" ca="1" si="29"/>
        <v>2</v>
      </c>
      <c r="AH36" s="48">
        <f t="shared" ca="1" si="29"/>
        <v>1</v>
      </c>
      <c r="AI36" s="48">
        <f t="shared" ca="1" si="29"/>
        <v>3</v>
      </c>
      <c r="AJ36" s="48">
        <f t="shared" ca="1" si="30"/>
        <v>2</v>
      </c>
      <c r="AK36" s="48">
        <f t="shared" ca="1" si="30"/>
        <v>1</v>
      </c>
      <c r="AL36" s="48">
        <f t="shared" ca="1" si="30"/>
        <v>1</v>
      </c>
      <c r="AM36" s="48">
        <f t="shared" ca="1" si="30"/>
        <v>3</v>
      </c>
      <c r="AN36" s="48">
        <f t="shared" ca="1" si="30"/>
        <v>1</v>
      </c>
      <c r="AO36" s="48">
        <f t="shared" ca="1" si="30"/>
        <v>2</v>
      </c>
      <c r="AP36" s="48">
        <f t="shared" ca="1" si="30"/>
        <v>2</v>
      </c>
      <c r="AQ36" s="48">
        <f t="shared" ca="1" si="30"/>
        <v>3</v>
      </c>
      <c r="AR36" s="48">
        <f t="shared" ca="1" si="30"/>
        <v>2</v>
      </c>
      <c r="AS36" s="48">
        <f t="shared" ca="1" si="30"/>
        <v>2</v>
      </c>
      <c r="AT36" s="48">
        <f t="shared" ca="1" si="31"/>
        <v>3</v>
      </c>
      <c r="AU36" s="48">
        <f t="shared" ca="1" si="31"/>
        <v>2</v>
      </c>
      <c r="AV36" s="48">
        <f t="shared" ca="1" si="31"/>
        <v>2</v>
      </c>
      <c r="AW36" s="48">
        <f t="shared" ca="1" si="31"/>
        <v>3</v>
      </c>
      <c r="AX36" s="48">
        <f t="shared" ca="1" si="31"/>
        <v>1</v>
      </c>
      <c r="AY36" s="48">
        <f t="shared" ca="1" si="31"/>
        <v>3</v>
      </c>
      <c r="AZ36" s="48">
        <f t="shared" ca="1" si="31"/>
        <v>1</v>
      </c>
      <c r="BA36" s="48">
        <f t="shared" ca="1" si="31"/>
        <v>2</v>
      </c>
      <c r="BB36" s="48">
        <f t="shared" ca="1" si="31"/>
        <v>1</v>
      </c>
      <c r="BC36" s="48">
        <f t="shared" ca="1" si="31"/>
        <v>2</v>
      </c>
      <c r="BD36" s="48">
        <f t="shared" ca="1" si="32"/>
        <v>3</v>
      </c>
      <c r="BE36" s="48">
        <f t="shared" ca="1" si="32"/>
        <v>3</v>
      </c>
      <c r="BF36" s="48">
        <f t="shared" ca="1" si="32"/>
        <v>2</v>
      </c>
      <c r="BG36" s="48">
        <f t="shared" ca="1" si="32"/>
        <v>3</v>
      </c>
      <c r="BH36" s="48">
        <f t="shared" ca="1" si="32"/>
        <v>2</v>
      </c>
      <c r="BI36" s="48">
        <f t="shared" ca="1" si="32"/>
        <v>1</v>
      </c>
      <c r="BJ36" s="48">
        <f t="shared" ca="1" si="32"/>
        <v>1</v>
      </c>
      <c r="BK36" s="48">
        <f t="shared" ca="1" si="32"/>
        <v>2</v>
      </c>
      <c r="BL36" s="48">
        <f t="shared" ca="1" si="32"/>
        <v>1</v>
      </c>
      <c r="BM36" s="48">
        <f t="shared" ca="1" si="32"/>
        <v>3</v>
      </c>
      <c r="BN36" s="48">
        <f t="shared" ca="1" si="32"/>
        <v>3</v>
      </c>
      <c r="BO36" s="48">
        <f t="shared" ca="1" si="32"/>
        <v>1</v>
      </c>
    </row>
    <row r="37" spans="1:67" x14ac:dyDescent="0.25">
      <c r="A37" s="48">
        <v>36</v>
      </c>
      <c r="B37" s="48">
        <f t="shared" ca="1" si="0"/>
        <v>13</v>
      </c>
      <c r="C37" s="48">
        <f ca="1">SUM($P37:S37)</f>
        <v>9</v>
      </c>
      <c r="D37" s="48">
        <f t="shared" ca="1" si="6"/>
        <v>17</v>
      </c>
      <c r="E37" s="48">
        <f t="shared" ca="1" si="7"/>
        <v>24</v>
      </c>
      <c r="F37" s="48">
        <f t="shared" ca="1" si="8"/>
        <v>30</v>
      </c>
      <c r="G37" s="48">
        <f t="shared" ca="1" si="9"/>
        <v>36</v>
      </c>
      <c r="H37" s="48">
        <f t="shared" ca="1" si="10"/>
        <v>44</v>
      </c>
      <c r="I37" s="48">
        <f t="shared" ca="1" si="11"/>
        <v>53</v>
      </c>
      <c r="J37" s="48">
        <f t="shared" ca="1" si="12"/>
        <v>61</v>
      </c>
      <c r="K37" s="48">
        <f t="shared" ca="1" si="13"/>
        <v>71</v>
      </c>
      <c r="L37" s="48">
        <f t="shared" ca="1" si="14"/>
        <v>78</v>
      </c>
      <c r="M37" s="48">
        <f t="shared" ca="1" si="15"/>
        <v>90</v>
      </c>
      <c r="N37" s="48">
        <f t="shared" ca="1" si="16"/>
        <v>94</v>
      </c>
      <c r="O37" s="48">
        <f t="shared" ca="1" si="17"/>
        <v>100</v>
      </c>
      <c r="P37" s="48">
        <f t="shared" ca="1" si="28"/>
        <v>3</v>
      </c>
      <c r="Q37" s="48">
        <f t="shared" ca="1" si="28"/>
        <v>2</v>
      </c>
      <c r="R37" s="48">
        <f t="shared" ca="1" si="28"/>
        <v>3</v>
      </c>
      <c r="S37" s="48">
        <f t="shared" ca="1" si="28"/>
        <v>1</v>
      </c>
      <c r="T37" s="48">
        <f t="shared" ca="1" si="28"/>
        <v>2</v>
      </c>
      <c r="U37" s="48">
        <f t="shared" ca="1" si="28"/>
        <v>2</v>
      </c>
      <c r="V37" s="48">
        <f t="shared" ca="1" si="28"/>
        <v>3</v>
      </c>
      <c r="W37" s="48">
        <f t="shared" ca="1" si="28"/>
        <v>1</v>
      </c>
      <c r="X37" s="48">
        <f t="shared" ca="1" si="28"/>
        <v>2</v>
      </c>
      <c r="Y37" s="48">
        <f t="shared" ca="1" si="28"/>
        <v>1</v>
      </c>
      <c r="Z37" s="48">
        <f t="shared" ca="1" si="29"/>
        <v>2</v>
      </c>
      <c r="AA37" s="48">
        <f t="shared" ca="1" si="29"/>
        <v>2</v>
      </c>
      <c r="AB37" s="48">
        <f t="shared" ca="1" si="29"/>
        <v>3</v>
      </c>
      <c r="AC37" s="48">
        <f t="shared" ca="1" si="29"/>
        <v>1</v>
      </c>
      <c r="AD37" s="48">
        <f t="shared" ca="1" si="29"/>
        <v>1</v>
      </c>
      <c r="AE37" s="48">
        <f t="shared" ca="1" si="29"/>
        <v>1</v>
      </c>
      <c r="AF37" s="48">
        <f t="shared" ca="1" si="29"/>
        <v>2</v>
      </c>
      <c r="AG37" s="48">
        <f t="shared" ca="1" si="29"/>
        <v>2</v>
      </c>
      <c r="AH37" s="48">
        <f t="shared" ca="1" si="29"/>
        <v>1</v>
      </c>
      <c r="AI37" s="48">
        <f t="shared" ca="1" si="29"/>
        <v>1</v>
      </c>
      <c r="AJ37" s="48">
        <f t="shared" ca="1" si="30"/>
        <v>3</v>
      </c>
      <c r="AK37" s="48">
        <f t="shared" ca="1" si="30"/>
        <v>1</v>
      </c>
      <c r="AL37" s="48">
        <f t="shared" ca="1" si="30"/>
        <v>1</v>
      </c>
      <c r="AM37" s="48">
        <f t="shared" ca="1" si="30"/>
        <v>3</v>
      </c>
      <c r="AN37" s="48">
        <f t="shared" ca="1" si="30"/>
        <v>2</v>
      </c>
      <c r="AO37" s="48">
        <f t="shared" ca="1" si="30"/>
        <v>2</v>
      </c>
      <c r="AP37" s="48">
        <f t="shared" ca="1" si="30"/>
        <v>3</v>
      </c>
      <c r="AQ37" s="48">
        <f t="shared" ca="1" si="30"/>
        <v>2</v>
      </c>
      <c r="AR37" s="48">
        <f t="shared" ca="1" si="30"/>
        <v>2</v>
      </c>
      <c r="AS37" s="48">
        <f t="shared" ca="1" si="30"/>
        <v>2</v>
      </c>
      <c r="AT37" s="48">
        <f t="shared" ca="1" si="31"/>
        <v>3</v>
      </c>
      <c r="AU37" s="48">
        <f t="shared" ca="1" si="31"/>
        <v>1</v>
      </c>
      <c r="AV37" s="48">
        <f t="shared" ca="1" si="31"/>
        <v>3</v>
      </c>
      <c r="AW37" s="48">
        <f t="shared" ca="1" si="31"/>
        <v>3</v>
      </c>
      <c r="AX37" s="48">
        <f t="shared" ca="1" si="31"/>
        <v>3</v>
      </c>
      <c r="AY37" s="48">
        <f t="shared" ca="1" si="31"/>
        <v>1</v>
      </c>
      <c r="AZ37" s="48">
        <f t="shared" ca="1" si="31"/>
        <v>1</v>
      </c>
      <c r="BA37" s="48">
        <f t="shared" ca="1" si="31"/>
        <v>2</v>
      </c>
      <c r="BB37" s="48">
        <f t="shared" ca="1" si="31"/>
        <v>2</v>
      </c>
      <c r="BC37" s="48">
        <f t="shared" ca="1" si="31"/>
        <v>2</v>
      </c>
      <c r="BD37" s="48">
        <f t="shared" ca="1" si="32"/>
        <v>3</v>
      </c>
      <c r="BE37" s="48">
        <f t="shared" ca="1" si="32"/>
        <v>3</v>
      </c>
      <c r="BF37" s="48">
        <f t="shared" ca="1" si="32"/>
        <v>3</v>
      </c>
      <c r="BG37" s="48">
        <f t="shared" ca="1" si="32"/>
        <v>3</v>
      </c>
      <c r="BH37" s="48">
        <f t="shared" ca="1" si="32"/>
        <v>1</v>
      </c>
      <c r="BI37" s="48">
        <f t="shared" ca="1" si="32"/>
        <v>1</v>
      </c>
      <c r="BJ37" s="48">
        <f t="shared" ca="1" si="32"/>
        <v>1</v>
      </c>
      <c r="BK37" s="48">
        <f t="shared" ca="1" si="32"/>
        <v>1</v>
      </c>
      <c r="BL37" s="48">
        <f t="shared" ca="1" si="32"/>
        <v>1</v>
      </c>
      <c r="BM37" s="48">
        <f t="shared" ca="1" si="32"/>
        <v>2</v>
      </c>
      <c r="BN37" s="48">
        <f t="shared" ca="1" si="32"/>
        <v>2</v>
      </c>
      <c r="BO37" s="48">
        <f t="shared" ca="1" si="32"/>
        <v>1</v>
      </c>
    </row>
    <row r="38" spans="1:67" x14ac:dyDescent="0.25">
      <c r="A38" s="48">
        <v>37</v>
      </c>
      <c r="B38" s="48">
        <f t="shared" ca="1" si="0"/>
        <v>11</v>
      </c>
      <c r="C38" s="48">
        <f ca="1">SUM($P38:S38)</f>
        <v>7</v>
      </c>
      <c r="D38" s="48">
        <f t="shared" ca="1" si="6"/>
        <v>13</v>
      </c>
      <c r="E38" s="48">
        <f t="shared" ca="1" si="7"/>
        <v>23</v>
      </c>
      <c r="F38" s="48">
        <f t="shared" ca="1" si="8"/>
        <v>33</v>
      </c>
      <c r="G38" s="48">
        <f t="shared" ca="1" si="9"/>
        <v>41</v>
      </c>
      <c r="H38" s="48">
        <f t="shared" ca="1" si="10"/>
        <v>49</v>
      </c>
      <c r="I38" s="48">
        <f t="shared" ca="1" si="11"/>
        <v>56</v>
      </c>
      <c r="J38" s="48">
        <f t="shared" ca="1" si="12"/>
        <v>67</v>
      </c>
      <c r="K38" s="48">
        <f t="shared" ca="1" si="13"/>
        <v>73</v>
      </c>
      <c r="L38" s="48">
        <f t="shared" ca="1" si="14"/>
        <v>83</v>
      </c>
      <c r="M38" s="48">
        <f t="shared" ca="1" si="15"/>
        <v>89</v>
      </c>
      <c r="N38" s="48">
        <f t="shared" ca="1" si="16"/>
        <v>99</v>
      </c>
      <c r="O38" s="48">
        <f t="shared" ca="1" si="17"/>
        <v>109</v>
      </c>
      <c r="P38" s="48">
        <f t="shared" ca="1" si="28"/>
        <v>2</v>
      </c>
      <c r="Q38" s="48">
        <f t="shared" ca="1" si="28"/>
        <v>1</v>
      </c>
      <c r="R38" s="48">
        <f t="shared" ca="1" si="28"/>
        <v>2</v>
      </c>
      <c r="S38" s="48">
        <f t="shared" ca="1" si="28"/>
        <v>2</v>
      </c>
      <c r="T38" s="48">
        <f t="shared" ca="1" si="28"/>
        <v>3</v>
      </c>
      <c r="U38" s="48">
        <f t="shared" ca="1" si="28"/>
        <v>1</v>
      </c>
      <c r="V38" s="48">
        <f t="shared" ca="1" si="28"/>
        <v>1</v>
      </c>
      <c r="W38" s="48">
        <f t="shared" ca="1" si="28"/>
        <v>1</v>
      </c>
      <c r="X38" s="48">
        <f t="shared" ca="1" si="28"/>
        <v>3</v>
      </c>
      <c r="Y38" s="48">
        <f t="shared" ca="1" si="28"/>
        <v>3</v>
      </c>
      <c r="Z38" s="48">
        <f t="shared" ca="1" si="29"/>
        <v>1</v>
      </c>
      <c r="AA38" s="48">
        <f t="shared" ca="1" si="29"/>
        <v>3</v>
      </c>
      <c r="AB38" s="48">
        <f t="shared" ca="1" si="29"/>
        <v>3</v>
      </c>
      <c r="AC38" s="48">
        <f t="shared" ca="1" si="29"/>
        <v>3</v>
      </c>
      <c r="AD38" s="48">
        <f t="shared" ca="1" si="29"/>
        <v>3</v>
      </c>
      <c r="AE38" s="48">
        <f t="shared" ca="1" si="29"/>
        <v>1</v>
      </c>
      <c r="AF38" s="48">
        <f t="shared" ca="1" si="29"/>
        <v>2</v>
      </c>
      <c r="AG38" s="48">
        <f t="shared" ca="1" si="29"/>
        <v>2</v>
      </c>
      <c r="AH38" s="48">
        <f t="shared" ca="1" si="29"/>
        <v>1</v>
      </c>
      <c r="AI38" s="48">
        <f t="shared" ca="1" si="29"/>
        <v>3</v>
      </c>
      <c r="AJ38" s="48">
        <f t="shared" ca="1" si="30"/>
        <v>3</v>
      </c>
      <c r="AK38" s="48">
        <f t="shared" ca="1" si="30"/>
        <v>1</v>
      </c>
      <c r="AL38" s="48">
        <f t="shared" ca="1" si="30"/>
        <v>3</v>
      </c>
      <c r="AM38" s="48">
        <f t="shared" ca="1" si="30"/>
        <v>1</v>
      </c>
      <c r="AN38" s="48">
        <f t="shared" ca="1" si="30"/>
        <v>1</v>
      </c>
      <c r="AO38" s="48">
        <f t="shared" ca="1" si="30"/>
        <v>1</v>
      </c>
      <c r="AP38" s="48">
        <f t="shared" ca="1" si="30"/>
        <v>2</v>
      </c>
      <c r="AQ38" s="48">
        <f t="shared" ca="1" si="30"/>
        <v>3</v>
      </c>
      <c r="AR38" s="48">
        <f t="shared" ca="1" si="30"/>
        <v>3</v>
      </c>
      <c r="AS38" s="48">
        <f t="shared" ca="1" si="30"/>
        <v>3</v>
      </c>
      <c r="AT38" s="48">
        <f t="shared" ca="1" si="31"/>
        <v>2</v>
      </c>
      <c r="AU38" s="48">
        <f t="shared" ca="1" si="31"/>
        <v>3</v>
      </c>
      <c r="AV38" s="48">
        <f t="shared" ca="1" si="31"/>
        <v>1</v>
      </c>
      <c r="AW38" s="48">
        <f t="shared" ca="1" si="31"/>
        <v>3</v>
      </c>
      <c r="AX38" s="48">
        <f t="shared" ca="1" si="31"/>
        <v>1</v>
      </c>
      <c r="AY38" s="48">
        <f t="shared" ca="1" si="31"/>
        <v>1</v>
      </c>
      <c r="AZ38" s="48">
        <f t="shared" ca="1" si="31"/>
        <v>3</v>
      </c>
      <c r="BA38" s="48">
        <f t="shared" ca="1" si="31"/>
        <v>3</v>
      </c>
      <c r="BB38" s="48">
        <f t="shared" ca="1" si="31"/>
        <v>2</v>
      </c>
      <c r="BC38" s="48">
        <f t="shared" ca="1" si="31"/>
        <v>2</v>
      </c>
      <c r="BD38" s="48">
        <f t="shared" ca="1" si="32"/>
        <v>1</v>
      </c>
      <c r="BE38" s="48">
        <f t="shared" ca="1" si="32"/>
        <v>2</v>
      </c>
      <c r="BF38" s="48">
        <f t="shared" ca="1" si="32"/>
        <v>1</v>
      </c>
      <c r="BG38" s="48">
        <f t="shared" ca="1" si="32"/>
        <v>2</v>
      </c>
      <c r="BH38" s="48">
        <f t="shared" ca="1" si="32"/>
        <v>3</v>
      </c>
      <c r="BI38" s="48">
        <f t="shared" ca="1" si="32"/>
        <v>2</v>
      </c>
      <c r="BJ38" s="48">
        <f t="shared" ca="1" si="32"/>
        <v>2</v>
      </c>
      <c r="BK38" s="48">
        <f t="shared" ca="1" si="32"/>
        <v>3</v>
      </c>
      <c r="BL38" s="48">
        <f t="shared" ca="1" si="32"/>
        <v>3</v>
      </c>
      <c r="BM38" s="48">
        <f t="shared" ca="1" si="32"/>
        <v>3</v>
      </c>
      <c r="BN38" s="48">
        <f t="shared" ca="1" si="32"/>
        <v>3</v>
      </c>
      <c r="BO38" s="48">
        <f t="shared" ca="1" si="32"/>
        <v>1</v>
      </c>
    </row>
    <row r="39" spans="1:67" x14ac:dyDescent="0.25">
      <c r="A39" s="48">
        <v>38</v>
      </c>
      <c r="B39" s="48">
        <f t="shared" ca="1" si="0"/>
        <v>12</v>
      </c>
      <c r="C39" s="48">
        <f ca="1">SUM($P39:S39)</f>
        <v>9</v>
      </c>
      <c r="D39" s="48">
        <f t="shared" ca="1" si="6"/>
        <v>17</v>
      </c>
      <c r="E39" s="48">
        <f t="shared" ca="1" si="7"/>
        <v>24</v>
      </c>
      <c r="F39" s="48">
        <f t="shared" ca="1" si="8"/>
        <v>30</v>
      </c>
      <c r="G39" s="48">
        <f t="shared" ca="1" si="9"/>
        <v>41</v>
      </c>
      <c r="H39" s="48">
        <f t="shared" ca="1" si="10"/>
        <v>49</v>
      </c>
      <c r="I39" s="48">
        <f t="shared" ca="1" si="11"/>
        <v>57</v>
      </c>
      <c r="J39" s="48">
        <f t="shared" ca="1" si="12"/>
        <v>66</v>
      </c>
      <c r="K39" s="48">
        <f t="shared" ca="1" si="13"/>
        <v>74</v>
      </c>
      <c r="L39" s="48">
        <f t="shared" ca="1" si="14"/>
        <v>84</v>
      </c>
      <c r="M39" s="48">
        <f t="shared" ca="1" si="15"/>
        <v>95</v>
      </c>
      <c r="N39" s="48">
        <f t="shared" ca="1" si="16"/>
        <v>104</v>
      </c>
      <c r="O39" s="48">
        <f t="shared" ca="1" si="17"/>
        <v>112</v>
      </c>
      <c r="P39" s="48">
        <f t="shared" ca="1" si="28"/>
        <v>1</v>
      </c>
      <c r="Q39" s="48">
        <f t="shared" ca="1" si="28"/>
        <v>3</v>
      </c>
      <c r="R39" s="48">
        <f t="shared" ca="1" si="28"/>
        <v>2</v>
      </c>
      <c r="S39" s="48">
        <f t="shared" ca="1" si="28"/>
        <v>3</v>
      </c>
      <c r="T39" s="48">
        <f t="shared" ca="1" si="28"/>
        <v>2</v>
      </c>
      <c r="U39" s="48">
        <f t="shared" ca="1" si="28"/>
        <v>1</v>
      </c>
      <c r="V39" s="48">
        <f t="shared" ca="1" si="28"/>
        <v>2</v>
      </c>
      <c r="W39" s="48">
        <f t="shared" ca="1" si="28"/>
        <v>3</v>
      </c>
      <c r="X39" s="48">
        <f t="shared" ca="1" si="28"/>
        <v>2</v>
      </c>
      <c r="Y39" s="48">
        <f t="shared" ca="1" si="28"/>
        <v>1</v>
      </c>
      <c r="Z39" s="48">
        <f t="shared" ca="1" si="29"/>
        <v>3</v>
      </c>
      <c r="AA39" s="48">
        <f t="shared" ca="1" si="29"/>
        <v>1</v>
      </c>
      <c r="AB39" s="48">
        <f t="shared" ca="1" si="29"/>
        <v>1</v>
      </c>
      <c r="AC39" s="48">
        <f t="shared" ca="1" si="29"/>
        <v>3</v>
      </c>
      <c r="AD39" s="48">
        <f t="shared" ca="1" si="29"/>
        <v>1</v>
      </c>
      <c r="AE39" s="48">
        <f t="shared" ca="1" si="29"/>
        <v>1</v>
      </c>
      <c r="AF39" s="48">
        <f t="shared" ca="1" si="29"/>
        <v>3</v>
      </c>
      <c r="AG39" s="48">
        <f t="shared" ca="1" si="29"/>
        <v>3</v>
      </c>
      <c r="AH39" s="48">
        <f t="shared" ca="1" si="29"/>
        <v>3</v>
      </c>
      <c r="AI39" s="48">
        <f t="shared" ca="1" si="29"/>
        <v>2</v>
      </c>
      <c r="AJ39" s="48">
        <f t="shared" ca="1" si="30"/>
        <v>3</v>
      </c>
      <c r="AK39" s="48">
        <f t="shared" ca="1" si="30"/>
        <v>2</v>
      </c>
      <c r="AL39" s="48">
        <f t="shared" ca="1" si="30"/>
        <v>2</v>
      </c>
      <c r="AM39" s="48">
        <f t="shared" ca="1" si="30"/>
        <v>1</v>
      </c>
      <c r="AN39" s="48">
        <f t="shared" ca="1" si="30"/>
        <v>3</v>
      </c>
      <c r="AO39" s="48">
        <f t="shared" ca="1" si="30"/>
        <v>2</v>
      </c>
      <c r="AP39" s="48">
        <f t="shared" ca="1" si="30"/>
        <v>1</v>
      </c>
      <c r="AQ39" s="48">
        <f t="shared" ca="1" si="30"/>
        <v>2</v>
      </c>
      <c r="AR39" s="48">
        <f t="shared" ca="1" si="30"/>
        <v>1</v>
      </c>
      <c r="AS39" s="48">
        <f t="shared" ca="1" si="30"/>
        <v>3</v>
      </c>
      <c r="AT39" s="48">
        <f t="shared" ca="1" si="31"/>
        <v>2</v>
      </c>
      <c r="AU39" s="48">
        <f t="shared" ca="1" si="31"/>
        <v>3</v>
      </c>
      <c r="AV39" s="48">
        <f t="shared" ca="1" si="31"/>
        <v>3</v>
      </c>
      <c r="AW39" s="48">
        <f t="shared" ca="1" si="31"/>
        <v>3</v>
      </c>
      <c r="AX39" s="48">
        <f t="shared" ca="1" si="31"/>
        <v>1</v>
      </c>
      <c r="AY39" s="48">
        <f t="shared" ca="1" si="31"/>
        <v>1</v>
      </c>
      <c r="AZ39" s="48">
        <f t="shared" ca="1" si="31"/>
        <v>1</v>
      </c>
      <c r="BA39" s="48">
        <f t="shared" ca="1" si="31"/>
        <v>3</v>
      </c>
      <c r="BB39" s="48">
        <f t="shared" ca="1" si="31"/>
        <v>3</v>
      </c>
      <c r="BC39" s="48">
        <f t="shared" ca="1" si="31"/>
        <v>3</v>
      </c>
      <c r="BD39" s="48">
        <f t="shared" ca="1" si="32"/>
        <v>3</v>
      </c>
      <c r="BE39" s="48">
        <f t="shared" ca="1" si="32"/>
        <v>3</v>
      </c>
      <c r="BF39" s="48">
        <f t="shared" ca="1" si="32"/>
        <v>3</v>
      </c>
      <c r="BG39" s="48">
        <f t="shared" ca="1" si="32"/>
        <v>2</v>
      </c>
      <c r="BH39" s="48">
        <f t="shared" ca="1" si="32"/>
        <v>2</v>
      </c>
      <c r="BI39" s="48">
        <f t="shared" ca="1" si="32"/>
        <v>2</v>
      </c>
      <c r="BJ39" s="48">
        <f t="shared" ca="1" si="32"/>
        <v>2</v>
      </c>
      <c r="BK39" s="48">
        <f t="shared" ca="1" si="32"/>
        <v>3</v>
      </c>
      <c r="BL39" s="48">
        <f t="shared" ca="1" si="32"/>
        <v>3</v>
      </c>
      <c r="BM39" s="48">
        <f t="shared" ca="1" si="32"/>
        <v>1</v>
      </c>
      <c r="BN39" s="48">
        <f t="shared" ca="1" si="32"/>
        <v>1</v>
      </c>
      <c r="BO39" s="48">
        <f t="shared" ca="1" si="32"/>
        <v>3</v>
      </c>
    </row>
    <row r="40" spans="1:67" x14ac:dyDescent="0.25">
      <c r="A40" s="48">
        <v>39</v>
      </c>
      <c r="B40" s="48">
        <f t="shared" ca="1" si="0"/>
        <v>11</v>
      </c>
      <c r="C40" s="48">
        <f ca="1">SUM($P40:S40)</f>
        <v>9</v>
      </c>
      <c r="D40" s="48">
        <f t="shared" ca="1" si="6"/>
        <v>13</v>
      </c>
      <c r="E40" s="48">
        <f t="shared" ca="1" si="7"/>
        <v>21</v>
      </c>
      <c r="F40" s="48">
        <f t="shared" ca="1" si="8"/>
        <v>28</v>
      </c>
      <c r="G40" s="48">
        <f t="shared" ca="1" si="9"/>
        <v>37</v>
      </c>
      <c r="H40" s="48">
        <f t="shared" ca="1" si="10"/>
        <v>44</v>
      </c>
      <c r="I40" s="48">
        <f t="shared" ca="1" si="11"/>
        <v>52</v>
      </c>
      <c r="J40" s="48">
        <f t="shared" ca="1" si="12"/>
        <v>61</v>
      </c>
      <c r="K40" s="48">
        <f t="shared" ca="1" si="13"/>
        <v>72</v>
      </c>
      <c r="L40" s="48">
        <f t="shared" ca="1" si="14"/>
        <v>82</v>
      </c>
      <c r="M40" s="48">
        <f t="shared" ca="1" si="15"/>
        <v>88</v>
      </c>
      <c r="N40" s="48">
        <f t="shared" ca="1" si="16"/>
        <v>96</v>
      </c>
      <c r="O40" s="48">
        <f t="shared" ca="1" si="17"/>
        <v>103</v>
      </c>
      <c r="P40" s="48">
        <f t="shared" ca="1" si="28"/>
        <v>1</v>
      </c>
      <c r="Q40" s="48">
        <f t="shared" ca="1" si="28"/>
        <v>3</v>
      </c>
      <c r="R40" s="48">
        <f t="shared" ca="1" si="28"/>
        <v>2</v>
      </c>
      <c r="S40" s="48">
        <f t="shared" ca="1" si="28"/>
        <v>3</v>
      </c>
      <c r="T40" s="48">
        <f t="shared" ca="1" si="28"/>
        <v>1</v>
      </c>
      <c r="U40" s="48">
        <f t="shared" ca="1" si="28"/>
        <v>1</v>
      </c>
      <c r="V40" s="48">
        <f t="shared" ca="1" si="28"/>
        <v>1</v>
      </c>
      <c r="W40" s="48">
        <f t="shared" ca="1" si="28"/>
        <v>1</v>
      </c>
      <c r="X40" s="48">
        <f t="shared" ca="1" si="28"/>
        <v>3</v>
      </c>
      <c r="Y40" s="48">
        <f t="shared" ca="1" si="28"/>
        <v>2</v>
      </c>
      <c r="Z40" s="48">
        <f t="shared" ca="1" si="29"/>
        <v>1</v>
      </c>
      <c r="AA40" s="48">
        <f t="shared" ca="1" si="29"/>
        <v>2</v>
      </c>
      <c r="AB40" s="48">
        <f t="shared" ca="1" si="29"/>
        <v>2</v>
      </c>
      <c r="AC40" s="48">
        <f t="shared" ca="1" si="29"/>
        <v>1</v>
      </c>
      <c r="AD40" s="48">
        <f t="shared" ca="1" si="29"/>
        <v>1</v>
      </c>
      <c r="AE40" s="48">
        <f t="shared" ca="1" si="29"/>
        <v>3</v>
      </c>
      <c r="AF40" s="48">
        <f t="shared" ca="1" si="29"/>
        <v>3</v>
      </c>
      <c r="AG40" s="48">
        <f t="shared" ca="1" si="29"/>
        <v>1</v>
      </c>
      <c r="AH40" s="48">
        <f t="shared" ca="1" si="29"/>
        <v>3</v>
      </c>
      <c r="AI40" s="48">
        <f t="shared" ca="1" si="29"/>
        <v>2</v>
      </c>
      <c r="AJ40" s="48">
        <f t="shared" ca="1" si="30"/>
        <v>1</v>
      </c>
      <c r="AK40" s="48">
        <f t="shared" ca="1" si="30"/>
        <v>1</v>
      </c>
      <c r="AL40" s="48">
        <f t="shared" ca="1" si="30"/>
        <v>3</v>
      </c>
      <c r="AM40" s="48">
        <f t="shared" ca="1" si="30"/>
        <v>2</v>
      </c>
      <c r="AN40" s="48">
        <f t="shared" ca="1" si="30"/>
        <v>3</v>
      </c>
      <c r="AO40" s="48">
        <f t="shared" ca="1" si="30"/>
        <v>1</v>
      </c>
      <c r="AP40" s="48">
        <f t="shared" ca="1" si="30"/>
        <v>2</v>
      </c>
      <c r="AQ40" s="48">
        <f t="shared" ca="1" si="30"/>
        <v>2</v>
      </c>
      <c r="AR40" s="48">
        <f t="shared" ca="1" si="30"/>
        <v>2</v>
      </c>
      <c r="AS40" s="48">
        <f t="shared" ca="1" si="30"/>
        <v>3</v>
      </c>
      <c r="AT40" s="48">
        <f t="shared" ca="1" si="31"/>
        <v>2</v>
      </c>
      <c r="AU40" s="48">
        <f t="shared" ca="1" si="31"/>
        <v>2</v>
      </c>
      <c r="AV40" s="48">
        <f t="shared" ca="1" si="31"/>
        <v>2</v>
      </c>
      <c r="AW40" s="48">
        <f t="shared" ca="1" si="31"/>
        <v>3</v>
      </c>
      <c r="AX40" s="48">
        <f t="shared" ca="1" si="31"/>
        <v>3</v>
      </c>
      <c r="AY40" s="48">
        <f t="shared" ca="1" si="31"/>
        <v>3</v>
      </c>
      <c r="AZ40" s="48">
        <f t="shared" ca="1" si="31"/>
        <v>2</v>
      </c>
      <c r="BA40" s="48">
        <f t="shared" ca="1" si="31"/>
        <v>3</v>
      </c>
      <c r="BB40" s="48">
        <f t="shared" ca="1" si="31"/>
        <v>2</v>
      </c>
      <c r="BC40" s="48">
        <f t="shared" ca="1" si="31"/>
        <v>3</v>
      </c>
      <c r="BD40" s="48">
        <f t="shared" ca="1" si="32"/>
        <v>1</v>
      </c>
      <c r="BE40" s="48">
        <f t="shared" ca="1" si="32"/>
        <v>2</v>
      </c>
      <c r="BF40" s="48">
        <f t="shared" ca="1" si="32"/>
        <v>1</v>
      </c>
      <c r="BG40" s="48">
        <f t="shared" ca="1" si="32"/>
        <v>2</v>
      </c>
      <c r="BH40" s="48">
        <f t="shared" ca="1" si="32"/>
        <v>2</v>
      </c>
      <c r="BI40" s="48">
        <f t="shared" ca="1" si="32"/>
        <v>2</v>
      </c>
      <c r="BJ40" s="48">
        <f t="shared" ca="1" si="32"/>
        <v>1</v>
      </c>
      <c r="BK40" s="48">
        <f t="shared" ca="1" si="32"/>
        <v>3</v>
      </c>
      <c r="BL40" s="48">
        <f t="shared" ca="1" si="32"/>
        <v>2</v>
      </c>
      <c r="BM40" s="48">
        <f t="shared" ca="1" si="32"/>
        <v>2</v>
      </c>
      <c r="BN40" s="48">
        <f t="shared" ca="1" si="32"/>
        <v>2</v>
      </c>
      <c r="BO40" s="48">
        <f t="shared" ca="1" si="32"/>
        <v>1</v>
      </c>
    </row>
    <row r="41" spans="1:67" x14ac:dyDescent="0.25">
      <c r="A41" s="48">
        <v>40</v>
      </c>
      <c r="B41" s="48">
        <f t="shared" ca="1" si="0"/>
        <v>8</v>
      </c>
      <c r="C41" s="48">
        <f ca="1">SUM($P41:S41)</f>
        <v>6</v>
      </c>
      <c r="D41" s="48">
        <f t="shared" ca="1" si="6"/>
        <v>13</v>
      </c>
      <c r="E41" s="48">
        <f t="shared" ca="1" si="7"/>
        <v>23</v>
      </c>
      <c r="F41" s="48">
        <f t="shared" ca="1" si="8"/>
        <v>33</v>
      </c>
      <c r="G41" s="48">
        <f t="shared" ca="1" si="9"/>
        <v>39</v>
      </c>
      <c r="H41" s="48">
        <f t="shared" ca="1" si="10"/>
        <v>46</v>
      </c>
      <c r="I41" s="48">
        <f t="shared" ca="1" si="11"/>
        <v>53</v>
      </c>
      <c r="J41" s="48">
        <f t="shared" ca="1" si="12"/>
        <v>61</v>
      </c>
      <c r="K41" s="48">
        <f t="shared" ca="1" si="13"/>
        <v>67</v>
      </c>
      <c r="L41" s="48">
        <f t="shared" ca="1" si="14"/>
        <v>74</v>
      </c>
      <c r="M41" s="48">
        <f t="shared" ca="1" si="15"/>
        <v>82</v>
      </c>
      <c r="N41" s="48">
        <f t="shared" ca="1" si="16"/>
        <v>88</v>
      </c>
      <c r="O41" s="48">
        <f t="shared" ca="1" si="17"/>
        <v>94</v>
      </c>
      <c r="P41" s="48">
        <f t="shared" ca="1" si="28"/>
        <v>1</v>
      </c>
      <c r="Q41" s="48">
        <f t="shared" ca="1" si="28"/>
        <v>3</v>
      </c>
      <c r="R41" s="48">
        <f t="shared" ca="1" si="28"/>
        <v>1</v>
      </c>
      <c r="S41" s="48">
        <f t="shared" ca="1" si="28"/>
        <v>1</v>
      </c>
      <c r="T41" s="48">
        <f t="shared" ca="1" si="28"/>
        <v>1</v>
      </c>
      <c r="U41" s="48">
        <f t="shared" ca="1" si="28"/>
        <v>1</v>
      </c>
      <c r="V41" s="48">
        <f t="shared" ca="1" si="28"/>
        <v>2</v>
      </c>
      <c r="W41" s="48">
        <f t="shared" ca="1" si="28"/>
        <v>3</v>
      </c>
      <c r="X41" s="48">
        <f t="shared" ca="1" si="28"/>
        <v>3</v>
      </c>
      <c r="Y41" s="48">
        <f t="shared" ca="1" si="28"/>
        <v>2</v>
      </c>
      <c r="Z41" s="48">
        <f t="shared" ca="1" si="29"/>
        <v>3</v>
      </c>
      <c r="AA41" s="48">
        <f t="shared" ca="1" si="29"/>
        <v>2</v>
      </c>
      <c r="AB41" s="48">
        <f t="shared" ca="1" si="29"/>
        <v>2</v>
      </c>
      <c r="AC41" s="48">
        <f t="shared" ca="1" si="29"/>
        <v>2</v>
      </c>
      <c r="AD41" s="48">
        <f t="shared" ca="1" si="29"/>
        <v>3</v>
      </c>
      <c r="AE41" s="48">
        <f t="shared" ca="1" si="29"/>
        <v>3</v>
      </c>
      <c r="AF41" s="48">
        <f t="shared" ca="1" si="29"/>
        <v>3</v>
      </c>
      <c r="AG41" s="48">
        <f t="shared" ca="1" si="29"/>
        <v>1</v>
      </c>
      <c r="AH41" s="48">
        <f t="shared" ca="1" si="29"/>
        <v>1</v>
      </c>
      <c r="AI41" s="48">
        <f t="shared" ca="1" si="29"/>
        <v>1</v>
      </c>
      <c r="AJ41" s="48">
        <f t="shared" ca="1" si="30"/>
        <v>3</v>
      </c>
      <c r="AK41" s="48">
        <f t="shared" ca="1" si="30"/>
        <v>1</v>
      </c>
      <c r="AL41" s="48">
        <f t="shared" ca="1" si="30"/>
        <v>1</v>
      </c>
      <c r="AM41" s="48">
        <f t="shared" ca="1" si="30"/>
        <v>2</v>
      </c>
      <c r="AN41" s="48">
        <f t="shared" ca="1" si="30"/>
        <v>2</v>
      </c>
      <c r="AO41" s="48">
        <f t="shared" ca="1" si="30"/>
        <v>1</v>
      </c>
      <c r="AP41" s="48">
        <f t="shared" ca="1" si="30"/>
        <v>1</v>
      </c>
      <c r="AQ41" s="48">
        <f t="shared" ca="1" si="30"/>
        <v>3</v>
      </c>
      <c r="AR41" s="48">
        <f t="shared" ca="1" si="30"/>
        <v>3</v>
      </c>
      <c r="AS41" s="48">
        <f t="shared" ca="1" si="30"/>
        <v>1</v>
      </c>
      <c r="AT41" s="48">
        <f t="shared" ca="1" si="31"/>
        <v>2</v>
      </c>
      <c r="AU41" s="48">
        <f t="shared" ca="1" si="31"/>
        <v>2</v>
      </c>
      <c r="AV41" s="48">
        <f t="shared" ca="1" si="31"/>
        <v>2</v>
      </c>
      <c r="AW41" s="48">
        <f t="shared" ca="1" si="31"/>
        <v>1</v>
      </c>
      <c r="AX41" s="48">
        <f t="shared" ca="1" si="31"/>
        <v>2</v>
      </c>
      <c r="AY41" s="48">
        <f t="shared" ca="1" si="31"/>
        <v>1</v>
      </c>
      <c r="AZ41" s="48">
        <f t="shared" ca="1" si="31"/>
        <v>2</v>
      </c>
      <c r="BA41" s="48">
        <f t="shared" ca="1" si="31"/>
        <v>2</v>
      </c>
      <c r="BB41" s="48">
        <f t="shared" ca="1" si="31"/>
        <v>1</v>
      </c>
      <c r="BC41" s="48">
        <f t="shared" ca="1" si="31"/>
        <v>2</v>
      </c>
      <c r="BD41" s="48">
        <f t="shared" ca="1" si="32"/>
        <v>1</v>
      </c>
      <c r="BE41" s="48">
        <f t="shared" ca="1" si="32"/>
        <v>2</v>
      </c>
      <c r="BF41" s="48">
        <f t="shared" ca="1" si="32"/>
        <v>3</v>
      </c>
      <c r="BG41" s="48">
        <f t="shared" ca="1" si="32"/>
        <v>2</v>
      </c>
      <c r="BH41" s="48">
        <f t="shared" ca="1" si="32"/>
        <v>2</v>
      </c>
      <c r="BI41" s="48">
        <f t="shared" ca="1" si="32"/>
        <v>1</v>
      </c>
      <c r="BJ41" s="48">
        <f t="shared" ca="1" si="32"/>
        <v>1</v>
      </c>
      <c r="BK41" s="48">
        <f t="shared" ca="1" si="32"/>
        <v>2</v>
      </c>
      <c r="BL41" s="48">
        <f t="shared" ca="1" si="32"/>
        <v>1</v>
      </c>
      <c r="BM41" s="48">
        <f t="shared" ca="1" si="32"/>
        <v>1</v>
      </c>
      <c r="BN41" s="48">
        <f t="shared" ca="1" si="32"/>
        <v>3</v>
      </c>
      <c r="BO41" s="48">
        <f t="shared" ca="1" si="32"/>
        <v>1</v>
      </c>
    </row>
    <row r="42" spans="1:67" x14ac:dyDescent="0.25">
      <c r="A42" s="48">
        <v>41</v>
      </c>
      <c r="B42" s="48">
        <f t="shared" ca="1" si="0"/>
        <v>12</v>
      </c>
      <c r="C42" s="48">
        <f ca="1">SUM($P42:S42)</f>
        <v>8</v>
      </c>
      <c r="D42" s="48">
        <f t="shared" ca="1" si="6"/>
        <v>15</v>
      </c>
      <c r="E42" s="48">
        <f t="shared" ca="1" si="7"/>
        <v>24</v>
      </c>
      <c r="F42" s="48">
        <f t="shared" ca="1" si="8"/>
        <v>31</v>
      </c>
      <c r="G42" s="48">
        <f t="shared" ca="1" si="9"/>
        <v>36</v>
      </c>
      <c r="H42" s="48">
        <f t="shared" ca="1" si="10"/>
        <v>46</v>
      </c>
      <c r="I42" s="48">
        <f t="shared" ca="1" si="11"/>
        <v>55</v>
      </c>
      <c r="J42" s="48">
        <f t="shared" ca="1" si="12"/>
        <v>62</v>
      </c>
      <c r="K42" s="48">
        <f t="shared" ca="1" si="13"/>
        <v>72</v>
      </c>
      <c r="L42" s="48">
        <f t="shared" ca="1" si="14"/>
        <v>82</v>
      </c>
      <c r="M42" s="48">
        <f t="shared" ca="1" si="15"/>
        <v>90</v>
      </c>
      <c r="N42" s="48">
        <f t="shared" ca="1" si="16"/>
        <v>98</v>
      </c>
      <c r="O42" s="48">
        <f t="shared" ca="1" si="17"/>
        <v>107</v>
      </c>
      <c r="P42" s="48">
        <f t="shared" ref="P42:Y51" ca="1" si="33">MAX(1,IF(SamplesOrEstimateFlag = "Data", INDEX(Samples,RANDBETWEEN(1, TotalCount), 0), RANDBETWEEN(ThroughputLowEstimate,ThroughputHighEstimate)) / RANDBETWEEN(StorySplitRateLowEstimate,StorySplitRateHighEstimate))</f>
        <v>3</v>
      </c>
      <c r="Q42" s="48">
        <f t="shared" ca="1" si="33"/>
        <v>3</v>
      </c>
      <c r="R42" s="48">
        <f t="shared" ca="1" si="33"/>
        <v>1</v>
      </c>
      <c r="S42" s="48">
        <f t="shared" ca="1" si="33"/>
        <v>1</v>
      </c>
      <c r="T42" s="48">
        <f t="shared" ca="1" si="33"/>
        <v>2</v>
      </c>
      <c r="U42" s="48">
        <f t="shared" ca="1" si="33"/>
        <v>2</v>
      </c>
      <c r="V42" s="48">
        <f t="shared" ca="1" si="33"/>
        <v>1</v>
      </c>
      <c r="W42" s="48">
        <f t="shared" ca="1" si="33"/>
        <v>2</v>
      </c>
      <c r="X42" s="48">
        <f t="shared" ca="1" si="33"/>
        <v>3</v>
      </c>
      <c r="Y42" s="48">
        <f t="shared" ca="1" si="33"/>
        <v>1</v>
      </c>
      <c r="Z42" s="48">
        <f t="shared" ref="Z42:AI51" ca="1" si="34">MAX(1,IF(SamplesOrEstimateFlag = "Data", INDEX(Samples,RANDBETWEEN(1, TotalCount), 0), RANDBETWEEN(ThroughputLowEstimate,ThroughputHighEstimate)) / RANDBETWEEN(StorySplitRateLowEstimate,StorySplitRateHighEstimate))</f>
        <v>3</v>
      </c>
      <c r="AA42" s="48">
        <f t="shared" ca="1" si="34"/>
        <v>2</v>
      </c>
      <c r="AB42" s="48">
        <f t="shared" ca="1" si="34"/>
        <v>1</v>
      </c>
      <c r="AC42" s="48">
        <f t="shared" ca="1" si="34"/>
        <v>3</v>
      </c>
      <c r="AD42" s="48">
        <f t="shared" ca="1" si="34"/>
        <v>2</v>
      </c>
      <c r="AE42" s="48">
        <f t="shared" ca="1" si="34"/>
        <v>1</v>
      </c>
      <c r="AF42" s="48">
        <f t="shared" ca="1" si="34"/>
        <v>1</v>
      </c>
      <c r="AG42" s="48">
        <f t="shared" ca="1" si="34"/>
        <v>1</v>
      </c>
      <c r="AH42" s="48">
        <f t="shared" ca="1" si="34"/>
        <v>1</v>
      </c>
      <c r="AI42" s="48">
        <f t="shared" ca="1" si="34"/>
        <v>2</v>
      </c>
      <c r="AJ42" s="48">
        <f t="shared" ref="AJ42:AS51" ca="1" si="35">MAX(1,IF(SamplesOrEstimateFlag = "Data", INDEX(Samples,RANDBETWEEN(1, TotalCount), 0), RANDBETWEEN(ThroughputLowEstimate,ThroughputHighEstimate)) / RANDBETWEEN(StorySplitRateLowEstimate,StorySplitRateHighEstimate))</f>
        <v>3</v>
      </c>
      <c r="AK42" s="48">
        <f t="shared" ca="1" si="35"/>
        <v>3</v>
      </c>
      <c r="AL42" s="48">
        <f t="shared" ca="1" si="35"/>
        <v>3</v>
      </c>
      <c r="AM42" s="48">
        <f t="shared" ca="1" si="35"/>
        <v>1</v>
      </c>
      <c r="AN42" s="48">
        <f t="shared" ca="1" si="35"/>
        <v>1</v>
      </c>
      <c r="AO42" s="48">
        <f t="shared" ca="1" si="35"/>
        <v>2</v>
      </c>
      <c r="AP42" s="48">
        <f t="shared" ca="1" si="35"/>
        <v>3</v>
      </c>
      <c r="AQ42" s="48">
        <f t="shared" ca="1" si="35"/>
        <v>3</v>
      </c>
      <c r="AR42" s="48">
        <f t="shared" ca="1" si="35"/>
        <v>1</v>
      </c>
      <c r="AS42" s="48">
        <f t="shared" ca="1" si="35"/>
        <v>2</v>
      </c>
      <c r="AT42" s="48">
        <f t="shared" ref="AT42:BC51" ca="1" si="36">MAX(1,IF(SamplesOrEstimateFlag = "Data", INDEX(Samples,RANDBETWEEN(1, TotalCount), 0), RANDBETWEEN(ThroughputLowEstimate,ThroughputHighEstimate)) / RANDBETWEEN(StorySplitRateLowEstimate,StorySplitRateHighEstimate))</f>
        <v>3</v>
      </c>
      <c r="AU42" s="48">
        <f t="shared" ca="1" si="36"/>
        <v>1</v>
      </c>
      <c r="AV42" s="48">
        <f t="shared" ca="1" si="36"/>
        <v>2</v>
      </c>
      <c r="AW42" s="48">
        <f t="shared" ca="1" si="36"/>
        <v>2</v>
      </c>
      <c r="AX42" s="48">
        <f t="shared" ca="1" si="36"/>
        <v>3</v>
      </c>
      <c r="AY42" s="48">
        <f t="shared" ca="1" si="36"/>
        <v>3</v>
      </c>
      <c r="AZ42" s="48">
        <f t="shared" ca="1" si="36"/>
        <v>3</v>
      </c>
      <c r="BA42" s="48">
        <f t="shared" ca="1" si="36"/>
        <v>1</v>
      </c>
      <c r="BB42" s="48">
        <f t="shared" ca="1" si="36"/>
        <v>3</v>
      </c>
      <c r="BC42" s="48">
        <f t="shared" ca="1" si="36"/>
        <v>3</v>
      </c>
      <c r="BD42" s="48">
        <f t="shared" ref="BD42:BO51" ca="1" si="37">MAX(1,IF(SamplesOrEstimateFlag = "Data", INDEX(Samples,RANDBETWEEN(1, TotalCount), 0), RANDBETWEEN(ThroughputLowEstimate,ThroughputHighEstimate)) / RANDBETWEEN(StorySplitRateLowEstimate,StorySplitRateHighEstimate))</f>
        <v>2</v>
      </c>
      <c r="BE42" s="48">
        <f t="shared" ca="1" si="37"/>
        <v>1</v>
      </c>
      <c r="BF42" s="48">
        <f t="shared" ca="1" si="37"/>
        <v>2</v>
      </c>
      <c r="BG42" s="48">
        <f t="shared" ca="1" si="37"/>
        <v>3</v>
      </c>
      <c r="BH42" s="48">
        <f t="shared" ca="1" si="37"/>
        <v>2</v>
      </c>
      <c r="BI42" s="48">
        <f t="shared" ca="1" si="37"/>
        <v>2</v>
      </c>
      <c r="BJ42" s="48">
        <f t="shared" ca="1" si="37"/>
        <v>2</v>
      </c>
      <c r="BK42" s="48">
        <f t="shared" ca="1" si="37"/>
        <v>2</v>
      </c>
      <c r="BL42" s="48">
        <f t="shared" ca="1" si="37"/>
        <v>1</v>
      </c>
      <c r="BM42" s="48">
        <f t="shared" ca="1" si="37"/>
        <v>2</v>
      </c>
      <c r="BN42" s="48">
        <f t="shared" ca="1" si="37"/>
        <v>3</v>
      </c>
      <c r="BO42" s="48">
        <f t="shared" ca="1" si="37"/>
        <v>3</v>
      </c>
    </row>
    <row r="43" spans="1:67" x14ac:dyDescent="0.25">
      <c r="A43" s="48">
        <v>42</v>
      </c>
      <c r="B43" s="48">
        <f t="shared" ca="1" si="0"/>
        <v>10</v>
      </c>
      <c r="C43" s="48">
        <f ca="1">SUM($P43:S43)</f>
        <v>8</v>
      </c>
      <c r="D43" s="48">
        <f t="shared" ca="1" si="6"/>
        <v>15</v>
      </c>
      <c r="E43" s="48">
        <f t="shared" ca="1" si="7"/>
        <v>20</v>
      </c>
      <c r="F43" s="48">
        <f t="shared" ca="1" si="8"/>
        <v>29</v>
      </c>
      <c r="G43" s="48">
        <f t="shared" ca="1" si="9"/>
        <v>38</v>
      </c>
      <c r="H43" s="48">
        <f t="shared" ca="1" si="10"/>
        <v>46</v>
      </c>
      <c r="I43" s="48">
        <f t="shared" ca="1" si="11"/>
        <v>57</v>
      </c>
      <c r="J43" s="48">
        <f t="shared" ca="1" si="12"/>
        <v>65</v>
      </c>
      <c r="K43" s="48">
        <f t="shared" ca="1" si="13"/>
        <v>73</v>
      </c>
      <c r="L43" s="48">
        <f t="shared" ca="1" si="14"/>
        <v>81</v>
      </c>
      <c r="M43" s="48">
        <f t="shared" ca="1" si="15"/>
        <v>92</v>
      </c>
      <c r="N43" s="48">
        <f t="shared" ca="1" si="16"/>
        <v>99</v>
      </c>
      <c r="O43" s="48">
        <f t="shared" ca="1" si="17"/>
        <v>109</v>
      </c>
      <c r="P43" s="48">
        <f t="shared" ca="1" si="33"/>
        <v>3</v>
      </c>
      <c r="Q43" s="48">
        <f t="shared" ca="1" si="33"/>
        <v>3</v>
      </c>
      <c r="R43" s="48">
        <f t="shared" ca="1" si="33"/>
        <v>1</v>
      </c>
      <c r="S43" s="48">
        <f t="shared" ca="1" si="33"/>
        <v>1</v>
      </c>
      <c r="T43" s="48">
        <f t="shared" ca="1" si="33"/>
        <v>1</v>
      </c>
      <c r="U43" s="48">
        <f t="shared" ca="1" si="33"/>
        <v>1</v>
      </c>
      <c r="V43" s="48">
        <f t="shared" ca="1" si="33"/>
        <v>3</v>
      </c>
      <c r="W43" s="48">
        <f t="shared" ca="1" si="33"/>
        <v>2</v>
      </c>
      <c r="X43" s="48">
        <f t="shared" ca="1" si="33"/>
        <v>1</v>
      </c>
      <c r="Y43" s="48">
        <f t="shared" ca="1" si="33"/>
        <v>1</v>
      </c>
      <c r="Z43" s="48">
        <f t="shared" ca="1" si="34"/>
        <v>1</v>
      </c>
      <c r="AA43" s="48">
        <f t="shared" ca="1" si="34"/>
        <v>2</v>
      </c>
      <c r="AB43" s="48">
        <f t="shared" ca="1" si="34"/>
        <v>3</v>
      </c>
      <c r="AC43" s="48">
        <f t="shared" ca="1" si="34"/>
        <v>2</v>
      </c>
      <c r="AD43" s="48">
        <f t="shared" ca="1" si="34"/>
        <v>1</v>
      </c>
      <c r="AE43" s="48">
        <f t="shared" ca="1" si="34"/>
        <v>3</v>
      </c>
      <c r="AF43" s="48">
        <f t="shared" ca="1" si="34"/>
        <v>3</v>
      </c>
      <c r="AG43" s="48">
        <f t="shared" ca="1" si="34"/>
        <v>2</v>
      </c>
      <c r="AH43" s="48">
        <f t="shared" ca="1" si="34"/>
        <v>1</v>
      </c>
      <c r="AI43" s="48">
        <f t="shared" ca="1" si="34"/>
        <v>3</v>
      </c>
      <c r="AJ43" s="48">
        <f t="shared" ca="1" si="35"/>
        <v>2</v>
      </c>
      <c r="AK43" s="48">
        <f t="shared" ca="1" si="35"/>
        <v>2</v>
      </c>
      <c r="AL43" s="48">
        <f t="shared" ca="1" si="35"/>
        <v>2</v>
      </c>
      <c r="AM43" s="48">
        <f t="shared" ca="1" si="35"/>
        <v>2</v>
      </c>
      <c r="AN43" s="48">
        <f t="shared" ca="1" si="35"/>
        <v>2</v>
      </c>
      <c r="AO43" s="48">
        <f t="shared" ca="1" si="35"/>
        <v>3</v>
      </c>
      <c r="AP43" s="48">
        <f t="shared" ca="1" si="35"/>
        <v>3</v>
      </c>
      <c r="AQ43" s="48">
        <f t="shared" ca="1" si="35"/>
        <v>3</v>
      </c>
      <c r="AR43" s="48">
        <f t="shared" ca="1" si="35"/>
        <v>3</v>
      </c>
      <c r="AS43" s="48">
        <f t="shared" ca="1" si="35"/>
        <v>2</v>
      </c>
      <c r="AT43" s="48">
        <f t="shared" ca="1" si="36"/>
        <v>1</v>
      </c>
      <c r="AU43" s="48">
        <f t="shared" ca="1" si="36"/>
        <v>2</v>
      </c>
      <c r="AV43" s="48">
        <f t="shared" ca="1" si="36"/>
        <v>2</v>
      </c>
      <c r="AW43" s="48">
        <f t="shared" ca="1" si="36"/>
        <v>2</v>
      </c>
      <c r="AX43" s="48">
        <f t="shared" ca="1" si="36"/>
        <v>1</v>
      </c>
      <c r="AY43" s="48">
        <f t="shared" ca="1" si="36"/>
        <v>3</v>
      </c>
      <c r="AZ43" s="48">
        <f t="shared" ca="1" si="36"/>
        <v>3</v>
      </c>
      <c r="BA43" s="48">
        <f t="shared" ca="1" si="36"/>
        <v>1</v>
      </c>
      <c r="BB43" s="48">
        <f t="shared" ca="1" si="36"/>
        <v>3</v>
      </c>
      <c r="BC43" s="48">
        <f t="shared" ca="1" si="36"/>
        <v>1</v>
      </c>
      <c r="BD43" s="48">
        <f t="shared" ca="1" si="37"/>
        <v>3</v>
      </c>
      <c r="BE43" s="48">
        <f t="shared" ca="1" si="37"/>
        <v>2</v>
      </c>
      <c r="BF43" s="48">
        <f t="shared" ca="1" si="37"/>
        <v>3</v>
      </c>
      <c r="BG43" s="48">
        <f t="shared" ca="1" si="37"/>
        <v>3</v>
      </c>
      <c r="BH43" s="48">
        <f t="shared" ca="1" si="37"/>
        <v>1</v>
      </c>
      <c r="BI43" s="48">
        <f t="shared" ca="1" si="37"/>
        <v>3</v>
      </c>
      <c r="BJ43" s="48">
        <f t="shared" ca="1" si="37"/>
        <v>2</v>
      </c>
      <c r="BK43" s="48">
        <f t="shared" ca="1" si="37"/>
        <v>1</v>
      </c>
      <c r="BL43" s="48">
        <f t="shared" ca="1" si="37"/>
        <v>2</v>
      </c>
      <c r="BM43" s="48">
        <f t="shared" ca="1" si="37"/>
        <v>3</v>
      </c>
      <c r="BN43" s="48">
        <f t="shared" ca="1" si="37"/>
        <v>3</v>
      </c>
      <c r="BO43" s="48">
        <f t="shared" ca="1" si="37"/>
        <v>2</v>
      </c>
    </row>
    <row r="44" spans="1:67" x14ac:dyDescent="0.25">
      <c r="A44" s="48">
        <v>43</v>
      </c>
      <c r="B44" s="48">
        <f t="shared" ca="1" si="0"/>
        <v>14</v>
      </c>
      <c r="C44" s="48">
        <f ca="1">SUM($P44:S44)</f>
        <v>9</v>
      </c>
      <c r="D44" s="48">
        <f t="shared" ca="1" si="6"/>
        <v>18</v>
      </c>
      <c r="E44" s="48">
        <f t="shared" ca="1" si="7"/>
        <v>24</v>
      </c>
      <c r="F44" s="48">
        <f t="shared" ca="1" si="8"/>
        <v>30</v>
      </c>
      <c r="G44" s="48">
        <f t="shared" ca="1" si="9"/>
        <v>41</v>
      </c>
      <c r="H44" s="48">
        <f t="shared" ca="1" si="10"/>
        <v>50</v>
      </c>
      <c r="I44" s="48">
        <f t="shared" ca="1" si="11"/>
        <v>58</v>
      </c>
      <c r="J44" s="48">
        <f t="shared" ca="1" si="12"/>
        <v>68</v>
      </c>
      <c r="K44" s="48">
        <f t="shared" ca="1" si="13"/>
        <v>76</v>
      </c>
      <c r="L44" s="48">
        <f t="shared" ca="1" si="14"/>
        <v>86</v>
      </c>
      <c r="M44" s="48">
        <f t="shared" ca="1" si="15"/>
        <v>92</v>
      </c>
      <c r="N44" s="48">
        <f t="shared" ca="1" si="16"/>
        <v>100</v>
      </c>
      <c r="O44" s="48">
        <f t="shared" ca="1" si="17"/>
        <v>109</v>
      </c>
      <c r="P44" s="48">
        <f t="shared" ca="1" si="33"/>
        <v>2</v>
      </c>
      <c r="Q44" s="48">
        <f t="shared" ca="1" si="33"/>
        <v>2</v>
      </c>
      <c r="R44" s="48">
        <f t="shared" ca="1" si="33"/>
        <v>2</v>
      </c>
      <c r="S44" s="48">
        <f t="shared" ca="1" si="33"/>
        <v>3</v>
      </c>
      <c r="T44" s="48">
        <f t="shared" ca="1" si="33"/>
        <v>3</v>
      </c>
      <c r="U44" s="48">
        <f t="shared" ca="1" si="33"/>
        <v>2</v>
      </c>
      <c r="V44" s="48">
        <f t="shared" ca="1" si="33"/>
        <v>1</v>
      </c>
      <c r="W44" s="48">
        <f t="shared" ca="1" si="33"/>
        <v>3</v>
      </c>
      <c r="X44" s="48">
        <f t="shared" ca="1" si="33"/>
        <v>2</v>
      </c>
      <c r="Y44" s="48">
        <f t="shared" ca="1" si="33"/>
        <v>1</v>
      </c>
      <c r="Z44" s="48">
        <f t="shared" ca="1" si="34"/>
        <v>1</v>
      </c>
      <c r="AA44" s="48">
        <f t="shared" ca="1" si="34"/>
        <v>2</v>
      </c>
      <c r="AB44" s="48">
        <f t="shared" ca="1" si="34"/>
        <v>1</v>
      </c>
      <c r="AC44" s="48">
        <f t="shared" ca="1" si="34"/>
        <v>1</v>
      </c>
      <c r="AD44" s="48">
        <f t="shared" ca="1" si="34"/>
        <v>2</v>
      </c>
      <c r="AE44" s="48">
        <f t="shared" ca="1" si="34"/>
        <v>2</v>
      </c>
      <c r="AF44" s="48">
        <f t="shared" ca="1" si="34"/>
        <v>3</v>
      </c>
      <c r="AG44" s="48">
        <f t="shared" ca="1" si="34"/>
        <v>3</v>
      </c>
      <c r="AH44" s="48">
        <f t="shared" ca="1" si="34"/>
        <v>3</v>
      </c>
      <c r="AI44" s="48">
        <f t="shared" ca="1" si="34"/>
        <v>2</v>
      </c>
      <c r="AJ44" s="48">
        <f t="shared" ca="1" si="35"/>
        <v>3</v>
      </c>
      <c r="AK44" s="48">
        <f t="shared" ca="1" si="35"/>
        <v>2</v>
      </c>
      <c r="AL44" s="48">
        <f t="shared" ca="1" si="35"/>
        <v>1</v>
      </c>
      <c r="AM44" s="48">
        <f t="shared" ca="1" si="35"/>
        <v>3</v>
      </c>
      <c r="AN44" s="48">
        <f t="shared" ca="1" si="35"/>
        <v>3</v>
      </c>
      <c r="AO44" s="48">
        <f t="shared" ca="1" si="35"/>
        <v>2</v>
      </c>
      <c r="AP44" s="48">
        <f t="shared" ca="1" si="35"/>
        <v>2</v>
      </c>
      <c r="AQ44" s="48">
        <f t="shared" ca="1" si="35"/>
        <v>1</v>
      </c>
      <c r="AR44" s="48">
        <f t="shared" ca="1" si="35"/>
        <v>2</v>
      </c>
      <c r="AS44" s="48">
        <f t="shared" ca="1" si="35"/>
        <v>3</v>
      </c>
      <c r="AT44" s="48">
        <f t="shared" ca="1" si="36"/>
        <v>2</v>
      </c>
      <c r="AU44" s="48">
        <f t="shared" ca="1" si="36"/>
        <v>3</v>
      </c>
      <c r="AV44" s="48">
        <f t="shared" ca="1" si="36"/>
        <v>2</v>
      </c>
      <c r="AW44" s="48">
        <f t="shared" ca="1" si="36"/>
        <v>1</v>
      </c>
      <c r="AX44" s="48">
        <f t="shared" ca="1" si="36"/>
        <v>2</v>
      </c>
      <c r="AY44" s="48">
        <f t="shared" ca="1" si="36"/>
        <v>3</v>
      </c>
      <c r="AZ44" s="48">
        <f t="shared" ca="1" si="36"/>
        <v>3</v>
      </c>
      <c r="BA44" s="48">
        <f t="shared" ca="1" si="36"/>
        <v>2</v>
      </c>
      <c r="BB44" s="48">
        <f t="shared" ca="1" si="36"/>
        <v>2</v>
      </c>
      <c r="BC44" s="48">
        <f t="shared" ca="1" si="36"/>
        <v>3</v>
      </c>
      <c r="BD44" s="48">
        <f t="shared" ca="1" si="37"/>
        <v>2</v>
      </c>
      <c r="BE44" s="48">
        <f t="shared" ca="1" si="37"/>
        <v>1</v>
      </c>
      <c r="BF44" s="48">
        <f t="shared" ca="1" si="37"/>
        <v>1</v>
      </c>
      <c r="BG44" s="48">
        <f t="shared" ca="1" si="37"/>
        <v>2</v>
      </c>
      <c r="BH44" s="48">
        <f t="shared" ca="1" si="37"/>
        <v>2</v>
      </c>
      <c r="BI44" s="48">
        <f t="shared" ca="1" si="37"/>
        <v>2</v>
      </c>
      <c r="BJ44" s="48">
        <f t="shared" ca="1" si="37"/>
        <v>2</v>
      </c>
      <c r="BK44" s="48">
        <f t="shared" ca="1" si="37"/>
        <v>2</v>
      </c>
      <c r="BL44" s="48">
        <f t="shared" ca="1" si="37"/>
        <v>3</v>
      </c>
      <c r="BM44" s="48">
        <f t="shared" ca="1" si="37"/>
        <v>1</v>
      </c>
      <c r="BN44" s="48">
        <f t="shared" ca="1" si="37"/>
        <v>2</v>
      </c>
      <c r="BO44" s="48">
        <f t="shared" ca="1" si="37"/>
        <v>3</v>
      </c>
    </row>
    <row r="45" spans="1:67" x14ac:dyDescent="0.25">
      <c r="A45" s="48">
        <v>44</v>
      </c>
      <c r="B45" s="48">
        <f t="shared" ca="1" si="0"/>
        <v>12</v>
      </c>
      <c r="C45" s="48">
        <f ca="1">SUM($P45:S45)</f>
        <v>10</v>
      </c>
      <c r="D45" s="48">
        <f t="shared" ca="1" si="6"/>
        <v>15</v>
      </c>
      <c r="E45" s="48">
        <f t="shared" ca="1" si="7"/>
        <v>24</v>
      </c>
      <c r="F45" s="48">
        <f t="shared" ca="1" si="8"/>
        <v>33</v>
      </c>
      <c r="G45" s="48">
        <f t="shared" ca="1" si="9"/>
        <v>40</v>
      </c>
      <c r="H45" s="48">
        <f t="shared" ca="1" si="10"/>
        <v>46</v>
      </c>
      <c r="I45" s="48">
        <f t="shared" ca="1" si="11"/>
        <v>54</v>
      </c>
      <c r="J45" s="48">
        <f t="shared" ca="1" si="12"/>
        <v>60</v>
      </c>
      <c r="K45" s="48">
        <f t="shared" ca="1" si="13"/>
        <v>66</v>
      </c>
      <c r="L45" s="48">
        <f t="shared" ca="1" si="14"/>
        <v>77</v>
      </c>
      <c r="M45" s="48">
        <f t="shared" ca="1" si="15"/>
        <v>85</v>
      </c>
      <c r="N45" s="48">
        <f t="shared" ca="1" si="16"/>
        <v>93</v>
      </c>
      <c r="O45" s="48">
        <f t="shared" ca="1" si="17"/>
        <v>99</v>
      </c>
      <c r="P45" s="48">
        <f t="shared" ca="1" si="33"/>
        <v>3</v>
      </c>
      <c r="Q45" s="48">
        <f t="shared" ca="1" si="33"/>
        <v>1</v>
      </c>
      <c r="R45" s="48">
        <f t="shared" ca="1" si="33"/>
        <v>3</v>
      </c>
      <c r="S45" s="48">
        <f t="shared" ca="1" si="33"/>
        <v>3</v>
      </c>
      <c r="T45" s="48">
        <f t="shared" ca="1" si="33"/>
        <v>1</v>
      </c>
      <c r="U45" s="48">
        <f t="shared" ca="1" si="33"/>
        <v>1</v>
      </c>
      <c r="V45" s="48">
        <f t="shared" ca="1" si="33"/>
        <v>2</v>
      </c>
      <c r="W45" s="48">
        <f t="shared" ca="1" si="33"/>
        <v>1</v>
      </c>
      <c r="X45" s="48">
        <f t="shared" ca="1" si="33"/>
        <v>2</v>
      </c>
      <c r="Y45" s="48">
        <f t="shared" ca="1" si="33"/>
        <v>3</v>
      </c>
      <c r="Z45" s="48">
        <f t="shared" ca="1" si="34"/>
        <v>3</v>
      </c>
      <c r="AA45" s="48">
        <f t="shared" ca="1" si="34"/>
        <v>1</v>
      </c>
      <c r="AB45" s="48">
        <f t="shared" ca="1" si="34"/>
        <v>3</v>
      </c>
      <c r="AC45" s="48">
        <f t="shared" ca="1" si="34"/>
        <v>2</v>
      </c>
      <c r="AD45" s="48">
        <f t="shared" ca="1" si="34"/>
        <v>3</v>
      </c>
      <c r="AE45" s="48">
        <f t="shared" ca="1" si="34"/>
        <v>1</v>
      </c>
      <c r="AF45" s="48">
        <f t="shared" ca="1" si="34"/>
        <v>3</v>
      </c>
      <c r="AG45" s="48">
        <f t="shared" ca="1" si="34"/>
        <v>2</v>
      </c>
      <c r="AH45" s="48">
        <f t="shared" ca="1" si="34"/>
        <v>1</v>
      </c>
      <c r="AI45" s="48">
        <f t="shared" ca="1" si="34"/>
        <v>1</v>
      </c>
      <c r="AJ45" s="48">
        <f t="shared" ca="1" si="35"/>
        <v>1</v>
      </c>
      <c r="AK45" s="48">
        <f t="shared" ca="1" si="35"/>
        <v>1</v>
      </c>
      <c r="AL45" s="48">
        <f t="shared" ca="1" si="35"/>
        <v>2</v>
      </c>
      <c r="AM45" s="48">
        <f t="shared" ca="1" si="35"/>
        <v>2</v>
      </c>
      <c r="AN45" s="48">
        <f t="shared" ca="1" si="35"/>
        <v>3</v>
      </c>
      <c r="AO45" s="48">
        <f t="shared" ca="1" si="35"/>
        <v>2</v>
      </c>
      <c r="AP45" s="48">
        <f t="shared" ca="1" si="35"/>
        <v>1</v>
      </c>
      <c r="AQ45" s="48">
        <f t="shared" ca="1" si="35"/>
        <v>2</v>
      </c>
      <c r="AR45" s="48">
        <f t="shared" ca="1" si="35"/>
        <v>2</v>
      </c>
      <c r="AS45" s="48">
        <f t="shared" ca="1" si="35"/>
        <v>1</v>
      </c>
      <c r="AT45" s="48">
        <f t="shared" ca="1" si="36"/>
        <v>2</v>
      </c>
      <c r="AU45" s="48">
        <f t="shared" ca="1" si="36"/>
        <v>1</v>
      </c>
      <c r="AV45" s="48">
        <f t="shared" ca="1" si="36"/>
        <v>1</v>
      </c>
      <c r="AW45" s="48">
        <f t="shared" ca="1" si="36"/>
        <v>2</v>
      </c>
      <c r="AX45" s="48">
        <f t="shared" ca="1" si="36"/>
        <v>1</v>
      </c>
      <c r="AY45" s="48">
        <f t="shared" ca="1" si="36"/>
        <v>2</v>
      </c>
      <c r="AZ45" s="48">
        <f t="shared" ca="1" si="36"/>
        <v>3</v>
      </c>
      <c r="BA45" s="48">
        <f t="shared" ca="1" si="36"/>
        <v>2</v>
      </c>
      <c r="BB45" s="48">
        <f t="shared" ca="1" si="36"/>
        <v>3</v>
      </c>
      <c r="BC45" s="48">
        <f t="shared" ca="1" si="36"/>
        <v>3</v>
      </c>
      <c r="BD45" s="48">
        <f t="shared" ca="1" si="37"/>
        <v>1</v>
      </c>
      <c r="BE45" s="48">
        <f t="shared" ca="1" si="37"/>
        <v>3</v>
      </c>
      <c r="BF45" s="48">
        <f t="shared" ca="1" si="37"/>
        <v>2</v>
      </c>
      <c r="BG45" s="48">
        <f t="shared" ca="1" si="37"/>
        <v>2</v>
      </c>
      <c r="BH45" s="48">
        <f t="shared" ca="1" si="37"/>
        <v>3</v>
      </c>
      <c r="BI45" s="48">
        <f t="shared" ca="1" si="37"/>
        <v>1</v>
      </c>
      <c r="BJ45" s="48">
        <f t="shared" ca="1" si="37"/>
        <v>3</v>
      </c>
      <c r="BK45" s="48">
        <f t="shared" ca="1" si="37"/>
        <v>1</v>
      </c>
      <c r="BL45" s="48">
        <f t="shared" ca="1" si="37"/>
        <v>1</v>
      </c>
      <c r="BM45" s="48">
        <f t="shared" ca="1" si="37"/>
        <v>1</v>
      </c>
      <c r="BN45" s="48">
        <f t="shared" ca="1" si="37"/>
        <v>3</v>
      </c>
      <c r="BO45" s="48">
        <f t="shared" ca="1" si="37"/>
        <v>1</v>
      </c>
    </row>
    <row r="46" spans="1:67" x14ac:dyDescent="0.25">
      <c r="A46" s="48">
        <v>45</v>
      </c>
      <c r="B46" s="48">
        <f t="shared" ca="1" si="0"/>
        <v>13</v>
      </c>
      <c r="C46" s="48">
        <f ca="1">SUM($P46:S46)</f>
        <v>10</v>
      </c>
      <c r="D46" s="48">
        <f t="shared" ca="1" si="6"/>
        <v>19</v>
      </c>
      <c r="E46" s="48">
        <f t="shared" ca="1" si="7"/>
        <v>29</v>
      </c>
      <c r="F46" s="48">
        <f t="shared" ca="1" si="8"/>
        <v>39</v>
      </c>
      <c r="G46" s="48">
        <f t="shared" ca="1" si="9"/>
        <v>44</v>
      </c>
      <c r="H46" s="48">
        <f t="shared" ca="1" si="10"/>
        <v>54</v>
      </c>
      <c r="I46" s="48">
        <f t="shared" ca="1" si="11"/>
        <v>66</v>
      </c>
      <c r="J46" s="48">
        <f t="shared" ca="1" si="12"/>
        <v>73</v>
      </c>
      <c r="K46" s="48">
        <f t="shared" ca="1" si="13"/>
        <v>79</v>
      </c>
      <c r="L46" s="48">
        <f t="shared" ca="1" si="14"/>
        <v>86</v>
      </c>
      <c r="M46" s="48">
        <f t="shared" ca="1" si="15"/>
        <v>92</v>
      </c>
      <c r="N46" s="48">
        <f t="shared" ca="1" si="16"/>
        <v>101</v>
      </c>
      <c r="O46" s="48">
        <f t="shared" ca="1" si="17"/>
        <v>109</v>
      </c>
      <c r="P46" s="48">
        <f t="shared" ca="1" si="33"/>
        <v>3</v>
      </c>
      <c r="Q46" s="48">
        <f t="shared" ca="1" si="33"/>
        <v>2</v>
      </c>
      <c r="R46" s="48">
        <f t="shared" ca="1" si="33"/>
        <v>3</v>
      </c>
      <c r="S46" s="48">
        <f t="shared" ca="1" si="33"/>
        <v>2</v>
      </c>
      <c r="T46" s="48">
        <f t="shared" ca="1" si="33"/>
        <v>1</v>
      </c>
      <c r="U46" s="48">
        <f t="shared" ca="1" si="33"/>
        <v>2</v>
      </c>
      <c r="V46" s="48">
        <f t="shared" ca="1" si="33"/>
        <v>3</v>
      </c>
      <c r="W46" s="48">
        <f t="shared" ca="1" si="33"/>
        <v>3</v>
      </c>
      <c r="X46" s="48">
        <f t="shared" ca="1" si="33"/>
        <v>2</v>
      </c>
      <c r="Y46" s="48">
        <f t="shared" ca="1" si="33"/>
        <v>2</v>
      </c>
      <c r="Z46" s="48">
        <f t="shared" ca="1" si="34"/>
        <v>3</v>
      </c>
      <c r="AA46" s="48">
        <f t="shared" ca="1" si="34"/>
        <v>3</v>
      </c>
      <c r="AB46" s="48">
        <f t="shared" ca="1" si="34"/>
        <v>3</v>
      </c>
      <c r="AC46" s="48">
        <f t="shared" ca="1" si="34"/>
        <v>1</v>
      </c>
      <c r="AD46" s="48">
        <f t="shared" ca="1" si="34"/>
        <v>3</v>
      </c>
      <c r="AE46" s="48">
        <f t="shared" ca="1" si="34"/>
        <v>3</v>
      </c>
      <c r="AF46" s="48">
        <f t="shared" ca="1" si="34"/>
        <v>1</v>
      </c>
      <c r="AG46" s="48">
        <f t="shared" ca="1" si="34"/>
        <v>1</v>
      </c>
      <c r="AH46" s="48">
        <f t="shared" ca="1" si="34"/>
        <v>2</v>
      </c>
      <c r="AI46" s="48">
        <f t="shared" ca="1" si="34"/>
        <v>1</v>
      </c>
      <c r="AJ46" s="48">
        <f t="shared" ca="1" si="35"/>
        <v>3</v>
      </c>
      <c r="AK46" s="48">
        <f t="shared" ca="1" si="35"/>
        <v>2</v>
      </c>
      <c r="AL46" s="48">
        <f t="shared" ca="1" si="35"/>
        <v>3</v>
      </c>
      <c r="AM46" s="48">
        <f t="shared" ca="1" si="35"/>
        <v>2</v>
      </c>
      <c r="AN46" s="48">
        <f t="shared" ca="1" si="35"/>
        <v>3</v>
      </c>
      <c r="AO46" s="48">
        <f t="shared" ca="1" si="35"/>
        <v>3</v>
      </c>
      <c r="AP46" s="48">
        <f t="shared" ca="1" si="35"/>
        <v>3</v>
      </c>
      <c r="AQ46" s="48">
        <f t="shared" ca="1" si="35"/>
        <v>3</v>
      </c>
      <c r="AR46" s="48">
        <f t="shared" ca="1" si="35"/>
        <v>3</v>
      </c>
      <c r="AS46" s="48">
        <f t="shared" ca="1" si="35"/>
        <v>1</v>
      </c>
      <c r="AT46" s="48">
        <f t="shared" ca="1" si="36"/>
        <v>2</v>
      </c>
      <c r="AU46" s="48">
        <f t="shared" ca="1" si="36"/>
        <v>1</v>
      </c>
      <c r="AV46" s="48">
        <f t="shared" ca="1" si="36"/>
        <v>1</v>
      </c>
      <c r="AW46" s="48">
        <f t="shared" ca="1" si="36"/>
        <v>1</v>
      </c>
      <c r="AX46" s="48">
        <f t="shared" ca="1" si="36"/>
        <v>2</v>
      </c>
      <c r="AY46" s="48">
        <f t="shared" ca="1" si="36"/>
        <v>2</v>
      </c>
      <c r="AZ46" s="48">
        <f t="shared" ca="1" si="36"/>
        <v>1</v>
      </c>
      <c r="BA46" s="48">
        <f t="shared" ca="1" si="36"/>
        <v>1</v>
      </c>
      <c r="BB46" s="48">
        <f t="shared" ca="1" si="36"/>
        <v>3</v>
      </c>
      <c r="BC46" s="48">
        <f t="shared" ca="1" si="36"/>
        <v>2</v>
      </c>
      <c r="BD46" s="48">
        <f t="shared" ca="1" si="37"/>
        <v>1</v>
      </c>
      <c r="BE46" s="48">
        <f t="shared" ca="1" si="37"/>
        <v>3</v>
      </c>
      <c r="BF46" s="48">
        <f t="shared" ca="1" si="37"/>
        <v>1</v>
      </c>
      <c r="BG46" s="48">
        <f t="shared" ca="1" si="37"/>
        <v>1</v>
      </c>
      <c r="BH46" s="48">
        <f t="shared" ca="1" si="37"/>
        <v>2</v>
      </c>
      <c r="BI46" s="48">
        <f t="shared" ca="1" si="37"/>
        <v>3</v>
      </c>
      <c r="BJ46" s="48">
        <f t="shared" ca="1" si="37"/>
        <v>1</v>
      </c>
      <c r="BK46" s="48">
        <f t="shared" ca="1" si="37"/>
        <v>3</v>
      </c>
      <c r="BL46" s="48">
        <f t="shared" ca="1" si="37"/>
        <v>3</v>
      </c>
      <c r="BM46" s="48">
        <f t="shared" ca="1" si="37"/>
        <v>2</v>
      </c>
      <c r="BN46" s="48">
        <f t="shared" ca="1" si="37"/>
        <v>2</v>
      </c>
      <c r="BO46" s="48">
        <f t="shared" ca="1" si="37"/>
        <v>1</v>
      </c>
    </row>
    <row r="47" spans="1:67" x14ac:dyDescent="0.25">
      <c r="A47" s="48">
        <v>46</v>
      </c>
      <c r="B47" s="48">
        <f t="shared" ca="1" si="0"/>
        <v>14</v>
      </c>
      <c r="C47" s="48">
        <f ca="1">SUM($P47:S47)</f>
        <v>9</v>
      </c>
      <c r="D47" s="48">
        <f t="shared" ca="1" si="6"/>
        <v>17</v>
      </c>
      <c r="E47" s="48">
        <f t="shared" ca="1" si="7"/>
        <v>23</v>
      </c>
      <c r="F47" s="48">
        <f t="shared" ca="1" si="8"/>
        <v>32</v>
      </c>
      <c r="G47" s="48">
        <f t="shared" ca="1" si="9"/>
        <v>44</v>
      </c>
      <c r="H47" s="48">
        <f t="shared" ca="1" si="10"/>
        <v>50</v>
      </c>
      <c r="I47" s="48">
        <f t="shared" ca="1" si="11"/>
        <v>58</v>
      </c>
      <c r="J47" s="48">
        <f t="shared" ca="1" si="12"/>
        <v>63</v>
      </c>
      <c r="K47" s="48">
        <f t="shared" ca="1" si="13"/>
        <v>72</v>
      </c>
      <c r="L47" s="48">
        <f t="shared" ca="1" si="14"/>
        <v>78</v>
      </c>
      <c r="M47" s="48">
        <f t="shared" ca="1" si="15"/>
        <v>88</v>
      </c>
      <c r="N47" s="48">
        <f t="shared" ca="1" si="16"/>
        <v>96</v>
      </c>
      <c r="O47" s="48">
        <f t="shared" ca="1" si="17"/>
        <v>105</v>
      </c>
      <c r="P47" s="48">
        <f t="shared" ca="1" si="33"/>
        <v>3</v>
      </c>
      <c r="Q47" s="48">
        <f t="shared" ca="1" si="33"/>
        <v>2</v>
      </c>
      <c r="R47" s="48">
        <f t="shared" ca="1" si="33"/>
        <v>3</v>
      </c>
      <c r="S47" s="48">
        <f t="shared" ca="1" si="33"/>
        <v>1</v>
      </c>
      <c r="T47" s="48">
        <f t="shared" ca="1" si="33"/>
        <v>2</v>
      </c>
      <c r="U47" s="48">
        <f t="shared" ca="1" si="33"/>
        <v>3</v>
      </c>
      <c r="V47" s="48">
        <f t="shared" ca="1" si="33"/>
        <v>1</v>
      </c>
      <c r="W47" s="48">
        <f t="shared" ca="1" si="33"/>
        <v>2</v>
      </c>
      <c r="X47" s="48">
        <f t="shared" ca="1" si="33"/>
        <v>1</v>
      </c>
      <c r="Y47" s="48">
        <f t="shared" ca="1" si="33"/>
        <v>2</v>
      </c>
      <c r="Z47" s="48">
        <f t="shared" ca="1" si="34"/>
        <v>1</v>
      </c>
      <c r="AA47" s="48">
        <f t="shared" ca="1" si="34"/>
        <v>2</v>
      </c>
      <c r="AB47" s="48">
        <f t="shared" ca="1" si="34"/>
        <v>1</v>
      </c>
      <c r="AC47" s="48">
        <f t="shared" ca="1" si="34"/>
        <v>3</v>
      </c>
      <c r="AD47" s="48">
        <f t="shared" ca="1" si="34"/>
        <v>2</v>
      </c>
      <c r="AE47" s="48">
        <f t="shared" ca="1" si="34"/>
        <v>3</v>
      </c>
      <c r="AF47" s="48">
        <f t="shared" ca="1" si="34"/>
        <v>3</v>
      </c>
      <c r="AG47" s="48">
        <f t="shared" ca="1" si="34"/>
        <v>3</v>
      </c>
      <c r="AH47" s="48">
        <f t="shared" ca="1" si="34"/>
        <v>3</v>
      </c>
      <c r="AI47" s="48">
        <f t="shared" ca="1" si="34"/>
        <v>3</v>
      </c>
      <c r="AJ47" s="48">
        <f t="shared" ca="1" si="35"/>
        <v>1</v>
      </c>
      <c r="AK47" s="48">
        <f t="shared" ca="1" si="35"/>
        <v>2</v>
      </c>
      <c r="AL47" s="48">
        <f t="shared" ca="1" si="35"/>
        <v>1</v>
      </c>
      <c r="AM47" s="48">
        <f t="shared" ca="1" si="35"/>
        <v>2</v>
      </c>
      <c r="AN47" s="48">
        <f t="shared" ca="1" si="35"/>
        <v>2</v>
      </c>
      <c r="AO47" s="48">
        <f t="shared" ca="1" si="35"/>
        <v>3</v>
      </c>
      <c r="AP47" s="48">
        <f t="shared" ca="1" si="35"/>
        <v>2</v>
      </c>
      <c r="AQ47" s="48">
        <f t="shared" ca="1" si="35"/>
        <v>1</v>
      </c>
      <c r="AR47" s="48">
        <f t="shared" ca="1" si="35"/>
        <v>2</v>
      </c>
      <c r="AS47" s="48">
        <f t="shared" ca="1" si="35"/>
        <v>1</v>
      </c>
      <c r="AT47" s="48">
        <f t="shared" ca="1" si="36"/>
        <v>1</v>
      </c>
      <c r="AU47" s="48">
        <f t="shared" ca="1" si="36"/>
        <v>1</v>
      </c>
      <c r="AV47" s="48">
        <f t="shared" ca="1" si="36"/>
        <v>2</v>
      </c>
      <c r="AW47" s="48">
        <f t="shared" ca="1" si="36"/>
        <v>2</v>
      </c>
      <c r="AX47" s="48">
        <f t="shared" ca="1" si="36"/>
        <v>2</v>
      </c>
      <c r="AY47" s="48">
        <f t="shared" ca="1" si="36"/>
        <v>3</v>
      </c>
      <c r="AZ47" s="48">
        <f t="shared" ca="1" si="36"/>
        <v>2</v>
      </c>
      <c r="BA47" s="48">
        <f t="shared" ca="1" si="36"/>
        <v>1</v>
      </c>
      <c r="BB47" s="48">
        <f t="shared" ca="1" si="36"/>
        <v>1</v>
      </c>
      <c r="BC47" s="48">
        <f t="shared" ca="1" si="36"/>
        <v>2</v>
      </c>
      <c r="BD47" s="48">
        <f t="shared" ca="1" si="37"/>
        <v>1</v>
      </c>
      <c r="BE47" s="48">
        <f t="shared" ca="1" si="37"/>
        <v>3</v>
      </c>
      <c r="BF47" s="48">
        <f t="shared" ca="1" si="37"/>
        <v>3</v>
      </c>
      <c r="BG47" s="48">
        <f t="shared" ca="1" si="37"/>
        <v>3</v>
      </c>
      <c r="BH47" s="48">
        <f t="shared" ca="1" si="37"/>
        <v>2</v>
      </c>
      <c r="BI47" s="48">
        <f t="shared" ca="1" si="37"/>
        <v>3</v>
      </c>
      <c r="BJ47" s="48">
        <f t="shared" ca="1" si="37"/>
        <v>2</v>
      </c>
      <c r="BK47" s="48">
        <f t="shared" ca="1" si="37"/>
        <v>1</v>
      </c>
      <c r="BL47" s="48">
        <f t="shared" ca="1" si="37"/>
        <v>1</v>
      </c>
      <c r="BM47" s="48">
        <f t="shared" ca="1" si="37"/>
        <v>3</v>
      </c>
      <c r="BN47" s="48">
        <f t="shared" ca="1" si="37"/>
        <v>3</v>
      </c>
      <c r="BO47" s="48">
        <f t="shared" ca="1" si="37"/>
        <v>2</v>
      </c>
    </row>
    <row r="48" spans="1:67" x14ac:dyDescent="0.25">
      <c r="A48" s="48">
        <v>47</v>
      </c>
      <c r="B48" s="48">
        <f t="shared" ca="1" si="0"/>
        <v>8</v>
      </c>
      <c r="C48" s="48">
        <f ca="1">SUM($P48:S48)</f>
        <v>5</v>
      </c>
      <c r="D48" s="48">
        <f t="shared" ca="1" si="6"/>
        <v>13</v>
      </c>
      <c r="E48" s="48">
        <f t="shared" ca="1" si="7"/>
        <v>19</v>
      </c>
      <c r="F48" s="48">
        <f t="shared" ca="1" si="8"/>
        <v>28</v>
      </c>
      <c r="G48" s="48">
        <f t="shared" ca="1" si="9"/>
        <v>36</v>
      </c>
      <c r="H48" s="48">
        <f t="shared" ca="1" si="10"/>
        <v>46</v>
      </c>
      <c r="I48" s="48">
        <f t="shared" ca="1" si="11"/>
        <v>52</v>
      </c>
      <c r="J48" s="48">
        <f t="shared" ca="1" si="12"/>
        <v>60</v>
      </c>
      <c r="K48" s="48">
        <f t="shared" ca="1" si="13"/>
        <v>68</v>
      </c>
      <c r="L48" s="48">
        <f t="shared" ca="1" si="14"/>
        <v>77</v>
      </c>
      <c r="M48" s="48">
        <f t="shared" ca="1" si="15"/>
        <v>86</v>
      </c>
      <c r="N48" s="48">
        <f t="shared" ca="1" si="16"/>
        <v>95</v>
      </c>
      <c r="O48" s="48">
        <f t="shared" ca="1" si="17"/>
        <v>105</v>
      </c>
      <c r="P48" s="48">
        <f t="shared" ca="1" si="33"/>
        <v>2</v>
      </c>
      <c r="Q48" s="48">
        <f t="shared" ca="1" si="33"/>
        <v>1</v>
      </c>
      <c r="R48" s="48">
        <f t="shared" ca="1" si="33"/>
        <v>1</v>
      </c>
      <c r="S48" s="48">
        <f t="shared" ca="1" si="33"/>
        <v>1</v>
      </c>
      <c r="T48" s="48">
        <f t="shared" ca="1" si="33"/>
        <v>2</v>
      </c>
      <c r="U48" s="48">
        <f t="shared" ca="1" si="33"/>
        <v>1</v>
      </c>
      <c r="V48" s="48">
        <f t="shared" ca="1" si="33"/>
        <v>2</v>
      </c>
      <c r="W48" s="48">
        <f t="shared" ca="1" si="33"/>
        <v>3</v>
      </c>
      <c r="X48" s="48">
        <f t="shared" ca="1" si="33"/>
        <v>2</v>
      </c>
      <c r="Y48" s="48">
        <f t="shared" ca="1" si="33"/>
        <v>1</v>
      </c>
      <c r="Z48" s="48">
        <f t="shared" ca="1" si="34"/>
        <v>2</v>
      </c>
      <c r="AA48" s="48">
        <f t="shared" ca="1" si="34"/>
        <v>1</v>
      </c>
      <c r="AB48" s="48">
        <f t="shared" ca="1" si="34"/>
        <v>3</v>
      </c>
      <c r="AC48" s="48">
        <f t="shared" ca="1" si="34"/>
        <v>1</v>
      </c>
      <c r="AD48" s="48">
        <f t="shared" ca="1" si="34"/>
        <v>3</v>
      </c>
      <c r="AE48" s="48">
        <f t="shared" ca="1" si="34"/>
        <v>2</v>
      </c>
      <c r="AF48" s="48">
        <f t="shared" ca="1" si="34"/>
        <v>3</v>
      </c>
      <c r="AG48" s="48">
        <f t="shared" ca="1" si="34"/>
        <v>1</v>
      </c>
      <c r="AH48" s="48">
        <f t="shared" ca="1" si="34"/>
        <v>3</v>
      </c>
      <c r="AI48" s="48">
        <f t="shared" ca="1" si="34"/>
        <v>1</v>
      </c>
      <c r="AJ48" s="48">
        <f t="shared" ca="1" si="35"/>
        <v>1</v>
      </c>
      <c r="AK48" s="48">
        <f t="shared" ca="1" si="35"/>
        <v>3</v>
      </c>
      <c r="AL48" s="48">
        <f t="shared" ca="1" si="35"/>
        <v>3</v>
      </c>
      <c r="AM48" s="48">
        <f t="shared" ca="1" si="35"/>
        <v>3</v>
      </c>
      <c r="AN48" s="48">
        <f t="shared" ca="1" si="35"/>
        <v>2</v>
      </c>
      <c r="AO48" s="48">
        <f t="shared" ca="1" si="35"/>
        <v>1</v>
      </c>
      <c r="AP48" s="48">
        <f t="shared" ca="1" si="35"/>
        <v>2</v>
      </c>
      <c r="AQ48" s="48">
        <f t="shared" ca="1" si="35"/>
        <v>1</v>
      </c>
      <c r="AR48" s="48">
        <f t="shared" ca="1" si="35"/>
        <v>1</v>
      </c>
      <c r="AS48" s="48">
        <f t="shared" ca="1" si="35"/>
        <v>3</v>
      </c>
      <c r="AT48" s="48">
        <f t="shared" ca="1" si="36"/>
        <v>2</v>
      </c>
      <c r="AU48" s="48">
        <f t="shared" ca="1" si="36"/>
        <v>2</v>
      </c>
      <c r="AV48" s="48">
        <f t="shared" ca="1" si="36"/>
        <v>3</v>
      </c>
      <c r="AW48" s="48">
        <f t="shared" ca="1" si="36"/>
        <v>2</v>
      </c>
      <c r="AX48" s="48">
        <f t="shared" ca="1" si="36"/>
        <v>1</v>
      </c>
      <c r="AY48" s="48">
        <f t="shared" ca="1" si="36"/>
        <v>2</v>
      </c>
      <c r="AZ48" s="48">
        <f t="shared" ca="1" si="36"/>
        <v>3</v>
      </c>
      <c r="BA48" s="48">
        <f t="shared" ca="1" si="36"/>
        <v>1</v>
      </c>
      <c r="BB48" s="48">
        <f t="shared" ca="1" si="36"/>
        <v>2</v>
      </c>
      <c r="BC48" s="48">
        <f t="shared" ca="1" si="36"/>
        <v>3</v>
      </c>
      <c r="BD48" s="48">
        <f t="shared" ca="1" si="37"/>
        <v>3</v>
      </c>
      <c r="BE48" s="48">
        <f t="shared" ca="1" si="37"/>
        <v>1</v>
      </c>
      <c r="BF48" s="48">
        <f t="shared" ca="1" si="37"/>
        <v>2</v>
      </c>
      <c r="BG48" s="48">
        <f t="shared" ca="1" si="37"/>
        <v>3</v>
      </c>
      <c r="BH48" s="48">
        <f t="shared" ca="1" si="37"/>
        <v>3</v>
      </c>
      <c r="BI48" s="48">
        <f t="shared" ca="1" si="37"/>
        <v>2</v>
      </c>
      <c r="BJ48" s="48">
        <f t="shared" ca="1" si="37"/>
        <v>3</v>
      </c>
      <c r="BK48" s="48">
        <f t="shared" ca="1" si="37"/>
        <v>1</v>
      </c>
      <c r="BL48" s="48">
        <f t="shared" ca="1" si="37"/>
        <v>3</v>
      </c>
      <c r="BM48" s="48">
        <f t="shared" ca="1" si="37"/>
        <v>3</v>
      </c>
      <c r="BN48" s="48">
        <f t="shared" ca="1" si="37"/>
        <v>1</v>
      </c>
      <c r="BO48" s="48">
        <f t="shared" ca="1" si="37"/>
        <v>3</v>
      </c>
    </row>
    <row r="49" spans="1:67" x14ac:dyDescent="0.25">
      <c r="A49" s="48">
        <v>48</v>
      </c>
      <c r="B49" s="48">
        <f t="shared" ca="1" si="0"/>
        <v>12</v>
      </c>
      <c r="C49" s="48">
        <f ca="1">SUM($P49:S49)</f>
        <v>10</v>
      </c>
      <c r="D49" s="48">
        <f t="shared" ca="1" si="6"/>
        <v>17</v>
      </c>
      <c r="E49" s="48">
        <f t="shared" ca="1" si="7"/>
        <v>24</v>
      </c>
      <c r="F49" s="48">
        <f t="shared" ca="1" si="8"/>
        <v>33</v>
      </c>
      <c r="G49" s="48">
        <f t="shared" ca="1" si="9"/>
        <v>40</v>
      </c>
      <c r="H49" s="48">
        <f t="shared" ca="1" si="10"/>
        <v>50</v>
      </c>
      <c r="I49" s="48">
        <f t="shared" ca="1" si="11"/>
        <v>58</v>
      </c>
      <c r="J49" s="48">
        <f t="shared" ca="1" si="12"/>
        <v>67</v>
      </c>
      <c r="K49" s="48">
        <f t="shared" ca="1" si="13"/>
        <v>78</v>
      </c>
      <c r="L49" s="48">
        <f t="shared" ca="1" si="14"/>
        <v>86</v>
      </c>
      <c r="M49" s="48">
        <f t="shared" ca="1" si="15"/>
        <v>96</v>
      </c>
      <c r="N49" s="48">
        <f t="shared" ca="1" si="16"/>
        <v>103</v>
      </c>
      <c r="O49" s="48">
        <f t="shared" ca="1" si="17"/>
        <v>114</v>
      </c>
      <c r="P49" s="48">
        <f t="shared" ca="1" si="33"/>
        <v>3</v>
      </c>
      <c r="Q49" s="48">
        <f t="shared" ca="1" si="33"/>
        <v>3</v>
      </c>
      <c r="R49" s="48">
        <f t="shared" ca="1" si="33"/>
        <v>3</v>
      </c>
      <c r="S49" s="48">
        <f t="shared" ca="1" si="33"/>
        <v>1</v>
      </c>
      <c r="T49" s="48">
        <f t="shared" ca="1" si="33"/>
        <v>1</v>
      </c>
      <c r="U49" s="48">
        <f t="shared" ca="1" si="33"/>
        <v>1</v>
      </c>
      <c r="V49" s="48">
        <f t="shared" ca="1" si="33"/>
        <v>2</v>
      </c>
      <c r="W49" s="48">
        <f t="shared" ca="1" si="33"/>
        <v>3</v>
      </c>
      <c r="X49" s="48">
        <f t="shared" ca="1" si="33"/>
        <v>2</v>
      </c>
      <c r="Y49" s="48">
        <f t="shared" ca="1" si="33"/>
        <v>1</v>
      </c>
      <c r="Z49" s="48">
        <f t="shared" ca="1" si="34"/>
        <v>3</v>
      </c>
      <c r="AA49" s="48">
        <f t="shared" ca="1" si="34"/>
        <v>1</v>
      </c>
      <c r="AB49" s="48">
        <f t="shared" ca="1" si="34"/>
        <v>3</v>
      </c>
      <c r="AC49" s="48">
        <f t="shared" ca="1" si="34"/>
        <v>2</v>
      </c>
      <c r="AD49" s="48">
        <f t="shared" ca="1" si="34"/>
        <v>3</v>
      </c>
      <c r="AE49" s="48">
        <f t="shared" ca="1" si="34"/>
        <v>1</v>
      </c>
      <c r="AF49" s="48">
        <f t="shared" ca="1" si="34"/>
        <v>2</v>
      </c>
      <c r="AG49" s="48">
        <f t="shared" ca="1" si="34"/>
        <v>1</v>
      </c>
      <c r="AH49" s="48">
        <f t="shared" ca="1" si="34"/>
        <v>3</v>
      </c>
      <c r="AI49" s="48">
        <f t="shared" ca="1" si="34"/>
        <v>1</v>
      </c>
      <c r="AJ49" s="48">
        <f t="shared" ca="1" si="35"/>
        <v>1</v>
      </c>
      <c r="AK49" s="48">
        <f t="shared" ca="1" si="35"/>
        <v>3</v>
      </c>
      <c r="AL49" s="48">
        <f t="shared" ca="1" si="35"/>
        <v>3</v>
      </c>
      <c r="AM49" s="48">
        <f t="shared" ca="1" si="35"/>
        <v>3</v>
      </c>
      <c r="AN49" s="48">
        <f t="shared" ca="1" si="35"/>
        <v>3</v>
      </c>
      <c r="AO49" s="48">
        <f t="shared" ca="1" si="35"/>
        <v>1</v>
      </c>
      <c r="AP49" s="48">
        <f t="shared" ca="1" si="35"/>
        <v>2</v>
      </c>
      <c r="AQ49" s="48">
        <f t="shared" ca="1" si="35"/>
        <v>2</v>
      </c>
      <c r="AR49" s="48">
        <f t="shared" ca="1" si="35"/>
        <v>2</v>
      </c>
      <c r="AS49" s="48">
        <f t="shared" ca="1" si="35"/>
        <v>1</v>
      </c>
      <c r="AT49" s="48">
        <f t="shared" ca="1" si="36"/>
        <v>3</v>
      </c>
      <c r="AU49" s="48">
        <f t="shared" ca="1" si="36"/>
        <v>3</v>
      </c>
      <c r="AV49" s="48">
        <f t="shared" ca="1" si="36"/>
        <v>3</v>
      </c>
      <c r="AW49" s="48">
        <f t="shared" ca="1" si="36"/>
        <v>3</v>
      </c>
      <c r="AX49" s="48">
        <f t="shared" ca="1" si="36"/>
        <v>2</v>
      </c>
      <c r="AY49" s="48">
        <f t="shared" ca="1" si="36"/>
        <v>3</v>
      </c>
      <c r="AZ49" s="48">
        <f t="shared" ca="1" si="36"/>
        <v>2</v>
      </c>
      <c r="BA49" s="48">
        <f t="shared" ca="1" si="36"/>
        <v>3</v>
      </c>
      <c r="BB49" s="48">
        <f t="shared" ca="1" si="36"/>
        <v>1</v>
      </c>
      <c r="BC49" s="48">
        <f t="shared" ca="1" si="36"/>
        <v>2</v>
      </c>
      <c r="BD49" s="48">
        <f t="shared" ca="1" si="37"/>
        <v>2</v>
      </c>
      <c r="BE49" s="48">
        <f t="shared" ca="1" si="37"/>
        <v>3</v>
      </c>
      <c r="BF49" s="48">
        <f t="shared" ca="1" si="37"/>
        <v>3</v>
      </c>
      <c r="BG49" s="48">
        <f t="shared" ca="1" si="37"/>
        <v>2</v>
      </c>
      <c r="BH49" s="48">
        <f t="shared" ca="1" si="37"/>
        <v>3</v>
      </c>
      <c r="BI49" s="48">
        <f t="shared" ca="1" si="37"/>
        <v>2</v>
      </c>
      <c r="BJ49" s="48">
        <f t="shared" ca="1" si="37"/>
        <v>1</v>
      </c>
      <c r="BK49" s="48">
        <f t="shared" ca="1" si="37"/>
        <v>1</v>
      </c>
      <c r="BL49" s="48">
        <f t="shared" ca="1" si="37"/>
        <v>3</v>
      </c>
      <c r="BM49" s="48">
        <f t="shared" ca="1" si="37"/>
        <v>3</v>
      </c>
      <c r="BN49" s="48">
        <f t="shared" ca="1" si="37"/>
        <v>3</v>
      </c>
      <c r="BO49" s="48">
        <f t="shared" ca="1" si="37"/>
        <v>2</v>
      </c>
    </row>
    <row r="50" spans="1:67" x14ac:dyDescent="0.25">
      <c r="A50" s="48">
        <v>49</v>
      </c>
      <c r="B50" s="48">
        <f t="shared" ca="1" si="0"/>
        <v>12</v>
      </c>
      <c r="C50" s="48">
        <f ca="1">SUM($P50:S50)</f>
        <v>8</v>
      </c>
      <c r="D50" s="48">
        <f t="shared" ca="1" si="6"/>
        <v>17</v>
      </c>
      <c r="E50" s="48">
        <f t="shared" ca="1" si="7"/>
        <v>27</v>
      </c>
      <c r="F50" s="48">
        <f t="shared" ca="1" si="8"/>
        <v>32</v>
      </c>
      <c r="G50" s="48">
        <f t="shared" ca="1" si="9"/>
        <v>40</v>
      </c>
      <c r="H50" s="48">
        <f t="shared" ca="1" si="10"/>
        <v>51</v>
      </c>
      <c r="I50" s="48">
        <f t="shared" ca="1" si="11"/>
        <v>60</v>
      </c>
      <c r="J50" s="48">
        <f t="shared" ca="1" si="12"/>
        <v>68</v>
      </c>
      <c r="K50" s="48">
        <f t="shared" ca="1" si="13"/>
        <v>78</v>
      </c>
      <c r="L50" s="48">
        <f t="shared" ca="1" si="14"/>
        <v>86</v>
      </c>
      <c r="M50" s="48">
        <f t="shared" ca="1" si="15"/>
        <v>95</v>
      </c>
      <c r="N50" s="48">
        <f t="shared" ca="1" si="16"/>
        <v>102</v>
      </c>
      <c r="O50" s="48">
        <f t="shared" ca="1" si="17"/>
        <v>109</v>
      </c>
      <c r="P50" s="48">
        <f t="shared" ca="1" si="33"/>
        <v>1</v>
      </c>
      <c r="Q50" s="48">
        <f t="shared" ca="1" si="33"/>
        <v>3</v>
      </c>
      <c r="R50" s="48">
        <f t="shared" ca="1" si="33"/>
        <v>3</v>
      </c>
      <c r="S50" s="48">
        <f t="shared" ca="1" si="33"/>
        <v>1</v>
      </c>
      <c r="T50" s="48">
        <f t="shared" ca="1" si="33"/>
        <v>3</v>
      </c>
      <c r="U50" s="48">
        <f t="shared" ca="1" si="33"/>
        <v>1</v>
      </c>
      <c r="V50" s="48">
        <f t="shared" ca="1" si="33"/>
        <v>3</v>
      </c>
      <c r="W50" s="48">
        <f t="shared" ca="1" si="33"/>
        <v>2</v>
      </c>
      <c r="X50" s="48">
        <f t="shared" ca="1" si="33"/>
        <v>3</v>
      </c>
      <c r="Y50" s="48">
        <f t="shared" ca="1" si="33"/>
        <v>2</v>
      </c>
      <c r="Z50" s="48">
        <f t="shared" ca="1" si="34"/>
        <v>3</v>
      </c>
      <c r="AA50" s="48">
        <f t="shared" ca="1" si="34"/>
        <v>2</v>
      </c>
      <c r="AB50" s="48">
        <f t="shared" ca="1" si="34"/>
        <v>2</v>
      </c>
      <c r="AC50" s="48">
        <f t="shared" ca="1" si="34"/>
        <v>1</v>
      </c>
      <c r="AD50" s="48">
        <f t="shared" ca="1" si="34"/>
        <v>1</v>
      </c>
      <c r="AE50" s="48">
        <f t="shared" ca="1" si="34"/>
        <v>1</v>
      </c>
      <c r="AF50" s="48">
        <f t="shared" ca="1" si="34"/>
        <v>2</v>
      </c>
      <c r="AG50" s="48">
        <f t="shared" ca="1" si="34"/>
        <v>3</v>
      </c>
      <c r="AH50" s="48">
        <f t="shared" ca="1" si="34"/>
        <v>2</v>
      </c>
      <c r="AI50" s="48">
        <f t="shared" ca="1" si="34"/>
        <v>1</v>
      </c>
      <c r="AJ50" s="48">
        <f t="shared" ca="1" si="35"/>
        <v>3</v>
      </c>
      <c r="AK50" s="48">
        <f t="shared" ca="1" si="35"/>
        <v>3</v>
      </c>
      <c r="AL50" s="48">
        <f t="shared" ca="1" si="35"/>
        <v>2</v>
      </c>
      <c r="AM50" s="48">
        <f t="shared" ca="1" si="35"/>
        <v>3</v>
      </c>
      <c r="AN50" s="48">
        <f t="shared" ca="1" si="35"/>
        <v>1</v>
      </c>
      <c r="AO50" s="48">
        <f t="shared" ca="1" si="35"/>
        <v>3</v>
      </c>
      <c r="AP50" s="48">
        <f t="shared" ca="1" si="35"/>
        <v>2</v>
      </c>
      <c r="AQ50" s="48">
        <f t="shared" ca="1" si="35"/>
        <v>3</v>
      </c>
      <c r="AR50" s="48">
        <f t="shared" ca="1" si="35"/>
        <v>2</v>
      </c>
      <c r="AS50" s="48">
        <f t="shared" ca="1" si="35"/>
        <v>3</v>
      </c>
      <c r="AT50" s="48">
        <f t="shared" ca="1" si="36"/>
        <v>2</v>
      </c>
      <c r="AU50" s="48">
        <f t="shared" ca="1" si="36"/>
        <v>1</v>
      </c>
      <c r="AV50" s="48">
        <f t="shared" ca="1" si="36"/>
        <v>3</v>
      </c>
      <c r="AW50" s="48">
        <f t="shared" ca="1" si="36"/>
        <v>1</v>
      </c>
      <c r="AX50" s="48">
        <f t="shared" ca="1" si="36"/>
        <v>3</v>
      </c>
      <c r="AY50" s="48">
        <f t="shared" ca="1" si="36"/>
        <v>3</v>
      </c>
      <c r="AZ50" s="48">
        <f t="shared" ca="1" si="36"/>
        <v>2</v>
      </c>
      <c r="BA50" s="48">
        <f t="shared" ca="1" si="36"/>
        <v>2</v>
      </c>
      <c r="BB50" s="48">
        <f t="shared" ca="1" si="36"/>
        <v>3</v>
      </c>
      <c r="BC50" s="48">
        <f t="shared" ca="1" si="36"/>
        <v>1</v>
      </c>
      <c r="BD50" s="48">
        <f t="shared" ca="1" si="37"/>
        <v>1</v>
      </c>
      <c r="BE50" s="48">
        <f t="shared" ca="1" si="37"/>
        <v>2</v>
      </c>
      <c r="BF50" s="48">
        <f t="shared" ca="1" si="37"/>
        <v>3</v>
      </c>
      <c r="BG50" s="48">
        <f t="shared" ca="1" si="37"/>
        <v>3</v>
      </c>
      <c r="BH50" s="48">
        <f t="shared" ca="1" si="37"/>
        <v>3</v>
      </c>
      <c r="BI50" s="48">
        <f t="shared" ca="1" si="37"/>
        <v>1</v>
      </c>
      <c r="BJ50" s="48">
        <f t="shared" ca="1" si="37"/>
        <v>2</v>
      </c>
      <c r="BK50" s="48">
        <f t="shared" ca="1" si="37"/>
        <v>1</v>
      </c>
      <c r="BL50" s="48">
        <f t="shared" ca="1" si="37"/>
        <v>1</v>
      </c>
      <c r="BM50" s="48">
        <f t="shared" ca="1" si="37"/>
        <v>3</v>
      </c>
      <c r="BN50" s="48">
        <f t="shared" ca="1" si="37"/>
        <v>2</v>
      </c>
      <c r="BO50" s="48">
        <f t="shared" ca="1" si="37"/>
        <v>1</v>
      </c>
    </row>
    <row r="51" spans="1:67" x14ac:dyDescent="0.25">
      <c r="A51" s="48">
        <v>50</v>
      </c>
      <c r="B51" s="48">
        <f t="shared" ca="1" si="0"/>
        <v>8</v>
      </c>
      <c r="C51" s="48">
        <f ca="1">SUM($P51:S51)</f>
        <v>4</v>
      </c>
      <c r="D51" s="48">
        <f t="shared" ca="1" si="6"/>
        <v>12</v>
      </c>
      <c r="E51" s="48">
        <f t="shared" ca="1" si="7"/>
        <v>21</v>
      </c>
      <c r="F51" s="48">
        <f t="shared" ca="1" si="8"/>
        <v>25</v>
      </c>
      <c r="G51" s="48">
        <f t="shared" ca="1" si="9"/>
        <v>34</v>
      </c>
      <c r="H51" s="48">
        <f t="shared" ca="1" si="10"/>
        <v>43</v>
      </c>
      <c r="I51" s="48">
        <f t="shared" ca="1" si="11"/>
        <v>49</v>
      </c>
      <c r="J51" s="48">
        <f t="shared" ca="1" si="12"/>
        <v>55</v>
      </c>
      <c r="K51" s="48">
        <f t="shared" ca="1" si="13"/>
        <v>64</v>
      </c>
      <c r="L51" s="48">
        <f t="shared" ca="1" si="14"/>
        <v>74</v>
      </c>
      <c r="M51" s="48">
        <f t="shared" ca="1" si="15"/>
        <v>81</v>
      </c>
      <c r="N51" s="48">
        <f t="shared" ca="1" si="16"/>
        <v>88</v>
      </c>
      <c r="O51" s="48">
        <f t="shared" ca="1" si="17"/>
        <v>95</v>
      </c>
      <c r="P51" s="48">
        <f t="shared" ca="1" si="33"/>
        <v>1</v>
      </c>
      <c r="Q51" s="48">
        <f t="shared" ca="1" si="33"/>
        <v>1</v>
      </c>
      <c r="R51" s="48">
        <f t="shared" ca="1" si="33"/>
        <v>1</v>
      </c>
      <c r="S51" s="48">
        <f t="shared" ca="1" si="33"/>
        <v>1</v>
      </c>
      <c r="T51" s="48">
        <f t="shared" ca="1" si="33"/>
        <v>1</v>
      </c>
      <c r="U51" s="48">
        <f t="shared" ca="1" si="33"/>
        <v>3</v>
      </c>
      <c r="V51" s="48">
        <f t="shared" ca="1" si="33"/>
        <v>2</v>
      </c>
      <c r="W51" s="48">
        <f t="shared" ca="1" si="33"/>
        <v>2</v>
      </c>
      <c r="X51" s="48">
        <f t="shared" ca="1" si="33"/>
        <v>2</v>
      </c>
      <c r="Y51" s="48">
        <f t="shared" ca="1" si="33"/>
        <v>2</v>
      </c>
      <c r="Z51" s="48">
        <f t="shared" ca="1" si="34"/>
        <v>3</v>
      </c>
      <c r="AA51" s="48">
        <f t="shared" ca="1" si="34"/>
        <v>2</v>
      </c>
      <c r="AB51" s="48">
        <f t="shared" ca="1" si="34"/>
        <v>1</v>
      </c>
      <c r="AC51" s="48">
        <f t="shared" ca="1" si="34"/>
        <v>1</v>
      </c>
      <c r="AD51" s="48">
        <f t="shared" ca="1" si="34"/>
        <v>1</v>
      </c>
      <c r="AE51" s="48">
        <f t="shared" ca="1" si="34"/>
        <v>1</v>
      </c>
      <c r="AF51" s="48">
        <f t="shared" ca="1" si="34"/>
        <v>1</v>
      </c>
      <c r="AG51" s="48">
        <f t="shared" ca="1" si="34"/>
        <v>3</v>
      </c>
      <c r="AH51" s="48">
        <f t="shared" ca="1" si="34"/>
        <v>2</v>
      </c>
      <c r="AI51" s="48">
        <f t="shared" ca="1" si="34"/>
        <v>3</v>
      </c>
      <c r="AJ51" s="48">
        <f t="shared" ca="1" si="35"/>
        <v>2</v>
      </c>
      <c r="AK51" s="48">
        <f t="shared" ca="1" si="35"/>
        <v>3</v>
      </c>
      <c r="AL51" s="48">
        <f t="shared" ca="1" si="35"/>
        <v>1</v>
      </c>
      <c r="AM51" s="48">
        <f t="shared" ca="1" si="35"/>
        <v>3</v>
      </c>
      <c r="AN51" s="48">
        <f t="shared" ca="1" si="35"/>
        <v>1</v>
      </c>
      <c r="AO51" s="48">
        <f t="shared" ca="1" si="35"/>
        <v>1</v>
      </c>
      <c r="AP51" s="48">
        <f t="shared" ca="1" si="35"/>
        <v>2</v>
      </c>
      <c r="AQ51" s="48">
        <f t="shared" ca="1" si="35"/>
        <v>2</v>
      </c>
      <c r="AR51" s="48">
        <f t="shared" ca="1" si="35"/>
        <v>1</v>
      </c>
      <c r="AS51" s="48">
        <f t="shared" ca="1" si="35"/>
        <v>3</v>
      </c>
      <c r="AT51" s="48">
        <f t="shared" ca="1" si="36"/>
        <v>1</v>
      </c>
      <c r="AU51" s="48">
        <f t="shared" ca="1" si="36"/>
        <v>1</v>
      </c>
      <c r="AV51" s="48">
        <f t="shared" ca="1" si="36"/>
        <v>3</v>
      </c>
      <c r="AW51" s="48">
        <f t="shared" ca="1" si="36"/>
        <v>1</v>
      </c>
      <c r="AX51" s="48">
        <f t="shared" ca="1" si="36"/>
        <v>2</v>
      </c>
      <c r="AY51" s="48">
        <f t="shared" ca="1" si="36"/>
        <v>3</v>
      </c>
      <c r="AZ51" s="48">
        <f t="shared" ca="1" si="36"/>
        <v>3</v>
      </c>
      <c r="BA51" s="48">
        <f t="shared" ca="1" si="36"/>
        <v>3</v>
      </c>
      <c r="BB51" s="48">
        <f t="shared" ca="1" si="36"/>
        <v>3</v>
      </c>
      <c r="BC51" s="48">
        <f t="shared" ca="1" si="36"/>
        <v>1</v>
      </c>
      <c r="BD51" s="48">
        <f t="shared" ca="1" si="37"/>
        <v>1</v>
      </c>
      <c r="BE51" s="48">
        <f t="shared" ca="1" si="37"/>
        <v>2</v>
      </c>
      <c r="BF51" s="48">
        <f t="shared" ca="1" si="37"/>
        <v>2</v>
      </c>
      <c r="BG51" s="48">
        <f t="shared" ca="1" si="37"/>
        <v>2</v>
      </c>
      <c r="BH51" s="48">
        <f t="shared" ca="1" si="37"/>
        <v>2</v>
      </c>
      <c r="BI51" s="48">
        <f t="shared" ca="1" si="37"/>
        <v>1</v>
      </c>
      <c r="BJ51" s="48">
        <f t="shared" ca="1" si="37"/>
        <v>2</v>
      </c>
      <c r="BK51" s="48">
        <f t="shared" ca="1" si="37"/>
        <v>2</v>
      </c>
      <c r="BL51" s="48">
        <f t="shared" ca="1" si="37"/>
        <v>1</v>
      </c>
      <c r="BM51" s="48">
        <f t="shared" ca="1" si="37"/>
        <v>2</v>
      </c>
      <c r="BN51" s="48">
        <f t="shared" ca="1" si="37"/>
        <v>3</v>
      </c>
      <c r="BO51" s="48">
        <f t="shared" ca="1" si="37"/>
        <v>1</v>
      </c>
    </row>
    <row r="52" spans="1:67" x14ac:dyDescent="0.25">
      <c r="A52" s="48">
        <v>51</v>
      </c>
      <c r="B52" s="48">
        <f t="shared" ca="1" si="0"/>
        <v>11</v>
      </c>
      <c r="C52" s="48">
        <f ca="1">SUM($P52:S52)</f>
        <v>7</v>
      </c>
      <c r="D52" s="48">
        <f t="shared" ca="1" si="6"/>
        <v>13</v>
      </c>
      <c r="E52" s="48">
        <f t="shared" ca="1" si="7"/>
        <v>24</v>
      </c>
      <c r="F52" s="48">
        <f t="shared" ca="1" si="8"/>
        <v>31</v>
      </c>
      <c r="G52" s="48">
        <f t="shared" ca="1" si="9"/>
        <v>37</v>
      </c>
      <c r="H52" s="48">
        <f t="shared" ca="1" si="10"/>
        <v>44</v>
      </c>
      <c r="I52" s="48">
        <f t="shared" ca="1" si="11"/>
        <v>51</v>
      </c>
      <c r="J52" s="48">
        <f t="shared" ca="1" si="12"/>
        <v>60</v>
      </c>
      <c r="K52" s="48">
        <f t="shared" ca="1" si="13"/>
        <v>70</v>
      </c>
      <c r="L52" s="48">
        <f t="shared" ca="1" si="14"/>
        <v>78</v>
      </c>
      <c r="M52" s="48">
        <f t="shared" ca="1" si="15"/>
        <v>84</v>
      </c>
      <c r="N52" s="48">
        <f t="shared" ca="1" si="16"/>
        <v>92</v>
      </c>
      <c r="O52" s="48">
        <f t="shared" ca="1" si="17"/>
        <v>101</v>
      </c>
      <c r="P52" s="48">
        <f t="shared" ref="P52:Y61" ca="1" si="38">MAX(1,IF(SamplesOrEstimateFlag = "Data", INDEX(Samples,RANDBETWEEN(1, TotalCount), 0), RANDBETWEEN(ThroughputLowEstimate,ThroughputHighEstimate)) / RANDBETWEEN(StorySplitRateLowEstimate,StorySplitRateHighEstimate))</f>
        <v>2</v>
      </c>
      <c r="Q52" s="48">
        <f t="shared" ca="1" si="38"/>
        <v>2</v>
      </c>
      <c r="R52" s="48">
        <f t="shared" ca="1" si="38"/>
        <v>2</v>
      </c>
      <c r="S52" s="48">
        <f t="shared" ca="1" si="38"/>
        <v>1</v>
      </c>
      <c r="T52" s="48">
        <f t="shared" ca="1" si="38"/>
        <v>3</v>
      </c>
      <c r="U52" s="48">
        <f t="shared" ca="1" si="38"/>
        <v>1</v>
      </c>
      <c r="V52" s="48">
        <f t="shared" ca="1" si="38"/>
        <v>1</v>
      </c>
      <c r="W52" s="48">
        <f t="shared" ca="1" si="38"/>
        <v>1</v>
      </c>
      <c r="X52" s="48">
        <f t="shared" ca="1" si="38"/>
        <v>3</v>
      </c>
      <c r="Y52" s="48">
        <f t="shared" ca="1" si="38"/>
        <v>3</v>
      </c>
      <c r="Z52" s="48">
        <f t="shared" ref="Z52:AI61" ca="1" si="39">MAX(1,IF(SamplesOrEstimateFlag = "Data", INDEX(Samples,RANDBETWEEN(1, TotalCount), 0), RANDBETWEEN(ThroughputLowEstimate,ThroughputHighEstimate)) / RANDBETWEEN(StorySplitRateLowEstimate,StorySplitRateHighEstimate))</f>
        <v>3</v>
      </c>
      <c r="AA52" s="48">
        <f t="shared" ca="1" si="39"/>
        <v>2</v>
      </c>
      <c r="AB52" s="48">
        <f t="shared" ca="1" si="39"/>
        <v>2</v>
      </c>
      <c r="AC52" s="48">
        <f t="shared" ca="1" si="39"/>
        <v>1</v>
      </c>
      <c r="AD52" s="48">
        <f t="shared" ca="1" si="39"/>
        <v>2</v>
      </c>
      <c r="AE52" s="48">
        <f t="shared" ca="1" si="39"/>
        <v>2</v>
      </c>
      <c r="AF52" s="48">
        <f t="shared" ca="1" si="39"/>
        <v>1</v>
      </c>
      <c r="AG52" s="48">
        <f t="shared" ca="1" si="39"/>
        <v>1</v>
      </c>
      <c r="AH52" s="48">
        <f t="shared" ca="1" si="39"/>
        <v>2</v>
      </c>
      <c r="AI52" s="48">
        <f t="shared" ca="1" si="39"/>
        <v>2</v>
      </c>
      <c r="AJ52" s="48">
        <f t="shared" ref="AJ52:AS61" ca="1" si="40">MAX(1,IF(SamplesOrEstimateFlag = "Data", INDEX(Samples,RANDBETWEEN(1, TotalCount), 0), RANDBETWEEN(ThroughputLowEstimate,ThroughputHighEstimate)) / RANDBETWEEN(StorySplitRateLowEstimate,StorySplitRateHighEstimate))</f>
        <v>2</v>
      </c>
      <c r="AK52" s="48">
        <f t="shared" ca="1" si="40"/>
        <v>1</v>
      </c>
      <c r="AL52" s="48">
        <f t="shared" ca="1" si="40"/>
        <v>2</v>
      </c>
      <c r="AM52" s="48">
        <f t="shared" ca="1" si="40"/>
        <v>2</v>
      </c>
      <c r="AN52" s="48">
        <f t="shared" ca="1" si="40"/>
        <v>1</v>
      </c>
      <c r="AO52" s="48">
        <f t="shared" ca="1" si="40"/>
        <v>2</v>
      </c>
      <c r="AP52" s="48">
        <f t="shared" ca="1" si="40"/>
        <v>3</v>
      </c>
      <c r="AQ52" s="48">
        <f t="shared" ca="1" si="40"/>
        <v>1</v>
      </c>
      <c r="AR52" s="48">
        <f t="shared" ca="1" si="40"/>
        <v>2</v>
      </c>
      <c r="AS52" s="48">
        <f t="shared" ca="1" si="40"/>
        <v>3</v>
      </c>
      <c r="AT52" s="48">
        <f t="shared" ref="AT52:BC61" ca="1" si="41">MAX(1,IF(SamplesOrEstimateFlag = "Data", INDEX(Samples,RANDBETWEEN(1, TotalCount), 0), RANDBETWEEN(ThroughputLowEstimate,ThroughputHighEstimate)) / RANDBETWEEN(StorySplitRateLowEstimate,StorySplitRateHighEstimate))</f>
        <v>1</v>
      </c>
      <c r="AU52" s="48">
        <f t="shared" ca="1" si="41"/>
        <v>3</v>
      </c>
      <c r="AV52" s="48">
        <f t="shared" ca="1" si="41"/>
        <v>3</v>
      </c>
      <c r="AW52" s="48">
        <f t="shared" ca="1" si="41"/>
        <v>3</v>
      </c>
      <c r="AX52" s="48">
        <f t="shared" ca="1" si="41"/>
        <v>3</v>
      </c>
      <c r="AY52" s="48">
        <f t="shared" ca="1" si="41"/>
        <v>1</v>
      </c>
      <c r="AZ52" s="48">
        <f t="shared" ca="1" si="41"/>
        <v>1</v>
      </c>
      <c r="BA52" s="48">
        <f t="shared" ca="1" si="41"/>
        <v>2</v>
      </c>
      <c r="BB52" s="48">
        <f t="shared" ca="1" si="41"/>
        <v>2</v>
      </c>
      <c r="BC52" s="48">
        <f t="shared" ca="1" si="41"/>
        <v>3</v>
      </c>
      <c r="BD52" s="48">
        <f t="shared" ref="BD52:BO61" ca="1" si="42">MAX(1,IF(SamplesOrEstimateFlag = "Data", INDEX(Samples,RANDBETWEEN(1, TotalCount), 0), RANDBETWEEN(ThroughputLowEstimate,ThroughputHighEstimate)) / RANDBETWEEN(StorySplitRateLowEstimate,StorySplitRateHighEstimate))</f>
        <v>1</v>
      </c>
      <c r="BE52" s="48">
        <f t="shared" ca="1" si="42"/>
        <v>1</v>
      </c>
      <c r="BF52" s="48">
        <f t="shared" ca="1" si="42"/>
        <v>3</v>
      </c>
      <c r="BG52" s="48">
        <f t="shared" ca="1" si="42"/>
        <v>1</v>
      </c>
      <c r="BH52" s="48">
        <f t="shared" ca="1" si="42"/>
        <v>2</v>
      </c>
      <c r="BI52" s="48">
        <f t="shared" ca="1" si="42"/>
        <v>1</v>
      </c>
      <c r="BJ52" s="48">
        <f t="shared" ca="1" si="42"/>
        <v>2</v>
      </c>
      <c r="BK52" s="48">
        <f t="shared" ca="1" si="42"/>
        <v>3</v>
      </c>
      <c r="BL52" s="48">
        <f t="shared" ca="1" si="42"/>
        <v>2</v>
      </c>
      <c r="BM52" s="48">
        <f t="shared" ca="1" si="42"/>
        <v>3</v>
      </c>
      <c r="BN52" s="48">
        <f t="shared" ca="1" si="42"/>
        <v>2</v>
      </c>
      <c r="BO52" s="48">
        <f t="shared" ca="1" si="42"/>
        <v>2</v>
      </c>
    </row>
    <row r="53" spans="1:67" x14ac:dyDescent="0.25">
      <c r="A53" s="48">
        <v>52</v>
      </c>
      <c r="B53" s="48">
        <f t="shared" ca="1" si="0"/>
        <v>13</v>
      </c>
      <c r="C53" s="48">
        <f ca="1">SUM($P53:S53)</f>
        <v>9</v>
      </c>
      <c r="D53" s="48">
        <f t="shared" ca="1" si="6"/>
        <v>17</v>
      </c>
      <c r="E53" s="48">
        <f t="shared" ca="1" si="7"/>
        <v>26</v>
      </c>
      <c r="F53" s="48">
        <f t="shared" ca="1" si="8"/>
        <v>33</v>
      </c>
      <c r="G53" s="48">
        <f t="shared" ca="1" si="9"/>
        <v>42</v>
      </c>
      <c r="H53" s="48">
        <f t="shared" ca="1" si="10"/>
        <v>47</v>
      </c>
      <c r="I53" s="48">
        <f t="shared" ca="1" si="11"/>
        <v>54</v>
      </c>
      <c r="J53" s="48">
        <f t="shared" ca="1" si="12"/>
        <v>61</v>
      </c>
      <c r="K53" s="48">
        <f t="shared" ca="1" si="13"/>
        <v>69</v>
      </c>
      <c r="L53" s="48">
        <f t="shared" ca="1" si="14"/>
        <v>76</v>
      </c>
      <c r="M53" s="48">
        <f t="shared" ca="1" si="15"/>
        <v>83</v>
      </c>
      <c r="N53" s="48">
        <f t="shared" ca="1" si="16"/>
        <v>91</v>
      </c>
      <c r="O53" s="48">
        <f t="shared" ca="1" si="17"/>
        <v>98</v>
      </c>
      <c r="P53" s="48">
        <f t="shared" ca="1" si="38"/>
        <v>3</v>
      </c>
      <c r="Q53" s="48">
        <f t="shared" ca="1" si="38"/>
        <v>2</v>
      </c>
      <c r="R53" s="48">
        <f t="shared" ca="1" si="38"/>
        <v>3</v>
      </c>
      <c r="S53" s="48">
        <f t="shared" ca="1" si="38"/>
        <v>1</v>
      </c>
      <c r="T53" s="48">
        <f t="shared" ca="1" si="38"/>
        <v>3</v>
      </c>
      <c r="U53" s="48">
        <f t="shared" ca="1" si="38"/>
        <v>1</v>
      </c>
      <c r="V53" s="48">
        <f t="shared" ca="1" si="38"/>
        <v>2</v>
      </c>
      <c r="W53" s="48">
        <f t="shared" ca="1" si="38"/>
        <v>2</v>
      </c>
      <c r="X53" s="48">
        <f t="shared" ca="1" si="38"/>
        <v>2</v>
      </c>
      <c r="Y53" s="48">
        <f t="shared" ca="1" si="38"/>
        <v>3</v>
      </c>
      <c r="Z53" s="48">
        <f t="shared" ca="1" si="39"/>
        <v>1</v>
      </c>
      <c r="AA53" s="48">
        <f t="shared" ca="1" si="39"/>
        <v>3</v>
      </c>
      <c r="AB53" s="48">
        <f t="shared" ca="1" si="39"/>
        <v>1</v>
      </c>
      <c r="AC53" s="48">
        <f t="shared" ca="1" si="39"/>
        <v>1</v>
      </c>
      <c r="AD53" s="48">
        <f t="shared" ca="1" si="39"/>
        <v>3</v>
      </c>
      <c r="AE53" s="48">
        <f t="shared" ca="1" si="39"/>
        <v>2</v>
      </c>
      <c r="AF53" s="48">
        <f t="shared" ca="1" si="39"/>
        <v>2</v>
      </c>
      <c r="AG53" s="48">
        <f t="shared" ca="1" si="39"/>
        <v>1</v>
      </c>
      <c r="AH53" s="48">
        <f t="shared" ca="1" si="39"/>
        <v>3</v>
      </c>
      <c r="AI53" s="48">
        <f t="shared" ca="1" si="39"/>
        <v>3</v>
      </c>
      <c r="AJ53" s="48">
        <f t="shared" ca="1" si="40"/>
        <v>1</v>
      </c>
      <c r="AK53" s="48">
        <f t="shared" ca="1" si="40"/>
        <v>1</v>
      </c>
      <c r="AL53" s="48">
        <f t="shared" ca="1" si="40"/>
        <v>2</v>
      </c>
      <c r="AM53" s="48">
        <f t="shared" ca="1" si="40"/>
        <v>1</v>
      </c>
      <c r="AN53" s="48">
        <f t="shared" ca="1" si="40"/>
        <v>3</v>
      </c>
      <c r="AO53" s="48">
        <f t="shared" ca="1" si="40"/>
        <v>2</v>
      </c>
      <c r="AP53" s="48">
        <f t="shared" ca="1" si="40"/>
        <v>1</v>
      </c>
      <c r="AQ53" s="48">
        <f t="shared" ca="1" si="40"/>
        <v>1</v>
      </c>
      <c r="AR53" s="48">
        <f t="shared" ca="1" si="40"/>
        <v>2</v>
      </c>
      <c r="AS53" s="48">
        <f t="shared" ca="1" si="40"/>
        <v>2</v>
      </c>
      <c r="AT53" s="48">
        <f t="shared" ca="1" si="41"/>
        <v>2</v>
      </c>
      <c r="AU53" s="48">
        <f t="shared" ca="1" si="41"/>
        <v>1</v>
      </c>
      <c r="AV53" s="48">
        <f t="shared" ca="1" si="41"/>
        <v>2</v>
      </c>
      <c r="AW53" s="48">
        <f t="shared" ca="1" si="41"/>
        <v>3</v>
      </c>
      <c r="AX53" s="48">
        <f t="shared" ca="1" si="41"/>
        <v>1</v>
      </c>
      <c r="AY53" s="48">
        <f t="shared" ca="1" si="41"/>
        <v>2</v>
      </c>
      <c r="AZ53" s="48">
        <f t="shared" ca="1" si="41"/>
        <v>2</v>
      </c>
      <c r="BA53" s="48">
        <f t="shared" ca="1" si="41"/>
        <v>3</v>
      </c>
      <c r="BB53" s="48">
        <f t="shared" ca="1" si="41"/>
        <v>1</v>
      </c>
      <c r="BC53" s="48">
        <f t="shared" ca="1" si="41"/>
        <v>1</v>
      </c>
      <c r="BD53" s="48">
        <f t="shared" ca="1" si="42"/>
        <v>3</v>
      </c>
      <c r="BE53" s="48">
        <f t="shared" ca="1" si="42"/>
        <v>2</v>
      </c>
      <c r="BF53" s="48">
        <f t="shared" ca="1" si="42"/>
        <v>1</v>
      </c>
      <c r="BG53" s="48">
        <f t="shared" ca="1" si="42"/>
        <v>1</v>
      </c>
      <c r="BH53" s="48">
        <f t="shared" ca="1" si="42"/>
        <v>1</v>
      </c>
      <c r="BI53" s="48">
        <f t="shared" ca="1" si="42"/>
        <v>3</v>
      </c>
      <c r="BJ53" s="48">
        <f t="shared" ca="1" si="42"/>
        <v>3</v>
      </c>
      <c r="BK53" s="48">
        <f t="shared" ca="1" si="42"/>
        <v>1</v>
      </c>
      <c r="BL53" s="48">
        <f t="shared" ca="1" si="42"/>
        <v>2</v>
      </c>
      <c r="BM53" s="48">
        <f t="shared" ca="1" si="42"/>
        <v>1</v>
      </c>
      <c r="BN53" s="48">
        <f t="shared" ca="1" si="42"/>
        <v>3</v>
      </c>
      <c r="BO53" s="48">
        <f t="shared" ca="1" si="42"/>
        <v>1</v>
      </c>
    </row>
    <row r="54" spans="1:67" x14ac:dyDescent="0.25">
      <c r="A54" s="48">
        <v>53</v>
      </c>
      <c r="B54" s="48">
        <f t="shared" ca="1" si="0"/>
        <v>11</v>
      </c>
      <c r="C54" s="48">
        <f ca="1">SUM($P54:S54)</f>
        <v>8</v>
      </c>
      <c r="D54" s="48">
        <f t="shared" ca="1" si="6"/>
        <v>16</v>
      </c>
      <c r="E54" s="48">
        <f t="shared" ca="1" si="7"/>
        <v>24</v>
      </c>
      <c r="F54" s="48">
        <f t="shared" ca="1" si="8"/>
        <v>29</v>
      </c>
      <c r="G54" s="48">
        <f t="shared" ca="1" si="9"/>
        <v>38</v>
      </c>
      <c r="H54" s="48">
        <f t="shared" ca="1" si="10"/>
        <v>48</v>
      </c>
      <c r="I54" s="48">
        <f t="shared" ca="1" si="11"/>
        <v>56</v>
      </c>
      <c r="J54" s="48">
        <f t="shared" ca="1" si="12"/>
        <v>65</v>
      </c>
      <c r="K54" s="48">
        <f t="shared" ca="1" si="13"/>
        <v>72</v>
      </c>
      <c r="L54" s="48">
        <f t="shared" ca="1" si="14"/>
        <v>81</v>
      </c>
      <c r="M54" s="48">
        <f t="shared" ca="1" si="15"/>
        <v>89</v>
      </c>
      <c r="N54" s="48">
        <f t="shared" ca="1" si="16"/>
        <v>99</v>
      </c>
      <c r="O54" s="48">
        <f t="shared" ca="1" si="17"/>
        <v>107</v>
      </c>
      <c r="P54" s="48">
        <f t="shared" ca="1" si="38"/>
        <v>1</v>
      </c>
      <c r="Q54" s="48">
        <f t="shared" ca="1" si="38"/>
        <v>1</v>
      </c>
      <c r="R54" s="48">
        <f t="shared" ca="1" si="38"/>
        <v>3</v>
      </c>
      <c r="S54" s="48">
        <f t="shared" ca="1" si="38"/>
        <v>3</v>
      </c>
      <c r="T54" s="48">
        <f t="shared" ca="1" si="38"/>
        <v>2</v>
      </c>
      <c r="U54" s="48">
        <f t="shared" ca="1" si="38"/>
        <v>1</v>
      </c>
      <c r="V54" s="48">
        <f t="shared" ca="1" si="38"/>
        <v>2</v>
      </c>
      <c r="W54" s="48">
        <f t="shared" ca="1" si="38"/>
        <v>3</v>
      </c>
      <c r="X54" s="48">
        <f t="shared" ca="1" si="38"/>
        <v>3</v>
      </c>
      <c r="Y54" s="48">
        <f t="shared" ca="1" si="38"/>
        <v>2</v>
      </c>
      <c r="Z54" s="48">
        <f t="shared" ca="1" si="39"/>
        <v>2</v>
      </c>
      <c r="AA54" s="48">
        <f t="shared" ca="1" si="39"/>
        <v>1</v>
      </c>
      <c r="AB54" s="48">
        <f t="shared" ca="1" si="39"/>
        <v>2</v>
      </c>
      <c r="AC54" s="48">
        <f t="shared" ca="1" si="39"/>
        <v>1</v>
      </c>
      <c r="AD54" s="48">
        <f t="shared" ca="1" si="39"/>
        <v>1</v>
      </c>
      <c r="AE54" s="48">
        <f t="shared" ca="1" si="39"/>
        <v>1</v>
      </c>
      <c r="AF54" s="48">
        <f t="shared" ca="1" si="39"/>
        <v>3</v>
      </c>
      <c r="AG54" s="48">
        <f t="shared" ca="1" si="39"/>
        <v>3</v>
      </c>
      <c r="AH54" s="48">
        <f t="shared" ca="1" si="39"/>
        <v>2</v>
      </c>
      <c r="AI54" s="48">
        <f t="shared" ca="1" si="39"/>
        <v>1</v>
      </c>
      <c r="AJ54" s="48">
        <f t="shared" ca="1" si="40"/>
        <v>3</v>
      </c>
      <c r="AK54" s="48">
        <f t="shared" ca="1" si="40"/>
        <v>3</v>
      </c>
      <c r="AL54" s="48">
        <f t="shared" ca="1" si="40"/>
        <v>1</v>
      </c>
      <c r="AM54" s="48">
        <f t="shared" ca="1" si="40"/>
        <v>3</v>
      </c>
      <c r="AN54" s="48">
        <f t="shared" ca="1" si="40"/>
        <v>3</v>
      </c>
      <c r="AO54" s="48">
        <f t="shared" ca="1" si="40"/>
        <v>1</v>
      </c>
      <c r="AP54" s="48">
        <f t="shared" ca="1" si="40"/>
        <v>1</v>
      </c>
      <c r="AQ54" s="48">
        <f t="shared" ca="1" si="40"/>
        <v>3</v>
      </c>
      <c r="AR54" s="48">
        <f t="shared" ca="1" si="40"/>
        <v>2</v>
      </c>
      <c r="AS54" s="48">
        <f t="shared" ca="1" si="40"/>
        <v>2</v>
      </c>
      <c r="AT54" s="48">
        <f t="shared" ca="1" si="41"/>
        <v>3</v>
      </c>
      <c r="AU54" s="48">
        <f t="shared" ca="1" si="41"/>
        <v>2</v>
      </c>
      <c r="AV54" s="48">
        <f t="shared" ca="1" si="41"/>
        <v>3</v>
      </c>
      <c r="AW54" s="48">
        <f t="shared" ca="1" si="41"/>
        <v>1</v>
      </c>
      <c r="AX54" s="48">
        <f t="shared" ca="1" si="41"/>
        <v>2</v>
      </c>
      <c r="AY54" s="48">
        <f t="shared" ca="1" si="41"/>
        <v>1</v>
      </c>
      <c r="AZ54" s="48">
        <f t="shared" ca="1" si="41"/>
        <v>2</v>
      </c>
      <c r="BA54" s="48">
        <f t="shared" ca="1" si="41"/>
        <v>2</v>
      </c>
      <c r="BB54" s="48">
        <f t="shared" ca="1" si="41"/>
        <v>2</v>
      </c>
      <c r="BC54" s="48">
        <f t="shared" ca="1" si="41"/>
        <v>3</v>
      </c>
      <c r="BD54" s="48">
        <f t="shared" ca="1" si="42"/>
        <v>2</v>
      </c>
      <c r="BE54" s="48">
        <f t="shared" ca="1" si="42"/>
        <v>3</v>
      </c>
      <c r="BF54" s="48">
        <f t="shared" ca="1" si="42"/>
        <v>2</v>
      </c>
      <c r="BG54" s="48">
        <f t="shared" ca="1" si="42"/>
        <v>1</v>
      </c>
      <c r="BH54" s="48">
        <f t="shared" ca="1" si="42"/>
        <v>2</v>
      </c>
      <c r="BI54" s="48">
        <f t="shared" ca="1" si="42"/>
        <v>3</v>
      </c>
      <c r="BJ54" s="48">
        <f t="shared" ca="1" si="42"/>
        <v>3</v>
      </c>
      <c r="BK54" s="48">
        <f t="shared" ca="1" si="42"/>
        <v>2</v>
      </c>
      <c r="BL54" s="48">
        <f t="shared" ca="1" si="42"/>
        <v>2</v>
      </c>
      <c r="BM54" s="48">
        <f t="shared" ca="1" si="42"/>
        <v>1</v>
      </c>
      <c r="BN54" s="48">
        <f t="shared" ca="1" si="42"/>
        <v>3</v>
      </c>
      <c r="BO54" s="48">
        <f t="shared" ca="1" si="42"/>
        <v>2</v>
      </c>
    </row>
    <row r="55" spans="1:67" x14ac:dyDescent="0.25">
      <c r="A55" s="48">
        <v>54</v>
      </c>
      <c r="B55" s="48">
        <f t="shared" ca="1" si="0"/>
        <v>12</v>
      </c>
      <c r="C55" s="48">
        <f ca="1">SUM($P55:S55)</f>
        <v>8</v>
      </c>
      <c r="D55" s="48">
        <f t="shared" ca="1" si="6"/>
        <v>18</v>
      </c>
      <c r="E55" s="48">
        <f t="shared" ca="1" si="7"/>
        <v>25</v>
      </c>
      <c r="F55" s="48">
        <f t="shared" ca="1" si="8"/>
        <v>36</v>
      </c>
      <c r="G55" s="48">
        <f t="shared" ca="1" si="9"/>
        <v>43</v>
      </c>
      <c r="H55" s="48">
        <f t="shared" ca="1" si="10"/>
        <v>48</v>
      </c>
      <c r="I55" s="48">
        <f t="shared" ca="1" si="11"/>
        <v>59</v>
      </c>
      <c r="J55" s="48">
        <f t="shared" ca="1" si="12"/>
        <v>67</v>
      </c>
      <c r="K55" s="48">
        <f t="shared" ca="1" si="13"/>
        <v>75</v>
      </c>
      <c r="L55" s="48">
        <f t="shared" ca="1" si="14"/>
        <v>85</v>
      </c>
      <c r="M55" s="48">
        <f t="shared" ca="1" si="15"/>
        <v>93</v>
      </c>
      <c r="N55" s="48">
        <f t="shared" ca="1" si="16"/>
        <v>101</v>
      </c>
      <c r="O55" s="48">
        <f t="shared" ca="1" si="17"/>
        <v>110</v>
      </c>
      <c r="P55" s="48">
        <f t="shared" ca="1" si="38"/>
        <v>2</v>
      </c>
      <c r="Q55" s="48">
        <f t="shared" ca="1" si="38"/>
        <v>2</v>
      </c>
      <c r="R55" s="48">
        <f t="shared" ca="1" si="38"/>
        <v>3</v>
      </c>
      <c r="S55" s="48">
        <f t="shared" ca="1" si="38"/>
        <v>1</v>
      </c>
      <c r="T55" s="48">
        <f t="shared" ca="1" si="38"/>
        <v>1</v>
      </c>
      <c r="U55" s="48">
        <f t="shared" ca="1" si="38"/>
        <v>3</v>
      </c>
      <c r="V55" s="48">
        <f t="shared" ca="1" si="38"/>
        <v>3</v>
      </c>
      <c r="W55" s="48">
        <f t="shared" ca="1" si="38"/>
        <v>3</v>
      </c>
      <c r="X55" s="48">
        <f t="shared" ca="1" si="38"/>
        <v>3</v>
      </c>
      <c r="Y55" s="48">
        <f t="shared" ca="1" si="38"/>
        <v>1</v>
      </c>
      <c r="Z55" s="48">
        <f t="shared" ca="1" si="39"/>
        <v>1</v>
      </c>
      <c r="AA55" s="48">
        <f t="shared" ca="1" si="39"/>
        <v>2</v>
      </c>
      <c r="AB55" s="48">
        <f t="shared" ca="1" si="39"/>
        <v>3</v>
      </c>
      <c r="AC55" s="48">
        <f t="shared" ca="1" si="39"/>
        <v>2</v>
      </c>
      <c r="AD55" s="48">
        <f t="shared" ca="1" si="39"/>
        <v>3</v>
      </c>
      <c r="AE55" s="48">
        <f t="shared" ca="1" si="39"/>
        <v>3</v>
      </c>
      <c r="AF55" s="48">
        <f t="shared" ca="1" si="39"/>
        <v>2</v>
      </c>
      <c r="AG55" s="48">
        <f t="shared" ca="1" si="39"/>
        <v>1</v>
      </c>
      <c r="AH55" s="48">
        <f t="shared" ca="1" si="39"/>
        <v>1</v>
      </c>
      <c r="AI55" s="48">
        <f t="shared" ca="1" si="39"/>
        <v>3</v>
      </c>
      <c r="AJ55" s="48">
        <f t="shared" ca="1" si="40"/>
        <v>2</v>
      </c>
      <c r="AK55" s="48">
        <f t="shared" ca="1" si="40"/>
        <v>1</v>
      </c>
      <c r="AL55" s="48">
        <f t="shared" ca="1" si="40"/>
        <v>1</v>
      </c>
      <c r="AM55" s="48">
        <f t="shared" ca="1" si="40"/>
        <v>1</v>
      </c>
      <c r="AN55" s="48">
        <f t="shared" ca="1" si="40"/>
        <v>3</v>
      </c>
      <c r="AO55" s="48">
        <f t="shared" ca="1" si="40"/>
        <v>3</v>
      </c>
      <c r="AP55" s="48">
        <f t="shared" ca="1" si="40"/>
        <v>3</v>
      </c>
      <c r="AQ55" s="48">
        <f t="shared" ca="1" si="40"/>
        <v>2</v>
      </c>
      <c r="AR55" s="48">
        <f t="shared" ca="1" si="40"/>
        <v>1</v>
      </c>
      <c r="AS55" s="48">
        <f t="shared" ca="1" si="40"/>
        <v>2</v>
      </c>
      <c r="AT55" s="48">
        <f t="shared" ca="1" si="41"/>
        <v>3</v>
      </c>
      <c r="AU55" s="48">
        <f t="shared" ca="1" si="41"/>
        <v>2</v>
      </c>
      <c r="AV55" s="48">
        <f t="shared" ca="1" si="41"/>
        <v>1</v>
      </c>
      <c r="AW55" s="48">
        <f t="shared" ca="1" si="41"/>
        <v>3</v>
      </c>
      <c r="AX55" s="48">
        <f t="shared" ca="1" si="41"/>
        <v>1</v>
      </c>
      <c r="AY55" s="48">
        <f t="shared" ca="1" si="41"/>
        <v>3</v>
      </c>
      <c r="AZ55" s="48">
        <f t="shared" ca="1" si="41"/>
        <v>3</v>
      </c>
      <c r="BA55" s="48">
        <f t="shared" ca="1" si="41"/>
        <v>2</v>
      </c>
      <c r="BB55" s="48">
        <f t="shared" ca="1" si="41"/>
        <v>3</v>
      </c>
      <c r="BC55" s="48">
        <f t="shared" ca="1" si="41"/>
        <v>2</v>
      </c>
      <c r="BD55" s="48">
        <f t="shared" ca="1" si="42"/>
        <v>3</v>
      </c>
      <c r="BE55" s="48">
        <f t="shared" ca="1" si="42"/>
        <v>1</v>
      </c>
      <c r="BF55" s="48">
        <f t="shared" ca="1" si="42"/>
        <v>2</v>
      </c>
      <c r="BG55" s="48">
        <f t="shared" ca="1" si="42"/>
        <v>2</v>
      </c>
      <c r="BH55" s="48">
        <f t="shared" ca="1" si="42"/>
        <v>2</v>
      </c>
      <c r="BI55" s="48">
        <f t="shared" ca="1" si="42"/>
        <v>2</v>
      </c>
      <c r="BJ55" s="48">
        <f t="shared" ca="1" si="42"/>
        <v>3</v>
      </c>
      <c r="BK55" s="48">
        <f t="shared" ca="1" si="42"/>
        <v>1</v>
      </c>
      <c r="BL55" s="48">
        <f t="shared" ca="1" si="42"/>
        <v>3</v>
      </c>
      <c r="BM55" s="48">
        <f t="shared" ca="1" si="42"/>
        <v>1</v>
      </c>
      <c r="BN55" s="48">
        <f t="shared" ca="1" si="42"/>
        <v>2</v>
      </c>
      <c r="BO55" s="48">
        <f t="shared" ca="1" si="42"/>
        <v>3</v>
      </c>
    </row>
    <row r="56" spans="1:67" x14ac:dyDescent="0.25">
      <c r="A56" s="48">
        <v>55</v>
      </c>
      <c r="B56" s="48">
        <f t="shared" ca="1" si="0"/>
        <v>12</v>
      </c>
      <c r="C56" s="48">
        <f ca="1">SUM($P56:S56)</f>
        <v>9</v>
      </c>
      <c r="D56" s="48">
        <f t="shared" ca="1" si="6"/>
        <v>16</v>
      </c>
      <c r="E56" s="48">
        <f t="shared" ca="1" si="7"/>
        <v>24</v>
      </c>
      <c r="F56" s="48">
        <f t="shared" ca="1" si="8"/>
        <v>34</v>
      </c>
      <c r="G56" s="48">
        <f t="shared" ca="1" si="9"/>
        <v>43</v>
      </c>
      <c r="H56" s="48">
        <f t="shared" ca="1" si="10"/>
        <v>53</v>
      </c>
      <c r="I56" s="48">
        <f t="shared" ca="1" si="11"/>
        <v>63</v>
      </c>
      <c r="J56" s="48">
        <f t="shared" ca="1" si="12"/>
        <v>73</v>
      </c>
      <c r="K56" s="48">
        <f t="shared" ca="1" si="13"/>
        <v>82</v>
      </c>
      <c r="L56" s="48">
        <f t="shared" ca="1" si="14"/>
        <v>90</v>
      </c>
      <c r="M56" s="48">
        <f t="shared" ca="1" si="15"/>
        <v>96</v>
      </c>
      <c r="N56" s="48">
        <f t="shared" ca="1" si="16"/>
        <v>104</v>
      </c>
      <c r="O56" s="48">
        <f t="shared" ca="1" si="17"/>
        <v>112</v>
      </c>
      <c r="P56" s="48">
        <f t="shared" ca="1" si="38"/>
        <v>2</v>
      </c>
      <c r="Q56" s="48">
        <f t="shared" ca="1" si="38"/>
        <v>2</v>
      </c>
      <c r="R56" s="48">
        <f t="shared" ca="1" si="38"/>
        <v>2</v>
      </c>
      <c r="S56" s="48">
        <f t="shared" ca="1" si="38"/>
        <v>3</v>
      </c>
      <c r="T56" s="48">
        <f t="shared" ca="1" si="38"/>
        <v>2</v>
      </c>
      <c r="U56" s="48">
        <f t="shared" ca="1" si="38"/>
        <v>1</v>
      </c>
      <c r="V56" s="48">
        <f t="shared" ca="1" si="38"/>
        <v>3</v>
      </c>
      <c r="W56" s="48">
        <f t="shared" ca="1" si="38"/>
        <v>1</v>
      </c>
      <c r="X56" s="48">
        <f t="shared" ca="1" si="38"/>
        <v>2</v>
      </c>
      <c r="Y56" s="48">
        <f t="shared" ca="1" si="38"/>
        <v>2</v>
      </c>
      <c r="Z56" s="48">
        <f t="shared" ca="1" si="39"/>
        <v>2</v>
      </c>
      <c r="AA56" s="48">
        <f t="shared" ca="1" si="39"/>
        <v>2</v>
      </c>
      <c r="AB56" s="48">
        <f t="shared" ca="1" si="39"/>
        <v>1</v>
      </c>
      <c r="AC56" s="48">
        <f t="shared" ca="1" si="39"/>
        <v>3</v>
      </c>
      <c r="AD56" s="48">
        <f t="shared" ca="1" si="39"/>
        <v>3</v>
      </c>
      <c r="AE56" s="48">
        <f t="shared" ca="1" si="39"/>
        <v>3</v>
      </c>
      <c r="AF56" s="48">
        <f t="shared" ca="1" si="39"/>
        <v>1</v>
      </c>
      <c r="AG56" s="48">
        <f t="shared" ca="1" si="39"/>
        <v>3</v>
      </c>
      <c r="AH56" s="48">
        <f t="shared" ca="1" si="39"/>
        <v>3</v>
      </c>
      <c r="AI56" s="48">
        <f t="shared" ca="1" si="39"/>
        <v>2</v>
      </c>
      <c r="AJ56" s="48">
        <f t="shared" ca="1" si="40"/>
        <v>3</v>
      </c>
      <c r="AK56" s="48">
        <f t="shared" ca="1" si="40"/>
        <v>3</v>
      </c>
      <c r="AL56" s="48">
        <f t="shared" ca="1" si="40"/>
        <v>2</v>
      </c>
      <c r="AM56" s="48">
        <f t="shared" ca="1" si="40"/>
        <v>2</v>
      </c>
      <c r="AN56" s="48">
        <f t="shared" ca="1" si="40"/>
        <v>3</v>
      </c>
      <c r="AO56" s="48">
        <f t="shared" ca="1" si="40"/>
        <v>3</v>
      </c>
      <c r="AP56" s="48">
        <f t="shared" ca="1" si="40"/>
        <v>2</v>
      </c>
      <c r="AQ56" s="48">
        <f t="shared" ca="1" si="40"/>
        <v>2</v>
      </c>
      <c r="AR56" s="48">
        <f t="shared" ca="1" si="40"/>
        <v>3</v>
      </c>
      <c r="AS56" s="48">
        <f t="shared" ca="1" si="40"/>
        <v>1</v>
      </c>
      <c r="AT56" s="48">
        <f t="shared" ca="1" si="41"/>
        <v>3</v>
      </c>
      <c r="AU56" s="48">
        <f t="shared" ca="1" si="41"/>
        <v>3</v>
      </c>
      <c r="AV56" s="48">
        <f t="shared" ca="1" si="41"/>
        <v>3</v>
      </c>
      <c r="AW56" s="48">
        <f t="shared" ca="1" si="41"/>
        <v>3</v>
      </c>
      <c r="AX56" s="48">
        <f t="shared" ca="1" si="41"/>
        <v>1</v>
      </c>
      <c r="AY56" s="48">
        <f t="shared" ca="1" si="41"/>
        <v>2</v>
      </c>
      <c r="AZ56" s="48">
        <f t="shared" ca="1" si="41"/>
        <v>1</v>
      </c>
      <c r="BA56" s="48">
        <f t="shared" ca="1" si="41"/>
        <v>3</v>
      </c>
      <c r="BB56" s="48">
        <f t="shared" ca="1" si="41"/>
        <v>2</v>
      </c>
      <c r="BC56" s="48">
        <f t="shared" ca="1" si="41"/>
        <v>2</v>
      </c>
      <c r="BD56" s="48">
        <f t="shared" ca="1" si="42"/>
        <v>3</v>
      </c>
      <c r="BE56" s="48">
        <f t="shared" ca="1" si="42"/>
        <v>1</v>
      </c>
      <c r="BF56" s="48">
        <f t="shared" ca="1" si="42"/>
        <v>1</v>
      </c>
      <c r="BG56" s="48">
        <f t="shared" ca="1" si="42"/>
        <v>1</v>
      </c>
      <c r="BH56" s="48">
        <f t="shared" ca="1" si="42"/>
        <v>2</v>
      </c>
      <c r="BI56" s="48">
        <f t="shared" ca="1" si="42"/>
        <v>2</v>
      </c>
      <c r="BJ56" s="48">
        <f t="shared" ca="1" si="42"/>
        <v>3</v>
      </c>
      <c r="BK56" s="48">
        <f t="shared" ca="1" si="42"/>
        <v>1</v>
      </c>
      <c r="BL56" s="48">
        <f t="shared" ca="1" si="42"/>
        <v>3</v>
      </c>
      <c r="BM56" s="48">
        <f t="shared" ca="1" si="42"/>
        <v>1</v>
      </c>
      <c r="BN56" s="48">
        <f t="shared" ca="1" si="42"/>
        <v>3</v>
      </c>
      <c r="BO56" s="48">
        <f t="shared" ca="1" si="42"/>
        <v>1</v>
      </c>
    </row>
    <row r="57" spans="1:67" x14ac:dyDescent="0.25">
      <c r="A57" s="48">
        <v>56</v>
      </c>
      <c r="B57" s="48">
        <f t="shared" ca="1" si="0"/>
        <v>11</v>
      </c>
      <c r="C57" s="48">
        <f ca="1">SUM($P57:S57)</f>
        <v>6</v>
      </c>
      <c r="D57" s="48">
        <f t="shared" ca="1" si="6"/>
        <v>16</v>
      </c>
      <c r="E57" s="48">
        <f t="shared" ca="1" si="7"/>
        <v>23</v>
      </c>
      <c r="F57" s="48">
        <f t="shared" ca="1" si="8"/>
        <v>35</v>
      </c>
      <c r="G57" s="48">
        <f t="shared" ca="1" si="9"/>
        <v>43</v>
      </c>
      <c r="H57" s="48">
        <f t="shared" ca="1" si="10"/>
        <v>53</v>
      </c>
      <c r="I57" s="48">
        <f t="shared" ca="1" si="11"/>
        <v>60</v>
      </c>
      <c r="J57" s="48">
        <f t="shared" ca="1" si="12"/>
        <v>69</v>
      </c>
      <c r="K57" s="48">
        <f t="shared" ca="1" si="13"/>
        <v>78</v>
      </c>
      <c r="L57" s="48">
        <f t="shared" ca="1" si="14"/>
        <v>87</v>
      </c>
      <c r="M57" s="48">
        <f t="shared" ca="1" si="15"/>
        <v>92</v>
      </c>
      <c r="N57" s="48">
        <f t="shared" ca="1" si="16"/>
        <v>99</v>
      </c>
      <c r="O57" s="48">
        <f t="shared" ca="1" si="17"/>
        <v>105</v>
      </c>
      <c r="P57" s="48">
        <f t="shared" ca="1" si="38"/>
        <v>2</v>
      </c>
      <c r="Q57" s="48">
        <f t="shared" ca="1" si="38"/>
        <v>1</v>
      </c>
      <c r="R57" s="48">
        <f t="shared" ca="1" si="38"/>
        <v>1</v>
      </c>
      <c r="S57" s="48">
        <f t="shared" ca="1" si="38"/>
        <v>2</v>
      </c>
      <c r="T57" s="48">
        <f t="shared" ca="1" si="38"/>
        <v>2</v>
      </c>
      <c r="U57" s="48">
        <f t="shared" ca="1" si="38"/>
        <v>3</v>
      </c>
      <c r="V57" s="48">
        <f t="shared" ca="1" si="38"/>
        <v>3</v>
      </c>
      <c r="W57" s="48">
        <f t="shared" ca="1" si="38"/>
        <v>2</v>
      </c>
      <c r="X57" s="48">
        <f t="shared" ca="1" si="38"/>
        <v>3</v>
      </c>
      <c r="Y57" s="48">
        <f t="shared" ca="1" si="38"/>
        <v>1</v>
      </c>
      <c r="Z57" s="48">
        <f t="shared" ca="1" si="39"/>
        <v>1</v>
      </c>
      <c r="AA57" s="48">
        <f t="shared" ca="1" si="39"/>
        <v>2</v>
      </c>
      <c r="AB57" s="48">
        <f t="shared" ca="1" si="39"/>
        <v>3</v>
      </c>
      <c r="AC57" s="48">
        <f t="shared" ca="1" si="39"/>
        <v>3</v>
      </c>
      <c r="AD57" s="48">
        <f t="shared" ca="1" si="39"/>
        <v>3</v>
      </c>
      <c r="AE57" s="48">
        <f t="shared" ca="1" si="39"/>
        <v>3</v>
      </c>
      <c r="AF57" s="48">
        <f t="shared" ca="1" si="39"/>
        <v>3</v>
      </c>
      <c r="AG57" s="48">
        <f t="shared" ca="1" si="39"/>
        <v>1</v>
      </c>
      <c r="AH57" s="48">
        <f t="shared" ca="1" si="39"/>
        <v>2</v>
      </c>
      <c r="AI57" s="48">
        <f t="shared" ca="1" si="39"/>
        <v>2</v>
      </c>
      <c r="AJ57" s="48">
        <f t="shared" ca="1" si="40"/>
        <v>3</v>
      </c>
      <c r="AK57" s="48">
        <f t="shared" ca="1" si="40"/>
        <v>3</v>
      </c>
      <c r="AL57" s="48">
        <f t="shared" ca="1" si="40"/>
        <v>2</v>
      </c>
      <c r="AM57" s="48">
        <f t="shared" ca="1" si="40"/>
        <v>2</v>
      </c>
      <c r="AN57" s="48">
        <f t="shared" ca="1" si="40"/>
        <v>3</v>
      </c>
      <c r="AO57" s="48">
        <f t="shared" ca="1" si="40"/>
        <v>2</v>
      </c>
      <c r="AP57" s="48">
        <f t="shared" ca="1" si="40"/>
        <v>1</v>
      </c>
      <c r="AQ57" s="48">
        <f t="shared" ca="1" si="40"/>
        <v>1</v>
      </c>
      <c r="AR57" s="48">
        <f t="shared" ca="1" si="40"/>
        <v>2</v>
      </c>
      <c r="AS57" s="48">
        <f t="shared" ca="1" si="40"/>
        <v>2</v>
      </c>
      <c r="AT57" s="48">
        <f t="shared" ca="1" si="41"/>
        <v>3</v>
      </c>
      <c r="AU57" s="48">
        <f t="shared" ca="1" si="41"/>
        <v>2</v>
      </c>
      <c r="AV57" s="48">
        <f t="shared" ca="1" si="41"/>
        <v>2</v>
      </c>
      <c r="AW57" s="48">
        <f t="shared" ca="1" si="41"/>
        <v>3</v>
      </c>
      <c r="AX57" s="48">
        <f t="shared" ca="1" si="41"/>
        <v>1</v>
      </c>
      <c r="AY57" s="48">
        <f t="shared" ca="1" si="41"/>
        <v>3</v>
      </c>
      <c r="AZ57" s="48">
        <f t="shared" ca="1" si="41"/>
        <v>3</v>
      </c>
      <c r="BA57" s="48">
        <f t="shared" ca="1" si="41"/>
        <v>2</v>
      </c>
      <c r="BB57" s="48">
        <f t="shared" ca="1" si="41"/>
        <v>3</v>
      </c>
      <c r="BC57" s="48">
        <f t="shared" ca="1" si="41"/>
        <v>1</v>
      </c>
      <c r="BD57" s="48">
        <f t="shared" ca="1" si="42"/>
        <v>1</v>
      </c>
      <c r="BE57" s="48">
        <f t="shared" ca="1" si="42"/>
        <v>1</v>
      </c>
      <c r="BF57" s="48">
        <f t="shared" ca="1" si="42"/>
        <v>1</v>
      </c>
      <c r="BG57" s="48">
        <f t="shared" ca="1" si="42"/>
        <v>2</v>
      </c>
      <c r="BH57" s="48">
        <f t="shared" ca="1" si="42"/>
        <v>3</v>
      </c>
      <c r="BI57" s="48">
        <f t="shared" ca="1" si="42"/>
        <v>1</v>
      </c>
      <c r="BJ57" s="48">
        <f t="shared" ca="1" si="42"/>
        <v>2</v>
      </c>
      <c r="BK57" s="48">
        <f t="shared" ca="1" si="42"/>
        <v>1</v>
      </c>
      <c r="BL57" s="48">
        <f t="shared" ca="1" si="42"/>
        <v>2</v>
      </c>
      <c r="BM57" s="48">
        <f t="shared" ca="1" si="42"/>
        <v>1</v>
      </c>
      <c r="BN57" s="48">
        <f t="shared" ca="1" si="42"/>
        <v>2</v>
      </c>
      <c r="BO57" s="48">
        <f t="shared" ca="1" si="42"/>
        <v>1</v>
      </c>
    </row>
    <row r="58" spans="1:67" x14ac:dyDescent="0.25">
      <c r="A58" s="48">
        <v>57</v>
      </c>
      <c r="B58" s="48">
        <f t="shared" ca="1" si="0"/>
        <v>12</v>
      </c>
      <c r="C58" s="48">
        <f ca="1">SUM($P58:S58)</f>
        <v>8</v>
      </c>
      <c r="D58" s="48">
        <f t="shared" ca="1" si="6"/>
        <v>16</v>
      </c>
      <c r="E58" s="48">
        <f t="shared" ca="1" si="7"/>
        <v>25</v>
      </c>
      <c r="F58" s="48">
        <f t="shared" ca="1" si="8"/>
        <v>35</v>
      </c>
      <c r="G58" s="48">
        <f t="shared" ca="1" si="9"/>
        <v>45</v>
      </c>
      <c r="H58" s="48">
        <f t="shared" ca="1" si="10"/>
        <v>54</v>
      </c>
      <c r="I58" s="48">
        <f t="shared" ca="1" si="11"/>
        <v>62</v>
      </c>
      <c r="J58" s="48">
        <f t="shared" ca="1" si="12"/>
        <v>71</v>
      </c>
      <c r="K58" s="48">
        <f t="shared" ca="1" si="13"/>
        <v>81</v>
      </c>
      <c r="L58" s="48">
        <f t="shared" ca="1" si="14"/>
        <v>91</v>
      </c>
      <c r="M58" s="48">
        <f t="shared" ca="1" si="15"/>
        <v>98</v>
      </c>
      <c r="N58" s="48">
        <f t="shared" ca="1" si="16"/>
        <v>103</v>
      </c>
      <c r="O58" s="48">
        <f t="shared" ca="1" si="17"/>
        <v>111</v>
      </c>
      <c r="P58" s="48">
        <f t="shared" ca="1" si="38"/>
        <v>1</v>
      </c>
      <c r="Q58" s="48">
        <f t="shared" ca="1" si="38"/>
        <v>3</v>
      </c>
      <c r="R58" s="48">
        <f t="shared" ca="1" si="38"/>
        <v>3</v>
      </c>
      <c r="S58" s="48">
        <f t="shared" ca="1" si="38"/>
        <v>1</v>
      </c>
      <c r="T58" s="48">
        <f t="shared" ca="1" si="38"/>
        <v>2</v>
      </c>
      <c r="U58" s="48">
        <f t="shared" ca="1" si="38"/>
        <v>2</v>
      </c>
      <c r="V58" s="48">
        <f t="shared" ca="1" si="38"/>
        <v>3</v>
      </c>
      <c r="W58" s="48">
        <f t="shared" ca="1" si="38"/>
        <v>1</v>
      </c>
      <c r="X58" s="48">
        <f t="shared" ca="1" si="38"/>
        <v>3</v>
      </c>
      <c r="Y58" s="48">
        <f t="shared" ca="1" si="38"/>
        <v>2</v>
      </c>
      <c r="Z58" s="48">
        <f t="shared" ca="1" si="39"/>
        <v>1</v>
      </c>
      <c r="AA58" s="48">
        <f t="shared" ca="1" si="39"/>
        <v>3</v>
      </c>
      <c r="AB58" s="48">
        <f t="shared" ca="1" si="39"/>
        <v>2</v>
      </c>
      <c r="AC58" s="48">
        <f t="shared" ca="1" si="39"/>
        <v>3</v>
      </c>
      <c r="AD58" s="48">
        <f t="shared" ca="1" si="39"/>
        <v>2</v>
      </c>
      <c r="AE58" s="48">
        <f t="shared" ca="1" si="39"/>
        <v>3</v>
      </c>
      <c r="AF58" s="48">
        <f t="shared" ca="1" si="39"/>
        <v>3</v>
      </c>
      <c r="AG58" s="48">
        <f t="shared" ca="1" si="39"/>
        <v>3</v>
      </c>
      <c r="AH58" s="48">
        <f t="shared" ca="1" si="39"/>
        <v>2</v>
      </c>
      <c r="AI58" s="48">
        <f t="shared" ca="1" si="39"/>
        <v>2</v>
      </c>
      <c r="AJ58" s="48">
        <f t="shared" ca="1" si="40"/>
        <v>2</v>
      </c>
      <c r="AK58" s="48">
        <f t="shared" ca="1" si="40"/>
        <v>3</v>
      </c>
      <c r="AL58" s="48">
        <f t="shared" ca="1" si="40"/>
        <v>2</v>
      </c>
      <c r="AM58" s="48">
        <f t="shared" ca="1" si="40"/>
        <v>2</v>
      </c>
      <c r="AN58" s="48">
        <f t="shared" ca="1" si="40"/>
        <v>1</v>
      </c>
      <c r="AO58" s="48">
        <f t="shared" ca="1" si="40"/>
        <v>3</v>
      </c>
      <c r="AP58" s="48">
        <f t="shared" ca="1" si="40"/>
        <v>2</v>
      </c>
      <c r="AQ58" s="48">
        <f t="shared" ca="1" si="40"/>
        <v>2</v>
      </c>
      <c r="AR58" s="48">
        <f t="shared" ca="1" si="40"/>
        <v>2</v>
      </c>
      <c r="AS58" s="48">
        <f t="shared" ca="1" si="40"/>
        <v>1</v>
      </c>
      <c r="AT58" s="48">
        <f t="shared" ca="1" si="41"/>
        <v>3</v>
      </c>
      <c r="AU58" s="48">
        <f t="shared" ca="1" si="41"/>
        <v>3</v>
      </c>
      <c r="AV58" s="48">
        <f t="shared" ca="1" si="41"/>
        <v>1</v>
      </c>
      <c r="AW58" s="48">
        <f t="shared" ca="1" si="41"/>
        <v>3</v>
      </c>
      <c r="AX58" s="48">
        <f t="shared" ca="1" si="41"/>
        <v>3</v>
      </c>
      <c r="AY58" s="48">
        <f t="shared" ca="1" si="41"/>
        <v>3</v>
      </c>
      <c r="AZ58" s="48">
        <f t="shared" ca="1" si="41"/>
        <v>3</v>
      </c>
      <c r="BA58" s="48">
        <f t="shared" ca="1" si="41"/>
        <v>1</v>
      </c>
      <c r="BB58" s="48">
        <f t="shared" ca="1" si="41"/>
        <v>3</v>
      </c>
      <c r="BC58" s="48">
        <f t="shared" ca="1" si="41"/>
        <v>3</v>
      </c>
      <c r="BD58" s="48">
        <f t="shared" ca="1" si="42"/>
        <v>2</v>
      </c>
      <c r="BE58" s="48">
        <f t="shared" ca="1" si="42"/>
        <v>2</v>
      </c>
      <c r="BF58" s="48">
        <f t="shared" ca="1" si="42"/>
        <v>2</v>
      </c>
      <c r="BG58" s="48">
        <f t="shared" ca="1" si="42"/>
        <v>1</v>
      </c>
      <c r="BH58" s="48">
        <f t="shared" ca="1" si="42"/>
        <v>1</v>
      </c>
      <c r="BI58" s="48">
        <f t="shared" ca="1" si="42"/>
        <v>2</v>
      </c>
      <c r="BJ58" s="48">
        <f t="shared" ca="1" si="42"/>
        <v>1</v>
      </c>
      <c r="BK58" s="48">
        <f t="shared" ca="1" si="42"/>
        <v>1</v>
      </c>
      <c r="BL58" s="48">
        <f t="shared" ca="1" si="42"/>
        <v>2</v>
      </c>
      <c r="BM58" s="48">
        <f t="shared" ca="1" si="42"/>
        <v>2</v>
      </c>
      <c r="BN58" s="48">
        <f t="shared" ca="1" si="42"/>
        <v>1</v>
      </c>
      <c r="BO58" s="48">
        <f t="shared" ca="1" si="42"/>
        <v>3</v>
      </c>
    </row>
    <row r="59" spans="1:67" x14ac:dyDescent="0.25">
      <c r="A59" s="48">
        <v>58</v>
      </c>
      <c r="B59" s="48">
        <f t="shared" ca="1" si="0"/>
        <v>14</v>
      </c>
      <c r="C59" s="48">
        <f ca="1">SUM($P59:S59)</f>
        <v>9</v>
      </c>
      <c r="D59" s="48">
        <f t="shared" ca="1" si="6"/>
        <v>18</v>
      </c>
      <c r="E59" s="48">
        <f t="shared" ca="1" si="7"/>
        <v>28</v>
      </c>
      <c r="F59" s="48">
        <f t="shared" ca="1" si="8"/>
        <v>35</v>
      </c>
      <c r="G59" s="48">
        <f t="shared" ca="1" si="9"/>
        <v>43</v>
      </c>
      <c r="H59" s="48">
        <f t="shared" ca="1" si="10"/>
        <v>52</v>
      </c>
      <c r="I59" s="48">
        <f t="shared" ca="1" si="11"/>
        <v>58</v>
      </c>
      <c r="J59" s="48">
        <f t="shared" ca="1" si="12"/>
        <v>63</v>
      </c>
      <c r="K59" s="48">
        <f t="shared" ca="1" si="13"/>
        <v>67</v>
      </c>
      <c r="L59" s="48">
        <f t="shared" ca="1" si="14"/>
        <v>74</v>
      </c>
      <c r="M59" s="48">
        <f t="shared" ca="1" si="15"/>
        <v>84</v>
      </c>
      <c r="N59" s="48">
        <f t="shared" ca="1" si="16"/>
        <v>92</v>
      </c>
      <c r="O59" s="48">
        <f t="shared" ca="1" si="17"/>
        <v>100</v>
      </c>
      <c r="P59" s="48">
        <f t="shared" ca="1" si="38"/>
        <v>1</v>
      </c>
      <c r="Q59" s="48">
        <f t="shared" ca="1" si="38"/>
        <v>3</v>
      </c>
      <c r="R59" s="48">
        <f t="shared" ca="1" si="38"/>
        <v>3</v>
      </c>
      <c r="S59" s="48">
        <f t="shared" ca="1" si="38"/>
        <v>2</v>
      </c>
      <c r="T59" s="48">
        <f t="shared" ca="1" si="38"/>
        <v>2</v>
      </c>
      <c r="U59" s="48">
        <f t="shared" ca="1" si="38"/>
        <v>3</v>
      </c>
      <c r="V59" s="48">
        <f t="shared" ca="1" si="38"/>
        <v>2</v>
      </c>
      <c r="W59" s="48">
        <f t="shared" ca="1" si="38"/>
        <v>2</v>
      </c>
      <c r="X59" s="48">
        <f t="shared" ca="1" si="38"/>
        <v>1</v>
      </c>
      <c r="Y59" s="48">
        <f t="shared" ca="1" si="38"/>
        <v>3</v>
      </c>
      <c r="Z59" s="48">
        <f t="shared" ca="1" si="39"/>
        <v>3</v>
      </c>
      <c r="AA59" s="48">
        <f t="shared" ca="1" si="39"/>
        <v>3</v>
      </c>
      <c r="AB59" s="48">
        <f t="shared" ca="1" si="39"/>
        <v>1</v>
      </c>
      <c r="AC59" s="48">
        <f t="shared" ca="1" si="39"/>
        <v>1</v>
      </c>
      <c r="AD59" s="48">
        <f t="shared" ca="1" si="39"/>
        <v>3</v>
      </c>
      <c r="AE59" s="48">
        <f t="shared" ca="1" si="39"/>
        <v>2</v>
      </c>
      <c r="AF59" s="48">
        <f t="shared" ca="1" si="39"/>
        <v>1</v>
      </c>
      <c r="AG59" s="48">
        <f t="shared" ca="1" si="39"/>
        <v>3</v>
      </c>
      <c r="AH59" s="48">
        <f t="shared" ca="1" si="39"/>
        <v>2</v>
      </c>
      <c r="AI59" s="48">
        <f t="shared" ca="1" si="39"/>
        <v>2</v>
      </c>
      <c r="AJ59" s="48">
        <f t="shared" ca="1" si="40"/>
        <v>3</v>
      </c>
      <c r="AK59" s="48">
        <f t="shared" ca="1" si="40"/>
        <v>1</v>
      </c>
      <c r="AL59" s="48">
        <f t="shared" ca="1" si="40"/>
        <v>2</v>
      </c>
      <c r="AM59" s="48">
        <f t="shared" ca="1" si="40"/>
        <v>3</v>
      </c>
      <c r="AN59" s="48">
        <f t="shared" ca="1" si="40"/>
        <v>3</v>
      </c>
      <c r="AO59" s="48">
        <f t="shared" ca="1" si="40"/>
        <v>1</v>
      </c>
      <c r="AP59" s="48">
        <f t="shared" ca="1" si="40"/>
        <v>1</v>
      </c>
      <c r="AQ59" s="48">
        <f t="shared" ca="1" si="40"/>
        <v>1</v>
      </c>
      <c r="AR59" s="48">
        <f t="shared" ca="1" si="40"/>
        <v>1</v>
      </c>
      <c r="AS59" s="48">
        <f t="shared" ca="1" si="40"/>
        <v>2</v>
      </c>
      <c r="AT59" s="48">
        <f t="shared" ca="1" si="41"/>
        <v>1</v>
      </c>
      <c r="AU59" s="48">
        <f t="shared" ca="1" si="41"/>
        <v>1</v>
      </c>
      <c r="AV59" s="48">
        <f t="shared" ca="1" si="41"/>
        <v>1</v>
      </c>
      <c r="AW59" s="48">
        <f t="shared" ca="1" si="41"/>
        <v>1</v>
      </c>
      <c r="AX59" s="48">
        <f t="shared" ca="1" si="41"/>
        <v>1</v>
      </c>
      <c r="AY59" s="48">
        <f t="shared" ca="1" si="41"/>
        <v>1</v>
      </c>
      <c r="AZ59" s="48">
        <f t="shared" ca="1" si="41"/>
        <v>2</v>
      </c>
      <c r="BA59" s="48">
        <f t="shared" ca="1" si="41"/>
        <v>1</v>
      </c>
      <c r="BB59" s="48">
        <f t="shared" ca="1" si="41"/>
        <v>1</v>
      </c>
      <c r="BC59" s="48">
        <f t="shared" ca="1" si="41"/>
        <v>3</v>
      </c>
      <c r="BD59" s="48">
        <f t="shared" ca="1" si="42"/>
        <v>2</v>
      </c>
      <c r="BE59" s="48">
        <f t="shared" ca="1" si="42"/>
        <v>2</v>
      </c>
      <c r="BF59" s="48">
        <f t="shared" ca="1" si="42"/>
        <v>3</v>
      </c>
      <c r="BG59" s="48">
        <f t="shared" ca="1" si="42"/>
        <v>3</v>
      </c>
      <c r="BH59" s="48">
        <f t="shared" ca="1" si="42"/>
        <v>3</v>
      </c>
      <c r="BI59" s="48">
        <f t="shared" ca="1" si="42"/>
        <v>1</v>
      </c>
      <c r="BJ59" s="48">
        <f t="shared" ca="1" si="42"/>
        <v>2</v>
      </c>
      <c r="BK59" s="48">
        <f t="shared" ca="1" si="42"/>
        <v>2</v>
      </c>
      <c r="BL59" s="48">
        <f t="shared" ca="1" si="42"/>
        <v>2</v>
      </c>
      <c r="BM59" s="48">
        <f t="shared" ca="1" si="42"/>
        <v>2</v>
      </c>
      <c r="BN59" s="48">
        <f t="shared" ca="1" si="42"/>
        <v>1</v>
      </c>
      <c r="BO59" s="48">
        <f t="shared" ca="1" si="42"/>
        <v>3</v>
      </c>
    </row>
    <row r="60" spans="1:67" x14ac:dyDescent="0.25">
      <c r="A60" s="48">
        <v>59</v>
      </c>
      <c r="B60" s="48">
        <f t="shared" ca="1" si="0"/>
        <v>11</v>
      </c>
      <c r="C60" s="48">
        <f ca="1">SUM($P60:S60)</f>
        <v>6</v>
      </c>
      <c r="D60" s="48">
        <f t="shared" ca="1" si="6"/>
        <v>13</v>
      </c>
      <c r="E60" s="48">
        <f t="shared" ca="1" si="7"/>
        <v>19</v>
      </c>
      <c r="F60" s="48">
        <f t="shared" ca="1" si="8"/>
        <v>26</v>
      </c>
      <c r="G60" s="48">
        <f t="shared" ca="1" si="9"/>
        <v>36</v>
      </c>
      <c r="H60" s="48">
        <f t="shared" ca="1" si="10"/>
        <v>44</v>
      </c>
      <c r="I60" s="48">
        <f t="shared" ca="1" si="11"/>
        <v>53</v>
      </c>
      <c r="J60" s="48">
        <f t="shared" ca="1" si="12"/>
        <v>57</v>
      </c>
      <c r="K60" s="48">
        <f t="shared" ca="1" si="13"/>
        <v>64</v>
      </c>
      <c r="L60" s="48">
        <f t="shared" ca="1" si="14"/>
        <v>72</v>
      </c>
      <c r="M60" s="48">
        <f t="shared" ca="1" si="15"/>
        <v>83</v>
      </c>
      <c r="N60" s="48">
        <f t="shared" ca="1" si="16"/>
        <v>91</v>
      </c>
      <c r="O60" s="48">
        <f t="shared" ca="1" si="17"/>
        <v>101</v>
      </c>
      <c r="P60" s="48">
        <f t="shared" ca="1" si="38"/>
        <v>1</v>
      </c>
      <c r="Q60" s="48">
        <f t="shared" ca="1" si="38"/>
        <v>2</v>
      </c>
      <c r="R60" s="48">
        <f t="shared" ca="1" si="38"/>
        <v>2</v>
      </c>
      <c r="S60" s="48">
        <f t="shared" ca="1" si="38"/>
        <v>1</v>
      </c>
      <c r="T60" s="48">
        <f t="shared" ca="1" si="38"/>
        <v>3</v>
      </c>
      <c r="U60" s="48">
        <f t="shared" ca="1" si="38"/>
        <v>2</v>
      </c>
      <c r="V60" s="48">
        <f t="shared" ca="1" si="38"/>
        <v>1</v>
      </c>
      <c r="W60" s="48">
        <f t="shared" ca="1" si="38"/>
        <v>1</v>
      </c>
      <c r="X60" s="48">
        <f t="shared" ca="1" si="38"/>
        <v>2</v>
      </c>
      <c r="Y60" s="48">
        <f t="shared" ca="1" si="38"/>
        <v>2</v>
      </c>
      <c r="Z60" s="48">
        <f t="shared" ca="1" si="39"/>
        <v>1</v>
      </c>
      <c r="AA60" s="48">
        <f t="shared" ca="1" si="39"/>
        <v>1</v>
      </c>
      <c r="AB60" s="48">
        <f t="shared" ca="1" si="39"/>
        <v>1</v>
      </c>
      <c r="AC60" s="48">
        <f t="shared" ca="1" si="39"/>
        <v>3</v>
      </c>
      <c r="AD60" s="48">
        <f t="shared" ca="1" si="39"/>
        <v>2</v>
      </c>
      <c r="AE60" s="48">
        <f t="shared" ca="1" si="39"/>
        <v>1</v>
      </c>
      <c r="AF60" s="48">
        <f t="shared" ca="1" si="39"/>
        <v>3</v>
      </c>
      <c r="AG60" s="48">
        <f t="shared" ca="1" si="39"/>
        <v>2</v>
      </c>
      <c r="AH60" s="48">
        <f t="shared" ca="1" si="39"/>
        <v>2</v>
      </c>
      <c r="AI60" s="48">
        <f t="shared" ca="1" si="39"/>
        <v>3</v>
      </c>
      <c r="AJ60" s="48">
        <f t="shared" ca="1" si="40"/>
        <v>3</v>
      </c>
      <c r="AK60" s="48">
        <f t="shared" ca="1" si="40"/>
        <v>2</v>
      </c>
      <c r="AL60" s="48">
        <f t="shared" ca="1" si="40"/>
        <v>2</v>
      </c>
      <c r="AM60" s="48">
        <f t="shared" ca="1" si="40"/>
        <v>1</v>
      </c>
      <c r="AN60" s="48">
        <f t="shared" ca="1" si="40"/>
        <v>1</v>
      </c>
      <c r="AO60" s="48">
        <f t="shared" ca="1" si="40"/>
        <v>2</v>
      </c>
      <c r="AP60" s="48">
        <f t="shared" ca="1" si="40"/>
        <v>3</v>
      </c>
      <c r="AQ60" s="48">
        <f t="shared" ca="1" si="40"/>
        <v>3</v>
      </c>
      <c r="AR60" s="48">
        <f t="shared" ca="1" si="40"/>
        <v>1</v>
      </c>
      <c r="AS60" s="48">
        <f t="shared" ca="1" si="40"/>
        <v>1</v>
      </c>
      <c r="AT60" s="48">
        <f t="shared" ca="1" si="41"/>
        <v>1</v>
      </c>
      <c r="AU60" s="48">
        <f t="shared" ca="1" si="41"/>
        <v>1</v>
      </c>
      <c r="AV60" s="48">
        <f t="shared" ca="1" si="41"/>
        <v>1</v>
      </c>
      <c r="AW60" s="48">
        <f t="shared" ca="1" si="41"/>
        <v>1</v>
      </c>
      <c r="AX60" s="48">
        <f t="shared" ca="1" si="41"/>
        <v>2</v>
      </c>
      <c r="AY60" s="48">
        <f t="shared" ca="1" si="41"/>
        <v>3</v>
      </c>
      <c r="AZ60" s="48">
        <f t="shared" ca="1" si="41"/>
        <v>1</v>
      </c>
      <c r="BA60" s="48">
        <f t="shared" ca="1" si="41"/>
        <v>1</v>
      </c>
      <c r="BB60" s="48">
        <f t="shared" ca="1" si="41"/>
        <v>3</v>
      </c>
      <c r="BC60" s="48">
        <f t="shared" ca="1" si="41"/>
        <v>3</v>
      </c>
      <c r="BD60" s="48">
        <f t="shared" ca="1" si="42"/>
        <v>3</v>
      </c>
      <c r="BE60" s="48">
        <f t="shared" ca="1" si="42"/>
        <v>3</v>
      </c>
      <c r="BF60" s="48">
        <f t="shared" ca="1" si="42"/>
        <v>3</v>
      </c>
      <c r="BG60" s="48">
        <f t="shared" ca="1" si="42"/>
        <v>2</v>
      </c>
      <c r="BH60" s="48">
        <f t="shared" ca="1" si="42"/>
        <v>2</v>
      </c>
      <c r="BI60" s="48">
        <f t="shared" ca="1" si="42"/>
        <v>2</v>
      </c>
      <c r="BJ60" s="48">
        <f t="shared" ca="1" si="42"/>
        <v>1</v>
      </c>
      <c r="BK60" s="48">
        <f t="shared" ca="1" si="42"/>
        <v>3</v>
      </c>
      <c r="BL60" s="48">
        <f t="shared" ca="1" si="42"/>
        <v>3</v>
      </c>
      <c r="BM60" s="48">
        <f t="shared" ca="1" si="42"/>
        <v>2</v>
      </c>
      <c r="BN60" s="48">
        <f t="shared" ca="1" si="42"/>
        <v>3</v>
      </c>
      <c r="BO60" s="48">
        <f t="shared" ca="1" si="42"/>
        <v>2</v>
      </c>
    </row>
    <row r="61" spans="1:67" x14ac:dyDescent="0.25">
      <c r="A61" s="48">
        <v>60</v>
      </c>
      <c r="B61" s="48">
        <f t="shared" ca="1" si="0"/>
        <v>15</v>
      </c>
      <c r="C61" s="48">
        <f ca="1">SUM($P61:S61)</f>
        <v>11</v>
      </c>
      <c r="D61" s="48">
        <f t="shared" ca="1" si="6"/>
        <v>18</v>
      </c>
      <c r="E61" s="48">
        <f t="shared" ca="1" si="7"/>
        <v>26</v>
      </c>
      <c r="F61" s="48">
        <f t="shared" ca="1" si="8"/>
        <v>30</v>
      </c>
      <c r="G61" s="48">
        <f t="shared" ca="1" si="9"/>
        <v>40</v>
      </c>
      <c r="H61" s="48">
        <f t="shared" ca="1" si="10"/>
        <v>46</v>
      </c>
      <c r="I61" s="48">
        <f t="shared" ca="1" si="11"/>
        <v>51</v>
      </c>
      <c r="J61" s="48">
        <f t="shared" ca="1" si="12"/>
        <v>55</v>
      </c>
      <c r="K61" s="48">
        <f t="shared" ca="1" si="13"/>
        <v>64</v>
      </c>
      <c r="L61" s="48">
        <f t="shared" ca="1" si="14"/>
        <v>71</v>
      </c>
      <c r="M61" s="48">
        <f t="shared" ca="1" si="15"/>
        <v>79</v>
      </c>
      <c r="N61" s="48">
        <f t="shared" ca="1" si="16"/>
        <v>89</v>
      </c>
      <c r="O61" s="48">
        <f t="shared" ca="1" si="17"/>
        <v>95</v>
      </c>
      <c r="P61" s="48">
        <f t="shared" ca="1" si="38"/>
        <v>3</v>
      </c>
      <c r="Q61" s="48">
        <f t="shared" ca="1" si="38"/>
        <v>3</v>
      </c>
      <c r="R61" s="48">
        <f t="shared" ca="1" si="38"/>
        <v>2</v>
      </c>
      <c r="S61" s="48">
        <f t="shared" ca="1" si="38"/>
        <v>3</v>
      </c>
      <c r="T61" s="48">
        <f t="shared" ca="1" si="38"/>
        <v>1</v>
      </c>
      <c r="U61" s="48">
        <f t="shared" ca="1" si="38"/>
        <v>3</v>
      </c>
      <c r="V61" s="48">
        <f t="shared" ca="1" si="38"/>
        <v>1</v>
      </c>
      <c r="W61" s="48">
        <f t="shared" ca="1" si="38"/>
        <v>2</v>
      </c>
      <c r="X61" s="48">
        <f t="shared" ca="1" si="38"/>
        <v>3</v>
      </c>
      <c r="Y61" s="48">
        <f t="shared" ca="1" si="38"/>
        <v>1</v>
      </c>
      <c r="Z61" s="48">
        <f t="shared" ca="1" si="39"/>
        <v>2</v>
      </c>
      <c r="AA61" s="48">
        <f t="shared" ca="1" si="39"/>
        <v>2</v>
      </c>
      <c r="AB61" s="48">
        <f t="shared" ca="1" si="39"/>
        <v>1</v>
      </c>
      <c r="AC61" s="48">
        <f t="shared" ca="1" si="39"/>
        <v>1</v>
      </c>
      <c r="AD61" s="48">
        <f t="shared" ca="1" si="39"/>
        <v>1</v>
      </c>
      <c r="AE61" s="48">
        <f t="shared" ca="1" si="39"/>
        <v>1</v>
      </c>
      <c r="AF61" s="48">
        <f t="shared" ca="1" si="39"/>
        <v>2</v>
      </c>
      <c r="AG61" s="48">
        <f t="shared" ca="1" si="39"/>
        <v>3</v>
      </c>
      <c r="AH61" s="48">
        <f t="shared" ca="1" si="39"/>
        <v>3</v>
      </c>
      <c r="AI61" s="48">
        <f t="shared" ca="1" si="39"/>
        <v>2</v>
      </c>
      <c r="AJ61" s="48">
        <f t="shared" ca="1" si="40"/>
        <v>2</v>
      </c>
      <c r="AK61" s="48">
        <f t="shared" ca="1" si="40"/>
        <v>1</v>
      </c>
      <c r="AL61" s="48">
        <f t="shared" ca="1" si="40"/>
        <v>2</v>
      </c>
      <c r="AM61" s="48">
        <f t="shared" ca="1" si="40"/>
        <v>1</v>
      </c>
      <c r="AN61" s="48">
        <f t="shared" ca="1" si="40"/>
        <v>1</v>
      </c>
      <c r="AO61" s="48">
        <f t="shared" ca="1" si="40"/>
        <v>1</v>
      </c>
      <c r="AP61" s="48">
        <f t="shared" ca="1" si="40"/>
        <v>1</v>
      </c>
      <c r="AQ61" s="48">
        <f t="shared" ca="1" si="40"/>
        <v>2</v>
      </c>
      <c r="AR61" s="48">
        <f t="shared" ca="1" si="40"/>
        <v>1</v>
      </c>
      <c r="AS61" s="48">
        <f t="shared" ca="1" si="40"/>
        <v>1</v>
      </c>
      <c r="AT61" s="48">
        <f t="shared" ca="1" si="41"/>
        <v>1</v>
      </c>
      <c r="AU61" s="48">
        <f t="shared" ca="1" si="41"/>
        <v>1</v>
      </c>
      <c r="AV61" s="48">
        <f t="shared" ca="1" si="41"/>
        <v>2</v>
      </c>
      <c r="AW61" s="48">
        <f t="shared" ca="1" si="41"/>
        <v>1</v>
      </c>
      <c r="AX61" s="48">
        <f t="shared" ca="1" si="41"/>
        <v>3</v>
      </c>
      <c r="AY61" s="48">
        <f t="shared" ca="1" si="41"/>
        <v>3</v>
      </c>
      <c r="AZ61" s="48">
        <f t="shared" ca="1" si="41"/>
        <v>2</v>
      </c>
      <c r="BA61" s="48">
        <f t="shared" ca="1" si="41"/>
        <v>1</v>
      </c>
      <c r="BB61" s="48">
        <f t="shared" ca="1" si="41"/>
        <v>1</v>
      </c>
      <c r="BC61" s="48">
        <f t="shared" ca="1" si="41"/>
        <v>3</v>
      </c>
      <c r="BD61" s="48">
        <f t="shared" ca="1" si="42"/>
        <v>1</v>
      </c>
      <c r="BE61" s="48">
        <f t="shared" ca="1" si="42"/>
        <v>2</v>
      </c>
      <c r="BF61" s="48">
        <f t="shared" ca="1" si="42"/>
        <v>3</v>
      </c>
      <c r="BG61" s="48">
        <f t="shared" ca="1" si="42"/>
        <v>2</v>
      </c>
      <c r="BH61" s="48">
        <f t="shared" ca="1" si="42"/>
        <v>3</v>
      </c>
      <c r="BI61" s="48">
        <f t="shared" ca="1" si="42"/>
        <v>3</v>
      </c>
      <c r="BJ61" s="48">
        <f t="shared" ca="1" si="42"/>
        <v>1</v>
      </c>
      <c r="BK61" s="48">
        <f t="shared" ca="1" si="42"/>
        <v>3</v>
      </c>
      <c r="BL61" s="48">
        <f t="shared" ca="1" si="42"/>
        <v>2</v>
      </c>
      <c r="BM61" s="48">
        <f t="shared" ca="1" si="42"/>
        <v>1</v>
      </c>
      <c r="BN61" s="48">
        <f t="shared" ca="1" si="42"/>
        <v>2</v>
      </c>
      <c r="BO61" s="48">
        <f t="shared" ca="1" si="42"/>
        <v>1</v>
      </c>
    </row>
    <row r="62" spans="1:67" x14ac:dyDescent="0.25">
      <c r="A62" s="48">
        <v>61</v>
      </c>
      <c r="B62" s="48">
        <f t="shared" ca="1" si="0"/>
        <v>9</v>
      </c>
      <c r="C62" s="48">
        <f ca="1">SUM($P62:S62)</f>
        <v>7</v>
      </c>
      <c r="D62" s="48">
        <f t="shared" ca="1" si="6"/>
        <v>12</v>
      </c>
      <c r="E62" s="48">
        <f t="shared" ca="1" si="7"/>
        <v>20</v>
      </c>
      <c r="F62" s="48">
        <f t="shared" ca="1" si="8"/>
        <v>27</v>
      </c>
      <c r="G62" s="48">
        <f t="shared" ca="1" si="9"/>
        <v>35</v>
      </c>
      <c r="H62" s="48">
        <f t="shared" ca="1" si="10"/>
        <v>43</v>
      </c>
      <c r="I62" s="48">
        <f t="shared" ca="1" si="11"/>
        <v>47</v>
      </c>
      <c r="J62" s="48">
        <f t="shared" ca="1" si="12"/>
        <v>53</v>
      </c>
      <c r="K62" s="48">
        <f t="shared" ca="1" si="13"/>
        <v>61</v>
      </c>
      <c r="L62" s="48">
        <f t="shared" ca="1" si="14"/>
        <v>70</v>
      </c>
      <c r="M62" s="48">
        <f t="shared" ca="1" si="15"/>
        <v>78</v>
      </c>
      <c r="N62" s="48">
        <f t="shared" ca="1" si="16"/>
        <v>84</v>
      </c>
      <c r="O62" s="48">
        <f t="shared" ca="1" si="17"/>
        <v>91</v>
      </c>
      <c r="P62" s="48">
        <f t="shared" ref="P62:Y71" ca="1" si="43">MAX(1,IF(SamplesOrEstimateFlag = "Data", INDEX(Samples,RANDBETWEEN(1, TotalCount), 0), RANDBETWEEN(ThroughputLowEstimate,ThroughputHighEstimate)) / RANDBETWEEN(StorySplitRateLowEstimate,StorySplitRateHighEstimate))</f>
        <v>1</v>
      </c>
      <c r="Q62" s="48">
        <f t="shared" ca="1" si="43"/>
        <v>3</v>
      </c>
      <c r="R62" s="48">
        <f t="shared" ca="1" si="43"/>
        <v>2</v>
      </c>
      <c r="S62" s="48">
        <f t="shared" ca="1" si="43"/>
        <v>1</v>
      </c>
      <c r="T62" s="48">
        <f t="shared" ca="1" si="43"/>
        <v>1</v>
      </c>
      <c r="U62" s="48">
        <f t="shared" ca="1" si="43"/>
        <v>1</v>
      </c>
      <c r="V62" s="48">
        <f t="shared" ca="1" si="43"/>
        <v>1</v>
      </c>
      <c r="W62" s="48">
        <f t="shared" ca="1" si="43"/>
        <v>2</v>
      </c>
      <c r="X62" s="48">
        <f t="shared" ca="1" si="43"/>
        <v>1</v>
      </c>
      <c r="Y62" s="48">
        <f t="shared" ca="1" si="43"/>
        <v>3</v>
      </c>
      <c r="Z62" s="48">
        <f t="shared" ref="Z62:AI71" ca="1" si="44">MAX(1,IF(SamplesOrEstimateFlag = "Data", INDEX(Samples,RANDBETWEEN(1, TotalCount), 0), RANDBETWEEN(ThroughputLowEstimate,ThroughputHighEstimate)) / RANDBETWEEN(StorySplitRateLowEstimate,StorySplitRateHighEstimate))</f>
        <v>1</v>
      </c>
      <c r="AA62" s="48">
        <f t="shared" ca="1" si="44"/>
        <v>3</v>
      </c>
      <c r="AB62" s="48">
        <f t="shared" ca="1" si="44"/>
        <v>2</v>
      </c>
      <c r="AC62" s="48">
        <f t="shared" ca="1" si="44"/>
        <v>1</v>
      </c>
      <c r="AD62" s="48">
        <f t="shared" ca="1" si="44"/>
        <v>2</v>
      </c>
      <c r="AE62" s="48">
        <f t="shared" ca="1" si="44"/>
        <v>2</v>
      </c>
      <c r="AF62" s="48">
        <f t="shared" ca="1" si="44"/>
        <v>2</v>
      </c>
      <c r="AG62" s="48">
        <f t="shared" ca="1" si="44"/>
        <v>3</v>
      </c>
      <c r="AH62" s="48">
        <f t="shared" ca="1" si="44"/>
        <v>2</v>
      </c>
      <c r="AI62" s="48">
        <f t="shared" ca="1" si="44"/>
        <v>1</v>
      </c>
      <c r="AJ62" s="48">
        <f t="shared" ref="AJ62:AS71" ca="1" si="45">MAX(1,IF(SamplesOrEstimateFlag = "Data", INDEX(Samples,RANDBETWEEN(1, TotalCount), 0), RANDBETWEEN(ThroughputLowEstimate,ThroughputHighEstimate)) / RANDBETWEEN(StorySplitRateLowEstimate,StorySplitRateHighEstimate))</f>
        <v>3</v>
      </c>
      <c r="AK62" s="48">
        <f t="shared" ca="1" si="45"/>
        <v>2</v>
      </c>
      <c r="AL62" s="48">
        <f t="shared" ca="1" si="45"/>
        <v>2</v>
      </c>
      <c r="AM62" s="48">
        <f t="shared" ca="1" si="45"/>
        <v>1</v>
      </c>
      <c r="AN62" s="48">
        <f t="shared" ca="1" si="45"/>
        <v>1</v>
      </c>
      <c r="AO62" s="48">
        <f t="shared" ca="1" si="45"/>
        <v>1</v>
      </c>
      <c r="AP62" s="48">
        <f t="shared" ca="1" si="45"/>
        <v>1</v>
      </c>
      <c r="AQ62" s="48">
        <f t="shared" ca="1" si="45"/>
        <v>1</v>
      </c>
      <c r="AR62" s="48">
        <f t="shared" ca="1" si="45"/>
        <v>3</v>
      </c>
      <c r="AS62" s="48">
        <f t="shared" ca="1" si="45"/>
        <v>1</v>
      </c>
      <c r="AT62" s="48">
        <f t="shared" ref="AT62:BC71" ca="1" si="46">MAX(1,IF(SamplesOrEstimateFlag = "Data", INDEX(Samples,RANDBETWEEN(1, TotalCount), 0), RANDBETWEEN(ThroughputLowEstimate,ThroughputHighEstimate)) / RANDBETWEEN(StorySplitRateLowEstimate,StorySplitRateHighEstimate))</f>
        <v>1</v>
      </c>
      <c r="AU62" s="48">
        <f t="shared" ca="1" si="46"/>
        <v>1</v>
      </c>
      <c r="AV62" s="48">
        <f t="shared" ca="1" si="46"/>
        <v>1</v>
      </c>
      <c r="AW62" s="48">
        <f t="shared" ca="1" si="46"/>
        <v>2</v>
      </c>
      <c r="AX62" s="48">
        <f t="shared" ca="1" si="46"/>
        <v>3</v>
      </c>
      <c r="AY62" s="48">
        <f t="shared" ca="1" si="46"/>
        <v>2</v>
      </c>
      <c r="AZ62" s="48">
        <f t="shared" ca="1" si="46"/>
        <v>3</v>
      </c>
      <c r="BA62" s="48">
        <f t="shared" ca="1" si="46"/>
        <v>2</v>
      </c>
      <c r="BB62" s="48">
        <f t="shared" ca="1" si="46"/>
        <v>2</v>
      </c>
      <c r="BC62" s="48">
        <f t="shared" ca="1" si="46"/>
        <v>2</v>
      </c>
      <c r="BD62" s="48">
        <f t="shared" ref="BD62:BO71" ca="1" si="47">MAX(1,IF(SamplesOrEstimateFlag = "Data", INDEX(Samples,RANDBETWEEN(1, TotalCount), 0), RANDBETWEEN(ThroughputLowEstimate,ThroughputHighEstimate)) / RANDBETWEEN(StorySplitRateLowEstimate,StorySplitRateHighEstimate))</f>
        <v>1</v>
      </c>
      <c r="BE62" s="48">
        <f t="shared" ca="1" si="47"/>
        <v>1</v>
      </c>
      <c r="BF62" s="48">
        <f t="shared" ca="1" si="47"/>
        <v>3</v>
      </c>
      <c r="BG62" s="48">
        <f t="shared" ca="1" si="47"/>
        <v>3</v>
      </c>
      <c r="BH62" s="48">
        <f t="shared" ca="1" si="47"/>
        <v>3</v>
      </c>
      <c r="BI62" s="48">
        <f t="shared" ca="1" si="47"/>
        <v>1</v>
      </c>
      <c r="BJ62" s="48">
        <f t="shared" ca="1" si="47"/>
        <v>1</v>
      </c>
      <c r="BK62" s="48">
        <f t="shared" ca="1" si="47"/>
        <v>1</v>
      </c>
      <c r="BL62" s="48">
        <f t="shared" ca="1" si="47"/>
        <v>1</v>
      </c>
      <c r="BM62" s="48">
        <f t="shared" ca="1" si="47"/>
        <v>2</v>
      </c>
      <c r="BN62" s="48">
        <f t="shared" ca="1" si="47"/>
        <v>3</v>
      </c>
      <c r="BO62" s="48">
        <f t="shared" ca="1" si="47"/>
        <v>1</v>
      </c>
    </row>
    <row r="63" spans="1:67" x14ac:dyDescent="0.25">
      <c r="A63" s="48">
        <v>62</v>
      </c>
      <c r="B63" s="48">
        <f t="shared" ca="1" si="0"/>
        <v>11</v>
      </c>
      <c r="C63" s="48">
        <f ca="1">SUM($P63:S63)</f>
        <v>7</v>
      </c>
      <c r="D63" s="48">
        <f t="shared" ca="1" si="6"/>
        <v>16</v>
      </c>
      <c r="E63" s="48">
        <f t="shared" ca="1" si="7"/>
        <v>22</v>
      </c>
      <c r="F63" s="48">
        <f t="shared" ca="1" si="8"/>
        <v>32</v>
      </c>
      <c r="G63" s="48">
        <f t="shared" ca="1" si="9"/>
        <v>38</v>
      </c>
      <c r="H63" s="48">
        <f t="shared" ca="1" si="10"/>
        <v>45</v>
      </c>
      <c r="I63" s="48">
        <f t="shared" ca="1" si="11"/>
        <v>51</v>
      </c>
      <c r="J63" s="48">
        <f t="shared" ca="1" si="12"/>
        <v>59</v>
      </c>
      <c r="K63" s="48">
        <f t="shared" ca="1" si="13"/>
        <v>68</v>
      </c>
      <c r="L63" s="48">
        <f t="shared" ca="1" si="14"/>
        <v>76</v>
      </c>
      <c r="M63" s="48">
        <f t="shared" ca="1" si="15"/>
        <v>84</v>
      </c>
      <c r="N63" s="48">
        <f t="shared" ca="1" si="16"/>
        <v>91</v>
      </c>
      <c r="O63" s="48">
        <f t="shared" ca="1" si="17"/>
        <v>100</v>
      </c>
      <c r="P63" s="48">
        <f t="shared" ca="1" si="43"/>
        <v>1</v>
      </c>
      <c r="Q63" s="48">
        <f t="shared" ca="1" si="43"/>
        <v>1</v>
      </c>
      <c r="R63" s="48">
        <f t="shared" ca="1" si="43"/>
        <v>2</v>
      </c>
      <c r="S63" s="48">
        <f t="shared" ca="1" si="43"/>
        <v>3</v>
      </c>
      <c r="T63" s="48">
        <f t="shared" ca="1" si="43"/>
        <v>3</v>
      </c>
      <c r="U63" s="48">
        <f t="shared" ca="1" si="43"/>
        <v>1</v>
      </c>
      <c r="V63" s="48">
        <f t="shared" ca="1" si="43"/>
        <v>3</v>
      </c>
      <c r="W63" s="48">
        <f t="shared" ca="1" si="43"/>
        <v>2</v>
      </c>
      <c r="X63" s="48">
        <f t="shared" ca="1" si="43"/>
        <v>1</v>
      </c>
      <c r="Y63" s="48">
        <f t="shared" ca="1" si="43"/>
        <v>1</v>
      </c>
      <c r="Z63" s="48">
        <f t="shared" ca="1" si="44"/>
        <v>3</v>
      </c>
      <c r="AA63" s="48">
        <f t="shared" ca="1" si="44"/>
        <v>1</v>
      </c>
      <c r="AB63" s="48">
        <f t="shared" ca="1" si="44"/>
        <v>3</v>
      </c>
      <c r="AC63" s="48">
        <f t="shared" ca="1" si="44"/>
        <v>3</v>
      </c>
      <c r="AD63" s="48">
        <f t="shared" ca="1" si="44"/>
        <v>3</v>
      </c>
      <c r="AE63" s="48">
        <f t="shared" ca="1" si="44"/>
        <v>1</v>
      </c>
      <c r="AF63" s="48">
        <f t="shared" ca="1" si="44"/>
        <v>1</v>
      </c>
      <c r="AG63" s="48">
        <f t="shared" ca="1" si="44"/>
        <v>1</v>
      </c>
      <c r="AH63" s="48">
        <f t="shared" ca="1" si="44"/>
        <v>1</v>
      </c>
      <c r="AI63" s="48">
        <f t="shared" ca="1" si="44"/>
        <v>3</v>
      </c>
      <c r="AJ63" s="48">
        <f t="shared" ca="1" si="45"/>
        <v>1</v>
      </c>
      <c r="AK63" s="48">
        <f t="shared" ca="1" si="45"/>
        <v>3</v>
      </c>
      <c r="AL63" s="48">
        <f t="shared" ca="1" si="45"/>
        <v>1</v>
      </c>
      <c r="AM63" s="48">
        <f t="shared" ca="1" si="45"/>
        <v>2</v>
      </c>
      <c r="AN63" s="48">
        <f t="shared" ca="1" si="45"/>
        <v>1</v>
      </c>
      <c r="AO63" s="48">
        <f t="shared" ca="1" si="45"/>
        <v>1</v>
      </c>
      <c r="AP63" s="48">
        <f t="shared" ca="1" si="45"/>
        <v>3</v>
      </c>
      <c r="AQ63" s="48">
        <f t="shared" ca="1" si="45"/>
        <v>1</v>
      </c>
      <c r="AR63" s="48">
        <f t="shared" ca="1" si="45"/>
        <v>2</v>
      </c>
      <c r="AS63" s="48">
        <f t="shared" ca="1" si="45"/>
        <v>1</v>
      </c>
      <c r="AT63" s="48">
        <f t="shared" ca="1" si="46"/>
        <v>3</v>
      </c>
      <c r="AU63" s="48">
        <f t="shared" ca="1" si="46"/>
        <v>2</v>
      </c>
      <c r="AV63" s="48">
        <f t="shared" ca="1" si="46"/>
        <v>3</v>
      </c>
      <c r="AW63" s="48">
        <f t="shared" ca="1" si="46"/>
        <v>3</v>
      </c>
      <c r="AX63" s="48">
        <f t="shared" ca="1" si="46"/>
        <v>1</v>
      </c>
      <c r="AY63" s="48">
        <f t="shared" ca="1" si="46"/>
        <v>2</v>
      </c>
      <c r="AZ63" s="48">
        <f t="shared" ca="1" si="46"/>
        <v>3</v>
      </c>
      <c r="BA63" s="48">
        <f t="shared" ca="1" si="46"/>
        <v>1</v>
      </c>
      <c r="BB63" s="48">
        <f t="shared" ca="1" si="46"/>
        <v>1</v>
      </c>
      <c r="BC63" s="48">
        <f t="shared" ca="1" si="46"/>
        <v>3</v>
      </c>
      <c r="BD63" s="48">
        <f t="shared" ca="1" si="47"/>
        <v>1</v>
      </c>
      <c r="BE63" s="48">
        <f t="shared" ca="1" si="47"/>
        <v>2</v>
      </c>
      <c r="BF63" s="48">
        <f t="shared" ca="1" si="47"/>
        <v>2</v>
      </c>
      <c r="BG63" s="48">
        <f t="shared" ca="1" si="47"/>
        <v>3</v>
      </c>
      <c r="BH63" s="48">
        <f t="shared" ca="1" si="47"/>
        <v>3</v>
      </c>
      <c r="BI63" s="48">
        <f t="shared" ca="1" si="47"/>
        <v>1</v>
      </c>
      <c r="BJ63" s="48">
        <f t="shared" ca="1" si="47"/>
        <v>2</v>
      </c>
      <c r="BK63" s="48">
        <f t="shared" ca="1" si="47"/>
        <v>1</v>
      </c>
      <c r="BL63" s="48">
        <f t="shared" ca="1" si="47"/>
        <v>2</v>
      </c>
      <c r="BM63" s="48">
        <f t="shared" ca="1" si="47"/>
        <v>1</v>
      </c>
      <c r="BN63" s="48">
        <f t="shared" ca="1" si="47"/>
        <v>3</v>
      </c>
      <c r="BO63" s="48">
        <f t="shared" ca="1" si="47"/>
        <v>3</v>
      </c>
    </row>
    <row r="64" spans="1:67" x14ac:dyDescent="0.25">
      <c r="A64" s="48">
        <v>63</v>
      </c>
      <c r="B64" s="48">
        <f t="shared" ca="1" si="0"/>
        <v>10</v>
      </c>
      <c r="C64" s="48">
        <f ca="1">SUM($P64:S64)</f>
        <v>8</v>
      </c>
      <c r="D64" s="48">
        <f t="shared" ca="1" si="6"/>
        <v>14</v>
      </c>
      <c r="E64" s="48">
        <f t="shared" ca="1" si="7"/>
        <v>20</v>
      </c>
      <c r="F64" s="48">
        <f t="shared" ca="1" si="8"/>
        <v>26</v>
      </c>
      <c r="G64" s="48">
        <f t="shared" ca="1" si="9"/>
        <v>36</v>
      </c>
      <c r="H64" s="48">
        <f t="shared" ca="1" si="10"/>
        <v>45</v>
      </c>
      <c r="I64" s="48">
        <f t="shared" ca="1" si="11"/>
        <v>53</v>
      </c>
      <c r="J64" s="48">
        <f t="shared" ca="1" si="12"/>
        <v>62</v>
      </c>
      <c r="K64" s="48">
        <f t="shared" ca="1" si="13"/>
        <v>68</v>
      </c>
      <c r="L64" s="48">
        <f t="shared" ca="1" si="14"/>
        <v>76</v>
      </c>
      <c r="M64" s="48">
        <f t="shared" ca="1" si="15"/>
        <v>82</v>
      </c>
      <c r="N64" s="48">
        <f t="shared" ca="1" si="16"/>
        <v>89</v>
      </c>
      <c r="O64" s="48">
        <f t="shared" ca="1" si="17"/>
        <v>96</v>
      </c>
      <c r="P64" s="48">
        <f t="shared" ca="1" si="43"/>
        <v>2</v>
      </c>
      <c r="Q64" s="48">
        <f t="shared" ca="1" si="43"/>
        <v>1</v>
      </c>
      <c r="R64" s="48">
        <f t="shared" ca="1" si="43"/>
        <v>3</v>
      </c>
      <c r="S64" s="48">
        <f t="shared" ca="1" si="43"/>
        <v>2</v>
      </c>
      <c r="T64" s="48">
        <f t="shared" ca="1" si="43"/>
        <v>1</v>
      </c>
      <c r="U64" s="48">
        <f t="shared" ca="1" si="43"/>
        <v>1</v>
      </c>
      <c r="V64" s="48">
        <f t="shared" ca="1" si="43"/>
        <v>3</v>
      </c>
      <c r="W64" s="48">
        <f t="shared" ca="1" si="43"/>
        <v>1</v>
      </c>
      <c r="X64" s="48">
        <f t="shared" ca="1" si="43"/>
        <v>1</v>
      </c>
      <c r="Y64" s="48">
        <f t="shared" ca="1" si="43"/>
        <v>1</v>
      </c>
      <c r="Z64" s="48">
        <f t="shared" ca="1" si="44"/>
        <v>2</v>
      </c>
      <c r="AA64" s="48">
        <f t="shared" ca="1" si="44"/>
        <v>2</v>
      </c>
      <c r="AB64" s="48">
        <f t="shared" ca="1" si="44"/>
        <v>1</v>
      </c>
      <c r="AC64" s="48">
        <f t="shared" ca="1" si="44"/>
        <v>2</v>
      </c>
      <c r="AD64" s="48">
        <f t="shared" ca="1" si="44"/>
        <v>1</v>
      </c>
      <c r="AE64" s="48">
        <f t="shared" ca="1" si="44"/>
        <v>2</v>
      </c>
      <c r="AF64" s="48">
        <f t="shared" ca="1" si="44"/>
        <v>1</v>
      </c>
      <c r="AG64" s="48">
        <f t="shared" ca="1" si="44"/>
        <v>3</v>
      </c>
      <c r="AH64" s="48">
        <f t="shared" ca="1" si="44"/>
        <v>3</v>
      </c>
      <c r="AI64" s="48">
        <f t="shared" ca="1" si="44"/>
        <v>3</v>
      </c>
      <c r="AJ64" s="48">
        <f t="shared" ca="1" si="45"/>
        <v>1</v>
      </c>
      <c r="AK64" s="48">
        <f t="shared" ca="1" si="45"/>
        <v>2</v>
      </c>
      <c r="AL64" s="48">
        <f t="shared" ca="1" si="45"/>
        <v>3</v>
      </c>
      <c r="AM64" s="48">
        <f t="shared" ca="1" si="45"/>
        <v>3</v>
      </c>
      <c r="AN64" s="48">
        <f t="shared" ca="1" si="45"/>
        <v>2</v>
      </c>
      <c r="AO64" s="48">
        <f t="shared" ca="1" si="45"/>
        <v>2</v>
      </c>
      <c r="AP64" s="48">
        <f t="shared" ca="1" si="45"/>
        <v>1</v>
      </c>
      <c r="AQ64" s="48">
        <f t="shared" ca="1" si="45"/>
        <v>3</v>
      </c>
      <c r="AR64" s="48">
        <f t="shared" ca="1" si="45"/>
        <v>2</v>
      </c>
      <c r="AS64" s="48">
        <f t="shared" ca="1" si="45"/>
        <v>2</v>
      </c>
      <c r="AT64" s="48">
        <f t="shared" ca="1" si="46"/>
        <v>2</v>
      </c>
      <c r="AU64" s="48">
        <f t="shared" ca="1" si="46"/>
        <v>3</v>
      </c>
      <c r="AV64" s="48">
        <f t="shared" ca="1" si="46"/>
        <v>3</v>
      </c>
      <c r="AW64" s="48">
        <f t="shared" ca="1" si="46"/>
        <v>1</v>
      </c>
      <c r="AX64" s="48">
        <f t="shared" ca="1" si="46"/>
        <v>1</v>
      </c>
      <c r="AY64" s="48">
        <f t="shared" ca="1" si="46"/>
        <v>1</v>
      </c>
      <c r="AZ64" s="48">
        <f t="shared" ca="1" si="46"/>
        <v>3</v>
      </c>
      <c r="BA64" s="48">
        <f t="shared" ca="1" si="46"/>
        <v>1</v>
      </c>
      <c r="BB64" s="48">
        <f t="shared" ca="1" si="46"/>
        <v>3</v>
      </c>
      <c r="BC64" s="48">
        <f t="shared" ca="1" si="46"/>
        <v>1</v>
      </c>
      <c r="BD64" s="48">
        <f t="shared" ca="1" si="47"/>
        <v>2</v>
      </c>
      <c r="BE64" s="48">
        <f t="shared" ca="1" si="47"/>
        <v>1</v>
      </c>
      <c r="BF64" s="48">
        <f t="shared" ca="1" si="47"/>
        <v>2</v>
      </c>
      <c r="BG64" s="48">
        <f t="shared" ca="1" si="47"/>
        <v>1</v>
      </c>
      <c r="BH64" s="48">
        <f t="shared" ca="1" si="47"/>
        <v>2</v>
      </c>
      <c r="BI64" s="48">
        <f t="shared" ca="1" si="47"/>
        <v>2</v>
      </c>
      <c r="BJ64" s="48">
        <f t="shared" ca="1" si="47"/>
        <v>1</v>
      </c>
      <c r="BK64" s="48">
        <f t="shared" ca="1" si="47"/>
        <v>2</v>
      </c>
      <c r="BL64" s="48">
        <f t="shared" ca="1" si="47"/>
        <v>2</v>
      </c>
      <c r="BM64" s="48">
        <f t="shared" ca="1" si="47"/>
        <v>2</v>
      </c>
      <c r="BN64" s="48">
        <f t="shared" ca="1" si="47"/>
        <v>1</v>
      </c>
      <c r="BO64" s="48">
        <f t="shared" ca="1" si="47"/>
        <v>2</v>
      </c>
    </row>
    <row r="65" spans="1:67" x14ac:dyDescent="0.25">
      <c r="A65" s="48">
        <v>64</v>
      </c>
      <c r="B65" s="48">
        <f t="shared" ca="1" si="0"/>
        <v>13</v>
      </c>
      <c r="C65" s="48">
        <f ca="1">SUM($P65:S65)</f>
        <v>9</v>
      </c>
      <c r="D65" s="48">
        <f t="shared" ca="1" si="6"/>
        <v>17</v>
      </c>
      <c r="E65" s="48">
        <f t="shared" ca="1" si="7"/>
        <v>25</v>
      </c>
      <c r="F65" s="48">
        <f t="shared" ca="1" si="8"/>
        <v>30</v>
      </c>
      <c r="G65" s="48">
        <f t="shared" ca="1" si="9"/>
        <v>38</v>
      </c>
      <c r="H65" s="48">
        <f t="shared" ca="1" si="10"/>
        <v>47</v>
      </c>
      <c r="I65" s="48">
        <f t="shared" ca="1" si="11"/>
        <v>53</v>
      </c>
      <c r="J65" s="48">
        <f t="shared" ca="1" si="12"/>
        <v>58</v>
      </c>
      <c r="K65" s="48">
        <f t="shared" ca="1" si="13"/>
        <v>64</v>
      </c>
      <c r="L65" s="48">
        <f t="shared" ca="1" si="14"/>
        <v>74</v>
      </c>
      <c r="M65" s="48">
        <f t="shared" ca="1" si="15"/>
        <v>83</v>
      </c>
      <c r="N65" s="48">
        <f t="shared" ca="1" si="16"/>
        <v>90</v>
      </c>
      <c r="O65" s="48">
        <f t="shared" ca="1" si="17"/>
        <v>100</v>
      </c>
      <c r="P65" s="48">
        <f t="shared" ca="1" si="43"/>
        <v>2</v>
      </c>
      <c r="Q65" s="48">
        <f t="shared" ca="1" si="43"/>
        <v>3</v>
      </c>
      <c r="R65" s="48">
        <f t="shared" ca="1" si="43"/>
        <v>1</v>
      </c>
      <c r="S65" s="48">
        <f t="shared" ca="1" si="43"/>
        <v>3</v>
      </c>
      <c r="T65" s="48">
        <f t="shared" ca="1" si="43"/>
        <v>2</v>
      </c>
      <c r="U65" s="48">
        <f t="shared" ca="1" si="43"/>
        <v>2</v>
      </c>
      <c r="V65" s="48">
        <f t="shared" ca="1" si="43"/>
        <v>2</v>
      </c>
      <c r="W65" s="48">
        <f t="shared" ca="1" si="43"/>
        <v>2</v>
      </c>
      <c r="X65" s="48">
        <f t="shared" ca="1" si="43"/>
        <v>1</v>
      </c>
      <c r="Y65" s="48">
        <f t="shared" ca="1" si="43"/>
        <v>2</v>
      </c>
      <c r="Z65" s="48">
        <f t="shared" ca="1" si="44"/>
        <v>2</v>
      </c>
      <c r="AA65" s="48">
        <f t="shared" ca="1" si="44"/>
        <v>3</v>
      </c>
      <c r="AB65" s="48">
        <f t="shared" ca="1" si="44"/>
        <v>2</v>
      </c>
      <c r="AC65" s="48">
        <f t="shared" ca="1" si="44"/>
        <v>1</v>
      </c>
      <c r="AD65" s="48">
        <f t="shared" ca="1" si="44"/>
        <v>1</v>
      </c>
      <c r="AE65" s="48">
        <f t="shared" ca="1" si="44"/>
        <v>1</v>
      </c>
      <c r="AF65" s="48">
        <f t="shared" ca="1" si="44"/>
        <v>3</v>
      </c>
      <c r="AG65" s="48">
        <f t="shared" ca="1" si="44"/>
        <v>2</v>
      </c>
      <c r="AH65" s="48">
        <f t="shared" ca="1" si="44"/>
        <v>2</v>
      </c>
      <c r="AI65" s="48">
        <f t="shared" ca="1" si="44"/>
        <v>1</v>
      </c>
      <c r="AJ65" s="48">
        <f t="shared" ca="1" si="45"/>
        <v>2</v>
      </c>
      <c r="AK65" s="48">
        <f t="shared" ca="1" si="45"/>
        <v>3</v>
      </c>
      <c r="AL65" s="48">
        <f t="shared" ca="1" si="45"/>
        <v>2</v>
      </c>
      <c r="AM65" s="48">
        <f t="shared" ca="1" si="45"/>
        <v>2</v>
      </c>
      <c r="AN65" s="48">
        <f t="shared" ca="1" si="45"/>
        <v>1</v>
      </c>
      <c r="AO65" s="48">
        <f t="shared" ca="1" si="45"/>
        <v>1</v>
      </c>
      <c r="AP65" s="48">
        <f t="shared" ca="1" si="45"/>
        <v>2</v>
      </c>
      <c r="AQ65" s="48">
        <f t="shared" ca="1" si="45"/>
        <v>2</v>
      </c>
      <c r="AR65" s="48">
        <f t="shared" ca="1" si="45"/>
        <v>1</v>
      </c>
      <c r="AS65" s="48">
        <f t="shared" ca="1" si="45"/>
        <v>1</v>
      </c>
      <c r="AT65" s="48">
        <f t="shared" ca="1" si="46"/>
        <v>1</v>
      </c>
      <c r="AU65" s="48">
        <f t="shared" ca="1" si="46"/>
        <v>2</v>
      </c>
      <c r="AV65" s="48">
        <f t="shared" ca="1" si="46"/>
        <v>1</v>
      </c>
      <c r="AW65" s="48">
        <f t="shared" ca="1" si="46"/>
        <v>2</v>
      </c>
      <c r="AX65" s="48">
        <f t="shared" ca="1" si="46"/>
        <v>2</v>
      </c>
      <c r="AY65" s="48">
        <f t="shared" ca="1" si="46"/>
        <v>1</v>
      </c>
      <c r="AZ65" s="48">
        <f t="shared" ca="1" si="46"/>
        <v>3</v>
      </c>
      <c r="BA65" s="48">
        <f t="shared" ca="1" si="46"/>
        <v>2</v>
      </c>
      <c r="BB65" s="48">
        <f t="shared" ca="1" si="46"/>
        <v>3</v>
      </c>
      <c r="BC65" s="48">
        <f t="shared" ca="1" si="46"/>
        <v>2</v>
      </c>
      <c r="BD65" s="48">
        <f t="shared" ca="1" si="47"/>
        <v>3</v>
      </c>
      <c r="BE65" s="48">
        <f t="shared" ca="1" si="47"/>
        <v>2</v>
      </c>
      <c r="BF65" s="48">
        <f t="shared" ca="1" si="47"/>
        <v>1</v>
      </c>
      <c r="BG65" s="48">
        <f t="shared" ca="1" si="47"/>
        <v>3</v>
      </c>
      <c r="BH65" s="48">
        <f t="shared" ca="1" si="47"/>
        <v>1</v>
      </c>
      <c r="BI65" s="48">
        <f t="shared" ca="1" si="47"/>
        <v>1</v>
      </c>
      <c r="BJ65" s="48">
        <f t="shared" ca="1" si="47"/>
        <v>2</v>
      </c>
      <c r="BK65" s="48">
        <f t="shared" ca="1" si="47"/>
        <v>3</v>
      </c>
      <c r="BL65" s="48">
        <f t="shared" ca="1" si="47"/>
        <v>3</v>
      </c>
      <c r="BM65" s="48">
        <f t="shared" ca="1" si="47"/>
        <v>3</v>
      </c>
      <c r="BN65" s="48">
        <f t="shared" ca="1" si="47"/>
        <v>2</v>
      </c>
      <c r="BO65" s="48">
        <f t="shared" ca="1" si="47"/>
        <v>2</v>
      </c>
    </row>
    <row r="66" spans="1:67" x14ac:dyDescent="0.25">
      <c r="A66" s="48">
        <v>65</v>
      </c>
      <c r="B66" s="48">
        <f t="shared" ref="B66:B129" ca="1" si="48">SUMIF(P$1:BO$1,"&lt;=" &amp; WeeksToForecast,P66:BO66)</f>
        <v>14</v>
      </c>
      <c r="C66" s="48">
        <f ca="1">SUM($P66:S66)</f>
        <v>8</v>
      </c>
      <c r="D66" s="48">
        <f t="shared" ca="1" si="6"/>
        <v>17</v>
      </c>
      <c r="E66" s="48">
        <f t="shared" ca="1" si="7"/>
        <v>27</v>
      </c>
      <c r="F66" s="48">
        <f t="shared" ca="1" si="8"/>
        <v>36</v>
      </c>
      <c r="G66" s="48">
        <f t="shared" ca="1" si="9"/>
        <v>45</v>
      </c>
      <c r="H66" s="48">
        <f t="shared" ca="1" si="10"/>
        <v>52</v>
      </c>
      <c r="I66" s="48">
        <f t="shared" ca="1" si="11"/>
        <v>60</v>
      </c>
      <c r="J66" s="48">
        <f t="shared" ca="1" si="12"/>
        <v>67</v>
      </c>
      <c r="K66" s="48">
        <f t="shared" ca="1" si="13"/>
        <v>76</v>
      </c>
      <c r="L66" s="48">
        <f t="shared" ca="1" si="14"/>
        <v>83</v>
      </c>
      <c r="M66" s="48">
        <f t="shared" ca="1" si="15"/>
        <v>92</v>
      </c>
      <c r="N66" s="48">
        <f t="shared" ca="1" si="16"/>
        <v>98</v>
      </c>
      <c r="O66" s="48">
        <f t="shared" ca="1" si="17"/>
        <v>110</v>
      </c>
      <c r="P66" s="48">
        <f t="shared" ca="1" si="43"/>
        <v>3</v>
      </c>
      <c r="Q66" s="48">
        <f t="shared" ca="1" si="43"/>
        <v>2</v>
      </c>
      <c r="R66" s="48">
        <f t="shared" ca="1" si="43"/>
        <v>2</v>
      </c>
      <c r="S66" s="48">
        <f t="shared" ca="1" si="43"/>
        <v>1</v>
      </c>
      <c r="T66" s="48">
        <f t="shared" ca="1" si="43"/>
        <v>3</v>
      </c>
      <c r="U66" s="48">
        <f t="shared" ca="1" si="43"/>
        <v>3</v>
      </c>
      <c r="V66" s="48">
        <f t="shared" ca="1" si="43"/>
        <v>1</v>
      </c>
      <c r="W66" s="48">
        <f t="shared" ca="1" si="43"/>
        <v>2</v>
      </c>
      <c r="X66" s="48">
        <f t="shared" ca="1" si="43"/>
        <v>2</v>
      </c>
      <c r="Y66" s="48">
        <f t="shared" ca="1" si="43"/>
        <v>2</v>
      </c>
      <c r="Z66" s="48">
        <f t="shared" ca="1" si="44"/>
        <v>3</v>
      </c>
      <c r="AA66" s="48">
        <f t="shared" ca="1" si="44"/>
        <v>3</v>
      </c>
      <c r="AB66" s="48">
        <f t="shared" ca="1" si="44"/>
        <v>3</v>
      </c>
      <c r="AC66" s="48">
        <f t="shared" ca="1" si="44"/>
        <v>3</v>
      </c>
      <c r="AD66" s="48">
        <f t="shared" ca="1" si="44"/>
        <v>2</v>
      </c>
      <c r="AE66" s="48">
        <f t="shared" ca="1" si="44"/>
        <v>1</v>
      </c>
      <c r="AF66" s="48">
        <f t="shared" ca="1" si="44"/>
        <v>2</v>
      </c>
      <c r="AG66" s="48">
        <f t="shared" ca="1" si="44"/>
        <v>2</v>
      </c>
      <c r="AH66" s="48">
        <f t="shared" ca="1" si="44"/>
        <v>3</v>
      </c>
      <c r="AI66" s="48">
        <f t="shared" ca="1" si="44"/>
        <v>2</v>
      </c>
      <c r="AJ66" s="48">
        <f t="shared" ca="1" si="45"/>
        <v>1</v>
      </c>
      <c r="AK66" s="48">
        <f t="shared" ca="1" si="45"/>
        <v>2</v>
      </c>
      <c r="AL66" s="48">
        <f t="shared" ca="1" si="45"/>
        <v>1</v>
      </c>
      <c r="AM66" s="48">
        <f t="shared" ca="1" si="45"/>
        <v>3</v>
      </c>
      <c r="AN66" s="48">
        <f t="shared" ca="1" si="45"/>
        <v>1</v>
      </c>
      <c r="AO66" s="48">
        <f t="shared" ca="1" si="45"/>
        <v>1</v>
      </c>
      <c r="AP66" s="48">
        <f t="shared" ca="1" si="45"/>
        <v>3</v>
      </c>
      <c r="AQ66" s="48">
        <f t="shared" ca="1" si="45"/>
        <v>3</v>
      </c>
      <c r="AR66" s="48">
        <f t="shared" ca="1" si="45"/>
        <v>2</v>
      </c>
      <c r="AS66" s="48">
        <f t="shared" ca="1" si="45"/>
        <v>1</v>
      </c>
      <c r="AT66" s="48">
        <f t="shared" ca="1" si="46"/>
        <v>3</v>
      </c>
      <c r="AU66" s="48">
        <f t="shared" ca="1" si="46"/>
        <v>1</v>
      </c>
      <c r="AV66" s="48">
        <f t="shared" ca="1" si="46"/>
        <v>3</v>
      </c>
      <c r="AW66" s="48">
        <f t="shared" ca="1" si="46"/>
        <v>1</v>
      </c>
      <c r="AX66" s="48">
        <f t="shared" ca="1" si="46"/>
        <v>2</v>
      </c>
      <c r="AY66" s="48">
        <f t="shared" ca="1" si="46"/>
        <v>3</v>
      </c>
      <c r="AZ66" s="48">
        <f t="shared" ca="1" si="46"/>
        <v>1</v>
      </c>
      <c r="BA66" s="48">
        <f t="shared" ca="1" si="46"/>
        <v>1</v>
      </c>
      <c r="BB66" s="48">
        <f t="shared" ca="1" si="46"/>
        <v>2</v>
      </c>
      <c r="BC66" s="48">
        <f t="shared" ca="1" si="46"/>
        <v>3</v>
      </c>
      <c r="BD66" s="48">
        <f t="shared" ca="1" si="47"/>
        <v>1</v>
      </c>
      <c r="BE66" s="48">
        <f t="shared" ca="1" si="47"/>
        <v>3</v>
      </c>
      <c r="BF66" s="48">
        <f t="shared" ca="1" si="47"/>
        <v>2</v>
      </c>
      <c r="BG66" s="48">
        <f t="shared" ca="1" si="47"/>
        <v>3</v>
      </c>
      <c r="BH66" s="48">
        <f t="shared" ca="1" si="47"/>
        <v>2</v>
      </c>
      <c r="BI66" s="48">
        <f t="shared" ca="1" si="47"/>
        <v>1</v>
      </c>
      <c r="BJ66" s="48">
        <f t="shared" ca="1" si="47"/>
        <v>2</v>
      </c>
      <c r="BK66" s="48">
        <f t="shared" ca="1" si="47"/>
        <v>1</v>
      </c>
      <c r="BL66" s="48">
        <f t="shared" ca="1" si="47"/>
        <v>3</v>
      </c>
      <c r="BM66" s="48">
        <f t="shared" ca="1" si="47"/>
        <v>3</v>
      </c>
      <c r="BN66" s="48">
        <f t="shared" ca="1" si="47"/>
        <v>3</v>
      </c>
      <c r="BO66" s="48">
        <f t="shared" ca="1" si="47"/>
        <v>3</v>
      </c>
    </row>
    <row r="67" spans="1:67" x14ac:dyDescent="0.25">
      <c r="A67" s="48">
        <v>66</v>
      </c>
      <c r="B67" s="48">
        <f t="shared" ca="1" si="48"/>
        <v>10</v>
      </c>
      <c r="C67" s="48">
        <f ca="1">SUM($P67:S67)</f>
        <v>8</v>
      </c>
      <c r="D67" s="48">
        <f t="shared" ref="D67:D130" ca="1" si="49">SUM(P67:W67)</f>
        <v>12</v>
      </c>
      <c r="E67" s="48">
        <f t="shared" ref="E67:E130" ca="1" si="50">SUM(P67:AA67)</f>
        <v>23</v>
      </c>
      <c r="F67" s="48">
        <f t="shared" ref="F67:F130" ca="1" si="51">SUM(P67:AE67)</f>
        <v>29</v>
      </c>
      <c r="G67" s="48">
        <f t="shared" ref="G67:G130" ca="1" si="52">SUM(P67:AI67)</f>
        <v>36</v>
      </c>
      <c r="H67" s="48">
        <f t="shared" ref="H67:H130" ca="1" si="53">SUM(P67:AM67)</f>
        <v>44</v>
      </c>
      <c r="I67" s="48">
        <f t="shared" ref="I67:I130" ca="1" si="54">SUM(P67:AQ67)</f>
        <v>50</v>
      </c>
      <c r="J67" s="48">
        <f t="shared" ref="J67:J130" ca="1" si="55">SUM(P67:AU67)</f>
        <v>56</v>
      </c>
      <c r="K67" s="48">
        <f t="shared" ref="K67:K130" ca="1" si="56">SUM(P67:AY67)</f>
        <v>65</v>
      </c>
      <c r="L67" s="48">
        <f t="shared" ref="L67:L130" ca="1" si="57">SUM(P67:BC67)</f>
        <v>73</v>
      </c>
      <c r="M67" s="48">
        <f t="shared" ref="M67:M130" ca="1" si="58">SUM(P67:BG67)</f>
        <v>83</v>
      </c>
      <c r="N67" s="48">
        <f t="shared" ref="N67:N130" ca="1" si="59">SUM(P67:BK67)</f>
        <v>90</v>
      </c>
      <c r="O67" s="48">
        <f t="shared" ref="O67:O130" ca="1" si="60">SUM(P67:BO67)</f>
        <v>95</v>
      </c>
      <c r="P67" s="48">
        <f t="shared" ca="1" si="43"/>
        <v>3</v>
      </c>
      <c r="Q67" s="48">
        <f t="shared" ca="1" si="43"/>
        <v>1</v>
      </c>
      <c r="R67" s="48">
        <f t="shared" ca="1" si="43"/>
        <v>2</v>
      </c>
      <c r="S67" s="48">
        <f t="shared" ca="1" si="43"/>
        <v>2</v>
      </c>
      <c r="T67" s="48">
        <f t="shared" ca="1" si="43"/>
        <v>1</v>
      </c>
      <c r="U67" s="48">
        <f t="shared" ca="1" si="43"/>
        <v>1</v>
      </c>
      <c r="V67" s="48">
        <f t="shared" ca="1" si="43"/>
        <v>1</v>
      </c>
      <c r="W67" s="48">
        <f t="shared" ca="1" si="43"/>
        <v>1</v>
      </c>
      <c r="X67" s="48">
        <f t="shared" ca="1" si="43"/>
        <v>3</v>
      </c>
      <c r="Y67" s="48">
        <f t="shared" ca="1" si="43"/>
        <v>2</v>
      </c>
      <c r="Z67" s="48">
        <f t="shared" ca="1" si="44"/>
        <v>3</v>
      </c>
      <c r="AA67" s="48">
        <f t="shared" ca="1" si="44"/>
        <v>3</v>
      </c>
      <c r="AB67" s="48">
        <f t="shared" ca="1" si="44"/>
        <v>1</v>
      </c>
      <c r="AC67" s="48">
        <f t="shared" ca="1" si="44"/>
        <v>2</v>
      </c>
      <c r="AD67" s="48">
        <f t="shared" ca="1" si="44"/>
        <v>2</v>
      </c>
      <c r="AE67" s="48">
        <f t="shared" ca="1" si="44"/>
        <v>1</v>
      </c>
      <c r="AF67" s="48">
        <f t="shared" ca="1" si="44"/>
        <v>2</v>
      </c>
      <c r="AG67" s="48">
        <f t="shared" ca="1" si="44"/>
        <v>2</v>
      </c>
      <c r="AH67" s="48">
        <f t="shared" ca="1" si="44"/>
        <v>2</v>
      </c>
      <c r="AI67" s="48">
        <f t="shared" ca="1" si="44"/>
        <v>1</v>
      </c>
      <c r="AJ67" s="48">
        <f t="shared" ca="1" si="45"/>
        <v>2</v>
      </c>
      <c r="AK67" s="48">
        <f t="shared" ca="1" si="45"/>
        <v>3</v>
      </c>
      <c r="AL67" s="48">
        <f t="shared" ca="1" si="45"/>
        <v>1</v>
      </c>
      <c r="AM67" s="48">
        <f t="shared" ca="1" si="45"/>
        <v>2</v>
      </c>
      <c r="AN67" s="48">
        <f t="shared" ca="1" si="45"/>
        <v>2</v>
      </c>
      <c r="AO67" s="48">
        <f t="shared" ca="1" si="45"/>
        <v>2</v>
      </c>
      <c r="AP67" s="48">
        <f t="shared" ca="1" si="45"/>
        <v>1</v>
      </c>
      <c r="AQ67" s="48">
        <f t="shared" ca="1" si="45"/>
        <v>1</v>
      </c>
      <c r="AR67" s="48">
        <f t="shared" ca="1" si="45"/>
        <v>1</v>
      </c>
      <c r="AS67" s="48">
        <f t="shared" ca="1" si="45"/>
        <v>1</v>
      </c>
      <c r="AT67" s="48">
        <f t="shared" ca="1" si="46"/>
        <v>2</v>
      </c>
      <c r="AU67" s="48">
        <f t="shared" ca="1" si="46"/>
        <v>2</v>
      </c>
      <c r="AV67" s="48">
        <f t="shared" ca="1" si="46"/>
        <v>1</v>
      </c>
      <c r="AW67" s="48">
        <f t="shared" ca="1" si="46"/>
        <v>2</v>
      </c>
      <c r="AX67" s="48">
        <f t="shared" ca="1" si="46"/>
        <v>3</v>
      </c>
      <c r="AY67" s="48">
        <f t="shared" ca="1" si="46"/>
        <v>3</v>
      </c>
      <c r="AZ67" s="48">
        <f t="shared" ca="1" si="46"/>
        <v>1</v>
      </c>
      <c r="BA67" s="48">
        <f t="shared" ca="1" si="46"/>
        <v>2</v>
      </c>
      <c r="BB67" s="48">
        <f t="shared" ca="1" si="46"/>
        <v>3</v>
      </c>
      <c r="BC67" s="48">
        <f t="shared" ca="1" si="46"/>
        <v>2</v>
      </c>
      <c r="BD67" s="48">
        <f t="shared" ca="1" si="47"/>
        <v>3</v>
      </c>
      <c r="BE67" s="48">
        <f t="shared" ca="1" si="47"/>
        <v>1</v>
      </c>
      <c r="BF67" s="48">
        <f t="shared" ca="1" si="47"/>
        <v>3</v>
      </c>
      <c r="BG67" s="48">
        <f t="shared" ca="1" si="47"/>
        <v>3</v>
      </c>
      <c r="BH67" s="48">
        <f t="shared" ca="1" si="47"/>
        <v>2</v>
      </c>
      <c r="BI67" s="48">
        <f t="shared" ca="1" si="47"/>
        <v>1</v>
      </c>
      <c r="BJ67" s="48">
        <f t="shared" ca="1" si="47"/>
        <v>3</v>
      </c>
      <c r="BK67" s="48">
        <f t="shared" ca="1" si="47"/>
        <v>1</v>
      </c>
      <c r="BL67" s="48">
        <f t="shared" ca="1" si="47"/>
        <v>1</v>
      </c>
      <c r="BM67" s="48">
        <f t="shared" ca="1" si="47"/>
        <v>2</v>
      </c>
      <c r="BN67" s="48">
        <f t="shared" ca="1" si="47"/>
        <v>1</v>
      </c>
      <c r="BO67" s="48">
        <f t="shared" ca="1" si="47"/>
        <v>1</v>
      </c>
    </row>
    <row r="68" spans="1:67" x14ac:dyDescent="0.25">
      <c r="A68" s="48">
        <v>67</v>
      </c>
      <c r="B68" s="48">
        <f t="shared" ca="1" si="48"/>
        <v>17</v>
      </c>
      <c r="C68" s="48">
        <f ca="1">SUM($P68:S68)</f>
        <v>11</v>
      </c>
      <c r="D68" s="48">
        <f t="shared" ca="1" si="49"/>
        <v>21</v>
      </c>
      <c r="E68" s="48">
        <f t="shared" ca="1" si="50"/>
        <v>30</v>
      </c>
      <c r="F68" s="48">
        <f t="shared" ca="1" si="51"/>
        <v>38</v>
      </c>
      <c r="G68" s="48">
        <f t="shared" ca="1" si="52"/>
        <v>46</v>
      </c>
      <c r="H68" s="48">
        <f t="shared" ca="1" si="53"/>
        <v>54</v>
      </c>
      <c r="I68" s="48">
        <f t="shared" ca="1" si="54"/>
        <v>64</v>
      </c>
      <c r="J68" s="48">
        <f t="shared" ca="1" si="55"/>
        <v>70</v>
      </c>
      <c r="K68" s="48">
        <f t="shared" ca="1" si="56"/>
        <v>79</v>
      </c>
      <c r="L68" s="48">
        <f t="shared" ca="1" si="57"/>
        <v>91</v>
      </c>
      <c r="M68" s="48">
        <f t="shared" ca="1" si="58"/>
        <v>99</v>
      </c>
      <c r="N68" s="48">
        <f t="shared" ca="1" si="59"/>
        <v>107</v>
      </c>
      <c r="O68" s="48">
        <f t="shared" ca="1" si="60"/>
        <v>114</v>
      </c>
      <c r="P68" s="48">
        <f t="shared" ca="1" si="43"/>
        <v>3</v>
      </c>
      <c r="Q68" s="48">
        <f t="shared" ca="1" si="43"/>
        <v>2</v>
      </c>
      <c r="R68" s="48">
        <f t="shared" ca="1" si="43"/>
        <v>3</v>
      </c>
      <c r="S68" s="48">
        <f t="shared" ca="1" si="43"/>
        <v>3</v>
      </c>
      <c r="T68" s="48">
        <f t="shared" ca="1" si="43"/>
        <v>3</v>
      </c>
      <c r="U68" s="48">
        <f t="shared" ca="1" si="43"/>
        <v>3</v>
      </c>
      <c r="V68" s="48">
        <f t="shared" ca="1" si="43"/>
        <v>1</v>
      </c>
      <c r="W68" s="48">
        <f t="shared" ca="1" si="43"/>
        <v>3</v>
      </c>
      <c r="X68" s="48">
        <f t="shared" ca="1" si="43"/>
        <v>3</v>
      </c>
      <c r="Y68" s="48">
        <f t="shared" ca="1" si="43"/>
        <v>3</v>
      </c>
      <c r="Z68" s="48">
        <f t="shared" ca="1" si="44"/>
        <v>2</v>
      </c>
      <c r="AA68" s="48">
        <f t="shared" ca="1" si="44"/>
        <v>1</v>
      </c>
      <c r="AB68" s="48">
        <f t="shared" ca="1" si="44"/>
        <v>3</v>
      </c>
      <c r="AC68" s="48">
        <f t="shared" ca="1" si="44"/>
        <v>2</v>
      </c>
      <c r="AD68" s="48">
        <f t="shared" ca="1" si="44"/>
        <v>2</v>
      </c>
      <c r="AE68" s="48">
        <f t="shared" ca="1" si="44"/>
        <v>1</v>
      </c>
      <c r="AF68" s="48">
        <f t="shared" ca="1" si="44"/>
        <v>2</v>
      </c>
      <c r="AG68" s="48">
        <f t="shared" ca="1" si="44"/>
        <v>3</v>
      </c>
      <c r="AH68" s="48">
        <f t="shared" ca="1" si="44"/>
        <v>1</v>
      </c>
      <c r="AI68" s="48">
        <f t="shared" ca="1" si="44"/>
        <v>2</v>
      </c>
      <c r="AJ68" s="48">
        <f t="shared" ca="1" si="45"/>
        <v>1</v>
      </c>
      <c r="AK68" s="48">
        <f t="shared" ca="1" si="45"/>
        <v>3</v>
      </c>
      <c r="AL68" s="48">
        <f t="shared" ca="1" si="45"/>
        <v>2</v>
      </c>
      <c r="AM68" s="48">
        <f t="shared" ca="1" si="45"/>
        <v>2</v>
      </c>
      <c r="AN68" s="48">
        <f t="shared" ca="1" si="45"/>
        <v>3</v>
      </c>
      <c r="AO68" s="48">
        <f t="shared" ca="1" si="45"/>
        <v>3</v>
      </c>
      <c r="AP68" s="48">
        <f t="shared" ca="1" si="45"/>
        <v>1</v>
      </c>
      <c r="AQ68" s="48">
        <f t="shared" ca="1" si="45"/>
        <v>3</v>
      </c>
      <c r="AR68" s="48">
        <f t="shared" ca="1" si="45"/>
        <v>1</v>
      </c>
      <c r="AS68" s="48">
        <f t="shared" ca="1" si="45"/>
        <v>1</v>
      </c>
      <c r="AT68" s="48">
        <f t="shared" ca="1" si="46"/>
        <v>3</v>
      </c>
      <c r="AU68" s="48">
        <f t="shared" ca="1" si="46"/>
        <v>1</v>
      </c>
      <c r="AV68" s="48">
        <f t="shared" ca="1" si="46"/>
        <v>1</v>
      </c>
      <c r="AW68" s="48">
        <f t="shared" ca="1" si="46"/>
        <v>2</v>
      </c>
      <c r="AX68" s="48">
        <f t="shared" ca="1" si="46"/>
        <v>3</v>
      </c>
      <c r="AY68" s="48">
        <f t="shared" ca="1" si="46"/>
        <v>3</v>
      </c>
      <c r="AZ68" s="48">
        <f t="shared" ca="1" si="46"/>
        <v>3</v>
      </c>
      <c r="BA68" s="48">
        <f t="shared" ca="1" si="46"/>
        <v>3</v>
      </c>
      <c r="BB68" s="48">
        <f t="shared" ca="1" si="46"/>
        <v>3</v>
      </c>
      <c r="BC68" s="48">
        <f t="shared" ca="1" si="46"/>
        <v>3</v>
      </c>
      <c r="BD68" s="48">
        <f t="shared" ca="1" si="47"/>
        <v>2</v>
      </c>
      <c r="BE68" s="48">
        <f t="shared" ca="1" si="47"/>
        <v>1</v>
      </c>
      <c r="BF68" s="48">
        <f t="shared" ca="1" si="47"/>
        <v>2</v>
      </c>
      <c r="BG68" s="48">
        <f t="shared" ca="1" si="47"/>
        <v>3</v>
      </c>
      <c r="BH68" s="48">
        <f t="shared" ca="1" si="47"/>
        <v>2</v>
      </c>
      <c r="BI68" s="48">
        <f t="shared" ca="1" si="47"/>
        <v>2</v>
      </c>
      <c r="BJ68" s="48">
        <f t="shared" ca="1" si="47"/>
        <v>3</v>
      </c>
      <c r="BK68" s="48">
        <f t="shared" ca="1" si="47"/>
        <v>1</v>
      </c>
      <c r="BL68" s="48">
        <f t="shared" ca="1" si="47"/>
        <v>2</v>
      </c>
      <c r="BM68" s="48">
        <f t="shared" ca="1" si="47"/>
        <v>1</v>
      </c>
      <c r="BN68" s="48">
        <f t="shared" ca="1" si="47"/>
        <v>3</v>
      </c>
      <c r="BO68" s="48">
        <f t="shared" ca="1" si="47"/>
        <v>1</v>
      </c>
    </row>
    <row r="69" spans="1:67" x14ac:dyDescent="0.25">
      <c r="A69" s="48">
        <v>68</v>
      </c>
      <c r="B69" s="48">
        <f t="shared" ca="1" si="48"/>
        <v>13</v>
      </c>
      <c r="C69" s="48">
        <f ca="1">SUM($P69:S69)</f>
        <v>8</v>
      </c>
      <c r="D69" s="48">
        <f t="shared" ca="1" si="49"/>
        <v>16</v>
      </c>
      <c r="E69" s="48">
        <f t="shared" ca="1" si="50"/>
        <v>22</v>
      </c>
      <c r="F69" s="48">
        <f t="shared" ca="1" si="51"/>
        <v>29</v>
      </c>
      <c r="G69" s="48">
        <f t="shared" ca="1" si="52"/>
        <v>36</v>
      </c>
      <c r="H69" s="48">
        <f t="shared" ca="1" si="53"/>
        <v>45</v>
      </c>
      <c r="I69" s="48">
        <f t="shared" ca="1" si="54"/>
        <v>52</v>
      </c>
      <c r="J69" s="48">
        <f t="shared" ca="1" si="55"/>
        <v>56</v>
      </c>
      <c r="K69" s="48">
        <f t="shared" ca="1" si="56"/>
        <v>62</v>
      </c>
      <c r="L69" s="48">
        <f t="shared" ca="1" si="57"/>
        <v>72</v>
      </c>
      <c r="M69" s="48">
        <f t="shared" ca="1" si="58"/>
        <v>81</v>
      </c>
      <c r="N69" s="48">
        <f t="shared" ca="1" si="59"/>
        <v>91</v>
      </c>
      <c r="O69" s="48">
        <f t="shared" ca="1" si="60"/>
        <v>100</v>
      </c>
      <c r="P69" s="48">
        <f t="shared" ca="1" si="43"/>
        <v>1</v>
      </c>
      <c r="Q69" s="48">
        <f t="shared" ca="1" si="43"/>
        <v>3</v>
      </c>
      <c r="R69" s="48">
        <f t="shared" ca="1" si="43"/>
        <v>1</v>
      </c>
      <c r="S69" s="48">
        <f t="shared" ca="1" si="43"/>
        <v>3</v>
      </c>
      <c r="T69" s="48">
        <f t="shared" ca="1" si="43"/>
        <v>2</v>
      </c>
      <c r="U69" s="48">
        <f t="shared" ca="1" si="43"/>
        <v>3</v>
      </c>
      <c r="V69" s="48">
        <f t="shared" ca="1" si="43"/>
        <v>2</v>
      </c>
      <c r="W69" s="48">
        <f t="shared" ca="1" si="43"/>
        <v>1</v>
      </c>
      <c r="X69" s="48">
        <f t="shared" ca="1" si="43"/>
        <v>1</v>
      </c>
      <c r="Y69" s="48">
        <f t="shared" ca="1" si="43"/>
        <v>1</v>
      </c>
      <c r="Z69" s="48">
        <f t="shared" ca="1" si="44"/>
        <v>2</v>
      </c>
      <c r="AA69" s="48">
        <f t="shared" ca="1" si="44"/>
        <v>2</v>
      </c>
      <c r="AB69" s="48">
        <f t="shared" ca="1" si="44"/>
        <v>1</v>
      </c>
      <c r="AC69" s="48">
        <f t="shared" ca="1" si="44"/>
        <v>1</v>
      </c>
      <c r="AD69" s="48">
        <f t="shared" ca="1" si="44"/>
        <v>2</v>
      </c>
      <c r="AE69" s="48">
        <f t="shared" ca="1" si="44"/>
        <v>3</v>
      </c>
      <c r="AF69" s="48">
        <f t="shared" ca="1" si="44"/>
        <v>1</v>
      </c>
      <c r="AG69" s="48">
        <f t="shared" ca="1" si="44"/>
        <v>3</v>
      </c>
      <c r="AH69" s="48">
        <f t="shared" ca="1" si="44"/>
        <v>1</v>
      </c>
      <c r="AI69" s="48">
        <f t="shared" ca="1" si="44"/>
        <v>2</v>
      </c>
      <c r="AJ69" s="48">
        <f t="shared" ca="1" si="45"/>
        <v>1</v>
      </c>
      <c r="AK69" s="48">
        <f t="shared" ca="1" si="45"/>
        <v>2</v>
      </c>
      <c r="AL69" s="48">
        <f t="shared" ca="1" si="45"/>
        <v>3</v>
      </c>
      <c r="AM69" s="48">
        <f t="shared" ca="1" si="45"/>
        <v>3</v>
      </c>
      <c r="AN69" s="48">
        <f t="shared" ca="1" si="45"/>
        <v>2</v>
      </c>
      <c r="AO69" s="48">
        <f t="shared" ca="1" si="45"/>
        <v>3</v>
      </c>
      <c r="AP69" s="48">
        <f t="shared" ca="1" si="45"/>
        <v>1</v>
      </c>
      <c r="AQ69" s="48">
        <f t="shared" ca="1" si="45"/>
        <v>1</v>
      </c>
      <c r="AR69" s="48">
        <f t="shared" ca="1" si="45"/>
        <v>1</v>
      </c>
      <c r="AS69" s="48">
        <f t="shared" ca="1" si="45"/>
        <v>1</v>
      </c>
      <c r="AT69" s="48">
        <f t="shared" ca="1" si="46"/>
        <v>1</v>
      </c>
      <c r="AU69" s="48">
        <f t="shared" ca="1" si="46"/>
        <v>1</v>
      </c>
      <c r="AV69" s="48">
        <f t="shared" ca="1" si="46"/>
        <v>3</v>
      </c>
      <c r="AW69" s="48">
        <f t="shared" ca="1" si="46"/>
        <v>1</v>
      </c>
      <c r="AX69" s="48">
        <f t="shared" ca="1" si="46"/>
        <v>1</v>
      </c>
      <c r="AY69" s="48">
        <f t="shared" ca="1" si="46"/>
        <v>1</v>
      </c>
      <c r="AZ69" s="48">
        <f t="shared" ca="1" si="46"/>
        <v>2</v>
      </c>
      <c r="BA69" s="48">
        <f t="shared" ca="1" si="46"/>
        <v>3</v>
      </c>
      <c r="BB69" s="48">
        <f t="shared" ca="1" si="46"/>
        <v>2</v>
      </c>
      <c r="BC69" s="48">
        <f t="shared" ca="1" si="46"/>
        <v>3</v>
      </c>
      <c r="BD69" s="48">
        <f t="shared" ca="1" si="47"/>
        <v>1</v>
      </c>
      <c r="BE69" s="48">
        <f t="shared" ca="1" si="47"/>
        <v>3</v>
      </c>
      <c r="BF69" s="48">
        <f t="shared" ca="1" si="47"/>
        <v>3</v>
      </c>
      <c r="BG69" s="48">
        <f t="shared" ca="1" si="47"/>
        <v>2</v>
      </c>
      <c r="BH69" s="48">
        <f t="shared" ca="1" si="47"/>
        <v>3</v>
      </c>
      <c r="BI69" s="48">
        <f t="shared" ca="1" si="47"/>
        <v>3</v>
      </c>
      <c r="BJ69" s="48">
        <f t="shared" ca="1" si="47"/>
        <v>1</v>
      </c>
      <c r="BK69" s="48">
        <f t="shared" ca="1" si="47"/>
        <v>3</v>
      </c>
      <c r="BL69" s="48">
        <f t="shared" ca="1" si="47"/>
        <v>3</v>
      </c>
      <c r="BM69" s="48">
        <f t="shared" ca="1" si="47"/>
        <v>2</v>
      </c>
      <c r="BN69" s="48">
        <f t="shared" ca="1" si="47"/>
        <v>3</v>
      </c>
      <c r="BO69" s="48">
        <f t="shared" ca="1" si="47"/>
        <v>1</v>
      </c>
    </row>
    <row r="70" spans="1:67" x14ac:dyDescent="0.25">
      <c r="A70" s="48">
        <v>69</v>
      </c>
      <c r="B70" s="48">
        <f t="shared" ca="1" si="48"/>
        <v>12</v>
      </c>
      <c r="C70" s="48">
        <f ca="1">SUM($P70:S70)</f>
        <v>9</v>
      </c>
      <c r="D70" s="48">
        <f t="shared" ca="1" si="49"/>
        <v>17</v>
      </c>
      <c r="E70" s="48">
        <f t="shared" ca="1" si="50"/>
        <v>26</v>
      </c>
      <c r="F70" s="48">
        <f t="shared" ca="1" si="51"/>
        <v>35</v>
      </c>
      <c r="G70" s="48">
        <f t="shared" ca="1" si="52"/>
        <v>44</v>
      </c>
      <c r="H70" s="48">
        <f t="shared" ca="1" si="53"/>
        <v>52</v>
      </c>
      <c r="I70" s="48">
        <f t="shared" ca="1" si="54"/>
        <v>63</v>
      </c>
      <c r="J70" s="48">
        <f t="shared" ca="1" si="55"/>
        <v>71</v>
      </c>
      <c r="K70" s="48">
        <f t="shared" ca="1" si="56"/>
        <v>79</v>
      </c>
      <c r="L70" s="48">
        <f t="shared" ca="1" si="57"/>
        <v>83</v>
      </c>
      <c r="M70" s="48">
        <f t="shared" ca="1" si="58"/>
        <v>93</v>
      </c>
      <c r="N70" s="48">
        <f t="shared" ca="1" si="59"/>
        <v>104</v>
      </c>
      <c r="O70" s="48">
        <f t="shared" ca="1" si="60"/>
        <v>113</v>
      </c>
      <c r="P70" s="48">
        <f t="shared" ca="1" si="43"/>
        <v>3</v>
      </c>
      <c r="Q70" s="48">
        <f t="shared" ca="1" si="43"/>
        <v>1</v>
      </c>
      <c r="R70" s="48">
        <f t="shared" ca="1" si="43"/>
        <v>2</v>
      </c>
      <c r="S70" s="48">
        <f t="shared" ca="1" si="43"/>
        <v>3</v>
      </c>
      <c r="T70" s="48">
        <f t="shared" ca="1" si="43"/>
        <v>2</v>
      </c>
      <c r="U70" s="48">
        <f t="shared" ca="1" si="43"/>
        <v>1</v>
      </c>
      <c r="V70" s="48">
        <f t="shared" ca="1" si="43"/>
        <v>2</v>
      </c>
      <c r="W70" s="48">
        <f t="shared" ca="1" si="43"/>
        <v>3</v>
      </c>
      <c r="X70" s="48">
        <f t="shared" ca="1" si="43"/>
        <v>3</v>
      </c>
      <c r="Y70" s="48">
        <f t="shared" ca="1" si="43"/>
        <v>2</v>
      </c>
      <c r="Z70" s="48">
        <f t="shared" ca="1" si="44"/>
        <v>1</v>
      </c>
      <c r="AA70" s="48">
        <f t="shared" ca="1" si="44"/>
        <v>3</v>
      </c>
      <c r="AB70" s="48">
        <f t="shared" ca="1" si="44"/>
        <v>1</v>
      </c>
      <c r="AC70" s="48">
        <f t="shared" ca="1" si="44"/>
        <v>3</v>
      </c>
      <c r="AD70" s="48">
        <f t="shared" ca="1" si="44"/>
        <v>2</v>
      </c>
      <c r="AE70" s="48">
        <f t="shared" ca="1" si="44"/>
        <v>3</v>
      </c>
      <c r="AF70" s="48">
        <f t="shared" ca="1" si="44"/>
        <v>3</v>
      </c>
      <c r="AG70" s="48">
        <f t="shared" ca="1" si="44"/>
        <v>3</v>
      </c>
      <c r="AH70" s="48">
        <f t="shared" ca="1" si="44"/>
        <v>2</v>
      </c>
      <c r="AI70" s="48">
        <f t="shared" ca="1" si="44"/>
        <v>1</v>
      </c>
      <c r="AJ70" s="48">
        <f t="shared" ca="1" si="45"/>
        <v>3</v>
      </c>
      <c r="AK70" s="48">
        <f t="shared" ca="1" si="45"/>
        <v>3</v>
      </c>
      <c r="AL70" s="48">
        <f t="shared" ca="1" si="45"/>
        <v>1</v>
      </c>
      <c r="AM70" s="48">
        <f t="shared" ca="1" si="45"/>
        <v>1</v>
      </c>
      <c r="AN70" s="48">
        <f t="shared" ca="1" si="45"/>
        <v>3</v>
      </c>
      <c r="AO70" s="48">
        <f t="shared" ca="1" si="45"/>
        <v>3</v>
      </c>
      <c r="AP70" s="48">
        <f t="shared" ca="1" si="45"/>
        <v>2</v>
      </c>
      <c r="AQ70" s="48">
        <f t="shared" ca="1" si="45"/>
        <v>3</v>
      </c>
      <c r="AR70" s="48">
        <f t="shared" ca="1" si="45"/>
        <v>2</v>
      </c>
      <c r="AS70" s="48">
        <f t="shared" ca="1" si="45"/>
        <v>2</v>
      </c>
      <c r="AT70" s="48">
        <f t="shared" ca="1" si="46"/>
        <v>1</v>
      </c>
      <c r="AU70" s="48">
        <f t="shared" ca="1" si="46"/>
        <v>3</v>
      </c>
      <c r="AV70" s="48">
        <f t="shared" ca="1" si="46"/>
        <v>1</v>
      </c>
      <c r="AW70" s="48">
        <f t="shared" ca="1" si="46"/>
        <v>3</v>
      </c>
      <c r="AX70" s="48">
        <f t="shared" ca="1" si="46"/>
        <v>2</v>
      </c>
      <c r="AY70" s="48">
        <f t="shared" ca="1" si="46"/>
        <v>2</v>
      </c>
      <c r="AZ70" s="48">
        <f t="shared" ca="1" si="46"/>
        <v>1</v>
      </c>
      <c r="BA70" s="48">
        <f t="shared" ca="1" si="46"/>
        <v>1</v>
      </c>
      <c r="BB70" s="48">
        <f t="shared" ca="1" si="46"/>
        <v>1</v>
      </c>
      <c r="BC70" s="48">
        <f t="shared" ca="1" si="46"/>
        <v>1</v>
      </c>
      <c r="BD70" s="48">
        <f t="shared" ca="1" si="47"/>
        <v>1</v>
      </c>
      <c r="BE70" s="48">
        <f t="shared" ca="1" si="47"/>
        <v>3</v>
      </c>
      <c r="BF70" s="48">
        <f t="shared" ca="1" si="47"/>
        <v>3</v>
      </c>
      <c r="BG70" s="48">
        <f t="shared" ca="1" si="47"/>
        <v>3</v>
      </c>
      <c r="BH70" s="48">
        <f t="shared" ca="1" si="47"/>
        <v>3</v>
      </c>
      <c r="BI70" s="48">
        <f t="shared" ca="1" si="47"/>
        <v>3</v>
      </c>
      <c r="BJ70" s="48">
        <f t="shared" ca="1" si="47"/>
        <v>2</v>
      </c>
      <c r="BK70" s="48">
        <f t="shared" ca="1" si="47"/>
        <v>3</v>
      </c>
      <c r="BL70" s="48">
        <f t="shared" ca="1" si="47"/>
        <v>2</v>
      </c>
      <c r="BM70" s="48">
        <f t="shared" ca="1" si="47"/>
        <v>3</v>
      </c>
      <c r="BN70" s="48">
        <f t="shared" ca="1" si="47"/>
        <v>2</v>
      </c>
      <c r="BO70" s="48">
        <f t="shared" ca="1" si="47"/>
        <v>2</v>
      </c>
    </row>
    <row r="71" spans="1:67" x14ac:dyDescent="0.25">
      <c r="A71" s="48">
        <v>70</v>
      </c>
      <c r="B71" s="48">
        <f t="shared" ca="1" si="48"/>
        <v>11</v>
      </c>
      <c r="C71" s="48">
        <f ca="1">SUM($P71:S71)</f>
        <v>7</v>
      </c>
      <c r="D71" s="48">
        <f t="shared" ca="1" si="49"/>
        <v>16</v>
      </c>
      <c r="E71" s="48">
        <f t="shared" ca="1" si="50"/>
        <v>26</v>
      </c>
      <c r="F71" s="48">
        <f t="shared" ca="1" si="51"/>
        <v>36</v>
      </c>
      <c r="G71" s="48">
        <f t="shared" ca="1" si="52"/>
        <v>44</v>
      </c>
      <c r="H71" s="48">
        <f t="shared" ca="1" si="53"/>
        <v>53</v>
      </c>
      <c r="I71" s="48">
        <f t="shared" ca="1" si="54"/>
        <v>60</v>
      </c>
      <c r="J71" s="48">
        <f t="shared" ca="1" si="55"/>
        <v>71</v>
      </c>
      <c r="K71" s="48">
        <f t="shared" ca="1" si="56"/>
        <v>78</v>
      </c>
      <c r="L71" s="48">
        <f t="shared" ca="1" si="57"/>
        <v>84</v>
      </c>
      <c r="M71" s="48">
        <f t="shared" ca="1" si="58"/>
        <v>90</v>
      </c>
      <c r="N71" s="48">
        <f t="shared" ca="1" si="59"/>
        <v>100</v>
      </c>
      <c r="O71" s="48">
        <f t="shared" ca="1" si="60"/>
        <v>111</v>
      </c>
      <c r="P71" s="48">
        <f t="shared" ca="1" si="43"/>
        <v>2</v>
      </c>
      <c r="Q71" s="48">
        <f t="shared" ca="1" si="43"/>
        <v>1</v>
      </c>
      <c r="R71" s="48">
        <f t="shared" ca="1" si="43"/>
        <v>3</v>
      </c>
      <c r="S71" s="48">
        <f t="shared" ca="1" si="43"/>
        <v>1</v>
      </c>
      <c r="T71" s="48">
        <f t="shared" ca="1" si="43"/>
        <v>1</v>
      </c>
      <c r="U71" s="48">
        <f t="shared" ca="1" si="43"/>
        <v>3</v>
      </c>
      <c r="V71" s="48">
        <f t="shared" ca="1" si="43"/>
        <v>2</v>
      </c>
      <c r="W71" s="48">
        <f t="shared" ca="1" si="43"/>
        <v>3</v>
      </c>
      <c r="X71" s="48">
        <f t="shared" ca="1" si="43"/>
        <v>2</v>
      </c>
      <c r="Y71" s="48">
        <f t="shared" ca="1" si="43"/>
        <v>3</v>
      </c>
      <c r="Z71" s="48">
        <f t="shared" ca="1" si="44"/>
        <v>2</v>
      </c>
      <c r="AA71" s="48">
        <f t="shared" ca="1" si="44"/>
        <v>3</v>
      </c>
      <c r="AB71" s="48">
        <f t="shared" ca="1" si="44"/>
        <v>3</v>
      </c>
      <c r="AC71" s="48">
        <f t="shared" ca="1" si="44"/>
        <v>2</v>
      </c>
      <c r="AD71" s="48">
        <f t="shared" ca="1" si="44"/>
        <v>2</v>
      </c>
      <c r="AE71" s="48">
        <f t="shared" ca="1" si="44"/>
        <v>3</v>
      </c>
      <c r="AF71" s="48">
        <f t="shared" ca="1" si="44"/>
        <v>1</v>
      </c>
      <c r="AG71" s="48">
        <f t="shared" ca="1" si="44"/>
        <v>2</v>
      </c>
      <c r="AH71" s="48">
        <f t="shared" ca="1" si="44"/>
        <v>2</v>
      </c>
      <c r="AI71" s="48">
        <f t="shared" ca="1" si="44"/>
        <v>3</v>
      </c>
      <c r="AJ71" s="48">
        <f t="shared" ca="1" si="45"/>
        <v>2</v>
      </c>
      <c r="AK71" s="48">
        <f t="shared" ca="1" si="45"/>
        <v>3</v>
      </c>
      <c r="AL71" s="48">
        <f t="shared" ca="1" si="45"/>
        <v>1</v>
      </c>
      <c r="AM71" s="48">
        <f t="shared" ca="1" si="45"/>
        <v>3</v>
      </c>
      <c r="AN71" s="48">
        <f t="shared" ca="1" si="45"/>
        <v>1</v>
      </c>
      <c r="AO71" s="48">
        <f t="shared" ca="1" si="45"/>
        <v>2</v>
      </c>
      <c r="AP71" s="48">
        <f t="shared" ca="1" si="45"/>
        <v>1</v>
      </c>
      <c r="AQ71" s="48">
        <f t="shared" ca="1" si="45"/>
        <v>3</v>
      </c>
      <c r="AR71" s="48">
        <f t="shared" ca="1" si="45"/>
        <v>3</v>
      </c>
      <c r="AS71" s="48">
        <f t="shared" ca="1" si="45"/>
        <v>3</v>
      </c>
      <c r="AT71" s="48">
        <f t="shared" ca="1" si="46"/>
        <v>3</v>
      </c>
      <c r="AU71" s="48">
        <f t="shared" ca="1" si="46"/>
        <v>2</v>
      </c>
      <c r="AV71" s="48">
        <f t="shared" ca="1" si="46"/>
        <v>3</v>
      </c>
      <c r="AW71" s="48">
        <f t="shared" ca="1" si="46"/>
        <v>1</v>
      </c>
      <c r="AX71" s="48">
        <f t="shared" ca="1" si="46"/>
        <v>2</v>
      </c>
      <c r="AY71" s="48">
        <f t="shared" ca="1" si="46"/>
        <v>1</v>
      </c>
      <c r="AZ71" s="48">
        <f t="shared" ca="1" si="46"/>
        <v>2</v>
      </c>
      <c r="BA71" s="48">
        <f t="shared" ca="1" si="46"/>
        <v>1</v>
      </c>
      <c r="BB71" s="48">
        <f t="shared" ca="1" si="46"/>
        <v>1</v>
      </c>
      <c r="BC71" s="48">
        <f t="shared" ca="1" si="46"/>
        <v>2</v>
      </c>
      <c r="BD71" s="48">
        <f t="shared" ca="1" si="47"/>
        <v>1</v>
      </c>
      <c r="BE71" s="48">
        <f t="shared" ca="1" si="47"/>
        <v>1</v>
      </c>
      <c r="BF71" s="48">
        <f t="shared" ca="1" si="47"/>
        <v>1</v>
      </c>
      <c r="BG71" s="48">
        <f t="shared" ca="1" si="47"/>
        <v>3</v>
      </c>
      <c r="BH71" s="48">
        <f t="shared" ca="1" si="47"/>
        <v>1</v>
      </c>
      <c r="BI71" s="48">
        <f t="shared" ca="1" si="47"/>
        <v>3</v>
      </c>
      <c r="BJ71" s="48">
        <f t="shared" ca="1" si="47"/>
        <v>3</v>
      </c>
      <c r="BK71" s="48">
        <f t="shared" ca="1" si="47"/>
        <v>3</v>
      </c>
      <c r="BL71" s="48">
        <f t="shared" ca="1" si="47"/>
        <v>3</v>
      </c>
      <c r="BM71" s="48">
        <f t="shared" ca="1" si="47"/>
        <v>2</v>
      </c>
      <c r="BN71" s="48">
        <f t="shared" ca="1" si="47"/>
        <v>3</v>
      </c>
      <c r="BO71" s="48">
        <f t="shared" ca="1" si="47"/>
        <v>3</v>
      </c>
    </row>
    <row r="72" spans="1:67" x14ac:dyDescent="0.25">
      <c r="A72" s="48">
        <v>71</v>
      </c>
      <c r="B72" s="48">
        <f t="shared" ca="1" si="48"/>
        <v>11</v>
      </c>
      <c r="C72" s="48">
        <f ca="1">SUM($P72:S72)</f>
        <v>7</v>
      </c>
      <c r="D72" s="48">
        <f t="shared" ca="1" si="49"/>
        <v>14</v>
      </c>
      <c r="E72" s="48">
        <f t="shared" ca="1" si="50"/>
        <v>20</v>
      </c>
      <c r="F72" s="48">
        <f t="shared" ca="1" si="51"/>
        <v>28</v>
      </c>
      <c r="G72" s="48">
        <f t="shared" ca="1" si="52"/>
        <v>34</v>
      </c>
      <c r="H72" s="48">
        <f t="shared" ca="1" si="53"/>
        <v>41</v>
      </c>
      <c r="I72" s="48">
        <f t="shared" ca="1" si="54"/>
        <v>48</v>
      </c>
      <c r="J72" s="48">
        <f t="shared" ca="1" si="55"/>
        <v>55</v>
      </c>
      <c r="K72" s="48">
        <f t="shared" ca="1" si="56"/>
        <v>64</v>
      </c>
      <c r="L72" s="48">
        <f t="shared" ca="1" si="57"/>
        <v>69</v>
      </c>
      <c r="M72" s="48">
        <f t="shared" ca="1" si="58"/>
        <v>80</v>
      </c>
      <c r="N72" s="48">
        <f t="shared" ca="1" si="59"/>
        <v>89</v>
      </c>
      <c r="O72" s="48">
        <f t="shared" ca="1" si="60"/>
        <v>98</v>
      </c>
      <c r="P72" s="48">
        <f t="shared" ref="P72:Y81" ca="1" si="61">MAX(1,IF(SamplesOrEstimateFlag = "Data", INDEX(Samples,RANDBETWEEN(1, TotalCount), 0), RANDBETWEEN(ThroughputLowEstimate,ThroughputHighEstimate)) / RANDBETWEEN(StorySplitRateLowEstimate,StorySplitRateHighEstimate))</f>
        <v>1</v>
      </c>
      <c r="Q72" s="48">
        <f t="shared" ca="1" si="61"/>
        <v>2</v>
      </c>
      <c r="R72" s="48">
        <f t="shared" ca="1" si="61"/>
        <v>1</v>
      </c>
      <c r="S72" s="48">
        <f t="shared" ca="1" si="61"/>
        <v>3</v>
      </c>
      <c r="T72" s="48">
        <f t="shared" ca="1" si="61"/>
        <v>3</v>
      </c>
      <c r="U72" s="48">
        <f t="shared" ca="1" si="61"/>
        <v>1</v>
      </c>
      <c r="V72" s="48">
        <f t="shared" ca="1" si="61"/>
        <v>2</v>
      </c>
      <c r="W72" s="48">
        <f t="shared" ca="1" si="61"/>
        <v>1</v>
      </c>
      <c r="X72" s="48">
        <f t="shared" ca="1" si="61"/>
        <v>1</v>
      </c>
      <c r="Y72" s="48">
        <f t="shared" ca="1" si="61"/>
        <v>1</v>
      </c>
      <c r="Z72" s="48">
        <f t="shared" ref="Z72:AI81" ca="1" si="62">MAX(1,IF(SamplesOrEstimateFlag = "Data", INDEX(Samples,RANDBETWEEN(1, TotalCount), 0), RANDBETWEEN(ThroughputLowEstimate,ThroughputHighEstimate)) / RANDBETWEEN(StorySplitRateLowEstimate,StorySplitRateHighEstimate))</f>
        <v>1</v>
      </c>
      <c r="AA72" s="48">
        <f t="shared" ca="1" si="62"/>
        <v>3</v>
      </c>
      <c r="AB72" s="48">
        <f t="shared" ca="1" si="62"/>
        <v>2</v>
      </c>
      <c r="AC72" s="48">
        <f t="shared" ca="1" si="62"/>
        <v>2</v>
      </c>
      <c r="AD72" s="48">
        <f t="shared" ca="1" si="62"/>
        <v>3</v>
      </c>
      <c r="AE72" s="48">
        <f t="shared" ca="1" si="62"/>
        <v>1</v>
      </c>
      <c r="AF72" s="48">
        <f t="shared" ca="1" si="62"/>
        <v>1</v>
      </c>
      <c r="AG72" s="48">
        <f t="shared" ca="1" si="62"/>
        <v>1</v>
      </c>
      <c r="AH72" s="48">
        <f t="shared" ca="1" si="62"/>
        <v>1</v>
      </c>
      <c r="AI72" s="48">
        <f t="shared" ca="1" si="62"/>
        <v>3</v>
      </c>
      <c r="AJ72" s="48">
        <f t="shared" ref="AJ72:AS81" ca="1" si="63">MAX(1,IF(SamplesOrEstimateFlag = "Data", INDEX(Samples,RANDBETWEEN(1, TotalCount), 0), RANDBETWEEN(ThroughputLowEstimate,ThroughputHighEstimate)) / RANDBETWEEN(StorySplitRateLowEstimate,StorySplitRateHighEstimate))</f>
        <v>1</v>
      </c>
      <c r="AK72" s="48">
        <f t="shared" ca="1" si="63"/>
        <v>2</v>
      </c>
      <c r="AL72" s="48">
        <f t="shared" ca="1" si="63"/>
        <v>3</v>
      </c>
      <c r="AM72" s="48">
        <f t="shared" ca="1" si="63"/>
        <v>1</v>
      </c>
      <c r="AN72" s="48">
        <f t="shared" ca="1" si="63"/>
        <v>2</v>
      </c>
      <c r="AO72" s="48">
        <f t="shared" ca="1" si="63"/>
        <v>1</v>
      </c>
      <c r="AP72" s="48">
        <f t="shared" ca="1" si="63"/>
        <v>2</v>
      </c>
      <c r="AQ72" s="48">
        <f t="shared" ca="1" si="63"/>
        <v>2</v>
      </c>
      <c r="AR72" s="48">
        <f t="shared" ca="1" si="63"/>
        <v>1</v>
      </c>
      <c r="AS72" s="48">
        <f t="shared" ca="1" si="63"/>
        <v>1</v>
      </c>
      <c r="AT72" s="48">
        <f t="shared" ref="AT72:BC81" ca="1" si="64">MAX(1,IF(SamplesOrEstimateFlag = "Data", INDEX(Samples,RANDBETWEEN(1, TotalCount), 0), RANDBETWEEN(ThroughputLowEstimate,ThroughputHighEstimate)) / RANDBETWEEN(StorySplitRateLowEstimate,StorySplitRateHighEstimate))</f>
        <v>3</v>
      </c>
      <c r="AU72" s="48">
        <f t="shared" ca="1" si="64"/>
        <v>2</v>
      </c>
      <c r="AV72" s="48">
        <f t="shared" ca="1" si="64"/>
        <v>3</v>
      </c>
      <c r="AW72" s="48">
        <f t="shared" ca="1" si="64"/>
        <v>2</v>
      </c>
      <c r="AX72" s="48">
        <f t="shared" ca="1" si="64"/>
        <v>2</v>
      </c>
      <c r="AY72" s="48">
        <f t="shared" ca="1" si="64"/>
        <v>2</v>
      </c>
      <c r="AZ72" s="48">
        <f t="shared" ca="1" si="64"/>
        <v>2</v>
      </c>
      <c r="BA72" s="48">
        <f t="shared" ca="1" si="64"/>
        <v>1</v>
      </c>
      <c r="BB72" s="48">
        <f t="shared" ca="1" si="64"/>
        <v>1</v>
      </c>
      <c r="BC72" s="48">
        <f t="shared" ca="1" si="64"/>
        <v>1</v>
      </c>
      <c r="BD72" s="48">
        <f t="shared" ref="BD72:BO81" ca="1" si="65">MAX(1,IF(SamplesOrEstimateFlag = "Data", INDEX(Samples,RANDBETWEEN(1, TotalCount), 0), RANDBETWEEN(ThroughputLowEstimate,ThroughputHighEstimate)) / RANDBETWEEN(StorySplitRateLowEstimate,StorySplitRateHighEstimate))</f>
        <v>2</v>
      </c>
      <c r="BE72" s="48">
        <f t="shared" ca="1" si="65"/>
        <v>3</v>
      </c>
      <c r="BF72" s="48">
        <f t="shared" ca="1" si="65"/>
        <v>3</v>
      </c>
      <c r="BG72" s="48">
        <f t="shared" ca="1" si="65"/>
        <v>3</v>
      </c>
      <c r="BH72" s="48">
        <f t="shared" ca="1" si="65"/>
        <v>3</v>
      </c>
      <c r="BI72" s="48">
        <f t="shared" ca="1" si="65"/>
        <v>2</v>
      </c>
      <c r="BJ72" s="48">
        <f t="shared" ca="1" si="65"/>
        <v>1</v>
      </c>
      <c r="BK72" s="48">
        <f t="shared" ca="1" si="65"/>
        <v>3</v>
      </c>
      <c r="BL72" s="48">
        <f t="shared" ca="1" si="65"/>
        <v>2</v>
      </c>
      <c r="BM72" s="48">
        <f t="shared" ca="1" si="65"/>
        <v>3</v>
      </c>
      <c r="BN72" s="48">
        <f t="shared" ca="1" si="65"/>
        <v>3</v>
      </c>
      <c r="BO72" s="48">
        <f t="shared" ca="1" si="65"/>
        <v>1</v>
      </c>
    </row>
    <row r="73" spans="1:67" x14ac:dyDescent="0.25">
      <c r="A73" s="48">
        <v>72</v>
      </c>
      <c r="B73" s="48">
        <f t="shared" ca="1" si="48"/>
        <v>11</v>
      </c>
      <c r="C73" s="48">
        <f ca="1">SUM($P73:S73)</f>
        <v>7</v>
      </c>
      <c r="D73" s="48">
        <f t="shared" ca="1" si="49"/>
        <v>17</v>
      </c>
      <c r="E73" s="48">
        <f t="shared" ca="1" si="50"/>
        <v>25</v>
      </c>
      <c r="F73" s="48">
        <f t="shared" ca="1" si="51"/>
        <v>31</v>
      </c>
      <c r="G73" s="48">
        <f t="shared" ca="1" si="52"/>
        <v>38</v>
      </c>
      <c r="H73" s="48">
        <f t="shared" ca="1" si="53"/>
        <v>48</v>
      </c>
      <c r="I73" s="48">
        <f t="shared" ca="1" si="54"/>
        <v>57</v>
      </c>
      <c r="J73" s="48">
        <f t="shared" ca="1" si="55"/>
        <v>65</v>
      </c>
      <c r="K73" s="48">
        <f t="shared" ca="1" si="56"/>
        <v>75</v>
      </c>
      <c r="L73" s="48">
        <f t="shared" ca="1" si="57"/>
        <v>85</v>
      </c>
      <c r="M73" s="48">
        <f t="shared" ca="1" si="58"/>
        <v>93</v>
      </c>
      <c r="N73" s="48">
        <f t="shared" ca="1" si="59"/>
        <v>103</v>
      </c>
      <c r="O73" s="48">
        <f t="shared" ca="1" si="60"/>
        <v>110</v>
      </c>
      <c r="P73" s="48">
        <f t="shared" ca="1" si="61"/>
        <v>1</v>
      </c>
      <c r="Q73" s="48">
        <f t="shared" ca="1" si="61"/>
        <v>3</v>
      </c>
      <c r="R73" s="48">
        <f t="shared" ca="1" si="61"/>
        <v>1</v>
      </c>
      <c r="S73" s="48">
        <f t="shared" ca="1" si="61"/>
        <v>2</v>
      </c>
      <c r="T73" s="48">
        <f t="shared" ca="1" si="61"/>
        <v>1</v>
      </c>
      <c r="U73" s="48">
        <f t="shared" ca="1" si="61"/>
        <v>3</v>
      </c>
      <c r="V73" s="48">
        <f t="shared" ca="1" si="61"/>
        <v>3</v>
      </c>
      <c r="W73" s="48">
        <f t="shared" ca="1" si="61"/>
        <v>3</v>
      </c>
      <c r="X73" s="48">
        <f t="shared" ca="1" si="61"/>
        <v>1</v>
      </c>
      <c r="Y73" s="48">
        <f t="shared" ca="1" si="61"/>
        <v>3</v>
      </c>
      <c r="Z73" s="48">
        <f t="shared" ca="1" si="62"/>
        <v>2</v>
      </c>
      <c r="AA73" s="48">
        <f t="shared" ca="1" si="62"/>
        <v>2</v>
      </c>
      <c r="AB73" s="48">
        <f t="shared" ca="1" si="62"/>
        <v>1</v>
      </c>
      <c r="AC73" s="48">
        <f t="shared" ca="1" si="62"/>
        <v>1</v>
      </c>
      <c r="AD73" s="48">
        <f t="shared" ca="1" si="62"/>
        <v>2</v>
      </c>
      <c r="AE73" s="48">
        <f t="shared" ca="1" si="62"/>
        <v>2</v>
      </c>
      <c r="AF73" s="48">
        <f t="shared" ca="1" si="62"/>
        <v>1</v>
      </c>
      <c r="AG73" s="48">
        <f t="shared" ca="1" si="62"/>
        <v>1</v>
      </c>
      <c r="AH73" s="48">
        <f t="shared" ca="1" si="62"/>
        <v>2</v>
      </c>
      <c r="AI73" s="48">
        <f t="shared" ca="1" si="62"/>
        <v>3</v>
      </c>
      <c r="AJ73" s="48">
        <f t="shared" ca="1" si="63"/>
        <v>2</v>
      </c>
      <c r="AK73" s="48">
        <f t="shared" ca="1" si="63"/>
        <v>3</v>
      </c>
      <c r="AL73" s="48">
        <f t="shared" ca="1" si="63"/>
        <v>3</v>
      </c>
      <c r="AM73" s="48">
        <f t="shared" ca="1" si="63"/>
        <v>2</v>
      </c>
      <c r="AN73" s="48">
        <f t="shared" ca="1" si="63"/>
        <v>3</v>
      </c>
      <c r="AO73" s="48">
        <f t="shared" ca="1" si="63"/>
        <v>2</v>
      </c>
      <c r="AP73" s="48">
        <f t="shared" ca="1" si="63"/>
        <v>2</v>
      </c>
      <c r="AQ73" s="48">
        <f t="shared" ca="1" si="63"/>
        <v>2</v>
      </c>
      <c r="AR73" s="48">
        <f t="shared" ca="1" si="63"/>
        <v>3</v>
      </c>
      <c r="AS73" s="48">
        <f t="shared" ca="1" si="63"/>
        <v>2</v>
      </c>
      <c r="AT73" s="48">
        <f t="shared" ca="1" si="64"/>
        <v>1</v>
      </c>
      <c r="AU73" s="48">
        <f t="shared" ca="1" si="64"/>
        <v>2</v>
      </c>
      <c r="AV73" s="48">
        <f t="shared" ca="1" si="64"/>
        <v>3</v>
      </c>
      <c r="AW73" s="48">
        <f t="shared" ca="1" si="64"/>
        <v>2</v>
      </c>
      <c r="AX73" s="48">
        <f t="shared" ca="1" si="64"/>
        <v>2</v>
      </c>
      <c r="AY73" s="48">
        <f t="shared" ca="1" si="64"/>
        <v>3</v>
      </c>
      <c r="AZ73" s="48">
        <f t="shared" ca="1" si="64"/>
        <v>3</v>
      </c>
      <c r="BA73" s="48">
        <f t="shared" ca="1" si="64"/>
        <v>3</v>
      </c>
      <c r="BB73" s="48">
        <f t="shared" ca="1" si="64"/>
        <v>2</v>
      </c>
      <c r="BC73" s="48">
        <f t="shared" ca="1" si="64"/>
        <v>2</v>
      </c>
      <c r="BD73" s="48">
        <f t="shared" ca="1" si="65"/>
        <v>1</v>
      </c>
      <c r="BE73" s="48">
        <f t="shared" ca="1" si="65"/>
        <v>2</v>
      </c>
      <c r="BF73" s="48">
        <f t="shared" ca="1" si="65"/>
        <v>2</v>
      </c>
      <c r="BG73" s="48">
        <f t="shared" ca="1" si="65"/>
        <v>3</v>
      </c>
      <c r="BH73" s="48">
        <f t="shared" ca="1" si="65"/>
        <v>2</v>
      </c>
      <c r="BI73" s="48">
        <f t="shared" ca="1" si="65"/>
        <v>3</v>
      </c>
      <c r="BJ73" s="48">
        <f t="shared" ca="1" si="65"/>
        <v>3</v>
      </c>
      <c r="BK73" s="48">
        <f t="shared" ca="1" si="65"/>
        <v>2</v>
      </c>
      <c r="BL73" s="48">
        <f t="shared" ca="1" si="65"/>
        <v>1</v>
      </c>
      <c r="BM73" s="48">
        <f t="shared" ca="1" si="65"/>
        <v>3</v>
      </c>
      <c r="BN73" s="48">
        <f t="shared" ca="1" si="65"/>
        <v>1</v>
      </c>
      <c r="BO73" s="48">
        <f t="shared" ca="1" si="65"/>
        <v>2</v>
      </c>
    </row>
    <row r="74" spans="1:67" x14ac:dyDescent="0.25">
      <c r="A74" s="48">
        <v>73</v>
      </c>
      <c r="B74" s="48">
        <f t="shared" ca="1" si="48"/>
        <v>15</v>
      </c>
      <c r="C74" s="48">
        <f ca="1">SUM($P74:S74)</f>
        <v>10</v>
      </c>
      <c r="D74" s="48">
        <f t="shared" ca="1" si="49"/>
        <v>19</v>
      </c>
      <c r="E74" s="48">
        <f t="shared" ca="1" si="50"/>
        <v>26</v>
      </c>
      <c r="F74" s="48">
        <f t="shared" ca="1" si="51"/>
        <v>37</v>
      </c>
      <c r="G74" s="48">
        <f t="shared" ca="1" si="52"/>
        <v>45</v>
      </c>
      <c r="H74" s="48">
        <f t="shared" ca="1" si="53"/>
        <v>51</v>
      </c>
      <c r="I74" s="48">
        <f t="shared" ca="1" si="54"/>
        <v>57</v>
      </c>
      <c r="J74" s="48">
        <f t="shared" ca="1" si="55"/>
        <v>63</v>
      </c>
      <c r="K74" s="48">
        <f t="shared" ca="1" si="56"/>
        <v>69</v>
      </c>
      <c r="L74" s="48">
        <f t="shared" ca="1" si="57"/>
        <v>77</v>
      </c>
      <c r="M74" s="48">
        <f t="shared" ca="1" si="58"/>
        <v>88</v>
      </c>
      <c r="N74" s="48">
        <f t="shared" ca="1" si="59"/>
        <v>96</v>
      </c>
      <c r="O74" s="48">
        <f t="shared" ca="1" si="60"/>
        <v>106</v>
      </c>
      <c r="P74" s="48">
        <f t="shared" ca="1" si="61"/>
        <v>2</v>
      </c>
      <c r="Q74" s="48">
        <f t="shared" ca="1" si="61"/>
        <v>3</v>
      </c>
      <c r="R74" s="48">
        <f t="shared" ca="1" si="61"/>
        <v>2</v>
      </c>
      <c r="S74" s="48">
        <f t="shared" ca="1" si="61"/>
        <v>3</v>
      </c>
      <c r="T74" s="48">
        <f t="shared" ca="1" si="61"/>
        <v>2</v>
      </c>
      <c r="U74" s="48">
        <f t="shared" ca="1" si="61"/>
        <v>3</v>
      </c>
      <c r="V74" s="48">
        <f t="shared" ca="1" si="61"/>
        <v>2</v>
      </c>
      <c r="W74" s="48">
        <f t="shared" ca="1" si="61"/>
        <v>2</v>
      </c>
      <c r="X74" s="48">
        <f t="shared" ca="1" si="61"/>
        <v>1</v>
      </c>
      <c r="Y74" s="48">
        <f t="shared" ca="1" si="61"/>
        <v>2</v>
      </c>
      <c r="Z74" s="48">
        <f t="shared" ca="1" si="62"/>
        <v>2</v>
      </c>
      <c r="AA74" s="48">
        <f t="shared" ca="1" si="62"/>
        <v>2</v>
      </c>
      <c r="AB74" s="48">
        <f t="shared" ca="1" si="62"/>
        <v>2</v>
      </c>
      <c r="AC74" s="48">
        <f t="shared" ca="1" si="62"/>
        <v>3</v>
      </c>
      <c r="AD74" s="48">
        <f t="shared" ca="1" si="62"/>
        <v>3</v>
      </c>
      <c r="AE74" s="48">
        <f t="shared" ca="1" si="62"/>
        <v>3</v>
      </c>
      <c r="AF74" s="48">
        <f t="shared" ca="1" si="62"/>
        <v>1</v>
      </c>
      <c r="AG74" s="48">
        <f t="shared" ca="1" si="62"/>
        <v>2</v>
      </c>
      <c r="AH74" s="48">
        <f t="shared" ca="1" si="62"/>
        <v>2</v>
      </c>
      <c r="AI74" s="48">
        <f t="shared" ca="1" si="62"/>
        <v>3</v>
      </c>
      <c r="AJ74" s="48">
        <f t="shared" ca="1" si="63"/>
        <v>1</v>
      </c>
      <c r="AK74" s="48">
        <f t="shared" ca="1" si="63"/>
        <v>2</v>
      </c>
      <c r="AL74" s="48">
        <f t="shared" ca="1" si="63"/>
        <v>1</v>
      </c>
      <c r="AM74" s="48">
        <f t="shared" ca="1" si="63"/>
        <v>2</v>
      </c>
      <c r="AN74" s="48">
        <f t="shared" ca="1" si="63"/>
        <v>3</v>
      </c>
      <c r="AO74" s="48">
        <f t="shared" ca="1" si="63"/>
        <v>1</v>
      </c>
      <c r="AP74" s="48">
        <f t="shared" ca="1" si="63"/>
        <v>1</v>
      </c>
      <c r="AQ74" s="48">
        <f t="shared" ca="1" si="63"/>
        <v>1</v>
      </c>
      <c r="AR74" s="48">
        <f t="shared" ca="1" si="63"/>
        <v>2</v>
      </c>
      <c r="AS74" s="48">
        <f t="shared" ca="1" si="63"/>
        <v>1</v>
      </c>
      <c r="AT74" s="48">
        <f t="shared" ca="1" si="64"/>
        <v>2</v>
      </c>
      <c r="AU74" s="48">
        <f t="shared" ca="1" si="64"/>
        <v>1</v>
      </c>
      <c r="AV74" s="48">
        <f t="shared" ca="1" si="64"/>
        <v>3</v>
      </c>
      <c r="AW74" s="48">
        <f t="shared" ca="1" si="64"/>
        <v>1</v>
      </c>
      <c r="AX74" s="48">
        <f t="shared" ca="1" si="64"/>
        <v>1</v>
      </c>
      <c r="AY74" s="48">
        <f t="shared" ca="1" si="64"/>
        <v>1</v>
      </c>
      <c r="AZ74" s="48">
        <f t="shared" ca="1" si="64"/>
        <v>3</v>
      </c>
      <c r="BA74" s="48">
        <f t="shared" ca="1" si="64"/>
        <v>1</v>
      </c>
      <c r="BB74" s="48">
        <f t="shared" ca="1" si="64"/>
        <v>2</v>
      </c>
      <c r="BC74" s="48">
        <f t="shared" ca="1" si="64"/>
        <v>2</v>
      </c>
      <c r="BD74" s="48">
        <f t="shared" ca="1" si="65"/>
        <v>3</v>
      </c>
      <c r="BE74" s="48">
        <f t="shared" ca="1" si="65"/>
        <v>3</v>
      </c>
      <c r="BF74" s="48">
        <f t="shared" ca="1" si="65"/>
        <v>3</v>
      </c>
      <c r="BG74" s="48">
        <f t="shared" ca="1" si="65"/>
        <v>2</v>
      </c>
      <c r="BH74" s="48">
        <f t="shared" ca="1" si="65"/>
        <v>3</v>
      </c>
      <c r="BI74" s="48">
        <f t="shared" ca="1" si="65"/>
        <v>1</v>
      </c>
      <c r="BJ74" s="48">
        <f t="shared" ca="1" si="65"/>
        <v>2</v>
      </c>
      <c r="BK74" s="48">
        <f t="shared" ca="1" si="65"/>
        <v>2</v>
      </c>
      <c r="BL74" s="48">
        <f t="shared" ca="1" si="65"/>
        <v>2</v>
      </c>
      <c r="BM74" s="48">
        <f t="shared" ca="1" si="65"/>
        <v>3</v>
      </c>
      <c r="BN74" s="48">
        <f t="shared" ca="1" si="65"/>
        <v>3</v>
      </c>
      <c r="BO74" s="48">
        <f t="shared" ca="1" si="65"/>
        <v>2</v>
      </c>
    </row>
    <row r="75" spans="1:67" x14ac:dyDescent="0.25">
      <c r="A75" s="48">
        <v>74</v>
      </c>
      <c r="B75" s="48">
        <f t="shared" ca="1" si="48"/>
        <v>13</v>
      </c>
      <c r="C75" s="48">
        <f ca="1">SUM($P75:S75)</f>
        <v>9</v>
      </c>
      <c r="D75" s="48">
        <f t="shared" ca="1" si="49"/>
        <v>17</v>
      </c>
      <c r="E75" s="48">
        <f t="shared" ca="1" si="50"/>
        <v>25</v>
      </c>
      <c r="F75" s="48">
        <f t="shared" ca="1" si="51"/>
        <v>36</v>
      </c>
      <c r="G75" s="48">
        <f t="shared" ca="1" si="52"/>
        <v>47</v>
      </c>
      <c r="H75" s="48">
        <f t="shared" ca="1" si="53"/>
        <v>53</v>
      </c>
      <c r="I75" s="48">
        <f t="shared" ca="1" si="54"/>
        <v>62</v>
      </c>
      <c r="J75" s="48">
        <f t="shared" ca="1" si="55"/>
        <v>68</v>
      </c>
      <c r="K75" s="48">
        <f t="shared" ca="1" si="56"/>
        <v>75</v>
      </c>
      <c r="L75" s="48">
        <f t="shared" ca="1" si="57"/>
        <v>83</v>
      </c>
      <c r="M75" s="48">
        <f t="shared" ca="1" si="58"/>
        <v>91</v>
      </c>
      <c r="N75" s="48">
        <f t="shared" ca="1" si="59"/>
        <v>98</v>
      </c>
      <c r="O75" s="48">
        <f t="shared" ca="1" si="60"/>
        <v>105</v>
      </c>
      <c r="P75" s="48">
        <f t="shared" ca="1" si="61"/>
        <v>3</v>
      </c>
      <c r="Q75" s="48">
        <f t="shared" ca="1" si="61"/>
        <v>3</v>
      </c>
      <c r="R75" s="48">
        <f t="shared" ca="1" si="61"/>
        <v>1</v>
      </c>
      <c r="S75" s="48">
        <f t="shared" ca="1" si="61"/>
        <v>2</v>
      </c>
      <c r="T75" s="48">
        <f t="shared" ca="1" si="61"/>
        <v>2</v>
      </c>
      <c r="U75" s="48">
        <f t="shared" ca="1" si="61"/>
        <v>2</v>
      </c>
      <c r="V75" s="48">
        <f t="shared" ca="1" si="61"/>
        <v>3</v>
      </c>
      <c r="W75" s="48">
        <f t="shared" ca="1" si="61"/>
        <v>1</v>
      </c>
      <c r="X75" s="48">
        <f t="shared" ca="1" si="61"/>
        <v>3</v>
      </c>
      <c r="Y75" s="48">
        <f t="shared" ca="1" si="61"/>
        <v>1</v>
      </c>
      <c r="Z75" s="48">
        <f t="shared" ca="1" si="62"/>
        <v>1</v>
      </c>
      <c r="AA75" s="48">
        <f t="shared" ca="1" si="62"/>
        <v>3</v>
      </c>
      <c r="AB75" s="48">
        <f t="shared" ca="1" si="62"/>
        <v>3</v>
      </c>
      <c r="AC75" s="48">
        <f t="shared" ca="1" si="62"/>
        <v>3</v>
      </c>
      <c r="AD75" s="48">
        <f t="shared" ca="1" si="62"/>
        <v>3</v>
      </c>
      <c r="AE75" s="48">
        <f t="shared" ca="1" si="62"/>
        <v>2</v>
      </c>
      <c r="AF75" s="48">
        <f t="shared" ca="1" si="62"/>
        <v>2</v>
      </c>
      <c r="AG75" s="48">
        <f t="shared" ca="1" si="62"/>
        <v>3</v>
      </c>
      <c r="AH75" s="48">
        <f t="shared" ca="1" si="62"/>
        <v>3</v>
      </c>
      <c r="AI75" s="48">
        <f t="shared" ca="1" si="62"/>
        <v>3</v>
      </c>
      <c r="AJ75" s="48">
        <f t="shared" ca="1" si="63"/>
        <v>1</v>
      </c>
      <c r="AK75" s="48">
        <f t="shared" ca="1" si="63"/>
        <v>2</v>
      </c>
      <c r="AL75" s="48">
        <f t="shared" ca="1" si="63"/>
        <v>1</v>
      </c>
      <c r="AM75" s="48">
        <f t="shared" ca="1" si="63"/>
        <v>2</v>
      </c>
      <c r="AN75" s="48">
        <f t="shared" ca="1" si="63"/>
        <v>2</v>
      </c>
      <c r="AO75" s="48">
        <f t="shared" ca="1" si="63"/>
        <v>3</v>
      </c>
      <c r="AP75" s="48">
        <f t="shared" ca="1" si="63"/>
        <v>3</v>
      </c>
      <c r="AQ75" s="48">
        <f t="shared" ca="1" si="63"/>
        <v>1</v>
      </c>
      <c r="AR75" s="48">
        <f t="shared" ca="1" si="63"/>
        <v>2</v>
      </c>
      <c r="AS75" s="48">
        <f t="shared" ca="1" si="63"/>
        <v>1</v>
      </c>
      <c r="AT75" s="48">
        <f t="shared" ca="1" si="64"/>
        <v>2</v>
      </c>
      <c r="AU75" s="48">
        <f t="shared" ca="1" si="64"/>
        <v>1</v>
      </c>
      <c r="AV75" s="48">
        <f t="shared" ca="1" si="64"/>
        <v>2</v>
      </c>
      <c r="AW75" s="48">
        <f t="shared" ca="1" si="64"/>
        <v>2</v>
      </c>
      <c r="AX75" s="48">
        <f t="shared" ca="1" si="64"/>
        <v>1</v>
      </c>
      <c r="AY75" s="48">
        <f t="shared" ca="1" si="64"/>
        <v>2</v>
      </c>
      <c r="AZ75" s="48">
        <f t="shared" ca="1" si="64"/>
        <v>2</v>
      </c>
      <c r="BA75" s="48">
        <f t="shared" ca="1" si="64"/>
        <v>3</v>
      </c>
      <c r="BB75" s="48">
        <f t="shared" ca="1" si="64"/>
        <v>1</v>
      </c>
      <c r="BC75" s="48">
        <f t="shared" ca="1" si="64"/>
        <v>2</v>
      </c>
      <c r="BD75" s="48">
        <f t="shared" ca="1" si="65"/>
        <v>2</v>
      </c>
      <c r="BE75" s="48">
        <f t="shared" ca="1" si="65"/>
        <v>3</v>
      </c>
      <c r="BF75" s="48">
        <f t="shared" ca="1" si="65"/>
        <v>2</v>
      </c>
      <c r="BG75" s="48">
        <f t="shared" ca="1" si="65"/>
        <v>1</v>
      </c>
      <c r="BH75" s="48">
        <f t="shared" ca="1" si="65"/>
        <v>1</v>
      </c>
      <c r="BI75" s="48">
        <f t="shared" ca="1" si="65"/>
        <v>1</v>
      </c>
      <c r="BJ75" s="48">
        <f t="shared" ca="1" si="65"/>
        <v>3</v>
      </c>
      <c r="BK75" s="48">
        <f t="shared" ca="1" si="65"/>
        <v>2</v>
      </c>
      <c r="BL75" s="48">
        <f t="shared" ca="1" si="65"/>
        <v>1</v>
      </c>
      <c r="BM75" s="48">
        <f t="shared" ca="1" si="65"/>
        <v>2</v>
      </c>
      <c r="BN75" s="48">
        <f t="shared" ca="1" si="65"/>
        <v>1</v>
      </c>
      <c r="BO75" s="48">
        <f t="shared" ca="1" si="65"/>
        <v>3</v>
      </c>
    </row>
    <row r="76" spans="1:67" x14ac:dyDescent="0.25">
      <c r="A76" s="48">
        <v>75</v>
      </c>
      <c r="B76" s="48">
        <f t="shared" ca="1" si="48"/>
        <v>11</v>
      </c>
      <c r="C76" s="48">
        <f ca="1">SUM($P76:S76)</f>
        <v>6</v>
      </c>
      <c r="D76" s="48">
        <f t="shared" ca="1" si="49"/>
        <v>14</v>
      </c>
      <c r="E76" s="48">
        <f t="shared" ca="1" si="50"/>
        <v>22</v>
      </c>
      <c r="F76" s="48">
        <f t="shared" ca="1" si="51"/>
        <v>30</v>
      </c>
      <c r="G76" s="48">
        <f t="shared" ca="1" si="52"/>
        <v>40</v>
      </c>
      <c r="H76" s="48">
        <f t="shared" ca="1" si="53"/>
        <v>50</v>
      </c>
      <c r="I76" s="48">
        <f t="shared" ca="1" si="54"/>
        <v>58</v>
      </c>
      <c r="J76" s="48">
        <f t="shared" ca="1" si="55"/>
        <v>67</v>
      </c>
      <c r="K76" s="48">
        <f t="shared" ca="1" si="56"/>
        <v>74</v>
      </c>
      <c r="L76" s="48">
        <f t="shared" ca="1" si="57"/>
        <v>83</v>
      </c>
      <c r="M76" s="48">
        <f t="shared" ca="1" si="58"/>
        <v>92</v>
      </c>
      <c r="N76" s="48">
        <f t="shared" ca="1" si="59"/>
        <v>103</v>
      </c>
      <c r="O76" s="48">
        <f t="shared" ca="1" si="60"/>
        <v>109</v>
      </c>
      <c r="P76" s="48">
        <f t="shared" ca="1" si="61"/>
        <v>1</v>
      </c>
      <c r="Q76" s="48">
        <f t="shared" ca="1" si="61"/>
        <v>1</v>
      </c>
      <c r="R76" s="48">
        <f t="shared" ca="1" si="61"/>
        <v>1</v>
      </c>
      <c r="S76" s="48">
        <f t="shared" ca="1" si="61"/>
        <v>3</v>
      </c>
      <c r="T76" s="48">
        <f t="shared" ca="1" si="61"/>
        <v>3</v>
      </c>
      <c r="U76" s="48">
        <f t="shared" ca="1" si="61"/>
        <v>2</v>
      </c>
      <c r="V76" s="48">
        <f t="shared" ca="1" si="61"/>
        <v>2</v>
      </c>
      <c r="W76" s="48">
        <f t="shared" ca="1" si="61"/>
        <v>1</v>
      </c>
      <c r="X76" s="48">
        <f t="shared" ca="1" si="61"/>
        <v>3</v>
      </c>
      <c r="Y76" s="48">
        <f t="shared" ca="1" si="61"/>
        <v>2</v>
      </c>
      <c r="Z76" s="48">
        <f t="shared" ca="1" si="62"/>
        <v>2</v>
      </c>
      <c r="AA76" s="48">
        <f t="shared" ca="1" si="62"/>
        <v>1</v>
      </c>
      <c r="AB76" s="48">
        <f t="shared" ca="1" si="62"/>
        <v>1</v>
      </c>
      <c r="AC76" s="48">
        <f t="shared" ca="1" si="62"/>
        <v>2</v>
      </c>
      <c r="AD76" s="48">
        <f t="shared" ca="1" si="62"/>
        <v>3</v>
      </c>
      <c r="AE76" s="48">
        <f t="shared" ca="1" si="62"/>
        <v>2</v>
      </c>
      <c r="AF76" s="48">
        <f t="shared" ca="1" si="62"/>
        <v>2</v>
      </c>
      <c r="AG76" s="48">
        <f t="shared" ca="1" si="62"/>
        <v>2</v>
      </c>
      <c r="AH76" s="48">
        <f t="shared" ca="1" si="62"/>
        <v>3</v>
      </c>
      <c r="AI76" s="48">
        <f t="shared" ca="1" si="62"/>
        <v>3</v>
      </c>
      <c r="AJ76" s="48">
        <f t="shared" ca="1" si="63"/>
        <v>3</v>
      </c>
      <c r="AK76" s="48">
        <f t="shared" ca="1" si="63"/>
        <v>3</v>
      </c>
      <c r="AL76" s="48">
        <f t="shared" ca="1" si="63"/>
        <v>2</v>
      </c>
      <c r="AM76" s="48">
        <f t="shared" ca="1" si="63"/>
        <v>2</v>
      </c>
      <c r="AN76" s="48">
        <f t="shared" ca="1" si="63"/>
        <v>1</v>
      </c>
      <c r="AO76" s="48">
        <f t="shared" ca="1" si="63"/>
        <v>1</v>
      </c>
      <c r="AP76" s="48">
        <f t="shared" ca="1" si="63"/>
        <v>3</v>
      </c>
      <c r="AQ76" s="48">
        <f t="shared" ca="1" si="63"/>
        <v>3</v>
      </c>
      <c r="AR76" s="48">
        <f t="shared" ca="1" si="63"/>
        <v>2</v>
      </c>
      <c r="AS76" s="48">
        <f t="shared" ca="1" si="63"/>
        <v>3</v>
      </c>
      <c r="AT76" s="48">
        <f t="shared" ca="1" si="64"/>
        <v>2</v>
      </c>
      <c r="AU76" s="48">
        <f t="shared" ca="1" si="64"/>
        <v>2</v>
      </c>
      <c r="AV76" s="48">
        <f t="shared" ca="1" si="64"/>
        <v>1</v>
      </c>
      <c r="AW76" s="48">
        <f t="shared" ca="1" si="64"/>
        <v>1</v>
      </c>
      <c r="AX76" s="48">
        <f t="shared" ca="1" si="64"/>
        <v>3</v>
      </c>
      <c r="AY76" s="48">
        <f t="shared" ca="1" si="64"/>
        <v>2</v>
      </c>
      <c r="AZ76" s="48">
        <f t="shared" ca="1" si="64"/>
        <v>2</v>
      </c>
      <c r="BA76" s="48">
        <f t="shared" ca="1" si="64"/>
        <v>3</v>
      </c>
      <c r="BB76" s="48">
        <f t="shared" ca="1" si="64"/>
        <v>1</v>
      </c>
      <c r="BC76" s="48">
        <f t="shared" ca="1" si="64"/>
        <v>3</v>
      </c>
      <c r="BD76" s="48">
        <f t="shared" ca="1" si="65"/>
        <v>1</v>
      </c>
      <c r="BE76" s="48">
        <f t="shared" ca="1" si="65"/>
        <v>3</v>
      </c>
      <c r="BF76" s="48">
        <f t="shared" ca="1" si="65"/>
        <v>2</v>
      </c>
      <c r="BG76" s="48">
        <f t="shared" ca="1" si="65"/>
        <v>3</v>
      </c>
      <c r="BH76" s="48">
        <f t="shared" ca="1" si="65"/>
        <v>3</v>
      </c>
      <c r="BI76" s="48">
        <f t="shared" ca="1" si="65"/>
        <v>2</v>
      </c>
      <c r="BJ76" s="48">
        <f t="shared" ca="1" si="65"/>
        <v>3</v>
      </c>
      <c r="BK76" s="48">
        <f t="shared" ca="1" si="65"/>
        <v>3</v>
      </c>
      <c r="BL76" s="48">
        <f t="shared" ca="1" si="65"/>
        <v>2</v>
      </c>
      <c r="BM76" s="48">
        <f t="shared" ca="1" si="65"/>
        <v>1</v>
      </c>
      <c r="BN76" s="48">
        <f t="shared" ca="1" si="65"/>
        <v>2</v>
      </c>
      <c r="BO76" s="48">
        <f t="shared" ca="1" si="65"/>
        <v>1</v>
      </c>
    </row>
    <row r="77" spans="1:67" x14ac:dyDescent="0.25">
      <c r="A77" s="48">
        <v>76</v>
      </c>
      <c r="B77" s="48">
        <f t="shared" ca="1" si="48"/>
        <v>11</v>
      </c>
      <c r="C77" s="48">
        <f ca="1">SUM($P77:S77)</f>
        <v>8</v>
      </c>
      <c r="D77" s="48">
        <f t="shared" ca="1" si="49"/>
        <v>15</v>
      </c>
      <c r="E77" s="48">
        <f t="shared" ca="1" si="50"/>
        <v>24</v>
      </c>
      <c r="F77" s="48">
        <f t="shared" ca="1" si="51"/>
        <v>33</v>
      </c>
      <c r="G77" s="48">
        <f t="shared" ca="1" si="52"/>
        <v>40</v>
      </c>
      <c r="H77" s="48">
        <f t="shared" ca="1" si="53"/>
        <v>47</v>
      </c>
      <c r="I77" s="48">
        <f t="shared" ca="1" si="54"/>
        <v>56</v>
      </c>
      <c r="J77" s="48">
        <f t="shared" ca="1" si="55"/>
        <v>63</v>
      </c>
      <c r="K77" s="48">
        <f t="shared" ca="1" si="56"/>
        <v>69</v>
      </c>
      <c r="L77" s="48">
        <f t="shared" ca="1" si="57"/>
        <v>77</v>
      </c>
      <c r="M77" s="48">
        <f t="shared" ca="1" si="58"/>
        <v>86</v>
      </c>
      <c r="N77" s="48">
        <f t="shared" ca="1" si="59"/>
        <v>92</v>
      </c>
      <c r="O77" s="48">
        <f t="shared" ca="1" si="60"/>
        <v>96</v>
      </c>
      <c r="P77" s="48">
        <f t="shared" ca="1" si="61"/>
        <v>2</v>
      </c>
      <c r="Q77" s="48">
        <f t="shared" ca="1" si="61"/>
        <v>3</v>
      </c>
      <c r="R77" s="48">
        <f t="shared" ca="1" si="61"/>
        <v>1</v>
      </c>
      <c r="S77" s="48">
        <f t="shared" ca="1" si="61"/>
        <v>2</v>
      </c>
      <c r="T77" s="48">
        <f t="shared" ca="1" si="61"/>
        <v>1</v>
      </c>
      <c r="U77" s="48">
        <f t="shared" ca="1" si="61"/>
        <v>2</v>
      </c>
      <c r="V77" s="48">
        <f t="shared" ca="1" si="61"/>
        <v>2</v>
      </c>
      <c r="W77" s="48">
        <f t="shared" ca="1" si="61"/>
        <v>2</v>
      </c>
      <c r="X77" s="48">
        <f t="shared" ca="1" si="61"/>
        <v>3</v>
      </c>
      <c r="Y77" s="48">
        <f t="shared" ca="1" si="61"/>
        <v>1</v>
      </c>
      <c r="Z77" s="48">
        <f t="shared" ca="1" si="62"/>
        <v>3</v>
      </c>
      <c r="AA77" s="48">
        <f t="shared" ca="1" si="62"/>
        <v>2</v>
      </c>
      <c r="AB77" s="48">
        <f t="shared" ca="1" si="62"/>
        <v>3</v>
      </c>
      <c r="AC77" s="48">
        <f t="shared" ca="1" si="62"/>
        <v>2</v>
      </c>
      <c r="AD77" s="48">
        <f t="shared" ca="1" si="62"/>
        <v>2</v>
      </c>
      <c r="AE77" s="48">
        <f t="shared" ca="1" si="62"/>
        <v>2</v>
      </c>
      <c r="AF77" s="48">
        <f t="shared" ca="1" si="62"/>
        <v>1</v>
      </c>
      <c r="AG77" s="48">
        <f t="shared" ca="1" si="62"/>
        <v>3</v>
      </c>
      <c r="AH77" s="48">
        <f t="shared" ca="1" si="62"/>
        <v>2</v>
      </c>
      <c r="AI77" s="48">
        <f t="shared" ca="1" si="62"/>
        <v>1</v>
      </c>
      <c r="AJ77" s="48">
        <f t="shared" ca="1" si="63"/>
        <v>2</v>
      </c>
      <c r="AK77" s="48">
        <f t="shared" ca="1" si="63"/>
        <v>1</v>
      </c>
      <c r="AL77" s="48">
        <f t="shared" ca="1" si="63"/>
        <v>3</v>
      </c>
      <c r="AM77" s="48">
        <f t="shared" ca="1" si="63"/>
        <v>1</v>
      </c>
      <c r="AN77" s="48">
        <f t="shared" ca="1" si="63"/>
        <v>2</v>
      </c>
      <c r="AO77" s="48">
        <f t="shared" ca="1" si="63"/>
        <v>2</v>
      </c>
      <c r="AP77" s="48">
        <f t="shared" ca="1" si="63"/>
        <v>3</v>
      </c>
      <c r="AQ77" s="48">
        <f t="shared" ca="1" si="63"/>
        <v>2</v>
      </c>
      <c r="AR77" s="48">
        <f t="shared" ca="1" si="63"/>
        <v>1</v>
      </c>
      <c r="AS77" s="48">
        <f t="shared" ca="1" si="63"/>
        <v>3</v>
      </c>
      <c r="AT77" s="48">
        <f t="shared" ca="1" si="64"/>
        <v>2</v>
      </c>
      <c r="AU77" s="48">
        <f t="shared" ca="1" si="64"/>
        <v>1</v>
      </c>
      <c r="AV77" s="48">
        <f t="shared" ca="1" si="64"/>
        <v>1</v>
      </c>
      <c r="AW77" s="48">
        <f t="shared" ca="1" si="64"/>
        <v>1</v>
      </c>
      <c r="AX77" s="48">
        <f t="shared" ca="1" si="64"/>
        <v>3</v>
      </c>
      <c r="AY77" s="48">
        <f t="shared" ca="1" si="64"/>
        <v>1</v>
      </c>
      <c r="AZ77" s="48">
        <f t="shared" ca="1" si="64"/>
        <v>2</v>
      </c>
      <c r="BA77" s="48">
        <f t="shared" ca="1" si="64"/>
        <v>1</v>
      </c>
      <c r="BB77" s="48">
        <f t="shared" ca="1" si="64"/>
        <v>2</v>
      </c>
      <c r="BC77" s="48">
        <f t="shared" ca="1" si="64"/>
        <v>3</v>
      </c>
      <c r="BD77" s="48">
        <f t="shared" ca="1" si="65"/>
        <v>2</v>
      </c>
      <c r="BE77" s="48">
        <f t="shared" ca="1" si="65"/>
        <v>3</v>
      </c>
      <c r="BF77" s="48">
        <f t="shared" ca="1" si="65"/>
        <v>2</v>
      </c>
      <c r="BG77" s="48">
        <f t="shared" ca="1" si="65"/>
        <v>2</v>
      </c>
      <c r="BH77" s="48">
        <f t="shared" ca="1" si="65"/>
        <v>2</v>
      </c>
      <c r="BI77" s="48">
        <f t="shared" ca="1" si="65"/>
        <v>2</v>
      </c>
      <c r="BJ77" s="48">
        <f t="shared" ca="1" si="65"/>
        <v>1</v>
      </c>
      <c r="BK77" s="48">
        <f t="shared" ca="1" si="65"/>
        <v>1</v>
      </c>
      <c r="BL77" s="48">
        <f t="shared" ca="1" si="65"/>
        <v>1</v>
      </c>
      <c r="BM77" s="48">
        <f t="shared" ca="1" si="65"/>
        <v>1</v>
      </c>
      <c r="BN77" s="48">
        <f t="shared" ca="1" si="65"/>
        <v>1</v>
      </c>
      <c r="BO77" s="48">
        <f t="shared" ca="1" si="65"/>
        <v>1</v>
      </c>
    </row>
    <row r="78" spans="1:67" x14ac:dyDescent="0.25">
      <c r="A78" s="48">
        <v>77</v>
      </c>
      <c r="B78" s="48">
        <f t="shared" ca="1" si="48"/>
        <v>10</v>
      </c>
      <c r="C78" s="48">
        <f ca="1">SUM($P78:S78)</f>
        <v>6</v>
      </c>
      <c r="D78" s="48">
        <f t="shared" ca="1" si="49"/>
        <v>12</v>
      </c>
      <c r="E78" s="48">
        <f t="shared" ca="1" si="50"/>
        <v>19</v>
      </c>
      <c r="F78" s="48">
        <f t="shared" ca="1" si="51"/>
        <v>28</v>
      </c>
      <c r="G78" s="48">
        <f t="shared" ca="1" si="52"/>
        <v>37</v>
      </c>
      <c r="H78" s="48">
        <f t="shared" ca="1" si="53"/>
        <v>44</v>
      </c>
      <c r="I78" s="48">
        <f t="shared" ca="1" si="54"/>
        <v>50</v>
      </c>
      <c r="J78" s="48">
        <f t="shared" ca="1" si="55"/>
        <v>58</v>
      </c>
      <c r="K78" s="48">
        <f t="shared" ca="1" si="56"/>
        <v>66</v>
      </c>
      <c r="L78" s="48">
        <f t="shared" ca="1" si="57"/>
        <v>77</v>
      </c>
      <c r="M78" s="48">
        <f t="shared" ca="1" si="58"/>
        <v>83</v>
      </c>
      <c r="N78" s="48">
        <f t="shared" ca="1" si="59"/>
        <v>90</v>
      </c>
      <c r="O78" s="48">
        <f t="shared" ca="1" si="60"/>
        <v>97</v>
      </c>
      <c r="P78" s="48">
        <f t="shared" ca="1" si="61"/>
        <v>1</v>
      </c>
      <c r="Q78" s="48">
        <f t="shared" ca="1" si="61"/>
        <v>1</v>
      </c>
      <c r="R78" s="48">
        <f t="shared" ca="1" si="61"/>
        <v>2</v>
      </c>
      <c r="S78" s="48">
        <f t="shared" ca="1" si="61"/>
        <v>2</v>
      </c>
      <c r="T78" s="48">
        <f t="shared" ca="1" si="61"/>
        <v>3</v>
      </c>
      <c r="U78" s="48">
        <f t="shared" ca="1" si="61"/>
        <v>1</v>
      </c>
      <c r="V78" s="48">
        <f t="shared" ca="1" si="61"/>
        <v>1</v>
      </c>
      <c r="W78" s="48">
        <f t="shared" ca="1" si="61"/>
        <v>1</v>
      </c>
      <c r="X78" s="48">
        <f t="shared" ca="1" si="61"/>
        <v>2</v>
      </c>
      <c r="Y78" s="48">
        <f t="shared" ca="1" si="61"/>
        <v>2</v>
      </c>
      <c r="Z78" s="48">
        <f t="shared" ca="1" si="62"/>
        <v>1</v>
      </c>
      <c r="AA78" s="48">
        <f t="shared" ca="1" si="62"/>
        <v>2</v>
      </c>
      <c r="AB78" s="48">
        <f t="shared" ca="1" si="62"/>
        <v>3</v>
      </c>
      <c r="AC78" s="48">
        <f t="shared" ca="1" si="62"/>
        <v>3</v>
      </c>
      <c r="AD78" s="48">
        <f t="shared" ca="1" si="62"/>
        <v>1</v>
      </c>
      <c r="AE78" s="48">
        <f t="shared" ca="1" si="62"/>
        <v>2</v>
      </c>
      <c r="AF78" s="48">
        <f t="shared" ca="1" si="62"/>
        <v>3</v>
      </c>
      <c r="AG78" s="48">
        <f t="shared" ca="1" si="62"/>
        <v>2</v>
      </c>
      <c r="AH78" s="48">
        <f t="shared" ca="1" si="62"/>
        <v>2</v>
      </c>
      <c r="AI78" s="48">
        <f t="shared" ca="1" si="62"/>
        <v>2</v>
      </c>
      <c r="AJ78" s="48">
        <f t="shared" ca="1" si="63"/>
        <v>2</v>
      </c>
      <c r="AK78" s="48">
        <f t="shared" ca="1" si="63"/>
        <v>3</v>
      </c>
      <c r="AL78" s="48">
        <f t="shared" ca="1" si="63"/>
        <v>1</v>
      </c>
      <c r="AM78" s="48">
        <f t="shared" ca="1" si="63"/>
        <v>1</v>
      </c>
      <c r="AN78" s="48">
        <f t="shared" ca="1" si="63"/>
        <v>1</v>
      </c>
      <c r="AO78" s="48">
        <f t="shared" ca="1" si="63"/>
        <v>1</v>
      </c>
      <c r="AP78" s="48">
        <f t="shared" ca="1" si="63"/>
        <v>2</v>
      </c>
      <c r="AQ78" s="48">
        <f t="shared" ca="1" si="63"/>
        <v>2</v>
      </c>
      <c r="AR78" s="48">
        <f t="shared" ca="1" si="63"/>
        <v>2</v>
      </c>
      <c r="AS78" s="48">
        <f t="shared" ca="1" si="63"/>
        <v>2</v>
      </c>
      <c r="AT78" s="48">
        <f t="shared" ca="1" si="64"/>
        <v>1</v>
      </c>
      <c r="AU78" s="48">
        <f t="shared" ca="1" si="64"/>
        <v>3</v>
      </c>
      <c r="AV78" s="48">
        <f t="shared" ca="1" si="64"/>
        <v>1</v>
      </c>
      <c r="AW78" s="48">
        <f t="shared" ca="1" si="64"/>
        <v>2</v>
      </c>
      <c r="AX78" s="48">
        <f t="shared" ca="1" si="64"/>
        <v>2</v>
      </c>
      <c r="AY78" s="48">
        <f t="shared" ca="1" si="64"/>
        <v>3</v>
      </c>
      <c r="AZ78" s="48">
        <f t="shared" ca="1" si="64"/>
        <v>3</v>
      </c>
      <c r="BA78" s="48">
        <f t="shared" ca="1" si="64"/>
        <v>2</v>
      </c>
      <c r="BB78" s="48">
        <f t="shared" ca="1" si="64"/>
        <v>3</v>
      </c>
      <c r="BC78" s="48">
        <f t="shared" ca="1" si="64"/>
        <v>3</v>
      </c>
      <c r="BD78" s="48">
        <f t="shared" ca="1" si="65"/>
        <v>2</v>
      </c>
      <c r="BE78" s="48">
        <f t="shared" ca="1" si="65"/>
        <v>2</v>
      </c>
      <c r="BF78" s="48">
        <f t="shared" ca="1" si="65"/>
        <v>1</v>
      </c>
      <c r="BG78" s="48">
        <f t="shared" ca="1" si="65"/>
        <v>1</v>
      </c>
      <c r="BH78" s="48">
        <f t="shared" ca="1" si="65"/>
        <v>3</v>
      </c>
      <c r="BI78" s="48">
        <f t="shared" ca="1" si="65"/>
        <v>1</v>
      </c>
      <c r="BJ78" s="48">
        <f t="shared" ca="1" si="65"/>
        <v>2</v>
      </c>
      <c r="BK78" s="48">
        <f t="shared" ca="1" si="65"/>
        <v>1</v>
      </c>
      <c r="BL78" s="48">
        <f t="shared" ca="1" si="65"/>
        <v>1</v>
      </c>
      <c r="BM78" s="48">
        <f t="shared" ca="1" si="65"/>
        <v>3</v>
      </c>
      <c r="BN78" s="48">
        <f t="shared" ca="1" si="65"/>
        <v>2</v>
      </c>
      <c r="BO78" s="48">
        <f t="shared" ca="1" si="65"/>
        <v>1</v>
      </c>
    </row>
    <row r="79" spans="1:67" x14ac:dyDescent="0.25">
      <c r="A79" s="48">
        <v>78</v>
      </c>
      <c r="B79" s="48">
        <f t="shared" ca="1" si="48"/>
        <v>12</v>
      </c>
      <c r="C79" s="48">
        <f ca="1">SUM($P79:S79)</f>
        <v>9</v>
      </c>
      <c r="D79" s="48">
        <f t="shared" ca="1" si="49"/>
        <v>17</v>
      </c>
      <c r="E79" s="48">
        <f t="shared" ca="1" si="50"/>
        <v>25</v>
      </c>
      <c r="F79" s="48">
        <f t="shared" ca="1" si="51"/>
        <v>31</v>
      </c>
      <c r="G79" s="48">
        <f t="shared" ca="1" si="52"/>
        <v>41</v>
      </c>
      <c r="H79" s="48">
        <f t="shared" ca="1" si="53"/>
        <v>51</v>
      </c>
      <c r="I79" s="48">
        <f t="shared" ca="1" si="54"/>
        <v>59</v>
      </c>
      <c r="J79" s="48">
        <f t="shared" ca="1" si="55"/>
        <v>64</v>
      </c>
      <c r="K79" s="48">
        <f t="shared" ca="1" si="56"/>
        <v>69</v>
      </c>
      <c r="L79" s="48">
        <f t="shared" ca="1" si="57"/>
        <v>76</v>
      </c>
      <c r="M79" s="48">
        <f t="shared" ca="1" si="58"/>
        <v>85</v>
      </c>
      <c r="N79" s="48">
        <f t="shared" ca="1" si="59"/>
        <v>92</v>
      </c>
      <c r="O79" s="48">
        <f t="shared" ca="1" si="60"/>
        <v>98</v>
      </c>
      <c r="P79" s="48">
        <f t="shared" ca="1" si="61"/>
        <v>2</v>
      </c>
      <c r="Q79" s="48">
        <f t="shared" ca="1" si="61"/>
        <v>3</v>
      </c>
      <c r="R79" s="48">
        <f t="shared" ca="1" si="61"/>
        <v>2</v>
      </c>
      <c r="S79" s="48">
        <f t="shared" ca="1" si="61"/>
        <v>2</v>
      </c>
      <c r="T79" s="48">
        <f t="shared" ca="1" si="61"/>
        <v>2</v>
      </c>
      <c r="U79" s="48">
        <f t="shared" ca="1" si="61"/>
        <v>1</v>
      </c>
      <c r="V79" s="48">
        <f t="shared" ca="1" si="61"/>
        <v>2</v>
      </c>
      <c r="W79" s="48">
        <f t="shared" ca="1" si="61"/>
        <v>3</v>
      </c>
      <c r="X79" s="48">
        <f t="shared" ca="1" si="61"/>
        <v>2</v>
      </c>
      <c r="Y79" s="48">
        <f t="shared" ca="1" si="61"/>
        <v>3</v>
      </c>
      <c r="Z79" s="48">
        <f t="shared" ca="1" si="62"/>
        <v>1</v>
      </c>
      <c r="AA79" s="48">
        <f t="shared" ca="1" si="62"/>
        <v>2</v>
      </c>
      <c r="AB79" s="48">
        <f t="shared" ca="1" si="62"/>
        <v>2</v>
      </c>
      <c r="AC79" s="48">
        <f t="shared" ca="1" si="62"/>
        <v>2</v>
      </c>
      <c r="AD79" s="48">
        <f t="shared" ca="1" si="62"/>
        <v>1</v>
      </c>
      <c r="AE79" s="48">
        <f t="shared" ca="1" si="62"/>
        <v>1</v>
      </c>
      <c r="AF79" s="48">
        <f t="shared" ca="1" si="62"/>
        <v>3</v>
      </c>
      <c r="AG79" s="48">
        <f t="shared" ca="1" si="62"/>
        <v>1</v>
      </c>
      <c r="AH79" s="48">
        <f t="shared" ca="1" si="62"/>
        <v>3</v>
      </c>
      <c r="AI79" s="48">
        <f t="shared" ca="1" si="62"/>
        <v>3</v>
      </c>
      <c r="AJ79" s="48">
        <f t="shared" ca="1" si="63"/>
        <v>3</v>
      </c>
      <c r="AK79" s="48">
        <f t="shared" ca="1" si="63"/>
        <v>2</v>
      </c>
      <c r="AL79" s="48">
        <f t="shared" ca="1" si="63"/>
        <v>2</v>
      </c>
      <c r="AM79" s="48">
        <f t="shared" ca="1" si="63"/>
        <v>3</v>
      </c>
      <c r="AN79" s="48">
        <f t="shared" ca="1" si="63"/>
        <v>2</v>
      </c>
      <c r="AO79" s="48">
        <f t="shared" ca="1" si="63"/>
        <v>2</v>
      </c>
      <c r="AP79" s="48">
        <f t="shared" ca="1" si="63"/>
        <v>3</v>
      </c>
      <c r="AQ79" s="48">
        <f t="shared" ca="1" si="63"/>
        <v>1</v>
      </c>
      <c r="AR79" s="48">
        <f t="shared" ca="1" si="63"/>
        <v>2</v>
      </c>
      <c r="AS79" s="48">
        <f t="shared" ca="1" si="63"/>
        <v>1</v>
      </c>
      <c r="AT79" s="48">
        <f t="shared" ca="1" si="64"/>
        <v>1</v>
      </c>
      <c r="AU79" s="48">
        <f t="shared" ca="1" si="64"/>
        <v>1</v>
      </c>
      <c r="AV79" s="48">
        <f t="shared" ca="1" si="64"/>
        <v>2</v>
      </c>
      <c r="AW79" s="48">
        <f t="shared" ca="1" si="64"/>
        <v>1</v>
      </c>
      <c r="AX79" s="48">
        <f t="shared" ca="1" si="64"/>
        <v>1</v>
      </c>
      <c r="AY79" s="48">
        <f t="shared" ca="1" si="64"/>
        <v>1</v>
      </c>
      <c r="AZ79" s="48">
        <f t="shared" ca="1" si="64"/>
        <v>1</v>
      </c>
      <c r="BA79" s="48">
        <f t="shared" ca="1" si="64"/>
        <v>3</v>
      </c>
      <c r="BB79" s="48">
        <f t="shared" ca="1" si="64"/>
        <v>1</v>
      </c>
      <c r="BC79" s="48">
        <f t="shared" ca="1" si="64"/>
        <v>2</v>
      </c>
      <c r="BD79" s="48">
        <f t="shared" ca="1" si="65"/>
        <v>2</v>
      </c>
      <c r="BE79" s="48">
        <f t="shared" ca="1" si="65"/>
        <v>3</v>
      </c>
      <c r="BF79" s="48">
        <f t="shared" ca="1" si="65"/>
        <v>1</v>
      </c>
      <c r="BG79" s="48">
        <f t="shared" ca="1" si="65"/>
        <v>3</v>
      </c>
      <c r="BH79" s="48">
        <f t="shared" ca="1" si="65"/>
        <v>2</v>
      </c>
      <c r="BI79" s="48">
        <f t="shared" ca="1" si="65"/>
        <v>3</v>
      </c>
      <c r="BJ79" s="48">
        <f t="shared" ca="1" si="65"/>
        <v>1</v>
      </c>
      <c r="BK79" s="48">
        <f t="shared" ca="1" si="65"/>
        <v>1</v>
      </c>
      <c r="BL79" s="48">
        <f t="shared" ca="1" si="65"/>
        <v>1</v>
      </c>
      <c r="BM79" s="48">
        <f t="shared" ca="1" si="65"/>
        <v>1</v>
      </c>
      <c r="BN79" s="48">
        <f t="shared" ca="1" si="65"/>
        <v>2</v>
      </c>
      <c r="BO79" s="48">
        <f t="shared" ca="1" si="65"/>
        <v>2</v>
      </c>
    </row>
    <row r="80" spans="1:67" x14ac:dyDescent="0.25">
      <c r="A80" s="48">
        <v>79</v>
      </c>
      <c r="B80" s="48">
        <f t="shared" ca="1" si="48"/>
        <v>10</v>
      </c>
      <c r="C80" s="48">
        <f ca="1">SUM($P80:S80)</f>
        <v>6</v>
      </c>
      <c r="D80" s="48">
        <f t="shared" ca="1" si="49"/>
        <v>12</v>
      </c>
      <c r="E80" s="48">
        <f t="shared" ca="1" si="50"/>
        <v>21</v>
      </c>
      <c r="F80" s="48">
        <f t="shared" ca="1" si="51"/>
        <v>29</v>
      </c>
      <c r="G80" s="48">
        <f t="shared" ca="1" si="52"/>
        <v>34</v>
      </c>
      <c r="H80" s="48">
        <f t="shared" ca="1" si="53"/>
        <v>41</v>
      </c>
      <c r="I80" s="48">
        <f t="shared" ca="1" si="54"/>
        <v>50</v>
      </c>
      <c r="J80" s="48">
        <f t="shared" ca="1" si="55"/>
        <v>56</v>
      </c>
      <c r="K80" s="48">
        <f t="shared" ca="1" si="56"/>
        <v>63</v>
      </c>
      <c r="L80" s="48">
        <f t="shared" ca="1" si="57"/>
        <v>72</v>
      </c>
      <c r="M80" s="48">
        <f t="shared" ca="1" si="58"/>
        <v>82</v>
      </c>
      <c r="N80" s="48">
        <f t="shared" ca="1" si="59"/>
        <v>91</v>
      </c>
      <c r="O80" s="48">
        <f t="shared" ca="1" si="60"/>
        <v>99</v>
      </c>
      <c r="P80" s="48">
        <f t="shared" ca="1" si="61"/>
        <v>2</v>
      </c>
      <c r="Q80" s="48">
        <f t="shared" ca="1" si="61"/>
        <v>2</v>
      </c>
      <c r="R80" s="48">
        <f t="shared" ca="1" si="61"/>
        <v>1</v>
      </c>
      <c r="S80" s="48">
        <f t="shared" ca="1" si="61"/>
        <v>1</v>
      </c>
      <c r="T80" s="48">
        <f t="shared" ca="1" si="61"/>
        <v>3</v>
      </c>
      <c r="U80" s="48">
        <f t="shared" ca="1" si="61"/>
        <v>1</v>
      </c>
      <c r="V80" s="48">
        <f t="shared" ca="1" si="61"/>
        <v>1</v>
      </c>
      <c r="W80" s="48">
        <f t="shared" ca="1" si="61"/>
        <v>1</v>
      </c>
      <c r="X80" s="48">
        <f t="shared" ca="1" si="61"/>
        <v>1</v>
      </c>
      <c r="Y80" s="48">
        <f t="shared" ca="1" si="61"/>
        <v>3</v>
      </c>
      <c r="Z80" s="48">
        <f t="shared" ca="1" si="62"/>
        <v>3</v>
      </c>
      <c r="AA80" s="48">
        <f t="shared" ca="1" si="62"/>
        <v>2</v>
      </c>
      <c r="AB80" s="48">
        <f t="shared" ca="1" si="62"/>
        <v>1</v>
      </c>
      <c r="AC80" s="48">
        <f t="shared" ca="1" si="62"/>
        <v>2</v>
      </c>
      <c r="AD80" s="48">
        <f t="shared" ca="1" si="62"/>
        <v>3</v>
      </c>
      <c r="AE80" s="48">
        <f t="shared" ca="1" si="62"/>
        <v>2</v>
      </c>
      <c r="AF80" s="48">
        <f t="shared" ca="1" si="62"/>
        <v>2</v>
      </c>
      <c r="AG80" s="48">
        <f t="shared" ca="1" si="62"/>
        <v>1</v>
      </c>
      <c r="AH80" s="48">
        <f t="shared" ca="1" si="62"/>
        <v>1</v>
      </c>
      <c r="AI80" s="48">
        <f t="shared" ca="1" si="62"/>
        <v>1</v>
      </c>
      <c r="AJ80" s="48">
        <f t="shared" ca="1" si="63"/>
        <v>1</v>
      </c>
      <c r="AK80" s="48">
        <f t="shared" ca="1" si="63"/>
        <v>1</v>
      </c>
      <c r="AL80" s="48">
        <f t="shared" ca="1" si="63"/>
        <v>2</v>
      </c>
      <c r="AM80" s="48">
        <f t="shared" ca="1" si="63"/>
        <v>3</v>
      </c>
      <c r="AN80" s="48">
        <f t="shared" ca="1" si="63"/>
        <v>3</v>
      </c>
      <c r="AO80" s="48">
        <f t="shared" ca="1" si="63"/>
        <v>2</v>
      </c>
      <c r="AP80" s="48">
        <f t="shared" ca="1" si="63"/>
        <v>2</v>
      </c>
      <c r="AQ80" s="48">
        <f t="shared" ca="1" si="63"/>
        <v>2</v>
      </c>
      <c r="AR80" s="48">
        <f t="shared" ca="1" si="63"/>
        <v>2</v>
      </c>
      <c r="AS80" s="48">
        <f t="shared" ca="1" si="63"/>
        <v>2</v>
      </c>
      <c r="AT80" s="48">
        <f t="shared" ca="1" si="64"/>
        <v>1</v>
      </c>
      <c r="AU80" s="48">
        <f t="shared" ca="1" si="64"/>
        <v>1</v>
      </c>
      <c r="AV80" s="48">
        <f t="shared" ca="1" si="64"/>
        <v>3</v>
      </c>
      <c r="AW80" s="48">
        <f t="shared" ca="1" si="64"/>
        <v>1</v>
      </c>
      <c r="AX80" s="48">
        <f t="shared" ca="1" si="64"/>
        <v>2</v>
      </c>
      <c r="AY80" s="48">
        <f t="shared" ca="1" si="64"/>
        <v>1</v>
      </c>
      <c r="AZ80" s="48">
        <f t="shared" ca="1" si="64"/>
        <v>3</v>
      </c>
      <c r="BA80" s="48">
        <f t="shared" ca="1" si="64"/>
        <v>2</v>
      </c>
      <c r="BB80" s="48">
        <f t="shared" ca="1" si="64"/>
        <v>1</v>
      </c>
      <c r="BC80" s="48">
        <f t="shared" ca="1" si="64"/>
        <v>3</v>
      </c>
      <c r="BD80" s="48">
        <f t="shared" ca="1" si="65"/>
        <v>1</v>
      </c>
      <c r="BE80" s="48">
        <f t="shared" ca="1" si="65"/>
        <v>3</v>
      </c>
      <c r="BF80" s="48">
        <f t="shared" ca="1" si="65"/>
        <v>3</v>
      </c>
      <c r="BG80" s="48">
        <f t="shared" ca="1" si="65"/>
        <v>3</v>
      </c>
      <c r="BH80" s="48">
        <f t="shared" ca="1" si="65"/>
        <v>3</v>
      </c>
      <c r="BI80" s="48">
        <f t="shared" ca="1" si="65"/>
        <v>1</v>
      </c>
      <c r="BJ80" s="48">
        <f t="shared" ca="1" si="65"/>
        <v>2</v>
      </c>
      <c r="BK80" s="48">
        <f t="shared" ca="1" si="65"/>
        <v>3</v>
      </c>
      <c r="BL80" s="48">
        <f t="shared" ca="1" si="65"/>
        <v>1</v>
      </c>
      <c r="BM80" s="48">
        <f t="shared" ca="1" si="65"/>
        <v>3</v>
      </c>
      <c r="BN80" s="48">
        <f t="shared" ca="1" si="65"/>
        <v>3</v>
      </c>
      <c r="BO80" s="48">
        <f t="shared" ca="1" si="65"/>
        <v>1</v>
      </c>
    </row>
    <row r="81" spans="1:67" x14ac:dyDescent="0.25">
      <c r="A81" s="48">
        <v>80</v>
      </c>
      <c r="B81" s="48">
        <f t="shared" ca="1" si="48"/>
        <v>10</v>
      </c>
      <c r="C81" s="48">
        <f ca="1">SUM($P81:S81)</f>
        <v>8</v>
      </c>
      <c r="D81" s="48">
        <f t="shared" ca="1" si="49"/>
        <v>13</v>
      </c>
      <c r="E81" s="48">
        <f t="shared" ca="1" si="50"/>
        <v>20</v>
      </c>
      <c r="F81" s="48">
        <f t="shared" ca="1" si="51"/>
        <v>27</v>
      </c>
      <c r="G81" s="48">
        <f t="shared" ca="1" si="52"/>
        <v>35</v>
      </c>
      <c r="H81" s="48">
        <f t="shared" ca="1" si="53"/>
        <v>44</v>
      </c>
      <c r="I81" s="48">
        <f t="shared" ca="1" si="54"/>
        <v>51</v>
      </c>
      <c r="J81" s="48">
        <f t="shared" ca="1" si="55"/>
        <v>62</v>
      </c>
      <c r="K81" s="48">
        <f t="shared" ca="1" si="56"/>
        <v>69</v>
      </c>
      <c r="L81" s="48">
        <f t="shared" ca="1" si="57"/>
        <v>78</v>
      </c>
      <c r="M81" s="48">
        <f t="shared" ca="1" si="58"/>
        <v>84</v>
      </c>
      <c r="N81" s="48">
        <f t="shared" ca="1" si="59"/>
        <v>94</v>
      </c>
      <c r="O81" s="48">
        <f t="shared" ca="1" si="60"/>
        <v>103</v>
      </c>
      <c r="P81" s="48">
        <f t="shared" ca="1" si="61"/>
        <v>1</v>
      </c>
      <c r="Q81" s="48">
        <f t="shared" ca="1" si="61"/>
        <v>3</v>
      </c>
      <c r="R81" s="48">
        <f t="shared" ca="1" si="61"/>
        <v>2</v>
      </c>
      <c r="S81" s="48">
        <f t="shared" ca="1" si="61"/>
        <v>2</v>
      </c>
      <c r="T81" s="48">
        <f t="shared" ca="1" si="61"/>
        <v>1</v>
      </c>
      <c r="U81" s="48">
        <f t="shared" ca="1" si="61"/>
        <v>1</v>
      </c>
      <c r="V81" s="48">
        <f t="shared" ca="1" si="61"/>
        <v>1</v>
      </c>
      <c r="W81" s="48">
        <f t="shared" ca="1" si="61"/>
        <v>2</v>
      </c>
      <c r="X81" s="48">
        <f t="shared" ca="1" si="61"/>
        <v>3</v>
      </c>
      <c r="Y81" s="48">
        <f t="shared" ca="1" si="61"/>
        <v>1</v>
      </c>
      <c r="Z81" s="48">
        <f t="shared" ca="1" si="62"/>
        <v>2</v>
      </c>
      <c r="AA81" s="48">
        <f t="shared" ca="1" si="62"/>
        <v>1</v>
      </c>
      <c r="AB81" s="48">
        <f t="shared" ca="1" si="62"/>
        <v>1</v>
      </c>
      <c r="AC81" s="48">
        <f t="shared" ca="1" si="62"/>
        <v>3</v>
      </c>
      <c r="AD81" s="48">
        <f t="shared" ca="1" si="62"/>
        <v>1</v>
      </c>
      <c r="AE81" s="48">
        <f t="shared" ca="1" si="62"/>
        <v>2</v>
      </c>
      <c r="AF81" s="48">
        <f t="shared" ca="1" si="62"/>
        <v>1</v>
      </c>
      <c r="AG81" s="48">
        <f t="shared" ca="1" si="62"/>
        <v>3</v>
      </c>
      <c r="AH81" s="48">
        <f t="shared" ca="1" si="62"/>
        <v>3</v>
      </c>
      <c r="AI81" s="48">
        <f t="shared" ca="1" si="62"/>
        <v>1</v>
      </c>
      <c r="AJ81" s="48">
        <f t="shared" ca="1" si="63"/>
        <v>2</v>
      </c>
      <c r="AK81" s="48">
        <f t="shared" ca="1" si="63"/>
        <v>2</v>
      </c>
      <c r="AL81" s="48">
        <f t="shared" ca="1" si="63"/>
        <v>3</v>
      </c>
      <c r="AM81" s="48">
        <f t="shared" ca="1" si="63"/>
        <v>2</v>
      </c>
      <c r="AN81" s="48">
        <f t="shared" ca="1" si="63"/>
        <v>1</v>
      </c>
      <c r="AO81" s="48">
        <f t="shared" ca="1" si="63"/>
        <v>3</v>
      </c>
      <c r="AP81" s="48">
        <f t="shared" ca="1" si="63"/>
        <v>2</v>
      </c>
      <c r="AQ81" s="48">
        <f t="shared" ca="1" si="63"/>
        <v>1</v>
      </c>
      <c r="AR81" s="48">
        <f t="shared" ca="1" si="63"/>
        <v>3</v>
      </c>
      <c r="AS81" s="48">
        <f t="shared" ca="1" si="63"/>
        <v>3</v>
      </c>
      <c r="AT81" s="48">
        <f t="shared" ca="1" si="64"/>
        <v>3</v>
      </c>
      <c r="AU81" s="48">
        <f t="shared" ca="1" si="64"/>
        <v>2</v>
      </c>
      <c r="AV81" s="48">
        <f t="shared" ca="1" si="64"/>
        <v>1</v>
      </c>
      <c r="AW81" s="48">
        <f t="shared" ca="1" si="64"/>
        <v>3</v>
      </c>
      <c r="AX81" s="48">
        <f t="shared" ca="1" si="64"/>
        <v>1</v>
      </c>
      <c r="AY81" s="48">
        <f t="shared" ca="1" si="64"/>
        <v>2</v>
      </c>
      <c r="AZ81" s="48">
        <f t="shared" ca="1" si="64"/>
        <v>3</v>
      </c>
      <c r="BA81" s="48">
        <f t="shared" ca="1" si="64"/>
        <v>2</v>
      </c>
      <c r="BB81" s="48">
        <f t="shared" ca="1" si="64"/>
        <v>2</v>
      </c>
      <c r="BC81" s="48">
        <f t="shared" ca="1" si="64"/>
        <v>2</v>
      </c>
      <c r="BD81" s="48">
        <f t="shared" ca="1" si="65"/>
        <v>1</v>
      </c>
      <c r="BE81" s="48">
        <f t="shared" ca="1" si="65"/>
        <v>2</v>
      </c>
      <c r="BF81" s="48">
        <f t="shared" ca="1" si="65"/>
        <v>1</v>
      </c>
      <c r="BG81" s="48">
        <f t="shared" ca="1" si="65"/>
        <v>2</v>
      </c>
      <c r="BH81" s="48">
        <f t="shared" ca="1" si="65"/>
        <v>2</v>
      </c>
      <c r="BI81" s="48">
        <f t="shared" ca="1" si="65"/>
        <v>3</v>
      </c>
      <c r="BJ81" s="48">
        <f t="shared" ca="1" si="65"/>
        <v>3</v>
      </c>
      <c r="BK81" s="48">
        <f t="shared" ca="1" si="65"/>
        <v>2</v>
      </c>
      <c r="BL81" s="48">
        <f t="shared" ca="1" si="65"/>
        <v>3</v>
      </c>
      <c r="BM81" s="48">
        <f t="shared" ca="1" si="65"/>
        <v>1</v>
      </c>
      <c r="BN81" s="48">
        <f t="shared" ca="1" si="65"/>
        <v>3</v>
      </c>
      <c r="BO81" s="48">
        <f t="shared" ca="1" si="65"/>
        <v>2</v>
      </c>
    </row>
    <row r="82" spans="1:67" x14ac:dyDescent="0.25">
      <c r="A82" s="48">
        <v>81</v>
      </c>
      <c r="B82" s="48">
        <f t="shared" ca="1" si="48"/>
        <v>11</v>
      </c>
      <c r="C82" s="48">
        <f ca="1">SUM($P82:S82)</f>
        <v>7</v>
      </c>
      <c r="D82" s="48">
        <f t="shared" ca="1" si="49"/>
        <v>16</v>
      </c>
      <c r="E82" s="48">
        <f t="shared" ca="1" si="50"/>
        <v>25</v>
      </c>
      <c r="F82" s="48">
        <f t="shared" ca="1" si="51"/>
        <v>35</v>
      </c>
      <c r="G82" s="48">
        <f t="shared" ca="1" si="52"/>
        <v>44</v>
      </c>
      <c r="H82" s="48">
        <f t="shared" ca="1" si="53"/>
        <v>51</v>
      </c>
      <c r="I82" s="48">
        <f t="shared" ca="1" si="54"/>
        <v>57</v>
      </c>
      <c r="J82" s="48">
        <f t="shared" ca="1" si="55"/>
        <v>67</v>
      </c>
      <c r="K82" s="48">
        <f t="shared" ca="1" si="56"/>
        <v>75</v>
      </c>
      <c r="L82" s="48">
        <f t="shared" ca="1" si="57"/>
        <v>83</v>
      </c>
      <c r="M82" s="48">
        <f t="shared" ca="1" si="58"/>
        <v>90</v>
      </c>
      <c r="N82" s="48">
        <f t="shared" ca="1" si="59"/>
        <v>100</v>
      </c>
      <c r="O82" s="48">
        <f t="shared" ca="1" si="60"/>
        <v>108</v>
      </c>
      <c r="P82" s="48">
        <f t="shared" ref="P82:Y91" ca="1" si="66">MAX(1,IF(SamplesOrEstimateFlag = "Data", INDEX(Samples,RANDBETWEEN(1, TotalCount), 0), RANDBETWEEN(ThroughputLowEstimate,ThroughputHighEstimate)) / RANDBETWEEN(StorySplitRateLowEstimate,StorySplitRateHighEstimate))</f>
        <v>1</v>
      </c>
      <c r="Q82" s="48">
        <f t="shared" ca="1" si="66"/>
        <v>2</v>
      </c>
      <c r="R82" s="48">
        <f t="shared" ca="1" si="66"/>
        <v>2</v>
      </c>
      <c r="S82" s="48">
        <f t="shared" ca="1" si="66"/>
        <v>2</v>
      </c>
      <c r="T82" s="48">
        <f t="shared" ca="1" si="66"/>
        <v>1</v>
      </c>
      <c r="U82" s="48">
        <f t="shared" ca="1" si="66"/>
        <v>3</v>
      </c>
      <c r="V82" s="48">
        <f t="shared" ca="1" si="66"/>
        <v>3</v>
      </c>
      <c r="W82" s="48">
        <f t="shared" ca="1" si="66"/>
        <v>2</v>
      </c>
      <c r="X82" s="48">
        <f t="shared" ca="1" si="66"/>
        <v>2</v>
      </c>
      <c r="Y82" s="48">
        <f t="shared" ca="1" si="66"/>
        <v>2</v>
      </c>
      <c r="Z82" s="48">
        <f t="shared" ref="Z82:AI91" ca="1" si="67">MAX(1,IF(SamplesOrEstimateFlag = "Data", INDEX(Samples,RANDBETWEEN(1, TotalCount), 0), RANDBETWEEN(ThroughputLowEstimate,ThroughputHighEstimate)) / RANDBETWEEN(StorySplitRateLowEstimate,StorySplitRateHighEstimate))</f>
        <v>3</v>
      </c>
      <c r="AA82" s="48">
        <f t="shared" ca="1" si="67"/>
        <v>2</v>
      </c>
      <c r="AB82" s="48">
        <f t="shared" ca="1" si="67"/>
        <v>3</v>
      </c>
      <c r="AC82" s="48">
        <f t="shared" ca="1" si="67"/>
        <v>2</v>
      </c>
      <c r="AD82" s="48">
        <f t="shared" ca="1" si="67"/>
        <v>3</v>
      </c>
      <c r="AE82" s="48">
        <f t="shared" ca="1" si="67"/>
        <v>2</v>
      </c>
      <c r="AF82" s="48">
        <f t="shared" ca="1" si="67"/>
        <v>3</v>
      </c>
      <c r="AG82" s="48">
        <f t="shared" ca="1" si="67"/>
        <v>1</v>
      </c>
      <c r="AH82" s="48">
        <f t="shared" ca="1" si="67"/>
        <v>2</v>
      </c>
      <c r="AI82" s="48">
        <f t="shared" ca="1" si="67"/>
        <v>3</v>
      </c>
      <c r="AJ82" s="48">
        <f t="shared" ref="AJ82:AS91" ca="1" si="68">MAX(1,IF(SamplesOrEstimateFlag = "Data", INDEX(Samples,RANDBETWEEN(1, TotalCount), 0), RANDBETWEEN(ThroughputLowEstimate,ThroughputHighEstimate)) / RANDBETWEEN(StorySplitRateLowEstimate,StorySplitRateHighEstimate))</f>
        <v>1</v>
      </c>
      <c r="AK82" s="48">
        <f t="shared" ca="1" si="68"/>
        <v>2</v>
      </c>
      <c r="AL82" s="48">
        <f t="shared" ca="1" si="68"/>
        <v>2</v>
      </c>
      <c r="AM82" s="48">
        <f t="shared" ca="1" si="68"/>
        <v>2</v>
      </c>
      <c r="AN82" s="48">
        <f t="shared" ca="1" si="68"/>
        <v>1</v>
      </c>
      <c r="AO82" s="48">
        <f t="shared" ca="1" si="68"/>
        <v>3</v>
      </c>
      <c r="AP82" s="48">
        <f t="shared" ca="1" si="68"/>
        <v>1</v>
      </c>
      <c r="AQ82" s="48">
        <f t="shared" ca="1" si="68"/>
        <v>1</v>
      </c>
      <c r="AR82" s="48">
        <f t="shared" ca="1" si="68"/>
        <v>2</v>
      </c>
      <c r="AS82" s="48">
        <f t="shared" ca="1" si="68"/>
        <v>3</v>
      </c>
      <c r="AT82" s="48">
        <f t="shared" ref="AT82:BC91" ca="1" si="69">MAX(1,IF(SamplesOrEstimateFlag = "Data", INDEX(Samples,RANDBETWEEN(1, TotalCount), 0), RANDBETWEEN(ThroughputLowEstimate,ThroughputHighEstimate)) / RANDBETWEEN(StorySplitRateLowEstimate,StorySplitRateHighEstimate))</f>
        <v>3</v>
      </c>
      <c r="AU82" s="48">
        <f t="shared" ca="1" si="69"/>
        <v>2</v>
      </c>
      <c r="AV82" s="48">
        <f t="shared" ca="1" si="69"/>
        <v>3</v>
      </c>
      <c r="AW82" s="48">
        <f t="shared" ca="1" si="69"/>
        <v>3</v>
      </c>
      <c r="AX82" s="48">
        <f t="shared" ca="1" si="69"/>
        <v>1</v>
      </c>
      <c r="AY82" s="48">
        <f t="shared" ca="1" si="69"/>
        <v>1</v>
      </c>
      <c r="AZ82" s="48">
        <f t="shared" ca="1" si="69"/>
        <v>3</v>
      </c>
      <c r="BA82" s="48">
        <f t="shared" ca="1" si="69"/>
        <v>2</v>
      </c>
      <c r="BB82" s="48">
        <f t="shared" ca="1" si="69"/>
        <v>1</v>
      </c>
      <c r="BC82" s="48">
        <f t="shared" ca="1" si="69"/>
        <v>2</v>
      </c>
      <c r="BD82" s="48">
        <f t="shared" ref="BD82:BO91" ca="1" si="70">MAX(1,IF(SamplesOrEstimateFlag = "Data", INDEX(Samples,RANDBETWEEN(1, TotalCount), 0), RANDBETWEEN(ThroughputLowEstimate,ThroughputHighEstimate)) / RANDBETWEEN(StorySplitRateLowEstimate,StorySplitRateHighEstimate))</f>
        <v>1</v>
      </c>
      <c r="BE82" s="48">
        <f t="shared" ca="1" si="70"/>
        <v>2</v>
      </c>
      <c r="BF82" s="48">
        <f t="shared" ca="1" si="70"/>
        <v>1</v>
      </c>
      <c r="BG82" s="48">
        <f t="shared" ca="1" si="70"/>
        <v>3</v>
      </c>
      <c r="BH82" s="48">
        <f t="shared" ca="1" si="70"/>
        <v>3</v>
      </c>
      <c r="BI82" s="48">
        <f t="shared" ca="1" si="70"/>
        <v>1</v>
      </c>
      <c r="BJ82" s="48">
        <f t="shared" ca="1" si="70"/>
        <v>3</v>
      </c>
      <c r="BK82" s="48">
        <f t="shared" ca="1" si="70"/>
        <v>3</v>
      </c>
      <c r="BL82" s="48">
        <f t="shared" ca="1" si="70"/>
        <v>3</v>
      </c>
      <c r="BM82" s="48">
        <f t="shared" ca="1" si="70"/>
        <v>3</v>
      </c>
      <c r="BN82" s="48">
        <f t="shared" ca="1" si="70"/>
        <v>1</v>
      </c>
      <c r="BO82" s="48">
        <f t="shared" ca="1" si="70"/>
        <v>1</v>
      </c>
    </row>
    <row r="83" spans="1:67" x14ac:dyDescent="0.25">
      <c r="A83" s="48">
        <v>82</v>
      </c>
      <c r="B83" s="48">
        <f t="shared" ca="1" si="48"/>
        <v>13</v>
      </c>
      <c r="C83" s="48">
        <f ca="1">SUM($P83:S83)</f>
        <v>9</v>
      </c>
      <c r="D83" s="48">
        <f t="shared" ca="1" si="49"/>
        <v>17</v>
      </c>
      <c r="E83" s="48">
        <f t="shared" ca="1" si="50"/>
        <v>26</v>
      </c>
      <c r="F83" s="48">
        <f t="shared" ca="1" si="51"/>
        <v>35</v>
      </c>
      <c r="G83" s="48">
        <f t="shared" ca="1" si="52"/>
        <v>43</v>
      </c>
      <c r="H83" s="48">
        <f t="shared" ca="1" si="53"/>
        <v>52</v>
      </c>
      <c r="I83" s="48">
        <f t="shared" ca="1" si="54"/>
        <v>62</v>
      </c>
      <c r="J83" s="48">
        <f t="shared" ca="1" si="55"/>
        <v>70</v>
      </c>
      <c r="K83" s="48">
        <f t="shared" ca="1" si="56"/>
        <v>80</v>
      </c>
      <c r="L83" s="48">
        <f t="shared" ca="1" si="57"/>
        <v>90</v>
      </c>
      <c r="M83" s="48">
        <f t="shared" ca="1" si="58"/>
        <v>99</v>
      </c>
      <c r="N83" s="48">
        <f t="shared" ca="1" si="59"/>
        <v>107</v>
      </c>
      <c r="O83" s="48">
        <f t="shared" ca="1" si="60"/>
        <v>115</v>
      </c>
      <c r="P83" s="48">
        <f t="shared" ca="1" si="66"/>
        <v>1</v>
      </c>
      <c r="Q83" s="48">
        <f t="shared" ca="1" si="66"/>
        <v>2</v>
      </c>
      <c r="R83" s="48">
        <f t="shared" ca="1" si="66"/>
        <v>3</v>
      </c>
      <c r="S83" s="48">
        <f t="shared" ca="1" si="66"/>
        <v>3</v>
      </c>
      <c r="T83" s="48">
        <f t="shared" ca="1" si="66"/>
        <v>3</v>
      </c>
      <c r="U83" s="48">
        <f t="shared" ca="1" si="66"/>
        <v>1</v>
      </c>
      <c r="V83" s="48">
        <f t="shared" ca="1" si="66"/>
        <v>3</v>
      </c>
      <c r="W83" s="48">
        <f t="shared" ca="1" si="66"/>
        <v>1</v>
      </c>
      <c r="X83" s="48">
        <f t="shared" ca="1" si="66"/>
        <v>2</v>
      </c>
      <c r="Y83" s="48">
        <f t="shared" ca="1" si="66"/>
        <v>3</v>
      </c>
      <c r="Z83" s="48">
        <f t="shared" ca="1" si="67"/>
        <v>1</v>
      </c>
      <c r="AA83" s="48">
        <f t="shared" ca="1" si="67"/>
        <v>3</v>
      </c>
      <c r="AB83" s="48">
        <f t="shared" ca="1" si="67"/>
        <v>1</v>
      </c>
      <c r="AC83" s="48">
        <f t="shared" ca="1" si="67"/>
        <v>3</v>
      </c>
      <c r="AD83" s="48">
        <f t="shared" ca="1" si="67"/>
        <v>3</v>
      </c>
      <c r="AE83" s="48">
        <f t="shared" ca="1" si="67"/>
        <v>2</v>
      </c>
      <c r="AF83" s="48">
        <f t="shared" ca="1" si="67"/>
        <v>1</v>
      </c>
      <c r="AG83" s="48">
        <f t="shared" ca="1" si="67"/>
        <v>2</v>
      </c>
      <c r="AH83" s="48">
        <f t="shared" ca="1" si="67"/>
        <v>2</v>
      </c>
      <c r="AI83" s="48">
        <f t="shared" ca="1" si="67"/>
        <v>3</v>
      </c>
      <c r="AJ83" s="48">
        <f t="shared" ca="1" si="68"/>
        <v>2</v>
      </c>
      <c r="AK83" s="48">
        <f t="shared" ca="1" si="68"/>
        <v>3</v>
      </c>
      <c r="AL83" s="48">
        <f t="shared" ca="1" si="68"/>
        <v>3</v>
      </c>
      <c r="AM83" s="48">
        <f t="shared" ca="1" si="68"/>
        <v>1</v>
      </c>
      <c r="AN83" s="48">
        <f t="shared" ca="1" si="68"/>
        <v>2</v>
      </c>
      <c r="AO83" s="48">
        <f t="shared" ca="1" si="68"/>
        <v>3</v>
      </c>
      <c r="AP83" s="48">
        <f t="shared" ca="1" si="68"/>
        <v>2</v>
      </c>
      <c r="AQ83" s="48">
        <f t="shared" ca="1" si="68"/>
        <v>3</v>
      </c>
      <c r="AR83" s="48">
        <f t="shared" ca="1" si="68"/>
        <v>3</v>
      </c>
      <c r="AS83" s="48">
        <f t="shared" ca="1" si="68"/>
        <v>1</v>
      </c>
      <c r="AT83" s="48">
        <f t="shared" ca="1" si="69"/>
        <v>2</v>
      </c>
      <c r="AU83" s="48">
        <f t="shared" ca="1" si="69"/>
        <v>2</v>
      </c>
      <c r="AV83" s="48">
        <f t="shared" ca="1" si="69"/>
        <v>3</v>
      </c>
      <c r="AW83" s="48">
        <f t="shared" ca="1" si="69"/>
        <v>3</v>
      </c>
      <c r="AX83" s="48">
        <f t="shared" ca="1" si="69"/>
        <v>2</v>
      </c>
      <c r="AY83" s="48">
        <f t="shared" ca="1" si="69"/>
        <v>2</v>
      </c>
      <c r="AZ83" s="48">
        <f t="shared" ca="1" si="69"/>
        <v>3</v>
      </c>
      <c r="BA83" s="48">
        <f t="shared" ca="1" si="69"/>
        <v>2</v>
      </c>
      <c r="BB83" s="48">
        <f t="shared" ca="1" si="69"/>
        <v>2</v>
      </c>
      <c r="BC83" s="48">
        <f t="shared" ca="1" si="69"/>
        <v>3</v>
      </c>
      <c r="BD83" s="48">
        <f t="shared" ca="1" si="70"/>
        <v>3</v>
      </c>
      <c r="BE83" s="48">
        <f t="shared" ca="1" si="70"/>
        <v>2</v>
      </c>
      <c r="BF83" s="48">
        <f t="shared" ca="1" si="70"/>
        <v>2</v>
      </c>
      <c r="BG83" s="48">
        <f t="shared" ca="1" si="70"/>
        <v>2</v>
      </c>
      <c r="BH83" s="48">
        <f t="shared" ca="1" si="70"/>
        <v>3</v>
      </c>
      <c r="BI83" s="48">
        <f t="shared" ca="1" si="70"/>
        <v>3</v>
      </c>
      <c r="BJ83" s="48">
        <f t="shared" ca="1" si="70"/>
        <v>1</v>
      </c>
      <c r="BK83" s="48">
        <f t="shared" ca="1" si="70"/>
        <v>1</v>
      </c>
      <c r="BL83" s="48">
        <f t="shared" ca="1" si="70"/>
        <v>2</v>
      </c>
      <c r="BM83" s="48">
        <f t="shared" ca="1" si="70"/>
        <v>1</v>
      </c>
      <c r="BN83" s="48">
        <f t="shared" ca="1" si="70"/>
        <v>2</v>
      </c>
      <c r="BO83" s="48">
        <f t="shared" ca="1" si="70"/>
        <v>3</v>
      </c>
    </row>
    <row r="84" spans="1:67" x14ac:dyDescent="0.25">
      <c r="A84" s="48">
        <v>83</v>
      </c>
      <c r="B84" s="48">
        <f t="shared" ca="1" si="48"/>
        <v>11</v>
      </c>
      <c r="C84" s="48">
        <f ca="1">SUM($P84:S84)</f>
        <v>5</v>
      </c>
      <c r="D84" s="48">
        <f t="shared" ca="1" si="49"/>
        <v>14</v>
      </c>
      <c r="E84" s="48">
        <f t="shared" ca="1" si="50"/>
        <v>22</v>
      </c>
      <c r="F84" s="48">
        <f t="shared" ca="1" si="51"/>
        <v>32</v>
      </c>
      <c r="G84" s="48">
        <f t="shared" ca="1" si="52"/>
        <v>42</v>
      </c>
      <c r="H84" s="48">
        <f t="shared" ca="1" si="53"/>
        <v>47</v>
      </c>
      <c r="I84" s="48">
        <f t="shared" ca="1" si="54"/>
        <v>58</v>
      </c>
      <c r="J84" s="48">
        <f t="shared" ca="1" si="55"/>
        <v>65</v>
      </c>
      <c r="K84" s="48">
        <f t="shared" ca="1" si="56"/>
        <v>75</v>
      </c>
      <c r="L84" s="48">
        <f t="shared" ca="1" si="57"/>
        <v>86</v>
      </c>
      <c r="M84" s="48">
        <f t="shared" ca="1" si="58"/>
        <v>94</v>
      </c>
      <c r="N84" s="48">
        <f t="shared" ca="1" si="59"/>
        <v>102</v>
      </c>
      <c r="O84" s="48">
        <f t="shared" ca="1" si="60"/>
        <v>110</v>
      </c>
      <c r="P84" s="48">
        <f t="shared" ca="1" si="66"/>
        <v>2</v>
      </c>
      <c r="Q84" s="48">
        <f t="shared" ca="1" si="66"/>
        <v>1</v>
      </c>
      <c r="R84" s="48">
        <f t="shared" ca="1" si="66"/>
        <v>1</v>
      </c>
      <c r="S84" s="48">
        <f t="shared" ca="1" si="66"/>
        <v>1</v>
      </c>
      <c r="T84" s="48">
        <f t="shared" ca="1" si="66"/>
        <v>3</v>
      </c>
      <c r="U84" s="48">
        <f t="shared" ca="1" si="66"/>
        <v>3</v>
      </c>
      <c r="V84" s="48">
        <f t="shared" ca="1" si="66"/>
        <v>1</v>
      </c>
      <c r="W84" s="48">
        <f t="shared" ca="1" si="66"/>
        <v>2</v>
      </c>
      <c r="X84" s="48">
        <f t="shared" ca="1" si="66"/>
        <v>1</v>
      </c>
      <c r="Y84" s="48">
        <f t="shared" ca="1" si="66"/>
        <v>1</v>
      </c>
      <c r="Z84" s="48">
        <f t="shared" ca="1" si="67"/>
        <v>3</v>
      </c>
      <c r="AA84" s="48">
        <f t="shared" ca="1" si="67"/>
        <v>3</v>
      </c>
      <c r="AB84" s="48">
        <f t="shared" ca="1" si="67"/>
        <v>1</v>
      </c>
      <c r="AC84" s="48">
        <f t="shared" ca="1" si="67"/>
        <v>3</v>
      </c>
      <c r="AD84" s="48">
        <f t="shared" ca="1" si="67"/>
        <v>3</v>
      </c>
      <c r="AE84" s="48">
        <f t="shared" ca="1" si="67"/>
        <v>3</v>
      </c>
      <c r="AF84" s="48">
        <f t="shared" ca="1" si="67"/>
        <v>1</v>
      </c>
      <c r="AG84" s="48">
        <f t="shared" ca="1" si="67"/>
        <v>3</v>
      </c>
      <c r="AH84" s="48">
        <f t="shared" ca="1" si="67"/>
        <v>3</v>
      </c>
      <c r="AI84" s="48">
        <f t="shared" ca="1" si="67"/>
        <v>3</v>
      </c>
      <c r="AJ84" s="48">
        <f t="shared" ca="1" si="68"/>
        <v>1</v>
      </c>
      <c r="AK84" s="48">
        <f t="shared" ca="1" si="68"/>
        <v>2</v>
      </c>
      <c r="AL84" s="48">
        <f t="shared" ca="1" si="68"/>
        <v>1</v>
      </c>
      <c r="AM84" s="48">
        <f t="shared" ca="1" si="68"/>
        <v>1</v>
      </c>
      <c r="AN84" s="48">
        <f t="shared" ca="1" si="68"/>
        <v>2</v>
      </c>
      <c r="AO84" s="48">
        <f t="shared" ca="1" si="68"/>
        <v>3</v>
      </c>
      <c r="AP84" s="48">
        <f t="shared" ca="1" si="68"/>
        <v>3</v>
      </c>
      <c r="AQ84" s="48">
        <f t="shared" ca="1" si="68"/>
        <v>3</v>
      </c>
      <c r="AR84" s="48">
        <f t="shared" ca="1" si="68"/>
        <v>2</v>
      </c>
      <c r="AS84" s="48">
        <f t="shared" ca="1" si="68"/>
        <v>2</v>
      </c>
      <c r="AT84" s="48">
        <f t="shared" ca="1" si="69"/>
        <v>2</v>
      </c>
      <c r="AU84" s="48">
        <f t="shared" ca="1" si="69"/>
        <v>1</v>
      </c>
      <c r="AV84" s="48">
        <f t="shared" ca="1" si="69"/>
        <v>3</v>
      </c>
      <c r="AW84" s="48">
        <f t="shared" ca="1" si="69"/>
        <v>3</v>
      </c>
      <c r="AX84" s="48">
        <f t="shared" ca="1" si="69"/>
        <v>1</v>
      </c>
      <c r="AY84" s="48">
        <f t="shared" ca="1" si="69"/>
        <v>3</v>
      </c>
      <c r="AZ84" s="48">
        <f t="shared" ca="1" si="69"/>
        <v>2</v>
      </c>
      <c r="BA84" s="48">
        <f t="shared" ca="1" si="69"/>
        <v>3</v>
      </c>
      <c r="BB84" s="48">
        <f t="shared" ca="1" si="69"/>
        <v>3</v>
      </c>
      <c r="BC84" s="48">
        <f t="shared" ca="1" si="69"/>
        <v>3</v>
      </c>
      <c r="BD84" s="48">
        <f t="shared" ca="1" si="70"/>
        <v>2</v>
      </c>
      <c r="BE84" s="48">
        <f t="shared" ca="1" si="70"/>
        <v>2</v>
      </c>
      <c r="BF84" s="48">
        <f t="shared" ca="1" si="70"/>
        <v>2</v>
      </c>
      <c r="BG84" s="48">
        <f t="shared" ca="1" si="70"/>
        <v>2</v>
      </c>
      <c r="BH84" s="48">
        <f t="shared" ca="1" si="70"/>
        <v>1</v>
      </c>
      <c r="BI84" s="48">
        <f t="shared" ca="1" si="70"/>
        <v>1</v>
      </c>
      <c r="BJ84" s="48">
        <f t="shared" ca="1" si="70"/>
        <v>3</v>
      </c>
      <c r="BK84" s="48">
        <f t="shared" ca="1" si="70"/>
        <v>3</v>
      </c>
      <c r="BL84" s="48">
        <f t="shared" ca="1" si="70"/>
        <v>2</v>
      </c>
      <c r="BM84" s="48">
        <f t="shared" ca="1" si="70"/>
        <v>2</v>
      </c>
      <c r="BN84" s="48">
        <f t="shared" ca="1" si="70"/>
        <v>1</v>
      </c>
      <c r="BO84" s="48">
        <f t="shared" ca="1" si="70"/>
        <v>3</v>
      </c>
    </row>
    <row r="85" spans="1:67" x14ac:dyDescent="0.25">
      <c r="A85" s="48">
        <v>84</v>
      </c>
      <c r="B85" s="48">
        <f t="shared" ca="1" si="48"/>
        <v>16</v>
      </c>
      <c r="C85" s="48">
        <f ca="1">SUM($P85:S85)</f>
        <v>10</v>
      </c>
      <c r="D85" s="48">
        <f t="shared" ca="1" si="49"/>
        <v>20</v>
      </c>
      <c r="E85" s="48">
        <f t="shared" ca="1" si="50"/>
        <v>25</v>
      </c>
      <c r="F85" s="48">
        <f t="shared" ca="1" si="51"/>
        <v>34</v>
      </c>
      <c r="G85" s="48">
        <f t="shared" ca="1" si="52"/>
        <v>45</v>
      </c>
      <c r="H85" s="48">
        <f t="shared" ca="1" si="53"/>
        <v>55</v>
      </c>
      <c r="I85" s="48">
        <f t="shared" ca="1" si="54"/>
        <v>64</v>
      </c>
      <c r="J85" s="48">
        <f t="shared" ca="1" si="55"/>
        <v>72</v>
      </c>
      <c r="K85" s="48">
        <f t="shared" ca="1" si="56"/>
        <v>79</v>
      </c>
      <c r="L85" s="48">
        <f t="shared" ca="1" si="57"/>
        <v>85</v>
      </c>
      <c r="M85" s="48">
        <f t="shared" ca="1" si="58"/>
        <v>94</v>
      </c>
      <c r="N85" s="48">
        <f t="shared" ca="1" si="59"/>
        <v>102</v>
      </c>
      <c r="O85" s="48">
        <f t="shared" ca="1" si="60"/>
        <v>110</v>
      </c>
      <c r="P85" s="48">
        <f t="shared" ca="1" si="66"/>
        <v>3</v>
      </c>
      <c r="Q85" s="48">
        <f t="shared" ca="1" si="66"/>
        <v>3</v>
      </c>
      <c r="R85" s="48">
        <f t="shared" ca="1" si="66"/>
        <v>1</v>
      </c>
      <c r="S85" s="48">
        <f t="shared" ca="1" si="66"/>
        <v>3</v>
      </c>
      <c r="T85" s="48">
        <f t="shared" ca="1" si="66"/>
        <v>3</v>
      </c>
      <c r="U85" s="48">
        <f t="shared" ca="1" si="66"/>
        <v>3</v>
      </c>
      <c r="V85" s="48">
        <f t="shared" ca="1" si="66"/>
        <v>3</v>
      </c>
      <c r="W85" s="48">
        <f t="shared" ca="1" si="66"/>
        <v>1</v>
      </c>
      <c r="X85" s="48">
        <f t="shared" ca="1" si="66"/>
        <v>2</v>
      </c>
      <c r="Y85" s="48">
        <f t="shared" ca="1" si="66"/>
        <v>1</v>
      </c>
      <c r="Z85" s="48">
        <f t="shared" ca="1" si="67"/>
        <v>1</v>
      </c>
      <c r="AA85" s="48">
        <f t="shared" ca="1" si="67"/>
        <v>1</v>
      </c>
      <c r="AB85" s="48">
        <f t="shared" ca="1" si="67"/>
        <v>2</v>
      </c>
      <c r="AC85" s="48">
        <f t="shared" ca="1" si="67"/>
        <v>2</v>
      </c>
      <c r="AD85" s="48">
        <f t="shared" ca="1" si="67"/>
        <v>3</v>
      </c>
      <c r="AE85" s="48">
        <f t="shared" ca="1" si="67"/>
        <v>2</v>
      </c>
      <c r="AF85" s="48">
        <f t="shared" ca="1" si="67"/>
        <v>3</v>
      </c>
      <c r="AG85" s="48">
        <f t="shared" ca="1" si="67"/>
        <v>3</v>
      </c>
      <c r="AH85" s="48">
        <f t="shared" ca="1" si="67"/>
        <v>2</v>
      </c>
      <c r="AI85" s="48">
        <f t="shared" ca="1" si="67"/>
        <v>3</v>
      </c>
      <c r="AJ85" s="48">
        <f t="shared" ca="1" si="68"/>
        <v>3</v>
      </c>
      <c r="AK85" s="48">
        <f t="shared" ca="1" si="68"/>
        <v>3</v>
      </c>
      <c r="AL85" s="48">
        <f t="shared" ca="1" si="68"/>
        <v>3</v>
      </c>
      <c r="AM85" s="48">
        <f t="shared" ca="1" si="68"/>
        <v>1</v>
      </c>
      <c r="AN85" s="48">
        <f t="shared" ca="1" si="68"/>
        <v>2</v>
      </c>
      <c r="AO85" s="48">
        <f t="shared" ca="1" si="68"/>
        <v>2</v>
      </c>
      <c r="AP85" s="48">
        <f t="shared" ca="1" si="68"/>
        <v>3</v>
      </c>
      <c r="AQ85" s="48">
        <f t="shared" ca="1" si="68"/>
        <v>2</v>
      </c>
      <c r="AR85" s="48">
        <f t="shared" ca="1" si="68"/>
        <v>3</v>
      </c>
      <c r="AS85" s="48">
        <f t="shared" ca="1" si="68"/>
        <v>3</v>
      </c>
      <c r="AT85" s="48">
        <f t="shared" ca="1" si="69"/>
        <v>1</v>
      </c>
      <c r="AU85" s="48">
        <f t="shared" ca="1" si="69"/>
        <v>1</v>
      </c>
      <c r="AV85" s="48">
        <f t="shared" ca="1" si="69"/>
        <v>1</v>
      </c>
      <c r="AW85" s="48">
        <f t="shared" ca="1" si="69"/>
        <v>1</v>
      </c>
      <c r="AX85" s="48">
        <f t="shared" ca="1" si="69"/>
        <v>3</v>
      </c>
      <c r="AY85" s="48">
        <f t="shared" ca="1" si="69"/>
        <v>2</v>
      </c>
      <c r="AZ85" s="48">
        <f t="shared" ca="1" si="69"/>
        <v>1</v>
      </c>
      <c r="BA85" s="48">
        <f t="shared" ca="1" si="69"/>
        <v>1</v>
      </c>
      <c r="BB85" s="48">
        <f t="shared" ca="1" si="69"/>
        <v>2</v>
      </c>
      <c r="BC85" s="48">
        <f t="shared" ca="1" si="69"/>
        <v>2</v>
      </c>
      <c r="BD85" s="48">
        <f t="shared" ca="1" si="70"/>
        <v>2</v>
      </c>
      <c r="BE85" s="48">
        <f t="shared" ca="1" si="70"/>
        <v>1</v>
      </c>
      <c r="BF85" s="48">
        <f t="shared" ca="1" si="70"/>
        <v>3</v>
      </c>
      <c r="BG85" s="48">
        <f t="shared" ca="1" si="70"/>
        <v>3</v>
      </c>
      <c r="BH85" s="48">
        <f t="shared" ca="1" si="70"/>
        <v>2</v>
      </c>
      <c r="BI85" s="48">
        <f t="shared" ca="1" si="70"/>
        <v>1</v>
      </c>
      <c r="BJ85" s="48">
        <f t="shared" ca="1" si="70"/>
        <v>3</v>
      </c>
      <c r="BK85" s="48">
        <f t="shared" ca="1" si="70"/>
        <v>2</v>
      </c>
      <c r="BL85" s="48">
        <f t="shared" ca="1" si="70"/>
        <v>2</v>
      </c>
      <c r="BM85" s="48">
        <f t="shared" ca="1" si="70"/>
        <v>3</v>
      </c>
      <c r="BN85" s="48">
        <f t="shared" ca="1" si="70"/>
        <v>1</v>
      </c>
      <c r="BO85" s="48">
        <f t="shared" ca="1" si="70"/>
        <v>2</v>
      </c>
    </row>
    <row r="86" spans="1:67" x14ac:dyDescent="0.25">
      <c r="A86" s="48">
        <v>85</v>
      </c>
      <c r="B86" s="48">
        <f t="shared" ca="1" si="48"/>
        <v>12</v>
      </c>
      <c r="C86" s="48">
        <f ca="1">SUM($P86:S86)</f>
        <v>9</v>
      </c>
      <c r="D86" s="48">
        <f t="shared" ca="1" si="49"/>
        <v>16</v>
      </c>
      <c r="E86" s="48">
        <f t="shared" ca="1" si="50"/>
        <v>27</v>
      </c>
      <c r="F86" s="48">
        <f t="shared" ca="1" si="51"/>
        <v>36</v>
      </c>
      <c r="G86" s="48">
        <f t="shared" ca="1" si="52"/>
        <v>43</v>
      </c>
      <c r="H86" s="48">
        <f t="shared" ca="1" si="53"/>
        <v>50</v>
      </c>
      <c r="I86" s="48">
        <f t="shared" ca="1" si="54"/>
        <v>57</v>
      </c>
      <c r="J86" s="48">
        <f t="shared" ca="1" si="55"/>
        <v>65</v>
      </c>
      <c r="K86" s="48">
        <f t="shared" ca="1" si="56"/>
        <v>71</v>
      </c>
      <c r="L86" s="48">
        <f t="shared" ca="1" si="57"/>
        <v>79</v>
      </c>
      <c r="M86" s="48">
        <f t="shared" ca="1" si="58"/>
        <v>86</v>
      </c>
      <c r="N86" s="48">
        <f t="shared" ca="1" si="59"/>
        <v>96</v>
      </c>
      <c r="O86" s="48">
        <f t="shared" ca="1" si="60"/>
        <v>105</v>
      </c>
      <c r="P86" s="48">
        <f t="shared" ca="1" si="66"/>
        <v>3</v>
      </c>
      <c r="Q86" s="48">
        <f t="shared" ca="1" si="66"/>
        <v>2</v>
      </c>
      <c r="R86" s="48">
        <f t="shared" ca="1" si="66"/>
        <v>2</v>
      </c>
      <c r="S86" s="48">
        <f t="shared" ca="1" si="66"/>
        <v>2</v>
      </c>
      <c r="T86" s="48">
        <f t="shared" ca="1" si="66"/>
        <v>2</v>
      </c>
      <c r="U86" s="48">
        <f t="shared" ca="1" si="66"/>
        <v>1</v>
      </c>
      <c r="V86" s="48">
        <f t="shared" ca="1" si="66"/>
        <v>1</v>
      </c>
      <c r="W86" s="48">
        <f t="shared" ca="1" si="66"/>
        <v>3</v>
      </c>
      <c r="X86" s="48">
        <f t="shared" ca="1" si="66"/>
        <v>3</v>
      </c>
      <c r="Y86" s="48">
        <f t="shared" ca="1" si="66"/>
        <v>3</v>
      </c>
      <c r="Z86" s="48">
        <f t="shared" ca="1" si="67"/>
        <v>2</v>
      </c>
      <c r="AA86" s="48">
        <f t="shared" ca="1" si="67"/>
        <v>3</v>
      </c>
      <c r="AB86" s="48">
        <f t="shared" ca="1" si="67"/>
        <v>3</v>
      </c>
      <c r="AC86" s="48">
        <f t="shared" ca="1" si="67"/>
        <v>3</v>
      </c>
      <c r="AD86" s="48">
        <f t="shared" ca="1" si="67"/>
        <v>2</v>
      </c>
      <c r="AE86" s="48">
        <f t="shared" ca="1" si="67"/>
        <v>1</v>
      </c>
      <c r="AF86" s="48">
        <f t="shared" ca="1" si="67"/>
        <v>3</v>
      </c>
      <c r="AG86" s="48">
        <f t="shared" ca="1" si="67"/>
        <v>1</v>
      </c>
      <c r="AH86" s="48">
        <f t="shared" ca="1" si="67"/>
        <v>2</v>
      </c>
      <c r="AI86" s="48">
        <f t="shared" ca="1" si="67"/>
        <v>1</v>
      </c>
      <c r="AJ86" s="48">
        <f t="shared" ca="1" si="68"/>
        <v>1</v>
      </c>
      <c r="AK86" s="48">
        <f t="shared" ca="1" si="68"/>
        <v>2</v>
      </c>
      <c r="AL86" s="48">
        <f t="shared" ca="1" si="68"/>
        <v>1</v>
      </c>
      <c r="AM86" s="48">
        <f t="shared" ca="1" si="68"/>
        <v>3</v>
      </c>
      <c r="AN86" s="48">
        <f t="shared" ca="1" si="68"/>
        <v>1</v>
      </c>
      <c r="AO86" s="48">
        <f t="shared" ca="1" si="68"/>
        <v>2</v>
      </c>
      <c r="AP86" s="48">
        <f t="shared" ca="1" si="68"/>
        <v>1</v>
      </c>
      <c r="AQ86" s="48">
        <f t="shared" ca="1" si="68"/>
        <v>3</v>
      </c>
      <c r="AR86" s="48">
        <f t="shared" ca="1" si="68"/>
        <v>2</v>
      </c>
      <c r="AS86" s="48">
        <f t="shared" ca="1" si="68"/>
        <v>3</v>
      </c>
      <c r="AT86" s="48">
        <f t="shared" ca="1" si="69"/>
        <v>2</v>
      </c>
      <c r="AU86" s="48">
        <f t="shared" ca="1" si="69"/>
        <v>1</v>
      </c>
      <c r="AV86" s="48">
        <f t="shared" ca="1" si="69"/>
        <v>1</v>
      </c>
      <c r="AW86" s="48">
        <f t="shared" ca="1" si="69"/>
        <v>1</v>
      </c>
      <c r="AX86" s="48">
        <f t="shared" ca="1" si="69"/>
        <v>2</v>
      </c>
      <c r="AY86" s="48">
        <f t="shared" ca="1" si="69"/>
        <v>2</v>
      </c>
      <c r="AZ86" s="48">
        <f t="shared" ca="1" si="69"/>
        <v>3</v>
      </c>
      <c r="BA86" s="48">
        <f t="shared" ca="1" si="69"/>
        <v>2</v>
      </c>
      <c r="BB86" s="48">
        <f t="shared" ca="1" si="69"/>
        <v>1</v>
      </c>
      <c r="BC86" s="48">
        <f t="shared" ca="1" si="69"/>
        <v>2</v>
      </c>
      <c r="BD86" s="48">
        <f t="shared" ca="1" si="70"/>
        <v>3</v>
      </c>
      <c r="BE86" s="48">
        <f t="shared" ca="1" si="70"/>
        <v>1</v>
      </c>
      <c r="BF86" s="48">
        <f t="shared" ca="1" si="70"/>
        <v>1</v>
      </c>
      <c r="BG86" s="48">
        <f t="shared" ca="1" si="70"/>
        <v>2</v>
      </c>
      <c r="BH86" s="48">
        <f t="shared" ca="1" si="70"/>
        <v>3</v>
      </c>
      <c r="BI86" s="48">
        <f t="shared" ca="1" si="70"/>
        <v>2</v>
      </c>
      <c r="BJ86" s="48">
        <f t="shared" ca="1" si="70"/>
        <v>2</v>
      </c>
      <c r="BK86" s="48">
        <f t="shared" ca="1" si="70"/>
        <v>3</v>
      </c>
      <c r="BL86" s="48">
        <f t="shared" ca="1" si="70"/>
        <v>2</v>
      </c>
      <c r="BM86" s="48">
        <f t="shared" ca="1" si="70"/>
        <v>2</v>
      </c>
      <c r="BN86" s="48">
        <f t="shared" ca="1" si="70"/>
        <v>2</v>
      </c>
      <c r="BO86" s="48">
        <f t="shared" ca="1" si="70"/>
        <v>3</v>
      </c>
    </row>
    <row r="87" spans="1:67" x14ac:dyDescent="0.25">
      <c r="A87" s="48">
        <v>86</v>
      </c>
      <c r="B87" s="48">
        <f t="shared" ca="1" si="48"/>
        <v>14</v>
      </c>
      <c r="C87" s="48">
        <f ca="1">SUM($P87:S87)</f>
        <v>11</v>
      </c>
      <c r="D87" s="48">
        <f t="shared" ca="1" si="49"/>
        <v>17</v>
      </c>
      <c r="E87" s="48">
        <f t="shared" ca="1" si="50"/>
        <v>23</v>
      </c>
      <c r="F87" s="48">
        <f t="shared" ca="1" si="51"/>
        <v>31</v>
      </c>
      <c r="G87" s="48">
        <f t="shared" ca="1" si="52"/>
        <v>39</v>
      </c>
      <c r="H87" s="48">
        <f t="shared" ca="1" si="53"/>
        <v>48</v>
      </c>
      <c r="I87" s="48">
        <f t="shared" ca="1" si="54"/>
        <v>57</v>
      </c>
      <c r="J87" s="48">
        <f t="shared" ca="1" si="55"/>
        <v>64</v>
      </c>
      <c r="K87" s="48">
        <f t="shared" ca="1" si="56"/>
        <v>73</v>
      </c>
      <c r="L87" s="48">
        <f t="shared" ca="1" si="57"/>
        <v>84</v>
      </c>
      <c r="M87" s="48">
        <f t="shared" ca="1" si="58"/>
        <v>91</v>
      </c>
      <c r="N87" s="48">
        <f t="shared" ca="1" si="59"/>
        <v>100</v>
      </c>
      <c r="O87" s="48">
        <f t="shared" ca="1" si="60"/>
        <v>108</v>
      </c>
      <c r="P87" s="48">
        <f t="shared" ca="1" si="66"/>
        <v>3</v>
      </c>
      <c r="Q87" s="48">
        <f t="shared" ca="1" si="66"/>
        <v>3</v>
      </c>
      <c r="R87" s="48">
        <f t="shared" ca="1" si="66"/>
        <v>3</v>
      </c>
      <c r="S87" s="48">
        <f t="shared" ca="1" si="66"/>
        <v>2</v>
      </c>
      <c r="T87" s="48">
        <f t="shared" ca="1" si="66"/>
        <v>1</v>
      </c>
      <c r="U87" s="48">
        <f t="shared" ca="1" si="66"/>
        <v>2</v>
      </c>
      <c r="V87" s="48">
        <f t="shared" ca="1" si="66"/>
        <v>1</v>
      </c>
      <c r="W87" s="48">
        <f t="shared" ca="1" si="66"/>
        <v>2</v>
      </c>
      <c r="X87" s="48">
        <f t="shared" ca="1" si="66"/>
        <v>1</v>
      </c>
      <c r="Y87" s="48">
        <f t="shared" ca="1" si="66"/>
        <v>1</v>
      </c>
      <c r="Z87" s="48">
        <f t="shared" ca="1" si="67"/>
        <v>2</v>
      </c>
      <c r="AA87" s="48">
        <f t="shared" ca="1" si="67"/>
        <v>2</v>
      </c>
      <c r="AB87" s="48">
        <f t="shared" ca="1" si="67"/>
        <v>1</v>
      </c>
      <c r="AC87" s="48">
        <f t="shared" ca="1" si="67"/>
        <v>3</v>
      </c>
      <c r="AD87" s="48">
        <f t="shared" ca="1" si="67"/>
        <v>2</v>
      </c>
      <c r="AE87" s="48">
        <f t="shared" ca="1" si="67"/>
        <v>2</v>
      </c>
      <c r="AF87" s="48">
        <f t="shared" ca="1" si="67"/>
        <v>1</v>
      </c>
      <c r="AG87" s="48">
        <f t="shared" ca="1" si="67"/>
        <v>2</v>
      </c>
      <c r="AH87" s="48">
        <f t="shared" ca="1" si="67"/>
        <v>2</v>
      </c>
      <c r="AI87" s="48">
        <f t="shared" ca="1" si="67"/>
        <v>3</v>
      </c>
      <c r="AJ87" s="48">
        <f t="shared" ca="1" si="68"/>
        <v>1</v>
      </c>
      <c r="AK87" s="48">
        <f t="shared" ca="1" si="68"/>
        <v>3</v>
      </c>
      <c r="AL87" s="48">
        <f t="shared" ca="1" si="68"/>
        <v>3</v>
      </c>
      <c r="AM87" s="48">
        <f t="shared" ca="1" si="68"/>
        <v>2</v>
      </c>
      <c r="AN87" s="48">
        <f t="shared" ca="1" si="68"/>
        <v>1</v>
      </c>
      <c r="AO87" s="48">
        <f t="shared" ca="1" si="68"/>
        <v>2</v>
      </c>
      <c r="AP87" s="48">
        <f t="shared" ca="1" si="68"/>
        <v>3</v>
      </c>
      <c r="AQ87" s="48">
        <f t="shared" ca="1" si="68"/>
        <v>3</v>
      </c>
      <c r="AR87" s="48">
        <f t="shared" ca="1" si="68"/>
        <v>1</v>
      </c>
      <c r="AS87" s="48">
        <f t="shared" ca="1" si="68"/>
        <v>3</v>
      </c>
      <c r="AT87" s="48">
        <f t="shared" ca="1" si="69"/>
        <v>2</v>
      </c>
      <c r="AU87" s="48">
        <f t="shared" ca="1" si="69"/>
        <v>1</v>
      </c>
      <c r="AV87" s="48">
        <f t="shared" ca="1" si="69"/>
        <v>2</v>
      </c>
      <c r="AW87" s="48">
        <f t="shared" ca="1" si="69"/>
        <v>2</v>
      </c>
      <c r="AX87" s="48">
        <f t="shared" ca="1" si="69"/>
        <v>3</v>
      </c>
      <c r="AY87" s="48">
        <f t="shared" ca="1" si="69"/>
        <v>2</v>
      </c>
      <c r="AZ87" s="48">
        <f t="shared" ca="1" si="69"/>
        <v>2</v>
      </c>
      <c r="BA87" s="48">
        <f t="shared" ca="1" si="69"/>
        <v>3</v>
      </c>
      <c r="BB87" s="48">
        <f t="shared" ca="1" si="69"/>
        <v>3</v>
      </c>
      <c r="BC87" s="48">
        <f t="shared" ca="1" si="69"/>
        <v>3</v>
      </c>
      <c r="BD87" s="48">
        <f t="shared" ca="1" si="70"/>
        <v>1</v>
      </c>
      <c r="BE87" s="48">
        <f t="shared" ca="1" si="70"/>
        <v>2</v>
      </c>
      <c r="BF87" s="48">
        <f t="shared" ca="1" si="70"/>
        <v>1</v>
      </c>
      <c r="BG87" s="48">
        <f t="shared" ca="1" si="70"/>
        <v>3</v>
      </c>
      <c r="BH87" s="48">
        <f t="shared" ca="1" si="70"/>
        <v>2</v>
      </c>
      <c r="BI87" s="48">
        <f t="shared" ca="1" si="70"/>
        <v>2</v>
      </c>
      <c r="BJ87" s="48">
        <f t="shared" ca="1" si="70"/>
        <v>3</v>
      </c>
      <c r="BK87" s="48">
        <f t="shared" ca="1" si="70"/>
        <v>2</v>
      </c>
      <c r="BL87" s="48">
        <f t="shared" ca="1" si="70"/>
        <v>1</v>
      </c>
      <c r="BM87" s="48">
        <f t="shared" ca="1" si="70"/>
        <v>3</v>
      </c>
      <c r="BN87" s="48">
        <f t="shared" ca="1" si="70"/>
        <v>2</v>
      </c>
      <c r="BO87" s="48">
        <f t="shared" ca="1" si="70"/>
        <v>2</v>
      </c>
    </row>
    <row r="88" spans="1:67" x14ac:dyDescent="0.25">
      <c r="A88" s="48">
        <v>87</v>
      </c>
      <c r="B88" s="48">
        <f t="shared" ca="1" si="48"/>
        <v>14</v>
      </c>
      <c r="C88" s="48">
        <f ca="1">SUM($P88:S88)</f>
        <v>9</v>
      </c>
      <c r="D88" s="48">
        <f t="shared" ca="1" si="49"/>
        <v>18</v>
      </c>
      <c r="E88" s="48">
        <f t="shared" ca="1" si="50"/>
        <v>26</v>
      </c>
      <c r="F88" s="48">
        <f t="shared" ca="1" si="51"/>
        <v>34</v>
      </c>
      <c r="G88" s="48">
        <f t="shared" ca="1" si="52"/>
        <v>43</v>
      </c>
      <c r="H88" s="48">
        <f t="shared" ca="1" si="53"/>
        <v>47</v>
      </c>
      <c r="I88" s="48">
        <f t="shared" ca="1" si="54"/>
        <v>55</v>
      </c>
      <c r="J88" s="48">
        <f t="shared" ca="1" si="55"/>
        <v>63</v>
      </c>
      <c r="K88" s="48">
        <f t="shared" ca="1" si="56"/>
        <v>74</v>
      </c>
      <c r="L88" s="48">
        <f t="shared" ca="1" si="57"/>
        <v>81</v>
      </c>
      <c r="M88" s="48">
        <f t="shared" ca="1" si="58"/>
        <v>90</v>
      </c>
      <c r="N88" s="48">
        <f t="shared" ca="1" si="59"/>
        <v>99</v>
      </c>
      <c r="O88" s="48">
        <f t="shared" ca="1" si="60"/>
        <v>108</v>
      </c>
      <c r="P88" s="48">
        <f t="shared" ca="1" si="66"/>
        <v>2</v>
      </c>
      <c r="Q88" s="48">
        <f t="shared" ca="1" si="66"/>
        <v>3</v>
      </c>
      <c r="R88" s="48">
        <f t="shared" ca="1" si="66"/>
        <v>2</v>
      </c>
      <c r="S88" s="48">
        <f t="shared" ca="1" si="66"/>
        <v>2</v>
      </c>
      <c r="T88" s="48">
        <f t="shared" ca="1" si="66"/>
        <v>3</v>
      </c>
      <c r="U88" s="48">
        <f t="shared" ca="1" si="66"/>
        <v>2</v>
      </c>
      <c r="V88" s="48">
        <f t="shared" ca="1" si="66"/>
        <v>3</v>
      </c>
      <c r="W88" s="48">
        <f t="shared" ca="1" si="66"/>
        <v>1</v>
      </c>
      <c r="X88" s="48">
        <f t="shared" ca="1" si="66"/>
        <v>2</v>
      </c>
      <c r="Y88" s="48">
        <f t="shared" ca="1" si="66"/>
        <v>2</v>
      </c>
      <c r="Z88" s="48">
        <f t="shared" ca="1" si="67"/>
        <v>1</v>
      </c>
      <c r="AA88" s="48">
        <f t="shared" ca="1" si="67"/>
        <v>3</v>
      </c>
      <c r="AB88" s="48">
        <f t="shared" ca="1" si="67"/>
        <v>2</v>
      </c>
      <c r="AC88" s="48">
        <f t="shared" ca="1" si="67"/>
        <v>3</v>
      </c>
      <c r="AD88" s="48">
        <f t="shared" ca="1" si="67"/>
        <v>1</v>
      </c>
      <c r="AE88" s="48">
        <f t="shared" ca="1" si="67"/>
        <v>2</v>
      </c>
      <c r="AF88" s="48">
        <f t="shared" ca="1" si="67"/>
        <v>1</v>
      </c>
      <c r="AG88" s="48">
        <f t="shared" ca="1" si="67"/>
        <v>3</v>
      </c>
      <c r="AH88" s="48">
        <f t="shared" ca="1" si="67"/>
        <v>2</v>
      </c>
      <c r="AI88" s="48">
        <f t="shared" ca="1" si="67"/>
        <v>3</v>
      </c>
      <c r="AJ88" s="48">
        <f t="shared" ca="1" si="68"/>
        <v>1</v>
      </c>
      <c r="AK88" s="48">
        <f t="shared" ca="1" si="68"/>
        <v>1</v>
      </c>
      <c r="AL88" s="48">
        <f t="shared" ca="1" si="68"/>
        <v>1</v>
      </c>
      <c r="AM88" s="48">
        <f t="shared" ca="1" si="68"/>
        <v>1</v>
      </c>
      <c r="AN88" s="48">
        <f t="shared" ca="1" si="68"/>
        <v>2</v>
      </c>
      <c r="AO88" s="48">
        <f t="shared" ca="1" si="68"/>
        <v>2</v>
      </c>
      <c r="AP88" s="48">
        <f t="shared" ca="1" si="68"/>
        <v>2</v>
      </c>
      <c r="AQ88" s="48">
        <f t="shared" ca="1" si="68"/>
        <v>2</v>
      </c>
      <c r="AR88" s="48">
        <f t="shared" ca="1" si="68"/>
        <v>2</v>
      </c>
      <c r="AS88" s="48">
        <f t="shared" ca="1" si="68"/>
        <v>2</v>
      </c>
      <c r="AT88" s="48">
        <f t="shared" ca="1" si="69"/>
        <v>3</v>
      </c>
      <c r="AU88" s="48">
        <f t="shared" ca="1" si="69"/>
        <v>1</v>
      </c>
      <c r="AV88" s="48">
        <f t="shared" ca="1" si="69"/>
        <v>2</v>
      </c>
      <c r="AW88" s="48">
        <f t="shared" ca="1" si="69"/>
        <v>3</v>
      </c>
      <c r="AX88" s="48">
        <f t="shared" ca="1" si="69"/>
        <v>3</v>
      </c>
      <c r="AY88" s="48">
        <f t="shared" ca="1" si="69"/>
        <v>3</v>
      </c>
      <c r="AZ88" s="48">
        <f t="shared" ca="1" si="69"/>
        <v>2</v>
      </c>
      <c r="BA88" s="48">
        <f t="shared" ca="1" si="69"/>
        <v>3</v>
      </c>
      <c r="BB88" s="48">
        <f t="shared" ca="1" si="69"/>
        <v>1</v>
      </c>
      <c r="BC88" s="48">
        <f t="shared" ca="1" si="69"/>
        <v>1</v>
      </c>
      <c r="BD88" s="48">
        <f t="shared" ca="1" si="70"/>
        <v>1</v>
      </c>
      <c r="BE88" s="48">
        <f t="shared" ca="1" si="70"/>
        <v>3</v>
      </c>
      <c r="BF88" s="48">
        <f t="shared" ca="1" si="70"/>
        <v>2</v>
      </c>
      <c r="BG88" s="48">
        <f t="shared" ca="1" si="70"/>
        <v>3</v>
      </c>
      <c r="BH88" s="48">
        <f t="shared" ca="1" si="70"/>
        <v>3</v>
      </c>
      <c r="BI88" s="48">
        <f t="shared" ca="1" si="70"/>
        <v>1</v>
      </c>
      <c r="BJ88" s="48">
        <f t="shared" ca="1" si="70"/>
        <v>2</v>
      </c>
      <c r="BK88" s="48">
        <f t="shared" ca="1" si="70"/>
        <v>3</v>
      </c>
      <c r="BL88" s="48">
        <f t="shared" ca="1" si="70"/>
        <v>3</v>
      </c>
      <c r="BM88" s="48">
        <f t="shared" ca="1" si="70"/>
        <v>3</v>
      </c>
      <c r="BN88" s="48">
        <f t="shared" ca="1" si="70"/>
        <v>1</v>
      </c>
      <c r="BO88" s="48">
        <f t="shared" ca="1" si="70"/>
        <v>2</v>
      </c>
    </row>
    <row r="89" spans="1:67" x14ac:dyDescent="0.25">
      <c r="A89" s="48">
        <v>88</v>
      </c>
      <c r="B89" s="48">
        <f t="shared" ca="1" si="48"/>
        <v>10</v>
      </c>
      <c r="C89" s="48">
        <f ca="1">SUM($P89:S89)</f>
        <v>6</v>
      </c>
      <c r="D89" s="48">
        <f t="shared" ca="1" si="49"/>
        <v>13</v>
      </c>
      <c r="E89" s="48">
        <f t="shared" ca="1" si="50"/>
        <v>23</v>
      </c>
      <c r="F89" s="48">
        <f t="shared" ca="1" si="51"/>
        <v>31</v>
      </c>
      <c r="G89" s="48">
        <f t="shared" ca="1" si="52"/>
        <v>41</v>
      </c>
      <c r="H89" s="48">
        <f t="shared" ca="1" si="53"/>
        <v>50</v>
      </c>
      <c r="I89" s="48">
        <f t="shared" ca="1" si="54"/>
        <v>58</v>
      </c>
      <c r="J89" s="48">
        <f t="shared" ca="1" si="55"/>
        <v>64</v>
      </c>
      <c r="K89" s="48">
        <f t="shared" ca="1" si="56"/>
        <v>71</v>
      </c>
      <c r="L89" s="48">
        <f t="shared" ca="1" si="57"/>
        <v>80</v>
      </c>
      <c r="M89" s="48">
        <f t="shared" ca="1" si="58"/>
        <v>86</v>
      </c>
      <c r="N89" s="48">
        <f t="shared" ca="1" si="59"/>
        <v>91</v>
      </c>
      <c r="O89" s="48">
        <f t="shared" ca="1" si="60"/>
        <v>100</v>
      </c>
      <c r="P89" s="48">
        <f t="shared" ca="1" si="66"/>
        <v>3</v>
      </c>
      <c r="Q89" s="48">
        <f t="shared" ca="1" si="66"/>
        <v>1</v>
      </c>
      <c r="R89" s="48">
        <f t="shared" ca="1" si="66"/>
        <v>1</v>
      </c>
      <c r="S89" s="48">
        <f t="shared" ca="1" si="66"/>
        <v>1</v>
      </c>
      <c r="T89" s="48">
        <f t="shared" ca="1" si="66"/>
        <v>3</v>
      </c>
      <c r="U89" s="48">
        <f t="shared" ca="1" si="66"/>
        <v>1</v>
      </c>
      <c r="V89" s="48">
        <f t="shared" ca="1" si="66"/>
        <v>1</v>
      </c>
      <c r="W89" s="48">
        <f t="shared" ca="1" si="66"/>
        <v>2</v>
      </c>
      <c r="X89" s="48">
        <f t="shared" ca="1" si="66"/>
        <v>2</v>
      </c>
      <c r="Y89" s="48">
        <f t="shared" ca="1" si="66"/>
        <v>2</v>
      </c>
      <c r="Z89" s="48">
        <f t="shared" ca="1" si="67"/>
        <v>3</v>
      </c>
      <c r="AA89" s="48">
        <f t="shared" ca="1" si="67"/>
        <v>3</v>
      </c>
      <c r="AB89" s="48">
        <f t="shared" ca="1" si="67"/>
        <v>1</v>
      </c>
      <c r="AC89" s="48">
        <f t="shared" ca="1" si="67"/>
        <v>3</v>
      </c>
      <c r="AD89" s="48">
        <f t="shared" ca="1" si="67"/>
        <v>1</v>
      </c>
      <c r="AE89" s="48">
        <f t="shared" ca="1" si="67"/>
        <v>3</v>
      </c>
      <c r="AF89" s="48">
        <f t="shared" ca="1" si="67"/>
        <v>3</v>
      </c>
      <c r="AG89" s="48">
        <f t="shared" ca="1" si="67"/>
        <v>3</v>
      </c>
      <c r="AH89" s="48">
        <f t="shared" ca="1" si="67"/>
        <v>3</v>
      </c>
      <c r="AI89" s="48">
        <f t="shared" ca="1" si="67"/>
        <v>1</v>
      </c>
      <c r="AJ89" s="48">
        <f t="shared" ca="1" si="68"/>
        <v>3</v>
      </c>
      <c r="AK89" s="48">
        <f t="shared" ca="1" si="68"/>
        <v>1</v>
      </c>
      <c r="AL89" s="48">
        <f t="shared" ca="1" si="68"/>
        <v>2</v>
      </c>
      <c r="AM89" s="48">
        <f t="shared" ca="1" si="68"/>
        <v>3</v>
      </c>
      <c r="AN89" s="48">
        <f t="shared" ca="1" si="68"/>
        <v>3</v>
      </c>
      <c r="AO89" s="48">
        <f t="shared" ca="1" si="68"/>
        <v>3</v>
      </c>
      <c r="AP89" s="48">
        <f t="shared" ca="1" si="68"/>
        <v>1</v>
      </c>
      <c r="AQ89" s="48">
        <f t="shared" ca="1" si="68"/>
        <v>1</v>
      </c>
      <c r="AR89" s="48">
        <f t="shared" ca="1" si="68"/>
        <v>2</v>
      </c>
      <c r="AS89" s="48">
        <f t="shared" ca="1" si="68"/>
        <v>1</v>
      </c>
      <c r="AT89" s="48">
        <f t="shared" ca="1" si="69"/>
        <v>2</v>
      </c>
      <c r="AU89" s="48">
        <f t="shared" ca="1" si="69"/>
        <v>1</v>
      </c>
      <c r="AV89" s="48">
        <f t="shared" ca="1" si="69"/>
        <v>1</v>
      </c>
      <c r="AW89" s="48">
        <f t="shared" ca="1" si="69"/>
        <v>1</v>
      </c>
      <c r="AX89" s="48">
        <f t="shared" ca="1" si="69"/>
        <v>2</v>
      </c>
      <c r="AY89" s="48">
        <f t="shared" ca="1" si="69"/>
        <v>3</v>
      </c>
      <c r="AZ89" s="48">
        <f t="shared" ca="1" si="69"/>
        <v>2</v>
      </c>
      <c r="BA89" s="48">
        <f t="shared" ca="1" si="69"/>
        <v>1</v>
      </c>
      <c r="BB89" s="48">
        <f t="shared" ca="1" si="69"/>
        <v>3</v>
      </c>
      <c r="BC89" s="48">
        <f t="shared" ca="1" si="69"/>
        <v>3</v>
      </c>
      <c r="BD89" s="48">
        <f t="shared" ca="1" si="70"/>
        <v>1</v>
      </c>
      <c r="BE89" s="48">
        <f t="shared" ca="1" si="70"/>
        <v>1</v>
      </c>
      <c r="BF89" s="48">
        <f t="shared" ca="1" si="70"/>
        <v>2</v>
      </c>
      <c r="BG89" s="48">
        <f t="shared" ca="1" si="70"/>
        <v>2</v>
      </c>
      <c r="BH89" s="48">
        <f t="shared" ca="1" si="70"/>
        <v>1</v>
      </c>
      <c r="BI89" s="48">
        <f t="shared" ca="1" si="70"/>
        <v>1</v>
      </c>
      <c r="BJ89" s="48">
        <f t="shared" ca="1" si="70"/>
        <v>2</v>
      </c>
      <c r="BK89" s="48">
        <f t="shared" ca="1" si="70"/>
        <v>1</v>
      </c>
      <c r="BL89" s="48">
        <f t="shared" ca="1" si="70"/>
        <v>3</v>
      </c>
      <c r="BM89" s="48">
        <f t="shared" ca="1" si="70"/>
        <v>1</v>
      </c>
      <c r="BN89" s="48">
        <f t="shared" ca="1" si="70"/>
        <v>2</v>
      </c>
      <c r="BO89" s="48">
        <f t="shared" ca="1" si="70"/>
        <v>3</v>
      </c>
    </row>
    <row r="90" spans="1:67" x14ac:dyDescent="0.25">
      <c r="A90" s="48">
        <v>89</v>
      </c>
      <c r="B90" s="48">
        <f t="shared" ca="1" si="48"/>
        <v>12</v>
      </c>
      <c r="C90" s="48">
        <f ca="1">SUM($P90:S90)</f>
        <v>8</v>
      </c>
      <c r="D90" s="48">
        <f t="shared" ca="1" si="49"/>
        <v>18</v>
      </c>
      <c r="E90" s="48">
        <f t="shared" ca="1" si="50"/>
        <v>27</v>
      </c>
      <c r="F90" s="48">
        <f t="shared" ca="1" si="51"/>
        <v>35</v>
      </c>
      <c r="G90" s="48">
        <f t="shared" ca="1" si="52"/>
        <v>42</v>
      </c>
      <c r="H90" s="48">
        <f t="shared" ca="1" si="53"/>
        <v>48</v>
      </c>
      <c r="I90" s="48">
        <f t="shared" ca="1" si="54"/>
        <v>55</v>
      </c>
      <c r="J90" s="48">
        <f t="shared" ca="1" si="55"/>
        <v>63</v>
      </c>
      <c r="K90" s="48">
        <f t="shared" ca="1" si="56"/>
        <v>71</v>
      </c>
      <c r="L90" s="48">
        <f t="shared" ca="1" si="57"/>
        <v>79</v>
      </c>
      <c r="M90" s="48">
        <f t="shared" ca="1" si="58"/>
        <v>90</v>
      </c>
      <c r="N90" s="48">
        <f t="shared" ca="1" si="59"/>
        <v>100</v>
      </c>
      <c r="O90" s="48">
        <f t="shared" ca="1" si="60"/>
        <v>108</v>
      </c>
      <c r="P90" s="48">
        <f t="shared" ca="1" si="66"/>
        <v>3</v>
      </c>
      <c r="Q90" s="48">
        <f t="shared" ca="1" si="66"/>
        <v>3</v>
      </c>
      <c r="R90" s="48">
        <f t="shared" ca="1" si="66"/>
        <v>1</v>
      </c>
      <c r="S90" s="48">
        <f t="shared" ca="1" si="66"/>
        <v>1</v>
      </c>
      <c r="T90" s="48">
        <f t="shared" ca="1" si="66"/>
        <v>1</v>
      </c>
      <c r="U90" s="48">
        <f t="shared" ca="1" si="66"/>
        <v>3</v>
      </c>
      <c r="V90" s="48">
        <f t="shared" ca="1" si="66"/>
        <v>3</v>
      </c>
      <c r="W90" s="48">
        <f t="shared" ca="1" si="66"/>
        <v>3</v>
      </c>
      <c r="X90" s="48">
        <f t="shared" ca="1" si="66"/>
        <v>1</v>
      </c>
      <c r="Y90" s="48">
        <f t="shared" ca="1" si="66"/>
        <v>2</v>
      </c>
      <c r="Z90" s="48">
        <f t="shared" ca="1" si="67"/>
        <v>3</v>
      </c>
      <c r="AA90" s="48">
        <f t="shared" ca="1" si="67"/>
        <v>3</v>
      </c>
      <c r="AB90" s="48">
        <f t="shared" ca="1" si="67"/>
        <v>3</v>
      </c>
      <c r="AC90" s="48">
        <f t="shared" ca="1" si="67"/>
        <v>2</v>
      </c>
      <c r="AD90" s="48">
        <f t="shared" ca="1" si="67"/>
        <v>1</v>
      </c>
      <c r="AE90" s="48">
        <f t="shared" ca="1" si="67"/>
        <v>2</v>
      </c>
      <c r="AF90" s="48">
        <f t="shared" ca="1" si="67"/>
        <v>1</v>
      </c>
      <c r="AG90" s="48">
        <f t="shared" ca="1" si="67"/>
        <v>2</v>
      </c>
      <c r="AH90" s="48">
        <f t="shared" ca="1" si="67"/>
        <v>2</v>
      </c>
      <c r="AI90" s="48">
        <f t="shared" ca="1" si="67"/>
        <v>2</v>
      </c>
      <c r="AJ90" s="48">
        <f t="shared" ca="1" si="68"/>
        <v>2</v>
      </c>
      <c r="AK90" s="48">
        <f t="shared" ca="1" si="68"/>
        <v>1</v>
      </c>
      <c r="AL90" s="48">
        <f t="shared" ca="1" si="68"/>
        <v>2</v>
      </c>
      <c r="AM90" s="48">
        <f t="shared" ca="1" si="68"/>
        <v>1</v>
      </c>
      <c r="AN90" s="48">
        <f t="shared" ca="1" si="68"/>
        <v>3</v>
      </c>
      <c r="AO90" s="48">
        <f t="shared" ca="1" si="68"/>
        <v>1</v>
      </c>
      <c r="AP90" s="48">
        <f t="shared" ca="1" si="68"/>
        <v>2</v>
      </c>
      <c r="AQ90" s="48">
        <f t="shared" ca="1" si="68"/>
        <v>1</v>
      </c>
      <c r="AR90" s="48">
        <f t="shared" ca="1" si="68"/>
        <v>3</v>
      </c>
      <c r="AS90" s="48">
        <f t="shared" ca="1" si="68"/>
        <v>2</v>
      </c>
      <c r="AT90" s="48">
        <f t="shared" ca="1" si="69"/>
        <v>2</v>
      </c>
      <c r="AU90" s="48">
        <f t="shared" ca="1" si="69"/>
        <v>1</v>
      </c>
      <c r="AV90" s="48">
        <f t="shared" ca="1" si="69"/>
        <v>1</v>
      </c>
      <c r="AW90" s="48">
        <f t="shared" ca="1" si="69"/>
        <v>3</v>
      </c>
      <c r="AX90" s="48">
        <f t="shared" ca="1" si="69"/>
        <v>2</v>
      </c>
      <c r="AY90" s="48">
        <f t="shared" ca="1" si="69"/>
        <v>2</v>
      </c>
      <c r="AZ90" s="48">
        <f t="shared" ca="1" si="69"/>
        <v>1</v>
      </c>
      <c r="BA90" s="48">
        <f t="shared" ca="1" si="69"/>
        <v>2</v>
      </c>
      <c r="BB90" s="48">
        <f t="shared" ca="1" si="69"/>
        <v>3</v>
      </c>
      <c r="BC90" s="48">
        <f t="shared" ca="1" si="69"/>
        <v>2</v>
      </c>
      <c r="BD90" s="48">
        <f t="shared" ca="1" si="70"/>
        <v>3</v>
      </c>
      <c r="BE90" s="48">
        <f t="shared" ca="1" si="70"/>
        <v>3</v>
      </c>
      <c r="BF90" s="48">
        <f t="shared" ca="1" si="70"/>
        <v>3</v>
      </c>
      <c r="BG90" s="48">
        <f t="shared" ca="1" si="70"/>
        <v>2</v>
      </c>
      <c r="BH90" s="48">
        <f t="shared" ca="1" si="70"/>
        <v>3</v>
      </c>
      <c r="BI90" s="48">
        <f t="shared" ca="1" si="70"/>
        <v>3</v>
      </c>
      <c r="BJ90" s="48">
        <f t="shared" ca="1" si="70"/>
        <v>2</v>
      </c>
      <c r="BK90" s="48">
        <f t="shared" ca="1" si="70"/>
        <v>2</v>
      </c>
      <c r="BL90" s="48">
        <f t="shared" ca="1" si="70"/>
        <v>1</v>
      </c>
      <c r="BM90" s="48">
        <f t="shared" ca="1" si="70"/>
        <v>2</v>
      </c>
      <c r="BN90" s="48">
        <f t="shared" ca="1" si="70"/>
        <v>2</v>
      </c>
      <c r="BO90" s="48">
        <f t="shared" ca="1" si="70"/>
        <v>3</v>
      </c>
    </row>
    <row r="91" spans="1:67" x14ac:dyDescent="0.25">
      <c r="A91" s="48">
        <v>90</v>
      </c>
      <c r="B91" s="48">
        <f t="shared" ca="1" si="48"/>
        <v>13</v>
      </c>
      <c r="C91" s="48">
        <f ca="1">SUM($P91:S91)</f>
        <v>10</v>
      </c>
      <c r="D91" s="48">
        <f t="shared" ca="1" si="49"/>
        <v>18</v>
      </c>
      <c r="E91" s="48">
        <f t="shared" ca="1" si="50"/>
        <v>28</v>
      </c>
      <c r="F91" s="48">
        <f t="shared" ca="1" si="51"/>
        <v>35</v>
      </c>
      <c r="G91" s="48">
        <f t="shared" ca="1" si="52"/>
        <v>44</v>
      </c>
      <c r="H91" s="48">
        <f t="shared" ca="1" si="53"/>
        <v>52</v>
      </c>
      <c r="I91" s="48">
        <f t="shared" ca="1" si="54"/>
        <v>60</v>
      </c>
      <c r="J91" s="48">
        <f t="shared" ca="1" si="55"/>
        <v>65</v>
      </c>
      <c r="K91" s="48">
        <f t="shared" ca="1" si="56"/>
        <v>71</v>
      </c>
      <c r="L91" s="48">
        <f t="shared" ca="1" si="57"/>
        <v>79</v>
      </c>
      <c r="M91" s="48">
        <f t="shared" ca="1" si="58"/>
        <v>88</v>
      </c>
      <c r="N91" s="48">
        <f t="shared" ca="1" si="59"/>
        <v>96</v>
      </c>
      <c r="O91" s="48">
        <f t="shared" ca="1" si="60"/>
        <v>102</v>
      </c>
      <c r="P91" s="48">
        <f t="shared" ca="1" si="66"/>
        <v>2</v>
      </c>
      <c r="Q91" s="48">
        <f t="shared" ca="1" si="66"/>
        <v>3</v>
      </c>
      <c r="R91" s="48">
        <f t="shared" ca="1" si="66"/>
        <v>2</v>
      </c>
      <c r="S91" s="48">
        <f t="shared" ca="1" si="66"/>
        <v>3</v>
      </c>
      <c r="T91" s="48">
        <f t="shared" ca="1" si="66"/>
        <v>1</v>
      </c>
      <c r="U91" s="48">
        <f t="shared" ca="1" si="66"/>
        <v>2</v>
      </c>
      <c r="V91" s="48">
        <f t="shared" ca="1" si="66"/>
        <v>2</v>
      </c>
      <c r="W91" s="48">
        <f t="shared" ca="1" si="66"/>
        <v>3</v>
      </c>
      <c r="X91" s="48">
        <f t="shared" ca="1" si="66"/>
        <v>1</v>
      </c>
      <c r="Y91" s="48">
        <f t="shared" ca="1" si="66"/>
        <v>3</v>
      </c>
      <c r="Z91" s="48">
        <f t="shared" ca="1" si="67"/>
        <v>3</v>
      </c>
      <c r="AA91" s="48">
        <f t="shared" ca="1" si="67"/>
        <v>3</v>
      </c>
      <c r="AB91" s="48">
        <f t="shared" ca="1" si="67"/>
        <v>2</v>
      </c>
      <c r="AC91" s="48">
        <f t="shared" ca="1" si="67"/>
        <v>3</v>
      </c>
      <c r="AD91" s="48">
        <f t="shared" ca="1" si="67"/>
        <v>1</v>
      </c>
      <c r="AE91" s="48">
        <f t="shared" ca="1" si="67"/>
        <v>1</v>
      </c>
      <c r="AF91" s="48">
        <f t="shared" ca="1" si="67"/>
        <v>3</v>
      </c>
      <c r="AG91" s="48">
        <f t="shared" ca="1" si="67"/>
        <v>3</v>
      </c>
      <c r="AH91" s="48">
        <f t="shared" ca="1" si="67"/>
        <v>1</v>
      </c>
      <c r="AI91" s="48">
        <f t="shared" ca="1" si="67"/>
        <v>2</v>
      </c>
      <c r="AJ91" s="48">
        <f t="shared" ca="1" si="68"/>
        <v>2</v>
      </c>
      <c r="AK91" s="48">
        <f t="shared" ca="1" si="68"/>
        <v>3</v>
      </c>
      <c r="AL91" s="48">
        <f t="shared" ca="1" si="68"/>
        <v>2</v>
      </c>
      <c r="AM91" s="48">
        <f t="shared" ca="1" si="68"/>
        <v>1</v>
      </c>
      <c r="AN91" s="48">
        <f t="shared" ca="1" si="68"/>
        <v>3</v>
      </c>
      <c r="AO91" s="48">
        <f t="shared" ca="1" si="68"/>
        <v>1</v>
      </c>
      <c r="AP91" s="48">
        <f t="shared" ca="1" si="68"/>
        <v>2</v>
      </c>
      <c r="AQ91" s="48">
        <f t="shared" ca="1" si="68"/>
        <v>2</v>
      </c>
      <c r="AR91" s="48">
        <f t="shared" ca="1" si="68"/>
        <v>1</v>
      </c>
      <c r="AS91" s="48">
        <f t="shared" ca="1" si="68"/>
        <v>2</v>
      </c>
      <c r="AT91" s="48">
        <f t="shared" ca="1" si="69"/>
        <v>1</v>
      </c>
      <c r="AU91" s="48">
        <f t="shared" ca="1" si="69"/>
        <v>1</v>
      </c>
      <c r="AV91" s="48">
        <f t="shared" ca="1" si="69"/>
        <v>1</v>
      </c>
      <c r="AW91" s="48">
        <f t="shared" ca="1" si="69"/>
        <v>1</v>
      </c>
      <c r="AX91" s="48">
        <f t="shared" ca="1" si="69"/>
        <v>3</v>
      </c>
      <c r="AY91" s="48">
        <f t="shared" ca="1" si="69"/>
        <v>1</v>
      </c>
      <c r="AZ91" s="48">
        <f t="shared" ca="1" si="69"/>
        <v>3</v>
      </c>
      <c r="BA91" s="48">
        <f t="shared" ca="1" si="69"/>
        <v>1</v>
      </c>
      <c r="BB91" s="48">
        <f t="shared" ca="1" si="69"/>
        <v>2</v>
      </c>
      <c r="BC91" s="48">
        <f t="shared" ca="1" si="69"/>
        <v>2</v>
      </c>
      <c r="BD91" s="48">
        <f t="shared" ca="1" si="70"/>
        <v>2</v>
      </c>
      <c r="BE91" s="48">
        <f t="shared" ca="1" si="70"/>
        <v>1</v>
      </c>
      <c r="BF91" s="48">
        <f t="shared" ca="1" si="70"/>
        <v>3</v>
      </c>
      <c r="BG91" s="48">
        <f t="shared" ca="1" si="70"/>
        <v>3</v>
      </c>
      <c r="BH91" s="48">
        <f t="shared" ca="1" si="70"/>
        <v>2</v>
      </c>
      <c r="BI91" s="48">
        <f t="shared" ca="1" si="70"/>
        <v>2</v>
      </c>
      <c r="BJ91" s="48">
        <f t="shared" ca="1" si="70"/>
        <v>3</v>
      </c>
      <c r="BK91" s="48">
        <f t="shared" ca="1" si="70"/>
        <v>1</v>
      </c>
      <c r="BL91" s="48">
        <f t="shared" ca="1" si="70"/>
        <v>1</v>
      </c>
      <c r="BM91" s="48">
        <f t="shared" ca="1" si="70"/>
        <v>3</v>
      </c>
      <c r="BN91" s="48">
        <f t="shared" ca="1" si="70"/>
        <v>1</v>
      </c>
      <c r="BO91" s="48">
        <f t="shared" ca="1" si="70"/>
        <v>1</v>
      </c>
    </row>
    <row r="92" spans="1:67" x14ac:dyDescent="0.25">
      <c r="A92" s="48">
        <v>91</v>
      </c>
      <c r="B92" s="48">
        <f t="shared" ca="1" si="48"/>
        <v>10</v>
      </c>
      <c r="C92" s="48">
        <f ca="1">SUM($P92:S92)</f>
        <v>6</v>
      </c>
      <c r="D92" s="48">
        <f t="shared" ca="1" si="49"/>
        <v>13</v>
      </c>
      <c r="E92" s="48">
        <f t="shared" ca="1" si="50"/>
        <v>22</v>
      </c>
      <c r="F92" s="48">
        <f t="shared" ca="1" si="51"/>
        <v>29</v>
      </c>
      <c r="G92" s="48">
        <f t="shared" ca="1" si="52"/>
        <v>36</v>
      </c>
      <c r="H92" s="48">
        <f t="shared" ca="1" si="53"/>
        <v>45</v>
      </c>
      <c r="I92" s="48">
        <f t="shared" ca="1" si="54"/>
        <v>55</v>
      </c>
      <c r="J92" s="48">
        <f t="shared" ca="1" si="55"/>
        <v>64</v>
      </c>
      <c r="K92" s="48">
        <f t="shared" ca="1" si="56"/>
        <v>71</v>
      </c>
      <c r="L92" s="48">
        <f t="shared" ca="1" si="57"/>
        <v>78</v>
      </c>
      <c r="M92" s="48">
        <f t="shared" ca="1" si="58"/>
        <v>89</v>
      </c>
      <c r="N92" s="48">
        <f t="shared" ca="1" si="59"/>
        <v>97</v>
      </c>
      <c r="O92" s="48">
        <f t="shared" ca="1" si="60"/>
        <v>104</v>
      </c>
      <c r="P92" s="48">
        <f t="shared" ref="P92:Y101" ca="1" si="71">MAX(1,IF(SamplesOrEstimateFlag = "Data", INDEX(Samples,RANDBETWEEN(1, TotalCount), 0), RANDBETWEEN(ThroughputLowEstimate,ThroughputHighEstimate)) / RANDBETWEEN(StorySplitRateLowEstimate,StorySplitRateHighEstimate))</f>
        <v>1</v>
      </c>
      <c r="Q92" s="48">
        <f t="shared" ca="1" si="71"/>
        <v>1</v>
      </c>
      <c r="R92" s="48">
        <f t="shared" ca="1" si="71"/>
        <v>3</v>
      </c>
      <c r="S92" s="48">
        <f t="shared" ca="1" si="71"/>
        <v>1</v>
      </c>
      <c r="T92" s="48">
        <f t="shared" ca="1" si="71"/>
        <v>1</v>
      </c>
      <c r="U92" s="48">
        <f t="shared" ca="1" si="71"/>
        <v>3</v>
      </c>
      <c r="V92" s="48">
        <f t="shared" ca="1" si="71"/>
        <v>1</v>
      </c>
      <c r="W92" s="48">
        <f t="shared" ca="1" si="71"/>
        <v>2</v>
      </c>
      <c r="X92" s="48">
        <f t="shared" ca="1" si="71"/>
        <v>3</v>
      </c>
      <c r="Y92" s="48">
        <f t="shared" ca="1" si="71"/>
        <v>3</v>
      </c>
      <c r="Z92" s="48">
        <f t="shared" ref="Z92:AI101" ca="1" si="72">MAX(1,IF(SamplesOrEstimateFlag = "Data", INDEX(Samples,RANDBETWEEN(1, TotalCount), 0), RANDBETWEEN(ThroughputLowEstimate,ThroughputHighEstimate)) / RANDBETWEEN(StorySplitRateLowEstimate,StorySplitRateHighEstimate))</f>
        <v>1</v>
      </c>
      <c r="AA92" s="48">
        <f t="shared" ca="1" si="72"/>
        <v>2</v>
      </c>
      <c r="AB92" s="48">
        <f t="shared" ca="1" si="72"/>
        <v>2</v>
      </c>
      <c r="AC92" s="48">
        <f t="shared" ca="1" si="72"/>
        <v>1</v>
      </c>
      <c r="AD92" s="48">
        <f t="shared" ca="1" si="72"/>
        <v>3</v>
      </c>
      <c r="AE92" s="48">
        <f t="shared" ca="1" si="72"/>
        <v>1</v>
      </c>
      <c r="AF92" s="48">
        <f t="shared" ca="1" si="72"/>
        <v>2</v>
      </c>
      <c r="AG92" s="48">
        <f t="shared" ca="1" si="72"/>
        <v>1</v>
      </c>
      <c r="AH92" s="48">
        <f t="shared" ca="1" si="72"/>
        <v>2</v>
      </c>
      <c r="AI92" s="48">
        <f t="shared" ca="1" si="72"/>
        <v>2</v>
      </c>
      <c r="AJ92" s="48">
        <f t="shared" ref="AJ92:AS101" ca="1" si="73">MAX(1,IF(SamplesOrEstimateFlag = "Data", INDEX(Samples,RANDBETWEEN(1, TotalCount), 0), RANDBETWEEN(ThroughputLowEstimate,ThroughputHighEstimate)) / RANDBETWEEN(StorySplitRateLowEstimate,StorySplitRateHighEstimate))</f>
        <v>2</v>
      </c>
      <c r="AK92" s="48">
        <f t="shared" ca="1" si="73"/>
        <v>1</v>
      </c>
      <c r="AL92" s="48">
        <f t="shared" ca="1" si="73"/>
        <v>3</v>
      </c>
      <c r="AM92" s="48">
        <f t="shared" ca="1" si="73"/>
        <v>3</v>
      </c>
      <c r="AN92" s="48">
        <f t="shared" ca="1" si="73"/>
        <v>2</v>
      </c>
      <c r="AO92" s="48">
        <f t="shared" ca="1" si="73"/>
        <v>2</v>
      </c>
      <c r="AP92" s="48">
        <f t="shared" ca="1" si="73"/>
        <v>3</v>
      </c>
      <c r="AQ92" s="48">
        <f t="shared" ca="1" si="73"/>
        <v>3</v>
      </c>
      <c r="AR92" s="48">
        <f t="shared" ca="1" si="73"/>
        <v>2</v>
      </c>
      <c r="AS92" s="48">
        <f t="shared" ca="1" si="73"/>
        <v>1</v>
      </c>
      <c r="AT92" s="48">
        <f t="shared" ref="AT92:BC101" ca="1" si="74">MAX(1,IF(SamplesOrEstimateFlag = "Data", INDEX(Samples,RANDBETWEEN(1, TotalCount), 0), RANDBETWEEN(ThroughputLowEstimate,ThroughputHighEstimate)) / RANDBETWEEN(StorySplitRateLowEstimate,StorySplitRateHighEstimate))</f>
        <v>3</v>
      </c>
      <c r="AU92" s="48">
        <f t="shared" ca="1" si="74"/>
        <v>3</v>
      </c>
      <c r="AV92" s="48">
        <f t="shared" ca="1" si="74"/>
        <v>2</v>
      </c>
      <c r="AW92" s="48">
        <f t="shared" ca="1" si="74"/>
        <v>3</v>
      </c>
      <c r="AX92" s="48">
        <f t="shared" ca="1" si="74"/>
        <v>1</v>
      </c>
      <c r="AY92" s="48">
        <f t="shared" ca="1" si="74"/>
        <v>1</v>
      </c>
      <c r="AZ92" s="48">
        <f t="shared" ca="1" si="74"/>
        <v>2</v>
      </c>
      <c r="BA92" s="48">
        <f t="shared" ca="1" si="74"/>
        <v>1</v>
      </c>
      <c r="BB92" s="48">
        <f t="shared" ca="1" si="74"/>
        <v>3</v>
      </c>
      <c r="BC92" s="48">
        <f t="shared" ca="1" si="74"/>
        <v>1</v>
      </c>
      <c r="BD92" s="48">
        <f t="shared" ref="BD92:BO101" ca="1" si="75">MAX(1,IF(SamplesOrEstimateFlag = "Data", INDEX(Samples,RANDBETWEEN(1, TotalCount), 0), RANDBETWEEN(ThroughputLowEstimate,ThroughputHighEstimate)) / RANDBETWEEN(StorySplitRateLowEstimate,StorySplitRateHighEstimate))</f>
        <v>3</v>
      </c>
      <c r="BE92" s="48">
        <f t="shared" ca="1" si="75"/>
        <v>2</v>
      </c>
      <c r="BF92" s="48">
        <f t="shared" ca="1" si="75"/>
        <v>3</v>
      </c>
      <c r="BG92" s="48">
        <f t="shared" ca="1" si="75"/>
        <v>3</v>
      </c>
      <c r="BH92" s="48">
        <f t="shared" ca="1" si="75"/>
        <v>3</v>
      </c>
      <c r="BI92" s="48">
        <f t="shared" ca="1" si="75"/>
        <v>1</v>
      </c>
      <c r="BJ92" s="48">
        <f t="shared" ca="1" si="75"/>
        <v>2</v>
      </c>
      <c r="BK92" s="48">
        <f t="shared" ca="1" si="75"/>
        <v>2</v>
      </c>
      <c r="BL92" s="48">
        <f t="shared" ca="1" si="75"/>
        <v>2</v>
      </c>
      <c r="BM92" s="48">
        <f t="shared" ca="1" si="75"/>
        <v>1</v>
      </c>
      <c r="BN92" s="48">
        <f t="shared" ca="1" si="75"/>
        <v>3</v>
      </c>
      <c r="BO92" s="48">
        <f t="shared" ca="1" si="75"/>
        <v>1</v>
      </c>
    </row>
    <row r="93" spans="1:67" x14ac:dyDescent="0.25">
      <c r="A93" s="48">
        <v>92</v>
      </c>
      <c r="B93" s="48">
        <f t="shared" ca="1" si="48"/>
        <v>12</v>
      </c>
      <c r="C93" s="48">
        <f ca="1">SUM($P93:S93)</f>
        <v>8</v>
      </c>
      <c r="D93" s="48">
        <f t="shared" ca="1" si="49"/>
        <v>16</v>
      </c>
      <c r="E93" s="48">
        <f t="shared" ca="1" si="50"/>
        <v>24</v>
      </c>
      <c r="F93" s="48">
        <f t="shared" ca="1" si="51"/>
        <v>32</v>
      </c>
      <c r="G93" s="48">
        <f t="shared" ca="1" si="52"/>
        <v>40</v>
      </c>
      <c r="H93" s="48">
        <f t="shared" ca="1" si="53"/>
        <v>49</v>
      </c>
      <c r="I93" s="48">
        <f t="shared" ca="1" si="54"/>
        <v>54</v>
      </c>
      <c r="J93" s="48">
        <f t="shared" ca="1" si="55"/>
        <v>62</v>
      </c>
      <c r="K93" s="48">
        <f t="shared" ca="1" si="56"/>
        <v>67</v>
      </c>
      <c r="L93" s="48">
        <f t="shared" ca="1" si="57"/>
        <v>74</v>
      </c>
      <c r="M93" s="48">
        <f t="shared" ca="1" si="58"/>
        <v>82</v>
      </c>
      <c r="N93" s="48">
        <f t="shared" ca="1" si="59"/>
        <v>89</v>
      </c>
      <c r="O93" s="48">
        <f t="shared" ca="1" si="60"/>
        <v>99</v>
      </c>
      <c r="P93" s="48">
        <f t="shared" ca="1" si="71"/>
        <v>2</v>
      </c>
      <c r="Q93" s="48">
        <f t="shared" ca="1" si="71"/>
        <v>2</v>
      </c>
      <c r="R93" s="48">
        <f t="shared" ca="1" si="71"/>
        <v>3</v>
      </c>
      <c r="S93" s="48">
        <f t="shared" ca="1" si="71"/>
        <v>1</v>
      </c>
      <c r="T93" s="48">
        <f t="shared" ca="1" si="71"/>
        <v>1</v>
      </c>
      <c r="U93" s="48">
        <f t="shared" ca="1" si="71"/>
        <v>3</v>
      </c>
      <c r="V93" s="48">
        <f t="shared" ca="1" si="71"/>
        <v>2</v>
      </c>
      <c r="W93" s="48">
        <f t="shared" ca="1" si="71"/>
        <v>2</v>
      </c>
      <c r="X93" s="48">
        <f t="shared" ca="1" si="71"/>
        <v>1</v>
      </c>
      <c r="Y93" s="48">
        <f t="shared" ca="1" si="71"/>
        <v>3</v>
      </c>
      <c r="Z93" s="48">
        <f t="shared" ca="1" si="72"/>
        <v>2</v>
      </c>
      <c r="AA93" s="48">
        <f t="shared" ca="1" si="72"/>
        <v>2</v>
      </c>
      <c r="AB93" s="48">
        <f t="shared" ca="1" si="72"/>
        <v>2</v>
      </c>
      <c r="AC93" s="48">
        <f t="shared" ca="1" si="72"/>
        <v>3</v>
      </c>
      <c r="AD93" s="48">
        <f t="shared" ca="1" si="72"/>
        <v>1</v>
      </c>
      <c r="AE93" s="48">
        <f t="shared" ca="1" si="72"/>
        <v>2</v>
      </c>
      <c r="AF93" s="48">
        <f t="shared" ca="1" si="72"/>
        <v>1</v>
      </c>
      <c r="AG93" s="48">
        <f t="shared" ca="1" si="72"/>
        <v>3</v>
      </c>
      <c r="AH93" s="48">
        <f t="shared" ca="1" si="72"/>
        <v>3</v>
      </c>
      <c r="AI93" s="48">
        <f t="shared" ca="1" si="72"/>
        <v>1</v>
      </c>
      <c r="AJ93" s="48">
        <f t="shared" ca="1" si="73"/>
        <v>2</v>
      </c>
      <c r="AK93" s="48">
        <f t="shared" ca="1" si="73"/>
        <v>3</v>
      </c>
      <c r="AL93" s="48">
        <f t="shared" ca="1" si="73"/>
        <v>1</v>
      </c>
      <c r="AM93" s="48">
        <f t="shared" ca="1" si="73"/>
        <v>3</v>
      </c>
      <c r="AN93" s="48">
        <f t="shared" ca="1" si="73"/>
        <v>1</v>
      </c>
      <c r="AO93" s="48">
        <f t="shared" ca="1" si="73"/>
        <v>1</v>
      </c>
      <c r="AP93" s="48">
        <f t="shared" ca="1" si="73"/>
        <v>2</v>
      </c>
      <c r="AQ93" s="48">
        <f t="shared" ca="1" si="73"/>
        <v>1</v>
      </c>
      <c r="AR93" s="48">
        <f t="shared" ca="1" si="73"/>
        <v>3</v>
      </c>
      <c r="AS93" s="48">
        <f t="shared" ca="1" si="73"/>
        <v>1</v>
      </c>
      <c r="AT93" s="48">
        <f t="shared" ca="1" si="74"/>
        <v>3</v>
      </c>
      <c r="AU93" s="48">
        <f t="shared" ca="1" si="74"/>
        <v>1</v>
      </c>
      <c r="AV93" s="48">
        <f t="shared" ca="1" si="74"/>
        <v>2</v>
      </c>
      <c r="AW93" s="48">
        <f t="shared" ca="1" si="74"/>
        <v>1</v>
      </c>
      <c r="AX93" s="48">
        <f t="shared" ca="1" si="74"/>
        <v>1</v>
      </c>
      <c r="AY93" s="48">
        <f t="shared" ca="1" si="74"/>
        <v>1</v>
      </c>
      <c r="AZ93" s="48">
        <f t="shared" ca="1" si="74"/>
        <v>2</v>
      </c>
      <c r="BA93" s="48">
        <f t="shared" ca="1" si="74"/>
        <v>1</v>
      </c>
      <c r="BB93" s="48">
        <f t="shared" ca="1" si="74"/>
        <v>1</v>
      </c>
      <c r="BC93" s="48">
        <f t="shared" ca="1" si="74"/>
        <v>3</v>
      </c>
      <c r="BD93" s="48">
        <f t="shared" ca="1" si="75"/>
        <v>1</v>
      </c>
      <c r="BE93" s="48">
        <f t="shared" ca="1" si="75"/>
        <v>2</v>
      </c>
      <c r="BF93" s="48">
        <f t="shared" ca="1" si="75"/>
        <v>2</v>
      </c>
      <c r="BG93" s="48">
        <f t="shared" ca="1" si="75"/>
        <v>3</v>
      </c>
      <c r="BH93" s="48">
        <f t="shared" ca="1" si="75"/>
        <v>1</v>
      </c>
      <c r="BI93" s="48">
        <f t="shared" ca="1" si="75"/>
        <v>2</v>
      </c>
      <c r="BJ93" s="48">
        <f t="shared" ca="1" si="75"/>
        <v>1</v>
      </c>
      <c r="BK93" s="48">
        <f t="shared" ca="1" si="75"/>
        <v>3</v>
      </c>
      <c r="BL93" s="48">
        <f t="shared" ca="1" si="75"/>
        <v>1</v>
      </c>
      <c r="BM93" s="48">
        <f t="shared" ca="1" si="75"/>
        <v>3</v>
      </c>
      <c r="BN93" s="48">
        <f t="shared" ca="1" si="75"/>
        <v>3</v>
      </c>
      <c r="BO93" s="48">
        <f t="shared" ca="1" si="75"/>
        <v>3</v>
      </c>
    </row>
    <row r="94" spans="1:67" x14ac:dyDescent="0.25">
      <c r="A94" s="48">
        <v>93</v>
      </c>
      <c r="B94" s="48">
        <f t="shared" ca="1" si="48"/>
        <v>11</v>
      </c>
      <c r="C94" s="48">
        <f ca="1">SUM($P94:S94)</f>
        <v>6</v>
      </c>
      <c r="D94" s="48">
        <f t="shared" ca="1" si="49"/>
        <v>15</v>
      </c>
      <c r="E94" s="48">
        <f t="shared" ca="1" si="50"/>
        <v>24</v>
      </c>
      <c r="F94" s="48">
        <f t="shared" ca="1" si="51"/>
        <v>30</v>
      </c>
      <c r="G94" s="48">
        <f t="shared" ca="1" si="52"/>
        <v>35</v>
      </c>
      <c r="H94" s="48">
        <f t="shared" ca="1" si="53"/>
        <v>44</v>
      </c>
      <c r="I94" s="48">
        <f t="shared" ca="1" si="54"/>
        <v>53</v>
      </c>
      <c r="J94" s="48">
        <f t="shared" ca="1" si="55"/>
        <v>60</v>
      </c>
      <c r="K94" s="48">
        <f t="shared" ca="1" si="56"/>
        <v>66</v>
      </c>
      <c r="L94" s="48">
        <f t="shared" ca="1" si="57"/>
        <v>76</v>
      </c>
      <c r="M94" s="48">
        <f t="shared" ca="1" si="58"/>
        <v>81</v>
      </c>
      <c r="N94" s="48">
        <f t="shared" ca="1" si="59"/>
        <v>89</v>
      </c>
      <c r="O94" s="48">
        <f t="shared" ca="1" si="60"/>
        <v>97</v>
      </c>
      <c r="P94" s="48">
        <f t="shared" ca="1" si="71"/>
        <v>2</v>
      </c>
      <c r="Q94" s="48">
        <f t="shared" ca="1" si="71"/>
        <v>1</v>
      </c>
      <c r="R94" s="48">
        <f t="shared" ca="1" si="71"/>
        <v>1</v>
      </c>
      <c r="S94" s="48">
        <f t="shared" ca="1" si="71"/>
        <v>2</v>
      </c>
      <c r="T94" s="48">
        <f t="shared" ca="1" si="71"/>
        <v>3</v>
      </c>
      <c r="U94" s="48">
        <f t="shared" ca="1" si="71"/>
        <v>2</v>
      </c>
      <c r="V94" s="48">
        <f t="shared" ca="1" si="71"/>
        <v>1</v>
      </c>
      <c r="W94" s="48">
        <f t="shared" ca="1" si="71"/>
        <v>3</v>
      </c>
      <c r="X94" s="48">
        <f t="shared" ca="1" si="71"/>
        <v>2</v>
      </c>
      <c r="Y94" s="48">
        <f t="shared" ca="1" si="71"/>
        <v>3</v>
      </c>
      <c r="Z94" s="48">
        <f t="shared" ca="1" si="72"/>
        <v>1</v>
      </c>
      <c r="AA94" s="48">
        <f t="shared" ca="1" si="72"/>
        <v>3</v>
      </c>
      <c r="AB94" s="48">
        <f t="shared" ca="1" si="72"/>
        <v>1</v>
      </c>
      <c r="AC94" s="48">
        <f t="shared" ca="1" si="72"/>
        <v>1</v>
      </c>
      <c r="AD94" s="48">
        <f t="shared" ca="1" si="72"/>
        <v>3</v>
      </c>
      <c r="AE94" s="48">
        <f t="shared" ca="1" si="72"/>
        <v>1</v>
      </c>
      <c r="AF94" s="48">
        <f t="shared" ca="1" si="72"/>
        <v>1</v>
      </c>
      <c r="AG94" s="48">
        <f t="shared" ca="1" si="72"/>
        <v>2</v>
      </c>
      <c r="AH94" s="48">
        <f t="shared" ca="1" si="72"/>
        <v>1</v>
      </c>
      <c r="AI94" s="48">
        <f t="shared" ca="1" si="72"/>
        <v>1</v>
      </c>
      <c r="AJ94" s="48">
        <f t="shared" ca="1" si="73"/>
        <v>3</v>
      </c>
      <c r="AK94" s="48">
        <f t="shared" ca="1" si="73"/>
        <v>2</v>
      </c>
      <c r="AL94" s="48">
        <f t="shared" ca="1" si="73"/>
        <v>3</v>
      </c>
      <c r="AM94" s="48">
        <f t="shared" ca="1" si="73"/>
        <v>1</v>
      </c>
      <c r="AN94" s="48">
        <f t="shared" ca="1" si="73"/>
        <v>2</v>
      </c>
      <c r="AO94" s="48">
        <f t="shared" ca="1" si="73"/>
        <v>3</v>
      </c>
      <c r="AP94" s="48">
        <f t="shared" ca="1" si="73"/>
        <v>3</v>
      </c>
      <c r="AQ94" s="48">
        <f t="shared" ca="1" si="73"/>
        <v>1</v>
      </c>
      <c r="AR94" s="48">
        <f t="shared" ca="1" si="73"/>
        <v>1</v>
      </c>
      <c r="AS94" s="48">
        <f t="shared" ca="1" si="73"/>
        <v>3</v>
      </c>
      <c r="AT94" s="48">
        <f t="shared" ca="1" si="74"/>
        <v>2</v>
      </c>
      <c r="AU94" s="48">
        <f t="shared" ca="1" si="74"/>
        <v>1</v>
      </c>
      <c r="AV94" s="48">
        <f t="shared" ca="1" si="74"/>
        <v>2</v>
      </c>
      <c r="AW94" s="48">
        <f t="shared" ca="1" si="74"/>
        <v>1</v>
      </c>
      <c r="AX94" s="48">
        <f t="shared" ca="1" si="74"/>
        <v>2</v>
      </c>
      <c r="AY94" s="48">
        <f t="shared" ca="1" si="74"/>
        <v>1</v>
      </c>
      <c r="AZ94" s="48">
        <f t="shared" ca="1" si="74"/>
        <v>2</v>
      </c>
      <c r="BA94" s="48">
        <f t="shared" ca="1" si="74"/>
        <v>2</v>
      </c>
      <c r="BB94" s="48">
        <f t="shared" ca="1" si="74"/>
        <v>3</v>
      </c>
      <c r="BC94" s="48">
        <f t="shared" ca="1" si="74"/>
        <v>3</v>
      </c>
      <c r="BD94" s="48">
        <f t="shared" ca="1" si="75"/>
        <v>1</v>
      </c>
      <c r="BE94" s="48">
        <f t="shared" ca="1" si="75"/>
        <v>2</v>
      </c>
      <c r="BF94" s="48">
        <f t="shared" ca="1" si="75"/>
        <v>1</v>
      </c>
      <c r="BG94" s="48">
        <f t="shared" ca="1" si="75"/>
        <v>1</v>
      </c>
      <c r="BH94" s="48">
        <f t="shared" ca="1" si="75"/>
        <v>1</v>
      </c>
      <c r="BI94" s="48">
        <f t="shared" ca="1" si="75"/>
        <v>3</v>
      </c>
      <c r="BJ94" s="48">
        <f t="shared" ca="1" si="75"/>
        <v>3</v>
      </c>
      <c r="BK94" s="48">
        <f t="shared" ca="1" si="75"/>
        <v>1</v>
      </c>
      <c r="BL94" s="48">
        <f t="shared" ca="1" si="75"/>
        <v>1</v>
      </c>
      <c r="BM94" s="48">
        <f t="shared" ca="1" si="75"/>
        <v>2</v>
      </c>
      <c r="BN94" s="48">
        <f t="shared" ca="1" si="75"/>
        <v>2</v>
      </c>
      <c r="BO94" s="48">
        <f t="shared" ca="1" si="75"/>
        <v>3</v>
      </c>
    </row>
    <row r="95" spans="1:67" x14ac:dyDescent="0.25">
      <c r="A95" s="48">
        <v>94</v>
      </c>
      <c r="B95" s="48">
        <f t="shared" ca="1" si="48"/>
        <v>15</v>
      </c>
      <c r="C95" s="48">
        <f ca="1">SUM($P95:S95)</f>
        <v>10</v>
      </c>
      <c r="D95" s="48">
        <f t="shared" ca="1" si="49"/>
        <v>19</v>
      </c>
      <c r="E95" s="48">
        <f t="shared" ca="1" si="50"/>
        <v>27</v>
      </c>
      <c r="F95" s="48">
        <f t="shared" ca="1" si="51"/>
        <v>36</v>
      </c>
      <c r="G95" s="48">
        <f t="shared" ca="1" si="52"/>
        <v>46</v>
      </c>
      <c r="H95" s="48">
        <f t="shared" ca="1" si="53"/>
        <v>52</v>
      </c>
      <c r="I95" s="48">
        <f t="shared" ca="1" si="54"/>
        <v>59</v>
      </c>
      <c r="J95" s="48">
        <f t="shared" ca="1" si="55"/>
        <v>68</v>
      </c>
      <c r="K95" s="48">
        <f t="shared" ca="1" si="56"/>
        <v>73</v>
      </c>
      <c r="L95" s="48">
        <f t="shared" ca="1" si="57"/>
        <v>80</v>
      </c>
      <c r="M95" s="48">
        <f t="shared" ca="1" si="58"/>
        <v>89</v>
      </c>
      <c r="N95" s="48">
        <f t="shared" ca="1" si="59"/>
        <v>99</v>
      </c>
      <c r="O95" s="48">
        <f t="shared" ca="1" si="60"/>
        <v>105</v>
      </c>
      <c r="P95" s="48">
        <f t="shared" ca="1" si="71"/>
        <v>3</v>
      </c>
      <c r="Q95" s="48">
        <f t="shared" ca="1" si="71"/>
        <v>3</v>
      </c>
      <c r="R95" s="48">
        <f t="shared" ca="1" si="71"/>
        <v>2</v>
      </c>
      <c r="S95" s="48">
        <f t="shared" ca="1" si="71"/>
        <v>2</v>
      </c>
      <c r="T95" s="48">
        <f t="shared" ca="1" si="71"/>
        <v>3</v>
      </c>
      <c r="U95" s="48">
        <f t="shared" ca="1" si="71"/>
        <v>2</v>
      </c>
      <c r="V95" s="48">
        <f t="shared" ca="1" si="71"/>
        <v>1</v>
      </c>
      <c r="W95" s="48">
        <f t="shared" ca="1" si="71"/>
        <v>3</v>
      </c>
      <c r="X95" s="48">
        <f t="shared" ca="1" si="71"/>
        <v>1</v>
      </c>
      <c r="Y95" s="48">
        <f t="shared" ca="1" si="71"/>
        <v>3</v>
      </c>
      <c r="Z95" s="48">
        <f t="shared" ca="1" si="72"/>
        <v>1</v>
      </c>
      <c r="AA95" s="48">
        <f t="shared" ca="1" si="72"/>
        <v>3</v>
      </c>
      <c r="AB95" s="48">
        <f t="shared" ca="1" si="72"/>
        <v>2</v>
      </c>
      <c r="AC95" s="48">
        <f t="shared" ca="1" si="72"/>
        <v>2</v>
      </c>
      <c r="AD95" s="48">
        <f t="shared" ca="1" si="72"/>
        <v>2</v>
      </c>
      <c r="AE95" s="48">
        <f t="shared" ca="1" si="72"/>
        <v>3</v>
      </c>
      <c r="AF95" s="48">
        <f t="shared" ca="1" si="72"/>
        <v>1</v>
      </c>
      <c r="AG95" s="48">
        <f t="shared" ca="1" si="72"/>
        <v>3</v>
      </c>
      <c r="AH95" s="48">
        <f t="shared" ca="1" si="72"/>
        <v>3</v>
      </c>
      <c r="AI95" s="48">
        <f t="shared" ca="1" si="72"/>
        <v>3</v>
      </c>
      <c r="AJ95" s="48">
        <f t="shared" ca="1" si="73"/>
        <v>2</v>
      </c>
      <c r="AK95" s="48">
        <f t="shared" ca="1" si="73"/>
        <v>2</v>
      </c>
      <c r="AL95" s="48">
        <f t="shared" ca="1" si="73"/>
        <v>1</v>
      </c>
      <c r="AM95" s="48">
        <f t="shared" ca="1" si="73"/>
        <v>1</v>
      </c>
      <c r="AN95" s="48">
        <f t="shared" ca="1" si="73"/>
        <v>1</v>
      </c>
      <c r="AO95" s="48">
        <f t="shared" ca="1" si="73"/>
        <v>1</v>
      </c>
      <c r="AP95" s="48">
        <f t="shared" ca="1" si="73"/>
        <v>2</v>
      </c>
      <c r="AQ95" s="48">
        <f t="shared" ca="1" si="73"/>
        <v>3</v>
      </c>
      <c r="AR95" s="48">
        <f t="shared" ca="1" si="73"/>
        <v>1</v>
      </c>
      <c r="AS95" s="48">
        <f t="shared" ca="1" si="73"/>
        <v>3</v>
      </c>
      <c r="AT95" s="48">
        <f t="shared" ca="1" si="74"/>
        <v>2</v>
      </c>
      <c r="AU95" s="48">
        <f t="shared" ca="1" si="74"/>
        <v>3</v>
      </c>
      <c r="AV95" s="48">
        <f t="shared" ca="1" si="74"/>
        <v>1</v>
      </c>
      <c r="AW95" s="48">
        <f t="shared" ca="1" si="74"/>
        <v>1</v>
      </c>
      <c r="AX95" s="48">
        <f t="shared" ca="1" si="74"/>
        <v>2</v>
      </c>
      <c r="AY95" s="48">
        <f t="shared" ca="1" si="74"/>
        <v>1</v>
      </c>
      <c r="AZ95" s="48">
        <f t="shared" ca="1" si="74"/>
        <v>3</v>
      </c>
      <c r="BA95" s="48">
        <f t="shared" ca="1" si="74"/>
        <v>1</v>
      </c>
      <c r="BB95" s="48">
        <f t="shared" ca="1" si="74"/>
        <v>1</v>
      </c>
      <c r="BC95" s="48">
        <f t="shared" ca="1" si="74"/>
        <v>2</v>
      </c>
      <c r="BD95" s="48">
        <f t="shared" ca="1" si="75"/>
        <v>3</v>
      </c>
      <c r="BE95" s="48">
        <f t="shared" ca="1" si="75"/>
        <v>3</v>
      </c>
      <c r="BF95" s="48">
        <f t="shared" ca="1" si="75"/>
        <v>2</v>
      </c>
      <c r="BG95" s="48">
        <f t="shared" ca="1" si="75"/>
        <v>1</v>
      </c>
      <c r="BH95" s="48">
        <f t="shared" ca="1" si="75"/>
        <v>2</v>
      </c>
      <c r="BI95" s="48">
        <f t="shared" ca="1" si="75"/>
        <v>2</v>
      </c>
      <c r="BJ95" s="48">
        <f t="shared" ca="1" si="75"/>
        <v>3</v>
      </c>
      <c r="BK95" s="48">
        <f t="shared" ca="1" si="75"/>
        <v>3</v>
      </c>
      <c r="BL95" s="48">
        <f t="shared" ca="1" si="75"/>
        <v>2</v>
      </c>
      <c r="BM95" s="48">
        <f t="shared" ca="1" si="75"/>
        <v>1</v>
      </c>
      <c r="BN95" s="48">
        <f t="shared" ca="1" si="75"/>
        <v>1</v>
      </c>
      <c r="BO95" s="48">
        <f t="shared" ca="1" si="75"/>
        <v>2</v>
      </c>
    </row>
    <row r="96" spans="1:67" x14ac:dyDescent="0.25">
      <c r="A96" s="48">
        <v>95</v>
      </c>
      <c r="B96" s="48">
        <f t="shared" ca="1" si="48"/>
        <v>12</v>
      </c>
      <c r="C96" s="48">
        <f ca="1">SUM($P96:S96)</f>
        <v>9</v>
      </c>
      <c r="D96" s="48">
        <f t="shared" ca="1" si="49"/>
        <v>17</v>
      </c>
      <c r="E96" s="48">
        <f t="shared" ca="1" si="50"/>
        <v>26</v>
      </c>
      <c r="F96" s="48">
        <f t="shared" ca="1" si="51"/>
        <v>35</v>
      </c>
      <c r="G96" s="48">
        <f t="shared" ca="1" si="52"/>
        <v>42</v>
      </c>
      <c r="H96" s="48">
        <f t="shared" ca="1" si="53"/>
        <v>54</v>
      </c>
      <c r="I96" s="48">
        <f t="shared" ca="1" si="54"/>
        <v>62</v>
      </c>
      <c r="J96" s="48">
        <f t="shared" ca="1" si="55"/>
        <v>71</v>
      </c>
      <c r="K96" s="48">
        <f t="shared" ca="1" si="56"/>
        <v>81</v>
      </c>
      <c r="L96" s="48">
        <f t="shared" ca="1" si="57"/>
        <v>88</v>
      </c>
      <c r="M96" s="48">
        <f t="shared" ca="1" si="58"/>
        <v>98</v>
      </c>
      <c r="N96" s="48">
        <f t="shared" ca="1" si="59"/>
        <v>106</v>
      </c>
      <c r="O96" s="48">
        <f t="shared" ca="1" si="60"/>
        <v>115</v>
      </c>
      <c r="P96" s="48">
        <f t="shared" ca="1" si="71"/>
        <v>1</v>
      </c>
      <c r="Q96" s="48">
        <f t="shared" ca="1" si="71"/>
        <v>2</v>
      </c>
      <c r="R96" s="48">
        <f t="shared" ca="1" si="71"/>
        <v>3</v>
      </c>
      <c r="S96" s="48">
        <f t="shared" ca="1" si="71"/>
        <v>3</v>
      </c>
      <c r="T96" s="48">
        <f t="shared" ca="1" si="71"/>
        <v>2</v>
      </c>
      <c r="U96" s="48">
        <f t="shared" ca="1" si="71"/>
        <v>1</v>
      </c>
      <c r="V96" s="48">
        <f t="shared" ca="1" si="71"/>
        <v>3</v>
      </c>
      <c r="W96" s="48">
        <f t="shared" ca="1" si="71"/>
        <v>2</v>
      </c>
      <c r="X96" s="48">
        <f t="shared" ca="1" si="71"/>
        <v>3</v>
      </c>
      <c r="Y96" s="48">
        <f t="shared" ca="1" si="71"/>
        <v>2</v>
      </c>
      <c r="Z96" s="48">
        <f t="shared" ca="1" si="72"/>
        <v>2</v>
      </c>
      <c r="AA96" s="48">
        <f t="shared" ca="1" si="72"/>
        <v>2</v>
      </c>
      <c r="AB96" s="48">
        <f t="shared" ca="1" si="72"/>
        <v>2</v>
      </c>
      <c r="AC96" s="48">
        <f t="shared" ca="1" si="72"/>
        <v>2</v>
      </c>
      <c r="AD96" s="48">
        <f t="shared" ca="1" si="72"/>
        <v>3</v>
      </c>
      <c r="AE96" s="48">
        <f t="shared" ca="1" si="72"/>
        <v>2</v>
      </c>
      <c r="AF96" s="48">
        <f t="shared" ca="1" si="72"/>
        <v>1</v>
      </c>
      <c r="AG96" s="48">
        <f t="shared" ca="1" si="72"/>
        <v>3</v>
      </c>
      <c r="AH96" s="48">
        <f t="shared" ca="1" si="72"/>
        <v>1</v>
      </c>
      <c r="AI96" s="48">
        <f t="shared" ca="1" si="72"/>
        <v>2</v>
      </c>
      <c r="AJ96" s="48">
        <f t="shared" ca="1" si="73"/>
        <v>3</v>
      </c>
      <c r="AK96" s="48">
        <f t="shared" ca="1" si="73"/>
        <v>3</v>
      </c>
      <c r="AL96" s="48">
        <f t="shared" ca="1" si="73"/>
        <v>3</v>
      </c>
      <c r="AM96" s="48">
        <f t="shared" ca="1" si="73"/>
        <v>3</v>
      </c>
      <c r="AN96" s="48">
        <f t="shared" ca="1" si="73"/>
        <v>3</v>
      </c>
      <c r="AO96" s="48">
        <f t="shared" ca="1" si="73"/>
        <v>3</v>
      </c>
      <c r="AP96" s="48">
        <f t="shared" ca="1" si="73"/>
        <v>1</v>
      </c>
      <c r="AQ96" s="48">
        <f t="shared" ca="1" si="73"/>
        <v>1</v>
      </c>
      <c r="AR96" s="48">
        <f t="shared" ca="1" si="73"/>
        <v>3</v>
      </c>
      <c r="AS96" s="48">
        <f t="shared" ca="1" si="73"/>
        <v>2</v>
      </c>
      <c r="AT96" s="48">
        <f t="shared" ca="1" si="74"/>
        <v>2</v>
      </c>
      <c r="AU96" s="48">
        <f t="shared" ca="1" si="74"/>
        <v>2</v>
      </c>
      <c r="AV96" s="48">
        <f t="shared" ca="1" si="74"/>
        <v>3</v>
      </c>
      <c r="AW96" s="48">
        <f t="shared" ca="1" si="74"/>
        <v>3</v>
      </c>
      <c r="AX96" s="48">
        <f t="shared" ca="1" si="74"/>
        <v>1</v>
      </c>
      <c r="AY96" s="48">
        <f t="shared" ca="1" si="74"/>
        <v>3</v>
      </c>
      <c r="AZ96" s="48">
        <f t="shared" ca="1" si="74"/>
        <v>2</v>
      </c>
      <c r="BA96" s="48">
        <f t="shared" ca="1" si="74"/>
        <v>2</v>
      </c>
      <c r="BB96" s="48">
        <f t="shared" ca="1" si="74"/>
        <v>1</v>
      </c>
      <c r="BC96" s="48">
        <f t="shared" ca="1" si="74"/>
        <v>2</v>
      </c>
      <c r="BD96" s="48">
        <f t="shared" ca="1" si="75"/>
        <v>3</v>
      </c>
      <c r="BE96" s="48">
        <f t="shared" ca="1" si="75"/>
        <v>2</v>
      </c>
      <c r="BF96" s="48">
        <f t="shared" ca="1" si="75"/>
        <v>2</v>
      </c>
      <c r="BG96" s="48">
        <f t="shared" ca="1" si="75"/>
        <v>3</v>
      </c>
      <c r="BH96" s="48">
        <f t="shared" ca="1" si="75"/>
        <v>1</v>
      </c>
      <c r="BI96" s="48">
        <f t="shared" ca="1" si="75"/>
        <v>1</v>
      </c>
      <c r="BJ96" s="48">
        <f t="shared" ca="1" si="75"/>
        <v>3</v>
      </c>
      <c r="BK96" s="48">
        <f t="shared" ca="1" si="75"/>
        <v>3</v>
      </c>
      <c r="BL96" s="48">
        <f t="shared" ca="1" si="75"/>
        <v>3</v>
      </c>
      <c r="BM96" s="48">
        <f t="shared" ca="1" si="75"/>
        <v>2</v>
      </c>
      <c r="BN96" s="48">
        <f t="shared" ca="1" si="75"/>
        <v>2</v>
      </c>
      <c r="BO96" s="48">
        <f t="shared" ca="1" si="75"/>
        <v>2</v>
      </c>
    </row>
    <row r="97" spans="1:67" x14ac:dyDescent="0.25">
      <c r="A97" s="48">
        <v>96</v>
      </c>
      <c r="B97" s="48">
        <f t="shared" ca="1" si="48"/>
        <v>12</v>
      </c>
      <c r="C97" s="48">
        <f ca="1">SUM($P97:S97)</f>
        <v>8</v>
      </c>
      <c r="D97" s="48">
        <f t="shared" ca="1" si="49"/>
        <v>16</v>
      </c>
      <c r="E97" s="48">
        <f t="shared" ca="1" si="50"/>
        <v>27</v>
      </c>
      <c r="F97" s="48">
        <f t="shared" ca="1" si="51"/>
        <v>35</v>
      </c>
      <c r="G97" s="48">
        <f t="shared" ca="1" si="52"/>
        <v>45</v>
      </c>
      <c r="H97" s="48">
        <f t="shared" ca="1" si="53"/>
        <v>51</v>
      </c>
      <c r="I97" s="48">
        <f t="shared" ca="1" si="54"/>
        <v>61</v>
      </c>
      <c r="J97" s="48">
        <f t="shared" ca="1" si="55"/>
        <v>67</v>
      </c>
      <c r="K97" s="48">
        <f t="shared" ca="1" si="56"/>
        <v>75</v>
      </c>
      <c r="L97" s="48">
        <f t="shared" ca="1" si="57"/>
        <v>82</v>
      </c>
      <c r="M97" s="48">
        <f t="shared" ca="1" si="58"/>
        <v>93</v>
      </c>
      <c r="N97" s="48">
        <f t="shared" ca="1" si="59"/>
        <v>101</v>
      </c>
      <c r="O97" s="48">
        <f t="shared" ca="1" si="60"/>
        <v>112</v>
      </c>
      <c r="P97" s="48">
        <f t="shared" ca="1" si="71"/>
        <v>2</v>
      </c>
      <c r="Q97" s="48">
        <f t="shared" ca="1" si="71"/>
        <v>1</v>
      </c>
      <c r="R97" s="48">
        <f t="shared" ca="1" si="71"/>
        <v>3</v>
      </c>
      <c r="S97" s="48">
        <f t="shared" ca="1" si="71"/>
        <v>2</v>
      </c>
      <c r="T97" s="48">
        <f t="shared" ca="1" si="71"/>
        <v>1</v>
      </c>
      <c r="U97" s="48">
        <f t="shared" ca="1" si="71"/>
        <v>3</v>
      </c>
      <c r="V97" s="48">
        <f t="shared" ca="1" si="71"/>
        <v>1</v>
      </c>
      <c r="W97" s="48">
        <f t="shared" ca="1" si="71"/>
        <v>3</v>
      </c>
      <c r="X97" s="48">
        <f t="shared" ca="1" si="71"/>
        <v>3</v>
      </c>
      <c r="Y97" s="48">
        <f t="shared" ca="1" si="71"/>
        <v>3</v>
      </c>
      <c r="Z97" s="48">
        <f t="shared" ca="1" si="72"/>
        <v>3</v>
      </c>
      <c r="AA97" s="48">
        <f t="shared" ca="1" si="72"/>
        <v>2</v>
      </c>
      <c r="AB97" s="48">
        <f t="shared" ca="1" si="72"/>
        <v>3</v>
      </c>
      <c r="AC97" s="48">
        <f t="shared" ca="1" si="72"/>
        <v>2</v>
      </c>
      <c r="AD97" s="48">
        <f t="shared" ca="1" si="72"/>
        <v>1</v>
      </c>
      <c r="AE97" s="48">
        <f t="shared" ca="1" si="72"/>
        <v>2</v>
      </c>
      <c r="AF97" s="48">
        <f t="shared" ca="1" si="72"/>
        <v>3</v>
      </c>
      <c r="AG97" s="48">
        <f t="shared" ca="1" si="72"/>
        <v>2</v>
      </c>
      <c r="AH97" s="48">
        <f t="shared" ca="1" si="72"/>
        <v>3</v>
      </c>
      <c r="AI97" s="48">
        <f t="shared" ca="1" si="72"/>
        <v>2</v>
      </c>
      <c r="AJ97" s="48">
        <f t="shared" ca="1" si="73"/>
        <v>2</v>
      </c>
      <c r="AK97" s="48">
        <f t="shared" ca="1" si="73"/>
        <v>2</v>
      </c>
      <c r="AL97" s="48">
        <f t="shared" ca="1" si="73"/>
        <v>1</v>
      </c>
      <c r="AM97" s="48">
        <f t="shared" ca="1" si="73"/>
        <v>1</v>
      </c>
      <c r="AN97" s="48">
        <f t="shared" ca="1" si="73"/>
        <v>3</v>
      </c>
      <c r="AO97" s="48">
        <f t="shared" ca="1" si="73"/>
        <v>1</v>
      </c>
      <c r="AP97" s="48">
        <f t="shared" ca="1" si="73"/>
        <v>3</v>
      </c>
      <c r="AQ97" s="48">
        <f t="shared" ca="1" si="73"/>
        <v>3</v>
      </c>
      <c r="AR97" s="48">
        <f t="shared" ca="1" si="73"/>
        <v>1</v>
      </c>
      <c r="AS97" s="48">
        <f t="shared" ca="1" si="73"/>
        <v>2</v>
      </c>
      <c r="AT97" s="48">
        <f t="shared" ca="1" si="74"/>
        <v>2</v>
      </c>
      <c r="AU97" s="48">
        <f t="shared" ca="1" si="74"/>
        <v>1</v>
      </c>
      <c r="AV97" s="48">
        <f t="shared" ca="1" si="74"/>
        <v>1</v>
      </c>
      <c r="AW97" s="48">
        <f t="shared" ca="1" si="74"/>
        <v>3</v>
      </c>
      <c r="AX97" s="48">
        <f t="shared" ca="1" si="74"/>
        <v>1</v>
      </c>
      <c r="AY97" s="48">
        <f t="shared" ca="1" si="74"/>
        <v>3</v>
      </c>
      <c r="AZ97" s="48">
        <f t="shared" ca="1" si="74"/>
        <v>3</v>
      </c>
      <c r="BA97" s="48">
        <f t="shared" ca="1" si="74"/>
        <v>1</v>
      </c>
      <c r="BB97" s="48">
        <f t="shared" ca="1" si="74"/>
        <v>2</v>
      </c>
      <c r="BC97" s="48">
        <f t="shared" ca="1" si="74"/>
        <v>1</v>
      </c>
      <c r="BD97" s="48">
        <f t="shared" ca="1" si="75"/>
        <v>3</v>
      </c>
      <c r="BE97" s="48">
        <f t="shared" ca="1" si="75"/>
        <v>2</v>
      </c>
      <c r="BF97" s="48">
        <f t="shared" ca="1" si="75"/>
        <v>3</v>
      </c>
      <c r="BG97" s="48">
        <f t="shared" ca="1" si="75"/>
        <v>3</v>
      </c>
      <c r="BH97" s="48">
        <f t="shared" ca="1" si="75"/>
        <v>3</v>
      </c>
      <c r="BI97" s="48">
        <f t="shared" ca="1" si="75"/>
        <v>3</v>
      </c>
      <c r="BJ97" s="48">
        <f t="shared" ca="1" si="75"/>
        <v>1</v>
      </c>
      <c r="BK97" s="48">
        <f t="shared" ca="1" si="75"/>
        <v>1</v>
      </c>
      <c r="BL97" s="48">
        <f t="shared" ca="1" si="75"/>
        <v>3</v>
      </c>
      <c r="BM97" s="48">
        <f t="shared" ca="1" si="75"/>
        <v>2</v>
      </c>
      <c r="BN97" s="48">
        <f t="shared" ca="1" si="75"/>
        <v>3</v>
      </c>
      <c r="BO97" s="48">
        <f t="shared" ca="1" si="75"/>
        <v>3</v>
      </c>
    </row>
    <row r="98" spans="1:67" x14ac:dyDescent="0.25">
      <c r="A98" s="48">
        <v>97</v>
      </c>
      <c r="B98" s="48">
        <f t="shared" ca="1" si="48"/>
        <v>12</v>
      </c>
      <c r="C98" s="48">
        <f ca="1">SUM($P98:S98)</f>
        <v>8</v>
      </c>
      <c r="D98" s="48">
        <f t="shared" ca="1" si="49"/>
        <v>14</v>
      </c>
      <c r="E98" s="48">
        <f t="shared" ca="1" si="50"/>
        <v>23</v>
      </c>
      <c r="F98" s="48">
        <f t="shared" ca="1" si="51"/>
        <v>30</v>
      </c>
      <c r="G98" s="48">
        <f t="shared" ca="1" si="52"/>
        <v>38</v>
      </c>
      <c r="H98" s="48">
        <f t="shared" ca="1" si="53"/>
        <v>47</v>
      </c>
      <c r="I98" s="48">
        <f t="shared" ca="1" si="54"/>
        <v>58</v>
      </c>
      <c r="J98" s="48">
        <f t="shared" ca="1" si="55"/>
        <v>66</v>
      </c>
      <c r="K98" s="48">
        <f t="shared" ca="1" si="56"/>
        <v>74</v>
      </c>
      <c r="L98" s="48">
        <f t="shared" ca="1" si="57"/>
        <v>83</v>
      </c>
      <c r="M98" s="48">
        <f t="shared" ca="1" si="58"/>
        <v>90</v>
      </c>
      <c r="N98" s="48">
        <f t="shared" ca="1" si="59"/>
        <v>99</v>
      </c>
      <c r="O98" s="48">
        <f t="shared" ca="1" si="60"/>
        <v>107</v>
      </c>
      <c r="P98" s="48">
        <f t="shared" ca="1" si="71"/>
        <v>3</v>
      </c>
      <c r="Q98" s="48">
        <f t="shared" ca="1" si="71"/>
        <v>1</v>
      </c>
      <c r="R98" s="48">
        <f t="shared" ca="1" si="71"/>
        <v>2</v>
      </c>
      <c r="S98" s="48">
        <f t="shared" ca="1" si="71"/>
        <v>2</v>
      </c>
      <c r="T98" s="48">
        <f t="shared" ca="1" si="71"/>
        <v>3</v>
      </c>
      <c r="U98" s="48">
        <f t="shared" ca="1" si="71"/>
        <v>1</v>
      </c>
      <c r="V98" s="48">
        <f t="shared" ca="1" si="71"/>
        <v>1</v>
      </c>
      <c r="W98" s="48">
        <f t="shared" ca="1" si="71"/>
        <v>1</v>
      </c>
      <c r="X98" s="48">
        <f t="shared" ca="1" si="71"/>
        <v>1</v>
      </c>
      <c r="Y98" s="48">
        <f t="shared" ca="1" si="71"/>
        <v>2</v>
      </c>
      <c r="Z98" s="48">
        <f t="shared" ca="1" si="72"/>
        <v>3</v>
      </c>
      <c r="AA98" s="48">
        <f t="shared" ca="1" si="72"/>
        <v>3</v>
      </c>
      <c r="AB98" s="48">
        <f t="shared" ca="1" si="72"/>
        <v>2</v>
      </c>
      <c r="AC98" s="48">
        <f t="shared" ca="1" si="72"/>
        <v>1</v>
      </c>
      <c r="AD98" s="48">
        <f t="shared" ca="1" si="72"/>
        <v>3</v>
      </c>
      <c r="AE98" s="48">
        <f t="shared" ca="1" si="72"/>
        <v>1</v>
      </c>
      <c r="AF98" s="48">
        <f t="shared" ca="1" si="72"/>
        <v>2</v>
      </c>
      <c r="AG98" s="48">
        <f t="shared" ca="1" si="72"/>
        <v>2</v>
      </c>
      <c r="AH98" s="48">
        <f t="shared" ca="1" si="72"/>
        <v>1</v>
      </c>
      <c r="AI98" s="48">
        <f t="shared" ca="1" si="72"/>
        <v>3</v>
      </c>
      <c r="AJ98" s="48">
        <f t="shared" ca="1" si="73"/>
        <v>2</v>
      </c>
      <c r="AK98" s="48">
        <f t="shared" ca="1" si="73"/>
        <v>1</v>
      </c>
      <c r="AL98" s="48">
        <f t="shared" ca="1" si="73"/>
        <v>3</v>
      </c>
      <c r="AM98" s="48">
        <f t="shared" ca="1" si="73"/>
        <v>3</v>
      </c>
      <c r="AN98" s="48">
        <f t="shared" ca="1" si="73"/>
        <v>3</v>
      </c>
      <c r="AO98" s="48">
        <f t="shared" ca="1" si="73"/>
        <v>3</v>
      </c>
      <c r="AP98" s="48">
        <f t="shared" ca="1" si="73"/>
        <v>3</v>
      </c>
      <c r="AQ98" s="48">
        <f t="shared" ca="1" si="73"/>
        <v>2</v>
      </c>
      <c r="AR98" s="48">
        <f t="shared" ca="1" si="73"/>
        <v>3</v>
      </c>
      <c r="AS98" s="48">
        <f t="shared" ca="1" si="73"/>
        <v>1</v>
      </c>
      <c r="AT98" s="48">
        <f t="shared" ca="1" si="74"/>
        <v>1</v>
      </c>
      <c r="AU98" s="48">
        <f t="shared" ca="1" si="74"/>
        <v>3</v>
      </c>
      <c r="AV98" s="48">
        <f t="shared" ca="1" si="74"/>
        <v>2</v>
      </c>
      <c r="AW98" s="48">
        <f t="shared" ca="1" si="74"/>
        <v>3</v>
      </c>
      <c r="AX98" s="48">
        <f t="shared" ca="1" si="74"/>
        <v>2</v>
      </c>
      <c r="AY98" s="48">
        <f t="shared" ca="1" si="74"/>
        <v>1</v>
      </c>
      <c r="AZ98" s="48">
        <f t="shared" ca="1" si="74"/>
        <v>2</v>
      </c>
      <c r="BA98" s="48">
        <f t="shared" ca="1" si="74"/>
        <v>3</v>
      </c>
      <c r="BB98" s="48">
        <f t="shared" ca="1" si="74"/>
        <v>2</v>
      </c>
      <c r="BC98" s="48">
        <f t="shared" ca="1" si="74"/>
        <v>2</v>
      </c>
      <c r="BD98" s="48">
        <f t="shared" ca="1" si="75"/>
        <v>2</v>
      </c>
      <c r="BE98" s="48">
        <f t="shared" ca="1" si="75"/>
        <v>1</v>
      </c>
      <c r="BF98" s="48">
        <f t="shared" ca="1" si="75"/>
        <v>1</v>
      </c>
      <c r="BG98" s="48">
        <f t="shared" ca="1" si="75"/>
        <v>3</v>
      </c>
      <c r="BH98" s="48">
        <f t="shared" ca="1" si="75"/>
        <v>3</v>
      </c>
      <c r="BI98" s="48">
        <f t="shared" ca="1" si="75"/>
        <v>1</v>
      </c>
      <c r="BJ98" s="48">
        <f t="shared" ca="1" si="75"/>
        <v>2</v>
      </c>
      <c r="BK98" s="48">
        <f t="shared" ca="1" si="75"/>
        <v>3</v>
      </c>
      <c r="BL98" s="48">
        <f t="shared" ca="1" si="75"/>
        <v>1</v>
      </c>
      <c r="BM98" s="48">
        <f t="shared" ca="1" si="75"/>
        <v>3</v>
      </c>
      <c r="BN98" s="48">
        <f t="shared" ca="1" si="75"/>
        <v>1</v>
      </c>
      <c r="BO98" s="48">
        <f t="shared" ca="1" si="75"/>
        <v>3</v>
      </c>
    </row>
    <row r="99" spans="1:67" x14ac:dyDescent="0.25">
      <c r="A99" s="48">
        <v>98</v>
      </c>
      <c r="B99" s="48">
        <f t="shared" ca="1" si="48"/>
        <v>12</v>
      </c>
      <c r="C99" s="48">
        <f ca="1">SUM($P99:S99)</f>
        <v>8</v>
      </c>
      <c r="D99" s="48">
        <f t="shared" ca="1" si="49"/>
        <v>15</v>
      </c>
      <c r="E99" s="48">
        <f t="shared" ca="1" si="50"/>
        <v>25</v>
      </c>
      <c r="F99" s="48">
        <f t="shared" ca="1" si="51"/>
        <v>33</v>
      </c>
      <c r="G99" s="48">
        <f t="shared" ca="1" si="52"/>
        <v>40</v>
      </c>
      <c r="H99" s="48">
        <f t="shared" ca="1" si="53"/>
        <v>48</v>
      </c>
      <c r="I99" s="48">
        <f t="shared" ca="1" si="54"/>
        <v>58</v>
      </c>
      <c r="J99" s="48">
        <f t="shared" ca="1" si="55"/>
        <v>63</v>
      </c>
      <c r="K99" s="48">
        <f t="shared" ca="1" si="56"/>
        <v>73</v>
      </c>
      <c r="L99" s="48">
        <f t="shared" ca="1" si="57"/>
        <v>80</v>
      </c>
      <c r="M99" s="48">
        <f t="shared" ca="1" si="58"/>
        <v>90</v>
      </c>
      <c r="N99" s="48">
        <f t="shared" ca="1" si="59"/>
        <v>95</v>
      </c>
      <c r="O99" s="48">
        <f t="shared" ca="1" si="60"/>
        <v>105</v>
      </c>
      <c r="P99" s="48">
        <f t="shared" ca="1" si="71"/>
        <v>1</v>
      </c>
      <c r="Q99" s="48">
        <f t="shared" ca="1" si="71"/>
        <v>3</v>
      </c>
      <c r="R99" s="48">
        <f t="shared" ca="1" si="71"/>
        <v>1</v>
      </c>
      <c r="S99" s="48">
        <f t="shared" ca="1" si="71"/>
        <v>3</v>
      </c>
      <c r="T99" s="48">
        <f t="shared" ca="1" si="71"/>
        <v>3</v>
      </c>
      <c r="U99" s="48">
        <f t="shared" ca="1" si="71"/>
        <v>1</v>
      </c>
      <c r="V99" s="48">
        <f t="shared" ca="1" si="71"/>
        <v>1</v>
      </c>
      <c r="W99" s="48">
        <f t="shared" ca="1" si="71"/>
        <v>2</v>
      </c>
      <c r="X99" s="48">
        <f t="shared" ca="1" si="71"/>
        <v>3</v>
      </c>
      <c r="Y99" s="48">
        <f t="shared" ca="1" si="71"/>
        <v>3</v>
      </c>
      <c r="Z99" s="48">
        <f t="shared" ca="1" si="72"/>
        <v>3</v>
      </c>
      <c r="AA99" s="48">
        <f t="shared" ca="1" si="72"/>
        <v>1</v>
      </c>
      <c r="AB99" s="48">
        <f t="shared" ca="1" si="72"/>
        <v>3</v>
      </c>
      <c r="AC99" s="48">
        <f t="shared" ca="1" si="72"/>
        <v>1</v>
      </c>
      <c r="AD99" s="48">
        <f t="shared" ca="1" si="72"/>
        <v>1</v>
      </c>
      <c r="AE99" s="48">
        <f t="shared" ca="1" si="72"/>
        <v>3</v>
      </c>
      <c r="AF99" s="48">
        <f t="shared" ca="1" si="72"/>
        <v>1</v>
      </c>
      <c r="AG99" s="48">
        <f t="shared" ca="1" si="72"/>
        <v>1</v>
      </c>
      <c r="AH99" s="48">
        <f t="shared" ca="1" si="72"/>
        <v>3</v>
      </c>
      <c r="AI99" s="48">
        <f t="shared" ca="1" si="72"/>
        <v>2</v>
      </c>
      <c r="AJ99" s="48">
        <f t="shared" ca="1" si="73"/>
        <v>3</v>
      </c>
      <c r="AK99" s="48">
        <f t="shared" ca="1" si="73"/>
        <v>2</v>
      </c>
      <c r="AL99" s="48">
        <f t="shared" ca="1" si="73"/>
        <v>1</v>
      </c>
      <c r="AM99" s="48">
        <f t="shared" ca="1" si="73"/>
        <v>2</v>
      </c>
      <c r="AN99" s="48">
        <f t="shared" ca="1" si="73"/>
        <v>3</v>
      </c>
      <c r="AO99" s="48">
        <f t="shared" ca="1" si="73"/>
        <v>2</v>
      </c>
      <c r="AP99" s="48">
        <f t="shared" ca="1" si="73"/>
        <v>3</v>
      </c>
      <c r="AQ99" s="48">
        <f t="shared" ca="1" si="73"/>
        <v>2</v>
      </c>
      <c r="AR99" s="48">
        <f t="shared" ca="1" si="73"/>
        <v>2</v>
      </c>
      <c r="AS99" s="48">
        <f t="shared" ca="1" si="73"/>
        <v>1</v>
      </c>
      <c r="AT99" s="48">
        <f t="shared" ca="1" si="74"/>
        <v>1</v>
      </c>
      <c r="AU99" s="48">
        <f t="shared" ca="1" si="74"/>
        <v>1</v>
      </c>
      <c r="AV99" s="48">
        <f t="shared" ca="1" si="74"/>
        <v>2</v>
      </c>
      <c r="AW99" s="48">
        <f t="shared" ca="1" si="74"/>
        <v>2</v>
      </c>
      <c r="AX99" s="48">
        <f t="shared" ca="1" si="74"/>
        <v>3</v>
      </c>
      <c r="AY99" s="48">
        <f t="shared" ca="1" si="74"/>
        <v>3</v>
      </c>
      <c r="AZ99" s="48">
        <f t="shared" ca="1" si="74"/>
        <v>2</v>
      </c>
      <c r="BA99" s="48">
        <f t="shared" ca="1" si="74"/>
        <v>2</v>
      </c>
      <c r="BB99" s="48">
        <f t="shared" ca="1" si="74"/>
        <v>1</v>
      </c>
      <c r="BC99" s="48">
        <f t="shared" ca="1" si="74"/>
        <v>2</v>
      </c>
      <c r="BD99" s="48">
        <f t="shared" ca="1" si="75"/>
        <v>3</v>
      </c>
      <c r="BE99" s="48">
        <f t="shared" ca="1" si="75"/>
        <v>3</v>
      </c>
      <c r="BF99" s="48">
        <f t="shared" ca="1" si="75"/>
        <v>2</v>
      </c>
      <c r="BG99" s="48">
        <f t="shared" ca="1" si="75"/>
        <v>2</v>
      </c>
      <c r="BH99" s="48">
        <f t="shared" ca="1" si="75"/>
        <v>1</v>
      </c>
      <c r="BI99" s="48">
        <f t="shared" ca="1" si="75"/>
        <v>2</v>
      </c>
      <c r="BJ99" s="48">
        <f t="shared" ca="1" si="75"/>
        <v>1</v>
      </c>
      <c r="BK99" s="48">
        <f t="shared" ca="1" si="75"/>
        <v>1</v>
      </c>
      <c r="BL99" s="48">
        <f t="shared" ca="1" si="75"/>
        <v>3</v>
      </c>
      <c r="BM99" s="48">
        <f t="shared" ca="1" si="75"/>
        <v>3</v>
      </c>
      <c r="BN99" s="48">
        <f t="shared" ca="1" si="75"/>
        <v>3</v>
      </c>
      <c r="BO99" s="48">
        <f t="shared" ca="1" si="75"/>
        <v>1</v>
      </c>
    </row>
    <row r="100" spans="1:67" x14ac:dyDescent="0.25">
      <c r="A100" s="48">
        <v>99</v>
      </c>
      <c r="B100" s="48">
        <f t="shared" ca="1" si="48"/>
        <v>13</v>
      </c>
      <c r="C100" s="48">
        <f ca="1">SUM($P100:S100)</f>
        <v>9</v>
      </c>
      <c r="D100" s="48">
        <f t="shared" ca="1" si="49"/>
        <v>17</v>
      </c>
      <c r="E100" s="48">
        <f t="shared" ca="1" si="50"/>
        <v>25</v>
      </c>
      <c r="F100" s="48">
        <f t="shared" ca="1" si="51"/>
        <v>33</v>
      </c>
      <c r="G100" s="48">
        <f t="shared" ca="1" si="52"/>
        <v>41</v>
      </c>
      <c r="H100" s="48">
        <f t="shared" ca="1" si="53"/>
        <v>50</v>
      </c>
      <c r="I100" s="48">
        <f t="shared" ca="1" si="54"/>
        <v>58</v>
      </c>
      <c r="J100" s="48">
        <f t="shared" ca="1" si="55"/>
        <v>66</v>
      </c>
      <c r="K100" s="48">
        <f t="shared" ca="1" si="56"/>
        <v>73</v>
      </c>
      <c r="L100" s="48">
        <f t="shared" ca="1" si="57"/>
        <v>81</v>
      </c>
      <c r="M100" s="48">
        <f t="shared" ca="1" si="58"/>
        <v>86</v>
      </c>
      <c r="N100" s="48">
        <f t="shared" ca="1" si="59"/>
        <v>93</v>
      </c>
      <c r="O100" s="48">
        <f t="shared" ca="1" si="60"/>
        <v>102</v>
      </c>
      <c r="P100" s="48">
        <f t="shared" ca="1" si="71"/>
        <v>2</v>
      </c>
      <c r="Q100" s="48">
        <f t="shared" ca="1" si="71"/>
        <v>2</v>
      </c>
      <c r="R100" s="48">
        <f t="shared" ca="1" si="71"/>
        <v>3</v>
      </c>
      <c r="S100" s="48">
        <f t="shared" ca="1" si="71"/>
        <v>2</v>
      </c>
      <c r="T100" s="48">
        <f t="shared" ca="1" si="71"/>
        <v>1</v>
      </c>
      <c r="U100" s="48">
        <f t="shared" ca="1" si="71"/>
        <v>3</v>
      </c>
      <c r="V100" s="48">
        <f t="shared" ca="1" si="71"/>
        <v>3</v>
      </c>
      <c r="W100" s="48">
        <f t="shared" ca="1" si="71"/>
        <v>1</v>
      </c>
      <c r="X100" s="48">
        <f t="shared" ca="1" si="71"/>
        <v>3</v>
      </c>
      <c r="Y100" s="48">
        <f t="shared" ca="1" si="71"/>
        <v>3</v>
      </c>
      <c r="Z100" s="48">
        <f t="shared" ca="1" si="72"/>
        <v>1</v>
      </c>
      <c r="AA100" s="48">
        <f t="shared" ca="1" si="72"/>
        <v>1</v>
      </c>
      <c r="AB100" s="48">
        <f t="shared" ca="1" si="72"/>
        <v>1</v>
      </c>
      <c r="AC100" s="48">
        <f t="shared" ca="1" si="72"/>
        <v>3</v>
      </c>
      <c r="AD100" s="48">
        <f t="shared" ca="1" si="72"/>
        <v>3</v>
      </c>
      <c r="AE100" s="48">
        <f t="shared" ca="1" si="72"/>
        <v>1</v>
      </c>
      <c r="AF100" s="48">
        <f t="shared" ca="1" si="72"/>
        <v>3</v>
      </c>
      <c r="AG100" s="48">
        <f t="shared" ca="1" si="72"/>
        <v>2</v>
      </c>
      <c r="AH100" s="48">
        <f t="shared" ca="1" si="72"/>
        <v>1</v>
      </c>
      <c r="AI100" s="48">
        <f t="shared" ca="1" si="72"/>
        <v>2</v>
      </c>
      <c r="AJ100" s="48">
        <f t="shared" ca="1" si="73"/>
        <v>2</v>
      </c>
      <c r="AK100" s="48">
        <f t="shared" ca="1" si="73"/>
        <v>3</v>
      </c>
      <c r="AL100" s="48">
        <f t="shared" ca="1" si="73"/>
        <v>3</v>
      </c>
      <c r="AM100" s="48">
        <f t="shared" ca="1" si="73"/>
        <v>1</v>
      </c>
      <c r="AN100" s="48">
        <f t="shared" ca="1" si="73"/>
        <v>2</v>
      </c>
      <c r="AO100" s="48">
        <f t="shared" ca="1" si="73"/>
        <v>3</v>
      </c>
      <c r="AP100" s="48">
        <f t="shared" ca="1" si="73"/>
        <v>1</v>
      </c>
      <c r="AQ100" s="48">
        <f t="shared" ca="1" si="73"/>
        <v>2</v>
      </c>
      <c r="AR100" s="48">
        <f t="shared" ca="1" si="73"/>
        <v>3</v>
      </c>
      <c r="AS100" s="48">
        <f t="shared" ca="1" si="73"/>
        <v>2</v>
      </c>
      <c r="AT100" s="48">
        <f t="shared" ca="1" si="74"/>
        <v>1</v>
      </c>
      <c r="AU100" s="48">
        <f t="shared" ca="1" si="74"/>
        <v>2</v>
      </c>
      <c r="AV100" s="48">
        <f t="shared" ca="1" si="74"/>
        <v>1</v>
      </c>
      <c r="AW100" s="48">
        <f t="shared" ca="1" si="74"/>
        <v>3</v>
      </c>
      <c r="AX100" s="48">
        <f t="shared" ca="1" si="74"/>
        <v>2</v>
      </c>
      <c r="AY100" s="48">
        <f t="shared" ca="1" si="74"/>
        <v>1</v>
      </c>
      <c r="AZ100" s="48">
        <f t="shared" ca="1" si="74"/>
        <v>1</v>
      </c>
      <c r="BA100" s="48">
        <f t="shared" ca="1" si="74"/>
        <v>3</v>
      </c>
      <c r="BB100" s="48">
        <f t="shared" ca="1" si="74"/>
        <v>3</v>
      </c>
      <c r="BC100" s="48">
        <f t="shared" ca="1" si="74"/>
        <v>1</v>
      </c>
      <c r="BD100" s="48">
        <f t="shared" ca="1" si="75"/>
        <v>1</v>
      </c>
      <c r="BE100" s="48">
        <f t="shared" ca="1" si="75"/>
        <v>2</v>
      </c>
      <c r="BF100" s="48">
        <f t="shared" ca="1" si="75"/>
        <v>1</v>
      </c>
      <c r="BG100" s="48">
        <f t="shared" ca="1" si="75"/>
        <v>1</v>
      </c>
      <c r="BH100" s="48">
        <f t="shared" ca="1" si="75"/>
        <v>3</v>
      </c>
      <c r="BI100" s="48">
        <f t="shared" ca="1" si="75"/>
        <v>1</v>
      </c>
      <c r="BJ100" s="48">
        <f t="shared" ca="1" si="75"/>
        <v>1</v>
      </c>
      <c r="BK100" s="48">
        <f t="shared" ca="1" si="75"/>
        <v>2</v>
      </c>
      <c r="BL100" s="48">
        <f t="shared" ca="1" si="75"/>
        <v>2</v>
      </c>
      <c r="BM100" s="48">
        <f t="shared" ca="1" si="75"/>
        <v>3</v>
      </c>
      <c r="BN100" s="48">
        <f t="shared" ca="1" si="75"/>
        <v>1</v>
      </c>
      <c r="BO100" s="48">
        <f t="shared" ca="1" si="75"/>
        <v>3</v>
      </c>
    </row>
    <row r="101" spans="1:67" x14ac:dyDescent="0.25">
      <c r="A101" s="48">
        <v>100</v>
      </c>
      <c r="B101" s="48">
        <f t="shared" ca="1" si="48"/>
        <v>12</v>
      </c>
      <c r="C101" s="48">
        <f ca="1">SUM($P101:S101)</f>
        <v>9</v>
      </c>
      <c r="D101" s="48">
        <f t="shared" ca="1" si="49"/>
        <v>16</v>
      </c>
      <c r="E101" s="48">
        <f t="shared" ca="1" si="50"/>
        <v>25</v>
      </c>
      <c r="F101" s="48">
        <f t="shared" ca="1" si="51"/>
        <v>32</v>
      </c>
      <c r="G101" s="48">
        <f t="shared" ca="1" si="52"/>
        <v>38</v>
      </c>
      <c r="H101" s="48">
        <f t="shared" ca="1" si="53"/>
        <v>44</v>
      </c>
      <c r="I101" s="48">
        <f t="shared" ca="1" si="54"/>
        <v>52</v>
      </c>
      <c r="J101" s="48">
        <f t="shared" ca="1" si="55"/>
        <v>58</v>
      </c>
      <c r="K101" s="48">
        <f t="shared" ca="1" si="56"/>
        <v>67</v>
      </c>
      <c r="L101" s="48">
        <f t="shared" ca="1" si="57"/>
        <v>76</v>
      </c>
      <c r="M101" s="48">
        <f t="shared" ca="1" si="58"/>
        <v>83</v>
      </c>
      <c r="N101" s="48">
        <f t="shared" ca="1" si="59"/>
        <v>90</v>
      </c>
      <c r="O101" s="48">
        <f t="shared" ca="1" si="60"/>
        <v>100</v>
      </c>
      <c r="P101" s="48">
        <f t="shared" ca="1" si="71"/>
        <v>3</v>
      </c>
      <c r="Q101" s="48">
        <f t="shared" ca="1" si="71"/>
        <v>2</v>
      </c>
      <c r="R101" s="48">
        <f t="shared" ca="1" si="71"/>
        <v>2</v>
      </c>
      <c r="S101" s="48">
        <f t="shared" ca="1" si="71"/>
        <v>2</v>
      </c>
      <c r="T101" s="48">
        <f t="shared" ca="1" si="71"/>
        <v>2</v>
      </c>
      <c r="U101" s="48">
        <f t="shared" ca="1" si="71"/>
        <v>1</v>
      </c>
      <c r="V101" s="48">
        <f t="shared" ca="1" si="71"/>
        <v>3</v>
      </c>
      <c r="W101" s="48">
        <f t="shared" ca="1" si="71"/>
        <v>1</v>
      </c>
      <c r="X101" s="48">
        <f t="shared" ca="1" si="71"/>
        <v>3</v>
      </c>
      <c r="Y101" s="48">
        <f t="shared" ca="1" si="71"/>
        <v>3</v>
      </c>
      <c r="Z101" s="48">
        <f t="shared" ca="1" si="72"/>
        <v>1</v>
      </c>
      <c r="AA101" s="48">
        <f t="shared" ca="1" si="72"/>
        <v>2</v>
      </c>
      <c r="AB101" s="48">
        <f t="shared" ca="1" si="72"/>
        <v>1</v>
      </c>
      <c r="AC101" s="48">
        <f t="shared" ca="1" si="72"/>
        <v>1</v>
      </c>
      <c r="AD101" s="48">
        <f t="shared" ca="1" si="72"/>
        <v>3</v>
      </c>
      <c r="AE101" s="48">
        <f t="shared" ca="1" si="72"/>
        <v>2</v>
      </c>
      <c r="AF101" s="48">
        <f t="shared" ca="1" si="72"/>
        <v>2</v>
      </c>
      <c r="AG101" s="48">
        <f t="shared" ca="1" si="72"/>
        <v>1</v>
      </c>
      <c r="AH101" s="48">
        <f t="shared" ca="1" si="72"/>
        <v>2</v>
      </c>
      <c r="AI101" s="48">
        <f t="shared" ca="1" si="72"/>
        <v>1</v>
      </c>
      <c r="AJ101" s="48">
        <f t="shared" ca="1" si="73"/>
        <v>2</v>
      </c>
      <c r="AK101" s="48">
        <f t="shared" ca="1" si="73"/>
        <v>2</v>
      </c>
      <c r="AL101" s="48">
        <f t="shared" ca="1" si="73"/>
        <v>1</v>
      </c>
      <c r="AM101" s="48">
        <f t="shared" ca="1" si="73"/>
        <v>1</v>
      </c>
      <c r="AN101" s="48">
        <f t="shared" ca="1" si="73"/>
        <v>2</v>
      </c>
      <c r="AO101" s="48">
        <f t="shared" ca="1" si="73"/>
        <v>1</v>
      </c>
      <c r="AP101" s="48">
        <f t="shared" ca="1" si="73"/>
        <v>2</v>
      </c>
      <c r="AQ101" s="48">
        <f t="shared" ca="1" si="73"/>
        <v>3</v>
      </c>
      <c r="AR101" s="48">
        <f t="shared" ca="1" si="73"/>
        <v>1</v>
      </c>
      <c r="AS101" s="48">
        <f t="shared" ca="1" si="73"/>
        <v>1</v>
      </c>
      <c r="AT101" s="48">
        <f t="shared" ca="1" si="74"/>
        <v>3</v>
      </c>
      <c r="AU101" s="48">
        <f t="shared" ca="1" si="74"/>
        <v>1</v>
      </c>
      <c r="AV101" s="48">
        <f t="shared" ca="1" si="74"/>
        <v>2</v>
      </c>
      <c r="AW101" s="48">
        <f t="shared" ca="1" si="74"/>
        <v>3</v>
      </c>
      <c r="AX101" s="48">
        <f t="shared" ca="1" si="74"/>
        <v>2</v>
      </c>
      <c r="AY101" s="48">
        <f t="shared" ca="1" si="74"/>
        <v>2</v>
      </c>
      <c r="AZ101" s="48">
        <f t="shared" ca="1" si="74"/>
        <v>1</v>
      </c>
      <c r="BA101" s="48">
        <f t="shared" ca="1" si="74"/>
        <v>3</v>
      </c>
      <c r="BB101" s="48">
        <f t="shared" ca="1" si="74"/>
        <v>2</v>
      </c>
      <c r="BC101" s="48">
        <f t="shared" ca="1" si="74"/>
        <v>3</v>
      </c>
      <c r="BD101" s="48">
        <f t="shared" ca="1" si="75"/>
        <v>2</v>
      </c>
      <c r="BE101" s="48">
        <f t="shared" ca="1" si="75"/>
        <v>1</v>
      </c>
      <c r="BF101" s="48">
        <f t="shared" ca="1" si="75"/>
        <v>3</v>
      </c>
      <c r="BG101" s="48">
        <f t="shared" ca="1" si="75"/>
        <v>1</v>
      </c>
      <c r="BH101" s="48">
        <f t="shared" ca="1" si="75"/>
        <v>1</v>
      </c>
      <c r="BI101" s="48">
        <f t="shared" ca="1" si="75"/>
        <v>2</v>
      </c>
      <c r="BJ101" s="48">
        <f t="shared" ca="1" si="75"/>
        <v>1</v>
      </c>
      <c r="BK101" s="48">
        <f t="shared" ca="1" si="75"/>
        <v>3</v>
      </c>
      <c r="BL101" s="48">
        <f t="shared" ca="1" si="75"/>
        <v>2</v>
      </c>
      <c r="BM101" s="48">
        <f t="shared" ca="1" si="75"/>
        <v>2</v>
      </c>
      <c r="BN101" s="48">
        <f t="shared" ca="1" si="75"/>
        <v>3</v>
      </c>
      <c r="BO101" s="48">
        <f t="shared" ca="1" si="75"/>
        <v>3</v>
      </c>
    </row>
    <row r="102" spans="1:67" x14ac:dyDescent="0.25">
      <c r="A102" s="48">
        <v>101</v>
      </c>
      <c r="B102" s="48">
        <f t="shared" ca="1" si="48"/>
        <v>11</v>
      </c>
      <c r="C102" s="48">
        <f ca="1">SUM($P102:S102)</f>
        <v>8</v>
      </c>
      <c r="D102" s="48">
        <f t="shared" ca="1" si="49"/>
        <v>16</v>
      </c>
      <c r="E102" s="48">
        <f t="shared" ca="1" si="50"/>
        <v>22</v>
      </c>
      <c r="F102" s="48">
        <f t="shared" ca="1" si="51"/>
        <v>30</v>
      </c>
      <c r="G102" s="48">
        <f t="shared" ca="1" si="52"/>
        <v>39</v>
      </c>
      <c r="H102" s="48">
        <f t="shared" ca="1" si="53"/>
        <v>46</v>
      </c>
      <c r="I102" s="48">
        <f t="shared" ca="1" si="54"/>
        <v>53</v>
      </c>
      <c r="J102" s="48">
        <f t="shared" ca="1" si="55"/>
        <v>61</v>
      </c>
      <c r="K102" s="48">
        <f t="shared" ca="1" si="56"/>
        <v>67</v>
      </c>
      <c r="L102" s="48">
        <f t="shared" ca="1" si="57"/>
        <v>77</v>
      </c>
      <c r="M102" s="48">
        <f t="shared" ca="1" si="58"/>
        <v>83</v>
      </c>
      <c r="N102" s="48">
        <f t="shared" ca="1" si="59"/>
        <v>88</v>
      </c>
      <c r="O102" s="48">
        <f t="shared" ca="1" si="60"/>
        <v>94</v>
      </c>
      <c r="P102" s="48">
        <f t="shared" ref="P102:Y111" ca="1" si="76">MAX(1,IF(SamplesOrEstimateFlag = "Data", INDEX(Samples,RANDBETWEEN(1, TotalCount), 0), RANDBETWEEN(ThroughputLowEstimate,ThroughputHighEstimate)) / RANDBETWEEN(StorySplitRateLowEstimate,StorySplitRateHighEstimate))</f>
        <v>1</v>
      </c>
      <c r="Q102" s="48">
        <f t="shared" ca="1" si="76"/>
        <v>2</v>
      </c>
      <c r="R102" s="48">
        <f t="shared" ca="1" si="76"/>
        <v>2</v>
      </c>
      <c r="S102" s="48">
        <f t="shared" ca="1" si="76"/>
        <v>3</v>
      </c>
      <c r="T102" s="48">
        <f t="shared" ca="1" si="76"/>
        <v>2</v>
      </c>
      <c r="U102" s="48">
        <f t="shared" ca="1" si="76"/>
        <v>1</v>
      </c>
      <c r="V102" s="48">
        <f t="shared" ca="1" si="76"/>
        <v>3</v>
      </c>
      <c r="W102" s="48">
        <f t="shared" ca="1" si="76"/>
        <v>2</v>
      </c>
      <c r="X102" s="48">
        <f t="shared" ca="1" si="76"/>
        <v>2</v>
      </c>
      <c r="Y102" s="48">
        <f t="shared" ca="1" si="76"/>
        <v>1</v>
      </c>
      <c r="Z102" s="48">
        <f t="shared" ref="Z102:AI111" ca="1" si="77">MAX(1,IF(SamplesOrEstimateFlag = "Data", INDEX(Samples,RANDBETWEEN(1, TotalCount), 0), RANDBETWEEN(ThroughputLowEstimate,ThroughputHighEstimate)) / RANDBETWEEN(StorySplitRateLowEstimate,StorySplitRateHighEstimate))</f>
        <v>2</v>
      </c>
      <c r="AA102" s="48">
        <f t="shared" ca="1" si="77"/>
        <v>1</v>
      </c>
      <c r="AB102" s="48">
        <f t="shared" ca="1" si="77"/>
        <v>1</v>
      </c>
      <c r="AC102" s="48">
        <f t="shared" ca="1" si="77"/>
        <v>2</v>
      </c>
      <c r="AD102" s="48">
        <f t="shared" ca="1" si="77"/>
        <v>2</v>
      </c>
      <c r="AE102" s="48">
        <f t="shared" ca="1" si="77"/>
        <v>3</v>
      </c>
      <c r="AF102" s="48">
        <f t="shared" ca="1" si="77"/>
        <v>1</v>
      </c>
      <c r="AG102" s="48">
        <f t="shared" ca="1" si="77"/>
        <v>3</v>
      </c>
      <c r="AH102" s="48">
        <f t="shared" ca="1" si="77"/>
        <v>2</v>
      </c>
      <c r="AI102" s="48">
        <f t="shared" ca="1" si="77"/>
        <v>3</v>
      </c>
      <c r="AJ102" s="48">
        <f t="shared" ref="AJ102:AS111" ca="1" si="78">MAX(1,IF(SamplesOrEstimateFlag = "Data", INDEX(Samples,RANDBETWEEN(1, TotalCount), 0), RANDBETWEEN(ThroughputLowEstimate,ThroughputHighEstimate)) / RANDBETWEEN(StorySplitRateLowEstimate,StorySplitRateHighEstimate))</f>
        <v>1</v>
      </c>
      <c r="AK102" s="48">
        <f t="shared" ca="1" si="78"/>
        <v>3</v>
      </c>
      <c r="AL102" s="48">
        <f t="shared" ca="1" si="78"/>
        <v>1</v>
      </c>
      <c r="AM102" s="48">
        <f t="shared" ca="1" si="78"/>
        <v>2</v>
      </c>
      <c r="AN102" s="48">
        <f t="shared" ca="1" si="78"/>
        <v>1</v>
      </c>
      <c r="AO102" s="48">
        <f t="shared" ca="1" si="78"/>
        <v>2</v>
      </c>
      <c r="AP102" s="48">
        <f t="shared" ca="1" si="78"/>
        <v>2</v>
      </c>
      <c r="AQ102" s="48">
        <f t="shared" ca="1" si="78"/>
        <v>2</v>
      </c>
      <c r="AR102" s="48">
        <f t="shared" ca="1" si="78"/>
        <v>3</v>
      </c>
      <c r="AS102" s="48">
        <f t="shared" ca="1" si="78"/>
        <v>1</v>
      </c>
      <c r="AT102" s="48">
        <f t="shared" ref="AT102:BC111" ca="1" si="79">MAX(1,IF(SamplesOrEstimateFlag = "Data", INDEX(Samples,RANDBETWEEN(1, TotalCount), 0), RANDBETWEEN(ThroughputLowEstimate,ThroughputHighEstimate)) / RANDBETWEEN(StorySplitRateLowEstimate,StorySplitRateHighEstimate))</f>
        <v>1</v>
      </c>
      <c r="AU102" s="48">
        <f t="shared" ca="1" si="79"/>
        <v>3</v>
      </c>
      <c r="AV102" s="48">
        <f t="shared" ca="1" si="79"/>
        <v>2</v>
      </c>
      <c r="AW102" s="48">
        <f t="shared" ca="1" si="79"/>
        <v>1</v>
      </c>
      <c r="AX102" s="48">
        <f t="shared" ca="1" si="79"/>
        <v>1</v>
      </c>
      <c r="AY102" s="48">
        <f t="shared" ca="1" si="79"/>
        <v>2</v>
      </c>
      <c r="AZ102" s="48">
        <f t="shared" ca="1" si="79"/>
        <v>1</v>
      </c>
      <c r="BA102" s="48">
        <f t="shared" ca="1" si="79"/>
        <v>3</v>
      </c>
      <c r="BB102" s="48">
        <f t="shared" ca="1" si="79"/>
        <v>3</v>
      </c>
      <c r="BC102" s="48">
        <f t="shared" ca="1" si="79"/>
        <v>3</v>
      </c>
      <c r="BD102" s="48">
        <f t="shared" ref="BD102:BO111" ca="1" si="80">MAX(1,IF(SamplesOrEstimateFlag = "Data", INDEX(Samples,RANDBETWEEN(1, TotalCount), 0), RANDBETWEEN(ThroughputLowEstimate,ThroughputHighEstimate)) / RANDBETWEEN(StorySplitRateLowEstimate,StorySplitRateHighEstimate))</f>
        <v>1</v>
      </c>
      <c r="BE102" s="48">
        <f t="shared" ca="1" si="80"/>
        <v>2</v>
      </c>
      <c r="BF102" s="48">
        <f t="shared" ca="1" si="80"/>
        <v>1</v>
      </c>
      <c r="BG102" s="48">
        <f t="shared" ca="1" si="80"/>
        <v>2</v>
      </c>
      <c r="BH102" s="48">
        <f t="shared" ca="1" si="80"/>
        <v>1</v>
      </c>
      <c r="BI102" s="48">
        <f t="shared" ca="1" si="80"/>
        <v>1</v>
      </c>
      <c r="BJ102" s="48">
        <f t="shared" ca="1" si="80"/>
        <v>2</v>
      </c>
      <c r="BK102" s="48">
        <f t="shared" ca="1" si="80"/>
        <v>1</v>
      </c>
      <c r="BL102" s="48">
        <f t="shared" ca="1" si="80"/>
        <v>2</v>
      </c>
      <c r="BM102" s="48">
        <f t="shared" ca="1" si="80"/>
        <v>1</v>
      </c>
      <c r="BN102" s="48">
        <f t="shared" ca="1" si="80"/>
        <v>2</v>
      </c>
      <c r="BO102" s="48">
        <f t="shared" ca="1" si="80"/>
        <v>1</v>
      </c>
    </row>
    <row r="103" spans="1:67" x14ac:dyDescent="0.25">
      <c r="A103" s="48">
        <v>102</v>
      </c>
      <c r="B103" s="48">
        <f t="shared" ca="1" si="48"/>
        <v>15</v>
      </c>
      <c r="C103" s="48">
        <f ca="1">SUM($P103:S103)</f>
        <v>10</v>
      </c>
      <c r="D103" s="48">
        <f t="shared" ca="1" si="49"/>
        <v>21</v>
      </c>
      <c r="E103" s="48">
        <f t="shared" ca="1" si="50"/>
        <v>30</v>
      </c>
      <c r="F103" s="48">
        <f t="shared" ca="1" si="51"/>
        <v>40</v>
      </c>
      <c r="G103" s="48">
        <f t="shared" ca="1" si="52"/>
        <v>45</v>
      </c>
      <c r="H103" s="48">
        <f t="shared" ca="1" si="53"/>
        <v>56</v>
      </c>
      <c r="I103" s="48">
        <f t="shared" ca="1" si="54"/>
        <v>62</v>
      </c>
      <c r="J103" s="48">
        <f t="shared" ca="1" si="55"/>
        <v>66</v>
      </c>
      <c r="K103" s="48">
        <f t="shared" ca="1" si="56"/>
        <v>72</v>
      </c>
      <c r="L103" s="48">
        <f t="shared" ca="1" si="57"/>
        <v>79</v>
      </c>
      <c r="M103" s="48">
        <f t="shared" ca="1" si="58"/>
        <v>85</v>
      </c>
      <c r="N103" s="48">
        <f t="shared" ca="1" si="59"/>
        <v>92</v>
      </c>
      <c r="O103" s="48">
        <f t="shared" ca="1" si="60"/>
        <v>102</v>
      </c>
      <c r="P103" s="48">
        <f t="shared" ca="1" si="76"/>
        <v>3</v>
      </c>
      <c r="Q103" s="48">
        <f t="shared" ca="1" si="76"/>
        <v>1</v>
      </c>
      <c r="R103" s="48">
        <f t="shared" ca="1" si="76"/>
        <v>3</v>
      </c>
      <c r="S103" s="48">
        <f t="shared" ca="1" si="76"/>
        <v>3</v>
      </c>
      <c r="T103" s="48">
        <f t="shared" ca="1" si="76"/>
        <v>3</v>
      </c>
      <c r="U103" s="48">
        <f t="shared" ca="1" si="76"/>
        <v>2</v>
      </c>
      <c r="V103" s="48">
        <f t="shared" ca="1" si="76"/>
        <v>3</v>
      </c>
      <c r="W103" s="48">
        <f t="shared" ca="1" si="76"/>
        <v>3</v>
      </c>
      <c r="X103" s="48">
        <f t="shared" ca="1" si="76"/>
        <v>1</v>
      </c>
      <c r="Y103" s="48">
        <f t="shared" ca="1" si="76"/>
        <v>3</v>
      </c>
      <c r="Z103" s="48">
        <f t="shared" ca="1" si="77"/>
        <v>3</v>
      </c>
      <c r="AA103" s="48">
        <f t="shared" ca="1" si="77"/>
        <v>2</v>
      </c>
      <c r="AB103" s="48">
        <f t="shared" ca="1" si="77"/>
        <v>3</v>
      </c>
      <c r="AC103" s="48">
        <f t="shared" ca="1" si="77"/>
        <v>3</v>
      </c>
      <c r="AD103" s="48">
        <f t="shared" ca="1" si="77"/>
        <v>2</v>
      </c>
      <c r="AE103" s="48">
        <f t="shared" ca="1" si="77"/>
        <v>2</v>
      </c>
      <c r="AF103" s="48">
        <f t="shared" ca="1" si="77"/>
        <v>2</v>
      </c>
      <c r="AG103" s="48">
        <f t="shared" ca="1" si="77"/>
        <v>1</v>
      </c>
      <c r="AH103" s="48">
        <f t="shared" ca="1" si="77"/>
        <v>1</v>
      </c>
      <c r="AI103" s="48">
        <f t="shared" ca="1" si="77"/>
        <v>1</v>
      </c>
      <c r="AJ103" s="48">
        <f t="shared" ca="1" si="78"/>
        <v>3</v>
      </c>
      <c r="AK103" s="48">
        <f t="shared" ca="1" si="78"/>
        <v>3</v>
      </c>
      <c r="AL103" s="48">
        <f t="shared" ca="1" si="78"/>
        <v>3</v>
      </c>
      <c r="AM103" s="48">
        <f t="shared" ca="1" si="78"/>
        <v>2</v>
      </c>
      <c r="AN103" s="48">
        <f t="shared" ca="1" si="78"/>
        <v>2</v>
      </c>
      <c r="AO103" s="48">
        <f t="shared" ca="1" si="78"/>
        <v>1</v>
      </c>
      <c r="AP103" s="48">
        <f t="shared" ca="1" si="78"/>
        <v>1</v>
      </c>
      <c r="AQ103" s="48">
        <f t="shared" ca="1" si="78"/>
        <v>2</v>
      </c>
      <c r="AR103" s="48">
        <f t="shared" ca="1" si="78"/>
        <v>1</v>
      </c>
      <c r="AS103" s="48">
        <f t="shared" ca="1" si="78"/>
        <v>1</v>
      </c>
      <c r="AT103" s="48">
        <f t="shared" ca="1" si="79"/>
        <v>1</v>
      </c>
      <c r="AU103" s="48">
        <f t="shared" ca="1" si="79"/>
        <v>1</v>
      </c>
      <c r="AV103" s="48">
        <f t="shared" ca="1" si="79"/>
        <v>1</v>
      </c>
      <c r="AW103" s="48">
        <f t="shared" ca="1" si="79"/>
        <v>1</v>
      </c>
      <c r="AX103" s="48">
        <f t="shared" ca="1" si="79"/>
        <v>2</v>
      </c>
      <c r="AY103" s="48">
        <f t="shared" ca="1" si="79"/>
        <v>2</v>
      </c>
      <c r="AZ103" s="48">
        <f t="shared" ca="1" si="79"/>
        <v>2</v>
      </c>
      <c r="BA103" s="48">
        <f t="shared" ca="1" si="79"/>
        <v>2</v>
      </c>
      <c r="BB103" s="48">
        <f t="shared" ca="1" si="79"/>
        <v>2</v>
      </c>
      <c r="BC103" s="48">
        <f t="shared" ca="1" si="79"/>
        <v>1</v>
      </c>
      <c r="BD103" s="48">
        <f t="shared" ca="1" si="80"/>
        <v>2</v>
      </c>
      <c r="BE103" s="48">
        <f t="shared" ca="1" si="80"/>
        <v>2</v>
      </c>
      <c r="BF103" s="48">
        <f t="shared" ca="1" si="80"/>
        <v>1</v>
      </c>
      <c r="BG103" s="48">
        <f t="shared" ca="1" si="80"/>
        <v>1</v>
      </c>
      <c r="BH103" s="48">
        <f t="shared" ca="1" si="80"/>
        <v>1</v>
      </c>
      <c r="BI103" s="48">
        <f t="shared" ca="1" si="80"/>
        <v>2</v>
      </c>
      <c r="BJ103" s="48">
        <f t="shared" ca="1" si="80"/>
        <v>1</v>
      </c>
      <c r="BK103" s="48">
        <f t="shared" ca="1" si="80"/>
        <v>3</v>
      </c>
      <c r="BL103" s="48">
        <f t="shared" ca="1" si="80"/>
        <v>3</v>
      </c>
      <c r="BM103" s="48">
        <f t="shared" ca="1" si="80"/>
        <v>3</v>
      </c>
      <c r="BN103" s="48">
        <f t="shared" ca="1" si="80"/>
        <v>2</v>
      </c>
      <c r="BO103" s="48">
        <f t="shared" ca="1" si="80"/>
        <v>2</v>
      </c>
    </row>
    <row r="104" spans="1:67" x14ac:dyDescent="0.25">
      <c r="A104" s="48">
        <v>103</v>
      </c>
      <c r="B104" s="48">
        <f t="shared" ca="1" si="48"/>
        <v>12</v>
      </c>
      <c r="C104" s="48">
        <f ca="1">SUM($P104:S104)</f>
        <v>9</v>
      </c>
      <c r="D104" s="48">
        <f t="shared" ca="1" si="49"/>
        <v>16</v>
      </c>
      <c r="E104" s="48">
        <f t="shared" ca="1" si="50"/>
        <v>24</v>
      </c>
      <c r="F104" s="48">
        <f t="shared" ca="1" si="51"/>
        <v>35</v>
      </c>
      <c r="G104" s="48">
        <f t="shared" ca="1" si="52"/>
        <v>41</v>
      </c>
      <c r="H104" s="48">
        <f t="shared" ca="1" si="53"/>
        <v>47</v>
      </c>
      <c r="I104" s="48">
        <f t="shared" ca="1" si="54"/>
        <v>54</v>
      </c>
      <c r="J104" s="48">
        <f t="shared" ca="1" si="55"/>
        <v>62</v>
      </c>
      <c r="K104" s="48">
        <f t="shared" ca="1" si="56"/>
        <v>69</v>
      </c>
      <c r="L104" s="48">
        <f t="shared" ca="1" si="57"/>
        <v>78</v>
      </c>
      <c r="M104" s="48">
        <f t="shared" ca="1" si="58"/>
        <v>86</v>
      </c>
      <c r="N104" s="48">
        <f t="shared" ca="1" si="59"/>
        <v>94</v>
      </c>
      <c r="O104" s="48">
        <f t="shared" ca="1" si="60"/>
        <v>100</v>
      </c>
      <c r="P104" s="48">
        <f t="shared" ca="1" si="76"/>
        <v>2</v>
      </c>
      <c r="Q104" s="48">
        <f t="shared" ca="1" si="76"/>
        <v>1</v>
      </c>
      <c r="R104" s="48">
        <f t="shared" ca="1" si="76"/>
        <v>3</v>
      </c>
      <c r="S104" s="48">
        <f t="shared" ca="1" si="76"/>
        <v>3</v>
      </c>
      <c r="T104" s="48">
        <f t="shared" ca="1" si="76"/>
        <v>2</v>
      </c>
      <c r="U104" s="48">
        <f t="shared" ca="1" si="76"/>
        <v>1</v>
      </c>
      <c r="V104" s="48">
        <f t="shared" ca="1" si="76"/>
        <v>3</v>
      </c>
      <c r="W104" s="48">
        <f t="shared" ca="1" si="76"/>
        <v>1</v>
      </c>
      <c r="X104" s="48">
        <f t="shared" ca="1" si="76"/>
        <v>3</v>
      </c>
      <c r="Y104" s="48">
        <f t="shared" ca="1" si="76"/>
        <v>3</v>
      </c>
      <c r="Z104" s="48">
        <f t="shared" ca="1" si="77"/>
        <v>1</v>
      </c>
      <c r="AA104" s="48">
        <f t="shared" ca="1" si="77"/>
        <v>1</v>
      </c>
      <c r="AB104" s="48">
        <f t="shared" ca="1" si="77"/>
        <v>3</v>
      </c>
      <c r="AC104" s="48">
        <f t="shared" ca="1" si="77"/>
        <v>3</v>
      </c>
      <c r="AD104" s="48">
        <f t="shared" ca="1" si="77"/>
        <v>3</v>
      </c>
      <c r="AE104" s="48">
        <f t="shared" ca="1" si="77"/>
        <v>2</v>
      </c>
      <c r="AF104" s="48">
        <f t="shared" ca="1" si="77"/>
        <v>1</v>
      </c>
      <c r="AG104" s="48">
        <f t="shared" ca="1" si="77"/>
        <v>2</v>
      </c>
      <c r="AH104" s="48">
        <f t="shared" ca="1" si="77"/>
        <v>1</v>
      </c>
      <c r="AI104" s="48">
        <f t="shared" ca="1" si="77"/>
        <v>2</v>
      </c>
      <c r="AJ104" s="48">
        <f t="shared" ca="1" si="78"/>
        <v>2</v>
      </c>
      <c r="AK104" s="48">
        <f t="shared" ca="1" si="78"/>
        <v>1</v>
      </c>
      <c r="AL104" s="48">
        <f t="shared" ca="1" si="78"/>
        <v>1</v>
      </c>
      <c r="AM104" s="48">
        <f t="shared" ca="1" si="78"/>
        <v>2</v>
      </c>
      <c r="AN104" s="48">
        <f t="shared" ca="1" si="78"/>
        <v>1</v>
      </c>
      <c r="AO104" s="48">
        <f t="shared" ca="1" si="78"/>
        <v>3</v>
      </c>
      <c r="AP104" s="48">
        <f t="shared" ca="1" si="78"/>
        <v>1</v>
      </c>
      <c r="AQ104" s="48">
        <f t="shared" ca="1" si="78"/>
        <v>2</v>
      </c>
      <c r="AR104" s="48">
        <f t="shared" ca="1" si="78"/>
        <v>1</v>
      </c>
      <c r="AS104" s="48">
        <f t="shared" ca="1" si="78"/>
        <v>3</v>
      </c>
      <c r="AT104" s="48">
        <f t="shared" ca="1" si="79"/>
        <v>3</v>
      </c>
      <c r="AU104" s="48">
        <f t="shared" ca="1" si="79"/>
        <v>1</v>
      </c>
      <c r="AV104" s="48">
        <f t="shared" ca="1" si="79"/>
        <v>2</v>
      </c>
      <c r="AW104" s="48">
        <f t="shared" ca="1" si="79"/>
        <v>3</v>
      </c>
      <c r="AX104" s="48">
        <f t="shared" ca="1" si="79"/>
        <v>1</v>
      </c>
      <c r="AY104" s="48">
        <f t="shared" ca="1" si="79"/>
        <v>1</v>
      </c>
      <c r="AZ104" s="48">
        <f t="shared" ca="1" si="79"/>
        <v>3</v>
      </c>
      <c r="BA104" s="48">
        <f t="shared" ca="1" si="79"/>
        <v>3</v>
      </c>
      <c r="BB104" s="48">
        <f t="shared" ca="1" si="79"/>
        <v>2</v>
      </c>
      <c r="BC104" s="48">
        <f t="shared" ca="1" si="79"/>
        <v>1</v>
      </c>
      <c r="BD104" s="48">
        <f t="shared" ca="1" si="80"/>
        <v>2</v>
      </c>
      <c r="BE104" s="48">
        <f t="shared" ca="1" si="80"/>
        <v>1</v>
      </c>
      <c r="BF104" s="48">
        <f t="shared" ca="1" si="80"/>
        <v>2</v>
      </c>
      <c r="BG104" s="48">
        <f t="shared" ca="1" si="80"/>
        <v>3</v>
      </c>
      <c r="BH104" s="48">
        <f t="shared" ca="1" si="80"/>
        <v>1</v>
      </c>
      <c r="BI104" s="48">
        <f t="shared" ca="1" si="80"/>
        <v>1</v>
      </c>
      <c r="BJ104" s="48">
        <f t="shared" ca="1" si="80"/>
        <v>3</v>
      </c>
      <c r="BK104" s="48">
        <f t="shared" ca="1" si="80"/>
        <v>3</v>
      </c>
      <c r="BL104" s="48">
        <f t="shared" ca="1" si="80"/>
        <v>1</v>
      </c>
      <c r="BM104" s="48">
        <f t="shared" ca="1" si="80"/>
        <v>2</v>
      </c>
      <c r="BN104" s="48">
        <f t="shared" ca="1" si="80"/>
        <v>2</v>
      </c>
      <c r="BO104" s="48">
        <f t="shared" ca="1" si="80"/>
        <v>1</v>
      </c>
    </row>
    <row r="105" spans="1:67" x14ac:dyDescent="0.25">
      <c r="A105" s="48">
        <v>104</v>
      </c>
      <c r="B105" s="48">
        <f t="shared" ca="1" si="48"/>
        <v>10</v>
      </c>
      <c r="C105" s="48">
        <f ca="1">SUM($P105:S105)</f>
        <v>6</v>
      </c>
      <c r="D105" s="48">
        <f t="shared" ca="1" si="49"/>
        <v>13</v>
      </c>
      <c r="E105" s="48">
        <f t="shared" ca="1" si="50"/>
        <v>21</v>
      </c>
      <c r="F105" s="48">
        <f t="shared" ca="1" si="51"/>
        <v>30</v>
      </c>
      <c r="G105" s="48">
        <f t="shared" ca="1" si="52"/>
        <v>37</v>
      </c>
      <c r="H105" s="48">
        <f t="shared" ca="1" si="53"/>
        <v>45</v>
      </c>
      <c r="I105" s="48">
        <f t="shared" ca="1" si="54"/>
        <v>53</v>
      </c>
      <c r="J105" s="48">
        <f t="shared" ca="1" si="55"/>
        <v>61</v>
      </c>
      <c r="K105" s="48">
        <f t="shared" ca="1" si="56"/>
        <v>71</v>
      </c>
      <c r="L105" s="48">
        <f t="shared" ca="1" si="57"/>
        <v>80</v>
      </c>
      <c r="M105" s="48">
        <f t="shared" ca="1" si="58"/>
        <v>88</v>
      </c>
      <c r="N105" s="48">
        <f t="shared" ca="1" si="59"/>
        <v>98</v>
      </c>
      <c r="O105" s="48">
        <f t="shared" ca="1" si="60"/>
        <v>106</v>
      </c>
      <c r="P105" s="48">
        <f t="shared" ca="1" si="76"/>
        <v>3</v>
      </c>
      <c r="Q105" s="48">
        <f t="shared" ca="1" si="76"/>
        <v>1</v>
      </c>
      <c r="R105" s="48">
        <f t="shared" ca="1" si="76"/>
        <v>1</v>
      </c>
      <c r="S105" s="48">
        <f t="shared" ca="1" si="76"/>
        <v>1</v>
      </c>
      <c r="T105" s="48">
        <f t="shared" ca="1" si="76"/>
        <v>1</v>
      </c>
      <c r="U105" s="48">
        <f t="shared" ca="1" si="76"/>
        <v>3</v>
      </c>
      <c r="V105" s="48">
        <f t="shared" ca="1" si="76"/>
        <v>1</v>
      </c>
      <c r="W105" s="48">
        <f t="shared" ca="1" si="76"/>
        <v>2</v>
      </c>
      <c r="X105" s="48">
        <f t="shared" ca="1" si="76"/>
        <v>1</v>
      </c>
      <c r="Y105" s="48">
        <f t="shared" ca="1" si="76"/>
        <v>3</v>
      </c>
      <c r="Z105" s="48">
        <f t="shared" ca="1" si="77"/>
        <v>2</v>
      </c>
      <c r="AA105" s="48">
        <f t="shared" ca="1" si="77"/>
        <v>2</v>
      </c>
      <c r="AB105" s="48">
        <f t="shared" ca="1" si="77"/>
        <v>3</v>
      </c>
      <c r="AC105" s="48">
        <f t="shared" ca="1" si="77"/>
        <v>2</v>
      </c>
      <c r="AD105" s="48">
        <f t="shared" ca="1" si="77"/>
        <v>1</v>
      </c>
      <c r="AE105" s="48">
        <f t="shared" ca="1" si="77"/>
        <v>3</v>
      </c>
      <c r="AF105" s="48">
        <f t="shared" ca="1" si="77"/>
        <v>2</v>
      </c>
      <c r="AG105" s="48">
        <f t="shared" ca="1" si="77"/>
        <v>2</v>
      </c>
      <c r="AH105" s="48">
        <f t="shared" ca="1" si="77"/>
        <v>2</v>
      </c>
      <c r="AI105" s="48">
        <f t="shared" ca="1" si="77"/>
        <v>1</v>
      </c>
      <c r="AJ105" s="48">
        <f t="shared" ca="1" si="78"/>
        <v>3</v>
      </c>
      <c r="AK105" s="48">
        <f t="shared" ca="1" si="78"/>
        <v>1</v>
      </c>
      <c r="AL105" s="48">
        <f t="shared" ca="1" si="78"/>
        <v>1</v>
      </c>
      <c r="AM105" s="48">
        <f t="shared" ca="1" si="78"/>
        <v>3</v>
      </c>
      <c r="AN105" s="48">
        <f t="shared" ca="1" si="78"/>
        <v>3</v>
      </c>
      <c r="AO105" s="48">
        <f t="shared" ca="1" si="78"/>
        <v>1</v>
      </c>
      <c r="AP105" s="48">
        <f t="shared" ca="1" si="78"/>
        <v>3</v>
      </c>
      <c r="AQ105" s="48">
        <f t="shared" ca="1" si="78"/>
        <v>1</v>
      </c>
      <c r="AR105" s="48">
        <f t="shared" ca="1" si="78"/>
        <v>3</v>
      </c>
      <c r="AS105" s="48">
        <f t="shared" ca="1" si="78"/>
        <v>2</v>
      </c>
      <c r="AT105" s="48">
        <f t="shared" ca="1" si="79"/>
        <v>1</v>
      </c>
      <c r="AU105" s="48">
        <f t="shared" ca="1" si="79"/>
        <v>2</v>
      </c>
      <c r="AV105" s="48">
        <f t="shared" ca="1" si="79"/>
        <v>2</v>
      </c>
      <c r="AW105" s="48">
        <f t="shared" ca="1" si="79"/>
        <v>3</v>
      </c>
      <c r="AX105" s="48">
        <f t="shared" ca="1" si="79"/>
        <v>2</v>
      </c>
      <c r="AY105" s="48">
        <f t="shared" ca="1" si="79"/>
        <v>3</v>
      </c>
      <c r="AZ105" s="48">
        <f t="shared" ca="1" si="79"/>
        <v>3</v>
      </c>
      <c r="BA105" s="48">
        <f t="shared" ca="1" si="79"/>
        <v>2</v>
      </c>
      <c r="BB105" s="48">
        <f t="shared" ca="1" si="79"/>
        <v>3</v>
      </c>
      <c r="BC105" s="48">
        <f t="shared" ca="1" si="79"/>
        <v>1</v>
      </c>
      <c r="BD105" s="48">
        <f t="shared" ca="1" si="80"/>
        <v>1</v>
      </c>
      <c r="BE105" s="48">
        <f t="shared" ca="1" si="80"/>
        <v>1</v>
      </c>
      <c r="BF105" s="48">
        <f t="shared" ca="1" si="80"/>
        <v>3</v>
      </c>
      <c r="BG105" s="48">
        <f t="shared" ca="1" si="80"/>
        <v>3</v>
      </c>
      <c r="BH105" s="48">
        <f t="shared" ca="1" si="80"/>
        <v>3</v>
      </c>
      <c r="BI105" s="48">
        <f t="shared" ca="1" si="80"/>
        <v>3</v>
      </c>
      <c r="BJ105" s="48">
        <f t="shared" ca="1" si="80"/>
        <v>1</v>
      </c>
      <c r="BK105" s="48">
        <f t="shared" ca="1" si="80"/>
        <v>3</v>
      </c>
      <c r="BL105" s="48">
        <f t="shared" ca="1" si="80"/>
        <v>3</v>
      </c>
      <c r="BM105" s="48">
        <f t="shared" ca="1" si="80"/>
        <v>2</v>
      </c>
      <c r="BN105" s="48">
        <f t="shared" ca="1" si="80"/>
        <v>1</v>
      </c>
      <c r="BO105" s="48">
        <f t="shared" ca="1" si="80"/>
        <v>2</v>
      </c>
    </row>
    <row r="106" spans="1:67" x14ac:dyDescent="0.25">
      <c r="A106" s="48">
        <v>105</v>
      </c>
      <c r="B106" s="48">
        <f t="shared" ca="1" si="48"/>
        <v>9</v>
      </c>
      <c r="C106" s="48">
        <f ca="1">SUM($P106:S106)</f>
        <v>6</v>
      </c>
      <c r="D106" s="48">
        <f t="shared" ca="1" si="49"/>
        <v>13</v>
      </c>
      <c r="E106" s="48">
        <f t="shared" ca="1" si="50"/>
        <v>23</v>
      </c>
      <c r="F106" s="48">
        <f t="shared" ca="1" si="51"/>
        <v>32</v>
      </c>
      <c r="G106" s="48">
        <f t="shared" ca="1" si="52"/>
        <v>39</v>
      </c>
      <c r="H106" s="48">
        <f t="shared" ca="1" si="53"/>
        <v>45</v>
      </c>
      <c r="I106" s="48">
        <f t="shared" ca="1" si="54"/>
        <v>51</v>
      </c>
      <c r="J106" s="48">
        <f t="shared" ca="1" si="55"/>
        <v>60</v>
      </c>
      <c r="K106" s="48">
        <f t="shared" ca="1" si="56"/>
        <v>69</v>
      </c>
      <c r="L106" s="48">
        <f t="shared" ca="1" si="57"/>
        <v>79</v>
      </c>
      <c r="M106" s="48">
        <f t="shared" ca="1" si="58"/>
        <v>87</v>
      </c>
      <c r="N106" s="48">
        <f t="shared" ca="1" si="59"/>
        <v>95</v>
      </c>
      <c r="O106" s="48">
        <f t="shared" ca="1" si="60"/>
        <v>105</v>
      </c>
      <c r="P106" s="48">
        <f t="shared" ca="1" si="76"/>
        <v>1</v>
      </c>
      <c r="Q106" s="48">
        <f t="shared" ca="1" si="76"/>
        <v>2</v>
      </c>
      <c r="R106" s="48">
        <f t="shared" ca="1" si="76"/>
        <v>2</v>
      </c>
      <c r="S106" s="48">
        <f t="shared" ca="1" si="76"/>
        <v>1</v>
      </c>
      <c r="T106" s="48">
        <f t="shared" ca="1" si="76"/>
        <v>2</v>
      </c>
      <c r="U106" s="48">
        <f t="shared" ca="1" si="76"/>
        <v>1</v>
      </c>
      <c r="V106" s="48">
        <f t="shared" ca="1" si="76"/>
        <v>1</v>
      </c>
      <c r="W106" s="48">
        <f t="shared" ca="1" si="76"/>
        <v>3</v>
      </c>
      <c r="X106" s="48">
        <f t="shared" ca="1" si="76"/>
        <v>1</v>
      </c>
      <c r="Y106" s="48">
        <f t="shared" ca="1" si="76"/>
        <v>3</v>
      </c>
      <c r="Z106" s="48">
        <f t="shared" ca="1" si="77"/>
        <v>3</v>
      </c>
      <c r="AA106" s="48">
        <f t="shared" ca="1" si="77"/>
        <v>3</v>
      </c>
      <c r="AB106" s="48">
        <f t="shared" ca="1" si="77"/>
        <v>3</v>
      </c>
      <c r="AC106" s="48">
        <f t="shared" ca="1" si="77"/>
        <v>2</v>
      </c>
      <c r="AD106" s="48">
        <f t="shared" ca="1" si="77"/>
        <v>1</v>
      </c>
      <c r="AE106" s="48">
        <f t="shared" ca="1" si="77"/>
        <v>3</v>
      </c>
      <c r="AF106" s="48">
        <f t="shared" ca="1" si="77"/>
        <v>3</v>
      </c>
      <c r="AG106" s="48">
        <f t="shared" ca="1" si="77"/>
        <v>1</v>
      </c>
      <c r="AH106" s="48">
        <f t="shared" ca="1" si="77"/>
        <v>2</v>
      </c>
      <c r="AI106" s="48">
        <f t="shared" ca="1" si="77"/>
        <v>1</v>
      </c>
      <c r="AJ106" s="48">
        <f t="shared" ca="1" si="78"/>
        <v>1</v>
      </c>
      <c r="AK106" s="48">
        <f t="shared" ca="1" si="78"/>
        <v>1</v>
      </c>
      <c r="AL106" s="48">
        <f t="shared" ca="1" si="78"/>
        <v>3</v>
      </c>
      <c r="AM106" s="48">
        <f t="shared" ca="1" si="78"/>
        <v>1</v>
      </c>
      <c r="AN106" s="48">
        <f t="shared" ca="1" si="78"/>
        <v>1</v>
      </c>
      <c r="AO106" s="48">
        <f t="shared" ca="1" si="78"/>
        <v>2</v>
      </c>
      <c r="AP106" s="48">
        <f t="shared" ca="1" si="78"/>
        <v>2</v>
      </c>
      <c r="AQ106" s="48">
        <f t="shared" ca="1" si="78"/>
        <v>1</v>
      </c>
      <c r="AR106" s="48">
        <f t="shared" ca="1" si="78"/>
        <v>3</v>
      </c>
      <c r="AS106" s="48">
        <f t="shared" ca="1" si="78"/>
        <v>2</v>
      </c>
      <c r="AT106" s="48">
        <f t="shared" ca="1" si="79"/>
        <v>1</v>
      </c>
      <c r="AU106" s="48">
        <f t="shared" ca="1" si="79"/>
        <v>3</v>
      </c>
      <c r="AV106" s="48">
        <f t="shared" ca="1" si="79"/>
        <v>2</v>
      </c>
      <c r="AW106" s="48">
        <f t="shared" ca="1" si="79"/>
        <v>3</v>
      </c>
      <c r="AX106" s="48">
        <f t="shared" ca="1" si="79"/>
        <v>2</v>
      </c>
      <c r="AY106" s="48">
        <f t="shared" ca="1" si="79"/>
        <v>2</v>
      </c>
      <c r="AZ106" s="48">
        <f t="shared" ca="1" si="79"/>
        <v>3</v>
      </c>
      <c r="BA106" s="48">
        <f t="shared" ca="1" si="79"/>
        <v>3</v>
      </c>
      <c r="BB106" s="48">
        <f t="shared" ca="1" si="79"/>
        <v>2</v>
      </c>
      <c r="BC106" s="48">
        <f t="shared" ca="1" si="79"/>
        <v>2</v>
      </c>
      <c r="BD106" s="48">
        <f t="shared" ca="1" si="80"/>
        <v>2</v>
      </c>
      <c r="BE106" s="48">
        <f t="shared" ca="1" si="80"/>
        <v>1</v>
      </c>
      <c r="BF106" s="48">
        <f t="shared" ca="1" si="80"/>
        <v>3</v>
      </c>
      <c r="BG106" s="48">
        <f t="shared" ca="1" si="80"/>
        <v>2</v>
      </c>
      <c r="BH106" s="48">
        <f t="shared" ca="1" si="80"/>
        <v>3</v>
      </c>
      <c r="BI106" s="48">
        <f t="shared" ca="1" si="80"/>
        <v>2</v>
      </c>
      <c r="BJ106" s="48">
        <f t="shared" ca="1" si="80"/>
        <v>1</v>
      </c>
      <c r="BK106" s="48">
        <f t="shared" ca="1" si="80"/>
        <v>2</v>
      </c>
      <c r="BL106" s="48">
        <f t="shared" ca="1" si="80"/>
        <v>1</v>
      </c>
      <c r="BM106" s="48">
        <f t="shared" ca="1" si="80"/>
        <v>3</v>
      </c>
      <c r="BN106" s="48">
        <f t="shared" ca="1" si="80"/>
        <v>3</v>
      </c>
      <c r="BO106" s="48">
        <f t="shared" ca="1" si="80"/>
        <v>3</v>
      </c>
    </row>
    <row r="107" spans="1:67" x14ac:dyDescent="0.25">
      <c r="A107" s="48">
        <v>106</v>
      </c>
      <c r="B107" s="48">
        <f t="shared" ca="1" si="48"/>
        <v>15</v>
      </c>
      <c r="C107" s="48">
        <f ca="1">SUM($P107:S107)</f>
        <v>9</v>
      </c>
      <c r="D107" s="48">
        <f t="shared" ca="1" si="49"/>
        <v>19</v>
      </c>
      <c r="E107" s="48">
        <f t="shared" ca="1" si="50"/>
        <v>29</v>
      </c>
      <c r="F107" s="48">
        <f t="shared" ca="1" si="51"/>
        <v>40</v>
      </c>
      <c r="G107" s="48">
        <f t="shared" ca="1" si="52"/>
        <v>49</v>
      </c>
      <c r="H107" s="48">
        <f t="shared" ca="1" si="53"/>
        <v>57</v>
      </c>
      <c r="I107" s="48">
        <f t="shared" ca="1" si="54"/>
        <v>67</v>
      </c>
      <c r="J107" s="48">
        <f t="shared" ca="1" si="55"/>
        <v>76</v>
      </c>
      <c r="K107" s="48">
        <f t="shared" ca="1" si="56"/>
        <v>83</v>
      </c>
      <c r="L107" s="48">
        <f t="shared" ca="1" si="57"/>
        <v>93</v>
      </c>
      <c r="M107" s="48">
        <f t="shared" ca="1" si="58"/>
        <v>102</v>
      </c>
      <c r="N107" s="48">
        <f t="shared" ca="1" si="59"/>
        <v>111</v>
      </c>
      <c r="O107" s="48">
        <f t="shared" ca="1" si="60"/>
        <v>118</v>
      </c>
      <c r="P107" s="48">
        <f t="shared" ca="1" si="76"/>
        <v>3</v>
      </c>
      <c r="Q107" s="48">
        <f t="shared" ca="1" si="76"/>
        <v>2</v>
      </c>
      <c r="R107" s="48">
        <f t="shared" ca="1" si="76"/>
        <v>3</v>
      </c>
      <c r="S107" s="48">
        <f t="shared" ca="1" si="76"/>
        <v>1</v>
      </c>
      <c r="T107" s="48">
        <f t="shared" ca="1" si="76"/>
        <v>3</v>
      </c>
      <c r="U107" s="48">
        <f t="shared" ca="1" si="76"/>
        <v>3</v>
      </c>
      <c r="V107" s="48">
        <f t="shared" ca="1" si="76"/>
        <v>2</v>
      </c>
      <c r="W107" s="48">
        <f t="shared" ca="1" si="76"/>
        <v>2</v>
      </c>
      <c r="X107" s="48">
        <f t="shared" ca="1" si="76"/>
        <v>3</v>
      </c>
      <c r="Y107" s="48">
        <f t="shared" ca="1" si="76"/>
        <v>1</v>
      </c>
      <c r="Z107" s="48">
        <f t="shared" ca="1" si="77"/>
        <v>3</v>
      </c>
      <c r="AA107" s="48">
        <f t="shared" ca="1" si="77"/>
        <v>3</v>
      </c>
      <c r="AB107" s="48">
        <f t="shared" ca="1" si="77"/>
        <v>3</v>
      </c>
      <c r="AC107" s="48">
        <f t="shared" ca="1" si="77"/>
        <v>2</v>
      </c>
      <c r="AD107" s="48">
        <f t="shared" ca="1" si="77"/>
        <v>3</v>
      </c>
      <c r="AE107" s="48">
        <f t="shared" ca="1" si="77"/>
        <v>3</v>
      </c>
      <c r="AF107" s="48">
        <f t="shared" ca="1" si="77"/>
        <v>3</v>
      </c>
      <c r="AG107" s="48">
        <f t="shared" ca="1" si="77"/>
        <v>2</v>
      </c>
      <c r="AH107" s="48">
        <f t="shared" ca="1" si="77"/>
        <v>3</v>
      </c>
      <c r="AI107" s="48">
        <f t="shared" ca="1" si="77"/>
        <v>1</v>
      </c>
      <c r="AJ107" s="48">
        <f t="shared" ca="1" si="78"/>
        <v>2</v>
      </c>
      <c r="AK107" s="48">
        <f t="shared" ca="1" si="78"/>
        <v>3</v>
      </c>
      <c r="AL107" s="48">
        <f t="shared" ca="1" si="78"/>
        <v>1</v>
      </c>
      <c r="AM107" s="48">
        <f t="shared" ca="1" si="78"/>
        <v>2</v>
      </c>
      <c r="AN107" s="48">
        <f t="shared" ca="1" si="78"/>
        <v>3</v>
      </c>
      <c r="AO107" s="48">
        <f t="shared" ca="1" si="78"/>
        <v>2</v>
      </c>
      <c r="AP107" s="48">
        <f t="shared" ca="1" si="78"/>
        <v>3</v>
      </c>
      <c r="AQ107" s="48">
        <f t="shared" ca="1" si="78"/>
        <v>2</v>
      </c>
      <c r="AR107" s="48">
        <f t="shared" ca="1" si="78"/>
        <v>3</v>
      </c>
      <c r="AS107" s="48">
        <f t="shared" ca="1" si="78"/>
        <v>2</v>
      </c>
      <c r="AT107" s="48">
        <f t="shared" ca="1" si="79"/>
        <v>3</v>
      </c>
      <c r="AU107" s="48">
        <f t="shared" ca="1" si="79"/>
        <v>1</v>
      </c>
      <c r="AV107" s="48">
        <f t="shared" ca="1" si="79"/>
        <v>3</v>
      </c>
      <c r="AW107" s="48">
        <f t="shared" ca="1" si="79"/>
        <v>1</v>
      </c>
      <c r="AX107" s="48">
        <f t="shared" ca="1" si="79"/>
        <v>2</v>
      </c>
      <c r="AY107" s="48">
        <f t="shared" ca="1" si="79"/>
        <v>1</v>
      </c>
      <c r="AZ107" s="48">
        <f t="shared" ca="1" si="79"/>
        <v>3</v>
      </c>
      <c r="BA107" s="48">
        <f t="shared" ca="1" si="79"/>
        <v>1</v>
      </c>
      <c r="BB107" s="48">
        <f t="shared" ca="1" si="79"/>
        <v>3</v>
      </c>
      <c r="BC107" s="48">
        <f t="shared" ca="1" si="79"/>
        <v>3</v>
      </c>
      <c r="BD107" s="48">
        <f t="shared" ca="1" si="80"/>
        <v>3</v>
      </c>
      <c r="BE107" s="48">
        <f t="shared" ca="1" si="80"/>
        <v>2</v>
      </c>
      <c r="BF107" s="48">
        <f t="shared" ca="1" si="80"/>
        <v>2</v>
      </c>
      <c r="BG107" s="48">
        <f t="shared" ca="1" si="80"/>
        <v>2</v>
      </c>
      <c r="BH107" s="48">
        <f t="shared" ca="1" si="80"/>
        <v>3</v>
      </c>
      <c r="BI107" s="48">
        <f t="shared" ca="1" si="80"/>
        <v>2</v>
      </c>
      <c r="BJ107" s="48">
        <f t="shared" ca="1" si="80"/>
        <v>1</v>
      </c>
      <c r="BK107" s="48">
        <f t="shared" ca="1" si="80"/>
        <v>3</v>
      </c>
      <c r="BL107" s="48">
        <f t="shared" ca="1" si="80"/>
        <v>2</v>
      </c>
      <c r="BM107" s="48">
        <f t="shared" ca="1" si="80"/>
        <v>2</v>
      </c>
      <c r="BN107" s="48">
        <f t="shared" ca="1" si="80"/>
        <v>1</v>
      </c>
      <c r="BO107" s="48">
        <f t="shared" ca="1" si="80"/>
        <v>2</v>
      </c>
    </row>
    <row r="108" spans="1:67" x14ac:dyDescent="0.25">
      <c r="A108" s="48">
        <v>107</v>
      </c>
      <c r="B108" s="48">
        <f t="shared" ca="1" si="48"/>
        <v>13</v>
      </c>
      <c r="C108" s="48">
        <f ca="1">SUM($P108:S108)</f>
        <v>8</v>
      </c>
      <c r="D108" s="48">
        <f t="shared" ca="1" si="49"/>
        <v>17</v>
      </c>
      <c r="E108" s="48">
        <f t="shared" ca="1" si="50"/>
        <v>26</v>
      </c>
      <c r="F108" s="48">
        <f t="shared" ca="1" si="51"/>
        <v>31</v>
      </c>
      <c r="G108" s="48">
        <f t="shared" ca="1" si="52"/>
        <v>42</v>
      </c>
      <c r="H108" s="48">
        <f t="shared" ca="1" si="53"/>
        <v>52</v>
      </c>
      <c r="I108" s="48">
        <f t="shared" ca="1" si="54"/>
        <v>60</v>
      </c>
      <c r="J108" s="48">
        <f t="shared" ca="1" si="55"/>
        <v>67</v>
      </c>
      <c r="K108" s="48">
        <f t="shared" ca="1" si="56"/>
        <v>75</v>
      </c>
      <c r="L108" s="48">
        <f t="shared" ca="1" si="57"/>
        <v>82</v>
      </c>
      <c r="M108" s="48">
        <f t="shared" ca="1" si="58"/>
        <v>88</v>
      </c>
      <c r="N108" s="48">
        <f t="shared" ca="1" si="59"/>
        <v>95</v>
      </c>
      <c r="O108" s="48">
        <f t="shared" ca="1" si="60"/>
        <v>100</v>
      </c>
      <c r="P108" s="48">
        <f t="shared" ca="1" si="76"/>
        <v>1</v>
      </c>
      <c r="Q108" s="48">
        <f t="shared" ca="1" si="76"/>
        <v>1</v>
      </c>
      <c r="R108" s="48">
        <f t="shared" ca="1" si="76"/>
        <v>3</v>
      </c>
      <c r="S108" s="48">
        <f t="shared" ca="1" si="76"/>
        <v>3</v>
      </c>
      <c r="T108" s="48">
        <f t="shared" ca="1" si="76"/>
        <v>2</v>
      </c>
      <c r="U108" s="48">
        <f t="shared" ca="1" si="76"/>
        <v>3</v>
      </c>
      <c r="V108" s="48">
        <f t="shared" ca="1" si="76"/>
        <v>1</v>
      </c>
      <c r="W108" s="48">
        <f t="shared" ca="1" si="76"/>
        <v>3</v>
      </c>
      <c r="X108" s="48">
        <f t="shared" ca="1" si="76"/>
        <v>2</v>
      </c>
      <c r="Y108" s="48">
        <f t="shared" ca="1" si="76"/>
        <v>2</v>
      </c>
      <c r="Z108" s="48">
        <f t="shared" ca="1" si="77"/>
        <v>2</v>
      </c>
      <c r="AA108" s="48">
        <f t="shared" ca="1" si="77"/>
        <v>3</v>
      </c>
      <c r="AB108" s="48">
        <f t="shared" ca="1" si="77"/>
        <v>1</v>
      </c>
      <c r="AC108" s="48">
        <f t="shared" ca="1" si="77"/>
        <v>1</v>
      </c>
      <c r="AD108" s="48">
        <f t="shared" ca="1" si="77"/>
        <v>2</v>
      </c>
      <c r="AE108" s="48">
        <f t="shared" ca="1" si="77"/>
        <v>1</v>
      </c>
      <c r="AF108" s="48">
        <f t="shared" ca="1" si="77"/>
        <v>3</v>
      </c>
      <c r="AG108" s="48">
        <f t="shared" ca="1" si="77"/>
        <v>3</v>
      </c>
      <c r="AH108" s="48">
        <f t="shared" ca="1" si="77"/>
        <v>2</v>
      </c>
      <c r="AI108" s="48">
        <f t="shared" ca="1" si="77"/>
        <v>3</v>
      </c>
      <c r="AJ108" s="48">
        <f t="shared" ca="1" si="78"/>
        <v>3</v>
      </c>
      <c r="AK108" s="48">
        <f t="shared" ca="1" si="78"/>
        <v>3</v>
      </c>
      <c r="AL108" s="48">
        <f t="shared" ca="1" si="78"/>
        <v>3</v>
      </c>
      <c r="AM108" s="48">
        <f t="shared" ca="1" si="78"/>
        <v>1</v>
      </c>
      <c r="AN108" s="48">
        <f t="shared" ca="1" si="78"/>
        <v>2</v>
      </c>
      <c r="AO108" s="48">
        <f t="shared" ca="1" si="78"/>
        <v>1</v>
      </c>
      <c r="AP108" s="48">
        <f t="shared" ca="1" si="78"/>
        <v>2</v>
      </c>
      <c r="AQ108" s="48">
        <f t="shared" ca="1" si="78"/>
        <v>3</v>
      </c>
      <c r="AR108" s="48">
        <f t="shared" ca="1" si="78"/>
        <v>3</v>
      </c>
      <c r="AS108" s="48">
        <f t="shared" ca="1" si="78"/>
        <v>1</v>
      </c>
      <c r="AT108" s="48">
        <f t="shared" ca="1" si="79"/>
        <v>1</v>
      </c>
      <c r="AU108" s="48">
        <f t="shared" ca="1" si="79"/>
        <v>2</v>
      </c>
      <c r="AV108" s="48">
        <f t="shared" ca="1" si="79"/>
        <v>2</v>
      </c>
      <c r="AW108" s="48">
        <f t="shared" ca="1" si="79"/>
        <v>3</v>
      </c>
      <c r="AX108" s="48">
        <f t="shared" ca="1" si="79"/>
        <v>1</v>
      </c>
      <c r="AY108" s="48">
        <f t="shared" ca="1" si="79"/>
        <v>2</v>
      </c>
      <c r="AZ108" s="48">
        <f t="shared" ca="1" si="79"/>
        <v>1</v>
      </c>
      <c r="BA108" s="48">
        <f t="shared" ca="1" si="79"/>
        <v>1</v>
      </c>
      <c r="BB108" s="48">
        <f t="shared" ca="1" si="79"/>
        <v>2</v>
      </c>
      <c r="BC108" s="48">
        <f t="shared" ca="1" si="79"/>
        <v>3</v>
      </c>
      <c r="BD108" s="48">
        <f t="shared" ca="1" si="80"/>
        <v>1</v>
      </c>
      <c r="BE108" s="48">
        <f t="shared" ca="1" si="80"/>
        <v>1</v>
      </c>
      <c r="BF108" s="48">
        <f t="shared" ca="1" si="80"/>
        <v>1</v>
      </c>
      <c r="BG108" s="48">
        <f t="shared" ca="1" si="80"/>
        <v>3</v>
      </c>
      <c r="BH108" s="48">
        <f t="shared" ca="1" si="80"/>
        <v>3</v>
      </c>
      <c r="BI108" s="48">
        <f t="shared" ca="1" si="80"/>
        <v>2</v>
      </c>
      <c r="BJ108" s="48">
        <f t="shared" ca="1" si="80"/>
        <v>1</v>
      </c>
      <c r="BK108" s="48">
        <f t="shared" ca="1" si="80"/>
        <v>1</v>
      </c>
      <c r="BL108" s="48">
        <f t="shared" ca="1" si="80"/>
        <v>2</v>
      </c>
      <c r="BM108" s="48">
        <f t="shared" ca="1" si="80"/>
        <v>1</v>
      </c>
      <c r="BN108" s="48">
        <f t="shared" ca="1" si="80"/>
        <v>1</v>
      </c>
      <c r="BO108" s="48">
        <f t="shared" ca="1" si="80"/>
        <v>1</v>
      </c>
    </row>
    <row r="109" spans="1:67" x14ac:dyDescent="0.25">
      <c r="A109" s="48">
        <v>108</v>
      </c>
      <c r="B109" s="48">
        <f t="shared" ca="1" si="48"/>
        <v>13</v>
      </c>
      <c r="C109" s="48">
        <f ca="1">SUM($P109:S109)</f>
        <v>11</v>
      </c>
      <c r="D109" s="48">
        <f t="shared" ca="1" si="49"/>
        <v>17</v>
      </c>
      <c r="E109" s="48">
        <f t="shared" ca="1" si="50"/>
        <v>27</v>
      </c>
      <c r="F109" s="48">
        <f t="shared" ca="1" si="51"/>
        <v>34</v>
      </c>
      <c r="G109" s="48">
        <f t="shared" ca="1" si="52"/>
        <v>43</v>
      </c>
      <c r="H109" s="48">
        <f t="shared" ca="1" si="53"/>
        <v>52</v>
      </c>
      <c r="I109" s="48">
        <f t="shared" ca="1" si="54"/>
        <v>60</v>
      </c>
      <c r="J109" s="48">
        <f t="shared" ca="1" si="55"/>
        <v>68</v>
      </c>
      <c r="K109" s="48">
        <f t="shared" ca="1" si="56"/>
        <v>76</v>
      </c>
      <c r="L109" s="48">
        <f t="shared" ca="1" si="57"/>
        <v>84</v>
      </c>
      <c r="M109" s="48">
        <f t="shared" ca="1" si="58"/>
        <v>93</v>
      </c>
      <c r="N109" s="48">
        <f t="shared" ca="1" si="59"/>
        <v>105</v>
      </c>
      <c r="O109" s="48">
        <f t="shared" ca="1" si="60"/>
        <v>111</v>
      </c>
      <c r="P109" s="48">
        <f t="shared" ca="1" si="76"/>
        <v>2</v>
      </c>
      <c r="Q109" s="48">
        <f t="shared" ca="1" si="76"/>
        <v>3</v>
      </c>
      <c r="R109" s="48">
        <f t="shared" ca="1" si="76"/>
        <v>3</v>
      </c>
      <c r="S109" s="48">
        <f t="shared" ca="1" si="76"/>
        <v>3</v>
      </c>
      <c r="T109" s="48">
        <f t="shared" ca="1" si="76"/>
        <v>1</v>
      </c>
      <c r="U109" s="48">
        <f t="shared" ca="1" si="76"/>
        <v>1</v>
      </c>
      <c r="V109" s="48">
        <f t="shared" ca="1" si="76"/>
        <v>1</v>
      </c>
      <c r="W109" s="48">
        <f t="shared" ca="1" si="76"/>
        <v>3</v>
      </c>
      <c r="X109" s="48">
        <f t="shared" ca="1" si="76"/>
        <v>2</v>
      </c>
      <c r="Y109" s="48">
        <f t="shared" ca="1" si="76"/>
        <v>3</v>
      </c>
      <c r="Z109" s="48">
        <f t="shared" ca="1" si="77"/>
        <v>3</v>
      </c>
      <c r="AA109" s="48">
        <f t="shared" ca="1" si="77"/>
        <v>2</v>
      </c>
      <c r="AB109" s="48">
        <f t="shared" ca="1" si="77"/>
        <v>1</v>
      </c>
      <c r="AC109" s="48">
        <f t="shared" ca="1" si="77"/>
        <v>2</v>
      </c>
      <c r="AD109" s="48">
        <f t="shared" ca="1" si="77"/>
        <v>2</v>
      </c>
      <c r="AE109" s="48">
        <f t="shared" ca="1" si="77"/>
        <v>2</v>
      </c>
      <c r="AF109" s="48">
        <f t="shared" ca="1" si="77"/>
        <v>3</v>
      </c>
      <c r="AG109" s="48">
        <f t="shared" ca="1" si="77"/>
        <v>2</v>
      </c>
      <c r="AH109" s="48">
        <f t="shared" ca="1" si="77"/>
        <v>3</v>
      </c>
      <c r="AI109" s="48">
        <f t="shared" ca="1" si="77"/>
        <v>1</v>
      </c>
      <c r="AJ109" s="48">
        <f t="shared" ca="1" si="78"/>
        <v>1</v>
      </c>
      <c r="AK109" s="48">
        <f t="shared" ca="1" si="78"/>
        <v>3</v>
      </c>
      <c r="AL109" s="48">
        <f t="shared" ca="1" si="78"/>
        <v>3</v>
      </c>
      <c r="AM109" s="48">
        <f t="shared" ca="1" si="78"/>
        <v>2</v>
      </c>
      <c r="AN109" s="48">
        <f t="shared" ca="1" si="78"/>
        <v>1</v>
      </c>
      <c r="AO109" s="48">
        <f t="shared" ca="1" si="78"/>
        <v>3</v>
      </c>
      <c r="AP109" s="48">
        <f t="shared" ca="1" si="78"/>
        <v>1</v>
      </c>
      <c r="AQ109" s="48">
        <f t="shared" ca="1" si="78"/>
        <v>3</v>
      </c>
      <c r="AR109" s="48">
        <f t="shared" ca="1" si="78"/>
        <v>3</v>
      </c>
      <c r="AS109" s="48">
        <f t="shared" ca="1" si="78"/>
        <v>3</v>
      </c>
      <c r="AT109" s="48">
        <f t="shared" ca="1" si="79"/>
        <v>1</v>
      </c>
      <c r="AU109" s="48">
        <f t="shared" ca="1" si="79"/>
        <v>1</v>
      </c>
      <c r="AV109" s="48">
        <f t="shared" ca="1" si="79"/>
        <v>1</v>
      </c>
      <c r="AW109" s="48">
        <f t="shared" ca="1" si="79"/>
        <v>3</v>
      </c>
      <c r="AX109" s="48">
        <f t="shared" ca="1" si="79"/>
        <v>3</v>
      </c>
      <c r="AY109" s="48">
        <f t="shared" ca="1" si="79"/>
        <v>1</v>
      </c>
      <c r="AZ109" s="48">
        <f t="shared" ca="1" si="79"/>
        <v>2</v>
      </c>
      <c r="BA109" s="48">
        <f t="shared" ca="1" si="79"/>
        <v>3</v>
      </c>
      <c r="BB109" s="48">
        <f t="shared" ca="1" si="79"/>
        <v>2</v>
      </c>
      <c r="BC109" s="48">
        <f t="shared" ca="1" si="79"/>
        <v>1</v>
      </c>
      <c r="BD109" s="48">
        <f t="shared" ca="1" si="80"/>
        <v>3</v>
      </c>
      <c r="BE109" s="48">
        <f t="shared" ca="1" si="80"/>
        <v>2</v>
      </c>
      <c r="BF109" s="48">
        <f t="shared" ca="1" si="80"/>
        <v>2</v>
      </c>
      <c r="BG109" s="48">
        <f t="shared" ca="1" si="80"/>
        <v>2</v>
      </c>
      <c r="BH109" s="48">
        <f t="shared" ca="1" si="80"/>
        <v>3</v>
      </c>
      <c r="BI109" s="48">
        <f t="shared" ca="1" si="80"/>
        <v>3</v>
      </c>
      <c r="BJ109" s="48">
        <f t="shared" ca="1" si="80"/>
        <v>3</v>
      </c>
      <c r="BK109" s="48">
        <f t="shared" ca="1" si="80"/>
        <v>3</v>
      </c>
      <c r="BL109" s="48">
        <f t="shared" ca="1" si="80"/>
        <v>1</v>
      </c>
      <c r="BM109" s="48">
        <f t="shared" ca="1" si="80"/>
        <v>1</v>
      </c>
      <c r="BN109" s="48">
        <f t="shared" ca="1" si="80"/>
        <v>2</v>
      </c>
      <c r="BO109" s="48">
        <f t="shared" ca="1" si="80"/>
        <v>2</v>
      </c>
    </row>
    <row r="110" spans="1:67" x14ac:dyDescent="0.25">
      <c r="A110" s="48">
        <v>109</v>
      </c>
      <c r="B110" s="48">
        <f t="shared" ca="1" si="48"/>
        <v>13</v>
      </c>
      <c r="C110" s="48">
        <f ca="1">SUM($P110:S110)</f>
        <v>10</v>
      </c>
      <c r="D110" s="48">
        <f t="shared" ca="1" si="49"/>
        <v>17</v>
      </c>
      <c r="E110" s="48">
        <f t="shared" ca="1" si="50"/>
        <v>26</v>
      </c>
      <c r="F110" s="48">
        <f t="shared" ca="1" si="51"/>
        <v>33</v>
      </c>
      <c r="G110" s="48">
        <f t="shared" ca="1" si="52"/>
        <v>43</v>
      </c>
      <c r="H110" s="48">
        <f t="shared" ca="1" si="53"/>
        <v>51</v>
      </c>
      <c r="I110" s="48">
        <f t="shared" ca="1" si="54"/>
        <v>60</v>
      </c>
      <c r="J110" s="48">
        <f t="shared" ca="1" si="55"/>
        <v>68</v>
      </c>
      <c r="K110" s="48">
        <f t="shared" ca="1" si="56"/>
        <v>77</v>
      </c>
      <c r="L110" s="48">
        <f t="shared" ca="1" si="57"/>
        <v>87</v>
      </c>
      <c r="M110" s="48">
        <f t="shared" ca="1" si="58"/>
        <v>94</v>
      </c>
      <c r="N110" s="48">
        <f t="shared" ca="1" si="59"/>
        <v>101</v>
      </c>
      <c r="O110" s="48">
        <f t="shared" ca="1" si="60"/>
        <v>110</v>
      </c>
      <c r="P110" s="48">
        <f t="shared" ca="1" si="76"/>
        <v>3</v>
      </c>
      <c r="Q110" s="48">
        <f t="shared" ca="1" si="76"/>
        <v>3</v>
      </c>
      <c r="R110" s="48">
        <f t="shared" ca="1" si="76"/>
        <v>2</v>
      </c>
      <c r="S110" s="48">
        <f t="shared" ca="1" si="76"/>
        <v>2</v>
      </c>
      <c r="T110" s="48">
        <f t="shared" ca="1" si="76"/>
        <v>2</v>
      </c>
      <c r="U110" s="48">
        <f t="shared" ca="1" si="76"/>
        <v>1</v>
      </c>
      <c r="V110" s="48">
        <f t="shared" ca="1" si="76"/>
        <v>3</v>
      </c>
      <c r="W110" s="48">
        <f t="shared" ca="1" si="76"/>
        <v>1</v>
      </c>
      <c r="X110" s="48">
        <f t="shared" ca="1" si="76"/>
        <v>3</v>
      </c>
      <c r="Y110" s="48">
        <f t="shared" ca="1" si="76"/>
        <v>2</v>
      </c>
      <c r="Z110" s="48">
        <f t="shared" ca="1" si="77"/>
        <v>2</v>
      </c>
      <c r="AA110" s="48">
        <f t="shared" ca="1" si="77"/>
        <v>2</v>
      </c>
      <c r="AB110" s="48">
        <f t="shared" ca="1" si="77"/>
        <v>2</v>
      </c>
      <c r="AC110" s="48">
        <f t="shared" ca="1" si="77"/>
        <v>1</v>
      </c>
      <c r="AD110" s="48">
        <f t="shared" ca="1" si="77"/>
        <v>1</v>
      </c>
      <c r="AE110" s="48">
        <f t="shared" ca="1" si="77"/>
        <v>3</v>
      </c>
      <c r="AF110" s="48">
        <f t="shared" ca="1" si="77"/>
        <v>3</v>
      </c>
      <c r="AG110" s="48">
        <f t="shared" ca="1" si="77"/>
        <v>3</v>
      </c>
      <c r="AH110" s="48">
        <f t="shared" ca="1" si="77"/>
        <v>3</v>
      </c>
      <c r="AI110" s="48">
        <f t="shared" ca="1" si="77"/>
        <v>1</v>
      </c>
      <c r="AJ110" s="48">
        <f t="shared" ca="1" si="78"/>
        <v>2</v>
      </c>
      <c r="AK110" s="48">
        <f t="shared" ca="1" si="78"/>
        <v>3</v>
      </c>
      <c r="AL110" s="48">
        <f t="shared" ca="1" si="78"/>
        <v>1</v>
      </c>
      <c r="AM110" s="48">
        <f t="shared" ca="1" si="78"/>
        <v>2</v>
      </c>
      <c r="AN110" s="48">
        <f t="shared" ca="1" si="78"/>
        <v>1</v>
      </c>
      <c r="AO110" s="48">
        <f t="shared" ca="1" si="78"/>
        <v>3</v>
      </c>
      <c r="AP110" s="48">
        <f t="shared" ca="1" si="78"/>
        <v>2</v>
      </c>
      <c r="AQ110" s="48">
        <f t="shared" ca="1" si="78"/>
        <v>3</v>
      </c>
      <c r="AR110" s="48">
        <f t="shared" ca="1" si="78"/>
        <v>1</v>
      </c>
      <c r="AS110" s="48">
        <f t="shared" ca="1" si="78"/>
        <v>2</v>
      </c>
      <c r="AT110" s="48">
        <f t="shared" ca="1" si="79"/>
        <v>3</v>
      </c>
      <c r="AU110" s="48">
        <f t="shared" ca="1" si="79"/>
        <v>2</v>
      </c>
      <c r="AV110" s="48">
        <f t="shared" ca="1" si="79"/>
        <v>3</v>
      </c>
      <c r="AW110" s="48">
        <f t="shared" ca="1" si="79"/>
        <v>2</v>
      </c>
      <c r="AX110" s="48">
        <f t="shared" ca="1" si="79"/>
        <v>3</v>
      </c>
      <c r="AY110" s="48">
        <f t="shared" ca="1" si="79"/>
        <v>1</v>
      </c>
      <c r="AZ110" s="48">
        <f t="shared" ca="1" si="79"/>
        <v>2</v>
      </c>
      <c r="BA110" s="48">
        <f t="shared" ca="1" si="79"/>
        <v>3</v>
      </c>
      <c r="BB110" s="48">
        <f t="shared" ca="1" si="79"/>
        <v>2</v>
      </c>
      <c r="BC110" s="48">
        <f t="shared" ca="1" si="79"/>
        <v>3</v>
      </c>
      <c r="BD110" s="48">
        <f t="shared" ca="1" si="80"/>
        <v>2</v>
      </c>
      <c r="BE110" s="48">
        <f t="shared" ca="1" si="80"/>
        <v>3</v>
      </c>
      <c r="BF110" s="48">
        <f t="shared" ca="1" si="80"/>
        <v>1</v>
      </c>
      <c r="BG110" s="48">
        <f t="shared" ca="1" si="80"/>
        <v>1</v>
      </c>
      <c r="BH110" s="48">
        <f t="shared" ca="1" si="80"/>
        <v>1</v>
      </c>
      <c r="BI110" s="48">
        <f t="shared" ca="1" si="80"/>
        <v>2</v>
      </c>
      <c r="BJ110" s="48">
        <f t="shared" ca="1" si="80"/>
        <v>3</v>
      </c>
      <c r="BK110" s="48">
        <f t="shared" ca="1" si="80"/>
        <v>1</v>
      </c>
      <c r="BL110" s="48">
        <f t="shared" ca="1" si="80"/>
        <v>2</v>
      </c>
      <c r="BM110" s="48">
        <f t="shared" ca="1" si="80"/>
        <v>3</v>
      </c>
      <c r="BN110" s="48">
        <f t="shared" ca="1" si="80"/>
        <v>1</v>
      </c>
      <c r="BO110" s="48">
        <f t="shared" ca="1" si="80"/>
        <v>3</v>
      </c>
    </row>
    <row r="111" spans="1:67" x14ac:dyDescent="0.25">
      <c r="A111" s="48">
        <v>110</v>
      </c>
      <c r="B111" s="48">
        <f t="shared" ca="1" si="48"/>
        <v>11</v>
      </c>
      <c r="C111" s="48">
        <f ca="1">SUM($P111:S111)</f>
        <v>7</v>
      </c>
      <c r="D111" s="48">
        <f t="shared" ca="1" si="49"/>
        <v>14</v>
      </c>
      <c r="E111" s="48">
        <f t="shared" ca="1" si="50"/>
        <v>22</v>
      </c>
      <c r="F111" s="48">
        <f t="shared" ca="1" si="51"/>
        <v>30</v>
      </c>
      <c r="G111" s="48">
        <f t="shared" ca="1" si="52"/>
        <v>39</v>
      </c>
      <c r="H111" s="48">
        <f t="shared" ca="1" si="53"/>
        <v>43</v>
      </c>
      <c r="I111" s="48">
        <f t="shared" ca="1" si="54"/>
        <v>49</v>
      </c>
      <c r="J111" s="48">
        <f t="shared" ca="1" si="55"/>
        <v>59</v>
      </c>
      <c r="K111" s="48">
        <f t="shared" ca="1" si="56"/>
        <v>67</v>
      </c>
      <c r="L111" s="48">
        <f t="shared" ca="1" si="57"/>
        <v>78</v>
      </c>
      <c r="M111" s="48">
        <f t="shared" ca="1" si="58"/>
        <v>88</v>
      </c>
      <c r="N111" s="48">
        <f t="shared" ca="1" si="59"/>
        <v>98</v>
      </c>
      <c r="O111" s="48">
        <f t="shared" ca="1" si="60"/>
        <v>108</v>
      </c>
      <c r="P111" s="48">
        <f t="shared" ca="1" si="76"/>
        <v>3</v>
      </c>
      <c r="Q111" s="48">
        <f t="shared" ca="1" si="76"/>
        <v>2</v>
      </c>
      <c r="R111" s="48">
        <f t="shared" ca="1" si="76"/>
        <v>1</v>
      </c>
      <c r="S111" s="48">
        <f t="shared" ca="1" si="76"/>
        <v>1</v>
      </c>
      <c r="T111" s="48">
        <f t="shared" ca="1" si="76"/>
        <v>3</v>
      </c>
      <c r="U111" s="48">
        <f t="shared" ca="1" si="76"/>
        <v>1</v>
      </c>
      <c r="V111" s="48">
        <f t="shared" ca="1" si="76"/>
        <v>1</v>
      </c>
      <c r="W111" s="48">
        <f t="shared" ca="1" si="76"/>
        <v>2</v>
      </c>
      <c r="X111" s="48">
        <f t="shared" ca="1" si="76"/>
        <v>2</v>
      </c>
      <c r="Y111" s="48">
        <f t="shared" ca="1" si="76"/>
        <v>2</v>
      </c>
      <c r="Z111" s="48">
        <f t="shared" ca="1" si="77"/>
        <v>2</v>
      </c>
      <c r="AA111" s="48">
        <f t="shared" ca="1" si="77"/>
        <v>2</v>
      </c>
      <c r="AB111" s="48">
        <f t="shared" ca="1" si="77"/>
        <v>1</v>
      </c>
      <c r="AC111" s="48">
        <f t="shared" ca="1" si="77"/>
        <v>3</v>
      </c>
      <c r="AD111" s="48">
        <f t="shared" ca="1" si="77"/>
        <v>1</v>
      </c>
      <c r="AE111" s="48">
        <f t="shared" ca="1" si="77"/>
        <v>3</v>
      </c>
      <c r="AF111" s="48">
        <f t="shared" ca="1" si="77"/>
        <v>3</v>
      </c>
      <c r="AG111" s="48">
        <f t="shared" ca="1" si="77"/>
        <v>1</v>
      </c>
      <c r="AH111" s="48">
        <f t="shared" ca="1" si="77"/>
        <v>3</v>
      </c>
      <c r="AI111" s="48">
        <f t="shared" ca="1" si="77"/>
        <v>2</v>
      </c>
      <c r="AJ111" s="48">
        <f t="shared" ca="1" si="78"/>
        <v>1</v>
      </c>
      <c r="AK111" s="48">
        <f t="shared" ca="1" si="78"/>
        <v>1</v>
      </c>
      <c r="AL111" s="48">
        <f t="shared" ca="1" si="78"/>
        <v>1</v>
      </c>
      <c r="AM111" s="48">
        <f t="shared" ca="1" si="78"/>
        <v>1</v>
      </c>
      <c r="AN111" s="48">
        <f t="shared" ca="1" si="78"/>
        <v>2</v>
      </c>
      <c r="AO111" s="48">
        <f t="shared" ca="1" si="78"/>
        <v>2</v>
      </c>
      <c r="AP111" s="48">
        <f t="shared" ca="1" si="78"/>
        <v>1</v>
      </c>
      <c r="AQ111" s="48">
        <f t="shared" ca="1" si="78"/>
        <v>1</v>
      </c>
      <c r="AR111" s="48">
        <f t="shared" ca="1" si="78"/>
        <v>3</v>
      </c>
      <c r="AS111" s="48">
        <f t="shared" ca="1" si="78"/>
        <v>1</v>
      </c>
      <c r="AT111" s="48">
        <f t="shared" ca="1" si="79"/>
        <v>3</v>
      </c>
      <c r="AU111" s="48">
        <f t="shared" ca="1" si="79"/>
        <v>3</v>
      </c>
      <c r="AV111" s="48">
        <f t="shared" ca="1" si="79"/>
        <v>2</v>
      </c>
      <c r="AW111" s="48">
        <f t="shared" ca="1" si="79"/>
        <v>2</v>
      </c>
      <c r="AX111" s="48">
        <f t="shared" ca="1" si="79"/>
        <v>2</v>
      </c>
      <c r="AY111" s="48">
        <f t="shared" ca="1" si="79"/>
        <v>2</v>
      </c>
      <c r="AZ111" s="48">
        <f t="shared" ca="1" si="79"/>
        <v>3</v>
      </c>
      <c r="BA111" s="48">
        <f t="shared" ca="1" si="79"/>
        <v>2</v>
      </c>
      <c r="BB111" s="48">
        <f t="shared" ca="1" si="79"/>
        <v>3</v>
      </c>
      <c r="BC111" s="48">
        <f t="shared" ca="1" si="79"/>
        <v>3</v>
      </c>
      <c r="BD111" s="48">
        <f t="shared" ca="1" si="80"/>
        <v>2</v>
      </c>
      <c r="BE111" s="48">
        <f t="shared" ca="1" si="80"/>
        <v>3</v>
      </c>
      <c r="BF111" s="48">
        <f t="shared" ca="1" si="80"/>
        <v>2</v>
      </c>
      <c r="BG111" s="48">
        <f t="shared" ca="1" si="80"/>
        <v>3</v>
      </c>
      <c r="BH111" s="48">
        <f t="shared" ca="1" si="80"/>
        <v>3</v>
      </c>
      <c r="BI111" s="48">
        <f t="shared" ca="1" si="80"/>
        <v>3</v>
      </c>
      <c r="BJ111" s="48">
        <f t="shared" ca="1" si="80"/>
        <v>2</v>
      </c>
      <c r="BK111" s="48">
        <f t="shared" ca="1" si="80"/>
        <v>2</v>
      </c>
      <c r="BL111" s="48">
        <f t="shared" ca="1" si="80"/>
        <v>2</v>
      </c>
      <c r="BM111" s="48">
        <f t="shared" ca="1" si="80"/>
        <v>2</v>
      </c>
      <c r="BN111" s="48">
        <f t="shared" ca="1" si="80"/>
        <v>3</v>
      </c>
      <c r="BO111" s="48">
        <f t="shared" ca="1" si="80"/>
        <v>3</v>
      </c>
    </row>
    <row r="112" spans="1:67" x14ac:dyDescent="0.25">
      <c r="A112" s="48">
        <v>111</v>
      </c>
      <c r="B112" s="48">
        <f t="shared" ca="1" si="48"/>
        <v>12</v>
      </c>
      <c r="C112" s="48">
        <f ca="1">SUM($P112:S112)</f>
        <v>9</v>
      </c>
      <c r="D112" s="48">
        <f t="shared" ca="1" si="49"/>
        <v>17</v>
      </c>
      <c r="E112" s="48">
        <f t="shared" ca="1" si="50"/>
        <v>22</v>
      </c>
      <c r="F112" s="48">
        <f t="shared" ca="1" si="51"/>
        <v>29</v>
      </c>
      <c r="G112" s="48">
        <f t="shared" ca="1" si="52"/>
        <v>36</v>
      </c>
      <c r="H112" s="48">
        <f t="shared" ca="1" si="53"/>
        <v>41</v>
      </c>
      <c r="I112" s="48">
        <f t="shared" ca="1" si="54"/>
        <v>49</v>
      </c>
      <c r="J112" s="48">
        <f t="shared" ca="1" si="55"/>
        <v>57</v>
      </c>
      <c r="K112" s="48">
        <f t="shared" ca="1" si="56"/>
        <v>63</v>
      </c>
      <c r="L112" s="48">
        <f t="shared" ca="1" si="57"/>
        <v>74</v>
      </c>
      <c r="M112" s="48">
        <f t="shared" ca="1" si="58"/>
        <v>83</v>
      </c>
      <c r="N112" s="48">
        <f t="shared" ca="1" si="59"/>
        <v>93</v>
      </c>
      <c r="O112" s="48">
        <f t="shared" ca="1" si="60"/>
        <v>103</v>
      </c>
      <c r="P112" s="48">
        <f t="shared" ref="P112:Y121" ca="1" si="81">MAX(1,IF(SamplesOrEstimateFlag = "Data", INDEX(Samples,RANDBETWEEN(1, TotalCount), 0), RANDBETWEEN(ThroughputLowEstimate,ThroughputHighEstimate)) / RANDBETWEEN(StorySplitRateLowEstimate,StorySplitRateHighEstimate))</f>
        <v>2</v>
      </c>
      <c r="Q112" s="48">
        <f t="shared" ca="1" si="81"/>
        <v>1</v>
      </c>
      <c r="R112" s="48">
        <f t="shared" ca="1" si="81"/>
        <v>3</v>
      </c>
      <c r="S112" s="48">
        <f t="shared" ca="1" si="81"/>
        <v>3</v>
      </c>
      <c r="T112" s="48">
        <f t="shared" ca="1" si="81"/>
        <v>1</v>
      </c>
      <c r="U112" s="48">
        <f t="shared" ca="1" si="81"/>
        <v>2</v>
      </c>
      <c r="V112" s="48">
        <f t="shared" ca="1" si="81"/>
        <v>3</v>
      </c>
      <c r="W112" s="48">
        <f t="shared" ca="1" si="81"/>
        <v>2</v>
      </c>
      <c r="X112" s="48">
        <f t="shared" ca="1" si="81"/>
        <v>1</v>
      </c>
      <c r="Y112" s="48">
        <f t="shared" ca="1" si="81"/>
        <v>2</v>
      </c>
      <c r="Z112" s="48">
        <f t="shared" ref="Z112:AI121" ca="1" si="82">MAX(1,IF(SamplesOrEstimateFlag = "Data", INDEX(Samples,RANDBETWEEN(1, TotalCount), 0), RANDBETWEEN(ThroughputLowEstimate,ThroughputHighEstimate)) / RANDBETWEEN(StorySplitRateLowEstimate,StorySplitRateHighEstimate))</f>
        <v>1</v>
      </c>
      <c r="AA112" s="48">
        <f t="shared" ca="1" si="82"/>
        <v>1</v>
      </c>
      <c r="AB112" s="48">
        <f t="shared" ca="1" si="82"/>
        <v>2</v>
      </c>
      <c r="AC112" s="48">
        <f t="shared" ca="1" si="82"/>
        <v>1</v>
      </c>
      <c r="AD112" s="48">
        <f t="shared" ca="1" si="82"/>
        <v>2</v>
      </c>
      <c r="AE112" s="48">
        <f t="shared" ca="1" si="82"/>
        <v>2</v>
      </c>
      <c r="AF112" s="48">
        <f t="shared" ca="1" si="82"/>
        <v>1</v>
      </c>
      <c r="AG112" s="48">
        <f t="shared" ca="1" si="82"/>
        <v>1</v>
      </c>
      <c r="AH112" s="48">
        <f t="shared" ca="1" si="82"/>
        <v>2</v>
      </c>
      <c r="AI112" s="48">
        <f t="shared" ca="1" si="82"/>
        <v>3</v>
      </c>
      <c r="AJ112" s="48">
        <f t="shared" ref="AJ112:AS121" ca="1" si="83">MAX(1,IF(SamplesOrEstimateFlag = "Data", INDEX(Samples,RANDBETWEEN(1, TotalCount), 0), RANDBETWEEN(ThroughputLowEstimate,ThroughputHighEstimate)) / RANDBETWEEN(StorySplitRateLowEstimate,StorySplitRateHighEstimate))</f>
        <v>1</v>
      </c>
      <c r="AK112" s="48">
        <f t="shared" ca="1" si="83"/>
        <v>1</v>
      </c>
      <c r="AL112" s="48">
        <f t="shared" ca="1" si="83"/>
        <v>2</v>
      </c>
      <c r="AM112" s="48">
        <f t="shared" ca="1" si="83"/>
        <v>1</v>
      </c>
      <c r="AN112" s="48">
        <f t="shared" ca="1" si="83"/>
        <v>1</v>
      </c>
      <c r="AO112" s="48">
        <f t="shared" ca="1" si="83"/>
        <v>2</v>
      </c>
      <c r="AP112" s="48">
        <f t="shared" ca="1" si="83"/>
        <v>3</v>
      </c>
      <c r="AQ112" s="48">
        <f t="shared" ca="1" si="83"/>
        <v>2</v>
      </c>
      <c r="AR112" s="48">
        <f t="shared" ca="1" si="83"/>
        <v>3</v>
      </c>
      <c r="AS112" s="48">
        <f t="shared" ca="1" si="83"/>
        <v>2</v>
      </c>
      <c r="AT112" s="48">
        <f t="shared" ref="AT112:BC121" ca="1" si="84">MAX(1,IF(SamplesOrEstimateFlag = "Data", INDEX(Samples,RANDBETWEEN(1, TotalCount), 0), RANDBETWEEN(ThroughputLowEstimate,ThroughputHighEstimate)) / RANDBETWEEN(StorySplitRateLowEstimate,StorySplitRateHighEstimate))</f>
        <v>1</v>
      </c>
      <c r="AU112" s="48">
        <f t="shared" ca="1" si="84"/>
        <v>2</v>
      </c>
      <c r="AV112" s="48">
        <f t="shared" ca="1" si="84"/>
        <v>2</v>
      </c>
      <c r="AW112" s="48">
        <f t="shared" ca="1" si="84"/>
        <v>2</v>
      </c>
      <c r="AX112" s="48">
        <f t="shared" ca="1" si="84"/>
        <v>1</v>
      </c>
      <c r="AY112" s="48">
        <f t="shared" ca="1" si="84"/>
        <v>1</v>
      </c>
      <c r="AZ112" s="48">
        <f t="shared" ca="1" si="84"/>
        <v>3</v>
      </c>
      <c r="BA112" s="48">
        <f t="shared" ca="1" si="84"/>
        <v>3</v>
      </c>
      <c r="BB112" s="48">
        <f t="shared" ca="1" si="84"/>
        <v>2</v>
      </c>
      <c r="BC112" s="48">
        <f t="shared" ca="1" si="84"/>
        <v>3</v>
      </c>
      <c r="BD112" s="48">
        <f t="shared" ref="BD112:BO121" ca="1" si="85">MAX(1,IF(SamplesOrEstimateFlag = "Data", INDEX(Samples,RANDBETWEEN(1, TotalCount), 0), RANDBETWEEN(ThroughputLowEstimate,ThroughputHighEstimate)) / RANDBETWEEN(StorySplitRateLowEstimate,StorySplitRateHighEstimate))</f>
        <v>3</v>
      </c>
      <c r="BE112" s="48">
        <f t="shared" ca="1" si="85"/>
        <v>2</v>
      </c>
      <c r="BF112" s="48">
        <f t="shared" ca="1" si="85"/>
        <v>2</v>
      </c>
      <c r="BG112" s="48">
        <f t="shared" ca="1" si="85"/>
        <v>2</v>
      </c>
      <c r="BH112" s="48">
        <f t="shared" ca="1" si="85"/>
        <v>3</v>
      </c>
      <c r="BI112" s="48">
        <f t="shared" ca="1" si="85"/>
        <v>3</v>
      </c>
      <c r="BJ112" s="48">
        <f t="shared" ca="1" si="85"/>
        <v>2</v>
      </c>
      <c r="BK112" s="48">
        <f t="shared" ca="1" si="85"/>
        <v>2</v>
      </c>
      <c r="BL112" s="48">
        <f t="shared" ca="1" si="85"/>
        <v>3</v>
      </c>
      <c r="BM112" s="48">
        <f t="shared" ca="1" si="85"/>
        <v>3</v>
      </c>
      <c r="BN112" s="48">
        <f t="shared" ca="1" si="85"/>
        <v>3</v>
      </c>
      <c r="BO112" s="48">
        <f t="shared" ca="1" si="85"/>
        <v>1</v>
      </c>
    </row>
    <row r="113" spans="1:67" x14ac:dyDescent="0.25">
      <c r="A113" s="48">
        <v>112</v>
      </c>
      <c r="B113" s="48">
        <f t="shared" ca="1" si="48"/>
        <v>11</v>
      </c>
      <c r="C113" s="48">
        <f ca="1">SUM($P113:S113)</f>
        <v>7</v>
      </c>
      <c r="D113" s="48">
        <f t="shared" ca="1" si="49"/>
        <v>14</v>
      </c>
      <c r="E113" s="48">
        <f t="shared" ca="1" si="50"/>
        <v>25</v>
      </c>
      <c r="F113" s="48">
        <f t="shared" ca="1" si="51"/>
        <v>33</v>
      </c>
      <c r="G113" s="48">
        <f t="shared" ca="1" si="52"/>
        <v>41</v>
      </c>
      <c r="H113" s="48">
        <f t="shared" ca="1" si="53"/>
        <v>50</v>
      </c>
      <c r="I113" s="48">
        <f t="shared" ca="1" si="54"/>
        <v>56</v>
      </c>
      <c r="J113" s="48">
        <f t="shared" ca="1" si="55"/>
        <v>62</v>
      </c>
      <c r="K113" s="48">
        <f t="shared" ca="1" si="56"/>
        <v>67</v>
      </c>
      <c r="L113" s="48">
        <f t="shared" ca="1" si="57"/>
        <v>75</v>
      </c>
      <c r="M113" s="48">
        <f t="shared" ca="1" si="58"/>
        <v>84</v>
      </c>
      <c r="N113" s="48">
        <f t="shared" ca="1" si="59"/>
        <v>92</v>
      </c>
      <c r="O113" s="48">
        <f t="shared" ca="1" si="60"/>
        <v>100</v>
      </c>
      <c r="P113" s="48">
        <f t="shared" ca="1" si="81"/>
        <v>1</v>
      </c>
      <c r="Q113" s="48">
        <f t="shared" ca="1" si="81"/>
        <v>3</v>
      </c>
      <c r="R113" s="48">
        <f t="shared" ca="1" si="81"/>
        <v>2</v>
      </c>
      <c r="S113" s="48">
        <f t="shared" ca="1" si="81"/>
        <v>1</v>
      </c>
      <c r="T113" s="48">
        <f t="shared" ca="1" si="81"/>
        <v>2</v>
      </c>
      <c r="U113" s="48">
        <f t="shared" ca="1" si="81"/>
        <v>2</v>
      </c>
      <c r="V113" s="48">
        <f t="shared" ca="1" si="81"/>
        <v>2</v>
      </c>
      <c r="W113" s="48">
        <f t="shared" ca="1" si="81"/>
        <v>1</v>
      </c>
      <c r="X113" s="48">
        <f t="shared" ca="1" si="81"/>
        <v>3</v>
      </c>
      <c r="Y113" s="48">
        <f t="shared" ca="1" si="81"/>
        <v>2</v>
      </c>
      <c r="Z113" s="48">
        <f t="shared" ca="1" si="82"/>
        <v>3</v>
      </c>
      <c r="AA113" s="48">
        <f t="shared" ca="1" si="82"/>
        <v>3</v>
      </c>
      <c r="AB113" s="48">
        <f t="shared" ca="1" si="82"/>
        <v>2</v>
      </c>
      <c r="AC113" s="48">
        <f t="shared" ca="1" si="82"/>
        <v>2</v>
      </c>
      <c r="AD113" s="48">
        <f t="shared" ca="1" si="82"/>
        <v>1</v>
      </c>
      <c r="AE113" s="48">
        <f t="shared" ca="1" si="82"/>
        <v>3</v>
      </c>
      <c r="AF113" s="48">
        <f t="shared" ca="1" si="82"/>
        <v>2</v>
      </c>
      <c r="AG113" s="48">
        <f t="shared" ca="1" si="82"/>
        <v>1</v>
      </c>
      <c r="AH113" s="48">
        <f t="shared" ca="1" si="82"/>
        <v>3</v>
      </c>
      <c r="AI113" s="48">
        <f t="shared" ca="1" si="82"/>
        <v>2</v>
      </c>
      <c r="AJ113" s="48">
        <f t="shared" ca="1" si="83"/>
        <v>1</v>
      </c>
      <c r="AK113" s="48">
        <f t="shared" ca="1" si="83"/>
        <v>2</v>
      </c>
      <c r="AL113" s="48">
        <f t="shared" ca="1" si="83"/>
        <v>3</v>
      </c>
      <c r="AM113" s="48">
        <f t="shared" ca="1" si="83"/>
        <v>3</v>
      </c>
      <c r="AN113" s="48">
        <f t="shared" ca="1" si="83"/>
        <v>2</v>
      </c>
      <c r="AO113" s="48">
        <f t="shared" ca="1" si="83"/>
        <v>1</v>
      </c>
      <c r="AP113" s="48">
        <f t="shared" ca="1" si="83"/>
        <v>1</v>
      </c>
      <c r="AQ113" s="48">
        <f t="shared" ca="1" si="83"/>
        <v>2</v>
      </c>
      <c r="AR113" s="48">
        <f t="shared" ca="1" si="83"/>
        <v>1</v>
      </c>
      <c r="AS113" s="48">
        <f t="shared" ca="1" si="83"/>
        <v>2</v>
      </c>
      <c r="AT113" s="48">
        <f t="shared" ca="1" si="84"/>
        <v>2</v>
      </c>
      <c r="AU113" s="48">
        <f t="shared" ca="1" si="84"/>
        <v>1</v>
      </c>
      <c r="AV113" s="48">
        <f t="shared" ca="1" si="84"/>
        <v>1</v>
      </c>
      <c r="AW113" s="48">
        <f t="shared" ca="1" si="84"/>
        <v>1</v>
      </c>
      <c r="AX113" s="48">
        <f t="shared" ca="1" si="84"/>
        <v>2</v>
      </c>
      <c r="AY113" s="48">
        <f t="shared" ca="1" si="84"/>
        <v>1</v>
      </c>
      <c r="AZ113" s="48">
        <f t="shared" ca="1" si="84"/>
        <v>3</v>
      </c>
      <c r="BA113" s="48">
        <f t="shared" ca="1" si="84"/>
        <v>2</v>
      </c>
      <c r="BB113" s="48">
        <f t="shared" ca="1" si="84"/>
        <v>2</v>
      </c>
      <c r="BC113" s="48">
        <f t="shared" ca="1" si="84"/>
        <v>1</v>
      </c>
      <c r="BD113" s="48">
        <f t="shared" ca="1" si="85"/>
        <v>2</v>
      </c>
      <c r="BE113" s="48">
        <f t="shared" ca="1" si="85"/>
        <v>3</v>
      </c>
      <c r="BF113" s="48">
        <f t="shared" ca="1" si="85"/>
        <v>3</v>
      </c>
      <c r="BG113" s="48">
        <f t="shared" ca="1" si="85"/>
        <v>1</v>
      </c>
      <c r="BH113" s="48">
        <f t="shared" ca="1" si="85"/>
        <v>3</v>
      </c>
      <c r="BI113" s="48">
        <f t="shared" ca="1" si="85"/>
        <v>3</v>
      </c>
      <c r="BJ113" s="48">
        <f t="shared" ca="1" si="85"/>
        <v>1</v>
      </c>
      <c r="BK113" s="48">
        <f t="shared" ca="1" si="85"/>
        <v>1</v>
      </c>
      <c r="BL113" s="48">
        <f t="shared" ca="1" si="85"/>
        <v>2</v>
      </c>
      <c r="BM113" s="48">
        <f t="shared" ca="1" si="85"/>
        <v>1</v>
      </c>
      <c r="BN113" s="48">
        <f t="shared" ca="1" si="85"/>
        <v>2</v>
      </c>
      <c r="BO113" s="48">
        <f t="shared" ca="1" si="85"/>
        <v>3</v>
      </c>
    </row>
    <row r="114" spans="1:67" x14ac:dyDescent="0.25">
      <c r="A114" s="48">
        <v>113</v>
      </c>
      <c r="B114" s="48">
        <f t="shared" ca="1" si="48"/>
        <v>12</v>
      </c>
      <c r="C114" s="48">
        <f ca="1">SUM($P114:S114)</f>
        <v>6</v>
      </c>
      <c r="D114" s="48">
        <f t="shared" ca="1" si="49"/>
        <v>16</v>
      </c>
      <c r="E114" s="48">
        <f t="shared" ca="1" si="50"/>
        <v>25</v>
      </c>
      <c r="F114" s="48">
        <f t="shared" ca="1" si="51"/>
        <v>33</v>
      </c>
      <c r="G114" s="48">
        <f t="shared" ca="1" si="52"/>
        <v>38</v>
      </c>
      <c r="H114" s="48">
        <f t="shared" ca="1" si="53"/>
        <v>48</v>
      </c>
      <c r="I114" s="48">
        <f t="shared" ca="1" si="54"/>
        <v>54</v>
      </c>
      <c r="J114" s="48">
        <f t="shared" ca="1" si="55"/>
        <v>62</v>
      </c>
      <c r="K114" s="48">
        <f t="shared" ca="1" si="56"/>
        <v>70</v>
      </c>
      <c r="L114" s="48">
        <f t="shared" ca="1" si="57"/>
        <v>80</v>
      </c>
      <c r="M114" s="48">
        <f t="shared" ca="1" si="58"/>
        <v>90</v>
      </c>
      <c r="N114" s="48">
        <f t="shared" ca="1" si="59"/>
        <v>96</v>
      </c>
      <c r="O114" s="48">
        <f t="shared" ca="1" si="60"/>
        <v>103</v>
      </c>
      <c r="P114" s="48">
        <f t="shared" ca="1" si="81"/>
        <v>3</v>
      </c>
      <c r="Q114" s="48">
        <f t="shared" ca="1" si="81"/>
        <v>1</v>
      </c>
      <c r="R114" s="48">
        <f t="shared" ca="1" si="81"/>
        <v>1</v>
      </c>
      <c r="S114" s="48">
        <f t="shared" ca="1" si="81"/>
        <v>1</v>
      </c>
      <c r="T114" s="48">
        <f t="shared" ca="1" si="81"/>
        <v>3</v>
      </c>
      <c r="U114" s="48">
        <f t="shared" ca="1" si="81"/>
        <v>3</v>
      </c>
      <c r="V114" s="48">
        <f t="shared" ca="1" si="81"/>
        <v>2</v>
      </c>
      <c r="W114" s="48">
        <f t="shared" ca="1" si="81"/>
        <v>2</v>
      </c>
      <c r="X114" s="48">
        <f t="shared" ca="1" si="81"/>
        <v>1</v>
      </c>
      <c r="Y114" s="48">
        <f t="shared" ca="1" si="81"/>
        <v>2</v>
      </c>
      <c r="Z114" s="48">
        <f t="shared" ca="1" si="82"/>
        <v>3</v>
      </c>
      <c r="AA114" s="48">
        <f t="shared" ca="1" si="82"/>
        <v>3</v>
      </c>
      <c r="AB114" s="48">
        <f t="shared" ca="1" si="82"/>
        <v>3</v>
      </c>
      <c r="AC114" s="48">
        <f t="shared" ca="1" si="82"/>
        <v>1</v>
      </c>
      <c r="AD114" s="48">
        <f t="shared" ca="1" si="82"/>
        <v>2</v>
      </c>
      <c r="AE114" s="48">
        <f t="shared" ca="1" si="82"/>
        <v>2</v>
      </c>
      <c r="AF114" s="48">
        <f t="shared" ca="1" si="82"/>
        <v>2</v>
      </c>
      <c r="AG114" s="48">
        <f t="shared" ca="1" si="82"/>
        <v>1</v>
      </c>
      <c r="AH114" s="48">
        <f t="shared" ca="1" si="82"/>
        <v>1</v>
      </c>
      <c r="AI114" s="48">
        <f t="shared" ca="1" si="82"/>
        <v>1</v>
      </c>
      <c r="AJ114" s="48">
        <f t="shared" ca="1" si="83"/>
        <v>2</v>
      </c>
      <c r="AK114" s="48">
        <f t="shared" ca="1" si="83"/>
        <v>3</v>
      </c>
      <c r="AL114" s="48">
        <f t="shared" ca="1" si="83"/>
        <v>2</v>
      </c>
      <c r="AM114" s="48">
        <f t="shared" ca="1" si="83"/>
        <v>3</v>
      </c>
      <c r="AN114" s="48">
        <f t="shared" ca="1" si="83"/>
        <v>1</v>
      </c>
      <c r="AO114" s="48">
        <f t="shared" ca="1" si="83"/>
        <v>3</v>
      </c>
      <c r="AP114" s="48">
        <f t="shared" ca="1" si="83"/>
        <v>1</v>
      </c>
      <c r="AQ114" s="48">
        <f t="shared" ca="1" si="83"/>
        <v>1</v>
      </c>
      <c r="AR114" s="48">
        <f t="shared" ca="1" si="83"/>
        <v>3</v>
      </c>
      <c r="AS114" s="48">
        <f t="shared" ca="1" si="83"/>
        <v>3</v>
      </c>
      <c r="AT114" s="48">
        <f t="shared" ca="1" si="84"/>
        <v>1</v>
      </c>
      <c r="AU114" s="48">
        <f t="shared" ca="1" si="84"/>
        <v>1</v>
      </c>
      <c r="AV114" s="48">
        <f t="shared" ca="1" si="84"/>
        <v>2</v>
      </c>
      <c r="AW114" s="48">
        <f t="shared" ca="1" si="84"/>
        <v>3</v>
      </c>
      <c r="AX114" s="48">
        <f t="shared" ca="1" si="84"/>
        <v>2</v>
      </c>
      <c r="AY114" s="48">
        <f t="shared" ca="1" si="84"/>
        <v>1</v>
      </c>
      <c r="AZ114" s="48">
        <f t="shared" ca="1" si="84"/>
        <v>3</v>
      </c>
      <c r="BA114" s="48">
        <f t="shared" ca="1" si="84"/>
        <v>1</v>
      </c>
      <c r="BB114" s="48">
        <f t="shared" ca="1" si="84"/>
        <v>3</v>
      </c>
      <c r="BC114" s="48">
        <f t="shared" ca="1" si="84"/>
        <v>3</v>
      </c>
      <c r="BD114" s="48">
        <f t="shared" ca="1" si="85"/>
        <v>3</v>
      </c>
      <c r="BE114" s="48">
        <f t="shared" ca="1" si="85"/>
        <v>1</v>
      </c>
      <c r="BF114" s="48">
        <f t="shared" ca="1" si="85"/>
        <v>3</v>
      </c>
      <c r="BG114" s="48">
        <f t="shared" ca="1" si="85"/>
        <v>3</v>
      </c>
      <c r="BH114" s="48">
        <f t="shared" ca="1" si="85"/>
        <v>3</v>
      </c>
      <c r="BI114" s="48">
        <f t="shared" ca="1" si="85"/>
        <v>1</v>
      </c>
      <c r="BJ114" s="48">
        <f t="shared" ca="1" si="85"/>
        <v>1</v>
      </c>
      <c r="BK114" s="48">
        <f t="shared" ca="1" si="85"/>
        <v>1</v>
      </c>
      <c r="BL114" s="48">
        <f t="shared" ca="1" si="85"/>
        <v>3</v>
      </c>
      <c r="BM114" s="48">
        <f t="shared" ca="1" si="85"/>
        <v>1</v>
      </c>
      <c r="BN114" s="48">
        <f t="shared" ca="1" si="85"/>
        <v>2</v>
      </c>
      <c r="BO114" s="48">
        <f t="shared" ca="1" si="85"/>
        <v>1</v>
      </c>
    </row>
    <row r="115" spans="1:67" x14ac:dyDescent="0.25">
      <c r="A115" s="48">
        <v>114</v>
      </c>
      <c r="B115" s="48">
        <f t="shared" ca="1" si="48"/>
        <v>14</v>
      </c>
      <c r="C115" s="48">
        <f ca="1">SUM($P115:S115)</f>
        <v>11</v>
      </c>
      <c r="D115" s="48">
        <f t="shared" ca="1" si="49"/>
        <v>18</v>
      </c>
      <c r="E115" s="48">
        <f t="shared" ca="1" si="50"/>
        <v>25</v>
      </c>
      <c r="F115" s="48">
        <f t="shared" ca="1" si="51"/>
        <v>34</v>
      </c>
      <c r="G115" s="48">
        <f t="shared" ca="1" si="52"/>
        <v>43</v>
      </c>
      <c r="H115" s="48">
        <f t="shared" ca="1" si="53"/>
        <v>47</v>
      </c>
      <c r="I115" s="48">
        <f t="shared" ca="1" si="54"/>
        <v>55</v>
      </c>
      <c r="J115" s="48">
        <f t="shared" ca="1" si="55"/>
        <v>63</v>
      </c>
      <c r="K115" s="48">
        <f t="shared" ca="1" si="56"/>
        <v>71</v>
      </c>
      <c r="L115" s="48">
        <f t="shared" ca="1" si="57"/>
        <v>78</v>
      </c>
      <c r="M115" s="48">
        <f t="shared" ca="1" si="58"/>
        <v>87</v>
      </c>
      <c r="N115" s="48">
        <f t="shared" ca="1" si="59"/>
        <v>96</v>
      </c>
      <c r="O115" s="48">
        <f t="shared" ca="1" si="60"/>
        <v>104</v>
      </c>
      <c r="P115" s="48">
        <f t="shared" ca="1" si="81"/>
        <v>2</v>
      </c>
      <c r="Q115" s="48">
        <f t="shared" ca="1" si="81"/>
        <v>3</v>
      </c>
      <c r="R115" s="48">
        <f t="shared" ca="1" si="81"/>
        <v>3</v>
      </c>
      <c r="S115" s="48">
        <f t="shared" ca="1" si="81"/>
        <v>3</v>
      </c>
      <c r="T115" s="48">
        <f t="shared" ca="1" si="81"/>
        <v>1</v>
      </c>
      <c r="U115" s="48">
        <f t="shared" ca="1" si="81"/>
        <v>2</v>
      </c>
      <c r="V115" s="48">
        <f t="shared" ca="1" si="81"/>
        <v>2</v>
      </c>
      <c r="W115" s="48">
        <f t="shared" ca="1" si="81"/>
        <v>2</v>
      </c>
      <c r="X115" s="48">
        <f t="shared" ca="1" si="81"/>
        <v>1</v>
      </c>
      <c r="Y115" s="48">
        <f t="shared" ca="1" si="81"/>
        <v>3</v>
      </c>
      <c r="Z115" s="48">
        <f t="shared" ca="1" si="82"/>
        <v>1</v>
      </c>
      <c r="AA115" s="48">
        <f t="shared" ca="1" si="82"/>
        <v>2</v>
      </c>
      <c r="AB115" s="48">
        <f t="shared" ca="1" si="82"/>
        <v>3</v>
      </c>
      <c r="AC115" s="48">
        <f t="shared" ca="1" si="82"/>
        <v>1</v>
      </c>
      <c r="AD115" s="48">
        <f t="shared" ca="1" si="82"/>
        <v>3</v>
      </c>
      <c r="AE115" s="48">
        <f t="shared" ca="1" si="82"/>
        <v>2</v>
      </c>
      <c r="AF115" s="48">
        <f t="shared" ca="1" si="82"/>
        <v>3</v>
      </c>
      <c r="AG115" s="48">
        <f t="shared" ca="1" si="82"/>
        <v>1</v>
      </c>
      <c r="AH115" s="48">
        <f t="shared" ca="1" si="82"/>
        <v>2</v>
      </c>
      <c r="AI115" s="48">
        <f t="shared" ca="1" si="82"/>
        <v>3</v>
      </c>
      <c r="AJ115" s="48">
        <f t="shared" ca="1" si="83"/>
        <v>1</v>
      </c>
      <c r="AK115" s="48">
        <f t="shared" ca="1" si="83"/>
        <v>1</v>
      </c>
      <c r="AL115" s="48">
        <f t="shared" ca="1" si="83"/>
        <v>1</v>
      </c>
      <c r="AM115" s="48">
        <f t="shared" ca="1" si="83"/>
        <v>1</v>
      </c>
      <c r="AN115" s="48">
        <f t="shared" ca="1" si="83"/>
        <v>2</v>
      </c>
      <c r="AO115" s="48">
        <f t="shared" ca="1" si="83"/>
        <v>3</v>
      </c>
      <c r="AP115" s="48">
        <f t="shared" ca="1" si="83"/>
        <v>1</v>
      </c>
      <c r="AQ115" s="48">
        <f t="shared" ca="1" si="83"/>
        <v>2</v>
      </c>
      <c r="AR115" s="48">
        <f t="shared" ca="1" si="83"/>
        <v>2</v>
      </c>
      <c r="AS115" s="48">
        <f t="shared" ca="1" si="83"/>
        <v>1</v>
      </c>
      <c r="AT115" s="48">
        <f t="shared" ca="1" si="84"/>
        <v>2</v>
      </c>
      <c r="AU115" s="48">
        <f t="shared" ca="1" si="84"/>
        <v>3</v>
      </c>
      <c r="AV115" s="48">
        <f t="shared" ca="1" si="84"/>
        <v>3</v>
      </c>
      <c r="AW115" s="48">
        <f t="shared" ca="1" si="84"/>
        <v>2</v>
      </c>
      <c r="AX115" s="48">
        <f t="shared" ca="1" si="84"/>
        <v>2</v>
      </c>
      <c r="AY115" s="48">
        <f t="shared" ca="1" si="84"/>
        <v>1</v>
      </c>
      <c r="AZ115" s="48">
        <f t="shared" ca="1" si="84"/>
        <v>2</v>
      </c>
      <c r="BA115" s="48">
        <f t="shared" ca="1" si="84"/>
        <v>3</v>
      </c>
      <c r="BB115" s="48">
        <f t="shared" ca="1" si="84"/>
        <v>1</v>
      </c>
      <c r="BC115" s="48">
        <f t="shared" ca="1" si="84"/>
        <v>1</v>
      </c>
      <c r="BD115" s="48">
        <f t="shared" ca="1" si="85"/>
        <v>3</v>
      </c>
      <c r="BE115" s="48">
        <f t="shared" ca="1" si="85"/>
        <v>3</v>
      </c>
      <c r="BF115" s="48">
        <f t="shared" ca="1" si="85"/>
        <v>2</v>
      </c>
      <c r="BG115" s="48">
        <f t="shared" ca="1" si="85"/>
        <v>1</v>
      </c>
      <c r="BH115" s="48">
        <f t="shared" ca="1" si="85"/>
        <v>3</v>
      </c>
      <c r="BI115" s="48">
        <f t="shared" ca="1" si="85"/>
        <v>2</v>
      </c>
      <c r="BJ115" s="48">
        <f t="shared" ca="1" si="85"/>
        <v>1</v>
      </c>
      <c r="BK115" s="48">
        <f t="shared" ca="1" si="85"/>
        <v>3</v>
      </c>
      <c r="BL115" s="48">
        <f t="shared" ca="1" si="85"/>
        <v>3</v>
      </c>
      <c r="BM115" s="48">
        <f t="shared" ca="1" si="85"/>
        <v>1</v>
      </c>
      <c r="BN115" s="48">
        <f t="shared" ca="1" si="85"/>
        <v>3</v>
      </c>
      <c r="BO115" s="48">
        <f t="shared" ca="1" si="85"/>
        <v>1</v>
      </c>
    </row>
    <row r="116" spans="1:67" x14ac:dyDescent="0.25">
      <c r="A116" s="48">
        <v>115</v>
      </c>
      <c r="B116" s="48">
        <f t="shared" ca="1" si="48"/>
        <v>11</v>
      </c>
      <c r="C116" s="48">
        <f ca="1">SUM($P116:S116)</f>
        <v>7</v>
      </c>
      <c r="D116" s="48">
        <f t="shared" ca="1" si="49"/>
        <v>14</v>
      </c>
      <c r="E116" s="48">
        <f t="shared" ca="1" si="50"/>
        <v>21</v>
      </c>
      <c r="F116" s="48">
        <f t="shared" ca="1" si="51"/>
        <v>26</v>
      </c>
      <c r="G116" s="48">
        <f t="shared" ca="1" si="52"/>
        <v>35</v>
      </c>
      <c r="H116" s="48">
        <f t="shared" ca="1" si="53"/>
        <v>43</v>
      </c>
      <c r="I116" s="48">
        <f t="shared" ca="1" si="54"/>
        <v>50</v>
      </c>
      <c r="J116" s="48">
        <f t="shared" ca="1" si="55"/>
        <v>59</v>
      </c>
      <c r="K116" s="48">
        <f t="shared" ca="1" si="56"/>
        <v>69</v>
      </c>
      <c r="L116" s="48">
        <f t="shared" ca="1" si="57"/>
        <v>79</v>
      </c>
      <c r="M116" s="48">
        <f t="shared" ca="1" si="58"/>
        <v>87</v>
      </c>
      <c r="N116" s="48">
        <f t="shared" ca="1" si="59"/>
        <v>93</v>
      </c>
      <c r="O116" s="48">
        <f t="shared" ca="1" si="60"/>
        <v>99</v>
      </c>
      <c r="P116" s="48">
        <f t="shared" ca="1" si="81"/>
        <v>2</v>
      </c>
      <c r="Q116" s="48">
        <f t="shared" ca="1" si="81"/>
        <v>1</v>
      </c>
      <c r="R116" s="48">
        <f t="shared" ca="1" si="81"/>
        <v>2</v>
      </c>
      <c r="S116" s="48">
        <f t="shared" ca="1" si="81"/>
        <v>2</v>
      </c>
      <c r="T116" s="48">
        <f t="shared" ca="1" si="81"/>
        <v>2</v>
      </c>
      <c r="U116" s="48">
        <f t="shared" ca="1" si="81"/>
        <v>2</v>
      </c>
      <c r="V116" s="48">
        <f t="shared" ca="1" si="81"/>
        <v>1</v>
      </c>
      <c r="W116" s="48">
        <f t="shared" ca="1" si="81"/>
        <v>2</v>
      </c>
      <c r="X116" s="48">
        <f t="shared" ca="1" si="81"/>
        <v>1</v>
      </c>
      <c r="Y116" s="48">
        <f t="shared" ca="1" si="81"/>
        <v>2</v>
      </c>
      <c r="Z116" s="48">
        <f t="shared" ca="1" si="82"/>
        <v>1</v>
      </c>
      <c r="AA116" s="48">
        <f t="shared" ca="1" si="82"/>
        <v>3</v>
      </c>
      <c r="AB116" s="48">
        <f t="shared" ca="1" si="82"/>
        <v>1</v>
      </c>
      <c r="AC116" s="48">
        <f t="shared" ca="1" si="82"/>
        <v>1</v>
      </c>
      <c r="AD116" s="48">
        <f t="shared" ca="1" si="82"/>
        <v>2</v>
      </c>
      <c r="AE116" s="48">
        <f t="shared" ca="1" si="82"/>
        <v>1</v>
      </c>
      <c r="AF116" s="48">
        <f t="shared" ca="1" si="82"/>
        <v>3</v>
      </c>
      <c r="AG116" s="48">
        <f t="shared" ca="1" si="82"/>
        <v>2</v>
      </c>
      <c r="AH116" s="48">
        <f t="shared" ca="1" si="82"/>
        <v>3</v>
      </c>
      <c r="AI116" s="48">
        <f t="shared" ca="1" si="82"/>
        <v>1</v>
      </c>
      <c r="AJ116" s="48">
        <f t="shared" ca="1" si="83"/>
        <v>1</v>
      </c>
      <c r="AK116" s="48">
        <f t="shared" ca="1" si="83"/>
        <v>2</v>
      </c>
      <c r="AL116" s="48">
        <f t="shared" ca="1" si="83"/>
        <v>2</v>
      </c>
      <c r="AM116" s="48">
        <f t="shared" ca="1" si="83"/>
        <v>3</v>
      </c>
      <c r="AN116" s="48">
        <f t="shared" ca="1" si="83"/>
        <v>2</v>
      </c>
      <c r="AO116" s="48">
        <f t="shared" ca="1" si="83"/>
        <v>2</v>
      </c>
      <c r="AP116" s="48">
        <f t="shared" ca="1" si="83"/>
        <v>1</v>
      </c>
      <c r="AQ116" s="48">
        <f t="shared" ca="1" si="83"/>
        <v>2</v>
      </c>
      <c r="AR116" s="48">
        <f t="shared" ca="1" si="83"/>
        <v>2</v>
      </c>
      <c r="AS116" s="48">
        <f t="shared" ca="1" si="83"/>
        <v>2</v>
      </c>
      <c r="AT116" s="48">
        <f t="shared" ca="1" si="84"/>
        <v>3</v>
      </c>
      <c r="AU116" s="48">
        <f t="shared" ca="1" si="84"/>
        <v>2</v>
      </c>
      <c r="AV116" s="48">
        <f t="shared" ca="1" si="84"/>
        <v>3</v>
      </c>
      <c r="AW116" s="48">
        <f t="shared" ca="1" si="84"/>
        <v>3</v>
      </c>
      <c r="AX116" s="48">
        <f t="shared" ca="1" si="84"/>
        <v>3</v>
      </c>
      <c r="AY116" s="48">
        <f t="shared" ca="1" si="84"/>
        <v>1</v>
      </c>
      <c r="AZ116" s="48">
        <f t="shared" ca="1" si="84"/>
        <v>3</v>
      </c>
      <c r="BA116" s="48">
        <f t="shared" ca="1" si="84"/>
        <v>3</v>
      </c>
      <c r="BB116" s="48">
        <f t="shared" ca="1" si="84"/>
        <v>1</v>
      </c>
      <c r="BC116" s="48">
        <f t="shared" ca="1" si="84"/>
        <v>3</v>
      </c>
      <c r="BD116" s="48">
        <f t="shared" ca="1" si="85"/>
        <v>2</v>
      </c>
      <c r="BE116" s="48">
        <f t="shared" ca="1" si="85"/>
        <v>2</v>
      </c>
      <c r="BF116" s="48">
        <f t="shared" ca="1" si="85"/>
        <v>3</v>
      </c>
      <c r="BG116" s="48">
        <f t="shared" ca="1" si="85"/>
        <v>1</v>
      </c>
      <c r="BH116" s="48">
        <f t="shared" ca="1" si="85"/>
        <v>1</v>
      </c>
      <c r="BI116" s="48">
        <f t="shared" ca="1" si="85"/>
        <v>2</v>
      </c>
      <c r="BJ116" s="48">
        <f t="shared" ca="1" si="85"/>
        <v>2</v>
      </c>
      <c r="BK116" s="48">
        <f t="shared" ca="1" si="85"/>
        <v>1</v>
      </c>
      <c r="BL116" s="48">
        <f t="shared" ca="1" si="85"/>
        <v>2</v>
      </c>
      <c r="BM116" s="48">
        <f t="shared" ca="1" si="85"/>
        <v>2</v>
      </c>
      <c r="BN116" s="48">
        <f t="shared" ca="1" si="85"/>
        <v>1</v>
      </c>
      <c r="BO116" s="48">
        <f t="shared" ca="1" si="85"/>
        <v>1</v>
      </c>
    </row>
    <row r="117" spans="1:67" x14ac:dyDescent="0.25">
      <c r="A117" s="48">
        <v>116</v>
      </c>
      <c r="B117" s="48">
        <f t="shared" ca="1" si="48"/>
        <v>15</v>
      </c>
      <c r="C117" s="48">
        <f ca="1">SUM($P117:S117)</f>
        <v>10</v>
      </c>
      <c r="D117" s="48">
        <f t="shared" ca="1" si="49"/>
        <v>20</v>
      </c>
      <c r="E117" s="48">
        <f t="shared" ca="1" si="50"/>
        <v>30</v>
      </c>
      <c r="F117" s="48">
        <f t="shared" ca="1" si="51"/>
        <v>37</v>
      </c>
      <c r="G117" s="48">
        <f t="shared" ca="1" si="52"/>
        <v>46</v>
      </c>
      <c r="H117" s="48">
        <f t="shared" ca="1" si="53"/>
        <v>54</v>
      </c>
      <c r="I117" s="48">
        <f t="shared" ca="1" si="54"/>
        <v>62</v>
      </c>
      <c r="J117" s="48">
        <f t="shared" ca="1" si="55"/>
        <v>74</v>
      </c>
      <c r="K117" s="48">
        <f t="shared" ca="1" si="56"/>
        <v>80</v>
      </c>
      <c r="L117" s="48">
        <f t="shared" ca="1" si="57"/>
        <v>88</v>
      </c>
      <c r="M117" s="48">
        <f t="shared" ca="1" si="58"/>
        <v>96</v>
      </c>
      <c r="N117" s="48">
        <f t="shared" ca="1" si="59"/>
        <v>102</v>
      </c>
      <c r="O117" s="48">
        <f t="shared" ca="1" si="60"/>
        <v>110</v>
      </c>
      <c r="P117" s="48">
        <f t="shared" ca="1" si="81"/>
        <v>2</v>
      </c>
      <c r="Q117" s="48">
        <f t="shared" ca="1" si="81"/>
        <v>2</v>
      </c>
      <c r="R117" s="48">
        <f t="shared" ca="1" si="81"/>
        <v>3</v>
      </c>
      <c r="S117" s="48">
        <f t="shared" ca="1" si="81"/>
        <v>3</v>
      </c>
      <c r="T117" s="48">
        <f t="shared" ca="1" si="81"/>
        <v>3</v>
      </c>
      <c r="U117" s="48">
        <f t="shared" ca="1" si="81"/>
        <v>2</v>
      </c>
      <c r="V117" s="48">
        <f t="shared" ca="1" si="81"/>
        <v>2</v>
      </c>
      <c r="W117" s="48">
        <f t="shared" ca="1" si="81"/>
        <v>3</v>
      </c>
      <c r="X117" s="48">
        <f t="shared" ca="1" si="81"/>
        <v>2</v>
      </c>
      <c r="Y117" s="48">
        <f t="shared" ca="1" si="81"/>
        <v>2</v>
      </c>
      <c r="Z117" s="48">
        <f t="shared" ca="1" si="82"/>
        <v>3</v>
      </c>
      <c r="AA117" s="48">
        <f t="shared" ca="1" si="82"/>
        <v>3</v>
      </c>
      <c r="AB117" s="48">
        <f t="shared" ca="1" si="82"/>
        <v>1</v>
      </c>
      <c r="AC117" s="48">
        <f t="shared" ca="1" si="82"/>
        <v>2</v>
      </c>
      <c r="AD117" s="48">
        <f t="shared" ca="1" si="82"/>
        <v>3</v>
      </c>
      <c r="AE117" s="48">
        <f t="shared" ca="1" si="82"/>
        <v>1</v>
      </c>
      <c r="AF117" s="48">
        <f t="shared" ca="1" si="82"/>
        <v>2</v>
      </c>
      <c r="AG117" s="48">
        <f t="shared" ca="1" si="82"/>
        <v>2</v>
      </c>
      <c r="AH117" s="48">
        <f t="shared" ca="1" si="82"/>
        <v>3</v>
      </c>
      <c r="AI117" s="48">
        <f t="shared" ca="1" si="82"/>
        <v>2</v>
      </c>
      <c r="AJ117" s="48">
        <f t="shared" ca="1" si="83"/>
        <v>3</v>
      </c>
      <c r="AK117" s="48">
        <f t="shared" ca="1" si="83"/>
        <v>1</v>
      </c>
      <c r="AL117" s="48">
        <f t="shared" ca="1" si="83"/>
        <v>3</v>
      </c>
      <c r="AM117" s="48">
        <f t="shared" ca="1" si="83"/>
        <v>1</v>
      </c>
      <c r="AN117" s="48">
        <f t="shared" ca="1" si="83"/>
        <v>3</v>
      </c>
      <c r="AO117" s="48">
        <f t="shared" ca="1" si="83"/>
        <v>3</v>
      </c>
      <c r="AP117" s="48">
        <f t="shared" ca="1" si="83"/>
        <v>1</v>
      </c>
      <c r="AQ117" s="48">
        <f t="shared" ca="1" si="83"/>
        <v>1</v>
      </c>
      <c r="AR117" s="48">
        <f t="shared" ca="1" si="83"/>
        <v>3</v>
      </c>
      <c r="AS117" s="48">
        <f t="shared" ca="1" si="83"/>
        <v>3</v>
      </c>
      <c r="AT117" s="48">
        <f t="shared" ca="1" si="84"/>
        <v>3</v>
      </c>
      <c r="AU117" s="48">
        <f t="shared" ca="1" si="84"/>
        <v>3</v>
      </c>
      <c r="AV117" s="48">
        <f t="shared" ca="1" si="84"/>
        <v>1</v>
      </c>
      <c r="AW117" s="48">
        <f t="shared" ca="1" si="84"/>
        <v>1</v>
      </c>
      <c r="AX117" s="48">
        <f t="shared" ca="1" si="84"/>
        <v>2</v>
      </c>
      <c r="AY117" s="48">
        <f t="shared" ca="1" si="84"/>
        <v>2</v>
      </c>
      <c r="AZ117" s="48">
        <f t="shared" ca="1" si="84"/>
        <v>2</v>
      </c>
      <c r="BA117" s="48">
        <f t="shared" ca="1" si="84"/>
        <v>3</v>
      </c>
      <c r="BB117" s="48">
        <f t="shared" ca="1" si="84"/>
        <v>1</v>
      </c>
      <c r="BC117" s="48">
        <f t="shared" ca="1" si="84"/>
        <v>2</v>
      </c>
      <c r="BD117" s="48">
        <f t="shared" ca="1" si="85"/>
        <v>1</v>
      </c>
      <c r="BE117" s="48">
        <f t="shared" ca="1" si="85"/>
        <v>2</v>
      </c>
      <c r="BF117" s="48">
        <f t="shared" ca="1" si="85"/>
        <v>3</v>
      </c>
      <c r="BG117" s="48">
        <f t="shared" ca="1" si="85"/>
        <v>2</v>
      </c>
      <c r="BH117" s="48">
        <f t="shared" ca="1" si="85"/>
        <v>1</v>
      </c>
      <c r="BI117" s="48">
        <f t="shared" ca="1" si="85"/>
        <v>1</v>
      </c>
      <c r="BJ117" s="48">
        <f t="shared" ca="1" si="85"/>
        <v>2</v>
      </c>
      <c r="BK117" s="48">
        <f t="shared" ca="1" si="85"/>
        <v>2</v>
      </c>
      <c r="BL117" s="48">
        <f t="shared" ca="1" si="85"/>
        <v>2</v>
      </c>
      <c r="BM117" s="48">
        <f t="shared" ca="1" si="85"/>
        <v>2</v>
      </c>
      <c r="BN117" s="48">
        <f t="shared" ca="1" si="85"/>
        <v>3</v>
      </c>
      <c r="BO117" s="48">
        <f t="shared" ca="1" si="85"/>
        <v>1</v>
      </c>
    </row>
    <row r="118" spans="1:67" x14ac:dyDescent="0.25">
      <c r="A118" s="48">
        <v>117</v>
      </c>
      <c r="B118" s="48">
        <f t="shared" ca="1" si="48"/>
        <v>11</v>
      </c>
      <c r="C118" s="48">
        <f ca="1">SUM($P118:S118)</f>
        <v>9</v>
      </c>
      <c r="D118" s="48">
        <f t="shared" ca="1" si="49"/>
        <v>16</v>
      </c>
      <c r="E118" s="48">
        <f t="shared" ca="1" si="50"/>
        <v>24</v>
      </c>
      <c r="F118" s="48">
        <f t="shared" ca="1" si="51"/>
        <v>34</v>
      </c>
      <c r="G118" s="48">
        <f t="shared" ca="1" si="52"/>
        <v>41</v>
      </c>
      <c r="H118" s="48">
        <f t="shared" ca="1" si="53"/>
        <v>50</v>
      </c>
      <c r="I118" s="48">
        <f t="shared" ca="1" si="54"/>
        <v>57</v>
      </c>
      <c r="J118" s="48">
        <f t="shared" ca="1" si="55"/>
        <v>64</v>
      </c>
      <c r="K118" s="48">
        <f t="shared" ca="1" si="56"/>
        <v>70</v>
      </c>
      <c r="L118" s="48">
        <f t="shared" ca="1" si="57"/>
        <v>79</v>
      </c>
      <c r="M118" s="48">
        <f t="shared" ca="1" si="58"/>
        <v>86</v>
      </c>
      <c r="N118" s="48">
        <f t="shared" ca="1" si="59"/>
        <v>91</v>
      </c>
      <c r="O118" s="48">
        <f t="shared" ca="1" si="60"/>
        <v>98</v>
      </c>
      <c r="P118" s="48">
        <f t="shared" ca="1" si="81"/>
        <v>3</v>
      </c>
      <c r="Q118" s="48">
        <f t="shared" ca="1" si="81"/>
        <v>2</v>
      </c>
      <c r="R118" s="48">
        <f t="shared" ca="1" si="81"/>
        <v>2</v>
      </c>
      <c r="S118" s="48">
        <f t="shared" ca="1" si="81"/>
        <v>2</v>
      </c>
      <c r="T118" s="48">
        <f t="shared" ca="1" si="81"/>
        <v>1</v>
      </c>
      <c r="U118" s="48">
        <f t="shared" ca="1" si="81"/>
        <v>1</v>
      </c>
      <c r="V118" s="48">
        <f t="shared" ca="1" si="81"/>
        <v>2</v>
      </c>
      <c r="W118" s="48">
        <f t="shared" ca="1" si="81"/>
        <v>3</v>
      </c>
      <c r="X118" s="48">
        <f t="shared" ca="1" si="81"/>
        <v>1</v>
      </c>
      <c r="Y118" s="48">
        <f t="shared" ca="1" si="81"/>
        <v>3</v>
      </c>
      <c r="Z118" s="48">
        <f t="shared" ca="1" si="82"/>
        <v>3</v>
      </c>
      <c r="AA118" s="48">
        <f t="shared" ca="1" si="82"/>
        <v>1</v>
      </c>
      <c r="AB118" s="48">
        <f t="shared" ca="1" si="82"/>
        <v>3</v>
      </c>
      <c r="AC118" s="48">
        <f t="shared" ca="1" si="82"/>
        <v>2</v>
      </c>
      <c r="AD118" s="48">
        <f t="shared" ca="1" si="82"/>
        <v>2</v>
      </c>
      <c r="AE118" s="48">
        <f t="shared" ca="1" si="82"/>
        <v>3</v>
      </c>
      <c r="AF118" s="48">
        <f t="shared" ca="1" si="82"/>
        <v>2</v>
      </c>
      <c r="AG118" s="48">
        <f t="shared" ca="1" si="82"/>
        <v>1</v>
      </c>
      <c r="AH118" s="48">
        <f t="shared" ca="1" si="82"/>
        <v>1</v>
      </c>
      <c r="AI118" s="48">
        <f t="shared" ca="1" si="82"/>
        <v>3</v>
      </c>
      <c r="AJ118" s="48">
        <f t="shared" ca="1" si="83"/>
        <v>1</v>
      </c>
      <c r="AK118" s="48">
        <f t="shared" ca="1" si="83"/>
        <v>3</v>
      </c>
      <c r="AL118" s="48">
        <f t="shared" ca="1" si="83"/>
        <v>3</v>
      </c>
      <c r="AM118" s="48">
        <f t="shared" ca="1" si="83"/>
        <v>2</v>
      </c>
      <c r="AN118" s="48">
        <f t="shared" ca="1" si="83"/>
        <v>1</v>
      </c>
      <c r="AO118" s="48">
        <f t="shared" ca="1" si="83"/>
        <v>3</v>
      </c>
      <c r="AP118" s="48">
        <f t="shared" ca="1" si="83"/>
        <v>2</v>
      </c>
      <c r="AQ118" s="48">
        <f t="shared" ca="1" si="83"/>
        <v>1</v>
      </c>
      <c r="AR118" s="48">
        <f t="shared" ca="1" si="83"/>
        <v>2</v>
      </c>
      <c r="AS118" s="48">
        <f t="shared" ca="1" si="83"/>
        <v>1</v>
      </c>
      <c r="AT118" s="48">
        <f t="shared" ca="1" si="84"/>
        <v>3</v>
      </c>
      <c r="AU118" s="48">
        <f t="shared" ca="1" si="84"/>
        <v>1</v>
      </c>
      <c r="AV118" s="48">
        <f t="shared" ca="1" si="84"/>
        <v>2</v>
      </c>
      <c r="AW118" s="48">
        <f t="shared" ca="1" si="84"/>
        <v>1</v>
      </c>
      <c r="AX118" s="48">
        <f t="shared" ca="1" si="84"/>
        <v>1</v>
      </c>
      <c r="AY118" s="48">
        <f t="shared" ca="1" si="84"/>
        <v>2</v>
      </c>
      <c r="AZ118" s="48">
        <f t="shared" ca="1" si="84"/>
        <v>1</v>
      </c>
      <c r="BA118" s="48">
        <f t="shared" ca="1" si="84"/>
        <v>3</v>
      </c>
      <c r="BB118" s="48">
        <f t="shared" ca="1" si="84"/>
        <v>2</v>
      </c>
      <c r="BC118" s="48">
        <f t="shared" ca="1" si="84"/>
        <v>3</v>
      </c>
      <c r="BD118" s="48">
        <f t="shared" ca="1" si="85"/>
        <v>3</v>
      </c>
      <c r="BE118" s="48">
        <f t="shared" ca="1" si="85"/>
        <v>1</v>
      </c>
      <c r="BF118" s="48">
        <f t="shared" ca="1" si="85"/>
        <v>2</v>
      </c>
      <c r="BG118" s="48">
        <f t="shared" ca="1" si="85"/>
        <v>1</v>
      </c>
      <c r="BH118" s="48">
        <f t="shared" ca="1" si="85"/>
        <v>1</v>
      </c>
      <c r="BI118" s="48">
        <f t="shared" ca="1" si="85"/>
        <v>1</v>
      </c>
      <c r="BJ118" s="48">
        <f t="shared" ca="1" si="85"/>
        <v>2</v>
      </c>
      <c r="BK118" s="48">
        <f t="shared" ca="1" si="85"/>
        <v>1</v>
      </c>
      <c r="BL118" s="48">
        <f t="shared" ca="1" si="85"/>
        <v>1</v>
      </c>
      <c r="BM118" s="48">
        <f t="shared" ca="1" si="85"/>
        <v>2</v>
      </c>
      <c r="BN118" s="48">
        <f t="shared" ca="1" si="85"/>
        <v>2</v>
      </c>
      <c r="BO118" s="48">
        <f t="shared" ca="1" si="85"/>
        <v>2</v>
      </c>
    </row>
    <row r="119" spans="1:67" x14ac:dyDescent="0.25">
      <c r="A119" s="48">
        <v>118</v>
      </c>
      <c r="B119" s="48">
        <f t="shared" ca="1" si="48"/>
        <v>12</v>
      </c>
      <c r="C119" s="48">
        <f ca="1">SUM($P119:S119)</f>
        <v>10</v>
      </c>
      <c r="D119" s="48">
        <f t="shared" ca="1" si="49"/>
        <v>15</v>
      </c>
      <c r="E119" s="48">
        <f t="shared" ca="1" si="50"/>
        <v>21</v>
      </c>
      <c r="F119" s="48">
        <f t="shared" ca="1" si="51"/>
        <v>29</v>
      </c>
      <c r="G119" s="48">
        <f t="shared" ca="1" si="52"/>
        <v>36</v>
      </c>
      <c r="H119" s="48">
        <f t="shared" ca="1" si="53"/>
        <v>47</v>
      </c>
      <c r="I119" s="48">
        <f t="shared" ca="1" si="54"/>
        <v>55</v>
      </c>
      <c r="J119" s="48">
        <f t="shared" ca="1" si="55"/>
        <v>64</v>
      </c>
      <c r="K119" s="48">
        <f t="shared" ca="1" si="56"/>
        <v>70</v>
      </c>
      <c r="L119" s="48">
        <f t="shared" ca="1" si="57"/>
        <v>77</v>
      </c>
      <c r="M119" s="48">
        <f t="shared" ca="1" si="58"/>
        <v>85</v>
      </c>
      <c r="N119" s="48">
        <f t="shared" ca="1" si="59"/>
        <v>91</v>
      </c>
      <c r="O119" s="48">
        <f t="shared" ca="1" si="60"/>
        <v>96</v>
      </c>
      <c r="P119" s="48">
        <f t="shared" ca="1" si="81"/>
        <v>3</v>
      </c>
      <c r="Q119" s="48">
        <f t="shared" ca="1" si="81"/>
        <v>3</v>
      </c>
      <c r="R119" s="48">
        <f t="shared" ca="1" si="81"/>
        <v>1</v>
      </c>
      <c r="S119" s="48">
        <f t="shared" ca="1" si="81"/>
        <v>3</v>
      </c>
      <c r="T119" s="48">
        <f t="shared" ca="1" si="81"/>
        <v>1</v>
      </c>
      <c r="U119" s="48">
        <f t="shared" ca="1" si="81"/>
        <v>1</v>
      </c>
      <c r="V119" s="48">
        <f t="shared" ca="1" si="81"/>
        <v>1</v>
      </c>
      <c r="W119" s="48">
        <f t="shared" ca="1" si="81"/>
        <v>2</v>
      </c>
      <c r="X119" s="48">
        <f t="shared" ca="1" si="81"/>
        <v>1</v>
      </c>
      <c r="Y119" s="48">
        <f t="shared" ca="1" si="81"/>
        <v>1</v>
      </c>
      <c r="Z119" s="48">
        <f t="shared" ca="1" si="82"/>
        <v>3</v>
      </c>
      <c r="AA119" s="48">
        <f t="shared" ca="1" si="82"/>
        <v>1</v>
      </c>
      <c r="AB119" s="48">
        <f t="shared" ca="1" si="82"/>
        <v>2</v>
      </c>
      <c r="AC119" s="48">
        <f t="shared" ca="1" si="82"/>
        <v>1</v>
      </c>
      <c r="AD119" s="48">
        <f t="shared" ca="1" si="82"/>
        <v>3</v>
      </c>
      <c r="AE119" s="48">
        <f t="shared" ca="1" si="82"/>
        <v>2</v>
      </c>
      <c r="AF119" s="48">
        <f t="shared" ca="1" si="82"/>
        <v>1</v>
      </c>
      <c r="AG119" s="48">
        <f t="shared" ca="1" si="82"/>
        <v>3</v>
      </c>
      <c r="AH119" s="48">
        <f t="shared" ca="1" si="82"/>
        <v>2</v>
      </c>
      <c r="AI119" s="48">
        <f t="shared" ca="1" si="82"/>
        <v>1</v>
      </c>
      <c r="AJ119" s="48">
        <f t="shared" ca="1" si="83"/>
        <v>2</v>
      </c>
      <c r="AK119" s="48">
        <f t="shared" ca="1" si="83"/>
        <v>3</v>
      </c>
      <c r="AL119" s="48">
        <f t="shared" ca="1" si="83"/>
        <v>3</v>
      </c>
      <c r="AM119" s="48">
        <f t="shared" ca="1" si="83"/>
        <v>3</v>
      </c>
      <c r="AN119" s="48">
        <f t="shared" ca="1" si="83"/>
        <v>2</v>
      </c>
      <c r="AO119" s="48">
        <f t="shared" ca="1" si="83"/>
        <v>2</v>
      </c>
      <c r="AP119" s="48">
        <f t="shared" ca="1" si="83"/>
        <v>3</v>
      </c>
      <c r="AQ119" s="48">
        <f t="shared" ca="1" si="83"/>
        <v>1</v>
      </c>
      <c r="AR119" s="48">
        <f t="shared" ca="1" si="83"/>
        <v>3</v>
      </c>
      <c r="AS119" s="48">
        <f t="shared" ca="1" si="83"/>
        <v>2</v>
      </c>
      <c r="AT119" s="48">
        <f t="shared" ca="1" si="84"/>
        <v>3</v>
      </c>
      <c r="AU119" s="48">
        <f t="shared" ca="1" si="84"/>
        <v>1</v>
      </c>
      <c r="AV119" s="48">
        <f t="shared" ca="1" si="84"/>
        <v>1</v>
      </c>
      <c r="AW119" s="48">
        <f t="shared" ca="1" si="84"/>
        <v>2</v>
      </c>
      <c r="AX119" s="48">
        <f t="shared" ca="1" si="84"/>
        <v>1</v>
      </c>
      <c r="AY119" s="48">
        <f t="shared" ca="1" si="84"/>
        <v>2</v>
      </c>
      <c r="AZ119" s="48">
        <f t="shared" ca="1" si="84"/>
        <v>2</v>
      </c>
      <c r="BA119" s="48">
        <f t="shared" ca="1" si="84"/>
        <v>1</v>
      </c>
      <c r="BB119" s="48">
        <f t="shared" ca="1" si="84"/>
        <v>2</v>
      </c>
      <c r="BC119" s="48">
        <f t="shared" ca="1" si="84"/>
        <v>2</v>
      </c>
      <c r="BD119" s="48">
        <f t="shared" ca="1" si="85"/>
        <v>3</v>
      </c>
      <c r="BE119" s="48">
        <f t="shared" ca="1" si="85"/>
        <v>2</v>
      </c>
      <c r="BF119" s="48">
        <f t="shared" ca="1" si="85"/>
        <v>1</v>
      </c>
      <c r="BG119" s="48">
        <f t="shared" ca="1" si="85"/>
        <v>2</v>
      </c>
      <c r="BH119" s="48">
        <f t="shared" ca="1" si="85"/>
        <v>1</v>
      </c>
      <c r="BI119" s="48">
        <f t="shared" ca="1" si="85"/>
        <v>1</v>
      </c>
      <c r="BJ119" s="48">
        <f t="shared" ca="1" si="85"/>
        <v>2</v>
      </c>
      <c r="BK119" s="48">
        <f t="shared" ca="1" si="85"/>
        <v>2</v>
      </c>
      <c r="BL119" s="48">
        <f t="shared" ca="1" si="85"/>
        <v>2</v>
      </c>
      <c r="BM119" s="48">
        <f t="shared" ca="1" si="85"/>
        <v>1</v>
      </c>
      <c r="BN119" s="48">
        <f t="shared" ca="1" si="85"/>
        <v>1</v>
      </c>
      <c r="BO119" s="48">
        <f t="shared" ca="1" si="85"/>
        <v>1</v>
      </c>
    </row>
    <row r="120" spans="1:67" x14ac:dyDescent="0.25">
      <c r="A120" s="48">
        <v>119</v>
      </c>
      <c r="B120" s="48">
        <f t="shared" ca="1" si="48"/>
        <v>12</v>
      </c>
      <c r="C120" s="48">
        <f ca="1">SUM($P120:S120)</f>
        <v>8</v>
      </c>
      <c r="D120" s="48">
        <f t="shared" ca="1" si="49"/>
        <v>17</v>
      </c>
      <c r="E120" s="48">
        <f t="shared" ca="1" si="50"/>
        <v>27</v>
      </c>
      <c r="F120" s="48">
        <f t="shared" ca="1" si="51"/>
        <v>34</v>
      </c>
      <c r="G120" s="48">
        <f t="shared" ca="1" si="52"/>
        <v>42</v>
      </c>
      <c r="H120" s="48">
        <f t="shared" ca="1" si="53"/>
        <v>50</v>
      </c>
      <c r="I120" s="48">
        <f t="shared" ca="1" si="54"/>
        <v>59</v>
      </c>
      <c r="J120" s="48">
        <f t="shared" ca="1" si="55"/>
        <v>67</v>
      </c>
      <c r="K120" s="48">
        <f t="shared" ca="1" si="56"/>
        <v>77</v>
      </c>
      <c r="L120" s="48">
        <f t="shared" ca="1" si="57"/>
        <v>86</v>
      </c>
      <c r="M120" s="48">
        <f t="shared" ca="1" si="58"/>
        <v>94</v>
      </c>
      <c r="N120" s="48">
        <f t="shared" ca="1" si="59"/>
        <v>101</v>
      </c>
      <c r="O120" s="48">
        <f t="shared" ca="1" si="60"/>
        <v>109</v>
      </c>
      <c r="P120" s="48">
        <f t="shared" ca="1" si="81"/>
        <v>3</v>
      </c>
      <c r="Q120" s="48">
        <f t="shared" ca="1" si="81"/>
        <v>1</v>
      </c>
      <c r="R120" s="48">
        <f t="shared" ca="1" si="81"/>
        <v>1</v>
      </c>
      <c r="S120" s="48">
        <f t="shared" ca="1" si="81"/>
        <v>3</v>
      </c>
      <c r="T120" s="48">
        <f t="shared" ca="1" si="81"/>
        <v>1</v>
      </c>
      <c r="U120" s="48">
        <f t="shared" ca="1" si="81"/>
        <v>3</v>
      </c>
      <c r="V120" s="48">
        <f t="shared" ca="1" si="81"/>
        <v>3</v>
      </c>
      <c r="W120" s="48">
        <f t="shared" ca="1" si="81"/>
        <v>2</v>
      </c>
      <c r="X120" s="48">
        <f t="shared" ca="1" si="81"/>
        <v>3</v>
      </c>
      <c r="Y120" s="48">
        <f t="shared" ca="1" si="81"/>
        <v>2</v>
      </c>
      <c r="Z120" s="48">
        <f t="shared" ca="1" si="82"/>
        <v>3</v>
      </c>
      <c r="AA120" s="48">
        <f t="shared" ca="1" si="82"/>
        <v>2</v>
      </c>
      <c r="AB120" s="48">
        <f t="shared" ca="1" si="82"/>
        <v>2</v>
      </c>
      <c r="AC120" s="48">
        <f t="shared" ca="1" si="82"/>
        <v>1</v>
      </c>
      <c r="AD120" s="48">
        <f t="shared" ca="1" si="82"/>
        <v>2</v>
      </c>
      <c r="AE120" s="48">
        <f t="shared" ca="1" si="82"/>
        <v>2</v>
      </c>
      <c r="AF120" s="48">
        <f t="shared" ca="1" si="82"/>
        <v>1</v>
      </c>
      <c r="AG120" s="48">
        <f t="shared" ca="1" si="82"/>
        <v>3</v>
      </c>
      <c r="AH120" s="48">
        <f t="shared" ca="1" si="82"/>
        <v>3</v>
      </c>
      <c r="AI120" s="48">
        <f t="shared" ca="1" si="82"/>
        <v>1</v>
      </c>
      <c r="AJ120" s="48">
        <f t="shared" ca="1" si="83"/>
        <v>1</v>
      </c>
      <c r="AK120" s="48">
        <f t="shared" ca="1" si="83"/>
        <v>3</v>
      </c>
      <c r="AL120" s="48">
        <f t="shared" ca="1" si="83"/>
        <v>1</v>
      </c>
      <c r="AM120" s="48">
        <f t="shared" ca="1" si="83"/>
        <v>3</v>
      </c>
      <c r="AN120" s="48">
        <f t="shared" ca="1" si="83"/>
        <v>3</v>
      </c>
      <c r="AO120" s="48">
        <f t="shared" ca="1" si="83"/>
        <v>2</v>
      </c>
      <c r="AP120" s="48">
        <f t="shared" ca="1" si="83"/>
        <v>3</v>
      </c>
      <c r="AQ120" s="48">
        <f t="shared" ca="1" si="83"/>
        <v>1</v>
      </c>
      <c r="AR120" s="48">
        <f t="shared" ca="1" si="83"/>
        <v>1</v>
      </c>
      <c r="AS120" s="48">
        <f t="shared" ca="1" si="83"/>
        <v>2</v>
      </c>
      <c r="AT120" s="48">
        <f t="shared" ca="1" si="84"/>
        <v>3</v>
      </c>
      <c r="AU120" s="48">
        <f t="shared" ca="1" si="84"/>
        <v>2</v>
      </c>
      <c r="AV120" s="48">
        <f t="shared" ca="1" si="84"/>
        <v>3</v>
      </c>
      <c r="AW120" s="48">
        <f t="shared" ca="1" si="84"/>
        <v>2</v>
      </c>
      <c r="AX120" s="48">
        <f t="shared" ca="1" si="84"/>
        <v>3</v>
      </c>
      <c r="AY120" s="48">
        <f t="shared" ca="1" si="84"/>
        <v>2</v>
      </c>
      <c r="AZ120" s="48">
        <f t="shared" ca="1" si="84"/>
        <v>2</v>
      </c>
      <c r="BA120" s="48">
        <f t="shared" ca="1" si="84"/>
        <v>2</v>
      </c>
      <c r="BB120" s="48">
        <f t="shared" ca="1" si="84"/>
        <v>3</v>
      </c>
      <c r="BC120" s="48">
        <f t="shared" ca="1" si="84"/>
        <v>2</v>
      </c>
      <c r="BD120" s="48">
        <f t="shared" ca="1" si="85"/>
        <v>3</v>
      </c>
      <c r="BE120" s="48">
        <f t="shared" ca="1" si="85"/>
        <v>1</v>
      </c>
      <c r="BF120" s="48">
        <f t="shared" ca="1" si="85"/>
        <v>2</v>
      </c>
      <c r="BG120" s="48">
        <f t="shared" ca="1" si="85"/>
        <v>2</v>
      </c>
      <c r="BH120" s="48">
        <f t="shared" ca="1" si="85"/>
        <v>3</v>
      </c>
      <c r="BI120" s="48">
        <f t="shared" ca="1" si="85"/>
        <v>1</v>
      </c>
      <c r="BJ120" s="48">
        <f t="shared" ca="1" si="85"/>
        <v>1</v>
      </c>
      <c r="BK120" s="48">
        <f t="shared" ca="1" si="85"/>
        <v>2</v>
      </c>
      <c r="BL120" s="48">
        <f t="shared" ca="1" si="85"/>
        <v>3</v>
      </c>
      <c r="BM120" s="48">
        <f t="shared" ca="1" si="85"/>
        <v>3</v>
      </c>
      <c r="BN120" s="48">
        <f t="shared" ca="1" si="85"/>
        <v>1</v>
      </c>
      <c r="BO120" s="48">
        <f t="shared" ca="1" si="85"/>
        <v>1</v>
      </c>
    </row>
    <row r="121" spans="1:67" x14ac:dyDescent="0.25">
      <c r="A121" s="48">
        <v>120</v>
      </c>
      <c r="B121" s="48">
        <f t="shared" ca="1" si="48"/>
        <v>15</v>
      </c>
      <c r="C121" s="48">
        <f ca="1">SUM($P121:S121)</f>
        <v>11</v>
      </c>
      <c r="D121" s="48">
        <f t="shared" ca="1" si="49"/>
        <v>20</v>
      </c>
      <c r="E121" s="48">
        <f t="shared" ca="1" si="50"/>
        <v>29</v>
      </c>
      <c r="F121" s="48">
        <f t="shared" ca="1" si="51"/>
        <v>36</v>
      </c>
      <c r="G121" s="48">
        <f t="shared" ca="1" si="52"/>
        <v>46</v>
      </c>
      <c r="H121" s="48">
        <f t="shared" ca="1" si="53"/>
        <v>56</v>
      </c>
      <c r="I121" s="48">
        <f t="shared" ca="1" si="54"/>
        <v>66</v>
      </c>
      <c r="J121" s="48">
        <f t="shared" ca="1" si="55"/>
        <v>74</v>
      </c>
      <c r="K121" s="48">
        <f t="shared" ca="1" si="56"/>
        <v>84</v>
      </c>
      <c r="L121" s="48">
        <f t="shared" ca="1" si="57"/>
        <v>93</v>
      </c>
      <c r="M121" s="48">
        <f t="shared" ca="1" si="58"/>
        <v>103</v>
      </c>
      <c r="N121" s="48">
        <f t="shared" ca="1" si="59"/>
        <v>111</v>
      </c>
      <c r="O121" s="48">
        <f t="shared" ca="1" si="60"/>
        <v>117</v>
      </c>
      <c r="P121" s="48">
        <f t="shared" ca="1" si="81"/>
        <v>2</v>
      </c>
      <c r="Q121" s="48">
        <f t="shared" ca="1" si="81"/>
        <v>3</v>
      </c>
      <c r="R121" s="48">
        <f t="shared" ca="1" si="81"/>
        <v>3</v>
      </c>
      <c r="S121" s="48">
        <f t="shared" ca="1" si="81"/>
        <v>3</v>
      </c>
      <c r="T121" s="48">
        <f t="shared" ca="1" si="81"/>
        <v>2</v>
      </c>
      <c r="U121" s="48">
        <f t="shared" ca="1" si="81"/>
        <v>2</v>
      </c>
      <c r="V121" s="48">
        <f t="shared" ca="1" si="81"/>
        <v>2</v>
      </c>
      <c r="W121" s="48">
        <f t="shared" ca="1" si="81"/>
        <v>3</v>
      </c>
      <c r="X121" s="48">
        <f t="shared" ca="1" si="81"/>
        <v>2</v>
      </c>
      <c r="Y121" s="48">
        <f t="shared" ca="1" si="81"/>
        <v>2</v>
      </c>
      <c r="Z121" s="48">
        <f t="shared" ca="1" si="82"/>
        <v>3</v>
      </c>
      <c r="AA121" s="48">
        <f t="shared" ca="1" si="82"/>
        <v>2</v>
      </c>
      <c r="AB121" s="48">
        <f t="shared" ca="1" si="82"/>
        <v>2</v>
      </c>
      <c r="AC121" s="48">
        <f t="shared" ca="1" si="82"/>
        <v>2</v>
      </c>
      <c r="AD121" s="48">
        <f t="shared" ca="1" si="82"/>
        <v>1</v>
      </c>
      <c r="AE121" s="48">
        <f t="shared" ca="1" si="82"/>
        <v>2</v>
      </c>
      <c r="AF121" s="48">
        <f t="shared" ca="1" si="82"/>
        <v>1</v>
      </c>
      <c r="AG121" s="48">
        <f t="shared" ca="1" si="82"/>
        <v>3</v>
      </c>
      <c r="AH121" s="48">
        <f t="shared" ca="1" si="82"/>
        <v>3</v>
      </c>
      <c r="AI121" s="48">
        <f t="shared" ca="1" si="82"/>
        <v>3</v>
      </c>
      <c r="AJ121" s="48">
        <f t="shared" ca="1" si="83"/>
        <v>3</v>
      </c>
      <c r="AK121" s="48">
        <f t="shared" ca="1" si="83"/>
        <v>3</v>
      </c>
      <c r="AL121" s="48">
        <f t="shared" ca="1" si="83"/>
        <v>1</v>
      </c>
      <c r="AM121" s="48">
        <f t="shared" ca="1" si="83"/>
        <v>3</v>
      </c>
      <c r="AN121" s="48">
        <f t="shared" ca="1" si="83"/>
        <v>1</v>
      </c>
      <c r="AO121" s="48">
        <f t="shared" ca="1" si="83"/>
        <v>3</v>
      </c>
      <c r="AP121" s="48">
        <f t="shared" ca="1" si="83"/>
        <v>3</v>
      </c>
      <c r="AQ121" s="48">
        <f t="shared" ca="1" si="83"/>
        <v>3</v>
      </c>
      <c r="AR121" s="48">
        <f t="shared" ca="1" si="83"/>
        <v>1</v>
      </c>
      <c r="AS121" s="48">
        <f t="shared" ca="1" si="83"/>
        <v>3</v>
      </c>
      <c r="AT121" s="48">
        <f t="shared" ca="1" si="84"/>
        <v>3</v>
      </c>
      <c r="AU121" s="48">
        <f t="shared" ca="1" si="84"/>
        <v>1</v>
      </c>
      <c r="AV121" s="48">
        <f t="shared" ca="1" si="84"/>
        <v>3</v>
      </c>
      <c r="AW121" s="48">
        <f t="shared" ca="1" si="84"/>
        <v>2</v>
      </c>
      <c r="AX121" s="48">
        <f t="shared" ca="1" si="84"/>
        <v>3</v>
      </c>
      <c r="AY121" s="48">
        <f t="shared" ca="1" si="84"/>
        <v>2</v>
      </c>
      <c r="AZ121" s="48">
        <f t="shared" ca="1" si="84"/>
        <v>2</v>
      </c>
      <c r="BA121" s="48">
        <f t="shared" ca="1" si="84"/>
        <v>3</v>
      </c>
      <c r="BB121" s="48">
        <f t="shared" ca="1" si="84"/>
        <v>2</v>
      </c>
      <c r="BC121" s="48">
        <f t="shared" ca="1" si="84"/>
        <v>2</v>
      </c>
      <c r="BD121" s="48">
        <f t="shared" ca="1" si="85"/>
        <v>3</v>
      </c>
      <c r="BE121" s="48">
        <f t="shared" ca="1" si="85"/>
        <v>2</v>
      </c>
      <c r="BF121" s="48">
        <f t="shared" ca="1" si="85"/>
        <v>2</v>
      </c>
      <c r="BG121" s="48">
        <f t="shared" ca="1" si="85"/>
        <v>3</v>
      </c>
      <c r="BH121" s="48">
        <f t="shared" ca="1" si="85"/>
        <v>1</v>
      </c>
      <c r="BI121" s="48">
        <f t="shared" ca="1" si="85"/>
        <v>3</v>
      </c>
      <c r="BJ121" s="48">
        <f t="shared" ca="1" si="85"/>
        <v>1</v>
      </c>
      <c r="BK121" s="48">
        <f t="shared" ca="1" si="85"/>
        <v>3</v>
      </c>
      <c r="BL121" s="48">
        <f t="shared" ca="1" si="85"/>
        <v>1</v>
      </c>
      <c r="BM121" s="48">
        <f t="shared" ca="1" si="85"/>
        <v>1</v>
      </c>
      <c r="BN121" s="48">
        <f t="shared" ca="1" si="85"/>
        <v>2</v>
      </c>
      <c r="BO121" s="48">
        <f t="shared" ca="1" si="85"/>
        <v>2</v>
      </c>
    </row>
    <row r="122" spans="1:67" x14ac:dyDescent="0.25">
      <c r="A122" s="48">
        <v>121</v>
      </c>
      <c r="B122" s="48">
        <f t="shared" ca="1" si="48"/>
        <v>13</v>
      </c>
      <c r="C122" s="48">
        <f ca="1">SUM($P122:S122)</f>
        <v>9</v>
      </c>
      <c r="D122" s="48">
        <f t="shared" ca="1" si="49"/>
        <v>15</v>
      </c>
      <c r="E122" s="48">
        <f t="shared" ca="1" si="50"/>
        <v>25</v>
      </c>
      <c r="F122" s="48">
        <f t="shared" ca="1" si="51"/>
        <v>33</v>
      </c>
      <c r="G122" s="48">
        <f t="shared" ca="1" si="52"/>
        <v>40</v>
      </c>
      <c r="H122" s="48">
        <f t="shared" ca="1" si="53"/>
        <v>50</v>
      </c>
      <c r="I122" s="48">
        <f t="shared" ca="1" si="54"/>
        <v>58</v>
      </c>
      <c r="J122" s="48">
        <f t="shared" ca="1" si="55"/>
        <v>67</v>
      </c>
      <c r="K122" s="48">
        <f t="shared" ca="1" si="56"/>
        <v>73</v>
      </c>
      <c r="L122" s="48">
        <f t="shared" ca="1" si="57"/>
        <v>82</v>
      </c>
      <c r="M122" s="48">
        <f t="shared" ca="1" si="58"/>
        <v>91</v>
      </c>
      <c r="N122" s="48">
        <f t="shared" ca="1" si="59"/>
        <v>98</v>
      </c>
      <c r="O122" s="48">
        <f t="shared" ca="1" si="60"/>
        <v>106</v>
      </c>
      <c r="P122" s="48">
        <f t="shared" ref="P122:Y131" ca="1" si="86">MAX(1,IF(SamplesOrEstimateFlag = "Data", INDEX(Samples,RANDBETWEEN(1, TotalCount), 0), RANDBETWEEN(ThroughputLowEstimate,ThroughputHighEstimate)) / RANDBETWEEN(StorySplitRateLowEstimate,StorySplitRateHighEstimate))</f>
        <v>3</v>
      </c>
      <c r="Q122" s="48">
        <f t="shared" ca="1" si="86"/>
        <v>2</v>
      </c>
      <c r="R122" s="48">
        <f t="shared" ca="1" si="86"/>
        <v>1</v>
      </c>
      <c r="S122" s="48">
        <f t="shared" ca="1" si="86"/>
        <v>3</v>
      </c>
      <c r="T122" s="48">
        <f t="shared" ca="1" si="86"/>
        <v>2</v>
      </c>
      <c r="U122" s="48">
        <f t="shared" ca="1" si="86"/>
        <v>2</v>
      </c>
      <c r="V122" s="48">
        <f t="shared" ca="1" si="86"/>
        <v>1</v>
      </c>
      <c r="W122" s="48">
        <f t="shared" ca="1" si="86"/>
        <v>1</v>
      </c>
      <c r="X122" s="48">
        <f t="shared" ca="1" si="86"/>
        <v>3</v>
      </c>
      <c r="Y122" s="48">
        <f t="shared" ca="1" si="86"/>
        <v>3</v>
      </c>
      <c r="Z122" s="48">
        <f t="shared" ref="Z122:AI131" ca="1" si="87">MAX(1,IF(SamplesOrEstimateFlag = "Data", INDEX(Samples,RANDBETWEEN(1, TotalCount), 0), RANDBETWEEN(ThroughputLowEstimate,ThroughputHighEstimate)) / RANDBETWEEN(StorySplitRateLowEstimate,StorySplitRateHighEstimate))</f>
        <v>1</v>
      </c>
      <c r="AA122" s="48">
        <f t="shared" ca="1" si="87"/>
        <v>3</v>
      </c>
      <c r="AB122" s="48">
        <f t="shared" ca="1" si="87"/>
        <v>1</v>
      </c>
      <c r="AC122" s="48">
        <f t="shared" ca="1" si="87"/>
        <v>3</v>
      </c>
      <c r="AD122" s="48">
        <f t="shared" ca="1" si="87"/>
        <v>1</v>
      </c>
      <c r="AE122" s="48">
        <f t="shared" ca="1" si="87"/>
        <v>3</v>
      </c>
      <c r="AF122" s="48">
        <f t="shared" ca="1" si="87"/>
        <v>1</v>
      </c>
      <c r="AG122" s="48">
        <f t="shared" ca="1" si="87"/>
        <v>3</v>
      </c>
      <c r="AH122" s="48">
        <f t="shared" ca="1" si="87"/>
        <v>2</v>
      </c>
      <c r="AI122" s="48">
        <f t="shared" ca="1" si="87"/>
        <v>1</v>
      </c>
      <c r="AJ122" s="48">
        <f t="shared" ref="AJ122:AS131" ca="1" si="88">MAX(1,IF(SamplesOrEstimateFlag = "Data", INDEX(Samples,RANDBETWEEN(1, TotalCount), 0), RANDBETWEEN(ThroughputLowEstimate,ThroughputHighEstimate)) / RANDBETWEEN(StorySplitRateLowEstimate,StorySplitRateHighEstimate))</f>
        <v>3</v>
      </c>
      <c r="AK122" s="48">
        <f t="shared" ca="1" si="88"/>
        <v>1</v>
      </c>
      <c r="AL122" s="48">
        <f t="shared" ca="1" si="88"/>
        <v>3</v>
      </c>
      <c r="AM122" s="48">
        <f t="shared" ca="1" si="88"/>
        <v>3</v>
      </c>
      <c r="AN122" s="48">
        <f t="shared" ca="1" si="88"/>
        <v>2</v>
      </c>
      <c r="AO122" s="48">
        <f t="shared" ca="1" si="88"/>
        <v>1</v>
      </c>
      <c r="AP122" s="48">
        <f t="shared" ca="1" si="88"/>
        <v>2</v>
      </c>
      <c r="AQ122" s="48">
        <f t="shared" ca="1" si="88"/>
        <v>3</v>
      </c>
      <c r="AR122" s="48">
        <f t="shared" ca="1" si="88"/>
        <v>3</v>
      </c>
      <c r="AS122" s="48">
        <f t="shared" ca="1" si="88"/>
        <v>3</v>
      </c>
      <c r="AT122" s="48">
        <f t="shared" ref="AT122:BC131" ca="1" si="89">MAX(1,IF(SamplesOrEstimateFlag = "Data", INDEX(Samples,RANDBETWEEN(1, TotalCount), 0), RANDBETWEEN(ThroughputLowEstimate,ThroughputHighEstimate)) / RANDBETWEEN(StorySplitRateLowEstimate,StorySplitRateHighEstimate))</f>
        <v>1</v>
      </c>
      <c r="AU122" s="48">
        <f t="shared" ca="1" si="89"/>
        <v>2</v>
      </c>
      <c r="AV122" s="48">
        <f t="shared" ca="1" si="89"/>
        <v>2</v>
      </c>
      <c r="AW122" s="48">
        <f t="shared" ca="1" si="89"/>
        <v>2</v>
      </c>
      <c r="AX122" s="48">
        <f t="shared" ca="1" si="89"/>
        <v>1</v>
      </c>
      <c r="AY122" s="48">
        <f t="shared" ca="1" si="89"/>
        <v>1</v>
      </c>
      <c r="AZ122" s="48">
        <f t="shared" ca="1" si="89"/>
        <v>3</v>
      </c>
      <c r="BA122" s="48">
        <f t="shared" ca="1" si="89"/>
        <v>2</v>
      </c>
      <c r="BB122" s="48">
        <f t="shared" ca="1" si="89"/>
        <v>2</v>
      </c>
      <c r="BC122" s="48">
        <f t="shared" ca="1" si="89"/>
        <v>2</v>
      </c>
      <c r="BD122" s="48">
        <f t="shared" ref="BD122:BO131" ca="1" si="90">MAX(1,IF(SamplesOrEstimateFlag = "Data", INDEX(Samples,RANDBETWEEN(1, TotalCount), 0), RANDBETWEEN(ThroughputLowEstimate,ThroughputHighEstimate)) / RANDBETWEEN(StorySplitRateLowEstimate,StorySplitRateHighEstimate))</f>
        <v>3</v>
      </c>
      <c r="BE122" s="48">
        <f t="shared" ca="1" si="90"/>
        <v>2</v>
      </c>
      <c r="BF122" s="48">
        <f t="shared" ca="1" si="90"/>
        <v>2</v>
      </c>
      <c r="BG122" s="48">
        <f t="shared" ca="1" si="90"/>
        <v>2</v>
      </c>
      <c r="BH122" s="48">
        <f t="shared" ca="1" si="90"/>
        <v>1</v>
      </c>
      <c r="BI122" s="48">
        <f t="shared" ca="1" si="90"/>
        <v>2</v>
      </c>
      <c r="BJ122" s="48">
        <f t="shared" ca="1" si="90"/>
        <v>1</v>
      </c>
      <c r="BK122" s="48">
        <f t="shared" ca="1" si="90"/>
        <v>3</v>
      </c>
      <c r="BL122" s="48">
        <f t="shared" ca="1" si="90"/>
        <v>2</v>
      </c>
      <c r="BM122" s="48">
        <f t="shared" ca="1" si="90"/>
        <v>1</v>
      </c>
      <c r="BN122" s="48">
        <f t="shared" ca="1" si="90"/>
        <v>3</v>
      </c>
      <c r="BO122" s="48">
        <f t="shared" ca="1" si="90"/>
        <v>2</v>
      </c>
    </row>
    <row r="123" spans="1:67" x14ac:dyDescent="0.25">
      <c r="A123" s="48">
        <v>122</v>
      </c>
      <c r="B123" s="48">
        <f t="shared" ca="1" si="48"/>
        <v>12</v>
      </c>
      <c r="C123" s="48">
        <f ca="1">SUM($P123:S123)</f>
        <v>9</v>
      </c>
      <c r="D123" s="48">
        <f t="shared" ca="1" si="49"/>
        <v>16</v>
      </c>
      <c r="E123" s="48">
        <f t="shared" ca="1" si="50"/>
        <v>25</v>
      </c>
      <c r="F123" s="48">
        <f t="shared" ca="1" si="51"/>
        <v>33</v>
      </c>
      <c r="G123" s="48">
        <f t="shared" ca="1" si="52"/>
        <v>43</v>
      </c>
      <c r="H123" s="48">
        <f t="shared" ca="1" si="53"/>
        <v>51</v>
      </c>
      <c r="I123" s="48">
        <f t="shared" ca="1" si="54"/>
        <v>61</v>
      </c>
      <c r="J123" s="48">
        <f t="shared" ca="1" si="55"/>
        <v>68</v>
      </c>
      <c r="K123" s="48">
        <f t="shared" ca="1" si="56"/>
        <v>75</v>
      </c>
      <c r="L123" s="48">
        <f t="shared" ca="1" si="57"/>
        <v>81</v>
      </c>
      <c r="M123" s="48">
        <f t="shared" ca="1" si="58"/>
        <v>88</v>
      </c>
      <c r="N123" s="48">
        <f t="shared" ca="1" si="59"/>
        <v>93</v>
      </c>
      <c r="O123" s="48">
        <f t="shared" ca="1" si="60"/>
        <v>101</v>
      </c>
      <c r="P123" s="48">
        <f t="shared" ca="1" si="86"/>
        <v>3</v>
      </c>
      <c r="Q123" s="48">
        <f t="shared" ca="1" si="86"/>
        <v>1</v>
      </c>
      <c r="R123" s="48">
        <f t="shared" ca="1" si="86"/>
        <v>2</v>
      </c>
      <c r="S123" s="48">
        <f t="shared" ca="1" si="86"/>
        <v>3</v>
      </c>
      <c r="T123" s="48">
        <f t="shared" ca="1" si="86"/>
        <v>1</v>
      </c>
      <c r="U123" s="48">
        <f t="shared" ca="1" si="86"/>
        <v>2</v>
      </c>
      <c r="V123" s="48">
        <f t="shared" ca="1" si="86"/>
        <v>2</v>
      </c>
      <c r="W123" s="48">
        <f t="shared" ca="1" si="86"/>
        <v>2</v>
      </c>
      <c r="X123" s="48">
        <f t="shared" ca="1" si="86"/>
        <v>2</v>
      </c>
      <c r="Y123" s="48">
        <f t="shared" ca="1" si="86"/>
        <v>3</v>
      </c>
      <c r="Z123" s="48">
        <f t="shared" ca="1" si="87"/>
        <v>2</v>
      </c>
      <c r="AA123" s="48">
        <f t="shared" ca="1" si="87"/>
        <v>2</v>
      </c>
      <c r="AB123" s="48">
        <f t="shared" ca="1" si="87"/>
        <v>1</v>
      </c>
      <c r="AC123" s="48">
        <f t="shared" ca="1" si="87"/>
        <v>3</v>
      </c>
      <c r="AD123" s="48">
        <f t="shared" ca="1" si="87"/>
        <v>1</v>
      </c>
      <c r="AE123" s="48">
        <f t="shared" ca="1" si="87"/>
        <v>3</v>
      </c>
      <c r="AF123" s="48">
        <f t="shared" ca="1" si="87"/>
        <v>2</v>
      </c>
      <c r="AG123" s="48">
        <f t="shared" ca="1" si="87"/>
        <v>3</v>
      </c>
      <c r="AH123" s="48">
        <f t="shared" ca="1" si="87"/>
        <v>2</v>
      </c>
      <c r="AI123" s="48">
        <f t="shared" ca="1" si="87"/>
        <v>3</v>
      </c>
      <c r="AJ123" s="48">
        <f t="shared" ca="1" si="88"/>
        <v>3</v>
      </c>
      <c r="AK123" s="48">
        <f t="shared" ca="1" si="88"/>
        <v>1</v>
      </c>
      <c r="AL123" s="48">
        <f t="shared" ca="1" si="88"/>
        <v>3</v>
      </c>
      <c r="AM123" s="48">
        <f t="shared" ca="1" si="88"/>
        <v>1</v>
      </c>
      <c r="AN123" s="48">
        <f t="shared" ca="1" si="88"/>
        <v>2</v>
      </c>
      <c r="AO123" s="48">
        <f t="shared" ca="1" si="88"/>
        <v>3</v>
      </c>
      <c r="AP123" s="48">
        <f t="shared" ca="1" si="88"/>
        <v>3</v>
      </c>
      <c r="AQ123" s="48">
        <f t="shared" ca="1" si="88"/>
        <v>2</v>
      </c>
      <c r="AR123" s="48">
        <f t="shared" ca="1" si="88"/>
        <v>2</v>
      </c>
      <c r="AS123" s="48">
        <f t="shared" ca="1" si="88"/>
        <v>2</v>
      </c>
      <c r="AT123" s="48">
        <f t="shared" ca="1" si="89"/>
        <v>2</v>
      </c>
      <c r="AU123" s="48">
        <f t="shared" ca="1" si="89"/>
        <v>1</v>
      </c>
      <c r="AV123" s="48">
        <f t="shared" ca="1" si="89"/>
        <v>1</v>
      </c>
      <c r="AW123" s="48">
        <f t="shared" ca="1" si="89"/>
        <v>2</v>
      </c>
      <c r="AX123" s="48">
        <f t="shared" ca="1" si="89"/>
        <v>3</v>
      </c>
      <c r="AY123" s="48">
        <f t="shared" ca="1" si="89"/>
        <v>1</v>
      </c>
      <c r="AZ123" s="48">
        <f t="shared" ca="1" si="89"/>
        <v>2</v>
      </c>
      <c r="BA123" s="48">
        <f t="shared" ca="1" si="89"/>
        <v>2</v>
      </c>
      <c r="BB123" s="48">
        <f t="shared" ca="1" si="89"/>
        <v>1</v>
      </c>
      <c r="BC123" s="48">
        <f t="shared" ca="1" si="89"/>
        <v>1</v>
      </c>
      <c r="BD123" s="48">
        <f t="shared" ca="1" si="90"/>
        <v>1</v>
      </c>
      <c r="BE123" s="48">
        <f t="shared" ca="1" si="90"/>
        <v>2</v>
      </c>
      <c r="BF123" s="48">
        <f t="shared" ca="1" si="90"/>
        <v>2</v>
      </c>
      <c r="BG123" s="48">
        <f t="shared" ca="1" si="90"/>
        <v>2</v>
      </c>
      <c r="BH123" s="48">
        <f t="shared" ca="1" si="90"/>
        <v>1</v>
      </c>
      <c r="BI123" s="48">
        <f t="shared" ca="1" si="90"/>
        <v>2</v>
      </c>
      <c r="BJ123" s="48">
        <f t="shared" ca="1" si="90"/>
        <v>1</v>
      </c>
      <c r="BK123" s="48">
        <f t="shared" ca="1" si="90"/>
        <v>1</v>
      </c>
      <c r="BL123" s="48">
        <f t="shared" ca="1" si="90"/>
        <v>2</v>
      </c>
      <c r="BM123" s="48">
        <f t="shared" ca="1" si="90"/>
        <v>2</v>
      </c>
      <c r="BN123" s="48">
        <f t="shared" ca="1" si="90"/>
        <v>3</v>
      </c>
      <c r="BO123" s="48">
        <f t="shared" ca="1" si="90"/>
        <v>1</v>
      </c>
    </row>
    <row r="124" spans="1:67" x14ac:dyDescent="0.25">
      <c r="A124" s="48">
        <v>123</v>
      </c>
      <c r="B124" s="48">
        <f t="shared" ca="1" si="48"/>
        <v>11</v>
      </c>
      <c r="C124" s="48">
        <f ca="1">SUM($P124:S124)</f>
        <v>7</v>
      </c>
      <c r="D124" s="48">
        <f t="shared" ca="1" si="49"/>
        <v>15</v>
      </c>
      <c r="E124" s="48">
        <f t="shared" ca="1" si="50"/>
        <v>23</v>
      </c>
      <c r="F124" s="48">
        <f t="shared" ca="1" si="51"/>
        <v>29</v>
      </c>
      <c r="G124" s="48">
        <f t="shared" ca="1" si="52"/>
        <v>39</v>
      </c>
      <c r="H124" s="48">
        <f t="shared" ca="1" si="53"/>
        <v>47</v>
      </c>
      <c r="I124" s="48">
        <f t="shared" ca="1" si="54"/>
        <v>54</v>
      </c>
      <c r="J124" s="48">
        <f t="shared" ca="1" si="55"/>
        <v>62</v>
      </c>
      <c r="K124" s="48">
        <f t="shared" ca="1" si="56"/>
        <v>69</v>
      </c>
      <c r="L124" s="48">
        <f t="shared" ca="1" si="57"/>
        <v>74</v>
      </c>
      <c r="M124" s="48">
        <f t="shared" ca="1" si="58"/>
        <v>83</v>
      </c>
      <c r="N124" s="48">
        <f t="shared" ca="1" si="59"/>
        <v>92</v>
      </c>
      <c r="O124" s="48">
        <f t="shared" ca="1" si="60"/>
        <v>100</v>
      </c>
      <c r="P124" s="48">
        <f t="shared" ca="1" si="86"/>
        <v>1</v>
      </c>
      <c r="Q124" s="48">
        <f t="shared" ca="1" si="86"/>
        <v>2</v>
      </c>
      <c r="R124" s="48">
        <f t="shared" ca="1" si="86"/>
        <v>1</v>
      </c>
      <c r="S124" s="48">
        <f t="shared" ca="1" si="86"/>
        <v>3</v>
      </c>
      <c r="T124" s="48">
        <f t="shared" ca="1" si="86"/>
        <v>1</v>
      </c>
      <c r="U124" s="48">
        <f t="shared" ca="1" si="86"/>
        <v>3</v>
      </c>
      <c r="V124" s="48">
        <f t="shared" ca="1" si="86"/>
        <v>2</v>
      </c>
      <c r="W124" s="48">
        <f t="shared" ca="1" si="86"/>
        <v>2</v>
      </c>
      <c r="X124" s="48">
        <f t="shared" ca="1" si="86"/>
        <v>3</v>
      </c>
      <c r="Y124" s="48">
        <f t="shared" ca="1" si="86"/>
        <v>1</v>
      </c>
      <c r="Z124" s="48">
        <f t="shared" ca="1" si="87"/>
        <v>3</v>
      </c>
      <c r="AA124" s="48">
        <f t="shared" ca="1" si="87"/>
        <v>1</v>
      </c>
      <c r="AB124" s="48">
        <f t="shared" ca="1" si="87"/>
        <v>1</v>
      </c>
      <c r="AC124" s="48">
        <f t="shared" ca="1" si="87"/>
        <v>1</v>
      </c>
      <c r="AD124" s="48">
        <f t="shared" ca="1" si="87"/>
        <v>2</v>
      </c>
      <c r="AE124" s="48">
        <f t="shared" ca="1" si="87"/>
        <v>2</v>
      </c>
      <c r="AF124" s="48">
        <f t="shared" ca="1" si="87"/>
        <v>2</v>
      </c>
      <c r="AG124" s="48">
        <f t="shared" ca="1" si="87"/>
        <v>3</v>
      </c>
      <c r="AH124" s="48">
        <f t="shared" ca="1" si="87"/>
        <v>3</v>
      </c>
      <c r="AI124" s="48">
        <f t="shared" ca="1" si="87"/>
        <v>2</v>
      </c>
      <c r="AJ124" s="48">
        <f t="shared" ca="1" si="88"/>
        <v>3</v>
      </c>
      <c r="AK124" s="48">
        <f t="shared" ca="1" si="88"/>
        <v>1</v>
      </c>
      <c r="AL124" s="48">
        <f t="shared" ca="1" si="88"/>
        <v>3</v>
      </c>
      <c r="AM124" s="48">
        <f t="shared" ca="1" si="88"/>
        <v>1</v>
      </c>
      <c r="AN124" s="48">
        <f t="shared" ca="1" si="88"/>
        <v>2</v>
      </c>
      <c r="AO124" s="48">
        <f t="shared" ca="1" si="88"/>
        <v>1</v>
      </c>
      <c r="AP124" s="48">
        <f t="shared" ca="1" si="88"/>
        <v>3</v>
      </c>
      <c r="AQ124" s="48">
        <f t="shared" ca="1" si="88"/>
        <v>1</v>
      </c>
      <c r="AR124" s="48">
        <f t="shared" ca="1" si="88"/>
        <v>1</v>
      </c>
      <c r="AS124" s="48">
        <f t="shared" ca="1" si="88"/>
        <v>2</v>
      </c>
      <c r="AT124" s="48">
        <f t="shared" ca="1" si="89"/>
        <v>3</v>
      </c>
      <c r="AU124" s="48">
        <f t="shared" ca="1" si="89"/>
        <v>2</v>
      </c>
      <c r="AV124" s="48">
        <f t="shared" ca="1" si="89"/>
        <v>2</v>
      </c>
      <c r="AW124" s="48">
        <f t="shared" ca="1" si="89"/>
        <v>2</v>
      </c>
      <c r="AX124" s="48">
        <f t="shared" ca="1" si="89"/>
        <v>2</v>
      </c>
      <c r="AY124" s="48">
        <f t="shared" ca="1" si="89"/>
        <v>1</v>
      </c>
      <c r="AZ124" s="48">
        <f t="shared" ca="1" si="89"/>
        <v>1</v>
      </c>
      <c r="BA124" s="48">
        <f t="shared" ca="1" si="89"/>
        <v>1</v>
      </c>
      <c r="BB124" s="48">
        <f t="shared" ca="1" si="89"/>
        <v>2</v>
      </c>
      <c r="BC124" s="48">
        <f t="shared" ca="1" si="89"/>
        <v>1</v>
      </c>
      <c r="BD124" s="48">
        <f t="shared" ca="1" si="90"/>
        <v>1</v>
      </c>
      <c r="BE124" s="48">
        <f t="shared" ca="1" si="90"/>
        <v>3</v>
      </c>
      <c r="BF124" s="48">
        <f t="shared" ca="1" si="90"/>
        <v>2</v>
      </c>
      <c r="BG124" s="48">
        <f t="shared" ca="1" si="90"/>
        <v>3</v>
      </c>
      <c r="BH124" s="48">
        <f t="shared" ca="1" si="90"/>
        <v>2</v>
      </c>
      <c r="BI124" s="48">
        <f t="shared" ca="1" si="90"/>
        <v>3</v>
      </c>
      <c r="BJ124" s="48">
        <f t="shared" ca="1" si="90"/>
        <v>1</v>
      </c>
      <c r="BK124" s="48">
        <f t="shared" ca="1" si="90"/>
        <v>3</v>
      </c>
      <c r="BL124" s="48">
        <f t="shared" ca="1" si="90"/>
        <v>1</v>
      </c>
      <c r="BM124" s="48">
        <f t="shared" ca="1" si="90"/>
        <v>2</v>
      </c>
      <c r="BN124" s="48">
        <f t="shared" ca="1" si="90"/>
        <v>3</v>
      </c>
      <c r="BO124" s="48">
        <f t="shared" ca="1" si="90"/>
        <v>2</v>
      </c>
    </row>
    <row r="125" spans="1:67" x14ac:dyDescent="0.25">
      <c r="A125" s="48">
        <v>124</v>
      </c>
      <c r="B125" s="48">
        <f t="shared" ca="1" si="48"/>
        <v>9</v>
      </c>
      <c r="C125" s="48">
        <f ca="1">SUM($P125:S125)</f>
        <v>7</v>
      </c>
      <c r="D125" s="48">
        <f t="shared" ca="1" si="49"/>
        <v>12</v>
      </c>
      <c r="E125" s="48">
        <f t="shared" ca="1" si="50"/>
        <v>20</v>
      </c>
      <c r="F125" s="48">
        <f t="shared" ca="1" si="51"/>
        <v>27</v>
      </c>
      <c r="G125" s="48">
        <f t="shared" ca="1" si="52"/>
        <v>37</v>
      </c>
      <c r="H125" s="48">
        <f t="shared" ca="1" si="53"/>
        <v>46</v>
      </c>
      <c r="I125" s="48">
        <f t="shared" ca="1" si="54"/>
        <v>56</v>
      </c>
      <c r="J125" s="48">
        <f t="shared" ca="1" si="55"/>
        <v>61</v>
      </c>
      <c r="K125" s="48">
        <f t="shared" ca="1" si="56"/>
        <v>69</v>
      </c>
      <c r="L125" s="48">
        <f t="shared" ca="1" si="57"/>
        <v>78</v>
      </c>
      <c r="M125" s="48">
        <f t="shared" ca="1" si="58"/>
        <v>87</v>
      </c>
      <c r="N125" s="48">
        <f t="shared" ca="1" si="59"/>
        <v>96</v>
      </c>
      <c r="O125" s="48">
        <f t="shared" ca="1" si="60"/>
        <v>104</v>
      </c>
      <c r="P125" s="48">
        <f t="shared" ca="1" si="86"/>
        <v>1</v>
      </c>
      <c r="Q125" s="48">
        <f t="shared" ca="1" si="86"/>
        <v>2</v>
      </c>
      <c r="R125" s="48">
        <f t="shared" ca="1" si="86"/>
        <v>1</v>
      </c>
      <c r="S125" s="48">
        <f t="shared" ca="1" si="86"/>
        <v>3</v>
      </c>
      <c r="T125" s="48">
        <f t="shared" ca="1" si="86"/>
        <v>1</v>
      </c>
      <c r="U125" s="48">
        <f t="shared" ca="1" si="86"/>
        <v>1</v>
      </c>
      <c r="V125" s="48">
        <f t="shared" ca="1" si="86"/>
        <v>2</v>
      </c>
      <c r="W125" s="48">
        <f t="shared" ca="1" si="86"/>
        <v>1</v>
      </c>
      <c r="X125" s="48">
        <f t="shared" ca="1" si="86"/>
        <v>3</v>
      </c>
      <c r="Y125" s="48">
        <f t="shared" ca="1" si="86"/>
        <v>1</v>
      </c>
      <c r="Z125" s="48">
        <f t="shared" ca="1" si="87"/>
        <v>3</v>
      </c>
      <c r="AA125" s="48">
        <f t="shared" ca="1" si="87"/>
        <v>1</v>
      </c>
      <c r="AB125" s="48">
        <f t="shared" ca="1" si="87"/>
        <v>1</v>
      </c>
      <c r="AC125" s="48">
        <f t="shared" ca="1" si="87"/>
        <v>1</v>
      </c>
      <c r="AD125" s="48">
        <f t="shared" ca="1" si="87"/>
        <v>2</v>
      </c>
      <c r="AE125" s="48">
        <f t="shared" ca="1" si="87"/>
        <v>3</v>
      </c>
      <c r="AF125" s="48">
        <f t="shared" ca="1" si="87"/>
        <v>1</v>
      </c>
      <c r="AG125" s="48">
        <f t="shared" ca="1" si="87"/>
        <v>3</v>
      </c>
      <c r="AH125" s="48">
        <f t="shared" ca="1" si="87"/>
        <v>3</v>
      </c>
      <c r="AI125" s="48">
        <f t="shared" ca="1" si="87"/>
        <v>3</v>
      </c>
      <c r="AJ125" s="48">
        <f t="shared" ca="1" si="88"/>
        <v>3</v>
      </c>
      <c r="AK125" s="48">
        <f t="shared" ca="1" si="88"/>
        <v>2</v>
      </c>
      <c r="AL125" s="48">
        <f t="shared" ca="1" si="88"/>
        <v>1</v>
      </c>
      <c r="AM125" s="48">
        <f t="shared" ca="1" si="88"/>
        <v>3</v>
      </c>
      <c r="AN125" s="48">
        <f t="shared" ca="1" si="88"/>
        <v>3</v>
      </c>
      <c r="AO125" s="48">
        <f t="shared" ca="1" si="88"/>
        <v>1</v>
      </c>
      <c r="AP125" s="48">
        <f t="shared" ca="1" si="88"/>
        <v>3</v>
      </c>
      <c r="AQ125" s="48">
        <f t="shared" ca="1" si="88"/>
        <v>3</v>
      </c>
      <c r="AR125" s="48">
        <f t="shared" ca="1" si="88"/>
        <v>1</v>
      </c>
      <c r="AS125" s="48">
        <f t="shared" ca="1" si="88"/>
        <v>1</v>
      </c>
      <c r="AT125" s="48">
        <f t="shared" ca="1" si="89"/>
        <v>1</v>
      </c>
      <c r="AU125" s="48">
        <f t="shared" ca="1" si="89"/>
        <v>2</v>
      </c>
      <c r="AV125" s="48">
        <f t="shared" ca="1" si="89"/>
        <v>3</v>
      </c>
      <c r="AW125" s="48">
        <f t="shared" ca="1" si="89"/>
        <v>2</v>
      </c>
      <c r="AX125" s="48">
        <f t="shared" ca="1" si="89"/>
        <v>1</v>
      </c>
      <c r="AY125" s="48">
        <f t="shared" ca="1" si="89"/>
        <v>2</v>
      </c>
      <c r="AZ125" s="48">
        <f t="shared" ca="1" si="89"/>
        <v>3</v>
      </c>
      <c r="BA125" s="48">
        <f t="shared" ca="1" si="89"/>
        <v>3</v>
      </c>
      <c r="BB125" s="48">
        <f t="shared" ca="1" si="89"/>
        <v>2</v>
      </c>
      <c r="BC125" s="48">
        <f t="shared" ca="1" si="89"/>
        <v>1</v>
      </c>
      <c r="BD125" s="48">
        <f t="shared" ca="1" si="90"/>
        <v>2</v>
      </c>
      <c r="BE125" s="48">
        <f t="shared" ca="1" si="90"/>
        <v>1</v>
      </c>
      <c r="BF125" s="48">
        <f t="shared" ca="1" si="90"/>
        <v>3</v>
      </c>
      <c r="BG125" s="48">
        <f t="shared" ca="1" si="90"/>
        <v>3</v>
      </c>
      <c r="BH125" s="48">
        <f t="shared" ca="1" si="90"/>
        <v>2</v>
      </c>
      <c r="BI125" s="48">
        <f t="shared" ca="1" si="90"/>
        <v>2</v>
      </c>
      <c r="BJ125" s="48">
        <f t="shared" ca="1" si="90"/>
        <v>2</v>
      </c>
      <c r="BK125" s="48">
        <f t="shared" ca="1" si="90"/>
        <v>3</v>
      </c>
      <c r="BL125" s="48">
        <f t="shared" ca="1" si="90"/>
        <v>1</v>
      </c>
      <c r="BM125" s="48">
        <f t="shared" ca="1" si="90"/>
        <v>2</v>
      </c>
      <c r="BN125" s="48">
        <f t="shared" ca="1" si="90"/>
        <v>2</v>
      </c>
      <c r="BO125" s="48">
        <f t="shared" ca="1" si="90"/>
        <v>3</v>
      </c>
    </row>
    <row r="126" spans="1:67" x14ac:dyDescent="0.25">
      <c r="A126" s="48">
        <v>125</v>
      </c>
      <c r="B126" s="48">
        <f t="shared" ca="1" si="48"/>
        <v>11</v>
      </c>
      <c r="C126" s="48">
        <f ca="1">SUM($P126:S126)</f>
        <v>8</v>
      </c>
      <c r="D126" s="48">
        <f t="shared" ca="1" si="49"/>
        <v>15</v>
      </c>
      <c r="E126" s="48">
        <f t="shared" ca="1" si="50"/>
        <v>20</v>
      </c>
      <c r="F126" s="48">
        <f t="shared" ca="1" si="51"/>
        <v>29</v>
      </c>
      <c r="G126" s="48">
        <f t="shared" ca="1" si="52"/>
        <v>40</v>
      </c>
      <c r="H126" s="48">
        <f t="shared" ca="1" si="53"/>
        <v>49</v>
      </c>
      <c r="I126" s="48">
        <f t="shared" ca="1" si="54"/>
        <v>57</v>
      </c>
      <c r="J126" s="48">
        <f t="shared" ca="1" si="55"/>
        <v>67</v>
      </c>
      <c r="K126" s="48">
        <f t="shared" ca="1" si="56"/>
        <v>77</v>
      </c>
      <c r="L126" s="48">
        <f t="shared" ca="1" si="57"/>
        <v>88</v>
      </c>
      <c r="M126" s="48">
        <f t="shared" ca="1" si="58"/>
        <v>94</v>
      </c>
      <c r="N126" s="48">
        <f t="shared" ca="1" si="59"/>
        <v>102</v>
      </c>
      <c r="O126" s="48">
        <f t="shared" ca="1" si="60"/>
        <v>110</v>
      </c>
      <c r="P126" s="48">
        <f t="shared" ca="1" si="86"/>
        <v>1</v>
      </c>
      <c r="Q126" s="48">
        <f t="shared" ca="1" si="86"/>
        <v>3</v>
      </c>
      <c r="R126" s="48">
        <f t="shared" ca="1" si="86"/>
        <v>2</v>
      </c>
      <c r="S126" s="48">
        <f t="shared" ca="1" si="86"/>
        <v>2</v>
      </c>
      <c r="T126" s="48">
        <f t="shared" ca="1" si="86"/>
        <v>2</v>
      </c>
      <c r="U126" s="48">
        <f t="shared" ca="1" si="86"/>
        <v>1</v>
      </c>
      <c r="V126" s="48">
        <f t="shared" ca="1" si="86"/>
        <v>1</v>
      </c>
      <c r="W126" s="48">
        <f t="shared" ca="1" si="86"/>
        <v>3</v>
      </c>
      <c r="X126" s="48">
        <f t="shared" ca="1" si="86"/>
        <v>1</v>
      </c>
      <c r="Y126" s="48">
        <f t="shared" ca="1" si="86"/>
        <v>1</v>
      </c>
      <c r="Z126" s="48">
        <f t="shared" ca="1" si="87"/>
        <v>2</v>
      </c>
      <c r="AA126" s="48">
        <f t="shared" ca="1" si="87"/>
        <v>1</v>
      </c>
      <c r="AB126" s="48">
        <f t="shared" ca="1" si="87"/>
        <v>3</v>
      </c>
      <c r="AC126" s="48">
        <f t="shared" ca="1" si="87"/>
        <v>1</v>
      </c>
      <c r="AD126" s="48">
        <f t="shared" ca="1" si="87"/>
        <v>2</v>
      </c>
      <c r="AE126" s="48">
        <f t="shared" ca="1" si="87"/>
        <v>3</v>
      </c>
      <c r="AF126" s="48">
        <f t="shared" ca="1" si="87"/>
        <v>2</v>
      </c>
      <c r="AG126" s="48">
        <f t="shared" ca="1" si="87"/>
        <v>3</v>
      </c>
      <c r="AH126" s="48">
        <f t="shared" ca="1" si="87"/>
        <v>3</v>
      </c>
      <c r="AI126" s="48">
        <f t="shared" ca="1" si="87"/>
        <v>3</v>
      </c>
      <c r="AJ126" s="48">
        <f t="shared" ca="1" si="88"/>
        <v>2</v>
      </c>
      <c r="AK126" s="48">
        <f t="shared" ca="1" si="88"/>
        <v>3</v>
      </c>
      <c r="AL126" s="48">
        <f t="shared" ca="1" si="88"/>
        <v>2</v>
      </c>
      <c r="AM126" s="48">
        <f t="shared" ca="1" si="88"/>
        <v>2</v>
      </c>
      <c r="AN126" s="48">
        <f t="shared" ca="1" si="88"/>
        <v>1</v>
      </c>
      <c r="AO126" s="48">
        <f t="shared" ca="1" si="88"/>
        <v>2</v>
      </c>
      <c r="AP126" s="48">
        <f t="shared" ca="1" si="88"/>
        <v>3</v>
      </c>
      <c r="AQ126" s="48">
        <f t="shared" ca="1" si="88"/>
        <v>2</v>
      </c>
      <c r="AR126" s="48">
        <f t="shared" ca="1" si="88"/>
        <v>3</v>
      </c>
      <c r="AS126" s="48">
        <f t="shared" ca="1" si="88"/>
        <v>2</v>
      </c>
      <c r="AT126" s="48">
        <f t="shared" ca="1" si="89"/>
        <v>2</v>
      </c>
      <c r="AU126" s="48">
        <f t="shared" ca="1" si="89"/>
        <v>3</v>
      </c>
      <c r="AV126" s="48">
        <f t="shared" ca="1" si="89"/>
        <v>3</v>
      </c>
      <c r="AW126" s="48">
        <f t="shared" ca="1" si="89"/>
        <v>2</v>
      </c>
      <c r="AX126" s="48">
        <f t="shared" ca="1" si="89"/>
        <v>2</v>
      </c>
      <c r="AY126" s="48">
        <f t="shared" ca="1" si="89"/>
        <v>3</v>
      </c>
      <c r="AZ126" s="48">
        <f t="shared" ca="1" si="89"/>
        <v>3</v>
      </c>
      <c r="BA126" s="48">
        <f t="shared" ca="1" si="89"/>
        <v>2</v>
      </c>
      <c r="BB126" s="48">
        <f t="shared" ca="1" si="89"/>
        <v>3</v>
      </c>
      <c r="BC126" s="48">
        <f t="shared" ca="1" si="89"/>
        <v>3</v>
      </c>
      <c r="BD126" s="48">
        <f t="shared" ca="1" si="90"/>
        <v>2</v>
      </c>
      <c r="BE126" s="48">
        <f t="shared" ca="1" si="90"/>
        <v>1</v>
      </c>
      <c r="BF126" s="48">
        <f t="shared" ca="1" si="90"/>
        <v>2</v>
      </c>
      <c r="BG126" s="48">
        <f t="shared" ca="1" si="90"/>
        <v>1</v>
      </c>
      <c r="BH126" s="48">
        <f t="shared" ca="1" si="90"/>
        <v>2</v>
      </c>
      <c r="BI126" s="48">
        <f t="shared" ca="1" si="90"/>
        <v>2</v>
      </c>
      <c r="BJ126" s="48">
        <f t="shared" ca="1" si="90"/>
        <v>2</v>
      </c>
      <c r="BK126" s="48">
        <f t="shared" ca="1" si="90"/>
        <v>2</v>
      </c>
      <c r="BL126" s="48">
        <f t="shared" ca="1" si="90"/>
        <v>3</v>
      </c>
      <c r="BM126" s="48">
        <f t="shared" ca="1" si="90"/>
        <v>1</v>
      </c>
      <c r="BN126" s="48">
        <f t="shared" ca="1" si="90"/>
        <v>3</v>
      </c>
      <c r="BO126" s="48">
        <f t="shared" ca="1" si="90"/>
        <v>1</v>
      </c>
    </row>
    <row r="127" spans="1:67" x14ac:dyDescent="0.25">
      <c r="A127" s="48">
        <v>126</v>
      </c>
      <c r="B127" s="48">
        <f t="shared" ca="1" si="48"/>
        <v>9</v>
      </c>
      <c r="C127" s="48">
        <f ca="1">SUM($P127:S127)</f>
        <v>7</v>
      </c>
      <c r="D127" s="48">
        <f t="shared" ca="1" si="49"/>
        <v>13</v>
      </c>
      <c r="E127" s="48">
        <f t="shared" ca="1" si="50"/>
        <v>21</v>
      </c>
      <c r="F127" s="48">
        <f t="shared" ca="1" si="51"/>
        <v>29</v>
      </c>
      <c r="G127" s="48">
        <f t="shared" ca="1" si="52"/>
        <v>37</v>
      </c>
      <c r="H127" s="48">
        <f t="shared" ca="1" si="53"/>
        <v>43</v>
      </c>
      <c r="I127" s="48">
        <f t="shared" ca="1" si="54"/>
        <v>50</v>
      </c>
      <c r="J127" s="48">
        <f t="shared" ca="1" si="55"/>
        <v>57</v>
      </c>
      <c r="K127" s="48">
        <f t="shared" ca="1" si="56"/>
        <v>67</v>
      </c>
      <c r="L127" s="48">
        <f t="shared" ca="1" si="57"/>
        <v>75</v>
      </c>
      <c r="M127" s="48">
        <f t="shared" ca="1" si="58"/>
        <v>81</v>
      </c>
      <c r="N127" s="48">
        <f t="shared" ca="1" si="59"/>
        <v>88</v>
      </c>
      <c r="O127" s="48">
        <f t="shared" ca="1" si="60"/>
        <v>98</v>
      </c>
      <c r="P127" s="48">
        <f t="shared" ca="1" si="86"/>
        <v>2</v>
      </c>
      <c r="Q127" s="48">
        <f t="shared" ca="1" si="86"/>
        <v>3</v>
      </c>
      <c r="R127" s="48">
        <f t="shared" ca="1" si="86"/>
        <v>1</v>
      </c>
      <c r="S127" s="48">
        <f t="shared" ca="1" si="86"/>
        <v>1</v>
      </c>
      <c r="T127" s="48">
        <f t="shared" ca="1" si="86"/>
        <v>1</v>
      </c>
      <c r="U127" s="48">
        <f t="shared" ca="1" si="86"/>
        <v>1</v>
      </c>
      <c r="V127" s="48">
        <f t="shared" ca="1" si="86"/>
        <v>2</v>
      </c>
      <c r="W127" s="48">
        <f t="shared" ca="1" si="86"/>
        <v>2</v>
      </c>
      <c r="X127" s="48">
        <f t="shared" ca="1" si="86"/>
        <v>3</v>
      </c>
      <c r="Y127" s="48">
        <f t="shared" ca="1" si="86"/>
        <v>2</v>
      </c>
      <c r="Z127" s="48">
        <f t="shared" ca="1" si="87"/>
        <v>2</v>
      </c>
      <c r="AA127" s="48">
        <f t="shared" ca="1" si="87"/>
        <v>1</v>
      </c>
      <c r="AB127" s="48">
        <f t="shared" ca="1" si="87"/>
        <v>1</v>
      </c>
      <c r="AC127" s="48">
        <f t="shared" ca="1" si="87"/>
        <v>3</v>
      </c>
      <c r="AD127" s="48">
        <f t="shared" ca="1" si="87"/>
        <v>3</v>
      </c>
      <c r="AE127" s="48">
        <f t="shared" ca="1" si="87"/>
        <v>1</v>
      </c>
      <c r="AF127" s="48">
        <f t="shared" ca="1" si="87"/>
        <v>2</v>
      </c>
      <c r="AG127" s="48">
        <f t="shared" ca="1" si="87"/>
        <v>1</v>
      </c>
      <c r="AH127" s="48">
        <f t="shared" ca="1" si="87"/>
        <v>2</v>
      </c>
      <c r="AI127" s="48">
        <f t="shared" ca="1" si="87"/>
        <v>3</v>
      </c>
      <c r="AJ127" s="48">
        <f t="shared" ca="1" si="88"/>
        <v>1</v>
      </c>
      <c r="AK127" s="48">
        <f t="shared" ca="1" si="88"/>
        <v>1</v>
      </c>
      <c r="AL127" s="48">
        <f t="shared" ca="1" si="88"/>
        <v>2</v>
      </c>
      <c r="AM127" s="48">
        <f t="shared" ca="1" si="88"/>
        <v>2</v>
      </c>
      <c r="AN127" s="48">
        <f t="shared" ca="1" si="88"/>
        <v>1</v>
      </c>
      <c r="AO127" s="48">
        <f t="shared" ca="1" si="88"/>
        <v>1</v>
      </c>
      <c r="AP127" s="48">
        <f t="shared" ca="1" si="88"/>
        <v>2</v>
      </c>
      <c r="AQ127" s="48">
        <f t="shared" ca="1" si="88"/>
        <v>3</v>
      </c>
      <c r="AR127" s="48">
        <f t="shared" ca="1" si="88"/>
        <v>1</v>
      </c>
      <c r="AS127" s="48">
        <f t="shared" ca="1" si="88"/>
        <v>2</v>
      </c>
      <c r="AT127" s="48">
        <f t="shared" ca="1" si="89"/>
        <v>1</v>
      </c>
      <c r="AU127" s="48">
        <f t="shared" ca="1" si="89"/>
        <v>3</v>
      </c>
      <c r="AV127" s="48">
        <f t="shared" ca="1" si="89"/>
        <v>3</v>
      </c>
      <c r="AW127" s="48">
        <f t="shared" ca="1" si="89"/>
        <v>1</v>
      </c>
      <c r="AX127" s="48">
        <f t="shared" ca="1" si="89"/>
        <v>3</v>
      </c>
      <c r="AY127" s="48">
        <f t="shared" ca="1" si="89"/>
        <v>3</v>
      </c>
      <c r="AZ127" s="48">
        <f t="shared" ca="1" si="89"/>
        <v>3</v>
      </c>
      <c r="BA127" s="48">
        <f t="shared" ca="1" si="89"/>
        <v>2</v>
      </c>
      <c r="BB127" s="48">
        <f t="shared" ca="1" si="89"/>
        <v>2</v>
      </c>
      <c r="BC127" s="48">
        <f t="shared" ca="1" si="89"/>
        <v>1</v>
      </c>
      <c r="BD127" s="48">
        <f t="shared" ca="1" si="90"/>
        <v>1</v>
      </c>
      <c r="BE127" s="48">
        <f t="shared" ca="1" si="90"/>
        <v>3</v>
      </c>
      <c r="BF127" s="48">
        <f t="shared" ca="1" si="90"/>
        <v>1</v>
      </c>
      <c r="BG127" s="48">
        <f t="shared" ca="1" si="90"/>
        <v>1</v>
      </c>
      <c r="BH127" s="48">
        <f t="shared" ca="1" si="90"/>
        <v>2</v>
      </c>
      <c r="BI127" s="48">
        <f t="shared" ca="1" si="90"/>
        <v>1</v>
      </c>
      <c r="BJ127" s="48">
        <f t="shared" ca="1" si="90"/>
        <v>1</v>
      </c>
      <c r="BK127" s="48">
        <f t="shared" ca="1" si="90"/>
        <v>3</v>
      </c>
      <c r="BL127" s="48">
        <f t="shared" ca="1" si="90"/>
        <v>2</v>
      </c>
      <c r="BM127" s="48">
        <f t="shared" ca="1" si="90"/>
        <v>2</v>
      </c>
      <c r="BN127" s="48">
        <f t="shared" ca="1" si="90"/>
        <v>3</v>
      </c>
      <c r="BO127" s="48">
        <f t="shared" ca="1" si="90"/>
        <v>3</v>
      </c>
    </row>
    <row r="128" spans="1:67" x14ac:dyDescent="0.25">
      <c r="A128" s="48">
        <v>127</v>
      </c>
      <c r="B128" s="48">
        <f t="shared" ca="1" si="48"/>
        <v>13</v>
      </c>
      <c r="C128" s="48">
        <f ca="1">SUM($P128:S128)</f>
        <v>9</v>
      </c>
      <c r="D128" s="48">
        <f t="shared" ca="1" si="49"/>
        <v>17</v>
      </c>
      <c r="E128" s="48">
        <f t="shared" ca="1" si="50"/>
        <v>27</v>
      </c>
      <c r="F128" s="48">
        <f t="shared" ca="1" si="51"/>
        <v>35</v>
      </c>
      <c r="G128" s="48">
        <f t="shared" ca="1" si="52"/>
        <v>43</v>
      </c>
      <c r="H128" s="48">
        <f t="shared" ca="1" si="53"/>
        <v>54</v>
      </c>
      <c r="I128" s="48">
        <f t="shared" ca="1" si="54"/>
        <v>61</v>
      </c>
      <c r="J128" s="48">
        <f t="shared" ca="1" si="55"/>
        <v>67</v>
      </c>
      <c r="K128" s="48">
        <f t="shared" ca="1" si="56"/>
        <v>75</v>
      </c>
      <c r="L128" s="48">
        <f t="shared" ca="1" si="57"/>
        <v>84</v>
      </c>
      <c r="M128" s="48">
        <f t="shared" ca="1" si="58"/>
        <v>92</v>
      </c>
      <c r="N128" s="48">
        <f t="shared" ca="1" si="59"/>
        <v>98</v>
      </c>
      <c r="O128" s="48">
        <f t="shared" ca="1" si="60"/>
        <v>109</v>
      </c>
      <c r="P128" s="48">
        <f t="shared" ca="1" si="86"/>
        <v>2</v>
      </c>
      <c r="Q128" s="48">
        <f t="shared" ca="1" si="86"/>
        <v>3</v>
      </c>
      <c r="R128" s="48">
        <f t="shared" ca="1" si="86"/>
        <v>2</v>
      </c>
      <c r="S128" s="48">
        <f t="shared" ca="1" si="86"/>
        <v>2</v>
      </c>
      <c r="T128" s="48">
        <f t="shared" ca="1" si="86"/>
        <v>3</v>
      </c>
      <c r="U128" s="48">
        <f t="shared" ca="1" si="86"/>
        <v>1</v>
      </c>
      <c r="V128" s="48">
        <f t="shared" ca="1" si="86"/>
        <v>2</v>
      </c>
      <c r="W128" s="48">
        <f t="shared" ca="1" si="86"/>
        <v>2</v>
      </c>
      <c r="X128" s="48">
        <f t="shared" ca="1" si="86"/>
        <v>2</v>
      </c>
      <c r="Y128" s="48">
        <f t="shared" ca="1" si="86"/>
        <v>3</v>
      </c>
      <c r="Z128" s="48">
        <f t="shared" ca="1" si="87"/>
        <v>2</v>
      </c>
      <c r="AA128" s="48">
        <f t="shared" ca="1" si="87"/>
        <v>3</v>
      </c>
      <c r="AB128" s="48">
        <f t="shared" ca="1" si="87"/>
        <v>2</v>
      </c>
      <c r="AC128" s="48">
        <f t="shared" ca="1" si="87"/>
        <v>3</v>
      </c>
      <c r="AD128" s="48">
        <f t="shared" ca="1" si="87"/>
        <v>2</v>
      </c>
      <c r="AE128" s="48">
        <f t="shared" ca="1" si="87"/>
        <v>1</v>
      </c>
      <c r="AF128" s="48">
        <f t="shared" ca="1" si="87"/>
        <v>2</v>
      </c>
      <c r="AG128" s="48">
        <f t="shared" ca="1" si="87"/>
        <v>2</v>
      </c>
      <c r="AH128" s="48">
        <f t="shared" ca="1" si="87"/>
        <v>3</v>
      </c>
      <c r="AI128" s="48">
        <f t="shared" ca="1" si="87"/>
        <v>1</v>
      </c>
      <c r="AJ128" s="48">
        <f t="shared" ca="1" si="88"/>
        <v>3</v>
      </c>
      <c r="AK128" s="48">
        <f t="shared" ca="1" si="88"/>
        <v>2</v>
      </c>
      <c r="AL128" s="48">
        <f t="shared" ca="1" si="88"/>
        <v>3</v>
      </c>
      <c r="AM128" s="48">
        <f t="shared" ca="1" si="88"/>
        <v>3</v>
      </c>
      <c r="AN128" s="48">
        <f t="shared" ca="1" si="88"/>
        <v>3</v>
      </c>
      <c r="AO128" s="48">
        <f t="shared" ca="1" si="88"/>
        <v>2</v>
      </c>
      <c r="AP128" s="48">
        <f t="shared" ca="1" si="88"/>
        <v>1</v>
      </c>
      <c r="AQ128" s="48">
        <f t="shared" ca="1" si="88"/>
        <v>1</v>
      </c>
      <c r="AR128" s="48">
        <f t="shared" ca="1" si="88"/>
        <v>1</v>
      </c>
      <c r="AS128" s="48">
        <f t="shared" ca="1" si="88"/>
        <v>1</v>
      </c>
      <c r="AT128" s="48">
        <f t="shared" ca="1" si="89"/>
        <v>1</v>
      </c>
      <c r="AU128" s="48">
        <f t="shared" ca="1" si="89"/>
        <v>3</v>
      </c>
      <c r="AV128" s="48">
        <f t="shared" ca="1" si="89"/>
        <v>2</v>
      </c>
      <c r="AW128" s="48">
        <f t="shared" ca="1" si="89"/>
        <v>3</v>
      </c>
      <c r="AX128" s="48">
        <f t="shared" ca="1" si="89"/>
        <v>2</v>
      </c>
      <c r="AY128" s="48">
        <f t="shared" ca="1" si="89"/>
        <v>1</v>
      </c>
      <c r="AZ128" s="48">
        <f t="shared" ca="1" si="89"/>
        <v>2</v>
      </c>
      <c r="BA128" s="48">
        <f t="shared" ca="1" si="89"/>
        <v>3</v>
      </c>
      <c r="BB128" s="48">
        <f t="shared" ca="1" si="89"/>
        <v>2</v>
      </c>
      <c r="BC128" s="48">
        <f t="shared" ca="1" si="89"/>
        <v>2</v>
      </c>
      <c r="BD128" s="48">
        <f t="shared" ca="1" si="90"/>
        <v>1</v>
      </c>
      <c r="BE128" s="48">
        <f t="shared" ca="1" si="90"/>
        <v>3</v>
      </c>
      <c r="BF128" s="48">
        <f t="shared" ca="1" si="90"/>
        <v>1</v>
      </c>
      <c r="BG128" s="48">
        <f t="shared" ca="1" si="90"/>
        <v>3</v>
      </c>
      <c r="BH128" s="48">
        <f t="shared" ca="1" si="90"/>
        <v>1</v>
      </c>
      <c r="BI128" s="48">
        <f t="shared" ca="1" si="90"/>
        <v>2</v>
      </c>
      <c r="BJ128" s="48">
        <f t="shared" ca="1" si="90"/>
        <v>1</v>
      </c>
      <c r="BK128" s="48">
        <f t="shared" ca="1" si="90"/>
        <v>2</v>
      </c>
      <c r="BL128" s="48">
        <f t="shared" ca="1" si="90"/>
        <v>3</v>
      </c>
      <c r="BM128" s="48">
        <f t="shared" ca="1" si="90"/>
        <v>2</v>
      </c>
      <c r="BN128" s="48">
        <f t="shared" ca="1" si="90"/>
        <v>3</v>
      </c>
      <c r="BO128" s="48">
        <f t="shared" ca="1" si="90"/>
        <v>3</v>
      </c>
    </row>
    <row r="129" spans="1:67" x14ac:dyDescent="0.25">
      <c r="A129" s="48">
        <v>128</v>
      </c>
      <c r="B129" s="48">
        <f t="shared" ca="1" si="48"/>
        <v>12</v>
      </c>
      <c r="C129" s="48">
        <f ca="1">SUM($P129:S129)</f>
        <v>8</v>
      </c>
      <c r="D129" s="48">
        <f t="shared" ca="1" si="49"/>
        <v>18</v>
      </c>
      <c r="E129" s="48">
        <f t="shared" ca="1" si="50"/>
        <v>27</v>
      </c>
      <c r="F129" s="48">
        <f t="shared" ca="1" si="51"/>
        <v>32</v>
      </c>
      <c r="G129" s="48">
        <f t="shared" ca="1" si="52"/>
        <v>39</v>
      </c>
      <c r="H129" s="48">
        <f t="shared" ca="1" si="53"/>
        <v>47</v>
      </c>
      <c r="I129" s="48">
        <f t="shared" ca="1" si="54"/>
        <v>53</v>
      </c>
      <c r="J129" s="48">
        <f t="shared" ca="1" si="55"/>
        <v>62</v>
      </c>
      <c r="K129" s="48">
        <f t="shared" ca="1" si="56"/>
        <v>70</v>
      </c>
      <c r="L129" s="48">
        <f t="shared" ca="1" si="57"/>
        <v>77</v>
      </c>
      <c r="M129" s="48">
        <f t="shared" ca="1" si="58"/>
        <v>87</v>
      </c>
      <c r="N129" s="48">
        <f t="shared" ca="1" si="59"/>
        <v>93</v>
      </c>
      <c r="O129" s="48">
        <f t="shared" ca="1" si="60"/>
        <v>100</v>
      </c>
      <c r="P129" s="48">
        <f t="shared" ca="1" si="86"/>
        <v>3</v>
      </c>
      <c r="Q129" s="48">
        <f t="shared" ca="1" si="86"/>
        <v>1</v>
      </c>
      <c r="R129" s="48">
        <f t="shared" ca="1" si="86"/>
        <v>2</v>
      </c>
      <c r="S129" s="48">
        <f t="shared" ca="1" si="86"/>
        <v>2</v>
      </c>
      <c r="T129" s="48">
        <f t="shared" ca="1" si="86"/>
        <v>2</v>
      </c>
      <c r="U129" s="48">
        <f t="shared" ca="1" si="86"/>
        <v>2</v>
      </c>
      <c r="V129" s="48">
        <f t="shared" ca="1" si="86"/>
        <v>3</v>
      </c>
      <c r="W129" s="48">
        <f t="shared" ca="1" si="86"/>
        <v>3</v>
      </c>
      <c r="X129" s="48">
        <f t="shared" ca="1" si="86"/>
        <v>2</v>
      </c>
      <c r="Y129" s="48">
        <f t="shared" ca="1" si="86"/>
        <v>3</v>
      </c>
      <c r="Z129" s="48">
        <f t="shared" ca="1" si="87"/>
        <v>2</v>
      </c>
      <c r="AA129" s="48">
        <f t="shared" ca="1" si="87"/>
        <v>2</v>
      </c>
      <c r="AB129" s="48">
        <f t="shared" ca="1" si="87"/>
        <v>1</v>
      </c>
      <c r="AC129" s="48">
        <f t="shared" ca="1" si="87"/>
        <v>1</v>
      </c>
      <c r="AD129" s="48">
        <f t="shared" ca="1" si="87"/>
        <v>1</v>
      </c>
      <c r="AE129" s="48">
        <f t="shared" ca="1" si="87"/>
        <v>2</v>
      </c>
      <c r="AF129" s="48">
        <f t="shared" ca="1" si="87"/>
        <v>3</v>
      </c>
      <c r="AG129" s="48">
        <f t="shared" ca="1" si="87"/>
        <v>1</v>
      </c>
      <c r="AH129" s="48">
        <f t="shared" ca="1" si="87"/>
        <v>1</v>
      </c>
      <c r="AI129" s="48">
        <f t="shared" ca="1" si="87"/>
        <v>2</v>
      </c>
      <c r="AJ129" s="48">
        <f t="shared" ca="1" si="88"/>
        <v>3</v>
      </c>
      <c r="AK129" s="48">
        <f t="shared" ca="1" si="88"/>
        <v>2</v>
      </c>
      <c r="AL129" s="48">
        <f t="shared" ca="1" si="88"/>
        <v>2</v>
      </c>
      <c r="AM129" s="48">
        <f t="shared" ca="1" si="88"/>
        <v>1</v>
      </c>
      <c r="AN129" s="48">
        <f t="shared" ca="1" si="88"/>
        <v>3</v>
      </c>
      <c r="AO129" s="48">
        <f t="shared" ca="1" si="88"/>
        <v>1</v>
      </c>
      <c r="AP129" s="48">
        <f t="shared" ca="1" si="88"/>
        <v>1</v>
      </c>
      <c r="AQ129" s="48">
        <f t="shared" ca="1" si="88"/>
        <v>1</v>
      </c>
      <c r="AR129" s="48">
        <f t="shared" ca="1" si="88"/>
        <v>2</v>
      </c>
      <c r="AS129" s="48">
        <f t="shared" ca="1" si="88"/>
        <v>1</v>
      </c>
      <c r="AT129" s="48">
        <f t="shared" ca="1" si="89"/>
        <v>3</v>
      </c>
      <c r="AU129" s="48">
        <f t="shared" ca="1" si="89"/>
        <v>3</v>
      </c>
      <c r="AV129" s="48">
        <f t="shared" ca="1" si="89"/>
        <v>2</v>
      </c>
      <c r="AW129" s="48">
        <f t="shared" ca="1" si="89"/>
        <v>3</v>
      </c>
      <c r="AX129" s="48">
        <f t="shared" ca="1" si="89"/>
        <v>1</v>
      </c>
      <c r="AY129" s="48">
        <f t="shared" ca="1" si="89"/>
        <v>2</v>
      </c>
      <c r="AZ129" s="48">
        <f t="shared" ca="1" si="89"/>
        <v>2</v>
      </c>
      <c r="BA129" s="48">
        <f t="shared" ca="1" si="89"/>
        <v>3</v>
      </c>
      <c r="BB129" s="48">
        <f t="shared" ca="1" si="89"/>
        <v>1</v>
      </c>
      <c r="BC129" s="48">
        <f t="shared" ca="1" si="89"/>
        <v>1</v>
      </c>
      <c r="BD129" s="48">
        <f t="shared" ca="1" si="90"/>
        <v>2</v>
      </c>
      <c r="BE129" s="48">
        <f t="shared" ca="1" si="90"/>
        <v>3</v>
      </c>
      <c r="BF129" s="48">
        <f t="shared" ca="1" si="90"/>
        <v>2</v>
      </c>
      <c r="BG129" s="48">
        <f t="shared" ca="1" si="90"/>
        <v>3</v>
      </c>
      <c r="BH129" s="48">
        <f t="shared" ca="1" si="90"/>
        <v>2</v>
      </c>
      <c r="BI129" s="48">
        <f t="shared" ca="1" si="90"/>
        <v>1</v>
      </c>
      <c r="BJ129" s="48">
        <f t="shared" ca="1" si="90"/>
        <v>2</v>
      </c>
      <c r="BK129" s="48">
        <f t="shared" ca="1" si="90"/>
        <v>1</v>
      </c>
      <c r="BL129" s="48">
        <f t="shared" ca="1" si="90"/>
        <v>2</v>
      </c>
      <c r="BM129" s="48">
        <f t="shared" ca="1" si="90"/>
        <v>2</v>
      </c>
      <c r="BN129" s="48">
        <f t="shared" ca="1" si="90"/>
        <v>2</v>
      </c>
      <c r="BO129" s="48">
        <f t="shared" ca="1" si="90"/>
        <v>1</v>
      </c>
    </row>
    <row r="130" spans="1:67" x14ac:dyDescent="0.25">
      <c r="A130" s="48">
        <v>129</v>
      </c>
      <c r="B130" s="48">
        <f t="shared" ref="B130:B193" ca="1" si="91">SUMIF(P$1:BO$1,"&lt;=" &amp; WeeksToForecast,P130:BO130)</f>
        <v>9</v>
      </c>
      <c r="C130" s="48">
        <f ca="1">SUM($P130:S130)</f>
        <v>5</v>
      </c>
      <c r="D130" s="48">
        <f t="shared" ca="1" si="49"/>
        <v>14</v>
      </c>
      <c r="E130" s="48">
        <f t="shared" ca="1" si="50"/>
        <v>23</v>
      </c>
      <c r="F130" s="48">
        <f t="shared" ca="1" si="51"/>
        <v>31</v>
      </c>
      <c r="G130" s="48">
        <f t="shared" ca="1" si="52"/>
        <v>37</v>
      </c>
      <c r="H130" s="48">
        <f t="shared" ca="1" si="53"/>
        <v>45</v>
      </c>
      <c r="I130" s="48">
        <f t="shared" ca="1" si="54"/>
        <v>52</v>
      </c>
      <c r="J130" s="48">
        <f t="shared" ca="1" si="55"/>
        <v>58</v>
      </c>
      <c r="K130" s="48">
        <f t="shared" ca="1" si="56"/>
        <v>65</v>
      </c>
      <c r="L130" s="48">
        <f t="shared" ca="1" si="57"/>
        <v>75</v>
      </c>
      <c r="M130" s="48">
        <f t="shared" ca="1" si="58"/>
        <v>84</v>
      </c>
      <c r="N130" s="48">
        <f t="shared" ca="1" si="59"/>
        <v>91</v>
      </c>
      <c r="O130" s="48">
        <f t="shared" ca="1" si="60"/>
        <v>100</v>
      </c>
      <c r="P130" s="48">
        <f t="shared" ca="1" si="86"/>
        <v>2</v>
      </c>
      <c r="Q130" s="48">
        <f t="shared" ca="1" si="86"/>
        <v>1</v>
      </c>
      <c r="R130" s="48">
        <f t="shared" ca="1" si="86"/>
        <v>1</v>
      </c>
      <c r="S130" s="48">
        <f t="shared" ca="1" si="86"/>
        <v>1</v>
      </c>
      <c r="T130" s="48">
        <f t="shared" ca="1" si="86"/>
        <v>3</v>
      </c>
      <c r="U130" s="48">
        <f t="shared" ca="1" si="86"/>
        <v>1</v>
      </c>
      <c r="V130" s="48">
        <f t="shared" ca="1" si="86"/>
        <v>3</v>
      </c>
      <c r="W130" s="48">
        <f t="shared" ca="1" si="86"/>
        <v>2</v>
      </c>
      <c r="X130" s="48">
        <f t="shared" ca="1" si="86"/>
        <v>1</v>
      </c>
      <c r="Y130" s="48">
        <f t="shared" ca="1" si="86"/>
        <v>3</v>
      </c>
      <c r="Z130" s="48">
        <f t="shared" ca="1" si="87"/>
        <v>2</v>
      </c>
      <c r="AA130" s="48">
        <f t="shared" ca="1" si="87"/>
        <v>3</v>
      </c>
      <c r="AB130" s="48">
        <f t="shared" ca="1" si="87"/>
        <v>2</v>
      </c>
      <c r="AC130" s="48">
        <f t="shared" ca="1" si="87"/>
        <v>2</v>
      </c>
      <c r="AD130" s="48">
        <f t="shared" ca="1" si="87"/>
        <v>2</v>
      </c>
      <c r="AE130" s="48">
        <f t="shared" ca="1" si="87"/>
        <v>2</v>
      </c>
      <c r="AF130" s="48">
        <f t="shared" ca="1" si="87"/>
        <v>1</v>
      </c>
      <c r="AG130" s="48">
        <f t="shared" ca="1" si="87"/>
        <v>2</v>
      </c>
      <c r="AH130" s="48">
        <f t="shared" ca="1" si="87"/>
        <v>2</v>
      </c>
      <c r="AI130" s="48">
        <f t="shared" ca="1" si="87"/>
        <v>1</v>
      </c>
      <c r="AJ130" s="48">
        <f t="shared" ca="1" si="88"/>
        <v>2</v>
      </c>
      <c r="AK130" s="48">
        <f t="shared" ca="1" si="88"/>
        <v>1</v>
      </c>
      <c r="AL130" s="48">
        <f t="shared" ca="1" si="88"/>
        <v>3</v>
      </c>
      <c r="AM130" s="48">
        <f t="shared" ca="1" si="88"/>
        <v>2</v>
      </c>
      <c r="AN130" s="48">
        <f t="shared" ca="1" si="88"/>
        <v>2</v>
      </c>
      <c r="AO130" s="48">
        <f t="shared" ca="1" si="88"/>
        <v>1</v>
      </c>
      <c r="AP130" s="48">
        <f t="shared" ca="1" si="88"/>
        <v>3</v>
      </c>
      <c r="AQ130" s="48">
        <f t="shared" ca="1" si="88"/>
        <v>1</v>
      </c>
      <c r="AR130" s="48">
        <f t="shared" ca="1" si="88"/>
        <v>2</v>
      </c>
      <c r="AS130" s="48">
        <f t="shared" ca="1" si="88"/>
        <v>1</v>
      </c>
      <c r="AT130" s="48">
        <f t="shared" ca="1" si="89"/>
        <v>1</v>
      </c>
      <c r="AU130" s="48">
        <f t="shared" ca="1" si="89"/>
        <v>2</v>
      </c>
      <c r="AV130" s="48">
        <f t="shared" ca="1" si="89"/>
        <v>1</v>
      </c>
      <c r="AW130" s="48">
        <f t="shared" ca="1" si="89"/>
        <v>2</v>
      </c>
      <c r="AX130" s="48">
        <f t="shared" ca="1" si="89"/>
        <v>1</v>
      </c>
      <c r="AY130" s="48">
        <f t="shared" ca="1" si="89"/>
        <v>3</v>
      </c>
      <c r="AZ130" s="48">
        <f t="shared" ca="1" si="89"/>
        <v>3</v>
      </c>
      <c r="BA130" s="48">
        <f t="shared" ca="1" si="89"/>
        <v>2</v>
      </c>
      <c r="BB130" s="48">
        <f t="shared" ca="1" si="89"/>
        <v>3</v>
      </c>
      <c r="BC130" s="48">
        <f t="shared" ca="1" si="89"/>
        <v>2</v>
      </c>
      <c r="BD130" s="48">
        <f t="shared" ca="1" si="90"/>
        <v>2</v>
      </c>
      <c r="BE130" s="48">
        <f t="shared" ca="1" si="90"/>
        <v>3</v>
      </c>
      <c r="BF130" s="48">
        <f t="shared" ca="1" si="90"/>
        <v>2</v>
      </c>
      <c r="BG130" s="48">
        <f t="shared" ca="1" si="90"/>
        <v>2</v>
      </c>
      <c r="BH130" s="48">
        <f t="shared" ca="1" si="90"/>
        <v>1</v>
      </c>
      <c r="BI130" s="48">
        <f t="shared" ca="1" si="90"/>
        <v>2</v>
      </c>
      <c r="BJ130" s="48">
        <f t="shared" ca="1" si="90"/>
        <v>3</v>
      </c>
      <c r="BK130" s="48">
        <f t="shared" ca="1" si="90"/>
        <v>1</v>
      </c>
      <c r="BL130" s="48">
        <f t="shared" ca="1" si="90"/>
        <v>2</v>
      </c>
      <c r="BM130" s="48">
        <f t="shared" ca="1" si="90"/>
        <v>2</v>
      </c>
      <c r="BN130" s="48">
        <f t="shared" ca="1" si="90"/>
        <v>2</v>
      </c>
      <c r="BO130" s="48">
        <f t="shared" ca="1" si="90"/>
        <v>3</v>
      </c>
    </row>
    <row r="131" spans="1:67" x14ac:dyDescent="0.25">
      <c r="A131" s="48">
        <v>130</v>
      </c>
      <c r="B131" s="48">
        <f t="shared" ca="1" si="91"/>
        <v>10</v>
      </c>
      <c r="C131" s="48">
        <f ca="1">SUM($P131:S131)</f>
        <v>6</v>
      </c>
      <c r="D131" s="48">
        <f t="shared" ref="D131:D194" ca="1" si="92">SUM(P131:W131)</f>
        <v>13</v>
      </c>
      <c r="E131" s="48">
        <f t="shared" ref="E131:E194" ca="1" si="93">SUM(P131:AA131)</f>
        <v>18</v>
      </c>
      <c r="F131" s="48">
        <f t="shared" ref="F131:F194" ca="1" si="94">SUM(P131:AE131)</f>
        <v>25</v>
      </c>
      <c r="G131" s="48">
        <f t="shared" ref="G131:G194" ca="1" si="95">SUM(P131:AI131)</f>
        <v>35</v>
      </c>
      <c r="H131" s="48">
        <f t="shared" ref="H131:H194" ca="1" si="96">SUM(P131:AM131)</f>
        <v>42</v>
      </c>
      <c r="I131" s="48">
        <f t="shared" ref="I131:I194" ca="1" si="97">SUM(P131:AQ131)</f>
        <v>52</v>
      </c>
      <c r="J131" s="48">
        <f t="shared" ref="J131:J194" ca="1" si="98">SUM(P131:AU131)</f>
        <v>59</v>
      </c>
      <c r="K131" s="48">
        <f t="shared" ref="K131:K194" ca="1" si="99">SUM(P131:AY131)</f>
        <v>70</v>
      </c>
      <c r="L131" s="48">
        <f t="shared" ref="L131:L194" ca="1" si="100">SUM(P131:BC131)</f>
        <v>80</v>
      </c>
      <c r="M131" s="48">
        <f t="shared" ref="M131:M194" ca="1" si="101">SUM(P131:BG131)</f>
        <v>86</v>
      </c>
      <c r="N131" s="48">
        <f t="shared" ref="N131:N194" ca="1" si="102">SUM(P131:BK131)</f>
        <v>94</v>
      </c>
      <c r="O131" s="48">
        <f t="shared" ref="O131:O194" ca="1" si="103">SUM(P131:BO131)</f>
        <v>100</v>
      </c>
      <c r="P131" s="48">
        <f t="shared" ca="1" si="86"/>
        <v>1</v>
      </c>
      <c r="Q131" s="48">
        <f t="shared" ca="1" si="86"/>
        <v>1</v>
      </c>
      <c r="R131" s="48">
        <f t="shared" ca="1" si="86"/>
        <v>1</v>
      </c>
      <c r="S131" s="48">
        <f t="shared" ca="1" si="86"/>
        <v>3</v>
      </c>
      <c r="T131" s="48">
        <f t="shared" ca="1" si="86"/>
        <v>1</v>
      </c>
      <c r="U131" s="48">
        <f t="shared" ca="1" si="86"/>
        <v>3</v>
      </c>
      <c r="V131" s="48">
        <f t="shared" ca="1" si="86"/>
        <v>1</v>
      </c>
      <c r="W131" s="48">
        <f t="shared" ca="1" si="86"/>
        <v>2</v>
      </c>
      <c r="X131" s="48">
        <f t="shared" ca="1" si="86"/>
        <v>1</v>
      </c>
      <c r="Y131" s="48">
        <f t="shared" ca="1" si="86"/>
        <v>1</v>
      </c>
      <c r="Z131" s="48">
        <f t="shared" ca="1" si="87"/>
        <v>1</v>
      </c>
      <c r="AA131" s="48">
        <f t="shared" ca="1" si="87"/>
        <v>2</v>
      </c>
      <c r="AB131" s="48">
        <f t="shared" ca="1" si="87"/>
        <v>1</v>
      </c>
      <c r="AC131" s="48">
        <f t="shared" ca="1" si="87"/>
        <v>3</v>
      </c>
      <c r="AD131" s="48">
        <f t="shared" ca="1" si="87"/>
        <v>1</v>
      </c>
      <c r="AE131" s="48">
        <f t="shared" ca="1" si="87"/>
        <v>2</v>
      </c>
      <c r="AF131" s="48">
        <f t="shared" ca="1" si="87"/>
        <v>3</v>
      </c>
      <c r="AG131" s="48">
        <f t="shared" ca="1" si="87"/>
        <v>3</v>
      </c>
      <c r="AH131" s="48">
        <f t="shared" ca="1" si="87"/>
        <v>2</v>
      </c>
      <c r="AI131" s="48">
        <f t="shared" ca="1" si="87"/>
        <v>2</v>
      </c>
      <c r="AJ131" s="48">
        <f t="shared" ca="1" si="88"/>
        <v>3</v>
      </c>
      <c r="AK131" s="48">
        <f t="shared" ca="1" si="88"/>
        <v>1</v>
      </c>
      <c r="AL131" s="48">
        <f t="shared" ca="1" si="88"/>
        <v>1</v>
      </c>
      <c r="AM131" s="48">
        <f t="shared" ca="1" si="88"/>
        <v>2</v>
      </c>
      <c r="AN131" s="48">
        <f t="shared" ca="1" si="88"/>
        <v>3</v>
      </c>
      <c r="AO131" s="48">
        <f t="shared" ca="1" si="88"/>
        <v>1</v>
      </c>
      <c r="AP131" s="48">
        <f t="shared" ca="1" si="88"/>
        <v>3</v>
      </c>
      <c r="AQ131" s="48">
        <f t="shared" ca="1" si="88"/>
        <v>3</v>
      </c>
      <c r="AR131" s="48">
        <f t="shared" ca="1" si="88"/>
        <v>1</v>
      </c>
      <c r="AS131" s="48">
        <f t="shared" ca="1" si="88"/>
        <v>1</v>
      </c>
      <c r="AT131" s="48">
        <f t="shared" ca="1" si="89"/>
        <v>2</v>
      </c>
      <c r="AU131" s="48">
        <f t="shared" ca="1" si="89"/>
        <v>3</v>
      </c>
      <c r="AV131" s="48">
        <f t="shared" ca="1" si="89"/>
        <v>3</v>
      </c>
      <c r="AW131" s="48">
        <f t="shared" ca="1" si="89"/>
        <v>3</v>
      </c>
      <c r="AX131" s="48">
        <f t="shared" ca="1" si="89"/>
        <v>3</v>
      </c>
      <c r="AY131" s="48">
        <f t="shared" ca="1" si="89"/>
        <v>2</v>
      </c>
      <c r="AZ131" s="48">
        <f t="shared" ca="1" si="89"/>
        <v>2</v>
      </c>
      <c r="BA131" s="48">
        <f t="shared" ca="1" si="89"/>
        <v>3</v>
      </c>
      <c r="BB131" s="48">
        <f t="shared" ca="1" si="89"/>
        <v>3</v>
      </c>
      <c r="BC131" s="48">
        <f t="shared" ca="1" si="89"/>
        <v>2</v>
      </c>
      <c r="BD131" s="48">
        <f t="shared" ca="1" si="90"/>
        <v>2</v>
      </c>
      <c r="BE131" s="48">
        <f t="shared" ca="1" si="90"/>
        <v>2</v>
      </c>
      <c r="BF131" s="48">
        <f t="shared" ca="1" si="90"/>
        <v>1</v>
      </c>
      <c r="BG131" s="48">
        <f t="shared" ca="1" si="90"/>
        <v>1</v>
      </c>
      <c r="BH131" s="48">
        <f t="shared" ca="1" si="90"/>
        <v>2</v>
      </c>
      <c r="BI131" s="48">
        <f t="shared" ca="1" si="90"/>
        <v>1</v>
      </c>
      <c r="BJ131" s="48">
        <f t="shared" ca="1" si="90"/>
        <v>2</v>
      </c>
      <c r="BK131" s="48">
        <f t="shared" ca="1" si="90"/>
        <v>3</v>
      </c>
      <c r="BL131" s="48">
        <f t="shared" ca="1" si="90"/>
        <v>2</v>
      </c>
      <c r="BM131" s="48">
        <f t="shared" ca="1" si="90"/>
        <v>2</v>
      </c>
      <c r="BN131" s="48">
        <f t="shared" ca="1" si="90"/>
        <v>1</v>
      </c>
      <c r="BO131" s="48">
        <f t="shared" ca="1" si="90"/>
        <v>1</v>
      </c>
    </row>
    <row r="132" spans="1:67" x14ac:dyDescent="0.25">
      <c r="A132" s="48">
        <v>131</v>
      </c>
      <c r="B132" s="48">
        <f t="shared" ca="1" si="91"/>
        <v>11</v>
      </c>
      <c r="C132" s="48">
        <f ca="1">SUM($P132:S132)</f>
        <v>8</v>
      </c>
      <c r="D132" s="48">
        <f t="shared" ca="1" si="92"/>
        <v>16</v>
      </c>
      <c r="E132" s="48">
        <f t="shared" ca="1" si="93"/>
        <v>26</v>
      </c>
      <c r="F132" s="48">
        <f t="shared" ca="1" si="94"/>
        <v>37</v>
      </c>
      <c r="G132" s="48">
        <f t="shared" ca="1" si="95"/>
        <v>46</v>
      </c>
      <c r="H132" s="48">
        <f t="shared" ca="1" si="96"/>
        <v>55</v>
      </c>
      <c r="I132" s="48">
        <f t="shared" ca="1" si="97"/>
        <v>61</v>
      </c>
      <c r="J132" s="48">
        <f t="shared" ca="1" si="98"/>
        <v>71</v>
      </c>
      <c r="K132" s="48">
        <f t="shared" ca="1" si="99"/>
        <v>79</v>
      </c>
      <c r="L132" s="48">
        <f t="shared" ca="1" si="100"/>
        <v>88</v>
      </c>
      <c r="M132" s="48">
        <f t="shared" ca="1" si="101"/>
        <v>95</v>
      </c>
      <c r="N132" s="48">
        <f t="shared" ca="1" si="102"/>
        <v>102</v>
      </c>
      <c r="O132" s="48">
        <f t="shared" ca="1" si="103"/>
        <v>109</v>
      </c>
      <c r="P132" s="48">
        <f t="shared" ref="P132:Y141" ca="1" si="104">MAX(1,IF(SamplesOrEstimateFlag = "Data", INDEX(Samples,RANDBETWEEN(1, TotalCount), 0), RANDBETWEEN(ThroughputLowEstimate,ThroughputHighEstimate)) / RANDBETWEEN(StorySplitRateLowEstimate,StorySplitRateHighEstimate))</f>
        <v>3</v>
      </c>
      <c r="Q132" s="48">
        <f t="shared" ca="1" si="104"/>
        <v>1</v>
      </c>
      <c r="R132" s="48">
        <f t="shared" ca="1" si="104"/>
        <v>2</v>
      </c>
      <c r="S132" s="48">
        <f t="shared" ca="1" si="104"/>
        <v>2</v>
      </c>
      <c r="T132" s="48">
        <f t="shared" ca="1" si="104"/>
        <v>1</v>
      </c>
      <c r="U132" s="48">
        <f t="shared" ca="1" si="104"/>
        <v>2</v>
      </c>
      <c r="V132" s="48">
        <f t="shared" ca="1" si="104"/>
        <v>2</v>
      </c>
      <c r="W132" s="48">
        <f t="shared" ca="1" si="104"/>
        <v>3</v>
      </c>
      <c r="X132" s="48">
        <f t="shared" ca="1" si="104"/>
        <v>2</v>
      </c>
      <c r="Y132" s="48">
        <f t="shared" ca="1" si="104"/>
        <v>2</v>
      </c>
      <c r="Z132" s="48">
        <f t="shared" ref="Z132:AI141" ca="1" si="105">MAX(1,IF(SamplesOrEstimateFlag = "Data", INDEX(Samples,RANDBETWEEN(1, TotalCount), 0), RANDBETWEEN(ThroughputLowEstimate,ThroughputHighEstimate)) / RANDBETWEEN(StorySplitRateLowEstimate,StorySplitRateHighEstimate))</f>
        <v>3</v>
      </c>
      <c r="AA132" s="48">
        <f t="shared" ca="1" si="105"/>
        <v>3</v>
      </c>
      <c r="AB132" s="48">
        <f t="shared" ca="1" si="105"/>
        <v>2</v>
      </c>
      <c r="AC132" s="48">
        <f t="shared" ca="1" si="105"/>
        <v>3</v>
      </c>
      <c r="AD132" s="48">
        <f t="shared" ca="1" si="105"/>
        <v>3</v>
      </c>
      <c r="AE132" s="48">
        <f t="shared" ca="1" si="105"/>
        <v>3</v>
      </c>
      <c r="AF132" s="48">
        <f t="shared" ca="1" si="105"/>
        <v>2</v>
      </c>
      <c r="AG132" s="48">
        <f t="shared" ca="1" si="105"/>
        <v>3</v>
      </c>
      <c r="AH132" s="48">
        <f t="shared" ca="1" si="105"/>
        <v>1</v>
      </c>
      <c r="AI132" s="48">
        <f t="shared" ca="1" si="105"/>
        <v>3</v>
      </c>
      <c r="AJ132" s="48">
        <f t="shared" ref="AJ132:AS141" ca="1" si="106">MAX(1,IF(SamplesOrEstimateFlag = "Data", INDEX(Samples,RANDBETWEEN(1, TotalCount), 0), RANDBETWEEN(ThroughputLowEstimate,ThroughputHighEstimate)) / RANDBETWEEN(StorySplitRateLowEstimate,StorySplitRateHighEstimate))</f>
        <v>3</v>
      </c>
      <c r="AK132" s="48">
        <f t="shared" ca="1" si="106"/>
        <v>1</v>
      </c>
      <c r="AL132" s="48">
        <f t="shared" ca="1" si="106"/>
        <v>2</v>
      </c>
      <c r="AM132" s="48">
        <f t="shared" ca="1" si="106"/>
        <v>3</v>
      </c>
      <c r="AN132" s="48">
        <f t="shared" ca="1" si="106"/>
        <v>1</v>
      </c>
      <c r="AO132" s="48">
        <f t="shared" ca="1" si="106"/>
        <v>3</v>
      </c>
      <c r="AP132" s="48">
        <f t="shared" ca="1" si="106"/>
        <v>1</v>
      </c>
      <c r="AQ132" s="48">
        <f t="shared" ca="1" si="106"/>
        <v>1</v>
      </c>
      <c r="AR132" s="48">
        <f t="shared" ca="1" si="106"/>
        <v>3</v>
      </c>
      <c r="AS132" s="48">
        <f t="shared" ca="1" si="106"/>
        <v>2</v>
      </c>
      <c r="AT132" s="48">
        <f t="shared" ref="AT132:BC141" ca="1" si="107">MAX(1,IF(SamplesOrEstimateFlag = "Data", INDEX(Samples,RANDBETWEEN(1, TotalCount), 0), RANDBETWEEN(ThroughputLowEstimate,ThroughputHighEstimate)) / RANDBETWEEN(StorySplitRateLowEstimate,StorySplitRateHighEstimate))</f>
        <v>2</v>
      </c>
      <c r="AU132" s="48">
        <f t="shared" ca="1" si="107"/>
        <v>3</v>
      </c>
      <c r="AV132" s="48">
        <f t="shared" ca="1" si="107"/>
        <v>3</v>
      </c>
      <c r="AW132" s="48">
        <f t="shared" ca="1" si="107"/>
        <v>3</v>
      </c>
      <c r="AX132" s="48">
        <f t="shared" ca="1" si="107"/>
        <v>1</v>
      </c>
      <c r="AY132" s="48">
        <f t="shared" ca="1" si="107"/>
        <v>1</v>
      </c>
      <c r="AZ132" s="48">
        <f t="shared" ca="1" si="107"/>
        <v>3</v>
      </c>
      <c r="BA132" s="48">
        <f t="shared" ca="1" si="107"/>
        <v>2</v>
      </c>
      <c r="BB132" s="48">
        <f t="shared" ca="1" si="107"/>
        <v>3</v>
      </c>
      <c r="BC132" s="48">
        <f t="shared" ca="1" si="107"/>
        <v>1</v>
      </c>
      <c r="BD132" s="48">
        <f t="shared" ref="BD132:BO141" ca="1" si="108">MAX(1,IF(SamplesOrEstimateFlag = "Data", INDEX(Samples,RANDBETWEEN(1, TotalCount), 0), RANDBETWEEN(ThroughputLowEstimate,ThroughputHighEstimate)) / RANDBETWEEN(StorySplitRateLowEstimate,StorySplitRateHighEstimate))</f>
        <v>1</v>
      </c>
      <c r="BE132" s="48">
        <f t="shared" ca="1" si="108"/>
        <v>3</v>
      </c>
      <c r="BF132" s="48">
        <f t="shared" ca="1" si="108"/>
        <v>1</v>
      </c>
      <c r="BG132" s="48">
        <f t="shared" ca="1" si="108"/>
        <v>2</v>
      </c>
      <c r="BH132" s="48">
        <f t="shared" ca="1" si="108"/>
        <v>2</v>
      </c>
      <c r="BI132" s="48">
        <f t="shared" ca="1" si="108"/>
        <v>3</v>
      </c>
      <c r="BJ132" s="48">
        <f t="shared" ca="1" si="108"/>
        <v>1</v>
      </c>
      <c r="BK132" s="48">
        <f t="shared" ca="1" si="108"/>
        <v>1</v>
      </c>
      <c r="BL132" s="48">
        <f t="shared" ca="1" si="108"/>
        <v>1</v>
      </c>
      <c r="BM132" s="48">
        <f t="shared" ca="1" si="108"/>
        <v>2</v>
      </c>
      <c r="BN132" s="48">
        <f t="shared" ca="1" si="108"/>
        <v>1</v>
      </c>
      <c r="BO132" s="48">
        <f t="shared" ca="1" si="108"/>
        <v>3</v>
      </c>
    </row>
    <row r="133" spans="1:67" x14ac:dyDescent="0.25">
      <c r="A133" s="48">
        <v>132</v>
      </c>
      <c r="B133" s="48">
        <f t="shared" ca="1" si="91"/>
        <v>13</v>
      </c>
      <c r="C133" s="48">
        <f ca="1">SUM($P133:S133)</f>
        <v>8</v>
      </c>
      <c r="D133" s="48">
        <f t="shared" ca="1" si="92"/>
        <v>17</v>
      </c>
      <c r="E133" s="48">
        <f t="shared" ca="1" si="93"/>
        <v>22</v>
      </c>
      <c r="F133" s="48">
        <f t="shared" ca="1" si="94"/>
        <v>33</v>
      </c>
      <c r="G133" s="48">
        <f t="shared" ca="1" si="95"/>
        <v>39</v>
      </c>
      <c r="H133" s="48">
        <f t="shared" ca="1" si="96"/>
        <v>46</v>
      </c>
      <c r="I133" s="48">
        <f t="shared" ca="1" si="97"/>
        <v>55</v>
      </c>
      <c r="J133" s="48">
        <f t="shared" ca="1" si="98"/>
        <v>63</v>
      </c>
      <c r="K133" s="48">
        <f t="shared" ca="1" si="99"/>
        <v>75</v>
      </c>
      <c r="L133" s="48">
        <f t="shared" ca="1" si="100"/>
        <v>82</v>
      </c>
      <c r="M133" s="48">
        <f t="shared" ca="1" si="101"/>
        <v>90</v>
      </c>
      <c r="N133" s="48">
        <f t="shared" ca="1" si="102"/>
        <v>100</v>
      </c>
      <c r="O133" s="48">
        <f t="shared" ca="1" si="103"/>
        <v>106</v>
      </c>
      <c r="P133" s="48">
        <f t="shared" ca="1" si="104"/>
        <v>3</v>
      </c>
      <c r="Q133" s="48">
        <f t="shared" ca="1" si="104"/>
        <v>1</v>
      </c>
      <c r="R133" s="48">
        <f t="shared" ca="1" si="104"/>
        <v>2</v>
      </c>
      <c r="S133" s="48">
        <f t="shared" ca="1" si="104"/>
        <v>2</v>
      </c>
      <c r="T133" s="48">
        <f t="shared" ca="1" si="104"/>
        <v>3</v>
      </c>
      <c r="U133" s="48">
        <f t="shared" ca="1" si="104"/>
        <v>2</v>
      </c>
      <c r="V133" s="48">
        <f t="shared" ca="1" si="104"/>
        <v>2</v>
      </c>
      <c r="W133" s="48">
        <f t="shared" ca="1" si="104"/>
        <v>2</v>
      </c>
      <c r="X133" s="48">
        <f t="shared" ca="1" si="104"/>
        <v>1</v>
      </c>
      <c r="Y133" s="48">
        <f t="shared" ca="1" si="104"/>
        <v>1</v>
      </c>
      <c r="Z133" s="48">
        <f t="shared" ca="1" si="105"/>
        <v>1</v>
      </c>
      <c r="AA133" s="48">
        <f t="shared" ca="1" si="105"/>
        <v>2</v>
      </c>
      <c r="AB133" s="48">
        <f t="shared" ca="1" si="105"/>
        <v>2</v>
      </c>
      <c r="AC133" s="48">
        <f t="shared" ca="1" si="105"/>
        <v>3</v>
      </c>
      <c r="AD133" s="48">
        <f t="shared" ca="1" si="105"/>
        <v>3</v>
      </c>
      <c r="AE133" s="48">
        <f t="shared" ca="1" si="105"/>
        <v>3</v>
      </c>
      <c r="AF133" s="48">
        <f t="shared" ca="1" si="105"/>
        <v>2</v>
      </c>
      <c r="AG133" s="48">
        <f t="shared" ca="1" si="105"/>
        <v>2</v>
      </c>
      <c r="AH133" s="48">
        <f t="shared" ca="1" si="105"/>
        <v>1</v>
      </c>
      <c r="AI133" s="48">
        <f t="shared" ca="1" si="105"/>
        <v>1</v>
      </c>
      <c r="AJ133" s="48">
        <f t="shared" ca="1" si="106"/>
        <v>1</v>
      </c>
      <c r="AK133" s="48">
        <f t="shared" ca="1" si="106"/>
        <v>1</v>
      </c>
      <c r="AL133" s="48">
        <f t="shared" ca="1" si="106"/>
        <v>2</v>
      </c>
      <c r="AM133" s="48">
        <f t="shared" ca="1" si="106"/>
        <v>3</v>
      </c>
      <c r="AN133" s="48">
        <f t="shared" ca="1" si="106"/>
        <v>1</v>
      </c>
      <c r="AO133" s="48">
        <f t="shared" ca="1" si="106"/>
        <v>3</v>
      </c>
      <c r="AP133" s="48">
        <f t="shared" ca="1" si="106"/>
        <v>2</v>
      </c>
      <c r="AQ133" s="48">
        <f t="shared" ca="1" si="106"/>
        <v>3</v>
      </c>
      <c r="AR133" s="48">
        <f t="shared" ca="1" si="106"/>
        <v>2</v>
      </c>
      <c r="AS133" s="48">
        <f t="shared" ca="1" si="106"/>
        <v>3</v>
      </c>
      <c r="AT133" s="48">
        <f t="shared" ca="1" si="107"/>
        <v>1</v>
      </c>
      <c r="AU133" s="48">
        <f t="shared" ca="1" si="107"/>
        <v>2</v>
      </c>
      <c r="AV133" s="48">
        <f t="shared" ca="1" si="107"/>
        <v>3</v>
      </c>
      <c r="AW133" s="48">
        <f t="shared" ca="1" si="107"/>
        <v>3</v>
      </c>
      <c r="AX133" s="48">
        <f t="shared" ca="1" si="107"/>
        <v>3</v>
      </c>
      <c r="AY133" s="48">
        <f t="shared" ca="1" si="107"/>
        <v>3</v>
      </c>
      <c r="AZ133" s="48">
        <f t="shared" ca="1" si="107"/>
        <v>3</v>
      </c>
      <c r="BA133" s="48">
        <f t="shared" ca="1" si="107"/>
        <v>1</v>
      </c>
      <c r="BB133" s="48">
        <f t="shared" ca="1" si="107"/>
        <v>1</v>
      </c>
      <c r="BC133" s="48">
        <f t="shared" ca="1" si="107"/>
        <v>2</v>
      </c>
      <c r="BD133" s="48">
        <f t="shared" ca="1" si="108"/>
        <v>1</v>
      </c>
      <c r="BE133" s="48">
        <f t="shared" ca="1" si="108"/>
        <v>1</v>
      </c>
      <c r="BF133" s="48">
        <f t="shared" ca="1" si="108"/>
        <v>3</v>
      </c>
      <c r="BG133" s="48">
        <f t="shared" ca="1" si="108"/>
        <v>3</v>
      </c>
      <c r="BH133" s="48">
        <f t="shared" ca="1" si="108"/>
        <v>3</v>
      </c>
      <c r="BI133" s="48">
        <f t="shared" ca="1" si="108"/>
        <v>3</v>
      </c>
      <c r="BJ133" s="48">
        <f t="shared" ca="1" si="108"/>
        <v>3</v>
      </c>
      <c r="BK133" s="48">
        <f t="shared" ca="1" si="108"/>
        <v>1</v>
      </c>
      <c r="BL133" s="48">
        <f t="shared" ca="1" si="108"/>
        <v>2</v>
      </c>
      <c r="BM133" s="48">
        <f t="shared" ca="1" si="108"/>
        <v>2</v>
      </c>
      <c r="BN133" s="48">
        <f t="shared" ca="1" si="108"/>
        <v>1</v>
      </c>
      <c r="BO133" s="48">
        <f t="shared" ca="1" si="108"/>
        <v>1</v>
      </c>
    </row>
    <row r="134" spans="1:67" x14ac:dyDescent="0.25">
      <c r="A134" s="48">
        <v>133</v>
      </c>
      <c r="B134" s="48">
        <f t="shared" ca="1" si="91"/>
        <v>12</v>
      </c>
      <c r="C134" s="48">
        <f ca="1">SUM($P134:S134)</f>
        <v>8</v>
      </c>
      <c r="D134" s="48">
        <f t="shared" ca="1" si="92"/>
        <v>17</v>
      </c>
      <c r="E134" s="48">
        <f t="shared" ca="1" si="93"/>
        <v>27</v>
      </c>
      <c r="F134" s="48">
        <f t="shared" ca="1" si="94"/>
        <v>36</v>
      </c>
      <c r="G134" s="48">
        <f t="shared" ca="1" si="95"/>
        <v>44</v>
      </c>
      <c r="H134" s="48">
        <f t="shared" ca="1" si="96"/>
        <v>52</v>
      </c>
      <c r="I134" s="48">
        <f t="shared" ca="1" si="97"/>
        <v>58</v>
      </c>
      <c r="J134" s="48">
        <f t="shared" ca="1" si="98"/>
        <v>66</v>
      </c>
      <c r="K134" s="48">
        <f t="shared" ca="1" si="99"/>
        <v>71</v>
      </c>
      <c r="L134" s="48">
        <f t="shared" ca="1" si="100"/>
        <v>82</v>
      </c>
      <c r="M134" s="48">
        <f t="shared" ca="1" si="101"/>
        <v>91</v>
      </c>
      <c r="N134" s="48">
        <f t="shared" ca="1" si="102"/>
        <v>96</v>
      </c>
      <c r="O134" s="48">
        <f t="shared" ca="1" si="103"/>
        <v>102</v>
      </c>
      <c r="P134" s="48">
        <f t="shared" ca="1" si="104"/>
        <v>3</v>
      </c>
      <c r="Q134" s="48">
        <f t="shared" ca="1" si="104"/>
        <v>2</v>
      </c>
      <c r="R134" s="48">
        <f t="shared" ca="1" si="104"/>
        <v>2</v>
      </c>
      <c r="S134" s="48">
        <f t="shared" ca="1" si="104"/>
        <v>1</v>
      </c>
      <c r="T134" s="48">
        <f t="shared" ca="1" si="104"/>
        <v>2</v>
      </c>
      <c r="U134" s="48">
        <f t="shared" ca="1" si="104"/>
        <v>2</v>
      </c>
      <c r="V134" s="48">
        <f t="shared" ca="1" si="104"/>
        <v>3</v>
      </c>
      <c r="W134" s="48">
        <f t="shared" ca="1" si="104"/>
        <v>2</v>
      </c>
      <c r="X134" s="48">
        <f t="shared" ca="1" si="104"/>
        <v>3</v>
      </c>
      <c r="Y134" s="48">
        <f t="shared" ca="1" si="104"/>
        <v>3</v>
      </c>
      <c r="Z134" s="48">
        <f t="shared" ca="1" si="105"/>
        <v>2</v>
      </c>
      <c r="AA134" s="48">
        <f t="shared" ca="1" si="105"/>
        <v>2</v>
      </c>
      <c r="AB134" s="48">
        <f t="shared" ca="1" si="105"/>
        <v>3</v>
      </c>
      <c r="AC134" s="48">
        <f t="shared" ca="1" si="105"/>
        <v>3</v>
      </c>
      <c r="AD134" s="48">
        <f t="shared" ca="1" si="105"/>
        <v>1</v>
      </c>
      <c r="AE134" s="48">
        <f t="shared" ca="1" si="105"/>
        <v>2</v>
      </c>
      <c r="AF134" s="48">
        <f t="shared" ca="1" si="105"/>
        <v>1</v>
      </c>
      <c r="AG134" s="48">
        <f t="shared" ca="1" si="105"/>
        <v>2</v>
      </c>
      <c r="AH134" s="48">
        <f t="shared" ca="1" si="105"/>
        <v>3</v>
      </c>
      <c r="AI134" s="48">
        <f t="shared" ca="1" si="105"/>
        <v>2</v>
      </c>
      <c r="AJ134" s="48">
        <f t="shared" ca="1" si="106"/>
        <v>3</v>
      </c>
      <c r="AK134" s="48">
        <f t="shared" ca="1" si="106"/>
        <v>2</v>
      </c>
      <c r="AL134" s="48">
        <f t="shared" ca="1" si="106"/>
        <v>2</v>
      </c>
      <c r="AM134" s="48">
        <f t="shared" ca="1" si="106"/>
        <v>1</v>
      </c>
      <c r="AN134" s="48">
        <f t="shared" ca="1" si="106"/>
        <v>1</v>
      </c>
      <c r="AO134" s="48">
        <f t="shared" ca="1" si="106"/>
        <v>2</v>
      </c>
      <c r="AP134" s="48">
        <f t="shared" ca="1" si="106"/>
        <v>1</v>
      </c>
      <c r="AQ134" s="48">
        <f t="shared" ca="1" si="106"/>
        <v>2</v>
      </c>
      <c r="AR134" s="48">
        <f t="shared" ca="1" si="106"/>
        <v>3</v>
      </c>
      <c r="AS134" s="48">
        <f t="shared" ca="1" si="106"/>
        <v>1</v>
      </c>
      <c r="AT134" s="48">
        <f t="shared" ca="1" si="107"/>
        <v>3</v>
      </c>
      <c r="AU134" s="48">
        <f t="shared" ca="1" si="107"/>
        <v>1</v>
      </c>
      <c r="AV134" s="48">
        <f t="shared" ca="1" si="107"/>
        <v>1</v>
      </c>
      <c r="AW134" s="48">
        <f t="shared" ca="1" si="107"/>
        <v>1</v>
      </c>
      <c r="AX134" s="48">
        <f t="shared" ca="1" si="107"/>
        <v>1</v>
      </c>
      <c r="AY134" s="48">
        <f t="shared" ca="1" si="107"/>
        <v>2</v>
      </c>
      <c r="AZ134" s="48">
        <f t="shared" ca="1" si="107"/>
        <v>3</v>
      </c>
      <c r="BA134" s="48">
        <f t="shared" ca="1" si="107"/>
        <v>3</v>
      </c>
      <c r="BB134" s="48">
        <f t="shared" ca="1" si="107"/>
        <v>3</v>
      </c>
      <c r="BC134" s="48">
        <f t="shared" ca="1" si="107"/>
        <v>2</v>
      </c>
      <c r="BD134" s="48">
        <f t="shared" ca="1" si="108"/>
        <v>3</v>
      </c>
      <c r="BE134" s="48">
        <f t="shared" ca="1" si="108"/>
        <v>2</v>
      </c>
      <c r="BF134" s="48">
        <f t="shared" ca="1" si="108"/>
        <v>3</v>
      </c>
      <c r="BG134" s="48">
        <f t="shared" ca="1" si="108"/>
        <v>1</v>
      </c>
      <c r="BH134" s="48">
        <f t="shared" ca="1" si="108"/>
        <v>1</v>
      </c>
      <c r="BI134" s="48">
        <f t="shared" ca="1" si="108"/>
        <v>2</v>
      </c>
      <c r="BJ134" s="48">
        <f t="shared" ca="1" si="108"/>
        <v>1</v>
      </c>
      <c r="BK134" s="48">
        <f t="shared" ca="1" si="108"/>
        <v>1</v>
      </c>
      <c r="BL134" s="48">
        <f t="shared" ca="1" si="108"/>
        <v>2</v>
      </c>
      <c r="BM134" s="48">
        <f t="shared" ca="1" si="108"/>
        <v>2</v>
      </c>
      <c r="BN134" s="48">
        <f t="shared" ca="1" si="108"/>
        <v>1</v>
      </c>
      <c r="BO134" s="48">
        <f t="shared" ca="1" si="108"/>
        <v>1</v>
      </c>
    </row>
    <row r="135" spans="1:67" x14ac:dyDescent="0.25">
      <c r="A135" s="48">
        <v>134</v>
      </c>
      <c r="B135" s="48">
        <f t="shared" ca="1" si="91"/>
        <v>12</v>
      </c>
      <c r="C135" s="48">
        <f ca="1">SUM($P135:S135)</f>
        <v>8</v>
      </c>
      <c r="D135" s="48">
        <f t="shared" ca="1" si="92"/>
        <v>17</v>
      </c>
      <c r="E135" s="48">
        <f t="shared" ca="1" si="93"/>
        <v>27</v>
      </c>
      <c r="F135" s="48">
        <f t="shared" ca="1" si="94"/>
        <v>37</v>
      </c>
      <c r="G135" s="48">
        <f t="shared" ca="1" si="95"/>
        <v>44</v>
      </c>
      <c r="H135" s="48">
        <f t="shared" ca="1" si="96"/>
        <v>50</v>
      </c>
      <c r="I135" s="48">
        <f t="shared" ca="1" si="97"/>
        <v>61</v>
      </c>
      <c r="J135" s="48">
        <f t="shared" ca="1" si="98"/>
        <v>70</v>
      </c>
      <c r="K135" s="48">
        <f t="shared" ca="1" si="99"/>
        <v>79</v>
      </c>
      <c r="L135" s="48">
        <f t="shared" ca="1" si="100"/>
        <v>88</v>
      </c>
      <c r="M135" s="48">
        <f t="shared" ca="1" si="101"/>
        <v>100</v>
      </c>
      <c r="N135" s="48">
        <f t="shared" ca="1" si="102"/>
        <v>109</v>
      </c>
      <c r="O135" s="48">
        <f t="shared" ca="1" si="103"/>
        <v>115</v>
      </c>
      <c r="P135" s="48">
        <f t="shared" ca="1" si="104"/>
        <v>1</v>
      </c>
      <c r="Q135" s="48">
        <f t="shared" ca="1" si="104"/>
        <v>3</v>
      </c>
      <c r="R135" s="48">
        <f t="shared" ca="1" si="104"/>
        <v>1</v>
      </c>
      <c r="S135" s="48">
        <f t="shared" ca="1" si="104"/>
        <v>3</v>
      </c>
      <c r="T135" s="48">
        <f t="shared" ca="1" si="104"/>
        <v>1</v>
      </c>
      <c r="U135" s="48">
        <f t="shared" ca="1" si="104"/>
        <v>3</v>
      </c>
      <c r="V135" s="48">
        <f t="shared" ca="1" si="104"/>
        <v>2</v>
      </c>
      <c r="W135" s="48">
        <f t="shared" ca="1" si="104"/>
        <v>3</v>
      </c>
      <c r="X135" s="48">
        <f t="shared" ca="1" si="104"/>
        <v>2</v>
      </c>
      <c r="Y135" s="48">
        <f t="shared" ca="1" si="104"/>
        <v>2</v>
      </c>
      <c r="Z135" s="48">
        <f t="shared" ca="1" si="105"/>
        <v>3</v>
      </c>
      <c r="AA135" s="48">
        <f t="shared" ca="1" si="105"/>
        <v>3</v>
      </c>
      <c r="AB135" s="48">
        <f t="shared" ca="1" si="105"/>
        <v>3</v>
      </c>
      <c r="AC135" s="48">
        <f t="shared" ca="1" si="105"/>
        <v>3</v>
      </c>
      <c r="AD135" s="48">
        <f t="shared" ca="1" si="105"/>
        <v>3</v>
      </c>
      <c r="AE135" s="48">
        <f t="shared" ca="1" si="105"/>
        <v>1</v>
      </c>
      <c r="AF135" s="48">
        <f t="shared" ca="1" si="105"/>
        <v>1</v>
      </c>
      <c r="AG135" s="48">
        <f t="shared" ca="1" si="105"/>
        <v>3</v>
      </c>
      <c r="AH135" s="48">
        <f t="shared" ca="1" si="105"/>
        <v>1</v>
      </c>
      <c r="AI135" s="48">
        <f t="shared" ca="1" si="105"/>
        <v>2</v>
      </c>
      <c r="AJ135" s="48">
        <f t="shared" ca="1" si="106"/>
        <v>2</v>
      </c>
      <c r="AK135" s="48">
        <f t="shared" ca="1" si="106"/>
        <v>1</v>
      </c>
      <c r="AL135" s="48">
        <f t="shared" ca="1" si="106"/>
        <v>2</v>
      </c>
      <c r="AM135" s="48">
        <f t="shared" ca="1" si="106"/>
        <v>1</v>
      </c>
      <c r="AN135" s="48">
        <f t="shared" ca="1" si="106"/>
        <v>3</v>
      </c>
      <c r="AO135" s="48">
        <f t="shared" ca="1" si="106"/>
        <v>2</v>
      </c>
      <c r="AP135" s="48">
        <f t="shared" ca="1" si="106"/>
        <v>3</v>
      </c>
      <c r="AQ135" s="48">
        <f t="shared" ca="1" si="106"/>
        <v>3</v>
      </c>
      <c r="AR135" s="48">
        <f t="shared" ca="1" si="106"/>
        <v>2</v>
      </c>
      <c r="AS135" s="48">
        <f t="shared" ca="1" si="106"/>
        <v>2</v>
      </c>
      <c r="AT135" s="48">
        <f t="shared" ca="1" si="107"/>
        <v>2</v>
      </c>
      <c r="AU135" s="48">
        <f t="shared" ca="1" si="107"/>
        <v>3</v>
      </c>
      <c r="AV135" s="48">
        <f t="shared" ca="1" si="107"/>
        <v>3</v>
      </c>
      <c r="AW135" s="48">
        <f t="shared" ca="1" si="107"/>
        <v>3</v>
      </c>
      <c r="AX135" s="48">
        <f t="shared" ca="1" si="107"/>
        <v>2</v>
      </c>
      <c r="AY135" s="48">
        <f t="shared" ca="1" si="107"/>
        <v>1</v>
      </c>
      <c r="AZ135" s="48">
        <f t="shared" ca="1" si="107"/>
        <v>3</v>
      </c>
      <c r="BA135" s="48">
        <f t="shared" ca="1" si="107"/>
        <v>2</v>
      </c>
      <c r="BB135" s="48">
        <f t="shared" ca="1" si="107"/>
        <v>2</v>
      </c>
      <c r="BC135" s="48">
        <f t="shared" ca="1" si="107"/>
        <v>2</v>
      </c>
      <c r="BD135" s="48">
        <f t="shared" ca="1" si="108"/>
        <v>3</v>
      </c>
      <c r="BE135" s="48">
        <f t="shared" ca="1" si="108"/>
        <v>3</v>
      </c>
      <c r="BF135" s="48">
        <f t="shared" ca="1" si="108"/>
        <v>3</v>
      </c>
      <c r="BG135" s="48">
        <f t="shared" ca="1" si="108"/>
        <v>3</v>
      </c>
      <c r="BH135" s="48">
        <f t="shared" ca="1" si="108"/>
        <v>3</v>
      </c>
      <c r="BI135" s="48">
        <f t="shared" ca="1" si="108"/>
        <v>1</v>
      </c>
      <c r="BJ135" s="48">
        <f t="shared" ca="1" si="108"/>
        <v>2</v>
      </c>
      <c r="BK135" s="48">
        <f t="shared" ca="1" si="108"/>
        <v>3</v>
      </c>
      <c r="BL135" s="48">
        <f t="shared" ca="1" si="108"/>
        <v>1</v>
      </c>
      <c r="BM135" s="48">
        <f t="shared" ca="1" si="108"/>
        <v>2</v>
      </c>
      <c r="BN135" s="48">
        <f t="shared" ca="1" si="108"/>
        <v>2</v>
      </c>
      <c r="BO135" s="48">
        <f t="shared" ca="1" si="108"/>
        <v>1</v>
      </c>
    </row>
    <row r="136" spans="1:67" x14ac:dyDescent="0.25">
      <c r="A136" s="48">
        <v>135</v>
      </c>
      <c r="B136" s="48">
        <f t="shared" ca="1" si="91"/>
        <v>10</v>
      </c>
      <c r="C136" s="48">
        <f ca="1">SUM($P136:S136)</f>
        <v>8</v>
      </c>
      <c r="D136" s="48">
        <f t="shared" ca="1" si="92"/>
        <v>12</v>
      </c>
      <c r="E136" s="48">
        <f t="shared" ca="1" si="93"/>
        <v>19</v>
      </c>
      <c r="F136" s="48">
        <f t="shared" ca="1" si="94"/>
        <v>27</v>
      </c>
      <c r="G136" s="48">
        <f t="shared" ca="1" si="95"/>
        <v>35</v>
      </c>
      <c r="H136" s="48">
        <f t="shared" ca="1" si="96"/>
        <v>41</v>
      </c>
      <c r="I136" s="48">
        <f t="shared" ca="1" si="97"/>
        <v>51</v>
      </c>
      <c r="J136" s="48">
        <f t="shared" ca="1" si="98"/>
        <v>61</v>
      </c>
      <c r="K136" s="48">
        <f t="shared" ca="1" si="99"/>
        <v>70</v>
      </c>
      <c r="L136" s="48">
        <f t="shared" ca="1" si="100"/>
        <v>79</v>
      </c>
      <c r="M136" s="48">
        <f t="shared" ca="1" si="101"/>
        <v>87</v>
      </c>
      <c r="N136" s="48">
        <f t="shared" ca="1" si="102"/>
        <v>94</v>
      </c>
      <c r="O136" s="48">
        <f t="shared" ca="1" si="103"/>
        <v>104</v>
      </c>
      <c r="P136" s="48">
        <f t="shared" ca="1" si="104"/>
        <v>2</v>
      </c>
      <c r="Q136" s="48">
        <f t="shared" ca="1" si="104"/>
        <v>3</v>
      </c>
      <c r="R136" s="48">
        <f t="shared" ca="1" si="104"/>
        <v>2</v>
      </c>
      <c r="S136" s="48">
        <f t="shared" ca="1" si="104"/>
        <v>1</v>
      </c>
      <c r="T136" s="48">
        <f t="shared" ca="1" si="104"/>
        <v>1</v>
      </c>
      <c r="U136" s="48">
        <f t="shared" ca="1" si="104"/>
        <v>1</v>
      </c>
      <c r="V136" s="48">
        <f t="shared" ca="1" si="104"/>
        <v>1</v>
      </c>
      <c r="W136" s="48">
        <f t="shared" ca="1" si="104"/>
        <v>1</v>
      </c>
      <c r="X136" s="48">
        <f t="shared" ca="1" si="104"/>
        <v>2</v>
      </c>
      <c r="Y136" s="48">
        <f t="shared" ca="1" si="104"/>
        <v>2</v>
      </c>
      <c r="Z136" s="48">
        <f t="shared" ca="1" si="105"/>
        <v>1</v>
      </c>
      <c r="AA136" s="48">
        <f t="shared" ca="1" si="105"/>
        <v>2</v>
      </c>
      <c r="AB136" s="48">
        <f t="shared" ca="1" si="105"/>
        <v>1</v>
      </c>
      <c r="AC136" s="48">
        <f t="shared" ca="1" si="105"/>
        <v>2</v>
      </c>
      <c r="AD136" s="48">
        <f t="shared" ca="1" si="105"/>
        <v>3</v>
      </c>
      <c r="AE136" s="48">
        <f t="shared" ca="1" si="105"/>
        <v>2</v>
      </c>
      <c r="AF136" s="48">
        <f t="shared" ca="1" si="105"/>
        <v>2</v>
      </c>
      <c r="AG136" s="48">
        <f t="shared" ca="1" si="105"/>
        <v>2</v>
      </c>
      <c r="AH136" s="48">
        <f t="shared" ca="1" si="105"/>
        <v>2</v>
      </c>
      <c r="AI136" s="48">
        <f t="shared" ca="1" si="105"/>
        <v>2</v>
      </c>
      <c r="AJ136" s="48">
        <f t="shared" ca="1" si="106"/>
        <v>2</v>
      </c>
      <c r="AK136" s="48">
        <f t="shared" ca="1" si="106"/>
        <v>2</v>
      </c>
      <c r="AL136" s="48">
        <f t="shared" ca="1" si="106"/>
        <v>1</v>
      </c>
      <c r="AM136" s="48">
        <f t="shared" ca="1" si="106"/>
        <v>1</v>
      </c>
      <c r="AN136" s="48">
        <f t="shared" ca="1" si="106"/>
        <v>3</v>
      </c>
      <c r="AO136" s="48">
        <f t="shared" ca="1" si="106"/>
        <v>3</v>
      </c>
      <c r="AP136" s="48">
        <f t="shared" ca="1" si="106"/>
        <v>3</v>
      </c>
      <c r="AQ136" s="48">
        <f t="shared" ca="1" si="106"/>
        <v>1</v>
      </c>
      <c r="AR136" s="48">
        <f t="shared" ca="1" si="106"/>
        <v>2</v>
      </c>
      <c r="AS136" s="48">
        <f t="shared" ca="1" si="106"/>
        <v>3</v>
      </c>
      <c r="AT136" s="48">
        <f t="shared" ca="1" si="107"/>
        <v>2</v>
      </c>
      <c r="AU136" s="48">
        <f t="shared" ca="1" si="107"/>
        <v>3</v>
      </c>
      <c r="AV136" s="48">
        <f t="shared" ca="1" si="107"/>
        <v>2</v>
      </c>
      <c r="AW136" s="48">
        <f t="shared" ca="1" si="107"/>
        <v>2</v>
      </c>
      <c r="AX136" s="48">
        <f t="shared" ca="1" si="107"/>
        <v>3</v>
      </c>
      <c r="AY136" s="48">
        <f t="shared" ca="1" si="107"/>
        <v>2</v>
      </c>
      <c r="AZ136" s="48">
        <f t="shared" ca="1" si="107"/>
        <v>2</v>
      </c>
      <c r="BA136" s="48">
        <f t="shared" ca="1" si="107"/>
        <v>3</v>
      </c>
      <c r="BB136" s="48">
        <f t="shared" ca="1" si="107"/>
        <v>2</v>
      </c>
      <c r="BC136" s="48">
        <f t="shared" ca="1" si="107"/>
        <v>2</v>
      </c>
      <c r="BD136" s="48">
        <f t="shared" ca="1" si="108"/>
        <v>2</v>
      </c>
      <c r="BE136" s="48">
        <f t="shared" ca="1" si="108"/>
        <v>3</v>
      </c>
      <c r="BF136" s="48">
        <f t="shared" ca="1" si="108"/>
        <v>2</v>
      </c>
      <c r="BG136" s="48">
        <f t="shared" ca="1" si="108"/>
        <v>1</v>
      </c>
      <c r="BH136" s="48">
        <f t="shared" ca="1" si="108"/>
        <v>2</v>
      </c>
      <c r="BI136" s="48">
        <f t="shared" ca="1" si="108"/>
        <v>2</v>
      </c>
      <c r="BJ136" s="48">
        <f t="shared" ca="1" si="108"/>
        <v>2</v>
      </c>
      <c r="BK136" s="48">
        <f t="shared" ca="1" si="108"/>
        <v>1</v>
      </c>
      <c r="BL136" s="48">
        <f t="shared" ca="1" si="108"/>
        <v>2</v>
      </c>
      <c r="BM136" s="48">
        <f t="shared" ca="1" si="108"/>
        <v>2</v>
      </c>
      <c r="BN136" s="48">
        <f t="shared" ca="1" si="108"/>
        <v>3</v>
      </c>
      <c r="BO136" s="48">
        <f t="shared" ca="1" si="108"/>
        <v>3</v>
      </c>
    </row>
    <row r="137" spans="1:67" x14ac:dyDescent="0.25">
      <c r="A137" s="48">
        <v>136</v>
      </c>
      <c r="B137" s="48">
        <f t="shared" ca="1" si="91"/>
        <v>12</v>
      </c>
      <c r="C137" s="48">
        <f ca="1">SUM($P137:S137)</f>
        <v>7</v>
      </c>
      <c r="D137" s="48">
        <f t="shared" ca="1" si="92"/>
        <v>18</v>
      </c>
      <c r="E137" s="48">
        <f t="shared" ca="1" si="93"/>
        <v>28</v>
      </c>
      <c r="F137" s="48">
        <f t="shared" ca="1" si="94"/>
        <v>36</v>
      </c>
      <c r="G137" s="48">
        <f t="shared" ca="1" si="95"/>
        <v>47</v>
      </c>
      <c r="H137" s="48">
        <f t="shared" ca="1" si="96"/>
        <v>56</v>
      </c>
      <c r="I137" s="48">
        <f t="shared" ca="1" si="97"/>
        <v>62</v>
      </c>
      <c r="J137" s="48">
        <f t="shared" ca="1" si="98"/>
        <v>70</v>
      </c>
      <c r="K137" s="48">
        <f t="shared" ca="1" si="99"/>
        <v>77</v>
      </c>
      <c r="L137" s="48">
        <f t="shared" ca="1" si="100"/>
        <v>83</v>
      </c>
      <c r="M137" s="48">
        <f t="shared" ca="1" si="101"/>
        <v>92</v>
      </c>
      <c r="N137" s="48">
        <f t="shared" ca="1" si="102"/>
        <v>101</v>
      </c>
      <c r="O137" s="48">
        <f t="shared" ca="1" si="103"/>
        <v>108</v>
      </c>
      <c r="P137" s="48">
        <f t="shared" ca="1" si="104"/>
        <v>1</v>
      </c>
      <c r="Q137" s="48">
        <f t="shared" ca="1" si="104"/>
        <v>2</v>
      </c>
      <c r="R137" s="48">
        <f t="shared" ca="1" si="104"/>
        <v>2</v>
      </c>
      <c r="S137" s="48">
        <f t="shared" ca="1" si="104"/>
        <v>2</v>
      </c>
      <c r="T137" s="48">
        <f t="shared" ca="1" si="104"/>
        <v>2</v>
      </c>
      <c r="U137" s="48">
        <f t="shared" ca="1" si="104"/>
        <v>3</v>
      </c>
      <c r="V137" s="48">
        <f t="shared" ca="1" si="104"/>
        <v>3</v>
      </c>
      <c r="W137" s="48">
        <f t="shared" ca="1" si="104"/>
        <v>3</v>
      </c>
      <c r="X137" s="48">
        <f t="shared" ca="1" si="104"/>
        <v>3</v>
      </c>
      <c r="Y137" s="48">
        <f t="shared" ca="1" si="104"/>
        <v>3</v>
      </c>
      <c r="Z137" s="48">
        <f t="shared" ca="1" si="105"/>
        <v>2</v>
      </c>
      <c r="AA137" s="48">
        <f t="shared" ca="1" si="105"/>
        <v>2</v>
      </c>
      <c r="AB137" s="48">
        <f t="shared" ca="1" si="105"/>
        <v>1</v>
      </c>
      <c r="AC137" s="48">
        <f t="shared" ca="1" si="105"/>
        <v>3</v>
      </c>
      <c r="AD137" s="48">
        <f t="shared" ca="1" si="105"/>
        <v>1</v>
      </c>
      <c r="AE137" s="48">
        <f t="shared" ca="1" si="105"/>
        <v>3</v>
      </c>
      <c r="AF137" s="48">
        <f t="shared" ca="1" si="105"/>
        <v>3</v>
      </c>
      <c r="AG137" s="48">
        <f t="shared" ca="1" si="105"/>
        <v>3</v>
      </c>
      <c r="AH137" s="48">
        <f t="shared" ca="1" si="105"/>
        <v>2</v>
      </c>
      <c r="AI137" s="48">
        <f t="shared" ca="1" si="105"/>
        <v>3</v>
      </c>
      <c r="AJ137" s="48">
        <f t="shared" ca="1" si="106"/>
        <v>3</v>
      </c>
      <c r="AK137" s="48">
        <f t="shared" ca="1" si="106"/>
        <v>3</v>
      </c>
      <c r="AL137" s="48">
        <f t="shared" ca="1" si="106"/>
        <v>2</v>
      </c>
      <c r="AM137" s="48">
        <f t="shared" ca="1" si="106"/>
        <v>1</v>
      </c>
      <c r="AN137" s="48">
        <f t="shared" ca="1" si="106"/>
        <v>1</v>
      </c>
      <c r="AO137" s="48">
        <f t="shared" ca="1" si="106"/>
        <v>2</v>
      </c>
      <c r="AP137" s="48">
        <f t="shared" ca="1" si="106"/>
        <v>1</v>
      </c>
      <c r="AQ137" s="48">
        <f t="shared" ca="1" si="106"/>
        <v>2</v>
      </c>
      <c r="AR137" s="48">
        <f t="shared" ca="1" si="106"/>
        <v>2</v>
      </c>
      <c r="AS137" s="48">
        <f t="shared" ca="1" si="106"/>
        <v>2</v>
      </c>
      <c r="AT137" s="48">
        <f t="shared" ca="1" si="107"/>
        <v>3</v>
      </c>
      <c r="AU137" s="48">
        <f t="shared" ca="1" si="107"/>
        <v>1</v>
      </c>
      <c r="AV137" s="48">
        <f t="shared" ca="1" si="107"/>
        <v>1</v>
      </c>
      <c r="AW137" s="48">
        <f t="shared" ca="1" si="107"/>
        <v>1</v>
      </c>
      <c r="AX137" s="48">
        <f t="shared" ca="1" si="107"/>
        <v>2</v>
      </c>
      <c r="AY137" s="48">
        <f t="shared" ca="1" si="107"/>
        <v>3</v>
      </c>
      <c r="AZ137" s="48">
        <f t="shared" ca="1" si="107"/>
        <v>1</v>
      </c>
      <c r="BA137" s="48">
        <f t="shared" ca="1" si="107"/>
        <v>1</v>
      </c>
      <c r="BB137" s="48">
        <f t="shared" ca="1" si="107"/>
        <v>3</v>
      </c>
      <c r="BC137" s="48">
        <f t="shared" ca="1" si="107"/>
        <v>1</v>
      </c>
      <c r="BD137" s="48">
        <f t="shared" ca="1" si="108"/>
        <v>1</v>
      </c>
      <c r="BE137" s="48">
        <f t="shared" ca="1" si="108"/>
        <v>3</v>
      </c>
      <c r="BF137" s="48">
        <f t="shared" ca="1" si="108"/>
        <v>2</v>
      </c>
      <c r="BG137" s="48">
        <f t="shared" ca="1" si="108"/>
        <v>3</v>
      </c>
      <c r="BH137" s="48">
        <f t="shared" ca="1" si="108"/>
        <v>3</v>
      </c>
      <c r="BI137" s="48">
        <f t="shared" ca="1" si="108"/>
        <v>2</v>
      </c>
      <c r="BJ137" s="48">
        <f t="shared" ca="1" si="108"/>
        <v>3</v>
      </c>
      <c r="BK137" s="48">
        <f t="shared" ca="1" si="108"/>
        <v>1</v>
      </c>
      <c r="BL137" s="48">
        <f t="shared" ca="1" si="108"/>
        <v>2</v>
      </c>
      <c r="BM137" s="48">
        <f t="shared" ca="1" si="108"/>
        <v>2</v>
      </c>
      <c r="BN137" s="48">
        <f t="shared" ca="1" si="108"/>
        <v>1</v>
      </c>
      <c r="BO137" s="48">
        <f t="shared" ca="1" si="108"/>
        <v>2</v>
      </c>
    </row>
    <row r="138" spans="1:67" x14ac:dyDescent="0.25">
      <c r="A138" s="48">
        <v>137</v>
      </c>
      <c r="B138" s="48">
        <f t="shared" ca="1" si="91"/>
        <v>11</v>
      </c>
      <c r="C138" s="48">
        <f ca="1">SUM($P138:S138)</f>
        <v>7</v>
      </c>
      <c r="D138" s="48">
        <f t="shared" ca="1" si="92"/>
        <v>15</v>
      </c>
      <c r="E138" s="48">
        <f t="shared" ca="1" si="93"/>
        <v>26</v>
      </c>
      <c r="F138" s="48">
        <f t="shared" ca="1" si="94"/>
        <v>32</v>
      </c>
      <c r="G138" s="48">
        <f t="shared" ca="1" si="95"/>
        <v>40</v>
      </c>
      <c r="H138" s="48">
        <f t="shared" ca="1" si="96"/>
        <v>49</v>
      </c>
      <c r="I138" s="48">
        <f t="shared" ca="1" si="97"/>
        <v>55</v>
      </c>
      <c r="J138" s="48">
        <f t="shared" ca="1" si="98"/>
        <v>65</v>
      </c>
      <c r="K138" s="48">
        <f t="shared" ca="1" si="99"/>
        <v>75</v>
      </c>
      <c r="L138" s="48">
        <f t="shared" ca="1" si="100"/>
        <v>80</v>
      </c>
      <c r="M138" s="48">
        <f t="shared" ca="1" si="101"/>
        <v>88</v>
      </c>
      <c r="N138" s="48">
        <f t="shared" ca="1" si="102"/>
        <v>97</v>
      </c>
      <c r="O138" s="48">
        <f t="shared" ca="1" si="103"/>
        <v>103</v>
      </c>
      <c r="P138" s="48">
        <f t="shared" ca="1" si="104"/>
        <v>3</v>
      </c>
      <c r="Q138" s="48">
        <f t="shared" ca="1" si="104"/>
        <v>1</v>
      </c>
      <c r="R138" s="48">
        <f t="shared" ca="1" si="104"/>
        <v>1</v>
      </c>
      <c r="S138" s="48">
        <f t="shared" ca="1" si="104"/>
        <v>2</v>
      </c>
      <c r="T138" s="48">
        <f t="shared" ca="1" si="104"/>
        <v>1</v>
      </c>
      <c r="U138" s="48">
        <f t="shared" ca="1" si="104"/>
        <v>3</v>
      </c>
      <c r="V138" s="48">
        <f t="shared" ca="1" si="104"/>
        <v>2</v>
      </c>
      <c r="W138" s="48">
        <f t="shared" ca="1" si="104"/>
        <v>2</v>
      </c>
      <c r="X138" s="48">
        <f t="shared" ca="1" si="104"/>
        <v>3</v>
      </c>
      <c r="Y138" s="48">
        <f t="shared" ca="1" si="104"/>
        <v>3</v>
      </c>
      <c r="Z138" s="48">
        <f t="shared" ca="1" si="105"/>
        <v>2</v>
      </c>
      <c r="AA138" s="48">
        <f t="shared" ca="1" si="105"/>
        <v>3</v>
      </c>
      <c r="AB138" s="48">
        <f t="shared" ca="1" si="105"/>
        <v>1</v>
      </c>
      <c r="AC138" s="48">
        <f t="shared" ca="1" si="105"/>
        <v>1</v>
      </c>
      <c r="AD138" s="48">
        <f t="shared" ca="1" si="105"/>
        <v>2</v>
      </c>
      <c r="AE138" s="48">
        <f t="shared" ca="1" si="105"/>
        <v>2</v>
      </c>
      <c r="AF138" s="48">
        <f t="shared" ca="1" si="105"/>
        <v>1</v>
      </c>
      <c r="AG138" s="48">
        <f t="shared" ca="1" si="105"/>
        <v>3</v>
      </c>
      <c r="AH138" s="48">
        <f t="shared" ca="1" si="105"/>
        <v>1</v>
      </c>
      <c r="AI138" s="48">
        <f t="shared" ca="1" si="105"/>
        <v>3</v>
      </c>
      <c r="AJ138" s="48">
        <f t="shared" ca="1" si="106"/>
        <v>3</v>
      </c>
      <c r="AK138" s="48">
        <f t="shared" ca="1" si="106"/>
        <v>1</v>
      </c>
      <c r="AL138" s="48">
        <f t="shared" ca="1" si="106"/>
        <v>2</v>
      </c>
      <c r="AM138" s="48">
        <f t="shared" ca="1" si="106"/>
        <v>3</v>
      </c>
      <c r="AN138" s="48">
        <f t="shared" ca="1" si="106"/>
        <v>1</v>
      </c>
      <c r="AO138" s="48">
        <f t="shared" ca="1" si="106"/>
        <v>2</v>
      </c>
      <c r="AP138" s="48">
        <f t="shared" ca="1" si="106"/>
        <v>1</v>
      </c>
      <c r="AQ138" s="48">
        <f t="shared" ca="1" si="106"/>
        <v>2</v>
      </c>
      <c r="AR138" s="48">
        <f t="shared" ca="1" si="106"/>
        <v>3</v>
      </c>
      <c r="AS138" s="48">
        <f t="shared" ca="1" si="106"/>
        <v>3</v>
      </c>
      <c r="AT138" s="48">
        <f t="shared" ca="1" si="107"/>
        <v>2</v>
      </c>
      <c r="AU138" s="48">
        <f t="shared" ca="1" si="107"/>
        <v>2</v>
      </c>
      <c r="AV138" s="48">
        <f t="shared" ca="1" si="107"/>
        <v>3</v>
      </c>
      <c r="AW138" s="48">
        <f t="shared" ca="1" si="107"/>
        <v>1</v>
      </c>
      <c r="AX138" s="48">
        <f t="shared" ca="1" si="107"/>
        <v>3</v>
      </c>
      <c r="AY138" s="48">
        <f t="shared" ca="1" si="107"/>
        <v>3</v>
      </c>
      <c r="AZ138" s="48">
        <f t="shared" ca="1" si="107"/>
        <v>1</v>
      </c>
      <c r="BA138" s="48">
        <f t="shared" ca="1" si="107"/>
        <v>1</v>
      </c>
      <c r="BB138" s="48">
        <f t="shared" ca="1" si="107"/>
        <v>2</v>
      </c>
      <c r="BC138" s="48">
        <f t="shared" ca="1" si="107"/>
        <v>1</v>
      </c>
      <c r="BD138" s="48">
        <f t="shared" ca="1" si="108"/>
        <v>1</v>
      </c>
      <c r="BE138" s="48">
        <f t="shared" ca="1" si="108"/>
        <v>2</v>
      </c>
      <c r="BF138" s="48">
        <f t="shared" ca="1" si="108"/>
        <v>2</v>
      </c>
      <c r="BG138" s="48">
        <f t="shared" ca="1" si="108"/>
        <v>3</v>
      </c>
      <c r="BH138" s="48">
        <f t="shared" ca="1" si="108"/>
        <v>3</v>
      </c>
      <c r="BI138" s="48">
        <f t="shared" ca="1" si="108"/>
        <v>1</v>
      </c>
      <c r="BJ138" s="48">
        <f t="shared" ca="1" si="108"/>
        <v>3</v>
      </c>
      <c r="BK138" s="48">
        <f t="shared" ca="1" si="108"/>
        <v>2</v>
      </c>
      <c r="BL138" s="48">
        <f t="shared" ca="1" si="108"/>
        <v>2</v>
      </c>
      <c r="BM138" s="48">
        <f t="shared" ca="1" si="108"/>
        <v>1</v>
      </c>
      <c r="BN138" s="48">
        <f t="shared" ca="1" si="108"/>
        <v>2</v>
      </c>
      <c r="BO138" s="48">
        <f t="shared" ca="1" si="108"/>
        <v>1</v>
      </c>
    </row>
    <row r="139" spans="1:67" x14ac:dyDescent="0.25">
      <c r="A139" s="48">
        <v>138</v>
      </c>
      <c r="B139" s="48">
        <f t="shared" ca="1" si="91"/>
        <v>10</v>
      </c>
      <c r="C139" s="48">
        <f ca="1">SUM($P139:S139)</f>
        <v>5</v>
      </c>
      <c r="D139" s="48">
        <f t="shared" ca="1" si="92"/>
        <v>14</v>
      </c>
      <c r="E139" s="48">
        <f t="shared" ca="1" si="93"/>
        <v>22</v>
      </c>
      <c r="F139" s="48">
        <f t="shared" ca="1" si="94"/>
        <v>29</v>
      </c>
      <c r="G139" s="48">
        <f t="shared" ca="1" si="95"/>
        <v>38</v>
      </c>
      <c r="H139" s="48">
        <f t="shared" ca="1" si="96"/>
        <v>47</v>
      </c>
      <c r="I139" s="48">
        <f t="shared" ca="1" si="97"/>
        <v>57</v>
      </c>
      <c r="J139" s="48">
        <f t="shared" ca="1" si="98"/>
        <v>64</v>
      </c>
      <c r="K139" s="48">
        <f t="shared" ca="1" si="99"/>
        <v>75</v>
      </c>
      <c r="L139" s="48">
        <f t="shared" ca="1" si="100"/>
        <v>82</v>
      </c>
      <c r="M139" s="48">
        <f t="shared" ca="1" si="101"/>
        <v>88</v>
      </c>
      <c r="N139" s="48">
        <f t="shared" ca="1" si="102"/>
        <v>94</v>
      </c>
      <c r="O139" s="48">
        <f t="shared" ca="1" si="103"/>
        <v>101</v>
      </c>
      <c r="P139" s="48">
        <f t="shared" ca="1" si="104"/>
        <v>1</v>
      </c>
      <c r="Q139" s="48">
        <f t="shared" ca="1" si="104"/>
        <v>2</v>
      </c>
      <c r="R139" s="48">
        <f t="shared" ca="1" si="104"/>
        <v>1</v>
      </c>
      <c r="S139" s="48">
        <f t="shared" ca="1" si="104"/>
        <v>1</v>
      </c>
      <c r="T139" s="48">
        <f t="shared" ca="1" si="104"/>
        <v>3</v>
      </c>
      <c r="U139" s="48">
        <f t="shared" ca="1" si="104"/>
        <v>2</v>
      </c>
      <c r="V139" s="48">
        <f t="shared" ca="1" si="104"/>
        <v>3</v>
      </c>
      <c r="W139" s="48">
        <f t="shared" ca="1" si="104"/>
        <v>1</v>
      </c>
      <c r="X139" s="48">
        <f t="shared" ca="1" si="104"/>
        <v>3</v>
      </c>
      <c r="Y139" s="48">
        <f t="shared" ca="1" si="104"/>
        <v>1</v>
      </c>
      <c r="Z139" s="48">
        <f t="shared" ca="1" si="105"/>
        <v>1</v>
      </c>
      <c r="AA139" s="48">
        <f t="shared" ca="1" si="105"/>
        <v>3</v>
      </c>
      <c r="AB139" s="48">
        <f t="shared" ca="1" si="105"/>
        <v>3</v>
      </c>
      <c r="AC139" s="48">
        <f t="shared" ca="1" si="105"/>
        <v>2</v>
      </c>
      <c r="AD139" s="48">
        <f t="shared" ca="1" si="105"/>
        <v>1</v>
      </c>
      <c r="AE139" s="48">
        <f t="shared" ca="1" si="105"/>
        <v>1</v>
      </c>
      <c r="AF139" s="48">
        <f t="shared" ca="1" si="105"/>
        <v>3</v>
      </c>
      <c r="AG139" s="48">
        <f t="shared" ca="1" si="105"/>
        <v>1</v>
      </c>
      <c r="AH139" s="48">
        <f t="shared" ca="1" si="105"/>
        <v>2</v>
      </c>
      <c r="AI139" s="48">
        <f t="shared" ca="1" si="105"/>
        <v>3</v>
      </c>
      <c r="AJ139" s="48">
        <f t="shared" ca="1" si="106"/>
        <v>2</v>
      </c>
      <c r="AK139" s="48">
        <f t="shared" ca="1" si="106"/>
        <v>2</v>
      </c>
      <c r="AL139" s="48">
        <f t="shared" ca="1" si="106"/>
        <v>3</v>
      </c>
      <c r="AM139" s="48">
        <f t="shared" ca="1" si="106"/>
        <v>2</v>
      </c>
      <c r="AN139" s="48">
        <f t="shared" ca="1" si="106"/>
        <v>3</v>
      </c>
      <c r="AO139" s="48">
        <f t="shared" ca="1" si="106"/>
        <v>3</v>
      </c>
      <c r="AP139" s="48">
        <f t="shared" ca="1" si="106"/>
        <v>1</v>
      </c>
      <c r="AQ139" s="48">
        <f t="shared" ca="1" si="106"/>
        <v>3</v>
      </c>
      <c r="AR139" s="48">
        <f t="shared" ca="1" si="106"/>
        <v>2</v>
      </c>
      <c r="AS139" s="48">
        <f t="shared" ca="1" si="106"/>
        <v>3</v>
      </c>
      <c r="AT139" s="48">
        <f t="shared" ca="1" si="107"/>
        <v>1</v>
      </c>
      <c r="AU139" s="48">
        <f t="shared" ca="1" si="107"/>
        <v>1</v>
      </c>
      <c r="AV139" s="48">
        <f t="shared" ca="1" si="107"/>
        <v>2</v>
      </c>
      <c r="AW139" s="48">
        <f t="shared" ca="1" si="107"/>
        <v>3</v>
      </c>
      <c r="AX139" s="48">
        <f t="shared" ca="1" si="107"/>
        <v>3</v>
      </c>
      <c r="AY139" s="48">
        <f t="shared" ca="1" si="107"/>
        <v>3</v>
      </c>
      <c r="AZ139" s="48">
        <f t="shared" ca="1" si="107"/>
        <v>1</v>
      </c>
      <c r="BA139" s="48">
        <f t="shared" ca="1" si="107"/>
        <v>1</v>
      </c>
      <c r="BB139" s="48">
        <f t="shared" ca="1" si="107"/>
        <v>3</v>
      </c>
      <c r="BC139" s="48">
        <f t="shared" ca="1" si="107"/>
        <v>2</v>
      </c>
      <c r="BD139" s="48">
        <f t="shared" ca="1" si="108"/>
        <v>1</v>
      </c>
      <c r="BE139" s="48">
        <f t="shared" ca="1" si="108"/>
        <v>2</v>
      </c>
      <c r="BF139" s="48">
        <f t="shared" ca="1" si="108"/>
        <v>1</v>
      </c>
      <c r="BG139" s="48">
        <f t="shared" ca="1" si="108"/>
        <v>2</v>
      </c>
      <c r="BH139" s="48">
        <f t="shared" ca="1" si="108"/>
        <v>1</v>
      </c>
      <c r="BI139" s="48">
        <f t="shared" ca="1" si="108"/>
        <v>2</v>
      </c>
      <c r="BJ139" s="48">
        <f t="shared" ca="1" si="108"/>
        <v>2</v>
      </c>
      <c r="BK139" s="48">
        <f t="shared" ca="1" si="108"/>
        <v>1</v>
      </c>
      <c r="BL139" s="48">
        <f t="shared" ca="1" si="108"/>
        <v>2</v>
      </c>
      <c r="BM139" s="48">
        <f t="shared" ca="1" si="108"/>
        <v>3</v>
      </c>
      <c r="BN139" s="48">
        <f t="shared" ca="1" si="108"/>
        <v>1</v>
      </c>
      <c r="BO139" s="48">
        <f t="shared" ca="1" si="108"/>
        <v>1</v>
      </c>
    </row>
    <row r="140" spans="1:67" x14ac:dyDescent="0.25">
      <c r="A140" s="48">
        <v>139</v>
      </c>
      <c r="B140" s="48">
        <f t="shared" ca="1" si="91"/>
        <v>12</v>
      </c>
      <c r="C140" s="48">
        <f ca="1">SUM($P140:S140)</f>
        <v>9</v>
      </c>
      <c r="D140" s="48">
        <f t="shared" ca="1" si="92"/>
        <v>16</v>
      </c>
      <c r="E140" s="48">
        <f t="shared" ca="1" si="93"/>
        <v>24</v>
      </c>
      <c r="F140" s="48">
        <f t="shared" ca="1" si="94"/>
        <v>30</v>
      </c>
      <c r="G140" s="48">
        <f t="shared" ca="1" si="95"/>
        <v>38</v>
      </c>
      <c r="H140" s="48">
        <f t="shared" ca="1" si="96"/>
        <v>45</v>
      </c>
      <c r="I140" s="48">
        <f t="shared" ca="1" si="97"/>
        <v>53</v>
      </c>
      <c r="J140" s="48">
        <f t="shared" ca="1" si="98"/>
        <v>63</v>
      </c>
      <c r="K140" s="48">
        <f t="shared" ca="1" si="99"/>
        <v>69</v>
      </c>
      <c r="L140" s="48">
        <f t="shared" ca="1" si="100"/>
        <v>77</v>
      </c>
      <c r="M140" s="48">
        <f t="shared" ca="1" si="101"/>
        <v>83</v>
      </c>
      <c r="N140" s="48">
        <f t="shared" ca="1" si="102"/>
        <v>88</v>
      </c>
      <c r="O140" s="48">
        <f t="shared" ca="1" si="103"/>
        <v>98</v>
      </c>
      <c r="P140" s="48">
        <f t="shared" ca="1" si="104"/>
        <v>2</v>
      </c>
      <c r="Q140" s="48">
        <f t="shared" ca="1" si="104"/>
        <v>1</v>
      </c>
      <c r="R140" s="48">
        <f t="shared" ca="1" si="104"/>
        <v>3</v>
      </c>
      <c r="S140" s="48">
        <f t="shared" ca="1" si="104"/>
        <v>3</v>
      </c>
      <c r="T140" s="48">
        <f t="shared" ca="1" si="104"/>
        <v>2</v>
      </c>
      <c r="U140" s="48">
        <f t="shared" ca="1" si="104"/>
        <v>1</v>
      </c>
      <c r="V140" s="48">
        <f t="shared" ca="1" si="104"/>
        <v>2</v>
      </c>
      <c r="W140" s="48">
        <f t="shared" ca="1" si="104"/>
        <v>2</v>
      </c>
      <c r="X140" s="48">
        <f t="shared" ca="1" si="104"/>
        <v>2</v>
      </c>
      <c r="Y140" s="48">
        <f t="shared" ca="1" si="104"/>
        <v>1</v>
      </c>
      <c r="Z140" s="48">
        <f t="shared" ca="1" si="105"/>
        <v>2</v>
      </c>
      <c r="AA140" s="48">
        <f t="shared" ca="1" si="105"/>
        <v>3</v>
      </c>
      <c r="AB140" s="48">
        <f t="shared" ca="1" si="105"/>
        <v>3</v>
      </c>
      <c r="AC140" s="48">
        <f t="shared" ca="1" si="105"/>
        <v>1</v>
      </c>
      <c r="AD140" s="48">
        <f t="shared" ca="1" si="105"/>
        <v>1</v>
      </c>
      <c r="AE140" s="48">
        <f t="shared" ca="1" si="105"/>
        <v>1</v>
      </c>
      <c r="AF140" s="48">
        <f t="shared" ca="1" si="105"/>
        <v>1</v>
      </c>
      <c r="AG140" s="48">
        <f t="shared" ca="1" si="105"/>
        <v>1</v>
      </c>
      <c r="AH140" s="48">
        <f t="shared" ca="1" si="105"/>
        <v>3</v>
      </c>
      <c r="AI140" s="48">
        <f t="shared" ca="1" si="105"/>
        <v>3</v>
      </c>
      <c r="AJ140" s="48">
        <f t="shared" ca="1" si="106"/>
        <v>3</v>
      </c>
      <c r="AK140" s="48">
        <f t="shared" ca="1" si="106"/>
        <v>1</v>
      </c>
      <c r="AL140" s="48">
        <f t="shared" ca="1" si="106"/>
        <v>2</v>
      </c>
      <c r="AM140" s="48">
        <f t="shared" ca="1" si="106"/>
        <v>1</v>
      </c>
      <c r="AN140" s="48">
        <f t="shared" ca="1" si="106"/>
        <v>3</v>
      </c>
      <c r="AO140" s="48">
        <f t="shared" ca="1" si="106"/>
        <v>1</v>
      </c>
      <c r="AP140" s="48">
        <f t="shared" ca="1" si="106"/>
        <v>1</v>
      </c>
      <c r="AQ140" s="48">
        <f t="shared" ca="1" si="106"/>
        <v>3</v>
      </c>
      <c r="AR140" s="48">
        <f t="shared" ca="1" si="106"/>
        <v>3</v>
      </c>
      <c r="AS140" s="48">
        <f t="shared" ca="1" si="106"/>
        <v>3</v>
      </c>
      <c r="AT140" s="48">
        <f t="shared" ca="1" si="107"/>
        <v>3</v>
      </c>
      <c r="AU140" s="48">
        <f t="shared" ca="1" si="107"/>
        <v>1</v>
      </c>
      <c r="AV140" s="48">
        <f t="shared" ca="1" si="107"/>
        <v>1</v>
      </c>
      <c r="AW140" s="48">
        <f t="shared" ca="1" si="107"/>
        <v>1</v>
      </c>
      <c r="AX140" s="48">
        <f t="shared" ca="1" si="107"/>
        <v>2</v>
      </c>
      <c r="AY140" s="48">
        <f t="shared" ca="1" si="107"/>
        <v>2</v>
      </c>
      <c r="AZ140" s="48">
        <f t="shared" ca="1" si="107"/>
        <v>1</v>
      </c>
      <c r="BA140" s="48">
        <f t="shared" ca="1" si="107"/>
        <v>1</v>
      </c>
      <c r="BB140" s="48">
        <f t="shared" ca="1" si="107"/>
        <v>3</v>
      </c>
      <c r="BC140" s="48">
        <f t="shared" ca="1" si="107"/>
        <v>3</v>
      </c>
      <c r="BD140" s="48">
        <f t="shared" ca="1" si="108"/>
        <v>2</v>
      </c>
      <c r="BE140" s="48">
        <f t="shared" ca="1" si="108"/>
        <v>2</v>
      </c>
      <c r="BF140" s="48">
        <f t="shared" ca="1" si="108"/>
        <v>1</v>
      </c>
      <c r="BG140" s="48">
        <f t="shared" ca="1" si="108"/>
        <v>1</v>
      </c>
      <c r="BH140" s="48">
        <f t="shared" ca="1" si="108"/>
        <v>1</v>
      </c>
      <c r="BI140" s="48">
        <f t="shared" ca="1" si="108"/>
        <v>1</v>
      </c>
      <c r="BJ140" s="48">
        <f t="shared" ca="1" si="108"/>
        <v>2</v>
      </c>
      <c r="BK140" s="48">
        <f t="shared" ca="1" si="108"/>
        <v>1</v>
      </c>
      <c r="BL140" s="48">
        <f t="shared" ca="1" si="108"/>
        <v>2</v>
      </c>
      <c r="BM140" s="48">
        <f t="shared" ca="1" si="108"/>
        <v>3</v>
      </c>
      <c r="BN140" s="48">
        <f t="shared" ca="1" si="108"/>
        <v>2</v>
      </c>
      <c r="BO140" s="48">
        <f t="shared" ca="1" si="108"/>
        <v>3</v>
      </c>
    </row>
    <row r="141" spans="1:67" x14ac:dyDescent="0.25">
      <c r="A141" s="48">
        <v>140</v>
      </c>
      <c r="B141" s="48">
        <f t="shared" ca="1" si="91"/>
        <v>16</v>
      </c>
      <c r="C141" s="48">
        <f ca="1">SUM($P141:S141)</f>
        <v>11</v>
      </c>
      <c r="D141" s="48">
        <f t="shared" ca="1" si="92"/>
        <v>20</v>
      </c>
      <c r="E141" s="48">
        <f t="shared" ca="1" si="93"/>
        <v>30</v>
      </c>
      <c r="F141" s="48">
        <f t="shared" ca="1" si="94"/>
        <v>36</v>
      </c>
      <c r="G141" s="48">
        <f t="shared" ca="1" si="95"/>
        <v>44</v>
      </c>
      <c r="H141" s="48">
        <f t="shared" ca="1" si="96"/>
        <v>54</v>
      </c>
      <c r="I141" s="48">
        <f t="shared" ca="1" si="97"/>
        <v>61</v>
      </c>
      <c r="J141" s="48">
        <f t="shared" ca="1" si="98"/>
        <v>68</v>
      </c>
      <c r="K141" s="48">
        <f t="shared" ca="1" si="99"/>
        <v>76</v>
      </c>
      <c r="L141" s="48">
        <f t="shared" ca="1" si="100"/>
        <v>83</v>
      </c>
      <c r="M141" s="48">
        <f t="shared" ca="1" si="101"/>
        <v>89</v>
      </c>
      <c r="N141" s="48">
        <f t="shared" ca="1" si="102"/>
        <v>95</v>
      </c>
      <c r="O141" s="48">
        <f t="shared" ca="1" si="103"/>
        <v>105</v>
      </c>
      <c r="P141" s="48">
        <f t="shared" ca="1" si="104"/>
        <v>3</v>
      </c>
      <c r="Q141" s="48">
        <f t="shared" ca="1" si="104"/>
        <v>2</v>
      </c>
      <c r="R141" s="48">
        <f t="shared" ca="1" si="104"/>
        <v>3</v>
      </c>
      <c r="S141" s="48">
        <f t="shared" ca="1" si="104"/>
        <v>3</v>
      </c>
      <c r="T141" s="48">
        <f t="shared" ca="1" si="104"/>
        <v>2</v>
      </c>
      <c r="U141" s="48">
        <f t="shared" ca="1" si="104"/>
        <v>3</v>
      </c>
      <c r="V141" s="48">
        <f t="shared" ca="1" si="104"/>
        <v>2</v>
      </c>
      <c r="W141" s="48">
        <f t="shared" ca="1" si="104"/>
        <v>2</v>
      </c>
      <c r="X141" s="48">
        <f t="shared" ca="1" si="104"/>
        <v>3</v>
      </c>
      <c r="Y141" s="48">
        <f t="shared" ca="1" si="104"/>
        <v>3</v>
      </c>
      <c r="Z141" s="48">
        <f t="shared" ca="1" si="105"/>
        <v>2</v>
      </c>
      <c r="AA141" s="48">
        <f t="shared" ca="1" si="105"/>
        <v>2</v>
      </c>
      <c r="AB141" s="48">
        <f t="shared" ca="1" si="105"/>
        <v>2</v>
      </c>
      <c r="AC141" s="48">
        <f t="shared" ca="1" si="105"/>
        <v>1</v>
      </c>
      <c r="AD141" s="48">
        <f t="shared" ca="1" si="105"/>
        <v>2</v>
      </c>
      <c r="AE141" s="48">
        <f t="shared" ca="1" si="105"/>
        <v>1</v>
      </c>
      <c r="AF141" s="48">
        <f t="shared" ca="1" si="105"/>
        <v>1</v>
      </c>
      <c r="AG141" s="48">
        <f t="shared" ca="1" si="105"/>
        <v>3</v>
      </c>
      <c r="AH141" s="48">
        <f t="shared" ca="1" si="105"/>
        <v>3</v>
      </c>
      <c r="AI141" s="48">
        <f t="shared" ca="1" si="105"/>
        <v>1</v>
      </c>
      <c r="AJ141" s="48">
        <f t="shared" ca="1" si="106"/>
        <v>1</v>
      </c>
      <c r="AK141" s="48">
        <f t="shared" ca="1" si="106"/>
        <v>3</v>
      </c>
      <c r="AL141" s="48">
        <f t="shared" ca="1" si="106"/>
        <v>3</v>
      </c>
      <c r="AM141" s="48">
        <f t="shared" ca="1" si="106"/>
        <v>3</v>
      </c>
      <c r="AN141" s="48">
        <f t="shared" ca="1" si="106"/>
        <v>2</v>
      </c>
      <c r="AO141" s="48">
        <f t="shared" ca="1" si="106"/>
        <v>1</v>
      </c>
      <c r="AP141" s="48">
        <f t="shared" ca="1" si="106"/>
        <v>1</v>
      </c>
      <c r="AQ141" s="48">
        <f t="shared" ca="1" si="106"/>
        <v>3</v>
      </c>
      <c r="AR141" s="48">
        <f t="shared" ca="1" si="106"/>
        <v>2</v>
      </c>
      <c r="AS141" s="48">
        <f t="shared" ca="1" si="106"/>
        <v>2</v>
      </c>
      <c r="AT141" s="48">
        <f t="shared" ca="1" si="107"/>
        <v>2</v>
      </c>
      <c r="AU141" s="48">
        <f t="shared" ca="1" si="107"/>
        <v>1</v>
      </c>
      <c r="AV141" s="48">
        <f t="shared" ca="1" si="107"/>
        <v>2</v>
      </c>
      <c r="AW141" s="48">
        <f t="shared" ca="1" si="107"/>
        <v>3</v>
      </c>
      <c r="AX141" s="48">
        <f t="shared" ca="1" si="107"/>
        <v>2</v>
      </c>
      <c r="AY141" s="48">
        <f t="shared" ca="1" si="107"/>
        <v>1</v>
      </c>
      <c r="AZ141" s="48">
        <f t="shared" ca="1" si="107"/>
        <v>1</v>
      </c>
      <c r="BA141" s="48">
        <f t="shared" ca="1" si="107"/>
        <v>1</v>
      </c>
      <c r="BB141" s="48">
        <f t="shared" ca="1" si="107"/>
        <v>3</v>
      </c>
      <c r="BC141" s="48">
        <f t="shared" ca="1" si="107"/>
        <v>2</v>
      </c>
      <c r="BD141" s="48">
        <f t="shared" ca="1" si="108"/>
        <v>2</v>
      </c>
      <c r="BE141" s="48">
        <f t="shared" ca="1" si="108"/>
        <v>2</v>
      </c>
      <c r="BF141" s="48">
        <f t="shared" ca="1" si="108"/>
        <v>1</v>
      </c>
      <c r="BG141" s="48">
        <f t="shared" ca="1" si="108"/>
        <v>1</v>
      </c>
      <c r="BH141" s="48">
        <f t="shared" ca="1" si="108"/>
        <v>1</v>
      </c>
      <c r="BI141" s="48">
        <f t="shared" ca="1" si="108"/>
        <v>2</v>
      </c>
      <c r="BJ141" s="48">
        <f t="shared" ca="1" si="108"/>
        <v>1</v>
      </c>
      <c r="BK141" s="48">
        <f t="shared" ca="1" si="108"/>
        <v>2</v>
      </c>
      <c r="BL141" s="48">
        <f t="shared" ca="1" si="108"/>
        <v>3</v>
      </c>
      <c r="BM141" s="48">
        <f t="shared" ca="1" si="108"/>
        <v>2</v>
      </c>
      <c r="BN141" s="48">
        <f t="shared" ca="1" si="108"/>
        <v>2</v>
      </c>
      <c r="BO141" s="48">
        <f t="shared" ca="1" si="108"/>
        <v>3</v>
      </c>
    </row>
    <row r="142" spans="1:67" x14ac:dyDescent="0.25">
      <c r="A142" s="48">
        <v>141</v>
      </c>
      <c r="B142" s="48">
        <f t="shared" ca="1" si="91"/>
        <v>10</v>
      </c>
      <c r="C142" s="48">
        <f ca="1">SUM($P142:S142)</f>
        <v>8</v>
      </c>
      <c r="D142" s="48">
        <f t="shared" ca="1" si="92"/>
        <v>13</v>
      </c>
      <c r="E142" s="48">
        <f t="shared" ca="1" si="93"/>
        <v>19</v>
      </c>
      <c r="F142" s="48">
        <f t="shared" ca="1" si="94"/>
        <v>27</v>
      </c>
      <c r="G142" s="48">
        <f t="shared" ca="1" si="95"/>
        <v>36</v>
      </c>
      <c r="H142" s="48">
        <f t="shared" ca="1" si="96"/>
        <v>44</v>
      </c>
      <c r="I142" s="48">
        <f t="shared" ca="1" si="97"/>
        <v>53</v>
      </c>
      <c r="J142" s="48">
        <f t="shared" ca="1" si="98"/>
        <v>61</v>
      </c>
      <c r="K142" s="48">
        <f t="shared" ca="1" si="99"/>
        <v>68</v>
      </c>
      <c r="L142" s="48">
        <f t="shared" ca="1" si="100"/>
        <v>76</v>
      </c>
      <c r="M142" s="48">
        <f t="shared" ca="1" si="101"/>
        <v>85</v>
      </c>
      <c r="N142" s="48">
        <f t="shared" ca="1" si="102"/>
        <v>95</v>
      </c>
      <c r="O142" s="48">
        <f t="shared" ca="1" si="103"/>
        <v>104</v>
      </c>
      <c r="P142" s="48">
        <f t="shared" ref="P142:Y151" ca="1" si="109">MAX(1,IF(SamplesOrEstimateFlag = "Data", INDEX(Samples,RANDBETWEEN(1, TotalCount), 0), RANDBETWEEN(ThroughputLowEstimate,ThroughputHighEstimate)) / RANDBETWEEN(StorySplitRateLowEstimate,StorySplitRateHighEstimate))</f>
        <v>2</v>
      </c>
      <c r="Q142" s="48">
        <f t="shared" ca="1" si="109"/>
        <v>2</v>
      </c>
      <c r="R142" s="48">
        <f t="shared" ca="1" si="109"/>
        <v>1</v>
      </c>
      <c r="S142" s="48">
        <f t="shared" ca="1" si="109"/>
        <v>3</v>
      </c>
      <c r="T142" s="48">
        <f t="shared" ca="1" si="109"/>
        <v>1</v>
      </c>
      <c r="U142" s="48">
        <f t="shared" ca="1" si="109"/>
        <v>1</v>
      </c>
      <c r="V142" s="48">
        <f t="shared" ca="1" si="109"/>
        <v>2</v>
      </c>
      <c r="W142" s="48">
        <f t="shared" ca="1" si="109"/>
        <v>1</v>
      </c>
      <c r="X142" s="48">
        <f t="shared" ca="1" si="109"/>
        <v>1</v>
      </c>
      <c r="Y142" s="48">
        <f t="shared" ca="1" si="109"/>
        <v>3</v>
      </c>
      <c r="Z142" s="48">
        <f t="shared" ref="Z142:AI151" ca="1" si="110">MAX(1,IF(SamplesOrEstimateFlag = "Data", INDEX(Samples,RANDBETWEEN(1, TotalCount), 0), RANDBETWEEN(ThroughputLowEstimate,ThroughputHighEstimate)) / RANDBETWEEN(StorySplitRateLowEstimate,StorySplitRateHighEstimate))</f>
        <v>1</v>
      </c>
      <c r="AA142" s="48">
        <f t="shared" ca="1" si="110"/>
        <v>1</v>
      </c>
      <c r="AB142" s="48">
        <f t="shared" ca="1" si="110"/>
        <v>3</v>
      </c>
      <c r="AC142" s="48">
        <f t="shared" ca="1" si="110"/>
        <v>3</v>
      </c>
      <c r="AD142" s="48">
        <f t="shared" ca="1" si="110"/>
        <v>1</v>
      </c>
      <c r="AE142" s="48">
        <f t="shared" ca="1" si="110"/>
        <v>1</v>
      </c>
      <c r="AF142" s="48">
        <f t="shared" ca="1" si="110"/>
        <v>1</v>
      </c>
      <c r="AG142" s="48">
        <f t="shared" ca="1" si="110"/>
        <v>2</v>
      </c>
      <c r="AH142" s="48">
        <f t="shared" ca="1" si="110"/>
        <v>3</v>
      </c>
      <c r="AI142" s="48">
        <f t="shared" ca="1" si="110"/>
        <v>3</v>
      </c>
      <c r="AJ142" s="48">
        <f t="shared" ref="AJ142:AS151" ca="1" si="111">MAX(1,IF(SamplesOrEstimateFlag = "Data", INDEX(Samples,RANDBETWEEN(1, TotalCount), 0), RANDBETWEEN(ThroughputLowEstimate,ThroughputHighEstimate)) / RANDBETWEEN(StorySplitRateLowEstimate,StorySplitRateHighEstimate))</f>
        <v>3</v>
      </c>
      <c r="AK142" s="48">
        <f t="shared" ca="1" si="111"/>
        <v>2</v>
      </c>
      <c r="AL142" s="48">
        <f t="shared" ca="1" si="111"/>
        <v>2</v>
      </c>
      <c r="AM142" s="48">
        <f t="shared" ca="1" si="111"/>
        <v>1</v>
      </c>
      <c r="AN142" s="48">
        <f t="shared" ca="1" si="111"/>
        <v>3</v>
      </c>
      <c r="AO142" s="48">
        <f t="shared" ca="1" si="111"/>
        <v>2</v>
      </c>
      <c r="AP142" s="48">
        <f t="shared" ca="1" si="111"/>
        <v>3</v>
      </c>
      <c r="AQ142" s="48">
        <f t="shared" ca="1" si="111"/>
        <v>1</v>
      </c>
      <c r="AR142" s="48">
        <f t="shared" ca="1" si="111"/>
        <v>2</v>
      </c>
      <c r="AS142" s="48">
        <f t="shared" ca="1" si="111"/>
        <v>2</v>
      </c>
      <c r="AT142" s="48">
        <f t="shared" ref="AT142:BC151" ca="1" si="112">MAX(1,IF(SamplesOrEstimateFlag = "Data", INDEX(Samples,RANDBETWEEN(1, TotalCount), 0), RANDBETWEEN(ThroughputLowEstimate,ThroughputHighEstimate)) / RANDBETWEEN(StorySplitRateLowEstimate,StorySplitRateHighEstimate))</f>
        <v>2</v>
      </c>
      <c r="AU142" s="48">
        <f t="shared" ca="1" si="112"/>
        <v>2</v>
      </c>
      <c r="AV142" s="48">
        <f t="shared" ca="1" si="112"/>
        <v>1</v>
      </c>
      <c r="AW142" s="48">
        <f t="shared" ca="1" si="112"/>
        <v>1</v>
      </c>
      <c r="AX142" s="48">
        <f t="shared" ca="1" si="112"/>
        <v>2</v>
      </c>
      <c r="AY142" s="48">
        <f t="shared" ca="1" si="112"/>
        <v>3</v>
      </c>
      <c r="AZ142" s="48">
        <f t="shared" ca="1" si="112"/>
        <v>2</v>
      </c>
      <c r="BA142" s="48">
        <f t="shared" ca="1" si="112"/>
        <v>3</v>
      </c>
      <c r="BB142" s="48">
        <f t="shared" ca="1" si="112"/>
        <v>1</v>
      </c>
      <c r="BC142" s="48">
        <f t="shared" ca="1" si="112"/>
        <v>2</v>
      </c>
      <c r="BD142" s="48">
        <f t="shared" ref="BD142:BO151" ca="1" si="113">MAX(1,IF(SamplesOrEstimateFlag = "Data", INDEX(Samples,RANDBETWEEN(1, TotalCount), 0), RANDBETWEEN(ThroughputLowEstimate,ThroughputHighEstimate)) / RANDBETWEEN(StorySplitRateLowEstimate,StorySplitRateHighEstimate))</f>
        <v>3</v>
      </c>
      <c r="BE142" s="48">
        <f t="shared" ca="1" si="113"/>
        <v>2</v>
      </c>
      <c r="BF142" s="48">
        <f t="shared" ca="1" si="113"/>
        <v>3</v>
      </c>
      <c r="BG142" s="48">
        <f t="shared" ca="1" si="113"/>
        <v>1</v>
      </c>
      <c r="BH142" s="48">
        <f t="shared" ca="1" si="113"/>
        <v>3</v>
      </c>
      <c r="BI142" s="48">
        <f t="shared" ca="1" si="113"/>
        <v>3</v>
      </c>
      <c r="BJ142" s="48">
        <f t="shared" ca="1" si="113"/>
        <v>1</v>
      </c>
      <c r="BK142" s="48">
        <f t="shared" ca="1" si="113"/>
        <v>3</v>
      </c>
      <c r="BL142" s="48">
        <f t="shared" ca="1" si="113"/>
        <v>3</v>
      </c>
      <c r="BM142" s="48">
        <f t="shared" ca="1" si="113"/>
        <v>1</v>
      </c>
      <c r="BN142" s="48">
        <f t="shared" ca="1" si="113"/>
        <v>2</v>
      </c>
      <c r="BO142" s="48">
        <f t="shared" ca="1" si="113"/>
        <v>3</v>
      </c>
    </row>
    <row r="143" spans="1:67" x14ac:dyDescent="0.25">
      <c r="A143" s="48">
        <v>142</v>
      </c>
      <c r="B143" s="48">
        <f t="shared" ca="1" si="91"/>
        <v>9</v>
      </c>
      <c r="C143" s="48">
        <f ca="1">SUM($P143:S143)</f>
        <v>6</v>
      </c>
      <c r="D143" s="48">
        <f t="shared" ca="1" si="92"/>
        <v>14</v>
      </c>
      <c r="E143" s="48">
        <f t="shared" ca="1" si="93"/>
        <v>21</v>
      </c>
      <c r="F143" s="48">
        <f t="shared" ca="1" si="94"/>
        <v>31</v>
      </c>
      <c r="G143" s="48">
        <f t="shared" ca="1" si="95"/>
        <v>38</v>
      </c>
      <c r="H143" s="48">
        <f t="shared" ca="1" si="96"/>
        <v>45</v>
      </c>
      <c r="I143" s="48">
        <f t="shared" ca="1" si="97"/>
        <v>52</v>
      </c>
      <c r="J143" s="48">
        <f t="shared" ca="1" si="98"/>
        <v>59</v>
      </c>
      <c r="K143" s="48">
        <f t="shared" ca="1" si="99"/>
        <v>65</v>
      </c>
      <c r="L143" s="48">
        <f t="shared" ca="1" si="100"/>
        <v>72</v>
      </c>
      <c r="M143" s="48">
        <f t="shared" ca="1" si="101"/>
        <v>79</v>
      </c>
      <c r="N143" s="48">
        <f t="shared" ca="1" si="102"/>
        <v>87</v>
      </c>
      <c r="O143" s="48">
        <f t="shared" ca="1" si="103"/>
        <v>93</v>
      </c>
      <c r="P143" s="48">
        <f t="shared" ca="1" si="109"/>
        <v>1</v>
      </c>
      <c r="Q143" s="48">
        <f t="shared" ca="1" si="109"/>
        <v>1</v>
      </c>
      <c r="R143" s="48">
        <f t="shared" ca="1" si="109"/>
        <v>1</v>
      </c>
      <c r="S143" s="48">
        <f t="shared" ca="1" si="109"/>
        <v>3</v>
      </c>
      <c r="T143" s="48">
        <f t="shared" ca="1" si="109"/>
        <v>2</v>
      </c>
      <c r="U143" s="48">
        <f t="shared" ca="1" si="109"/>
        <v>1</v>
      </c>
      <c r="V143" s="48">
        <f t="shared" ca="1" si="109"/>
        <v>3</v>
      </c>
      <c r="W143" s="48">
        <f t="shared" ca="1" si="109"/>
        <v>2</v>
      </c>
      <c r="X143" s="48">
        <f t="shared" ca="1" si="109"/>
        <v>2</v>
      </c>
      <c r="Y143" s="48">
        <f t="shared" ca="1" si="109"/>
        <v>2</v>
      </c>
      <c r="Z143" s="48">
        <f t="shared" ca="1" si="110"/>
        <v>1</v>
      </c>
      <c r="AA143" s="48">
        <f t="shared" ca="1" si="110"/>
        <v>2</v>
      </c>
      <c r="AB143" s="48">
        <f t="shared" ca="1" si="110"/>
        <v>2</v>
      </c>
      <c r="AC143" s="48">
        <f t="shared" ca="1" si="110"/>
        <v>3</v>
      </c>
      <c r="AD143" s="48">
        <f t="shared" ca="1" si="110"/>
        <v>3</v>
      </c>
      <c r="AE143" s="48">
        <f t="shared" ca="1" si="110"/>
        <v>2</v>
      </c>
      <c r="AF143" s="48">
        <f t="shared" ca="1" si="110"/>
        <v>1</v>
      </c>
      <c r="AG143" s="48">
        <f t="shared" ca="1" si="110"/>
        <v>3</v>
      </c>
      <c r="AH143" s="48">
        <f t="shared" ca="1" si="110"/>
        <v>2</v>
      </c>
      <c r="AI143" s="48">
        <f t="shared" ca="1" si="110"/>
        <v>1</v>
      </c>
      <c r="AJ143" s="48">
        <f t="shared" ca="1" si="111"/>
        <v>1</v>
      </c>
      <c r="AK143" s="48">
        <f t="shared" ca="1" si="111"/>
        <v>1</v>
      </c>
      <c r="AL143" s="48">
        <f t="shared" ca="1" si="111"/>
        <v>3</v>
      </c>
      <c r="AM143" s="48">
        <f t="shared" ca="1" si="111"/>
        <v>2</v>
      </c>
      <c r="AN143" s="48">
        <f t="shared" ca="1" si="111"/>
        <v>2</v>
      </c>
      <c r="AO143" s="48">
        <f t="shared" ca="1" si="111"/>
        <v>1</v>
      </c>
      <c r="AP143" s="48">
        <f t="shared" ca="1" si="111"/>
        <v>3</v>
      </c>
      <c r="AQ143" s="48">
        <f t="shared" ca="1" si="111"/>
        <v>1</v>
      </c>
      <c r="AR143" s="48">
        <f t="shared" ca="1" si="111"/>
        <v>1</v>
      </c>
      <c r="AS143" s="48">
        <f t="shared" ca="1" si="111"/>
        <v>1</v>
      </c>
      <c r="AT143" s="48">
        <f t="shared" ca="1" si="112"/>
        <v>2</v>
      </c>
      <c r="AU143" s="48">
        <f t="shared" ca="1" si="112"/>
        <v>3</v>
      </c>
      <c r="AV143" s="48">
        <f t="shared" ca="1" si="112"/>
        <v>2</v>
      </c>
      <c r="AW143" s="48">
        <f t="shared" ca="1" si="112"/>
        <v>1</v>
      </c>
      <c r="AX143" s="48">
        <f t="shared" ca="1" si="112"/>
        <v>1</v>
      </c>
      <c r="AY143" s="48">
        <f t="shared" ca="1" si="112"/>
        <v>2</v>
      </c>
      <c r="AZ143" s="48">
        <f t="shared" ca="1" si="112"/>
        <v>3</v>
      </c>
      <c r="BA143" s="48">
        <f t="shared" ca="1" si="112"/>
        <v>1</v>
      </c>
      <c r="BB143" s="48">
        <f t="shared" ca="1" si="112"/>
        <v>2</v>
      </c>
      <c r="BC143" s="48">
        <f t="shared" ca="1" si="112"/>
        <v>1</v>
      </c>
      <c r="BD143" s="48">
        <f t="shared" ca="1" si="113"/>
        <v>2</v>
      </c>
      <c r="BE143" s="48">
        <f t="shared" ca="1" si="113"/>
        <v>1</v>
      </c>
      <c r="BF143" s="48">
        <f t="shared" ca="1" si="113"/>
        <v>2</v>
      </c>
      <c r="BG143" s="48">
        <f t="shared" ca="1" si="113"/>
        <v>2</v>
      </c>
      <c r="BH143" s="48">
        <f t="shared" ca="1" si="113"/>
        <v>1</v>
      </c>
      <c r="BI143" s="48">
        <f t="shared" ca="1" si="113"/>
        <v>2</v>
      </c>
      <c r="BJ143" s="48">
        <f t="shared" ca="1" si="113"/>
        <v>3</v>
      </c>
      <c r="BK143" s="48">
        <f t="shared" ca="1" si="113"/>
        <v>2</v>
      </c>
      <c r="BL143" s="48">
        <f t="shared" ca="1" si="113"/>
        <v>2</v>
      </c>
      <c r="BM143" s="48">
        <f t="shared" ca="1" si="113"/>
        <v>1</v>
      </c>
      <c r="BN143" s="48">
        <f t="shared" ca="1" si="113"/>
        <v>1</v>
      </c>
      <c r="BO143" s="48">
        <f t="shared" ca="1" si="113"/>
        <v>2</v>
      </c>
    </row>
    <row r="144" spans="1:67" x14ac:dyDescent="0.25">
      <c r="A144" s="48">
        <v>143</v>
      </c>
      <c r="B144" s="48">
        <f t="shared" ca="1" si="91"/>
        <v>11</v>
      </c>
      <c r="C144" s="48">
        <f ca="1">SUM($P144:S144)</f>
        <v>6</v>
      </c>
      <c r="D144" s="48">
        <f t="shared" ca="1" si="92"/>
        <v>15</v>
      </c>
      <c r="E144" s="48">
        <f t="shared" ca="1" si="93"/>
        <v>22</v>
      </c>
      <c r="F144" s="48">
        <f t="shared" ca="1" si="94"/>
        <v>28</v>
      </c>
      <c r="G144" s="48">
        <f t="shared" ca="1" si="95"/>
        <v>36</v>
      </c>
      <c r="H144" s="48">
        <f t="shared" ca="1" si="96"/>
        <v>43</v>
      </c>
      <c r="I144" s="48">
        <f t="shared" ca="1" si="97"/>
        <v>50</v>
      </c>
      <c r="J144" s="48">
        <f t="shared" ca="1" si="98"/>
        <v>55</v>
      </c>
      <c r="K144" s="48">
        <f t="shared" ca="1" si="99"/>
        <v>62</v>
      </c>
      <c r="L144" s="48">
        <f t="shared" ca="1" si="100"/>
        <v>68</v>
      </c>
      <c r="M144" s="48">
        <f t="shared" ca="1" si="101"/>
        <v>76</v>
      </c>
      <c r="N144" s="48">
        <f t="shared" ca="1" si="102"/>
        <v>86</v>
      </c>
      <c r="O144" s="48">
        <f t="shared" ca="1" si="103"/>
        <v>90</v>
      </c>
      <c r="P144" s="48">
        <f t="shared" ca="1" si="109"/>
        <v>1</v>
      </c>
      <c r="Q144" s="48">
        <f t="shared" ca="1" si="109"/>
        <v>1</v>
      </c>
      <c r="R144" s="48">
        <f t="shared" ca="1" si="109"/>
        <v>1</v>
      </c>
      <c r="S144" s="48">
        <f t="shared" ca="1" si="109"/>
        <v>3</v>
      </c>
      <c r="T144" s="48">
        <f t="shared" ca="1" si="109"/>
        <v>2</v>
      </c>
      <c r="U144" s="48">
        <f t="shared" ca="1" si="109"/>
        <v>3</v>
      </c>
      <c r="V144" s="48">
        <f t="shared" ca="1" si="109"/>
        <v>2</v>
      </c>
      <c r="W144" s="48">
        <f t="shared" ca="1" si="109"/>
        <v>2</v>
      </c>
      <c r="X144" s="48">
        <f t="shared" ca="1" si="109"/>
        <v>1</v>
      </c>
      <c r="Y144" s="48">
        <f t="shared" ca="1" si="109"/>
        <v>2</v>
      </c>
      <c r="Z144" s="48">
        <f t="shared" ca="1" si="110"/>
        <v>1</v>
      </c>
      <c r="AA144" s="48">
        <f t="shared" ca="1" si="110"/>
        <v>3</v>
      </c>
      <c r="AB144" s="48">
        <f t="shared" ca="1" si="110"/>
        <v>2</v>
      </c>
      <c r="AC144" s="48">
        <f t="shared" ca="1" si="110"/>
        <v>1</v>
      </c>
      <c r="AD144" s="48">
        <f t="shared" ca="1" si="110"/>
        <v>1</v>
      </c>
      <c r="AE144" s="48">
        <f t="shared" ca="1" si="110"/>
        <v>2</v>
      </c>
      <c r="AF144" s="48">
        <f t="shared" ca="1" si="110"/>
        <v>2</v>
      </c>
      <c r="AG144" s="48">
        <f t="shared" ca="1" si="110"/>
        <v>1</v>
      </c>
      <c r="AH144" s="48">
        <f t="shared" ca="1" si="110"/>
        <v>3</v>
      </c>
      <c r="AI144" s="48">
        <f t="shared" ca="1" si="110"/>
        <v>2</v>
      </c>
      <c r="AJ144" s="48">
        <f t="shared" ca="1" si="111"/>
        <v>2</v>
      </c>
      <c r="AK144" s="48">
        <f t="shared" ca="1" si="111"/>
        <v>1</v>
      </c>
      <c r="AL144" s="48">
        <f t="shared" ca="1" si="111"/>
        <v>1</v>
      </c>
      <c r="AM144" s="48">
        <f t="shared" ca="1" si="111"/>
        <v>3</v>
      </c>
      <c r="AN144" s="48">
        <f t="shared" ca="1" si="111"/>
        <v>1</v>
      </c>
      <c r="AO144" s="48">
        <f t="shared" ca="1" si="111"/>
        <v>3</v>
      </c>
      <c r="AP144" s="48">
        <f t="shared" ca="1" si="111"/>
        <v>1</v>
      </c>
      <c r="AQ144" s="48">
        <f t="shared" ca="1" si="111"/>
        <v>2</v>
      </c>
      <c r="AR144" s="48">
        <f t="shared" ca="1" si="111"/>
        <v>1</v>
      </c>
      <c r="AS144" s="48">
        <f t="shared" ca="1" si="111"/>
        <v>1</v>
      </c>
      <c r="AT144" s="48">
        <f t="shared" ca="1" si="112"/>
        <v>1</v>
      </c>
      <c r="AU144" s="48">
        <f t="shared" ca="1" si="112"/>
        <v>2</v>
      </c>
      <c r="AV144" s="48">
        <f t="shared" ca="1" si="112"/>
        <v>1</v>
      </c>
      <c r="AW144" s="48">
        <f t="shared" ca="1" si="112"/>
        <v>2</v>
      </c>
      <c r="AX144" s="48">
        <f t="shared" ca="1" si="112"/>
        <v>3</v>
      </c>
      <c r="AY144" s="48">
        <f t="shared" ca="1" si="112"/>
        <v>1</v>
      </c>
      <c r="AZ144" s="48">
        <f t="shared" ca="1" si="112"/>
        <v>2</v>
      </c>
      <c r="BA144" s="48">
        <f t="shared" ca="1" si="112"/>
        <v>1</v>
      </c>
      <c r="BB144" s="48">
        <f t="shared" ca="1" si="112"/>
        <v>2</v>
      </c>
      <c r="BC144" s="48">
        <f t="shared" ca="1" si="112"/>
        <v>1</v>
      </c>
      <c r="BD144" s="48">
        <f t="shared" ca="1" si="113"/>
        <v>2</v>
      </c>
      <c r="BE144" s="48">
        <f t="shared" ca="1" si="113"/>
        <v>2</v>
      </c>
      <c r="BF144" s="48">
        <f t="shared" ca="1" si="113"/>
        <v>2</v>
      </c>
      <c r="BG144" s="48">
        <f t="shared" ca="1" si="113"/>
        <v>2</v>
      </c>
      <c r="BH144" s="48">
        <f t="shared" ca="1" si="113"/>
        <v>3</v>
      </c>
      <c r="BI144" s="48">
        <f t="shared" ca="1" si="113"/>
        <v>2</v>
      </c>
      <c r="BJ144" s="48">
        <f t="shared" ca="1" si="113"/>
        <v>2</v>
      </c>
      <c r="BK144" s="48">
        <f t="shared" ca="1" si="113"/>
        <v>3</v>
      </c>
      <c r="BL144" s="48">
        <f t="shared" ca="1" si="113"/>
        <v>1</v>
      </c>
      <c r="BM144" s="48">
        <f t="shared" ca="1" si="113"/>
        <v>1</v>
      </c>
      <c r="BN144" s="48">
        <f t="shared" ca="1" si="113"/>
        <v>1</v>
      </c>
      <c r="BO144" s="48">
        <f t="shared" ca="1" si="113"/>
        <v>1</v>
      </c>
    </row>
    <row r="145" spans="1:67" x14ac:dyDescent="0.25">
      <c r="A145" s="48">
        <v>144</v>
      </c>
      <c r="B145" s="48">
        <f t="shared" ca="1" si="91"/>
        <v>10</v>
      </c>
      <c r="C145" s="48">
        <f ca="1">SUM($P145:S145)</f>
        <v>5</v>
      </c>
      <c r="D145" s="48">
        <f t="shared" ca="1" si="92"/>
        <v>15</v>
      </c>
      <c r="E145" s="48">
        <f t="shared" ca="1" si="93"/>
        <v>23</v>
      </c>
      <c r="F145" s="48">
        <f t="shared" ca="1" si="94"/>
        <v>32</v>
      </c>
      <c r="G145" s="48">
        <f t="shared" ca="1" si="95"/>
        <v>40</v>
      </c>
      <c r="H145" s="48">
        <f t="shared" ca="1" si="96"/>
        <v>49</v>
      </c>
      <c r="I145" s="48">
        <f t="shared" ca="1" si="97"/>
        <v>56</v>
      </c>
      <c r="J145" s="48">
        <f t="shared" ca="1" si="98"/>
        <v>64</v>
      </c>
      <c r="K145" s="48">
        <f t="shared" ca="1" si="99"/>
        <v>72</v>
      </c>
      <c r="L145" s="48">
        <f t="shared" ca="1" si="100"/>
        <v>79</v>
      </c>
      <c r="M145" s="48">
        <f t="shared" ca="1" si="101"/>
        <v>86</v>
      </c>
      <c r="N145" s="48">
        <f t="shared" ca="1" si="102"/>
        <v>92</v>
      </c>
      <c r="O145" s="48">
        <f t="shared" ca="1" si="103"/>
        <v>99</v>
      </c>
      <c r="P145" s="48">
        <f t="shared" ca="1" si="109"/>
        <v>2</v>
      </c>
      <c r="Q145" s="48">
        <f t="shared" ca="1" si="109"/>
        <v>1</v>
      </c>
      <c r="R145" s="48">
        <f t="shared" ca="1" si="109"/>
        <v>1</v>
      </c>
      <c r="S145" s="48">
        <f t="shared" ca="1" si="109"/>
        <v>1</v>
      </c>
      <c r="T145" s="48">
        <f t="shared" ca="1" si="109"/>
        <v>3</v>
      </c>
      <c r="U145" s="48">
        <f t="shared" ca="1" si="109"/>
        <v>2</v>
      </c>
      <c r="V145" s="48">
        <f t="shared" ca="1" si="109"/>
        <v>3</v>
      </c>
      <c r="W145" s="48">
        <f t="shared" ca="1" si="109"/>
        <v>2</v>
      </c>
      <c r="X145" s="48">
        <f t="shared" ca="1" si="109"/>
        <v>1</v>
      </c>
      <c r="Y145" s="48">
        <f t="shared" ca="1" si="109"/>
        <v>3</v>
      </c>
      <c r="Z145" s="48">
        <f t="shared" ca="1" si="110"/>
        <v>1</v>
      </c>
      <c r="AA145" s="48">
        <f t="shared" ca="1" si="110"/>
        <v>3</v>
      </c>
      <c r="AB145" s="48">
        <f t="shared" ca="1" si="110"/>
        <v>3</v>
      </c>
      <c r="AC145" s="48">
        <f t="shared" ca="1" si="110"/>
        <v>3</v>
      </c>
      <c r="AD145" s="48">
        <f t="shared" ca="1" si="110"/>
        <v>2</v>
      </c>
      <c r="AE145" s="48">
        <f t="shared" ca="1" si="110"/>
        <v>1</v>
      </c>
      <c r="AF145" s="48">
        <f t="shared" ca="1" si="110"/>
        <v>2</v>
      </c>
      <c r="AG145" s="48">
        <f t="shared" ca="1" si="110"/>
        <v>2</v>
      </c>
      <c r="AH145" s="48">
        <f t="shared" ca="1" si="110"/>
        <v>1</v>
      </c>
      <c r="AI145" s="48">
        <f t="shared" ca="1" si="110"/>
        <v>3</v>
      </c>
      <c r="AJ145" s="48">
        <f t="shared" ca="1" si="111"/>
        <v>2</v>
      </c>
      <c r="AK145" s="48">
        <f t="shared" ca="1" si="111"/>
        <v>3</v>
      </c>
      <c r="AL145" s="48">
        <f t="shared" ca="1" si="111"/>
        <v>1</v>
      </c>
      <c r="AM145" s="48">
        <f t="shared" ca="1" si="111"/>
        <v>3</v>
      </c>
      <c r="AN145" s="48">
        <f t="shared" ca="1" si="111"/>
        <v>3</v>
      </c>
      <c r="AO145" s="48">
        <f t="shared" ca="1" si="111"/>
        <v>2</v>
      </c>
      <c r="AP145" s="48">
        <f t="shared" ca="1" si="111"/>
        <v>1</v>
      </c>
      <c r="AQ145" s="48">
        <f t="shared" ca="1" si="111"/>
        <v>1</v>
      </c>
      <c r="AR145" s="48">
        <f t="shared" ca="1" si="111"/>
        <v>2</v>
      </c>
      <c r="AS145" s="48">
        <f t="shared" ca="1" si="111"/>
        <v>2</v>
      </c>
      <c r="AT145" s="48">
        <f t="shared" ca="1" si="112"/>
        <v>3</v>
      </c>
      <c r="AU145" s="48">
        <f t="shared" ca="1" si="112"/>
        <v>1</v>
      </c>
      <c r="AV145" s="48">
        <f t="shared" ca="1" si="112"/>
        <v>1</v>
      </c>
      <c r="AW145" s="48">
        <f t="shared" ca="1" si="112"/>
        <v>3</v>
      </c>
      <c r="AX145" s="48">
        <f t="shared" ca="1" si="112"/>
        <v>3</v>
      </c>
      <c r="AY145" s="48">
        <f t="shared" ca="1" si="112"/>
        <v>1</v>
      </c>
      <c r="AZ145" s="48">
        <f t="shared" ca="1" si="112"/>
        <v>2</v>
      </c>
      <c r="BA145" s="48">
        <f t="shared" ca="1" si="112"/>
        <v>1</v>
      </c>
      <c r="BB145" s="48">
        <f t="shared" ca="1" si="112"/>
        <v>1</v>
      </c>
      <c r="BC145" s="48">
        <f t="shared" ca="1" si="112"/>
        <v>3</v>
      </c>
      <c r="BD145" s="48">
        <f t="shared" ca="1" si="113"/>
        <v>1</v>
      </c>
      <c r="BE145" s="48">
        <f t="shared" ca="1" si="113"/>
        <v>2</v>
      </c>
      <c r="BF145" s="48">
        <f t="shared" ca="1" si="113"/>
        <v>1</v>
      </c>
      <c r="BG145" s="48">
        <f t="shared" ca="1" si="113"/>
        <v>3</v>
      </c>
      <c r="BH145" s="48">
        <f t="shared" ca="1" si="113"/>
        <v>2</v>
      </c>
      <c r="BI145" s="48">
        <f t="shared" ca="1" si="113"/>
        <v>1</v>
      </c>
      <c r="BJ145" s="48">
        <f t="shared" ca="1" si="113"/>
        <v>2</v>
      </c>
      <c r="BK145" s="48">
        <f t="shared" ca="1" si="113"/>
        <v>1</v>
      </c>
      <c r="BL145" s="48">
        <f t="shared" ca="1" si="113"/>
        <v>2</v>
      </c>
      <c r="BM145" s="48">
        <f t="shared" ca="1" si="113"/>
        <v>1</v>
      </c>
      <c r="BN145" s="48">
        <f t="shared" ca="1" si="113"/>
        <v>3</v>
      </c>
      <c r="BO145" s="48">
        <f t="shared" ca="1" si="113"/>
        <v>1</v>
      </c>
    </row>
    <row r="146" spans="1:67" x14ac:dyDescent="0.25">
      <c r="A146" s="48">
        <v>145</v>
      </c>
      <c r="B146" s="48">
        <f t="shared" ca="1" si="91"/>
        <v>13</v>
      </c>
      <c r="C146" s="48">
        <f ca="1">SUM($P146:S146)</f>
        <v>10</v>
      </c>
      <c r="D146" s="48">
        <f t="shared" ca="1" si="92"/>
        <v>17</v>
      </c>
      <c r="E146" s="48">
        <f t="shared" ca="1" si="93"/>
        <v>23</v>
      </c>
      <c r="F146" s="48">
        <f t="shared" ca="1" si="94"/>
        <v>32</v>
      </c>
      <c r="G146" s="48">
        <f t="shared" ca="1" si="95"/>
        <v>41</v>
      </c>
      <c r="H146" s="48">
        <f t="shared" ca="1" si="96"/>
        <v>50</v>
      </c>
      <c r="I146" s="48">
        <f t="shared" ca="1" si="97"/>
        <v>59</v>
      </c>
      <c r="J146" s="48">
        <f t="shared" ca="1" si="98"/>
        <v>66</v>
      </c>
      <c r="K146" s="48">
        <f t="shared" ca="1" si="99"/>
        <v>74</v>
      </c>
      <c r="L146" s="48">
        <f t="shared" ca="1" si="100"/>
        <v>82</v>
      </c>
      <c r="M146" s="48">
        <f t="shared" ca="1" si="101"/>
        <v>88</v>
      </c>
      <c r="N146" s="48">
        <f t="shared" ca="1" si="102"/>
        <v>97</v>
      </c>
      <c r="O146" s="48">
        <f t="shared" ca="1" si="103"/>
        <v>105</v>
      </c>
      <c r="P146" s="48">
        <f t="shared" ca="1" si="109"/>
        <v>2</v>
      </c>
      <c r="Q146" s="48">
        <f t="shared" ca="1" si="109"/>
        <v>3</v>
      </c>
      <c r="R146" s="48">
        <f t="shared" ca="1" si="109"/>
        <v>2</v>
      </c>
      <c r="S146" s="48">
        <f t="shared" ca="1" si="109"/>
        <v>3</v>
      </c>
      <c r="T146" s="48">
        <f t="shared" ca="1" si="109"/>
        <v>1</v>
      </c>
      <c r="U146" s="48">
        <f t="shared" ca="1" si="109"/>
        <v>2</v>
      </c>
      <c r="V146" s="48">
        <f t="shared" ca="1" si="109"/>
        <v>1</v>
      </c>
      <c r="W146" s="48">
        <f t="shared" ca="1" si="109"/>
        <v>3</v>
      </c>
      <c r="X146" s="48">
        <f t="shared" ca="1" si="109"/>
        <v>1</v>
      </c>
      <c r="Y146" s="48">
        <f t="shared" ca="1" si="109"/>
        <v>2</v>
      </c>
      <c r="Z146" s="48">
        <f t="shared" ca="1" si="110"/>
        <v>2</v>
      </c>
      <c r="AA146" s="48">
        <f t="shared" ca="1" si="110"/>
        <v>1</v>
      </c>
      <c r="AB146" s="48">
        <f t="shared" ca="1" si="110"/>
        <v>3</v>
      </c>
      <c r="AC146" s="48">
        <f t="shared" ca="1" si="110"/>
        <v>3</v>
      </c>
      <c r="AD146" s="48">
        <f t="shared" ca="1" si="110"/>
        <v>2</v>
      </c>
      <c r="AE146" s="48">
        <f t="shared" ca="1" si="110"/>
        <v>1</v>
      </c>
      <c r="AF146" s="48">
        <f t="shared" ca="1" si="110"/>
        <v>3</v>
      </c>
      <c r="AG146" s="48">
        <f t="shared" ca="1" si="110"/>
        <v>1</v>
      </c>
      <c r="AH146" s="48">
        <f t="shared" ca="1" si="110"/>
        <v>3</v>
      </c>
      <c r="AI146" s="48">
        <f t="shared" ca="1" si="110"/>
        <v>2</v>
      </c>
      <c r="AJ146" s="48">
        <f t="shared" ca="1" si="111"/>
        <v>3</v>
      </c>
      <c r="AK146" s="48">
        <f t="shared" ca="1" si="111"/>
        <v>2</v>
      </c>
      <c r="AL146" s="48">
        <f t="shared" ca="1" si="111"/>
        <v>1</v>
      </c>
      <c r="AM146" s="48">
        <f t="shared" ca="1" si="111"/>
        <v>3</v>
      </c>
      <c r="AN146" s="48">
        <f t="shared" ca="1" si="111"/>
        <v>2</v>
      </c>
      <c r="AO146" s="48">
        <f t="shared" ca="1" si="111"/>
        <v>2</v>
      </c>
      <c r="AP146" s="48">
        <f t="shared" ca="1" si="111"/>
        <v>2</v>
      </c>
      <c r="AQ146" s="48">
        <f t="shared" ca="1" si="111"/>
        <v>3</v>
      </c>
      <c r="AR146" s="48">
        <f t="shared" ca="1" si="111"/>
        <v>1</v>
      </c>
      <c r="AS146" s="48">
        <f t="shared" ca="1" si="111"/>
        <v>1</v>
      </c>
      <c r="AT146" s="48">
        <f t="shared" ca="1" si="112"/>
        <v>3</v>
      </c>
      <c r="AU146" s="48">
        <f t="shared" ca="1" si="112"/>
        <v>2</v>
      </c>
      <c r="AV146" s="48">
        <f t="shared" ca="1" si="112"/>
        <v>2</v>
      </c>
      <c r="AW146" s="48">
        <f t="shared" ca="1" si="112"/>
        <v>1</v>
      </c>
      <c r="AX146" s="48">
        <f t="shared" ca="1" si="112"/>
        <v>3</v>
      </c>
      <c r="AY146" s="48">
        <f t="shared" ca="1" si="112"/>
        <v>2</v>
      </c>
      <c r="AZ146" s="48">
        <f t="shared" ca="1" si="112"/>
        <v>3</v>
      </c>
      <c r="BA146" s="48">
        <f t="shared" ca="1" si="112"/>
        <v>1</v>
      </c>
      <c r="BB146" s="48">
        <f t="shared" ca="1" si="112"/>
        <v>1</v>
      </c>
      <c r="BC146" s="48">
        <f t="shared" ca="1" si="112"/>
        <v>3</v>
      </c>
      <c r="BD146" s="48">
        <f t="shared" ca="1" si="113"/>
        <v>1</v>
      </c>
      <c r="BE146" s="48">
        <f t="shared" ca="1" si="113"/>
        <v>1</v>
      </c>
      <c r="BF146" s="48">
        <f t="shared" ca="1" si="113"/>
        <v>2</v>
      </c>
      <c r="BG146" s="48">
        <f t="shared" ca="1" si="113"/>
        <v>2</v>
      </c>
      <c r="BH146" s="48">
        <f t="shared" ca="1" si="113"/>
        <v>1</v>
      </c>
      <c r="BI146" s="48">
        <f t="shared" ca="1" si="113"/>
        <v>3</v>
      </c>
      <c r="BJ146" s="48">
        <f t="shared" ca="1" si="113"/>
        <v>2</v>
      </c>
      <c r="BK146" s="48">
        <f t="shared" ca="1" si="113"/>
        <v>3</v>
      </c>
      <c r="BL146" s="48">
        <f t="shared" ca="1" si="113"/>
        <v>3</v>
      </c>
      <c r="BM146" s="48">
        <f t="shared" ca="1" si="113"/>
        <v>3</v>
      </c>
      <c r="BN146" s="48">
        <f t="shared" ca="1" si="113"/>
        <v>1</v>
      </c>
      <c r="BO146" s="48">
        <f t="shared" ca="1" si="113"/>
        <v>1</v>
      </c>
    </row>
    <row r="147" spans="1:67" x14ac:dyDescent="0.25">
      <c r="A147" s="48">
        <v>146</v>
      </c>
      <c r="B147" s="48">
        <f t="shared" ca="1" si="91"/>
        <v>14</v>
      </c>
      <c r="C147" s="48">
        <f ca="1">SUM($P147:S147)</f>
        <v>11</v>
      </c>
      <c r="D147" s="48">
        <f t="shared" ca="1" si="92"/>
        <v>19</v>
      </c>
      <c r="E147" s="48">
        <f t="shared" ca="1" si="93"/>
        <v>29</v>
      </c>
      <c r="F147" s="48">
        <f t="shared" ca="1" si="94"/>
        <v>38</v>
      </c>
      <c r="G147" s="48">
        <f t="shared" ca="1" si="95"/>
        <v>47</v>
      </c>
      <c r="H147" s="48">
        <f t="shared" ca="1" si="96"/>
        <v>54</v>
      </c>
      <c r="I147" s="48">
        <f t="shared" ca="1" si="97"/>
        <v>62</v>
      </c>
      <c r="J147" s="48">
        <f t="shared" ca="1" si="98"/>
        <v>71</v>
      </c>
      <c r="K147" s="48">
        <f t="shared" ca="1" si="99"/>
        <v>80</v>
      </c>
      <c r="L147" s="48">
        <f t="shared" ca="1" si="100"/>
        <v>88</v>
      </c>
      <c r="M147" s="48">
        <f t="shared" ca="1" si="101"/>
        <v>97</v>
      </c>
      <c r="N147" s="48">
        <f t="shared" ca="1" si="102"/>
        <v>102</v>
      </c>
      <c r="O147" s="48">
        <f t="shared" ca="1" si="103"/>
        <v>111</v>
      </c>
      <c r="P147" s="48">
        <f t="shared" ca="1" si="109"/>
        <v>3</v>
      </c>
      <c r="Q147" s="48">
        <f t="shared" ca="1" si="109"/>
        <v>2</v>
      </c>
      <c r="R147" s="48">
        <f t="shared" ca="1" si="109"/>
        <v>3</v>
      </c>
      <c r="S147" s="48">
        <f t="shared" ca="1" si="109"/>
        <v>3</v>
      </c>
      <c r="T147" s="48">
        <f t="shared" ca="1" si="109"/>
        <v>1</v>
      </c>
      <c r="U147" s="48">
        <f t="shared" ca="1" si="109"/>
        <v>2</v>
      </c>
      <c r="V147" s="48">
        <f t="shared" ca="1" si="109"/>
        <v>2</v>
      </c>
      <c r="W147" s="48">
        <f t="shared" ca="1" si="109"/>
        <v>3</v>
      </c>
      <c r="X147" s="48">
        <f t="shared" ca="1" si="109"/>
        <v>2</v>
      </c>
      <c r="Y147" s="48">
        <f t="shared" ca="1" si="109"/>
        <v>3</v>
      </c>
      <c r="Z147" s="48">
        <f t="shared" ca="1" si="110"/>
        <v>3</v>
      </c>
      <c r="AA147" s="48">
        <f t="shared" ca="1" si="110"/>
        <v>2</v>
      </c>
      <c r="AB147" s="48">
        <f t="shared" ca="1" si="110"/>
        <v>2</v>
      </c>
      <c r="AC147" s="48">
        <f t="shared" ca="1" si="110"/>
        <v>3</v>
      </c>
      <c r="AD147" s="48">
        <f t="shared" ca="1" si="110"/>
        <v>1</v>
      </c>
      <c r="AE147" s="48">
        <f t="shared" ca="1" si="110"/>
        <v>3</v>
      </c>
      <c r="AF147" s="48">
        <f t="shared" ca="1" si="110"/>
        <v>2</v>
      </c>
      <c r="AG147" s="48">
        <f t="shared" ca="1" si="110"/>
        <v>3</v>
      </c>
      <c r="AH147" s="48">
        <f t="shared" ca="1" si="110"/>
        <v>2</v>
      </c>
      <c r="AI147" s="48">
        <f t="shared" ca="1" si="110"/>
        <v>2</v>
      </c>
      <c r="AJ147" s="48">
        <f t="shared" ca="1" si="111"/>
        <v>2</v>
      </c>
      <c r="AK147" s="48">
        <f t="shared" ca="1" si="111"/>
        <v>1</v>
      </c>
      <c r="AL147" s="48">
        <f t="shared" ca="1" si="111"/>
        <v>2</v>
      </c>
      <c r="AM147" s="48">
        <f t="shared" ca="1" si="111"/>
        <v>2</v>
      </c>
      <c r="AN147" s="48">
        <f t="shared" ca="1" si="111"/>
        <v>1</v>
      </c>
      <c r="AO147" s="48">
        <f t="shared" ca="1" si="111"/>
        <v>2</v>
      </c>
      <c r="AP147" s="48">
        <f t="shared" ca="1" si="111"/>
        <v>2</v>
      </c>
      <c r="AQ147" s="48">
        <f t="shared" ca="1" si="111"/>
        <v>3</v>
      </c>
      <c r="AR147" s="48">
        <f t="shared" ca="1" si="111"/>
        <v>3</v>
      </c>
      <c r="AS147" s="48">
        <f t="shared" ca="1" si="111"/>
        <v>1</v>
      </c>
      <c r="AT147" s="48">
        <f t="shared" ca="1" si="112"/>
        <v>2</v>
      </c>
      <c r="AU147" s="48">
        <f t="shared" ca="1" si="112"/>
        <v>3</v>
      </c>
      <c r="AV147" s="48">
        <f t="shared" ca="1" si="112"/>
        <v>3</v>
      </c>
      <c r="AW147" s="48">
        <f t="shared" ca="1" si="112"/>
        <v>3</v>
      </c>
      <c r="AX147" s="48">
        <f t="shared" ca="1" si="112"/>
        <v>2</v>
      </c>
      <c r="AY147" s="48">
        <f t="shared" ca="1" si="112"/>
        <v>1</v>
      </c>
      <c r="AZ147" s="48">
        <f t="shared" ca="1" si="112"/>
        <v>3</v>
      </c>
      <c r="BA147" s="48">
        <f t="shared" ca="1" si="112"/>
        <v>1</v>
      </c>
      <c r="BB147" s="48">
        <f t="shared" ca="1" si="112"/>
        <v>2</v>
      </c>
      <c r="BC147" s="48">
        <f t="shared" ca="1" si="112"/>
        <v>2</v>
      </c>
      <c r="BD147" s="48">
        <f t="shared" ca="1" si="113"/>
        <v>3</v>
      </c>
      <c r="BE147" s="48">
        <f t="shared" ca="1" si="113"/>
        <v>3</v>
      </c>
      <c r="BF147" s="48">
        <f t="shared" ca="1" si="113"/>
        <v>2</v>
      </c>
      <c r="BG147" s="48">
        <f t="shared" ca="1" si="113"/>
        <v>1</v>
      </c>
      <c r="BH147" s="48">
        <f t="shared" ca="1" si="113"/>
        <v>1</v>
      </c>
      <c r="BI147" s="48">
        <f t="shared" ca="1" si="113"/>
        <v>2</v>
      </c>
      <c r="BJ147" s="48">
        <f t="shared" ca="1" si="113"/>
        <v>1</v>
      </c>
      <c r="BK147" s="48">
        <f t="shared" ca="1" si="113"/>
        <v>1</v>
      </c>
      <c r="BL147" s="48">
        <f t="shared" ca="1" si="113"/>
        <v>3</v>
      </c>
      <c r="BM147" s="48">
        <f t="shared" ca="1" si="113"/>
        <v>3</v>
      </c>
      <c r="BN147" s="48">
        <f t="shared" ca="1" si="113"/>
        <v>2</v>
      </c>
      <c r="BO147" s="48">
        <f t="shared" ca="1" si="113"/>
        <v>1</v>
      </c>
    </row>
    <row r="148" spans="1:67" x14ac:dyDescent="0.25">
      <c r="A148" s="48">
        <v>147</v>
      </c>
      <c r="B148" s="48">
        <f t="shared" ca="1" si="91"/>
        <v>13</v>
      </c>
      <c r="C148" s="48">
        <f ca="1">SUM($P148:S148)</f>
        <v>10</v>
      </c>
      <c r="D148" s="48">
        <f t="shared" ca="1" si="92"/>
        <v>17</v>
      </c>
      <c r="E148" s="48">
        <f t="shared" ca="1" si="93"/>
        <v>25</v>
      </c>
      <c r="F148" s="48">
        <f t="shared" ca="1" si="94"/>
        <v>32</v>
      </c>
      <c r="G148" s="48">
        <f t="shared" ca="1" si="95"/>
        <v>37</v>
      </c>
      <c r="H148" s="48">
        <f t="shared" ca="1" si="96"/>
        <v>42</v>
      </c>
      <c r="I148" s="48">
        <f t="shared" ca="1" si="97"/>
        <v>50</v>
      </c>
      <c r="J148" s="48">
        <f t="shared" ca="1" si="98"/>
        <v>59</v>
      </c>
      <c r="K148" s="48">
        <f t="shared" ca="1" si="99"/>
        <v>66</v>
      </c>
      <c r="L148" s="48">
        <f t="shared" ca="1" si="100"/>
        <v>73</v>
      </c>
      <c r="M148" s="48">
        <f t="shared" ca="1" si="101"/>
        <v>83</v>
      </c>
      <c r="N148" s="48">
        <f t="shared" ca="1" si="102"/>
        <v>94</v>
      </c>
      <c r="O148" s="48">
        <f t="shared" ca="1" si="103"/>
        <v>102</v>
      </c>
      <c r="P148" s="48">
        <f t="shared" ca="1" si="109"/>
        <v>3</v>
      </c>
      <c r="Q148" s="48">
        <f t="shared" ca="1" si="109"/>
        <v>3</v>
      </c>
      <c r="R148" s="48">
        <f t="shared" ca="1" si="109"/>
        <v>3</v>
      </c>
      <c r="S148" s="48">
        <f t="shared" ca="1" si="109"/>
        <v>1</v>
      </c>
      <c r="T148" s="48">
        <f t="shared" ca="1" si="109"/>
        <v>1</v>
      </c>
      <c r="U148" s="48">
        <f t="shared" ca="1" si="109"/>
        <v>2</v>
      </c>
      <c r="V148" s="48">
        <f t="shared" ca="1" si="109"/>
        <v>1</v>
      </c>
      <c r="W148" s="48">
        <f t="shared" ca="1" si="109"/>
        <v>3</v>
      </c>
      <c r="X148" s="48">
        <f t="shared" ca="1" si="109"/>
        <v>2</v>
      </c>
      <c r="Y148" s="48">
        <f t="shared" ca="1" si="109"/>
        <v>3</v>
      </c>
      <c r="Z148" s="48">
        <f t="shared" ca="1" si="110"/>
        <v>1</v>
      </c>
      <c r="AA148" s="48">
        <f t="shared" ca="1" si="110"/>
        <v>2</v>
      </c>
      <c r="AB148" s="48">
        <f t="shared" ca="1" si="110"/>
        <v>1</v>
      </c>
      <c r="AC148" s="48">
        <f t="shared" ca="1" si="110"/>
        <v>1</v>
      </c>
      <c r="AD148" s="48">
        <f t="shared" ca="1" si="110"/>
        <v>2</v>
      </c>
      <c r="AE148" s="48">
        <f t="shared" ca="1" si="110"/>
        <v>3</v>
      </c>
      <c r="AF148" s="48">
        <f t="shared" ca="1" si="110"/>
        <v>1</v>
      </c>
      <c r="AG148" s="48">
        <f t="shared" ca="1" si="110"/>
        <v>2</v>
      </c>
      <c r="AH148" s="48">
        <f t="shared" ca="1" si="110"/>
        <v>1</v>
      </c>
      <c r="AI148" s="48">
        <f t="shared" ca="1" si="110"/>
        <v>1</v>
      </c>
      <c r="AJ148" s="48">
        <f t="shared" ca="1" si="111"/>
        <v>1</v>
      </c>
      <c r="AK148" s="48">
        <f t="shared" ca="1" si="111"/>
        <v>2</v>
      </c>
      <c r="AL148" s="48">
        <f t="shared" ca="1" si="111"/>
        <v>1</v>
      </c>
      <c r="AM148" s="48">
        <f t="shared" ca="1" si="111"/>
        <v>1</v>
      </c>
      <c r="AN148" s="48">
        <f t="shared" ca="1" si="111"/>
        <v>1</v>
      </c>
      <c r="AO148" s="48">
        <f t="shared" ca="1" si="111"/>
        <v>3</v>
      </c>
      <c r="AP148" s="48">
        <f t="shared" ca="1" si="111"/>
        <v>2</v>
      </c>
      <c r="AQ148" s="48">
        <f t="shared" ca="1" si="111"/>
        <v>2</v>
      </c>
      <c r="AR148" s="48">
        <f t="shared" ca="1" si="111"/>
        <v>3</v>
      </c>
      <c r="AS148" s="48">
        <f t="shared" ca="1" si="111"/>
        <v>1</v>
      </c>
      <c r="AT148" s="48">
        <f t="shared" ca="1" si="112"/>
        <v>3</v>
      </c>
      <c r="AU148" s="48">
        <f t="shared" ca="1" si="112"/>
        <v>2</v>
      </c>
      <c r="AV148" s="48">
        <f t="shared" ca="1" si="112"/>
        <v>1</v>
      </c>
      <c r="AW148" s="48">
        <f t="shared" ca="1" si="112"/>
        <v>1</v>
      </c>
      <c r="AX148" s="48">
        <f t="shared" ca="1" si="112"/>
        <v>2</v>
      </c>
      <c r="AY148" s="48">
        <f t="shared" ca="1" si="112"/>
        <v>3</v>
      </c>
      <c r="AZ148" s="48">
        <f t="shared" ca="1" si="112"/>
        <v>1</v>
      </c>
      <c r="BA148" s="48">
        <f t="shared" ca="1" si="112"/>
        <v>3</v>
      </c>
      <c r="BB148" s="48">
        <f t="shared" ca="1" si="112"/>
        <v>2</v>
      </c>
      <c r="BC148" s="48">
        <f t="shared" ca="1" si="112"/>
        <v>1</v>
      </c>
      <c r="BD148" s="48">
        <f t="shared" ca="1" si="113"/>
        <v>3</v>
      </c>
      <c r="BE148" s="48">
        <f t="shared" ca="1" si="113"/>
        <v>2</v>
      </c>
      <c r="BF148" s="48">
        <f t="shared" ca="1" si="113"/>
        <v>2</v>
      </c>
      <c r="BG148" s="48">
        <f t="shared" ca="1" si="113"/>
        <v>3</v>
      </c>
      <c r="BH148" s="48">
        <f t="shared" ca="1" si="113"/>
        <v>3</v>
      </c>
      <c r="BI148" s="48">
        <f t="shared" ca="1" si="113"/>
        <v>2</v>
      </c>
      <c r="BJ148" s="48">
        <f t="shared" ca="1" si="113"/>
        <v>3</v>
      </c>
      <c r="BK148" s="48">
        <f t="shared" ca="1" si="113"/>
        <v>3</v>
      </c>
      <c r="BL148" s="48">
        <f t="shared" ca="1" si="113"/>
        <v>2</v>
      </c>
      <c r="BM148" s="48">
        <f t="shared" ca="1" si="113"/>
        <v>2</v>
      </c>
      <c r="BN148" s="48">
        <f t="shared" ca="1" si="113"/>
        <v>1</v>
      </c>
      <c r="BO148" s="48">
        <f t="shared" ca="1" si="113"/>
        <v>3</v>
      </c>
    </row>
    <row r="149" spans="1:67" x14ac:dyDescent="0.25">
      <c r="A149" s="48">
        <v>148</v>
      </c>
      <c r="B149" s="48">
        <f t="shared" ca="1" si="91"/>
        <v>15</v>
      </c>
      <c r="C149" s="48">
        <f ca="1">SUM($P149:S149)</f>
        <v>10</v>
      </c>
      <c r="D149" s="48">
        <f t="shared" ca="1" si="92"/>
        <v>21</v>
      </c>
      <c r="E149" s="48">
        <f t="shared" ca="1" si="93"/>
        <v>28</v>
      </c>
      <c r="F149" s="48">
        <f t="shared" ca="1" si="94"/>
        <v>37</v>
      </c>
      <c r="G149" s="48">
        <f t="shared" ca="1" si="95"/>
        <v>47</v>
      </c>
      <c r="H149" s="48">
        <f t="shared" ca="1" si="96"/>
        <v>55</v>
      </c>
      <c r="I149" s="48">
        <f t="shared" ca="1" si="97"/>
        <v>64</v>
      </c>
      <c r="J149" s="48">
        <f t="shared" ca="1" si="98"/>
        <v>73</v>
      </c>
      <c r="K149" s="48">
        <f t="shared" ca="1" si="99"/>
        <v>83</v>
      </c>
      <c r="L149" s="48">
        <f t="shared" ca="1" si="100"/>
        <v>94</v>
      </c>
      <c r="M149" s="48">
        <f t="shared" ca="1" si="101"/>
        <v>101</v>
      </c>
      <c r="N149" s="48">
        <f t="shared" ca="1" si="102"/>
        <v>108</v>
      </c>
      <c r="O149" s="48">
        <f t="shared" ca="1" si="103"/>
        <v>116</v>
      </c>
      <c r="P149" s="48">
        <f t="shared" ca="1" si="109"/>
        <v>3</v>
      </c>
      <c r="Q149" s="48">
        <f t="shared" ca="1" si="109"/>
        <v>2</v>
      </c>
      <c r="R149" s="48">
        <f t="shared" ca="1" si="109"/>
        <v>2</v>
      </c>
      <c r="S149" s="48">
        <f t="shared" ca="1" si="109"/>
        <v>3</v>
      </c>
      <c r="T149" s="48">
        <f t="shared" ca="1" si="109"/>
        <v>3</v>
      </c>
      <c r="U149" s="48">
        <f t="shared" ca="1" si="109"/>
        <v>2</v>
      </c>
      <c r="V149" s="48">
        <f t="shared" ca="1" si="109"/>
        <v>3</v>
      </c>
      <c r="W149" s="48">
        <f t="shared" ca="1" si="109"/>
        <v>3</v>
      </c>
      <c r="X149" s="48">
        <f t="shared" ca="1" si="109"/>
        <v>2</v>
      </c>
      <c r="Y149" s="48">
        <f t="shared" ca="1" si="109"/>
        <v>2</v>
      </c>
      <c r="Z149" s="48">
        <f t="shared" ca="1" si="110"/>
        <v>2</v>
      </c>
      <c r="AA149" s="48">
        <f t="shared" ca="1" si="110"/>
        <v>1</v>
      </c>
      <c r="AB149" s="48">
        <f t="shared" ca="1" si="110"/>
        <v>2</v>
      </c>
      <c r="AC149" s="48">
        <f t="shared" ca="1" si="110"/>
        <v>1</v>
      </c>
      <c r="AD149" s="48">
        <f t="shared" ca="1" si="110"/>
        <v>3</v>
      </c>
      <c r="AE149" s="48">
        <f t="shared" ca="1" si="110"/>
        <v>3</v>
      </c>
      <c r="AF149" s="48">
        <f t="shared" ca="1" si="110"/>
        <v>3</v>
      </c>
      <c r="AG149" s="48">
        <f t="shared" ca="1" si="110"/>
        <v>3</v>
      </c>
      <c r="AH149" s="48">
        <f t="shared" ca="1" si="110"/>
        <v>3</v>
      </c>
      <c r="AI149" s="48">
        <f t="shared" ca="1" si="110"/>
        <v>1</v>
      </c>
      <c r="AJ149" s="48">
        <f t="shared" ca="1" si="111"/>
        <v>3</v>
      </c>
      <c r="AK149" s="48">
        <f t="shared" ca="1" si="111"/>
        <v>3</v>
      </c>
      <c r="AL149" s="48">
        <f t="shared" ca="1" si="111"/>
        <v>1</v>
      </c>
      <c r="AM149" s="48">
        <f t="shared" ca="1" si="111"/>
        <v>1</v>
      </c>
      <c r="AN149" s="48">
        <f t="shared" ca="1" si="111"/>
        <v>2</v>
      </c>
      <c r="AO149" s="48">
        <f t="shared" ca="1" si="111"/>
        <v>1</v>
      </c>
      <c r="AP149" s="48">
        <f t="shared" ca="1" si="111"/>
        <v>3</v>
      </c>
      <c r="AQ149" s="48">
        <f t="shared" ca="1" si="111"/>
        <v>3</v>
      </c>
      <c r="AR149" s="48">
        <f t="shared" ca="1" si="111"/>
        <v>3</v>
      </c>
      <c r="AS149" s="48">
        <f t="shared" ca="1" si="111"/>
        <v>3</v>
      </c>
      <c r="AT149" s="48">
        <f t="shared" ca="1" si="112"/>
        <v>2</v>
      </c>
      <c r="AU149" s="48">
        <f t="shared" ca="1" si="112"/>
        <v>1</v>
      </c>
      <c r="AV149" s="48">
        <f t="shared" ca="1" si="112"/>
        <v>3</v>
      </c>
      <c r="AW149" s="48">
        <f t="shared" ca="1" si="112"/>
        <v>3</v>
      </c>
      <c r="AX149" s="48">
        <f t="shared" ca="1" si="112"/>
        <v>3</v>
      </c>
      <c r="AY149" s="48">
        <f t="shared" ca="1" si="112"/>
        <v>1</v>
      </c>
      <c r="AZ149" s="48">
        <f t="shared" ca="1" si="112"/>
        <v>3</v>
      </c>
      <c r="BA149" s="48">
        <f t="shared" ca="1" si="112"/>
        <v>3</v>
      </c>
      <c r="BB149" s="48">
        <f t="shared" ca="1" si="112"/>
        <v>2</v>
      </c>
      <c r="BC149" s="48">
        <f t="shared" ca="1" si="112"/>
        <v>3</v>
      </c>
      <c r="BD149" s="48">
        <f t="shared" ca="1" si="113"/>
        <v>1</v>
      </c>
      <c r="BE149" s="48">
        <f t="shared" ca="1" si="113"/>
        <v>2</v>
      </c>
      <c r="BF149" s="48">
        <f t="shared" ca="1" si="113"/>
        <v>1</v>
      </c>
      <c r="BG149" s="48">
        <f t="shared" ca="1" si="113"/>
        <v>3</v>
      </c>
      <c r="BH149" s="48">
        <f t="shared" ca="1" si="113"/>
        <v>3</v>
      </c>
      <c r="BI149" s="48">
        <f t="shared" ca="1" si="113"/>
        <v>1</v>
      </c>
      <c r="BJ149" s="48">
        <f t="shared" ca="1" si="113"/>
        <v>1</v>
      </c>
      <c r="BK149" s="48">
        <f t="shared" ca="1" si="113"/>
        <v>2</v>
      </c>
      <c r="BL149" s="48">
        <f t="shared" ca="1" si="113"/>
        <v>2</v>
      </c>
      <c r="BM149" s="48">
        <f t="shared" ca="1" si="113"/>
        <v>3</v>
      </c>
      <c r="BN149" s="48">
        <f t="shared" ca="1" si="113"/>
        <v>1</v>
      </c>
      <c r="BO149" s="48">
        <f t="shared" ca="1" si="113"/>
        <v>2</v>
      </c>
    </row>
    <row r="150" spans="1:67" x14ac:dyDescent="0.25">
      <c r="A150" s="48">
        <v>149</v>
      </c>
      <c r="B150" s="48">
        <f t="shared" ca="1" si="91"/>
        <v>11</v>
      </c>
      <c r="C150" s="48">
        <f ca="1">SUM($P150:S150)</f>
        <v>8</v>
      </c>
      <c r="D150" s="48">
        <f t="shared" ca="1" si="92"/>
        <v>17</v>
      </c>
      <c r="E150" s="48">
        <f t="shared" ca="1" si="93"/>
        <v>25</v>
      </c>
      <c r="F150" s="48">
        <f t="shared" ca="1" si="94"/>
        <v>34</v>
      </c>
      <c r="G150" s="48">
        <f t="shared" ca="1" si="95"/>
        <v>40</v>
      </c>
      <c r="H150" s="48">
        <f t="shared" ca="1" si="96"/>
        <v>45</v>
      </c>
      <c r="I150" s="48">
        <f t="shared" ca="1" si="97"/>
        <v>55</v>
      </c>
      <c r="J150" s="48">
        <f t="shared" ca="1" si="98"/>
        <v>66</v>
      </c>
      <c r="K150" s="48">
        <f t="shared" ca="1" si="99"/>
        <v>75</v>
      </c>
      <c r="L150" s="48">
        <f t="shared" ca="1" si="100"/>
        <v>84</v>
      </c>
      <c r="M150" s="48">
        <f t="shared" ca="1" si="101"/>
        <v>92</v>
      </c>
      <c r="N150" s="48">
        <f t="shared" ca="1" si="102"/>
        <v>99</v>
      </c>
      <c r="O150" s="48">
        <f t="shared" ca="1" si="103"/>
        <v>108</v>
      </c>
      <c r="P150" s="48">
        <f t="shared" ca="1" si="109"/>
        <v>3</v>
      </c>
      <c r="Q150" s="48">
        <f t="shared" ca="1" si="109"/>
        <v>1</v>
      </c>
      <c r="R150" s="48">
        <f t="shared" ca="1" si="109"/>
        <v>3</v>
      </c>
      <c r="S150" s="48">
        <f t="shared" ca="1" si="109"/>
        <v>1</v>
      </c>
      <c r="T150" s="48">
        <f t="shared" ca="1" si="109"/>
        <v>1</v>
      </c>
      <c r="U150" s="48">
        <f t="shared" ca="1" si="109"/>
        <v>2</v>
      </c>
      <c r="V150" s="48">
        <f t="shared" ca="1" si="109"/>
        <v>3</v>
      </c>
      <c r="W150" s="48">
        <f t="shared" ca="1" si="109"/>
        <v>3</v>
      </c>
      <c r="X150" s="48">
        <f t="shared" ca="1" si="109"/>
        <v>3</v>
      </c>
      <c r="Y150" s="48">
        <f t="shared" ca="1" si="109"/>
        <v>1</v>
      </c>
      <c r="Z150" s="48">
        <f t="shared" ca="1" si="110"/>
        <v>3</v>
      </c>
      <c r="AA150" s="48">
        <f t="shared" ca="1" si="110"/>
        <v>1</v>
      </c>
      <c r="AB150" s="48">
        <f t="shared" ca="1" si="110"/>
        <v>3</v>
      </c>
      <c r="AC150" s="48">
        <f t="shared" ca="1" si="110"/>
        <v>2</v>
      </c>
      <c r="AD150" s="48">
        <f t="shared" ca="1" si="110"/>
        <v>1</v>
      </c>
      <c r="AE150" s="48">
        <f t="shared" ca="1" si="110"/>
        <v>3</v>
      </c>
      <c r="AF150" s="48">
        <f t="shared" ca="1" si="110"/>
        <v>1</v>
      </c>
      <c r="AG150" s="48">
        <f t="shared" ca="1" si="110"/>
        <v>1</v>
      </c>
      <c r="AH150" s="48">
        <f t="shared" ca="1" si="110"/>
        <v>3</v>
      </c>
      <c r="AI150" s="48">
        <f t="shared" ca="1" si="110"/>
        <v>1</v>
      </c>
      <c r="AJ150" s="48">
        <f t="shared" ca="1" si="111"/>
        <v>1</v>
      </c>
      <c r="AK150" s="48">
        <f t="shared" ca="1" si="111"/>
        <v>1</v>
      </c>
      <c r="AL150" s="48">
        <f t="shared" ca="1" si="111"/>
        <v>2</v>
      </c>
      <c r="AM150" s="48">
        <f t="shared" ca="1" si="111"/>
        <v>1</v>
      </c>
      <c r="AN150" s="48">
        <f t="shared" ca="1" si="111"/>
        <v>3</v>
      </c>
      <c r="AO150" s="48">
        <f t="shared" ca="1" si="111"/>
        <v>3</v>
      </c>
      <c r="AP150" s="48">
        <f t="shared" ca="1" si="111"/>
        <v>2</v>
      </c>
      <c r="AQ150" s="48">
        <f t="shared" ca="1" si="111"/>
        <v>2</v>
      </c>
      <c r="AR150" s="48">
        <f t="shared" ca="1" si="111"/>
        <v>3</v>
      </c>
      <c r="AS150" s="48">
        <f t="shared" ca="1" si="111"/>
        <v>2</v>
      </c>
      <c r="AT150" s="48">
        <f t="shared" ca="1" si="112"/>
        <v>3</v>
      </c>
      <c r="AU150" s="48">
        <f t="shared" ca="1" si="112"/>
        <v>3</v>
      </c>
      <c r="AV150" s="48">
        <f t="shared" ca="1" si="112"/>
        <v>3</v>
      </c>
      <c r="AW150" s="48">
        <f t="shared" ca="1" si="112"/>
        <v>2</v>
      </c>
      <c r="AX150" s="48">
        <f t="shared" ca="1" si="112"/>
        <v>2</v>
      </c>
      <c r="AY150" s="48">
        <f t="shared" ca="1" si="112"/>
        <v>2</v>
      </c>
      <c r="AZ150" s="48">
        <f t="shared" ca="1" si="112"/>
        <v>1</v>
      </c>
      <c r="BA150" s="48">
        <f t="shared" ca="1" si="112"/>
        <v>3</v>
      </c>
      <c r="BB150" s="48">
        <f t="shared" ca="1" si="112"/>
        <v>2</v>
      </c>
      <c r="BC150" s="48">
        <f t="shared" ca="1" si="112"/>
        <v>3</v>
      </c>
      <c r="BD150" s="48">
        <f t="shared" ca="1" si="113"/>
        <v>2</v>
      </c>
      <c r="BE150" s="48">
        <f t="shared" ca="1" si="113"/>
        <v>3</v>
      </c>
      <c r="BF150" s="48">
        <f t="shared" ca="1" si="113"/>
        <v>2</v>
      </c>
      <c r="BG150" s="48">
        <f t="shared" ca="1" si="113"/>
        <v>1</v>
      </c>
      <c r="BH150" s="48">
        <f t="shared" ca="1" si="113"/>
        <v>3</v>
      </c>
      <c r="BI150" s="48">
        <f t="shared" ca="1" si="113"/>
        <v>1</v>
      </c>
      <c r="BJ150" s="48">
        <f t="shared" ca="1" si="113"/>
        <v>1</v>
      </c>
      <c r="BK150" s="48">
        <f t="shared" ca="1" si="113"/>
        <v>2</v>
      </c>
      <c r="BL150" s="48">
        <f t="shared" ca="1" si="113"/>
        <v>1</v>
      </c>
      <c r="BM150" s="48">
        <f t="shared" ca="1" si="113"/>
        <v>3</v>
      </c>
      <c r="BN150" s="48">
        <f t="shared" ca="1" si="113"/>
        <v>3</v>
      </c>
      <c r="BO150" s="48">
        <f t="shared" ca="1" si="113"/>
        <v>2</v>
      </c>
    </row>
    <row r="151" spans="1:67" x14ac:dyDescent="0.25">
      <c r="A151" s="48">
        <v>150</v>
      </c>
      <c r="B151" s="48">
        <f t="shared" ca="1" si="91"/>
        <v>13</v>
      </c>
      <c r="C151" s="48">
        <f ca="1">SUM($P151:S151)</f>
        <v>9</v>
      </c>
      <c r="D151" s="48">
        <f t="shared" ca="1" si="92"/>
        <v>18</v>
      </c>
      <c r="E151" s="48">
        <f t="shared" ca="1" si="93"/>
        <v>27</v>
      </c>
      <c r="F151" s="48">
        <f t="shared" ca="1" si="94"/>
        <v>35</v>
      </c>
      <c r="G151" s="48">
        <f t="shared" ca="1" si="95"/>
        <v>42</v>
      </c>
      <c r="H151" s="48">
        <f t="shared" ca="1" si="96"/>
        <v>50</v>
      </c>
      <c r="I151" s="48">
        <f t="shared" ca="1" si="97"/>
        <v>61</v>
      </c>
      <c r="J151" s="48">
        <f t="shared" ca="1" si="98"/>
        <v>68</v>
      </c>
      <c r="K151" s="48">
        <f t="shared" ca="1" si="99"/>
        <v>78</v>
      </c>
      <c r="L151" s="48">
        <f t="shared" ca="1" si="100"/>
        <v>86</v>
      </c>
      <c r="M151" s="48">
        <f t="shared" ca="1" si="101"/>
        <v>96</v>
      </c>
      <c r="N151" s="48">
        <f t="shared" ca="1" si="102"/>
        <v>103</v>
      </c>
      <c r="O151" s="48">
        <f t="shared" ca="1" si="103"/>
        <v>107</v>
      </c>
      <c r="P151" s="48">
        <f t="shared" ca="1" si="109"/>
        <v>1</v>
      </c>
      <c r="Q151" s="48">
        <f t="shared" ca="1" si="109"/>
        <v>2</v>
      </c>
      <c r="R151" s="48">
        <f t="shared" ca="1" si="109"/>
        <v>3</v>
      </c>
      <c r="S151" s="48">
        <f t="shared" ca="1" si="109"/>
        <v>3</v>
      </c>
      <c r="T151" s="48">
        <f t="shared" ca="1" si="109"/>
        <v>2</v>
      </c>
      <c r="U151" s="48">
        <f t="shared" ca="1" si="109"/>
        <v>2</v>
      </c>
      <c r="V151" s="48">
        <f t="shared" ca="1" si="109"/>
        <v>2</v>
      </c>
      <c r="W151" s="48">
        <f t="shared" ca="1" si="109"/>
        <v>3</v>
      </c>
      <c r="X151" s="48">
        <f t="shared" ca="1" si="109"/>
        <v>2</v>
      </c>
      <c r="Y151" s="48">
        <f t="shared" ca="1" si="109"/>
        <v>2</v>
      </c>
      <c r="Z151" s="48">
        <f t="shared" ca="1" si="110"/>
        <v>3</v>
      </c>
      <c r="AA151" s="48">
        <f t="shared" ca="1" si="110"/>
        <v>2</v>
      </c>
      <c r="AB151" s="48">
        <f t="shared" ca="1" si="110"/>
        <v>2</v>
      </c>
      <c r="AC151" s="48">
        <f t="shared" ca="1" si="110"/>
        <v>3</v>
      </c>
      <c r="AD151" s="48">
        <f t="shared" ca="1" si="110"/>
        <v>2</v>
      </c>
      <c r="AE151" s="48">
        <f t="shared" ca="1" si="110"/>
        <v>1</v>
      </c>
      <c r="AF151" s="48">
        <f t="shared" ca="1" si="110"/>
        <v>1</v>
      </c>
      <c r="AG151" s="48">
        <f t="shared" ca="1" si="110"/>
        <v>3</v>
      </c>
      <c r="AH151" s="48">
        <f t="shared" ca="1" si="110"/>
        <v>2</v>
      </c>
      <c r="AI151" s="48">
        <f t="shared" ca="1" si="110"/>
        <v>1</v>
      </c>
      <c r="AJ151" s="48">
        <f t="shared" ca="1" si="111"/>
        <v>2</v>
      </c>
      <c r="AK151" s="48">
        <f t="shared" ca="1" si="111"/>
        <v>2</v>
      </c>
      <c r="AL151" s="48">
        <f t="shared" ca="1" si="111"/>
        <v>3</v>
      </c>
      <c r="AM151" s="48">
        <f t="shared" ca="1" si="111"/>
        <v>1</v>
      </c>
      <c r="AN151" s="48">
        <f t="shared" ca="1" si="111"/>
        <v>3</v>
      </c>
      <c r="AO151" s="48">
        <f t="shared" ca="1" si="111"/>
        <v>3</v>
      </c>
      <c r="AP151" s="48">
        <f t="shared" ca="1" si="111"/>
        <v>3</v>
      </c>
      <c r="AQ151" s="48">
        <f t="shared" ca="1" si="111"/>
        <v>2</v>
      </c>
      <c r="AR151" s="48">
        <f t="shared" ca="1" si="111"/>
        <v>1</v>
      </c>
      <c r="AS151" s="48">
        <f t="shared" ca="1" si="111"/>
        <v>1</v>
      </c>
      <c r="AT151" s="48">
        <f t="shared" ca="1" si="112"/>
        <v>2</v>
      </c>
      <c r="AU151" s="48">
        <f t="shared" ca="1" si="112"/>
        <v>3</v>
      </c>
      <c r="AV151" s="48">
        <f t="shared" ca="1" si="112"/>
        <v>3</v>
      </c>
      <c r="AW151" s="48">
        <f t="shared" ca="1" si="112"/>
        <v>1</v>
      </c>
      <c r="AX151" s="48">
        <f t="shared" ca="1" si="112"/>
        <v>3</v>
      </c>
      <c r="AY151" s="48">
        <f t="shared" ca="1" si="112"/>
        <v>3</v>
      </c>
      <c r="AZ151" s="48">
        <f t="shared" ca="1" si="112"/>
        <v>2</v>
      </c>
      <c r="BA151" s="48">
        <f t="shared" ca="1" si="112"/>
        <v>3</v>
      </c>
      <c r="BB151" s="48">
        <f t="shared" ca="1" si="112"/>
        <v>2</v>
      </c>
      <c r="BC151" s="48">
        <f t="shared" ca="1" si="112"/>
        <v>1</v>
      </c>
      <c r="BD151" s="48">
        <f t="shared" ca="1" si="113"/>
        <v>3</v>
      </c>
      <c r="BE151" s="48">
        <f t="shared" ca="1" si="113"/>
        <v>3</v>
      </c>
      <c r="BF151" s="48">
        <f t="shared" ca="1" si="113"/>
        <v>3</v>
      </c>
      <c r="BG151" s="48">
        <f t="shared" ca="1" si="113"/>
        <v>1</v>
      </c>
      <c r="BH151" s="48">
        <f t="shared" ca="1" si="113"/>
        <v>2</v>
      </c>
      <c r="BI151" s="48">
        <f t="shared" ca="1" si="113"/>
        <v>1</v>
      </c>
      <c r="BJ151" s="48">
        <f t="shared" ca="1" si="113"/>
        <v>3</v>
      </c>
      <c r="BK151" s="48">
        <f t="shared" ca="1" si="113"/>
        <v>1</v>
      </c>
      <c r="BL151" s="48">
        <f t="shared" ca="1" si="113"/>
        <v>1</v>
      </c>
      <c r="BM151" s="48">
        <f t="shared" ca="1" si="113"/>
        <v>1</v>
      </c>
      <c r="BN151" s="48">
        <f t="shared" ca="1" si="113"/>
        <v>1</v>
      </c>
      <c r="BO151" s="48">
        <f t="shared" ca="1" si="113"/>
        <v>1</v>
      </c>
    </row>
    <row r="152" spans="1:67" x14ac:dyDescent="0.25">
      <c r="A152" s="48">
        <v>151</v>
      </c>
      <c r="B152" s="48">
        <f t="shared" ca="1" si="91"/>
        <v>15</v>
      </c>
      <c r="C152" s="48">
        <f ca="1">SUM($P152:S152)</f>
        <v>10</v>
      </c>
      <c r="D152" s="48">
        <f t="shared" ca="1" si="92"/>
        <v>19</v>
      </c>
      <c r="E152" s="48">
        <f t="shared" ca="1" si="93"/>
        <v>25</v>
      </c>
      <c r="F152" s="48">
        <f t="shared" ca="1" si="94"/>
        <v>32</v>
      </c>
      <c r="G152" s="48">
        <f t="shared" ca="1" si="95"/>
        <v>39</v>
      </c>
      <c r="H152" s="48">
        <f t="shared" ca="1" si="96"/>
        <v>47</v>
      </c>
      <c r="I152" s="48">
        <f t="shared" ca="1" si="97"/>
        <v>54</v>
      </c>
      <c r="J152" s="48">
        <f t="shared" ca="1" si="98"/>
        <v>60</v>
      </c>
      <c r="K152" s="48">
        <f t="shared" ca="1" si="99"/>
        <v>68</v>
      </c>
      <c r="L152" s="48">
        <f t="shared" ca="1" si="100"/>
        <v>77</v>
      </c>
      <c r="M152" s="48">
        <f t="shared" ca="1" si="101"/>
        <v>84</v>
      </c>
      <c r="N152" s="48">
        <f t="shared" ca="1" si="102"/>
        <v>95</v>
      </c>
      <c r="O152" s="48">
        <f t="shared" ca="1" si="103"/>
        <v>103</v>
      </c>
      <c r="P152" s="48">
        <f t="shared" ref="P152:Y161" ca="1" si="114">MAX(1,IF(SamplesOrEstimateFlag = "Data", INDEX(Samples,RANDBETWEEN(1, TotalCount), 0), RANDBETWEEN(ThroughputLowEstimate,ThroughputHighEstimate)) / RANDBETWEEN(StorySplitRateLowEstimate,StorySplitRateHighEstimate))</f>
        <v>2</v>
      </c>
      <c r="Q152" s="48">
        <f t="shared" ca="1" si="114"/>
        <v>2</v>
      </c>
      <c r="R152" s="48">
        <f t="shared" ca="1" si="114"/>
        <v>3</v>
      </c>
      <c r="S152" s="48">
        <f t="shared" ca="1" si="114"/>
        <v>3</v>
      </c>
      <c r="T152" s="48">
        <f t="shared" ca="1" si="114"/>
        <v>2</v>
      </c>
      <c r="U152" s="48">
        <f t="shared" ca="1" si="114"/>
        <v>3</v>
      </c>
      <c r="V152" s="48">
        <f t="shared" ca="1" si="114"/>
        <v>2</v>
      </c>
      <c r="W152" s="48">
        <f t="shared" ca="1" si="114"/>
        <v>2</v>
      </c>
      <c r="X152" s="48">
        <f t="shared" ca="1" si="114"/>
        <v>1</v>
      </c>
      <c r="Y152" s="48">
        <f t="shared" ca="1" si="114"/>
        <v>1</v>
      </c>
      <c r="Z152" s="48">
        <f t="shared" ref="Z152:AI161" ca="1" si="115">MAX(1,IF(SamplesOrEstimateFlag = "Data", INDEX(Samples,RANDBETWEEN(1, TotalCount), 0), RANDBETWEEN(ThroughputLowEstimate,ThroughputHighEstimate)) / RANDBETWEEN(StorySplitRateLowEstimate,StorySplitRateHighEstimate))</f>
        <v>3</v>
      </c>
      <c r="AA152" s="48">
        <f t="shared" ca="1" si="115"/>
        <v>1</v>
      </c>
      <c r="AB152" s="48">
        <f t="shared" ca="1" si="115"/>
        <v>1</v>
      </c>
      <c r="AC152" s="48">
        <f t="shared" ca="1" si="115"/>
        <v>3</v>
      </c>
      <c r="AD152" s="48">
        <f t="shared" ca="1" si="115"/>
        <v>2</v>
      </c>
      <c r="AE152" s="48">
        <f t="shared" ca="1" si="115"/>
        <v>1</v>
      </c>
      <c r="AF152" s="48">
        <f t="shared" ca="1" si="115"/>
        <v>2</v>
      </c>
      <c r="AG152" s="48">
        <f t="shared" ca="1" si="115"/>
        <v>1</v>
      </c>
      <c r="AH152" s="48">
        <f t="shared" ca="1" si="115"/>
        <v>2</v>
      </c>
      <c r="AI152" s="48">
        <f t="shared" ca="1" si="115"/>
        <v>2</v>
      </c>
      <c r="AJ152" s="48">
        <f t="shared" ref="AJ152:AS161" ca="1" si="116">MAX(1,IF(SamplesOrEstimateFlag = "Data", INDEX(Samples,RANDBETWEEN(1, TotalCount), 0), RANDBETWEEN(ThroughputLowEstimate,ThroughputHighEstimate)) / RANDBETWEEN(StorySplitRateLowEstimate,StorySplitRateHighEstimate))</f>
        <v>3</v>
      </c>
      <c r="AK152" s="48">
        <f t="shared" ca="1" si="116"/>
        <v>1</v>
      </c>
      <c r="AL152" s="48">
        <f t="shared" ca="1" si="116"/>
        <v>1</v>
      </c>
      <c r="AM152" s="48">
        <f t="shared" ca="1" si="116"/>
        <v>3</v>
      </c>
      <c r="AN152" s="48">
        <f t="shared" ca="1" si="116"/>
        <v>1</v>
      </c>
      <c r="AO152" s="48">
        <f t="shared" ca="1" si="116"/>
        <v>2</v>
      </c>
      <c r="AP152" s="48">
        <f t="shared" ca="1" si="116"/>
        <v>2</v>
      </c>
      <c r="AQ152" s="48">
        <f t="shared" ca="1" si="116"/>
        <v>2</v>
      </c>
      <c r="AR152" s="48">
        <f t="shared" ca="1" si="116"/>
        <v>1</v>
      </c>
      <c r="AS152" s="48">
        <f t="shared" ca="1" si="116"/>
        <v>3</v>
      </c>
      <c r="AT152" s="48">
        <f t="shared" ref="AT152:BC161" ca="1" si="117">MAX(1,IF(SamplesOrEstimateFlag = "Data", INDEX(Samples,RANDBETWEEN(1, TotalCount), 0), RANDBETWEEN(ThroughputLowEstimate,ThroughputHighEstimate)) / RANDBETWEEN(StorySplitRateLowEstimate,StorySplitRateHighEstimate))</f>
        <v>1</v>
      </c>
      <c r="AU152" s="48">
        <f t="shared" ca="1" si="117"/>
        <v>1</v>
      </c>
      <c r="AV152" s="48">
        <f t="shared" ca="1" si="117"/>
        <v>2</v>
      </c>
      <c r="AW152" s="48">
        <f t="shared" ca="1" si="117"/>
        <v>1</v>
      </c>
      <c r="AX152" s="48">
        <f t="shared" ca="1" si="117"/>
        <v>3</v>
      </c>
      <c r="AY152" s="48">
        <f t="shared" ca="1" si="117"/>
        <v>2</v>
      </c>
      <c r="AZ152" s="48">
        <f t="shared" ca="1" si="117"/>
        <v>2</v>
      </c>
      <c r="BA152" s="48">
        <f t="shared" ca="1" si="117"/>
        <v>3</v>
      </c>
      <c r="BB152" s="48">
        <f t="shared" ca="1" si="117"/>
        <v>1</v>
      </c>
      <c r="BC152" s="48">
        <f t="shared" ca="1" si="117"/>
        <v>3</v>
      </c>
      <c r="BD152" s="48">
        <f t="shared" ref="BD152:BO161" ca="1" si="118">MAX(1,IF(SamplesOrEstimateFlag = "Data", INDEX(Samples,RANDBETWEEN(1, TotalCount), 0), RANDBETWEEN(ThroughputLowEstimate,ThroughputHighEstimate)) / RANDBETWEEN(StorySplitRateLowEstimate,StorySplitRateHighEstimate))</f>
        <v>2</v>
      </c>
      <c r="BE152" s="48">
        <f t="shared" ca="1" si="118"/>
        <v>2</v>
      </c>
      <c r="BF152" s="48">
        <f t="shared" ca="1" si="118"/>
        <v>2</v>
      </c>
      <c r="BG152" s="48">
        <f t="shared" ca="1" si="118"/>
        <v>1</v>
      </c>
      <c r="BH152" s="48">
        <f t="shared" ca="1" si="118"/>
        <v>2</v>
      </c>
      <c r="BI152" s="48">
        <f t="shared" ca="1" si="118"/>
        <v>3</v>
      </c>
      <c r="BJ152" s="48">
        <f t="shared" ca="1" si="118"/>
        <v>3</v>
      </c>
      <c r="BK152" s="48">
        <f t="shared" ca="1" si="118"/>
        <v>3</v>
      </c>
      <c r="BL152" s="48">
        <f t="shared" ca="1" si="118"/>
        <v>2</v>
      </c>
      <c r="BM152" s="48">
        <f t="shared" ca="1" si="118"/>
        <v>2</v>
      </c>
      <c r="BN152" s="48">
        <f t="shared" ca="1" si="118"/>
        <v>1</v>
      </c>
      <c r="BO152" s="48">
        <f t="shared" ca="1" si="118"/>
        <v>3</v>
      </c>
    </row>
    <row r="153" spans="1:67" x14ac:dyDescent="0.25">
      <c r="A153" s="48">
        <v>152</v>
      </c>
      <c r="B153" s="48">
        <f t="shared" ca="1" si="91"/>
        <v>9</v>
      </c>
      <c r="C153" s="48">
        <f ca="1">SUM($P153:S153)</f>
        <v>7</v>
      </c>
      <c r="D153" s="48">
        <f t="shared" ca="1" si="92"/>
        <v>13</v>
      </c>
      <c r="E153" s="48">
        <f t="shared" ca="1" si="93"/>
        <v>22</v>
      </c>
      <c r="F153" s="48">
        <f t="shared" ca="1" si="94"/>
        <v>31</v>
      </c>
      <c r="G153" s="48">
        <f t="shared" ca="1" si="95"/>
        <v>37</v>
      </c>
      <c r="H153" s="48">
        <f t="shared" ca="1" si="96"/>
        <v>46</v>
      </c>
      <c r="I153" s="48">
        <f t="shared" ca="1" si="97"/>
        <v>57</v>
      </c>
      <c r="J153" s="48">
        <f t="shared" ca="1" si="98"/>
        <v>64</v>
      </c>
      <c r="K153" s="48">
        <f t="shared" ca="1" si="99"/>
        <v>70</v>
      </c>
      <c r="L153" s="48">
        <f t="shared" ca="1" si="100"/>
        <v>79</v>
      </c>
      <c r="M153" s="48">
        <f t="shared" ca="1" si="101"/>
        <v>86</v>
      </c>
      <c r="N153" s="48">
        <f t="shared" ca="1" si="102"/>
        <v>93</v>
      </c>
      <c r="O153" s="48">
        <f t="shared" ca="1" si="103"/>
        <v>100</v>
      </c>
      <c r="P153" s="48">
        <f t="shared" ca="1" si="114"/>
        <v>1</v>
      </c>
      <c r="Q153" s="48">
        <f t="shared" ca="1" si="114"/>
        <v>1</v>
      </c>
      <c r="R153" s="48">
        <f t="shared" ca="1" si="114"/>
        <v>2</v>
      </c>
      <c r="S153" s="48">
        <f t="shared" ca="1" si="114"/>
        <v>3</v>
      </c>
      <c r="T153" s="48">
        <f t="shared" ca="1" si="114"/>
        <v>1</v>
      </c>
      <c r="U153" s="48">
        <f t="shared" ca="1" si="114"/>
        <v>1</v>
      </c>
      <c r="V153" s="48">
        <f t="shared" ca="1" si="114"/>
        <v>3</v>
      </c>
      <c r="W153" s="48">
        <f t="shared" ca="1" si="114"/>
        <v>1</v>
      </c>
      <c r="X153" s="48">
        <f t="shared" ca="1" si="114"/>
        <v>1</v>
      </c>
      <c r="Y153" s="48">
        <f t="shared" ca="1" si="114"/>
        <v>3</v>
      </c>
      <c r="Z153" s="48">
        <f t="shared" ca="1" si="115"/>
        <v>2</v>
      </c>
      <c r="AA153" s="48">
        <f t="shared" ca="1" si="115"/>
        <v>3</v>
      </c>
      <c r="AB153" s="48">
        <f t="shared" ca="1" si="115"/>
        <v>2</v>
      </c>
      <c r="AC153" s="48">
        <f t="shared" ca="1" si="115"/>
        <v>2</v>
      </c>
      <c r="AD153" s="48">
        <f t="shared" ca="1" si="115"/>
        <v>3</v>
      </c>
      <c r="AE153" s="48">
        <f t="shared" ca="1" si="115"/>
        <v>2</v>
      </c>
      <c r="AF153" s="48">
        <f t="shared" ca="1" si="115"/>
        <v>1</v>
      </c>
      <c r="AG153" s="48">
        <f t="shared" ca="1" si="115"/>
        <v>2</v>
      </c>
      <c r="AH153" s="48">
        <f t="shared" ca="1" si="115"/>
        <v>2</v>
      </c>
      <c r="AI153" s="48">
        <f t="shared" ca="1" si="115"/>
        <v>1</v>
      </c>
      <c r="AJ153" s="48">
        <f t="shared" ca="1" si="116"/>
        <v>2</v>
      </c>
      <c r="AK153" s="48">
        <f t="shared" ca="1" si="116"/>
        <v>1</v>
      </c>
      <c r="AL153" s="48">
        <f t="shared" ca="1" si="116"/>
        <v>3</v>
      </c>
      <c r="AM153" s="48">
        <f t="shared" ca="1" si="116"/>
        <v>3</v>
      </c>
      <c r="AN153" s="48">
        <f t="shared" ca="1" si="116"/>
        <v>3</v>
      </c>
      <c r="AO153" s="48">
        <f t="shared" ca="1" si="116"/>
        <v>3</v>
      </c>
      <c r="AP153" s="48">
        <f t="shared" ca="1" si="116"/>
        <v>3</v>
      </c>
      <c r="AQ153" s="48">
        <f t="shared" ca="1" si="116"/>
        <v>2</v>
      </c>
      <c r="AR153" s="48">
        <f t="shared" ca="1" si="116"/>
        <v>2</v>
      </c>
      <c r="AS153" s="48">
        <f t="shared" ca="1" si="116"/>
        <v>1</v>
      </c>
      <c r="AT153" s="48">
        <f t="shared" ca="1" si="117"/>
        <v>3</v>
      </c>
      <c r="AU153" s="48">
        <f t="shared" ca="1" si="117"/>
        <v>1</v>
      </c>
      <c r="AV153" s="48">
        <f t="shared" ca="1" si="117"/>
        <v>1</v>
      </c>
      <c r="AW153" s="48">
        <f t="shared" ca="1" si="117"/>
        <v>1</v>
      </c>
      <c r="AX153" s="48">
        <f t="shared" ca="1" si="117"/>
        <v>1</v>
      </c>
      <c r="AY153" s="48">
        <f t="shared" ca="1" si="117"/>
        <v>3</v>
      </c>
      <c r="AZ153" s="48">
        <f t="shared" ca="1" si="117"/>
        <v>2</v>
      </c>
      <c r="BA153" s="48">
        <f t="shared" ca="1" si="117"/>
        <v>3</v>
      </c>
      <c r="BB153" s="48">
        <f t="shared" ca="1" si="117"/>
        <v>3</v>
      </c>
      <c r="BC153" s="48">
        <f t="shared" ca="1" si="117"/>
        <v>1</v>
      </c>
      <c r="BD153" s="48">
        <f t="shared" ca="1" si="118"/>
        <v>2</v>
      </c>
      <c r="BE153" s="48">
        <f t="shared" ca="1" si="118"/>
        <v>1</v>
      </c>
      <c r="BF153" s="48">
        <f t="shared" ca="1" si="118"/>
        <v>1</v>
      </c>
      <c r="BG153" s="48">
        <f t="shared" ca="1" si="118"/>
        <v>3</v>
      </c>
      <c r="BH153" s="48">
        <f t="shared" ca="1" si="118"/>
        <v>2</v>
      </c>
      <c r="BI153" s="48">
        <f t="shared" ca="1" si="118"/>
        <v>1</v>
      </c>
      <c r="BJ153" s="48">
        <f t="shared" ca="1" si="118"/>
        <v>3</v>
      </c>
      <c r="BK153" s="48">
        <f t="shared" ca="1" si="118"/>
        <v>1</v>
      </c>
      <c r="BL153" s="48">
        <f t="shared" ca="1" si="118"/>
        <v>2</v>
      </c>
      <c r="BM153" s="48">
        <f t="shared" ca="1" si="118"/>
        <v>2</v>
      </c>
      <c r="BN153" s="48">
        <f t="shared" ca="1" si="118"/>
        <v>2</v>
      </c>
      <c r="BO153" s="48">
        <f t="shared" ca="1" si="118"/>
        <v>1</v>
      </c>
    </row>
    <row r="154" spans="1:67" x14ac:dyDescent="0.25">
      <c r="A154" s="48">
        <v>153</v>
      </c>
      <c r="B154" s="48">
        <f t="shared" ca="1" si="91"/>
        <v>13</v>
      </c>
      <c r="C154" s="48">
        <f ca="1">SUM($P154:S154)</f>
        <v>10</v>
      </c>
      <c r="D154" s="48">
        <f t="shared" ca="1" si="92"/>
        <v>18</v>
      </c>
      <c r="E154" s="48">
        <f t="shared" ca="1" si="93"/>
        <v>25</v>
      </c>
      <c r="F154" s="48">
        <f t="shared" ca="1" si="94"/>
        <v>33</v>
      </c>
      <c r="G154" s="48">
        <f t="shared" ca="1" si="95"/>
        <v>42</v>
      </c>
      <c r="H154" s="48">
        <f t="shared" ca="1" si="96"/>
        <v>51</v>
      </c>
      <c r="I154" s="48">
        <f t="shared" ca="1" si="97"/>
        <v>58</v>
      </c>
      <c r="J154" s="48">
        <f t="shared" ca="1" si="98"/>
        <v>67</v>
      </c>
      <c r="K154" s="48">
        <f t="shared" ca="1" si="99"/>
        <v>75</v>
      </c>
      <c r="L154" s="48">
        <f t="shared" ca="1" si="100"/>
        <v>86</v>
      </c>
      <c r="M154" s="48">
        <f t="shared" ca="1" si="101"/>
        <v>95</v>
      </c>
      <c r="N154" s="48">
        <f t="shared" ca="1" si="102"/>
        <v>105</v>
      </c>
      <c r="O154" s="48">
        <f t="shared" ca="1" si="103"/>
        <v>114</v>
      </c>
      <c r="P154" s="48">
        <f t="shared" ca="1" si="114"/>
        <v>2</v>
      </c>
      <c r="Q154" s="48">
        <f t="shared" ca="1" si="114"/>
        <v>3</v>
      </c>
      <c r="R154" s="48">
        <f t="shared" ca="1" si="114"/>
        <v>2</v>
      </c>
      <c r="S154" s="48">
        <f t="shared" ca="1" si="114"/>
        <v>3</v>
      </c>
      <c r="T154" s="48">
        <f t="shared" ca="1" si="114"/>
        <v>2</v>
      </c>
      <c r="U154" s="48">
        <f t="shared" ca="1" si="114"/>
        <v>1</v>
      </c>
      <c r="V154" s="48">
        <f t="shared" ca="1" si="114"/>
        <v>3</v>
      </c>
      <c r="W154" s="48">
        <f t="shared" ca="1" si="114"/>
        <v>2</v>
      </c>
      <c r="X154" s="48">
        <f t="shared" ca="1" si="114"/>
        <v>1</v>
      </c>
      <c r="Y154" s="48">
        <f t="shared" ca="1" si="114"/>
        <v>3</v>
      </c>
      <c r="Z154" s="48">
        <f t="shared" ca="1" si="115"/>
        <v>1</v>
      </c>
      <c r="AA154" s="48">
        <f t="shared" ca="1" si="115"/>
        <v>2</v>
      </c>
      <c r="AB154" s="48">
        <f t="shared" ca="1" si="115"/>
        <v>3</v>
      </c>
      <c r="AC154" s="48">
        <f t="shared" ca="1" si="115"/>
        <v>1</v>
      </c>
      <c r="AD154" s="48">
        <f t="shared" ca="1" si="115"/>
        <v>3</v>
      </c>
      <c r="AE154" s="48">
        <f t="shared" ca="1" si="115"/>
        <v>1</v>
      </c>
      <c r="AF154" s="48">
        <f t="shared" ca="1" si="115"/>
        <v>3</v>
      </c>
      <c r="AG154" s="48">
        <f t="shared" ca="1" si="115"/>
        <v>1</v>
      </c>
      <c r="AH154" s="48">
        <f t="shared" ca="1" si="115"/>
        <v>3</v>
      </c>
      <c r="AI154" s="48">
        <f t="shared" ca="1" si="115"/>
        <v>2</v>
      </c>
      <c r="AJ154" s="48">
        <f t="shared" ca="1" si="116"/>
        <v>2</v>
      </c>
      <c r="AK154" s="48">
        <f t="shared" ca="1" si="116"/>
        <v>3</v>
      </c>
      <c r="AL154" s="48">
        <f t="shared" ca="1" si="116"/>
        <v>3</v>
      </c>
      <c r="AM154" s="48">
        <f t="shared" ca="1" si="116"/>
        <v>1</v>
      </c>
      <c r="AN154" s="48">
        <f t="shared" ca="1" si="116"/>
        <v>2</v>
      </c>
      <c r="AO154" s="48">
        <f t="shared" ca="1" si="116"/>
        <v>1</v>
      </c>
      <c r="AP154" s="48">
        <f t="shared" ca="1" si="116"/>
        <v>2</v>
      </c>
      <c r="AQ154" s="48">
        <f t="shared" ca="1" si="116"/>
        <v>2</v>
      </c>
      <c r="AR154" s="48">
        <f t="shared" ca="1" si="116"/>
        <v>2</v>
      </c>
      <c r="AS154" s="48">
        <f t="shared" ca="1" si="116"/>
        <v>3</v>
      </c>
      <c r="AT154" s="48">
        <f t="shared" ca="1" si="117"/>
        <v>2</v>
      </c>
      <c r="AU154" s="48">
        <f t="shared" ca="1" si="117"/>
        <v>2</v>
      </c>
      <c r="AV154" s="48">
        <f t="shared" ca="1" si="117"/>
        <v>1</v>
      </c>
      <c r="AW154" s="48">
        <f t="shared" ca="1" si="117"/>
        <v>1</v>
      </c>
      <c r="AX154" s="48">
        <f t="shared" ca="1" si="117"/>
        <v>3</v>
      </c>
      <c r="AY154" s="48">
        <f t="shared" ca="1" si="117"/>
        <v>3</v>
      </c>
      <c r="AZ154" s="48">
        <f t="shared" ca="1" si="117"/>
        <v>3</v>
      </c>
      <c r="BA154" s="48">
        <f t="shared" ca="1" si="117"/>
        <v>3</v>
      </c>
      <c r="BB154" s="48">
        <f t="shared" ca="1" si="117"/>
        <v>2</v>
      </c>
      <c r="BC154" s="48">
        <f t="shared" ca="1" si="117"/>
        <v>3</v>
      </c>
      <c r="BD154" s="48">
        <f t="shared" ca="1" si="118"/>
        <v>2</v>
      </c>
      <c r="BE154" s="48">
        <f t="shared" ca="1" si="118"/>
        <v>2</v>
      </c>
      <c r="BF154" s="48">
        <f t="shared" ca="1" si="118"/>
        <v>2</v>
      </c>
      <c r="BG154" s="48">
        <f t="shared" ca="1" si="118"/>
        <v>3</v>
      </c>
      <c r="BH154" s="48">
        <f t="shared" ca="1" si="118"/>
        <v>1</v>
      </c>
      <c r="BI154" s="48">
        <f t="shared" ca="1" si="118"/>
        <v>3</v>
      </c>
      <c r="BJ154" s="48">
        <f t="shared" ca="1" si="118"/>
        <v>3</v>
      </c>
      <c r="BK154" s="48">
        <f t="shared" ca="1" si="118"/>
        <v>3</v>
      </c>
      <c r="BL154" s="48">
        <f t="shared" ca="1" si="118"/>
        <v>3</v>
      </c>
      <c r="BM154" s="48">
        <f t="shared" ca="1" si="118"/>
        <v>2</v>
      </c>
      <c r="BN154" s="48">
        <f t="shared" ca="1" si="118"/>
        <v>2</v>
      </c>
      <c r="BO154" s="48">
        <f t="shared" ca="1" si="118"/>
        <v>2</v>
      </c>
    </row>
    <row r="155" spans="1:67" x14ac:dyDescent="0.25">
      <c r="A155" s="48">
        <v>154</v>
      </c>
      <c r="B155" s="48">
        <f t="shared" ca="1" si="91"/>
        <v>15</v>
      </c>
      <c r="C155" s="48">
        <f ca="1">SUM($P155:S155)</f>
        <v>11</v>
      </c>
      <c r="D155" s="48">
        <f t="shared" ca="1" si="92"/>
        <v>18</v>
      </c>
      <c r="E155" s="48">
        <f t="shared" ca="1" si="93"/>
        <v>25</v>
      </c>
      <c r="F155" s="48">
        <f t="shared" ca="1" si="94"/>
        <v>33</v>
      </c>
      <c r="G155" s="48">
        <f t="shared" ca="1" si="95"/>
        <v>42</v>
      </c>
      <c r="H155" s="48">
        <f t="shared" ca="1" si="96"/>
        <v>51</v>
      </c>
      <c r="I155" s="48">
        <f t="shared" ca="1" si="97"/>
        <v>58</v>
      </c>
      <c r="J155" s="48">
        <f t="shared" ca="1" si="98"/>
        <v>65</v>
      </c>
      <c r="K155" s="48">
        <f t="shared" ca="1" si="99"/>
        <v>74</v>
      </c>
      <c r="L155" s="48">
        <f t="shared" ca="1" si="100"/>
        <v>86</v>
      </c>
      <c r="M155" s="48">
        <f t="shared" ca="1" si="101"/>
        <v>96</v>
      </c>
      <c r="N155" s="48">
        <f t="shared" ca="1" si="102"/>
        <v>104</v>
      </c>
      <c r="O155" s="48">
        <f t="shared" ca="1" si="103"/>
        <v>111</v>
      </c>
      <c r="P155" s="48">
        <f t="shared" ca="1" si="114"/>
        <v>2</v>
      </c>
      <c r="Q155" s="48">
        <f t="shared" ca="1" si="114"/>
        <v>3</v>
      </c>
      <c r="R155" s="48">
        <f t="shared" ca="1" si="114"/>
        <v>3</v>
      </c>
      <c r="S155" s="48">
        <f t="shared" ca="1" si="114"/>
        <v>3</v>
      </c>
      <c r="T155" s="48">
        <f t="shared" ca="1" si="114"/>
        <v>1</v>
      </c>
      <c r="U155" s="48">
        <f t="shared" ca="1" si="114"/>
        <v>3</v>
      </c>
      <c r="V155" s="48">
        <f t="shared" ca="1" si="114"/>
        <v>2</v>
      </c>
      <c r="W155" s="48">
        <f t="shared" ca="1" si="114"/>
        <v>1</v>
      </c>
      <c r="X155" s="48">
        <f t="shared" ca="1" si="114"/>
        <v>2</v>
      </c>
      <c r="Y155" s="48">
        <f t="shared" ca="1" si="114"/>
        <v>1</v>
      </c>
      <c r="Z155" s="48">
        <f t="shared" ca="1" si="115"/>
        <v>3</v>
      </c>
      <c r="AA155" s="48">
        <f t="shared" ca="1" si="115"/>
        <v>1</v>
      </c>
      <c r="AB155" s="48">
        <f t="shared" ca="1" si="115"/>
        <v>2</v>
      </c>
      <c r="AC155" s="48">
        <f t="shared" ca="1" si="115"/>
        <v>2</v>
      </c>
      <c r="AD155" s="48">
        <f t="shared" ca="1" si="115"/>
        <v>2</v>
      </c>
      <c r="AE155" s="48">
        <f t="shared" ca="1" si="115"/>
        <v>2</v>
      </c>
      <c r="AF155" s="48">
        <f t="shared" ca="1" si="115"/>
        <v>2</v>
      </c>
      <c r="AG155" s="48">
        <f t="shared" ca="1" si="115"/>
        <v>3</v>
      </c>
      <c r="AH155" s="48">
        <f t="shared" ca="1" si="115"/>
        <v>1</v>
      </c>
      <c r="AI155" s="48">
        <f t="shared" ca="1" si="115"/>
        <v>3</v>
      </c>
      <c r="AJ155" s="48">
        <f t="shared" ca="1" si="116"/>
        <v>2</v>
      </c>
      <c r="AK155" s="48">
        <f t="shared" ca="1" si="116"/>
        <v>3</v>
      </c>
      <c r="AL155" s="48">
        <f t="shared" ca="1" si="116"/>
        <v>2</v>
      </c>
      <c r="AM155" s="48">
        <f t="shared" ca="1" si="116"/>
        <v>2</v>
      </c>
      <c r="AN155" s="48">
        <f t="shared" ca="1" si="116"/>
        <v>2</v>
      </c>
      <c r="AO155" s="48">
        <f t="shared" ca="1" si="116"/>
        <v>2</v>
      </c>
      <c r="AP155" s="48">
        <f t="shared" ca="1" si="116"/>
        <v>1</v>
      </c>
      <c r="AQ155" s="48">
        <f t="shared" ca="1" si="116"/>
        <v>2</v>
      </c>
      <c r="AR155" s="48">
        <f t="shared" ca="1" si="116"/>
        <v>2</v>
      </c>
      <c r="AS155" s="48">
        <f t="shared" ca="1" si="116"/>
        <v>1</v>
      </c>
      <c r="AT155" s="48">
        <f t="shared" ca="1" si="117"/>
        <v>2</v>
      </c>
      <c r="AU155" s="48">
        <f t="shared" ca="1" si="117"/>
        <v>2</v>
      </c>
      <c r="AV155" s="48">
        <f t="shared" ca="1" si="117"/>
        <v>1</v>
      </c>
      <c r="AW155" s="48">
        <f t="shared" ca="1" si="117"/>
        <v>3</v>
      </c>
      <c r="AX155" s="48">
        <f t="shared" ca="1" si="117"/>
        <v>2</v>
      </c>
      <c r="AY155" s="48">
        <f t="shared" ca="1" si="117"/>
        <v>3</v>
      </c>
      <c r="AZ155" s="48">
        <f t="shared" ca="1" si="117"/>
        <v>3</v>
      </c>
      <c r="BA155" s="48">
        <f t="shared" ca="1" si="117"/>
        <v>3</v>
      </c>
      <c r="BB155" s="48">
        <f t="shared" ca="1" si="117"/>
        <v>3</v>
      </c>
      <c r="BC155" s="48">
        <f t="shared" ca="1" si="117"/>
        <v>3</v>
      </c>
      <c r="BD155" s="48">
        <f t="shared" ca="1" si="118"/>
        <v>3</v>
      </c>
      <c r="BE155" s="48">
        <f t="shared" ca="1" si="118"/>
        <v>2</v>
      </c>
      <c r="BF155" s="48">
        <f t="shared" ca="1" si="118"/>
        <v>2</v>
      </c>
      <c r="BG155" s="48">
        <f t="shared" ca="1" si="118"/>
        <v>3</v>
      </c>
      <c r="BH155" s="48">
        <f t="shared" ca="1" si="118"/>
        <v>2</v>
      </c>
      <c r="BI155" s="48">
        <f t="shared" ca="1" si="118"/>
        <v>1</v>
      </c>
      <c r="BJ155" s="48">
        <f t="shared" ca="1" si="118"/>
        <v>2</v>
      </c>
      <c r="BK155" s="48">
        <f t="shared" ca="1" si="118"/>
        <v>3</v>
      </c>
      <c r="BL155" s="48">
        <f t="shared" ca="1" si="118"/>
        <v>2</v>
      </c>
      <c r="BM155" s="48">
        <f t="shared" ca="1" si="118"/>
        <v>1</v>
      </c>
      <c r="BN155" s="48">
        <f t="shared" ca="1" si="118"/>
        <v>2</v>
      </c>
      <c r="BO155" s="48">
        <f t="shared" ca="1" si="118"/>
        <v>2</v>
      </c>
    </row>
    <row r="156" spans="1:67" x14ac:dyDescent="0.25">
      <c r="A156" s="48">
        <v>155</v>
      </c>
      <c r="B156" s="48">
        <f t="shared" ca="1" si="91"/>
        <v>14</v>
      </c>
      <c r="C156" s="48">
        <f ca="1">SUM($P156:S156)</f>
        <v>10</v>
      </c>
      <c r="D156" s="48">
        <f t="shared" ca="1" si="92"/>
        <v>17</v>
      </c>
      <c r="E156" s="48">
        <f t="shared" ca="1" si="93"/>
        <v>23</v>
      </c>
      <c r="F156" s="48">
        <f t="shared" ca="1" si="94"/>
        <v>28</v>
      </c>
      <c r="G156" s="48">
        <f t="shared" ca="1" si="95"/>
        <v>33</v>
      </c>
      <c r="H156" s="48">
        <f t="shared" ca="1" si="96"/>
        <v>40</v>
      </c>
      <c r="I156" s="48">
        <f t="shared" ca="1" si="97"/>
        <v>46</v>
      </c>
      <c r="J156" s="48">
        <f t="shared" ca="1" si="98"/>
        <v>53</v>
      </c>
      <c r="K156" s="48">
        <f t="shared" ca="1" si="99"/>
        <v>59</v>
      </c>
      <c r="L156" s="48">
        <f t="shared" ca="1" si="100"/>
        <v>70</v>
      </c>
      <c r="M156" s="48">
        <f t="shared" ca="1" si="101"/>
        <v>81</v>
      </c>
      <c r="N156" s="48">
        <f t="shared" ca="1" si="102"/>
        <v>89</v>
      </c>
      <c r="O156" s="48">
        <f t="shared" ca="1" si="103"/>
        <v>98</v>
      </c>
      <c r="P156" s="48">
        <f t="shared" ca="1" si="114"/>
        <v>2</v>
      </c>
      <c r="Q156" s="48">
        <f t="shared" ca="1" si="114"/>
        <v>3</v>
      </c>
      <c r="R156" s="48">
        <f t="shared" ca="1" si="114"/>
        <v>3</v>
      </c>
      <c r="S156" s="48">
        <f t="shared" ca="1" si="114"/>
        <v>2</v>
      </c>
      <c r="T156" s="48">
        <f t="shared" ca="1" si="114"/>
        <v>3</v>
      </c>
      <c r="U156" s="48">
        <f t="shared" ca="1" si="114"/>
        <v>1</v>
      </c>
      <c r="V156" s="48">
        <f t="shared" ca="1" si="114"/>
        <v>2</v>
      </c>
      <c r="W156" s="48">
        <f t="shared" ca="1" si="114"/>
        <v>1</v>
      </c>
      <c r="X156" s="48">
        <f t="shared" ca="1" si="114"/>
        <v>3</v>
      </c>
      <c r="Y156" s="48">
        <f t="shared" ca="1" si="114"/>
        <v>1</v>
      </c>
      <c r="Z156" s="48">
        <f t="shared" ca="1" si="115"/>
        <v>1</v>
      </c>
      <c r="AA156" s="48">
        <f t="shared" ca="1" si="115"/>
        <v>1</v>
      </c>
      <c r="AB156" s="48">
        <f t="shared" ca="1" si="115"/>
        <v>1</v>
      </c>
      <c r="AC156" s="48">
        <f t="shared" ca="1" si="115"/>
        <v>1</v>
      </c>
      <c r="AD156" s="48">
        <f t="shared" ca="1" si="115"/>
        <v>1</v>
      </c>
      <c r="AE156" s="48">
        <f t="shared" ca="1" si="115"/>
        <v>2</v>
      </c>
      <c r="AF156" s="48">
        <f t="shared" ca="1" si="115"/>
        <v>1</v>
      </c>
      <c r="AG156" s="48">
        <f t="shared" ca="1" si="115"/>
        <v>1</v>
      </c>
      <c r="AH156" s="48">
        <f t="shared" ca="1" si="115"/>
        <v>2</v>
      </c>
      <c r="AI156" s="48">
        <f t="shared" ca="1" si="115"/>
        <v>1</v>
      </c>
      <c r="AJ156" s="48">
        <f t="shared" ca="1" si="116"/>
        <v>1</v>
      </c>
      <c r="AK156" s="48">
        <f t="shared" ca="1" si="116"/>
        <v>1</v>
      </c>
      <c r="AL156" s="48">
        <f t="shared" ca="1" si="116"/>
        <v>3</v>
      </c>
      <c r="AM156" s="48">
        <f t="shared" ca="1" si="116"/>
        <v>2</v>
      </c>
      <c r="AN156" s="48">
        <f t="shared" ca="1" si="116"/>
        <v>1</v>
      </c>
      <c r="AO156" s="48">
        <f t="shared" ca="1" si="116"/>
        <v>2</v>
      </c>
      <c r="AP156" s="48">
        <f t="shared" ca="1" si="116"/>
        <v>1</v>
      </c>
      <c r="AQ156" s="48">
        <f t="shared" ca="1" si="116"/>
        <v>2</v>
      </c>
      <c r="AR156" s="48">
        <f t="shared" ca="1" si="116"/>
        <v>3</v>
      </c>
      <c r="AS156" s="48">
        <f t="shared" ca="1" si="116"/>
        <v>1</v>
      </c>
      <c r="AT156" s="48">
        <f t="shared" ca="1" si="117"/>
        <v>1</v>
      </c>
      <c r="AU156" s="48">
        <f t="shared" ca="1" si="117"/>
        <v>2</v>
      </c>
      <c r="AV156" s="48">
        <f t="shared" ca="1" si="117"/>
        <v>1</v>
      </c>
      <c r="AW156" s="48">
        <f t="shared" ca="1" si="117"/>
        <v>2</v>
      </c>
      <c r="AX156" s="48">
        <f t="shared" ca="1" si="117"/>
        <v>1</v>
      </c>
      <c r="AY156" s="48">
        <f t="shared" ca="1" si="117"/>
        <v>2</v>
      </c>
      <c r="AZ156" s="48">
        <f t="shared" ca="1" si="117"/>
        <v>3</v>
      </c>
      <c r="BA156" s="48">
        <f t="shared" ca="1" si="117"/>
        <v>3</v>
      </c>
      <c r="BB156" s="48">
        <f t="shared" ca="1" si="117"/>
        <v>2</v>
      </c>
      <c r="BC156" s="48">
        <f t="shared" ca="1" si="117"/>
        <v>3</v>
      </c>
      <c r="BD156" s="48">
        <f t="shared" ca="1" si="118"/>
        <v>3</v>
      </c>
      <c r="BE156" s="48">
        <f t="shared" ca="1" si="118"/>
        <v>2</v>
      </c>
      <c r="BF156" s="48">
        <f t="shared" ca="1" si="118"/>
        <v>3</v>
      </c>
      <c r="BG156" s="48">
        <f t="shared" ca="1" si="118"/>
        <v>3</v>
      </c>
      <c r="BH156" s="48">
        <f t="shared" ca="1" si="118"/>
        <v>3</v>
      </c>
      <c r="BI156" s="48">
        <f t="shared" ca="1" si="118"/>
        <v>2</v>
      </c>
      <c r="BJ156" s="48">
        <f t="shared" ca="1" si="118"/>
        <v>1</v>
      </c>
      <c r="BK156" s="48">
        <f t="shared" ca="1" si="118"/>
        <v>2</v>
      </c>
      <c r="BL156" s="48">
        <f t="shared" ca="1" si="118"/>
        <v>2</v>
      </c>
      <c r="BM156" s="48">
        <f t="shared" ca="1" si="118"/>
        <v>3</v>
      </c>
      <c r="BN156" s="48">
        <f t="shared" ca="1" si="118"/>
        <v>3</v>
      </c>
      <c r="BO156" s="48">
        <f t="shared" ca="1" si="118"/>
        <v>1</v>
      </c>
    </row>
    <row r="157" spans="1:67" x14ac:dyDescent="0.25">
      <c r="A157" s="48">
        <v>156</v>
      </c>
      <c r="B157" s="48">
        <f t="shared" ca="1" si="91"/>
        <v>13</v>
      </c>
      <c r="C157" s="48">
        <f ca="1">SUM($P157:S157)</f>
        <v>9</v>
      </c>
      <c r="D157" s="48">
        <f t="shared" ca="1" si="92"/>
        <v>15</v>
      </c>
      <c r="E157" s="48">
        <f t="shared" ca="1" si="93"/>
        <v>21</v>
      </c>
      <c r="F157" s="48">
        <f t="shared" ca="1" si="94"/>
        <v>27</v>
      </c>
      <c r="G157" s="48">
        <f t="shared" ca="1" si="95"/>
        <v>34</v>
      </c>
      <c r="H157" s="48">
        <f t="shared" ca="1" si="96"/>
        <v>43</v>
      </c>
      <c r="I157" s="48">
        <f t="shared" ca="1" si="97"/>
        <v>50</v>
      </c>
      <c r="J157" s="48">
        <f t="shared" ca="1" si="98"/>
        <v>60</v>
      </c>
      <c r="K157" s="48">
        <f t="shared" ca="1" si="99"/>
        <v>68</v>
      </c>
      <c r="L157" s="48">
        <f t="shared" ca="1" si="100"/>
        <v>76</v>
      </c>
      <c r="M157" s="48">
        <f t="shared" ca="1" si="101"/>
        <v>84</v>
      </c>
      <c r="N157" s="48">
        <f t="shared" ca="1" si="102"/>
        <v>95</v>
      </c>
      <c r="O157" s="48">
        <f t="shared" ca="1" si="103"/>
        <v>103</v>
      </c>
      <c r="P157" s="48">
        <f t="shared" ca="1" si="114"/>
        <v>2</v>
      </c>
      <c r="Q157" s="48">
        <f t="shared" ca="1" si="114"/>
        <v>3</v>
      </c>
      <c r="R157" s="48">
        <f t="shared" ca="1" si="114"/>
        <v>2</v>
      </c>
      <c r="S157" s="48">
        <f t="shared" ca="1" si="114"/>
        <v>2</v>
      </c>
      <c r="T157" s="48">
        <f t="shared" ca="1" si="114"/>
        <v>3</v>
      </c>
      <c r="U157" s="48">
        <f t="shared" ca="1" si="114"/>
        <v>1</v>
      </c>
      <c r="V157" s="48">
        <f t="shared" ca="1" si="114"/>
        <v>1</v>
      </c>
      <c r="W157" s="48">
        <f t="shared" ca="1" si="114"/>
        <v>1</v>
      </c>
      <c r="X157" s="48">
        <f t="shared" ca="1" si="114"/>
        <v>3</v>
      </c>
      <c r="Y157" s="48">
        <f t="shared" ca="1" si="114"/>
        <v>1</v>
      </c>
      <c r="Z157" s="48">
        <f t="shared" ca="1" si="115"/>
        <v>1</v>
      </c>
      <c r="AA157" s="48">
        <f t="shared" ca="1" si="115"/>
        <v>1</v>
      </c>
      <c r="AB157" s="48">
        <f t="shared" ca="1" si="115"/>
        <v>3</v>
      </c>
      <c r="AC157" s="48">
        <f t="shared" ca="1" si="115"/>
        <v>1</v>
      </c>
      <c r="AD157" s="48">
        <f t="shared" ca="1" si="115"/>
        <v>1</v>
      </c>
      <c r="AE157" s="48">
        <f t="shared" ca="1" si="115"/>
        <v>1</v>
      </c>
      <c r="AF157" s="48">
        <f t="shared" ca="1" si="115"/>
        <v>2</v>
      </c>
      <c r="AG157" s="48">
        <f t="shared" ca="1" si="115"/>
        <v>1</v>
      </c>
      <c r="AH157" s="48">
        <f t="shared" ca="1" si="115"/>
        <v>2</v>
      </c>
      <c r="AI157" s="48">
        <f t="shared" ca="1" si="115"/>
        <v>2</v>
      </c>
      <c r="AJ157" s="48">
        <f t="shared" ca="1" si="116"/>
        <v>1</v>
      </c>
      <c r="AK157" s="48">
        <f t="shared" ca="1" si="116"/>
        <v>3</v>
      </c>
      <c r="AL157" s="48">
        <f t="shared" ca="1" si="116"/>
        <v>2</v>
      </c>
      <c r="AM157" s="48">
        <f t="shared" ca="1" si="116"/>
        <v>3</v>
      </c>
      <c r="AN157" s="48">
        <f t="shared" ca="1" si="116"/>
        <v>3</v>
      </c>
      <c r="AO157" s="48">
        <f t="shared" ca="1" si="116"/>
        <v>1</v>
      </c>
      <c r="AP157" s="48">
        <f t="shared" ca="1" si="116"/>
        <v>2</v>
      </c>
      <c r="AQ157" s="48">
        <f t="shared" ca="1" si="116"/>
        <v>1</v>
      </c>
      <c r="AR157" s="48">
        <f t="shared" ca="1" si="116"/>
        <v>3</v>
      </c>
      <c r="AS157" s="48">
        <f t="shared" ca="1" si="116"/>
        <v>3</v>
      </c>
      <c r="AT157" s="48">
        <f t="shared" ca="1" si="117"/>
        <v>3</v>
      </c>
      <c r="AU157" s="48">
        <f t="shared" ca="1" si="117"/>
        <v>1</v>
      </c>
      <c r="AV157" s="48">
        <f t="shared" ca="1" si="117"/>
        <v>2</v>
      </c>
      <c r="AW157" s="48">
        <f t="shared" ca="1" si="117"/>
        <v>3</v>
      </c>
      <c r="AX157" s="48">
        <f t="shared" ca="1" si="117"/>
        <v>1</v>
      </c>
      <c r="AY157" s="48">
        <f t="shared" ca="1" si="117"/>
        <v>2</v>
      </c>
      <c r="AZ157" s="48">
        <f t="shared" ca="1" si="117"/>
        <v>3</v>
      </c>
      <c r="BA157" s="48">
        <f t="shared" ca="1" si="117"/>
        <v>1</v>
      </c>
      <c r="BB157" s="48">
        <f t="shared" ca="1" si="117"/>
        <v>1</v>
      </c>
      <c r="BC157" s="48">
        <f t="shared" ca="1" si="117"/>
        <v>3</v>
      </c>
      <c r="BD157" s="48">
        <f t="shared" ca="1" si="118"/>
        <v>3</v>
      </c>
      <c r="BE157" s="48">
        <f t="shared" ca="1" si="118"/>
        <v>2</v>
      </c>
      <c r="BF157" s="48">
        <f t="shared" ca="1" si="118"/>
        <v>2</v>
      </c>
      <c r="BG157" s="48">
        <f t="shared" ca="1" si="118"/>
        <v>1</v>
      </c>
      <c r="BH157" s="48">
        <f t="shared" ca="1" si="118"/>
        <v>2</v>
      </c>
      <c r="BI157" s="48">
        <f t="shared" ca="1" si="118"/>
        <v>3</v>
      </c>
      <c r="BJ157" s="48">
        <f t="shared" ca="1" si="118"/>
        <v>3</v>
      </c>
      <c r="BK157" s="48">
        <f t="shared" ca="1" si="118"/>
        <v>3</v>
      </c>
      <c r="BL157" s="48">
        <f t="shared" ca="1" si="118"/>
        <v>3</v>
      </c>
      <c r="BM157" s="48">
        <f t="shared" ca="1" si="118"/>
        <v>1</v>
      </c>
      <c r="BN157" s="48">
        <f t="shared" ca="1" si="118"/>
        <v>2</v>
      </c>
      <c r="BO157" s="48">
        <f t="shared" ca="1" si="118"/>
        <v>2</v>
      </c>
    </row>
    <row r="158" spans="1:67" x14ac:dyDescent="0.25">
      <c r="A158" s="48">
        <v>157</v>
      </c>
      <c r="B158" s="48">
        <f t="shared" ca="1" si="91"/>
        <v>13</v>
      </c>
      <c r="C158" s="48">
        <f ca="1">SUM($P158:S158)</f>
        <v>9</v>
      </c>
      <c r="D158" s="48">
        <f t="shared" ca="1" si="92"/>
        <v>16</v>
      </c>
      <c r="E158" s="48">
        <f t="shared" ca="1" si="93"/>
        <v>23</v>
      </c>
      <c r="F158" s="48">
        <f t="shared" ca="1" si="94"/>
        <v>28</v>
      </c>
      <c r="G158" s="48">
        <f t="shared" ca="1" si="95"/>
        <v>39</v>
      </c>
      <c r="H158" s="48">
        <f t="shared" ca="1" si="96"/>
        <v>48</v>
      </c>
      <c r="I158" s="48">
        <f t="shared" ca="1" si="97"/>
        <v>57</v>
      </c>
      <c r="J158" s="48">
        <f t="shared" ca="1" si="98"/>
        <v>65</v>
      </c>
      <c r="K158" s="48">
        <f t="shared" ca="1" si="99"/>
        <v>72</v>
      </c>
      <c r="L158" s="48">
        <f t="shared" ca="1" si="100"/>
        <v>79</v>
      </c>
      <c r="M158" s="48">
        <f t="shared" ca="1" si="101"/>
        <v>85</v>
      </c>
      <c r="N158" s="48">
        <f t="shared" ca="1" si="102"/>
        <v>95</v>
      </c>
      <c r="O158" s="48">
        <f t="shared" ca="1" si="103"/>
        <v>106</v>
      </c>
      <c r="P158" s="48">
        <f t="shared" ca="1" si="114"/>
        <v>3</v>
      </c>
      <c r="Q158" s="48">
        <f t="shared" ca="1" si="114"/>
        <v>1</v>
      </c>
      <c r="R158" s="48">
        <f t="shared" ca="1" si="114"/>
        <v>2</v>
      </c>
      <c r="S158" s="48">
        <f t="shared" ca="1" si="114"/>
        <v>3</v>
      </c>
      <c r="T158" s="48">
        <f t="shared" ca="1" si="114"/>
        <v>2</v>
      </c>
      <c r="U158" s="48">
        <f t="shared" ca="1" si="114"/>
        <v>2</v>
      </c>
      <c r="V158" s="48">
        <f t="shared" ca="1" si="114"/>
        <v>2</v>
      </c>
      <c r="W158" s="48">
        <f t="shared" ca="1" si="114"/>
        <v>1</v>
      </c>
      <c r="X158" s="48">
        <f t="shared" ca="1" si="114"/>
        <v>1</v>
      </c>
      <c r="Y158" s="48">
        <f t="shared" ca="1" si="114"/>
        <v>3</v>
      </c>
      <c r="Z158" s="48">
        <f t="shared" ca="1" si="115"/>
        <v>2</v>
      </c>
      <c r="AA158" s="48">
        <f t="shared" ca="1" si="115"/>
        <v>1</v>
      </c>
      <c r="AB158" s="48">
        <f t="shared" ca="1" si="115"/>
        <v>1</v>
      </c>
      <c r="AC158" s="48">
        <f t="shared" ca="1" si="115"/>
        <v>1</v>
      </c>
      <c r="AD158" s="48">
        <f t="shared" ca="1" si="115"/>
        <v>2</v>
      </c>
      <c r="AE158" s="48">
        <f t="shared" ca="1" si="115"/>
        <v>1</v>
      </c>
      <c r="AF158" s="48">
        <f t="shared" ca="1" si="115"/>
        <v>2</v>
      </c>
      <c r="AG158" s="48">
        <f t="shared" ca="1" si="115"/>
        <v>3</v>
      </c>
      <c r="AH158" s="48">
        <f t="shared" ca="1" si="115"/>
        <v>3</v>
      </c>
      <c r="AI158" s="48">
        <f t="shared" ca="1" si="115"/>
        <v>3</v>
      </c>
      <c r="AJ158" s="48">
        <f t="shared" ca="1" si="116"/>
        <v>2</v>
      </c>
      <c r="AK158" s="48">
        <f t="shared" ca="1" si="116"/>
        <v>2</v>
      </c>
      <c r="AL158" s="48">
        <f t="shared" ca="1" si="116"/>
        <v>3</v>
      </c>
      <c r="AM158" s="48">
        <f t="shared" ca="1" si="116"/>
        <v>2</v>
      </c>
      <c r="AN158" s="48">
        <f t="shared" ca="1" si="116"/>
        <v>3</v>
      </c>
      <c r="AO158" s="48">
        <f t="shared" ca="1" si="116"/>
        <v>1</v>
      </c>
      <c r="AP158" s="48">
        <f t="shared" ca="1" si="116"/>
        <v>2</v>
      </c>
      <c r="AQ158" s="48">
        <f t="shared" ca="1" si="116"/>
        <v>3</v>
      </c>
      <c r="AR158" s="48">
        <f t="shared" ca="1" si="116"/>
        <v>1</v>
      </c>
      <c r="AS158" s="48">
        <f t="shared" ca="1" si="116"/>
        <v>2</v>
      </c>
      <c r="AT158" s="48">
        <f t="shared" ca="1" si="117"/>
        <v>3</v>
      </c>
      <c r="AU158" s="48">
        <f t="shared" ca="1" si="117"/>
        <v>2</v>
      </c>
      <c r="AV158" s="48">
        <f t="shared" ca="1" si="117"/>
        <v>1</v>
      </c>
      <c r="AW158" s="48">
        <f t="shared" ca="1" si="117"/>
        <v>2</v>
      </c>
      <c r="AX158" s="48">
        <f t="shared" ca="1" si="117"/>
        <v>3</v>
      </c>
      <c r="AY158" s="48">
        <f t="shared" ca="1" si="117"/>
        <v>1</v>
      </c>
      <c r="AZ158" s="48">
        <f t="shared" ca="1" si="117"/>
        <v>2</v>
      </c>
      <c r="BA158" s="48">
        <f t="shared" ca="1" si="117"/>
        <v>1</v>
      </c>
      <c r="BB158" s="48">
        <f t="shared" ca="1" si="117"/>
        <v>1</v>
      </c>
      <c r="BC158" s="48">
        <f t="shared" ca="1" si="117"/>
        <v>3</v>
      </c>
      <c r="BD158" s="48">
        <f t="shared" ca="1" si="118"/>
        <v>1</v>
      </c>
      <c r="BE158" s="48">
        <f t="shared" ca="1" si="118"/>
        <v>1</v>
      </c>
      <c r="BF158" s="48">
        <f t="shared" ca="1" si="118"/>
        <v>2</v>
      </c>
      <c r="BG158" s="48">
        <f t="shared" ca="1" si="118"/>
        <v>2</v>
      </c>
      <c r="BH158" s="48">
        <f t="shared" ca="1" si="118"/>
        <v>1</v>
      </c>
      <c r="BI158" s="48">
        <f t="shared" ca="1" si="118"/>
        <v>3</v>
      </c>
      <c r="BJ158" s="48">
        <f t="shared" ca="1" si="118"/>
        <v>3</v>
      </c>
      <c r="BK158" s="48">
        <f t="shared" ca="1" si="118"/>
        <v>3</v>
      </c>
      <c r="BL158" s="48">
        <f t="shared" ca="1" si="118"/>
        <v>3</v>
      </c>
      <c r="BM158" s="48">
        <f t="shared" ca="1" si="118"/>
        <v>3</v>
      </c>
      <c r="BN158" s="48">
        <f t="shared" ca="1" si="118"/>
        <v>2</v>
      </c>
      <c r="BO158" s="48">
        <f t="shared" ca="1" si="118"/>
        <v>3</v>
      </c>
    </row>
    <row r="159" spans="1:67" x14ac:dyDescent="0.25">
      <c r="A159" s="48">
        <v>158</v>
      </c>
      <c r="B159" s="48">
        <f t="shared" ca="1" si="91"/>
        <v>13</v>
      </c>
      <c r="C159" s="48">
        <f ca="1">SUM($P159:S159)</f>
        <v>8</v>
      </c>
      <c r="D159" s="48">
        <f t="shared" ca="1" si="92"/>
        <v>19</v>
      </c>
      <c r="E159" s="48">
        <f t="shared" ca="1" si="93"/>
        <v>27</v>
      </c>
      <c r="F159" s="48">
        <f t="shared" ca="1" si="94"/>
        <v>36</v>
      </c>
      <c r="G159" s="48">
        <f t="shared" ca="1" si="95"/>
        <v>46</v>
      </c>
      <c r="H159" s="48">
        <f t="shared" ca="1" si="96"/>
        <v>54</v>
      </c>
      <c r="I159" s="48">
        <f t="shared" ca="1" si="97"/>
        <v>62</v>
      </c>
      <c r="J159" s="48">
        <f t="shared" ca="1" si="98"/>
        <v>72</v>
      </c>
      <c r="K159" s="48">
        <f t="shared" ca="1" si="99"/>
        <v>79</v>
      </c>
      <c r="L159" s="48">
        <f t="shared" ca="1" si="100"/>
        <v>86</v>
      </c>
      <c r="M159" s="48">
        <f t="shared" ca="1" si="101"/>
        <v>94</v>
      </c>
      <c r="N159" s="48">
        <f t="shared" ca="1" si="102"/>
        <v>101</v>
      </c>
      <c r="O159" s="48">
        <f t="shared" ca="1" si="103"/>
        <v>111</v>
      </c>
      <c r="P159" s="48">
        <f t="shared" ca="1" si="114"/>
        <v>2</v>
      </c>
      <c r="Q159" s="48">
        <f t="shared" ca="1" si="114"/>
        <v>3</v>
      </c>
      <c r="R159" s="48">
        <f t="shared" ca="1" si="114"/>
        <v>1</v>
      </c>
      <c r="S159" s="48">
        <f t="shared" ca="1" si="114"/>
        <v>2</v>
      </c>
      <c r="T159" s="48">
        <f t="shared" ca="1" si="114"/>
        <v>3</v>
      </c>
      <c r="U159" s="48">
        <f t="shared" ca="1" si="114"/>
        <v>2</v>
      </c>
      <c r="V159" s="48">
        <f t="shared" ca="1" si="114"/>
        <v>3</v>
      </c>
      <c r="W159" s="48">
        <f t="shared" ca="1" si="114"/>
        <v>3</v>
      </c>
      <c r="X159" s="48">
        <f t="shared" ca="1" si="114"/>
        <v>3</v>
      </c>
      <c r="Y159" s="48">
        <f t="shared" ca="1" si="114"/>
        <v>3</v>
      </c>
      <c r="Z159" s="48">
        <f t="shared" ca="1" si="115"/>
        <v>1</v>
      </c>
      <c r="AA159" s="48">
        <f t="shared" ca="1" si="115"/>
        <v>1</v>
      </c>
      <c r="AB159" s="48">
        <f t="shared" ca="1" si="115"/>
        <v>3</v>
      </c>
      <c r="AC159" s="48">
        <f t="shared" ca="1" si="115"/>
        <v>1</v>
      </c>
      <c r="AD159" s="48">
        <f t="shared" ca="1" si="115"/>
        <v>2</v>
      </c>
      <c r="AE159" s="48">
        <f t="shared" ca="1" si="115"/>
        <v>3</v>
      </c>
      <c r="AF159" s="48">
        <f t="shared" ca="1" si="115"/>
        <v>2</v>
      </c>
      <c r="AG159" s="48">
        <f t="shared" ca="1" si="115"/>
        <v>3</v>
      </c>
      <c r="AH159" s="48">
        <f t="shared" ca="1" si="115"/>
        <v>3</v>
      </c>
      <c r="AI159" s="48">
        <f t="shared" ca="1" si="115"/>
        <v>2</v>
      </c>
      <c r="AJ159" s="48">
        <f t="shared" ca="1" si="116"/>
        <v>3</v>
      </c>
      <c r="AK159" s="48">
        <f t="shared" ca="1" si="116"/>
        <v>3</v>
      </c>
      <c r="AL159" s="48">
        <f t="shared" ca="1" si="116"/>
        <v>1</v>
      </c>
      <c r="AM159" s="48">
        <f t="shared" ca="1" si="116"/>
        <v>1</v>
      </c>
      <c r="AN159" s="48">
        <f t="shared" ca="1" si="116"/>
        <v>2</v>
      </c>
      <c r="AO159" s="48">
        <f t="shared" ca="1" si="116"/>
        <v>2</v>
      </c>
      <c r="AP159" s="48">
        <f t="shared" ca="1" si="116"/>
        <v>2</v>
      </c>
      <c r="AQ159" s="48">
        <f t="shared" ca="1" si="116"/>
        <v>2</v>
      </c>
      <c r="AR159" s="48">
        <f t="shared" ca="1" si="116"/>
        <v>1</v>
      </c>
      <c r="AS159" s="48">
        <f t="shared" ca="1" si="116"/>
        <v>3</v>
      </c>
      <c r="AT159" s="48">
        <f t="shared" ca="1" si="117"/>
        <v>3</v>
      </c>
      <c r="AU159" s="48">
        <f t="shared" ca="1" si="117"/>
        <v>3</v>
      </c>
      <c r="AV159" s="48">
        <f t="shared" ca="1" si="117"/>
        <v>2</v>
      </c>
      <c r="AW159" s="48">
        <f t="shared" ca="1" si="117"/>
        <v>2</v>
      </c>
      <c r="AX159" s="48">
        <f t="shared" ca="1" si="117"/>
        <v>2</v>
      </c>
      <c r="AY159" s="48">
        <f t="shared" ca="1" si="117"/>
        <v>1</v>
      </c>
      <c r="AZ159" s="48">
        <f t="shared" ca="1" si="117"/>
        <v>1</v>
      </c>
      <c r="BA159" s="48">
        <f t="shared" ca="1" si="117"/>
        <v>3</v>
      </c>
      <c r="BB159" s="48">
        <f t="shared" ca="1" si="117"/>
        <v>1</v>
      </c>
      <c r="BC159" s="48">
        <f t="shared" ca="1" si="117"/>
        <v>2</v>
      </c>
      <c r="BD159" s="48">
        <f t="shared" ca="1" si="118"/>
        <v>2</v>
      </c>
      <c r="BE159" s="48">
        <f t="shared" ca="1" si="118"/>
        <v>2</v>
      </c>
      <c r="BF159" s="48">
        <f t="shared" ca="1" si="118"/>
        <v>1</v>
      </c>
      <c r="BG159" s="48">
        <f t="shared" ca="1" si="118"/>
        <v>3</v>
      </c>
      <c r="BH159" s="48">
        <f t="shared" ca="1" si="118"/>
        <v>3</v>
      </c>
      <c r="BI159" s="48">
        <f t="shared" ca="1" si="118"/>
        <v>1</v>
      </c>
      <c r="BJ159" s="48">
        <f t="shared" ca="1" si="118"/>
        <v>1</v>
      </c>
      <c r="BK159" s="48">
        <f t="shared" ca="1" si="118"/>
        <v>2</v>
      </c>
      <c r="BL159" s="48">
        <f t="shared" ca="1" si="118"/>
        <v>3</v>
      </c>
      <c r="BM159" s="48">
        <f t="shared" ca="1" si="118"/>
        <v>3</v>
      </c>
      <c r="BN159" s="48">
        <f t="shared" ca="1" si="118"/>
        <v>2</v>
      </c>
      <c r="BO159" s="48">
        <f t="shared" ca="1" si="118"/>
        <v>2</v>
      </c>
    </row>
    <row r="160" spans="1:67" x14ac:dyDescent="0.25">
      <c r="A160" s="48">
        <v>159</v>
      </c>
      <c r="B160" s="48">
        <f t="shared" ca="1" si="91"/>
        <v>10</v>
      </c>
      <c r="C160" s="48">
        <f ca="1">SUM($P160:S160)</f>
        <v>7</v>
      </c>
      <c r="D160" s="48">
        <f t="shared" ca="1" si="92"/>
        <v>15</v>
      </c>
      <c r="E160" s="48">
        <f t="shared" ca="1" si="93"/>
        <v>21</v>
      </c>
      <c r="F160" s="48">
        <f t="shared" ca="1" si="94"/>
        <v>29</v>
      </c>
      <c r="G160" s="48">
        <f t="shared" ca="1" si="95"/>
        <v>39</v>
      </c>
      <c r="H160" s="48">
        <f t="shared" ca="1" si="96"/>
        <v>50</v>
      </c>
      <c r="I160" s="48">
        <f t="shared" ca="1" si="97"/>
        <v>57</v>
      </c>
      <c r="J160" s="48">
        <f t="shared" ca="1" si="98"/>
        <v>62</v>
      </c>
      <c r="K160" s="48">
        <f t="shared" ca="1" si="99"/>
        <v>71</v>
      </c>
      <c r="L160" s="48">
        <f t="shared" ca="1" si="100"/>
        <v>80</v>
      </c>
      <c r="M160" s="48">
        <f t="shared" ca="1" si="101"/>
        <v>89</v>
      </c>
      <c r="N160" s="48">
        <f t="shared" ca="1" si="102"/>
        <v>98</v>
      </c>
      <c r="O160" s="48">
        <f t="shared" ca="1" si="103"/>
        <v>107</v>
      </c>
      <c r="P160" s="48">
        <f t="shared" ca="1" si="114"/>
        <v>1</v>
      </c>
      <c r="Q160" s="48">
        <f t="shared" ca="1" si="114"/>
        <v>1</v>
      </c>
      <c r="R160" s="48">
        <f t="shared" ca="1" si="114"/>
        <v>2</v>
      </c>
      <c r="S160" s="48">
        <f t="shared" ca="1" si="114"/>
        <v>3</v>
      </c>
      <c r="T160" s="48">
        <f t="shared" ca="1" si="114"/>
        <v>2</v>
      </c>
      <c r="U160" s="48">
        <f t="shared" ca="1" si="114"/>
        <v>1</v>
      </c>
      <c r="V160" s="48">
        <f t="shared" ca="1" si="114"/>
        <v>3</v>
      </c>
      <c r="W160" s="48">
        <f t="shared" ca="1" si="114"/>
        <v>2</v>
      </c>
      <c r="X160" s="48">
        <f t="shared" ca="1" si="114"/>
        <v>1</v>
      </c>
      <c r="Y160" s="48">
        <f t="shared" ca="1" si="114"/>
        <v>1</v>
      </c>
      <c r="Z160" s="48">
        <f t="shared" ca="1" si="115"/>
        <v>2</v>
      </c>
      <c r="AA160" s="48">
        <f t="shared" ca="1" si="115"/>
        <v>2</v>
      </c>
      <c r="AB160" s="48">
        <f t="shared" ca="1" si="115"/>
        <v>3</v>
      </c>
      <c r="AC160" s="48">
        <f t="shared" ca="1" si="115"/>
        <v>3</v>
      </c>
      <c r="AD160" s="48">
        <f t="shared" ca="1" si="115"/>
        <v>1</v>
      </c>
      <c r="AE160" s="48">
        <f t="shared" ca="1" si="115"/>
        <v>1</v>
      </c>
      <c r="AF160" s="48">
        <f t="shared" ca="1" si="115"/>
        <v>2</v>
      </c>
      <c r="AG160" s="48">
        <f t="shared" ca="1" si="115"/>
        <v>3</v>
      </c>
      <c r="AH160" s="48">
        <f t="shared" ca="1" si="115"/>
        <v>3</v>
      </c>
      <c r="AI160" s="48">
        <f t="shared" ca="1" si="115"/>
        <v>2</v>
      </c>
      <c r="AJ160" s="48">
        <f t="shared" ca="1" si="116"/>
        <v>2</v>
      </c>
      <c r="AK160" s="48">
        <f t="shared" ca="1" si="116"/>
        <v>3</v>
      </c>
      <c r="AL160" s="48">
        <f t="shared" ca="1" si="116"/>
        <v>3</v>
      </c>
      <c r="AM160" s="48">
        <f t="shared" ca="1" si="116"/>
        <v>3</v>
      </c>
      <c r="AN160" s="48">
        <f t="shared" ca="1" si="116"/>
        <v>2</v>
      </c>
      <c r="AO160" s="48">
        <f t="shared" ca="1" si="116"/>
        <v>2</v>
      </c>
      <c r="AP160" s="48">
        <f t="shared" ca="1" si="116"/>
        <v>2</v>
      </c>
      <c r="AQ160" s="48">
        <f t="shared" ca="1" si="116"/>
        <v>1</v>
      </c>
      <c r="AR160" s="48">
        <f t="shared" ca="1" si="116"/>
        <v>2</v>
      </c>
      <c r="AS160" s="48">
        <f t="shared" ca="1" si="116"/>
        <v>1</v>
      </c>
      <c r="AT160" s="48">
        <f t="shared" ca="1" si="117"/>
        <v>1</v>
      </c>
      <c r="AU160" s="48">
        <f t="shared" ca="1" si="117"/>
        <v>1</v>
      </c>
      <c r="AV160" s="48">
        <f t="shared" ca="1" si="117"/>
        <v>3</v>
      </c>
      <c r="AW160" s="48">
        <f t="shared" ca="1" si="117"/>
        <v>3</v>
      </c>
      <c r="AX160" s="48">
        <f t="shared" ca="1" si="117"/>
        <v>1</v>
      </c>
      <c r="AY160" s="48">
        <f t="shared" ca="1" si="117"/>
        <v>2</v>
      </c>
      <c r="AZ160" s="48">
        <f t="shared" ca="1" si="117"/>
        <v>3</v>
      </c>
      <c r="BA160" s="48">
        <f t="shared" ca="1" si="117"/>
        <v>3</v>
      </c>
      <c r="BB160" s="48">
        <f t="shared" ca="1" si="117"/>
        <v>1</v>
      </c>
      <c r="BC160" s="48">
        <f t="shared" ca="1" si="117"/>
        <v>2</v>
      </c>
      <c r="BD160" s="48">
        <f t="shared" ca="1" si="118"/>
        <v>2</v>
      </c>
      <c r="BE160" s="48">
        <f t="shared" ca="1" si="118"/>
        <v>3</v>
      </c>
      <c r="BF160" s="48">
        <f t="shared" ca="1" si="118"/>
        <v>3</v>
      </c>
      <c r="BG160" s="48">
        <f t="shared" ca="1" si="118"/>
        <v>1</v>
      </c>
      <c r="BH160" s="48">
        <f t="shared" ca="1" si="118"/>
        <v>1</v>
      </c>
      <c r="BI160" s="48">
        <f t="shared" ca="1" si="118"/>
        <v>2</v>
      </c>
      <c r="BJ160" s="48">
        <f t="shared" ca="1" si="118"/>
        <v>3</v>
      </c>
      <c r="BK160" s="48">
        <f t="shared" ca="1" si="118"/>
        <v>3</v>
      </c>
      <c r="BL160" s="48">
        <f t="shared" ca="1" si="118"/>
        <v>3</v>
      </c>
      <c r="BM160" s="48">
        <f t="shared" ca="1" si="118"/>
        <v>1</v>
      </c>
      <c r="BN160" s="48">
        <f t="shared" ca="1" si="118"/>
        <v>2</v>
      </c>
      <c r="BO160" s="48">
        <f t="shared" ca="1" si="118"/>
        <v>3</v>
      </c>
    </row>
    <row r="161" spans="1:67" x14ac:dyDescent="0.25">
      <c r="A161" s="48">
        <v>160</v>
      </c>
      <c r="B161" s="48">
        <f t="shared" ca="1" si="91"/>
        <v>11</v>
      </c>
      <c r="C161" s="48">
        <f ca="1">SUM($P161:S161)</f>
        <v>6</v>
      </c>
      <c r="D161" s="48">
        <f t="shared" ca="1" si="92"/>
        <v>15</v>
      </c>
      <c r="E161" s="48">
        <f t="shared" ca="1" si="93"/>
        <v>23</v>
      </c>
      <c r="F161" s="48">
        <f t="shared" ca="1" si="94"/>
        <v>33</v>
      </c>
      <c r="G161" s="48">
        <f t="shared" ca="1" si="95"/>
        <v>41</v>
      </c>
      <c r="H161" s="48">
        <f t="shared" ca="1" si="96"/>
        <v>52</v>
      </c>
      <c r="I161" s="48">
        <f t="shared" ca="1" si="97"/>
        <v>63</v>
      </c>
      <c r="J161" s="48">
        <f t="shared" ca="1" si="98"/>
        <v>72</v>
      </c>
      <c r="K161" s="48">
        <f t="shared" ca="1" si="99"/>
        <v>80</v>
      </c>
      <c r="L161" s="48">
        <f t="shared" ca="1" si="100"/>
        <v>87</v>
      </c>
      <c r="M161" s="48">
        <f t="shared" ca="1" si="101"/>
        <v>93</v>
      </c>
      <c r="N161" s="48">
        <f t="shared" ca="1" si="102"/>
        <v>100</v>
      </c>
      <c r="O161" s="48">
        <f t="shared" ca="1" si="103"/>
        <v>107</v>
      </c>
      <c r="P161" s="48">
        <f t="shared" ca="1" si="114"/>
        <v>2</v>
      </c>
      <c r="Q161" s="48">
        <f t="shared" ca="1" si="114"/>
        <v>1</v>
      </c>
      <c r="R161" s="48">
        <f t="shared" ca="1" si="114"/>
        <v>1</v>
      </c>
      <c r="S161" s="48">
        <f t="shared" ca="1" si="114"/>
        <v>2</v>
      </c>
      <c r="T161" s="48">
        <f t="shared" ca="1" si="114"/>
        <v>2</v>
      </c>
      <c r="U161" s="48">
        <f t="shared" ca="1" si="114"/>
        <v>3</v>
      </c>
      <c r="V161" s="48">
        <f t="shared" ca="1" si="114"/>
        <v>2</v>
      </c>
      <c r="W161" s="48">
        <f t="shared" ca="1" si="114"/>
        <v>2</v>
      </c>
      <c r="X161" s="48">
        <f t="shared" ca="1" si="114"/>
        <v>1</v>
      </c>
      <c r="Y161" s="48">
        <f t="shared" ca="1" si="114"/>
        <v>3</v>
      </c>
      <c r="Z161" s="48">
        <f t="shared" ca="1" si="115"/>
        <v>1</v>
      </c>
      <c r="AA161" s="48">
        <f t="shared" ca="1" si="115"/>
        <v>3</v>
      </c>
      <c r="AB161" s="48">
        <f t="shared" ca="1" si="115"/>
        <v>3</v>
      </c>
      <c r="AC161" s="48">
        <f t="shared" ca="1" si="115"/>
        <v>2</v>
      </c>
      <c r="AD161" s="48">
        <f t="shared" ca="1" si="115"/>
        <v>2</v>
      </c>
      <c r="AE161" s="48">
        <f t="shared" ca="1" si="115"/>
        <v>3</v>
      </c>
      <c r="AF161" s="48">
        <f t="shared" ca="1" si="115"/>
        <v>3</v>
      </c>
      <c r="AG161" s="48">
        <f t="shared" ca="1" si="115"/>
        <v>3</v>
      </c>
      <c r="AH161" s="48">
        <f t="shared" ca="1" si="115"/>
        <v>1</v>
      </c>
      <c r="AI161" s="48">
        <f t="shared" ca="1" si="115"/>
        <v>1</v>
      </c>
      <c r="AJ161" s="48">
        <f t="shared" ca="1" si="116"/>
        <v>3</v>
      </c>
      <c r="AK161" s="48">
        <f t="shared" ca="1" si="116"/>
        <v>2</v>
      </c>
      <c r="AL161" s="48">
        <f t="shared" ca="1" si="116"/>
        <v>3</v>
      </c>
      <c r="AM161" s="48">
        <f t="shared" ca="1" si="116"/>
        <v>3</v>
      </c>
      <c r="AN161" s="48">
        <f t="shared" ca="1" si="116"/>
        <v>2</v>
      </c>
      <c r="AO161" s="48">
        <f t="shared" ca="1" si="116"/>
        <v>3</v>
      </c>
      <c r="AP161" s="48">
        <f t="shared" ca="1" si="116"/>
        <v>3</v>
      </c>
      <c r="AQ161" s="48">
        <f t="shared" ca="1" si="116"/>
        <v>3</v>
      </c>
      <c r="AR161" s="48">
        <f t="shared" ca="1" si="116"/>
        <v>3</v>
      </c>
      <c r="AS161" s="48">
        <f t="shared" ca="1" si="116"/>
        <v>3</v>
      </c>
      <c r="AT161" s="48">
        <f t="shared" ca="1" si="117"/>
        <v>2</v>
      </c>
      <c r="AU161" s="48">
        <f t="shared" ca="1" si="117"/>
        <v>1</v>
      </c>
      <c r="AV161" s="48">
        <f t="shared" ca="1" si="117"/>
        <v>2</v>
      </c>
      <c r="AW161" s="48">
        <f t="shared" ca="1" si="117"/>
        <v>1</v>
      </c>
      <c r="AX161" s="48">
        <f t="shared" ca="1" si="117"/>
        <v>3</v>
      </c>
      <c r="AY161" s="48">
        <f t="shared" ca="1" si="117"/>
        <v>2</v>
      </c>
      <c r="AZ161" s="48">
        <f t="shared" ca="1" si="117"/>
        <v>2</v>
      </c>
      <c r="BA161" s="48">
        <f t="shared" ca="1" si="117"/>
        <v>3</v>
      </c>
      <c r="BB161" s="48">
        <f t="shared" ca="1" si="117"/>
        <v>1</v>
      </c>
      <c r="BC161" s="48">
        <f t="shared" ca="1" si="117"/>
        <v>1</v>
      </c>
      <c r="BD161" s="48">
        <f t="shared" ca="1" si="118"/>
        <v>3</v>
      </c>
      <c r="BE161" s="48">
        <f t="shared" ca="1" si="118"/>
        <v>1</v>
      </c>
      <c r="BF161" s="48">
        <f t="shared" ca="1" si="118"/>
        <v>1</v>
      </c>
      <c r="BG161" s="48">
        <f t="shared" ca="1" si="118"/>
        <v>1</v>
      </c>
      <c r="BH161" s="48">
        <f t="shared" ca="1" si="118"/>
        <v>1</v>
      </c>
      <c r="BI161" s="48">
        <f t="shared" ca="1" si="118"/>
        <v>2</v>
      </c>
      <c r="BJ161" s="48">
        <f t="shared" ca="1" si="118"/>
        <v>3</v>
      </c>
      <c r="BK161" s="48">
        <f t="shared" ca="1" si="118"/>
        <v>1</v>
      </c>
      <c r="BL161" s="48">
        <f t="shared" ca="1" si="118"/>
        <v>1</v>
      </c>
      <c r="BM161" s="48">
        <f t="shared" ca="1" si="118"/>
        <v>1</v>
      </c>
      <c r="BN161" s="48">
        <f t="shared" ca="1" si="118"/>
        <v>2</v>
      </c>
      <c r="BO161" s="48">
        <f t="shared" ca="1" si="118"/>
        <v>3</v>
      </c>
    </row>
    <row r="162" spans="1:67" x14ac:dyDescent="0.25">
      <c r="A162" s="48">
        <v>161</v>
      </c>
      <c r="B162" s="48">
        <f t="shared" ca="1" si="91"/>
        <v>10</v>
      </c>
      <c r="C162" s="48">
        <f ca="1">SUM($P162:S162)</f>
        <v>7</v>
      </c>
      <c r="D162" s="48">
        <f t="shared" ca="1" si="92"/>
        <v>15</v>
      </c>
      <c r="E162" s="48">
        <f t="shared" ca="1" si="93"/>
        <v>23</v>
      </c>
      <c r="F162" s="48">
        <f t="shared" ca="1" si="94"/>
        <v>29</v>
      </c>
      <c r="G162" s="48">
        <f t="shared" ca="1" si="95"/>
        <v>37</v>
      </c>
      <c r="H162" s="48">
        <f t="shared" ca="1" si="96"/>
        <v>43</v>
      </c>
      <c r="I162" s="48">
        <f t="shared" ca="1" si="97"/>
        <v>50</v>
      </c>
      <c r="J162" s="48">
        <f t="shared" ca="1" si="98"/>
        <v>60</v>
      </c>
      <c r="K162" s="48">
        <f t="shared" ca="1" si="99"/>
        <v>70</v>
      </c>
      <c r="L162" s="48">
        <f t="shared" ca="1" si="100"/>
        <v>78</v>
      </c>
      <c r="M162" s="48">
        <f t="shared" ca="1" si="101"/>
        <v>86</v>
      </c>
      <c r="N162" s="48">
        <f t="shared" ca="1" si="102"/>
        <v>94</v>
      </c>
      <c r="O162" s="48">
        <f t="shared" ca="1" si="103"/>
        <v>101</v>
      </c>
      <c r="P162" s="48">
        <f t="shared" ref="P162:Y171" ca="1" si="119">MAX(1,IF(SamplesOrEstimateFlag = "Data", INDEX(Samples,RANDBETWEEN(1, TotalCount), 0), RANDBETWEEN(ThroughputLowEstimate,ThroughputHighEstimate)) / RANDBETWEEN(StorySplitRateLowEstimate,StorySplitRateHighEstimate))</f>
        <v>2</v>
      </c>
      <c r="Q162" s="48">
        <f t="shared" ca="1" si="119"/>
        <v>2</v>
      </c>
      <c r="R162" s="48">
        <f t="shared" ca="1" si="119"/>
        <v>1</v>
      </c>
      <c r="S162" s="48">
        <f t="shared" ca="1" si="119"/>
        <v>2</v>
      </c>
      <c r="T162" s="48">
        <f t="shared" ca="1" si="119"/>
        <v>2</v>
      </c>
      <c r="U162" s="48">
        <f t="shared" ca="1" si="119"/>
        <v>1</v>
      </c>
      <c r="V162" s="48">
        <f t="shared" ca="1" si="119"/>
        <v>2</v>
      </c>
      <c r="W162" s="48">
        <f t="shared" ca="1" si="119"/>
        <v>3</v>
      </c>
      <c r="X162" s="48">
        <f t="shared" ca="1" si="119"/>
        <v>1</v>
      </c>
      <c r="Y162" s="48">
        <f t="shared" ca="1" si="119"/>
        <v>2</v>
      </c>
      <c r="Z162" s="48">
        <f t="shared" ref="Z162:AI171" ca="1" si="120">MAX(1,IF(SamplesOrEstimateFlag = "Data", INDEX(Samples,RANDBETWEEN(1, TotalCount), 0), RANDBETWEEN(ThroughputLowEstimate,ThroughputHighEstimate)) / RANDBETWEEN(StorySplitRateLowEstimate,StorySplitRateHighEstimate))</f>
        <v>3</v>
      </c>
      <c r="AA162" s="48">
        <f t="shared" ca="1" si="120"/>
        <v>2</v>
      </c>
      <c r="AB162" s="48">
        <f t="shared" ca="1" si="120"/>
        <v>1</v>
      </c>
      <c r="AC162" s="48">
        <f t="shared" ca="1" si="120"/>
        <v>3</v>
      </c>
      <c r="AD162" s="48">
        <f t="shared" ca="1" si="120"/>
        <v>1</v>
      </c>
      <c r="AE162" s="48">
        <f t="shared" ca="1" si="120"/>
        <v>1</v>
      </c>
      <c r="AF162" s="48">
        <f t="shared" ca="1" si="120"/>
        <v>2</v>
      </c>
      <c r="AG162" s="48">
        <f t="shared" ca="1" si="120"/>
        <v>3</v>
      </c>
      <c r="AH162" s="48">
        <f t="shared" ca="1" si="120"/>
        <v>2</v>
      </c>
      <c r="AI162" s="48">
        <f t="shared" ca="1" si="120"/>
        <v>1</v>
      </c>
      <c r="AJ162" s="48">
        <f t="shared" ref="AJ162:AS171" ca="1" si="121">MAX(1,IF(SamplesOrEstimateFlag = "Data", INDEX(Samples,RANDBETWEEN(1, TotalCount), 0), RANDBETWEEN(ThroughputLowEstimate,ThroughputHighEstimate)) / RANDBETWEEN(StorySplitRateLowEstimate,StorySplitRateHighEstimate))</f>
        <v>1</v>
      </c>
      <c r="AK162" s="48">
        <f t="shared" ca="1" si="121"/>
        <v>1</v>
      </c>
      <c r="AL162" s="48">
        <f t="shared" ca="1" si="121"/>
        <v>2</v>
      </c>
      <c r="AM162" s="48">
        <f t="shared" ca="1" si="121"/>
        <v>2</v>
      </c>
      <c r="AN162" s="48">
        <f t="shared" ca="1" si="121"/>
        <v>3</v>
      </c>
      <c r="AO162" s="48">
        <f t="shared" ca="1" si="121"/>
        <v>1</v>
      </c>
      <c r="AP162" s="48">
        <f t="shared" ca="1" si="121"/>
        <v>1</v>
      </c>
      <c r="AQ162" s="48">
        <f t="shared" ca="1" si="121"/>
        <v>2</v>
      </c>
      <c r="AR162" s="48">
        <f t="shared" ca="1" si="121"/>
        <v>2</v>
      </c>
      <c r="AS162" s="48">
        <f t="shared" ca="1" si="121"/>
        <v>3</v>
      </c>
      <c r="AT162" s="48">
        <f t="shared" ref="AT162:BC171" ca="1" si="122">MAX(1,IF(SamplesOrEstimateFlag = "Data", INDEX(Samples,RANDBETWEEN(1, TotalCount), 0), RANDBETWEEN(ThroughputLowEstimate,ThroughputHighEstimate)) / RANDBETWEEN(StorySplitRateLowEstimate,StorySplitRateHighEstimate))</f>
        <v>2</v>
      </c>
      <c r="AU162" s="48">
        <f t="shared" ca="1" si="122"/>
        <v>3</v>
      </c>
      <c r="AV162" s="48">
        <f t="shared" ca="1" si="122"/>
        <v>2</v>
      </c>
      <c r="AW162" s="48">
        <f t="shared" ca="1" si="122"/>
        <v>3</v>
      </c>
      <c r="AX162" s="48">
        <f t="shared" ca="1" si="122"/>
        <v>3</v>
      </c>
      <c r="AY162" s="48">
        <f t="shared" ca="1" si="122"/>
        <v>2</v>
      </c>
      <c r="AZ162" s="48">
        <f t="shared" ca="1" si="122"/>
        <v>1</v>
      </c>
      <c r="BA162" s="48">
        <f t="shared" ca="1" si="122"/>
        <v>3</v>
      </c>
      <c r="BB162" s="48">
        <f t="shared" ca="1" si="122"/>
        <v>3</v>
      </c>
      <c r="BC162" s="48">
        <f t="shared" ca="1" si="122"/>
        <v>1</v>
      </c>
      <c r="BD162" s="48">
        <f t="shared" ref="BD162:BO171" ca="1" si="123">MAX(1,IF(SamplesOrEstimateFlag = "Data", INDEX(Samples,RANDBETWEEN(1, TotalCount), 0), RANDBETWEEN(ThroughputLowEstimate,ThroughputHighEstimate)) / RANDBETWEEN(StorySplitRateLowEstimate,StorySplitRateHighEstimate))</f>
        <v>1</v>
      </c>
      <c r="BE162" s="48">
        <f t="shared" ca="1" si="123"/>
        <v>3</v>
      </c>
      <c r="BF162" s="48">
        <f t="shared" ca="1" si="123"/>
        <v>2</v>
      </c>
      <c r="BG162" s="48">
        <f t="shared" ca="1" si="123"/>
        <v>2</v>
      </c>
      <c r="BH162" s="48">
        <f t="shared" ca="1" si="123"/>
        <v>2</v>
      </c>
      <c r="BI162" s="48">
        <f t="shared" ca="1" si="123"/>
        <v>2</v>
      </c>
      <c r="BJ162" s="48">
        <f t="shared" ca="1" si="123"/>
        <v>1</v>
      </c>
      <c r="BK162" s="48">
        <f t="shared" ca="1" si="123"/>
        <v>3</v>
      </c>
      <c r="BL162" s="48">
        <f t="shared" ca="1" si="123"/>
        <v>2</v>
      </c>
      <c r="BM162" s="48">
        <f t="shared" ca="1" si="123"/>
        <v>2</v>
      </c>
      <c r="BN162" s="48">
        <f t="shared" ca="1" si="123"/>
        <v>2</v>
      </c>
      <c r="BO162" s="48">
        <f t="shared" ca="1" si="123"/>
        <v>1</v>
      </c>
    </row>
    <row r="163" spans="1:67" x14ac:dyDescent="0.25">
      <c r="A163" s="48">
        <v>162</v>
      </c>
      <c r="B163" s="48">
        <f t="shared" ca="1" si="91"/>
        <v>11</v>
      </c>
      <c r="C163" s="48">
        <f ca="1">SUM($P163:S163)</f>
        <v>8</v>
      </c>
      <c r="D163" s="48">
        <f t="shared" ca="1" si="92"/>
        <v>16</v>
      </c>
      <c r="E163" s="48">
        <f t="shared" ca="1" si="93"/>
        <v>25</v>
      </c>
      <c r="F163" s="48">
        <f t="shared" ca="1" si="94"/>
        <v>35</v>
      </c>
      <c r="G163" s="48">
        <f t="shared" ca="1" si="95"/>
        <v>43</v>
      </c>
      <c r="H163" s="48">
        <f t="shared" ca="1" si="96"/>
        <v>51</v>
      </c>
      <c r="I163" s="48">
        <f t="shared" ca="1" si="97"/>
        <v>60</v>
      </c>
      <c r="J163" s="48">
        <f t="shared" ca="1" si="98"/>
        <v>68</v>
      </c>
      <c r="K163" s="48">
        <f t="shared" ca="1" si="99"/>
        <v>79</v>
      </c>
      <c r="L163" s="48">
        <f t="shared" ca="1" si="100"/>
        <v>90</v>
      </c>
      <c r="M163" s="48">
        <f t="shared" ca="1" si="101"/>
        <v>99</v>
      </c>
      <c r="N163" s="48">
        <f t="shared" ca="1" si="102"/>
        <v>106</v>
      </c>
      <c r="O163" s="48">
        <f t="shared" ca="1" si="103"/>
        <v>117</v>
      </c>
      <c r="P163" s="48">
        <f t="shared" ca="1" si="119"/>
        <v>1</v>
      </c>
      <c r="Q163" s="48">
        <f t="shared" ca="1" si="119"/>
        <v>3</v>
      </c>
      <c r="R163" s="48">
        <f t="shared" ca="1" si="119"/>
        <v>1</v>
      </c>
      <c r="S163" s="48">
        <f t="shared" ca="1" si="119"/>
        <v>3</v>
      </c>
      <c r="T163" s="48">
        <f t="shared" ca="1" si="119"/>
        <v>2</v>
      </c>
      <c r="U163" s="48">
        <f t="shared" ca="1" si="119"/>
        <v>1</v>
      </c>
      <c r="V163" s="48">
        <f t="shared" ca="1" si="119"/>
        <v>3</v>
      </c>
      <c r="W163" s="48">
        <f t="shared" ca="1" si="119"/>
        <v>2</v>
      </c>
      <c r="X163" s="48">
        <f t="shared" ca="1" si="119"/>
        <v>2</v>
      </c>
      <c r="Y163" s="48">
        <f t="shared" ca="1" si="119"/>
        <v>3</v>
      </c>
      <c r="Z163" s="48">
        <f t="shared" ca="1" si="120"/>
        <v>3</v>
      </c>
      <c r="AA163" s="48">
        <f t="shared" ca="1" si="120"/>
        <v>1</v>
      </c>
      <c r="AB163" s="48">
        <f t="shared" ca="1" si="120"/>
        <v>3</v>
      </c>
      <c r="AC163" s="48">
        <f t="shared" ca="1" si="120"/>
        <v>2</v>
      </c>
      <c r="AD163" s="48">
        <f t="shared" ca="1" si="120"/>
        <v>3</v>
      </c>
      <c r="AE163" s="48">
        <f t="shared" ca="1" si="120"/>
        <v>2</v>
      </c>
      <c r="AF163" s="48">
        <f t="shared" ca="1" si="120"/>
        <v>2</v>
      </c>
      <c r="AG163" s="48">
        <f t="shared" ca="1" si="120"/>
        <v>2</v>
      </c>
      <c r="AH163" s="48">
        <f t="shared" ca="1" si="120"/>
        <v>3</v>
      </c>
      <c r="AI163" s="48">
        <f t="shared" ca="1" si="120"/>
        <v>1</v>
      </c>
      <c r="AJ163" s="48">
        <f t="shared" ca="1" si="121"/>
        <v>2</v>
      </c>
      <c r="AK163" s="48">
        <f t="shared" ca="1" si="121"/>
        <v>3</v>
      </c>
      <c r="AL163" s="48">
        <f t="shared" ca="1" si="121"/>
        <v>1</v>
      </c>
      <c r="AM163" s="48">
        <f t="shared" ca="1" si="121"/>
        <v>2</v>
      </c>
      <c r="AN163" s="48">
        <f t="shared" ca="1" si="121"/>
        <v>2</v>
      </c>
      <c r="AO163" s="48">
        <f t="shared" ca="1" si="121"/>
        <v>3</v>
      </c>
      <c r="AP163" s="48">
        <f t="shared" ca="1" si="121"/>
        <v>3</v>
      </c>
      <c r="AQ163" s="48">
        <f t="shared" ca="1" si="121"/>
        <v>1</v>
      </c>
      <c r="AR163" s="48">
        <f t="shared" ca="1" si="121"/>
        <v>1</v>
      </c>
      <c r="AS163" s="48">
        <f t="shared" ca="1" si="121"/>
        <v>3</v>
      </c>
      <c r="AT163" s="48">
        <f t="shared" ca="1" si="122"/>
        <v>1</v>
      </c>
      <c r="AU163" s="48">
        <f t="shared" ca="1" si="122"/>
        <v>3</v>
      </c>
      <c r="AV163" s="48">
        <f t="shared" ca="1" si="122"/>
        <v>3</v>
      </c>
      <c r="AW163" s="48">
        <f t="shared" ca="1" si="122"/>
        <v>2</v>
      </c>
      <c r="AX163" s="48">
        <f t="shared" ca="1" si="122"/>
        <v>3</v>
      </c>
      <c r="AY163" s="48">
        <f t="shared" ca="1" si="122"/>
        <v>3</v>
      </c>
      <c r="AZ163" s="48">
        <f t="shared" ca="1" si="122"/>
        <v>2</v>
      </c>
      <c r="BA163" s="48">
        <f t="shared" ca="1" si="122"/>
        <v>3</v>
      </c>
      <c r="BB163" s="48">
        <f t="shared" ca="1" si="122"/>
        <v>3</v>
      </c>
      <c r="BC163" s="48">
        <f t="shared" ca="1" si="122"/>
        <v>3</v>
      </c>
      <c r="BD163" s="48">
        <f t="shared" ca="1" si="123"/>
        <v>3</v>
      </c>
      <c r="BE163" s="48">
        <f t="shared" ca="1" si="123"/>
        <v>1</v>
      </c>
      <c r="BF163" s="48">
        <f t="shared" ca="1" si="123"/>
        <v>2</v>
      </c>
      <c r="BG163" s="48">
        <f t="shared" ca="1" si="123"/>
        <v>3</v>
      </c>
      <c r="BH163" s="48">
        <f t="shared" ca="1" si="123"/>
        <v>2</v>
      </c>
      <c r="BI163" s="48">
        <f t="shared" ca="1" si="123"/>
        <v>2</v>
      </c>
      <c r="BJ163" s="48">
        <f t="shared" ca="1" si="123"/>
        <v>2</v>
      </c>
      <c r="BK163" s="48">
        <f t="shared" ca="1" si="123"/>
        <v>1</v>
      </c>
      <c r="BL163" s="48">
        <f t="shared" ca="1" si="123"/>
        <v>2</v>
      </c>
      <c r="BM163" s="48">
        <f t="shared" ca="1" si="123"/>
        <v>3</v>
      </c>
      <c r="BN163" s="48">
        <f t="shared" ca="1" si="123"/>
        <v>3</v>
      </c>
      <c r="BO163" s="48">
        <f t="shared" ca="1" si="123"/>
        <v>3</v>
      </c>
    </row>
    <row r="164" spans="1:67" x14ac:dyDescent="0.25">
      <c r="A164" s="48">
        <v>163</v>
      </c>
      <c r="B164" s="48">
        <f t="shared" ca="1" si="91"/>
        <v>12</v>
      </c>
      <c r="C164" s="48">
        <f ca="1">SUM($P164:S164)</f>
        <v>9</v>
      </c>
      <c r="D164" s="48">
        <f t="shared" ca="1" si="92"/>
        <v>15</v>
      </c>
      <c r="E164" s="48">
        <f t="shared" ca="1" si="93"/>
        <v>24</v>
      </c>
      <c r="F164" s="48">
        <f t="shared" ca="1" si="94"/>
        <v>32</v>
      </c>
      <c r="G164" s="48">
        <f t="shared" ca="1" si="95"/>
        <v>37</v>
      </c>
      <c r="H164" s="48">
        <f t="shared" ca="1" si="96"/>
        <v>46</v>
      </c>
      <c r="I164" s="48">
        <f t="shared" ca="1" si="97"/>
        <v>53</v>
      </c>
      <c r="J164" s="48">
        <f t="shared" ca="1" si="98"/>
        <v>61</v>
      </c>
      <c r="K164" s="48">
        <f t="shared" ca="1" si="99"/>
        <v>70</v>
      </c>
      <c r="L164" s="48">
        <f t="shared" ca="1" si="100"/>
        <v>78</v>
      </c>
      <c r="M164" s="48">
        <f t="shared" ca="1" si="101"/>
        <v>87</v>
      </c>
      <c r="N164" s="48">
        <f t="shared" ca="1" si="102"/>
        <v>94</v>
      </c>
      <c r="O164" s="48">
        <f t="shared" ca="1" si="103"/>
        <v>101</v>
      </c>
      <c r="P164" s="48">
        <f t="shared" ca="1" si="119"/>
        <v>3</v>
      </c>
      <c r="Q164" s="48">
        <f t="shared" ca="1" si="119"/>
        <v>2</v>
      </c>
      <c r="R164" s="48">
        <f t="shared" ca="1" si="119"/>
        <v>2</v>
      </c>
      <c r="S164" s="48">
        <f t="shared" ca="1" si="119"/>
        <v>2</v>
      </c>
      <c r="T164" s="48">
        <f t="shared" ca="1" si="119"/>
        <v>2</v>
      </c>
      <c r="U164" s="48">
        <f t="shared" ca="1" si="119"/>
        <v>1</v>
      </c>
      <c r="V164" s="48">
        <f t="shared" ca="1" si="119"/>
        <v>2</v>
      </c>
      <c r="W164" s="48">
        <f t="shared" ca="1" si="119"/>
        <v>1</v>
      </c>
      <c r="X164" s="48">
        <f t="shared" ca="1" si="119"/>
        <v>2</v>
      </c>
      <c r="Y164" s="48">
        <f t="shared" ca="1" si="119"/>
        <v>1</v>
      </c>
      <c r="Z164" s="48">
        <f t="shared" ca="1" si="120"/>
        <v>3</v>
      </c>
      <c r="AA164" s="48">
        <f t="shared" ca="1" si="120"/>
        <v>3</v>
      </c>
      <c r="AB164" s="48">
        <f t="shared" ca="1" si="120"/>
        <v>2</v>
      </c>
      <c r="AC164" s="48">
        <f t="shared" ca="1" si="120"/>
        <v>2</v>
      </c>
      <c r="AD164" s="48">
        <f t="shared" ca="1" si="120"/>
        <v>2</v>
      </c>
      <c r="AE164" s="48">
        <f t="shared" ca="1" si="120"/>
        <v>2</v>
      </c>
      <c r="AF164" s="48">
        <f t="shared" ca="1" si="120"/>
        <v>1</v>
      </c>
      <c r="AG164" s="48">
        <f t="shared" ca="1" si="120"/>
        <v>1</v>
      </c>
      <c r="AH164" s="48">
        <f t="shared" ca="1" si="120"/>
        <v>1</v>
      </c>
      <c r="AI164" s="48">
        <f t="shared" ca="1" si="120"/>
        <v>2</v>
      </c>
      <c r="AJ164" s="48">
        <f t="shared" ca="1" si="121"/>
        <v>3</v>
      </c>
      <c r="AK164" s="48">
        <f t="shared" ca="1" si="121"/>
        <v>1</v>
      </c>
      <c r="AL164" s="48">
        <f t="shared" ca="1" si="121"/>
        <v>2</v>
      </c>
      <c r="AM164" s="48">
        <f t="shared" ca="1" si="121"/>
        <v>3</v>
      </c>
      <c r="AN164" s="48">
        <f t="shared" ca="1" si="121"/>
        <v>3</v>
      </c>
      <c r="AO164" s="48">
        <f t="shared" ca="1" si="121"/>
        <v>2</v>
      </c>
      <c r="AP164" s="48">
        <f t="shared" ca="1" si="121"/>
        <v>1</v>
      </c>
      <c r="AQ164" s="48">
        <f t="shared" ca="1" si="121"/>
        <v>1</v>
      </c>
      <c r="AR164" s="48">
        <f t="shared" ca="1" si="121"/>
        <v>1</v>
      </c>
      <c r="AS164" s="48">
        <f t="shared" ca="1" si="121"/>
        <v>3</v>
      </c>
      <c r="AT164" s="48">
        <f t="shared" ca="1" si="122"/>
        <v>2</v>
      </c>
      <c r="AU164" s="48">
        <f t="shared" ca="1" si="122"/>
        <v>2</v>
      </c>
      <c r="AV164" s="48">
        <f t="shared" ca="1" si="122"/>
        <v>1</v>
      </c>
      <c r="AW164" s="48">
        <f t="shared" ca="1" si="122"/>
        <v>3</v>
      </c>
      <c r="AX164" s="48">
        <f t="shared" ca="1" si="122"/>
        <v>3</v>
      </c>
      <c r="AY164" s="48">
        <f t="shared" ca="1" si="122"/>
        <v>2</v>
      </c>
      <c r="AZ164" s="48">
        <f t="shared" ca="1" si="122"/>
        <v>2</v>
      </c>
      <c r="BA164" s="48">
        <f t="shared" ca="1" si="122"/>
        <v>2</v>
      </c>
      <c r="BB164" s="48">
        <f t="shared" ca="1" si="122"/>
        <v>2</v>
      </c>
      <c r="BC164" s="48">
        <f t="shared" ca="1" si="122"/>
        <v>2</v>
      </c>
      <c r="BD164" s="48">
        <f t="shared" ca="1" si="123"/>
        <v>2</v>
      </c>
      <c r="BE164" s="48">
        <f t="shared" ca="1" si="123"/>
        <v>3</v>
      </c>
      <c r="BF164" s="48">
        <f t="shared" ca="1" si="123"/>
        <v>3</v>
      </c>
      <c r="BG164" s="48">
        <f t="shared" ca="1" si="123"/>
        <v>1</v>
      </c>
      <c r="BH164" s="48">
        <f t="shared" ca="1" si="123"/>
        <v>2</v>
      </c>
      <c r="BI164" s="48">
        <f t="shared" ca="1" si="123"/>
        <v>1</v>
      </c>
      <c r="BJ164" s="48">
        <f t="shared" ca="1" si="123"/>
        <v>1</v>
      </c>
      <c r="BK164" s="48">
        <f t="shared" ca="1" si="123"/>
        <v>3</v>
      </c>
      <c r="BL164" s="48">
        <f t="shared" ca="1" si="123"/>
        <v>1</v>
      </c>
      <c r="BM164" s="48">
        <f t="shared" ca="1" si="123"/>
        <v>2</v>
      </c>
      <c r="BN164" s="48">
        <f t="shared" ca="1" si="123"/>
        <v>1</v>
      </c>
      <c r="BO164" s="48">
        <f t="shared" ca="1" si="123"/>
        <v>3</v>
      </c>
    </row>
    <row r="165" spans="1:67" x14ac:dyDescent="0.25">
      <c r="A165" s="48">
        <v>164</v>
      </c>
      <c r="B165" s="48">
        <f t="shared" ca="1" si="91"/>
        <v>12</v>
      </c>
      <c r="C165" s="48">
        <f ca="1">SUM($P165:S165)</f>
        <v>7</v>
      </c>
      <c r="D165" s="48">
        <f t="shared" ca="1" si="92"/>
        <v>17</v>
      </c>
      <c r="E165" s="48">
        <f t="shared" ca="1" si="93"/>
        <v>24</v>
      </c>
      <c r="F165" s="48">
        <f t="shared" ca="1" si="94"/>
        <v>29</v>
      </c>
      <c r="G165" s="48">
        <f t="shared" ca="1" si="95"/>
        <v>38</v>
      </c>
      <c r="H165" s="48">
        <f t="shared" ca="1" si="96"/>
        <v>44</v>
      </c>
      <c r="I165" s="48">
        <f t="shared" ca="1" si="97"/>
        <v>53</v>
      </c>
      <c r="J165" s="48">
        <f t="shared" ca="1" si="98"/>
        <v>60</v>
      </c>
      <c r="K165" s="48">
        <f t="shared" ca="1" si="99"/>
        <v>68</v>
      </c>
      <c r="L165" s="48">
        <f t="shared" ca="1" si="100"/>
        <v>76</v>
      </c>
      <c r="M165" s="48">
        <f t="shared" ca="1" si="101"/>
        <v>84</v>
      </c>
      <c r="N165" s="48">
        <f t="shared" ca="1" si="102"/>
        <v>91</v>
      </c>
      <c r="O165" s="48">
        <f t="shared" ca="1" si="103"/>
        <v>100</v>
      </c>
      <c r="P165" s="48">
        <f t="shared" ca="1" si="119"/>
        <v>3</v>
      </c>
      <c r="Q165" s="48">
        <f t="shared" ca="1" si="119"/>
        <v>2</v>
      </c>
      <c r="R165" s="48">
        <f t="shared" ca="1" si="119"/>
        <v>1</v>
      </c>
      <c r="S165" s="48">
        <f t="shared" ca="1" si="119"/>
        <v>1</v>
      </c>
      <c r="T165" s="48">
        <f t="shared" ca="1" si="119"/>
        <v>2</v>
      </c>
      <c r="U165" s="48">
        <f t="shared" ca="1" si="119"/>
        <v>3</v>
      </c>
      <c r="V165" s="48">
        <f t="shared" ca="1" si="119"/>
        <v>2</v>
      </c>
      <c r="W165" s="48">
        <f t="shared" ca="1" si="119"/>
        <v>3</v>
      </c>
      <c r="X165" s="48">
        <f t="shared" ca="1" si="119"/>
        <v>1</v>
      </c>
      <c r="Y165" s="48">
        <f t="shared" ca="1" si="119"/>
        <v>1</v>
      </c>
      <c r="Z165" s="48">
        <f t="shared" ca="1" si="120"/>
        <v>2</v>
      </c>
      <c r="AA165" s="48">
        <f t="shared" ca="1" si="120"/>
        <v>3</v>
      </c>
      <c r="AB165" s="48">
        <f t="shared" ca="1" si="120"/>
        <v>2</v>
      </c>
      <c r="AC165" s="48">
        <f t="shared" ca="1" si="120"/>
        <v>1</v>
      </c>
      <c r="AD165" s="48">
        <f t="shared" ca="1" si="120"/>
        <v>1</v>
      </c>
      <c r="AE165" s="48">
        <f t="shared" ca="1" si="120"/>
        <v>1</v>
      </c>
      <c r="AF165" s="48">
        <f t="shared" ca="1" si="120"/>
        <v>3</v>
      </c>
      <c r="AG165" s="48">
        <f t="shared" ca="1" si="120"/>
        <v>2</v>
      </c>
      <c r="AH165" s="48">
        <f t="shared" ca="1" si="120"/>
        <v>3</v>
      </c>
      <c r="AI165" s="48">
        <f t="shared" ca="1" si="120"/>
        <v>1</v>
      </c>
      <c r="AJ165" s="48">
        <f t="shared" ca="1" si="121"/>
        <v>2</v>
      </c>
      <c r="AK165" s="48">
        <f t="shared" ca="1" si="121"/>
        <v>1</v>
      </c>
      <c r="AL165" s="48">
        <f t="shared" ca="1" si="121"/>
        <v>2</v>
      </c>
      <c r="AM165" s="48">
        <f t="shared" ca="1" si="121"/>
        <v>1</v>
      </c>
      <c r="AN165" s="48">
        <f t="shared" ca="1" si="121"/>
        <v>2</v>
      </c>
      <c r="AO165" s="48">
        <f t="shared" ca="1" si="121"/>
        <v>2</v>
      </c>
      <c r="AP165" s="48">
        <f t="shared" ca="1" si="121"/>
        <v>2</v>
      </c>
      <c r="AQ165" s="48">
        <f t="shared" ca="1" si="121"/>
        <v>3</v>
      </c>
      <c r="AR165" s="48">
        <f t="shared" ca="1" si="121"/>
        <v>1</v>
      </c>
      <c r="AS165" s="48">
        <f t="shared" ca="1" si="121"/>
        <v>1</v>
      </c>
      <c r="AT165" s="48">
        <f t="shared" ca="1" si="122"/>
        <v>2</v>
      </c>
      <c r="AU165" s="48">
        <f t="shared" ca="1" si="122"/>
        <v>3</v>
      </c>
      <c r="AV165" s="48">
        <f t="shared" ca="1" si="122"/>
        <v>3</v>
      </c>
      <c r="AW165" s="48">
        <f t="shared" ca="1" si="122"/>
        <v>1</v>
      </c>
      <c r="AX165" s="48">
        <f t="shared" ca="1" si="122"/>
        <v>3</v>
      </c>
      <c r="AY165" s="48">
        <f t="shared" ca="1" si="122"/>
        <v>1</v>
      </c>
      <c r="AZ165" s="48">
        <f t="shared" ca="1" si="122"/>
        <v>3</v>
      </c>
      <c r="BA165" s="48">
        <f t="shared" ca="1" si="122"/>
        <v>2</v>
      </c>
      <c r="BB165" s="48">
        <f t="shared" ca="1" si="122"/>
        <v>2</v>
      </c>
      <c r="BC165" s="48">
        <f t="shared" ca="1" si="122"/>
        <v>1</v>
      </c>
      <c r="BD165" s="48">
        <f t="shared" ca="1" si="123"/>
        <v>3</v>
      </c>
      <c r="BE165" s="48">
        <f t="shared" ca="1" si="123"/>
        <v>1</v>
      </c>
      <c r="BF165" s="48">
        <f t="shared" ca="1" si="123"/>
        <v>2</v>
      </c>
      <c r="BG165" s="48">
        <f t="shared" ca="1" si="123"/>
        <v>2</v>
      </c>
      <c r="BH165" s="48">
        <f t="shared" ca="1" si="123"/>
        <v>1</v>
      </c>
      <c r="BI165" s="48">
        <f t="shared" ca="1" si="123"/>
        <v>1</v>
      </c>
      <c r="BJ165" s="48">
        <f t="shared" ca="1" si="123"/>
        <v>3</v>
      </c>
      <c r="BK165" s="48">
        <f t="shared" ca="1" si="123"/>
        <v>2</v>
      </c>
      <c r="BL165" s="48">
        <f t="shared" ca="1" si="123"/>
        <v>3</v>
      </c>
      <c r="BM165" s="48">
        <f t="shared" ca="1" si="123"/>
        <v>1</v>
      </c>
      <c r="BN165" s="48">
        <f t="shared" ca="1" si="123"/>
        <v>2</v>
      </c>
      <c r="BO165" s="48">
        <f t="shared" ca="1" si="123"/>
        <v>3</v>
      </c>
    </row>
    <row r="166" spans="1:67" x14ac:dyDescent="0.25">
      <c r="A166" s="48">
        <v>165</v>
      </c>
      <c r="B166" s="48">
        <f t="shared" ca="1" si="91"/>
        <v>9</v>
      </c>
      <c r="C166" s="48">
        <f ca="1">SUM($P166:S166)</f>
        <v>7</v>
      </c>
      <c r="D166" s="48">
        <f t="shared" ca="1" si="92"/>
        <v>12</v>
      </c>
      <c r="E166" s="48">
        <f t="shared" ca="1" si="93"/>
        <v>18</v>
      </c>
      <c r="F166" s="48">
        <f t="shared" ca="1" si="94"/>
        <v>23</v>
      </c>
      <c r="G166" s="48">
        <f t="shared" ca="1" si="95"/>
        <v>31</v>
      </c>
      <c r="H166" s="48">
        <f t="shared" ca="1" si="96"/>
        <v>39</v>
      </c>
      <c r="I166" s="48">
        <f t="shared" ca="1" si="97"/>
        <v>49</v>
      </c>
      <c r="J166" s="48">
        <f t="shared" ca="1" si="98"/>
        <v>59</v>
      </c>
      <c r="K166" s="48">
        <f t="shared" ca="1" si="99"/>
        <v>69</v>
      </c>
      <c r="L166" s="48">
        <f t="shared" ca="1" si="100"/>
        <v>77</v>
      </c>
      <c r="M166" s="48">
        <f t="shared" ca="1" si="101"/>
        <v>84</v>
      </c>
      <c r="N166" s="48">
        <f t="shared" ca="1" si="102"/>
        <v>89</v>
      </c>
      <c r="O166" s="48">
        <f t="shared" ca="1" si="103"/>
        <v>95</v>
      </c>
      <c r="P166" s="48">
        <f t="shared" ca="1" si="119"/>
        <v>1</v>
      </c>
      <c r="Q166" s="48">
        <f t="shared" ca="1" si="119"/>
        <v>2</v>
      </c>
      <c r="R166" s="48">
        <f t="shared" ca="1" si="119"/>
        <v>2</v>
      </c>
      <c r="S166" s="48">
        <f t="shared" ca="1" si="119"/>
        <v>2</v>
      </c>
      <c r="T166" s="48">
        <f t="shared" ca="1" si="119"/>
        <v>1</v>
      </c>
      <c r="U166" s="48">
        <f t="shared" ca="1" si="119"/>
        <v>1</v>
      </c>
      <c r="V166" s="48">
        <f t="shared" ca="1" si="119"/>
        <v>2</v>
      </c>
      <c r="W166" s="48">
        <f t="shared" ca="1" si="119"/>
        <v>1</v>
      </c>
      <c r="X166" s="48">
        <f t="shared" ca="1" si="119"/>
        <v>2</v>
      </c>
      <c r="Y166" s="48">
        <f t="shared" ca="1" si="119"/>
        <v>1</v>
      </c>
      <c r="Z166" s="48">
        <f t="shared" ca="1" si="120"/>
        <v>2</v>
      </c>
      <c r="AA166" s="48">
        <f t="shared" ca="1" si="120"/>
        <v>1</v>
      </c>
      <c r="AB166" s="48">
        <f t="shared" ca="1" si="120"/>
        <v>1</v>
      </c>
      <c r="AC166" s="48">
        <f t="shared" ca="1" si="120"/>
        <v>1</v>
      </c>
      <c r="AD166" s="48">
        <f t="shared" ca="1" si="120"/>
        <v>2</v>
      </c>
      <c r="AE166" s="48">
        <f t="shared" ca="1" si="120"/>
        <v>1</v>
      </c>
      <c r="AF166" s="48">
        <f t="shared" ca="1" si="120"/>
        <v>1</v>
      </c>
      <c r="AG166" s="48">
        <f t="shared" ca="1" si="120"/>
        <v>3</v>
      </c>
      <c r="AH166" s="48">
        <f t="shared" ca="1" si="120"/>
        <v>2</v>
      </c>
      <c r="AI166" s="48">
        <f t="shared" ca="1" si="120"/>
        <v>2</v>
      </c>
      <c r="AJ166" s="48">
        <f t="shared" ca="1" si="121"/>
        <v>3</v>
      </c>
      <c r="AK166" s="48">
        <f t="shared" ca="1" si="121"/>
        <v>2</v>
      </c>
      <c r="AL166" s="48">
        <f t="shared" ca="1" si="121"/>
        <v>1</v>
      </c>
      <c r="AM166" s="48">
        <f t="shared" ca="1" si="121"/>
        <v>2</v>
      </c>
      <c r="AN166" s="48">
        <f t="shared" ca="1" si="121"/>
        <v>3</v>
      </c>
      <c r="AO166" s="48">
        <f t="shared" ca="1" si="121"/>
        <v>3</v>
      </c>
      <c r="AP166" s="48">
        <f t="shared" ca="1" si="121"/>
        <v>2</v>
      </c>
      <c r="AQ166" s="48">
        <f t="shared" ca="1" si="121"/>
        <v>2</v>
      </c>
      <c r="AR166" s="48">
        <f t="shared" ca="1" si="121"/>
        <v>2</v>
      </c>
      <c r="AS166" s="48">
        <f t="shared" ca="1" si="121"/>
        <v>3</v>
      </c>
      <c r="AT166" s="48">
        <f t="shared" ca="1" si="122"/>
        <v>3</v>
      </c>
      <c r="AU166" s="48">
        <f t="shared" ca="1" si="122"/>
        <v>2</v>
      </c>
      <c r="AV166" s="48">
        <f t="shared" ca="1" si="122"/>
        <v>2</v>
      </c>
      <c r="AW166" s="48">
        <f t="shared" ca="1" si="122"/>
        <v>2</v>
      </c>
      <c r="AX166" s="48">
        <f t="shared" ca="1" si="122"/>
        <v>3</v>
      </c>
      <c r="AY166" s="48">
        <f t="shared" ca="1" si="122"/>
        <v>3</v>
      </c>
      <c r="AZ166" s="48">
        <f t="shared" ca="1" si="122"/>
        <v>3</v>
      </c>
      <c r="BA166" s="48">
        <f t="shared" ca="1" si="122"/>
        <v>1</v>
      </c>
      <c r="BB166" s="48">
        <f t="shared" ca="1" si="122"/>
        <v>2</v>
      </c>
      <c r="BC166" s="48">
        <f t="shared" ca="1" si="122"/>
        <v>2</v>
      </c>
      <c r="BD166" s="48">
        <f t="shared" ca="1" si="123"/>
        <v>2</v>
      </c>
      <c r="BE166" s="48">
        <f t="shared" ca="1" si="123"/>
        <v>1</v>
      </c>
      <c r="BF166" s="48">
        <f t="shared" ca="1" si="123"/>
        <v>2</v>
      </c>
      <c r="BG166" s="48">
        <f t="shared" ca="1" si="123"/>
        <v>2</v>
      </c>
      <c r="BH166" s="48">
        <f t="shared" ca="1" si="123"/>
        <v>1</v>
      </c>
      <c r="BI166" s="48">
        <f t="shared" ca="1" si="123"/>
        <v>1</v>
      </c>
      <c r="BJ166" s="48">
        <f t="shared" ca="1" si="123"/>
        <v>2</v>
      </c>
      <c r="BK166" s="48">
        <f t="shared" ca="1" si="123"/>
        <v>1</v>
      </c>
      <c r="BL166" s="48">
        <f t="shared" ca="1" si="123"/>
        <v>1</v>
      </c>
      <c r="BM166" s="48">
        <f t="shared" ca="1" si="123"/>
        <v>3</v>
      </c>
      <c r="BN166" s="48">
        <f t="shared" ca="1" si="123"/>
        <v>1</v>
      </c>
      <c r="BO166" s="48">
        <f t="shared" ca="1" si="123"/>
        <v>1</v>
      </c>
    </row>
    <row r="167" spans="1:67" x14ac:dyDescent="0.25">
      <c r="A167" s="48">
        <v>166</v>
      </c>
      <c r="B167" s="48">
        <f t="shared" ca="1" si="91"/>
        <v>16</v>
      </c>
      <c r="C167" s="48">
        <f ca="1">SUM($P167:S167)</f>
        <v>10</v>
      </c>
      <c r="D167" s="48">
        <f t="shared" ca="1" si="92"/>
        <v>21</v>
      </c>
      <c r="E167" s="48">
        <f t="shared" ca="1" si="93"/>
        <v>31</v>
      </c>
      <c r="F167" s="48">
        <f t="shared" ca="1" si="94"/>
        <v>39</v>
      </c>
      <c r="G167" s="48">
        <f t="shared" ca="1" si="95"/>
        <v>50</v>
      </c>
      <c r="H167" s="48">
        <f t="shared" ca="1" si="96"/>
        <v>56</v>
      </c>
      <c r="I167" s="48">
        <f t="shared" ca="1" si="97"/>
        <v>65</v>
      </c>
      <c r="J167" s="48">
        <f t="shared" ca="1" si="98"/>
        <v>73</v>
      </c>
      <c r="K167" s="48">
        <f t="shared" ca="1" si="99"/>
        <v>84</v>
      </c>
      <c r="L167" s="48">
        <f t="shared" ca="1" si="100"/>
        <v>92</v>
      </c>
      <c r="M167" s="48">
        <f t="shared" ca="1" si="101"/>
        <v>101</v>
      </c>
      <c r="N167" s="48">
        <f t="shared" ca="1" si="102"/>
        <v>109</v>
      </c>
      <c r="O167" s="48">
        <f t="shared" ca="1" si="103"/>
        <v>115</v>
      </c>
      <c r="P167" s="48">
        <f t="shared" ca="1" si="119"/>
        <v>2</v>
      </c>
      <c r="Q167" s="48">
        <f t="shared" ca="1" si="119"/>
        <v>3</v>
      </c>
      <c r="R167" s="48">
        <f t="shared" ca="1" si="119"/>
        <v>3</v>
      </c>
      <c r="S167" s="48">
        <f t="shared" ca="1" si="119"/>
        <v>2</v>
      </c>
      <c r="T167" s="48">
        <f t="shared" ca="1" si="119"/>
        <v>3</v>
      </c>
      <c r="U167" s="48">
        <f t="shared" ca="1" si="119"/>
        <v>3</v>
      </c>
      <c r="V167" s="48">
        <f t="shared" ca="1" si="119"/>
        <v>3</v>
      </c>
      <c r="W167" s="48">
        <f t="shared" ca="1" si="119"/>
        <v>2</v>
      </c>
      <c r="X167" s="48">
        <f t="shared" ca="1" si="119"/>
        <v>1</v>
      </c>
      <c r="Y167" s="48">
        <f t="shared" ca="1" si="119"/>
        <v>3</v>
      </c>
      <c r="Z167" s="48">
        <f t="shared" ca="1" si="120"/>
        <v>3</v>
      </c>
      <c r="AA167" s="48">
        <f t="shared" ca="1" si="120"/>
        <v>3</v>
      </c>
      <c r="AB167" s="48">
        <f t="shared" ca="1" si="120"/>
        <v>3</v>
      </c>
      <c r="AC167" s="48">
        <f t="shared" ca="1" si="120"/>
        <v>2</v>
      </c>
      <c r="AD167" s="48">
        <f t="shared" ca="1" si="120"/>
        <v>2</v>
      </c>
      <c r="AE167" s="48">
        <f t="shared" ca="1" si="120"/>
        <v>1</v>
      </c>
      <c r="AF167" s="48">
        <f t="shared" ca="1" si="120"/>
        <v>2</v>
      </c>
      <c r="AG167" s="48">
        <f t="shared" ca="1" si="120"/>
        <v>3</v>
      </c>
      <c r="AH167" s="48">
        <f t="shared" ca="1" si="120"/>
        <v>3</v>
      </c>
      <c r="AI167" s="48">
        <f t="shared" ca="1" si="120"/>
        <v>3</v>
      </c>
      <c r="AJ167" s="48">
        <f t="shared" ca="1" si="121"/>
        <v>1</v>
      </c>
      <c r="AK167" s="48">
        <f t="shared" ca="1" si="121"/>
        <v>2</v>
      </c>
      <c r="AL167" s="48">
        <f t="shared" ca="1" si="121"/>
        <v>2</v>
      </c>
      <c r="AM167" s="48">
        <f t="shared" ca="1" si="121"/>
        <v>1</v>
      </c>
      <c r="AN167" s="48">
        <f t="shared" ca="1" si="121"/>
        <v>3</v>
      </c>
      <c r="AO167" s="48">
        <f t="shared" ca="1" si="121"/>
        <v>3</v>
      </c>
      <c r="AP167" s="48">
        <f t="shared" ca="1" si="121"/>
        <v>2</v>
      </c>
      <c r="AQ167" s="48">
        <f t="shared" ca="1" si="121"/>
        <v>1</v>
      </c>
      <c r="AR167" s="48">
        <f t="shared" ca="1" si="121"/>
        <v>3</v>
      </c>
      <c r="AS167" s="48">
        <f t="shared" ca="1" si="121"/>
        <v>1</v>
      </c>
      <c r="AT167" s="48">
        <f t="shared" ca="1" si="122"/>
        <v>2</v>
      </c>
      <c r="AU167" s="48">
        <f t="shared" ca="1" si="122"/>
        <v>2</v>
      </c>
      <c r="AV167" s="48">
        <f t="shared" ca="1" si="122"/>
        <v>3</v>
      </c>
      <c r="AW167" s="48">
        <f t="shared" ca="1" si="122"/>
        <v>2</v>
      </c>
      <c r="AX167" s="48">
        <f t="shared" ca="1" si="122"/>
        <v>3</v>
      </c>
      <c r="AY167" s="48">
        <f t="shared" ca="1" si="122"/>
        <v>3</v>
      </c>
      <c r="AZ167" s="48">
        <f t="shared" ca="1" si="122"/>
        <v>3</v>
      </c>
      <c r="BA167" s="48">
        <f t="shared" ca="1" si="122"/>
        <v>2</v>
      </c>
      <c r="BB167" s="48">
        <f t="shared" ca="1" si="122"/>
        <v>2</v>
      </c>
      <c r="BC167" s="48">
        <f t="shared" ca="1" si="122"/>
        <v>1</v>
      </c>
      <c r="BD167" s="48">
        <f t="shared" ca="1" si="123"/>
        <v>2</v>
      </c>
      <c r="BE167" s="48">
        <f t="shared" ca="1" si="123"/>
        <v>3</v>
      </c>
      <c r="BF167" s="48">
        <f t="shared" ca="1" si="123"/>
        <v>1</v>
      </c>
      <c r="BG167" s="48">
        <f t="shared" ca="1" si="123"/>
        <v>3</v>
      </c>
      <c r="BH167" s="48">
        <f t="shared" ca="1" si="123"/>
        <v>3</v>
      </c>
      <c r="BI167" s="48">
        <f t="shared" ca="1" si="123"/>
        <v>1</v>
      </c>
      <c r="BJ167" s="48">
        <f t="shared" ca="1" si="123"/>
        <v>2</v>
      </c>
      <c r="BK167" s="48">
        <f t="shared" ca="1" si="123"/>
        <v>2</v>
      </c>
      <c r="BL167" s="48">
        <f t="shared" ca="1" si="123"/>
        <v>1</v>
      </c>
      <c r="BM167" s="48">
        <f t="shared" ca="1" si="123"/>
        <v>2</v>
      </c>
      <c r="BN167" s="48">
        <f t="shared" ca="1" si="123"/>
        <v>1</v>
      </c>
      <c r="BO167" s="48">
        <f t="shared" ca="1" si="123"/>
        <v>2</v>
      </c>
    </row>
    <row r="168" spans="1:67" x14ac:dyDescent="0.25">
      <c r="A168" s="48">
        <v>167</v>
      </c>
      <c r="B168" s="48">
        <f t="shared" ca="1" si="91"/>
        <v>8</v>
      </c>
      <c r="C168" s="48">
        <f ca="1">SUM($P168:S168)</f>
        <v>5</v>
      </c>
      <c r="D168" s="48">
        <f t="shared" ca="1" si="92"/>
        <v>11</v>
      </c>
      <c r="E168" s="48">
        <f t="shared" ca="1" si="93"/>
        <v>19</v>
      </c>
      <c r="F168" s="48">
        <f t="shared" ca="1" si="94"/>
        <v>27</v>
      </c>
      <c r="G168" s="48">
        <f t="shared" ca="1" si="95"/>
        <v>35</v>
      </c>
      <c r="H168" s="48">
        <f t="shared" ca="1" si="96"/>
        <v>43</v>
      </c>
      <c r="I168" s="48">
        <f t="shared" ca="1" si="97"/>
        <v>50</v>
      </c>
      <c r="J168" s="48">
        <f t="shared" ca="1" si="98"/>
        <v>58</v>
      </c>
      <c r="K168" s="48">
        <f t="shared" ca="1" si="99"/>
        <v>66</v>
      </c>
      <c r="L168" s="48">
        <f t="shared" ca="1" si="100"/>
        <v>75</v>
      </c>
      <c r="M168" s="48">
        <f t="shared" ca="1" si="101"/>
        <v>86</v>
      </c>
      <c r="N168" s="48">
        <f t="shared" ca="1" si="102"/>
        <v>95</v>
      </c>
      <c r="O168" s="48">
        <f t="shared" ca="1" si="103"/>
        <v>102</v>
      </c>
      <c r="P168" s="48">
        <f t="shared" ca="1" si="119"/>
        <v>1</v>
      </c>
      <c r="Q168" s="48">
        <f t="shared" ca="1" si="119"/>
        <v>2</v>
      </c>
      <c r="R168" s="48">
        <f t="shared" ca="1" si="119"/>
        <v>1</v>
      </c>
      <c r="S168" s="48">
        <f t="shared" ca="1" si="119"/>
        <v>1</v>
      </c>
      <c r="T168" s="48">
        <f t="shared" ca="1" si="119"/>
        <v>1</v>
      </c>
      <c r="U168" s="48">
        <f t="shared" ca="1" si="119"/>
        <v>2</v>
      </c>
      <c r="V168" s="48">
        <f t="shared" ca="1" si="119"/>
        <v>1</v>
      </c>
      <c r="W168" s="48">
        <f t="shared" ca="1" si="119"/>
        <v>2</v>
      </c>
      <c r="X168" s="48">
        <f t="shared" ca="1" si="119"/>
        <v>1</v>
      </c>
      <c r="Y168" s="48">
        <f t="shared" ca="1" si="119"/>
        <v>3</v>
      </c>
      <c r="Z168" s="48">
        <f t="shared" ca="1" si="120"/>
        <v>3</v>
      </c>
      <c r="AA168" s="48">
        <f t="shared" ca="1" si="120"/>
        <v>1</v>
      </c>
      <c r="AB168" s="48">
        <f t="shared" ca="1" si="120"/>
        <v>3</v>
      </c>
      <c r="AC168" s="48">
        <f t="shared" ca="1" si="120"/>
        <v>1</v>
      </c>
      <c r="AD168" s="48">
        <f t="shared" ca="1" si="120"/>
        <v>1</v>
      </c>
      <c r="AE168" s="48">
        <f t="shared" ca="1" si="120"/>
        <v>3</v>
      </c>
      <c r="AF168" s="48">
        <f t="shared" ca="1" si="120"/>
        <v>1</v>
      </c>
      <c r="AG168" s="48">
        <f t="shared" ca="1" si="120"/>
        <v>3</v>
      </c>
      <c r="AH168" s="48">
        <f t="shared" ca="1" si="120"/>
        <v>2</v>
      </c>
      <c r="AI168" s="48">
        <f t="shared" ca="1" si="120"/>
        <v>2</v>
      </c>
      <c r="AJ168" s="48">
        <f t="shared" ca="1" si="121"/>
        <v>2</v>
      </c>
      <c r="AK168" s="48">
        <f t="shared" ca="1" si="121"/>
        <v>1</v>
      </c>
      <c r="AL168" s="48">
        <f t="shared" ca="1" si="121"/>
        <v>3</v>
      </c>
      <c r="AM168" s="48">
        <f t="shared" ca="1" si="121"/>
        <v>2</v>
      </c>
      <c r="AN168" s="48">
        <f t="shared" ca="1" si="121"/>
        <v>3</v>
      </c>
      <c r="AO168" s="48">
        <f t="shared" ca="1" si="121"/>
        <v>1</v>
      </c>
      <c r="AP168" s="48">
        <f t="shared" ca="1" si="121"/>
        <v>1</v>
      </c>
      <c r="AQ168" s="48">
        <f t="shared" ca="1" si="121"/>
        <v>2</v>
      </c>
      <c r="AR168" s="48">
        <f t="shared" ca="1" si="121"/>
        <v>2</v>
      </c>
      <c r="AS168" s="48">
        <f t="shared" ca="1" si="121"/>
        <v>1</v>
      </c>
      <c r="AT168" s="48">
        <f t="shared" ca="1" si="122"/>
        <v>2</v>
      </c>
      <c r="AU168" s="48">
        <f t="shared" ca="1" si="122"/>
        <v>3</v>
      </c>
      <c r="AV168" s="48">
        <f t="shared" ca="1" si="122"/>
        <v>2</v>
      </c>
      <c r="AW168" s="48">
        <f t="shared" ca="1" si="122"/>
        <v>1</v>
      </c>
      <c r="AX168" s="48">
        <f t="shared" ca="1" si="122"/>
        <v>3</v>
      </c>
      <c r="AY168" s="48">
        <f t="shared" ca="1" si="122"/>
        <v>2</v>
      </c>
      <c r="AZ168" s="48">
        <f t="shared" ca="1" si="122"/>
        <v>3</v>
      </c>
      <c r="BA168" s="48">
        <f t="shared" ca="1" si="122"/>
        <v>2</v>
      </c>
      <c r="BB168" s="48">
        <f t="shared" ca="1" si="122"/>
        <v>2</v>
      </c>
      <c r="BC168" s="48">
        <f t="shared" ca="1" si="122"/>
        <v>2</v>
      </c>
      <c r="BD168" s="48">
        <f t="shared" ca="1" si="123"/>
        <v>3</v>
      </c>
      <c r="BE168" s="48">
        <f t="shared" ca="1" si="123"/>
        <v>2</v>
      </c>
      <c r="BF168" s="48">
        <f t="shared" ca="1" si="123"/>
        <v>3</v>
      </c>
      <c r="BG168" s="48">
        <f t="shared" ca="1" si="123"/>
        <v>3</v>
      </c>
      <c r="BH168" s="48">
        <f t="shared" ca="1" si="123"/>
        <v>3</v>
      </c>
      <c r="BI168" s="48">
        <f t="shared" ca="1" si="123"/>
        <v>3</v>
      </c>
      <c r="BJ168" s="48">
        <f t="shared" ca="1" si="123"/>
        <v>2</v>
      </c>
      <c r="BK168" s="48">
        <f t="shared" ca="1" si="123"/>
        <v>1</v>
      </c>
      <c r="BL168" s="48">
        <f t="shared" ca="1" si="123"/>
        <v>3</v>
      </c>
      <c r="BM168" s="48">
        <f t="shared" ca="1" si="123"/>
        <v>2</v>
      </c>
      <c r="BN168" s="48">
        <f t="shared" ca="1" si="123"/>
        <v>1</v>
      </c>
      <c r="BO168" s="48">
        <f t="shared" ca="1" si="123"/>
        <v>1</v>
      </c>
    </row>
    <row r="169" spans="1:67" x14ac:dyDescent="0.25">
      <c r="A169" s="48">
        <v>168</v>
      </c>
      <c r="B169" s="48">
        <f t="shared" ca="1" si="91"/>
        <v>13</v>
      </c>
      <c r="C169" s="48">
        <f ca="1">SUM($P169:S169)</f>
        <v>9</v>
      </c>
      <c r="D169" s="48">
        <f t="shared" ca="1" si="92"/>
        <v>19</v>
      </c>
      <c r="E169" s="48">
        <f t="shared" ca="1" si="93"/>
        <v>27</v>
      </c>
      <c r="F169" s="48">
        <f t="shared" ca="1" si="94"/>
        <v>35</v>
      </c>
      <c r="G169" s="48">
        <f t="shared" ca="1" si="95"/>
        <v>44</v>
      </c>
      <c r="H169" s="48">
        <f t="shared" ca="1" si="96"/>
        <v>51</v>
      </c>
      <c r="I169" s="48">
        <f t="shared" ca="1" si="97"/>
        <v>61</v>
      </c>
      <c r="J169" s="48">
        <f t="shared" ca="1" si="98"/>
        <v>72</v>
      </c>
      <c r="K169" s="48">
        <f t="shared" ca="1" si="99"/>
        <v>80</v>
      </c>
      <c r="L169" s="48">
        <f t="shared" ca="1" si="100"/>
        <v>89</v>
      </c>
      <c r="M169" s="48">
        <f t="shared" ca="1" si="101"/>
        <v>96</v>
      </c>
      <c r="N169" s="48">
        <f t="shared" ca="1" si="102"/>
        <v>104</v>
      </c>
      <c r="O169" s="48">
        <f t="shared" ca="1" si="103"/>
        <v>111</v>
      </c>
      <c r="P169" s="48">
        <f t="shared" ca="1" si="119"/>
        <v>2</v>
      </c>
      <c r="Q169" s="48">
        <f t="shared" ca="1" si="119"/>
        <v>2</v>
      </c>
      <c r="R169" s="48">
        <f t="shared" ca="1" si="119"/>
        <v>3</v>
      </c>
      <c r="S169" s="48">
        <f t="shared" ca="1" si="119"/>
        <v>2</v>
      </c>
      <c r="T169" s="48">
        <f t="shared" ca="1" si="119"/>
        <v>1</v>
      </c>
      <c r="U169" s="48">
        <f t="shared" ca="1" si="119"/>
        <v>3</v>
      </c>
      <c r="V169" s="48">
        <f t="shared" ca="1" si="119"/>
        <v>3</v>
      </c>
      <c r="W169" s="48">
        <f t="shared" ca="1" si="119"/>
        <v>3</v>
      </c>
      <c r="X169" s="48">
        <f t="shared" ca="1" si="119"/>
        <v>1</v>
      </c>
      <c r="Y169" s="48">
        <f t="shared" ca="1" si="119"/>
        <v>1</v>
      </c>
      <c r="Z169" s="48">
        <f t="shared" ca="1" si="120"/>
        <v>3</v>
      </c>
      <c r="AA169" s="48">
        <f t="shared" ca="1" si="120"/>
        <v>3</v>
      </c>
      <c r="AB169" s="48">
        <f t="shared" ca="1" si="120"/>
        <v>3</v>
      </c>
      <c r="AC169" s="48">
        <f t="shared" ca="1" si="120"/>
        <v>1</v>
      </c>
      <c r="AD169" s="48">
        <f t="shared" ca="1" si="120"/>
        <v>3</v>
      </c>
      <c r="AE169" s="48">
        <f t="shared" ca="1" si="120"/>
        <v>1</v>
      </c>
      <c r="AF169" s="48">
        <f t="shared" ca="1" si="120"/>
        <v>2</v>
      </c>
      <c r="AG169" s="48">
        <f t="shared" ca="1" si="120"/>
        <v>2</v>
      </c>
      <c r="AH169" s="48">
        <f t="shared" ca="1" si="120"/>
        <v>3</v>
      </c>
      <c r="AI169" s="48">
        <f t="shared" ca="1" si="120"/>
        <v>2</v>
      </c>
      <c r="AJ169" s="48">
        <f t="shared" ca="1" si="121"/>
        <v>1</v>
      </c>
      <c r="AK169" s="48">
        <f t="shared" ca="1" si="121"/>
        <v>2</v>
      </c>
      <c r="AL169" s="48">
        <f t="shared" ca="1" si="121"/>
        <v>2</v>
      </c>
      <c r="AM169" s="48">
        <f t="shared" ca="1" si="121"/>
        <v>2</v>
      </c>
      <c r="AN169" s="48">
        <f t="shared" ca="1" si="121"/>
        <v>3</v>
      </c>
      <c r="AO169" s="48">
        <f t="shared" ca="1" si="121"/>
        <v>2</v>
      </c>
      <c r="AP169" s="48">
        <f t="shared" ca="1" si="121"/>
        <v>2</v>
      </c>
      <c r="AQ169" s="48">
        <f t="shared" ca="1" si="121"/>
        <v>3</v>
      </c>
      <c r="AR169" s="48">
        <f t="shared" ca="1" si="121"/>
        <v>2</v>
      </c>
      <c r="AS169" s="48">
        <f t="shared" ca="1" si="121"/>
        <v>3</v>
      </c>
      <c r="AT169" s="48">
        <f t="shared" ca="1" si="122"/>
        <v>3</v>
      </c>
      <c r="AU169" s="48">
        <f t="shared" ca="1" si="122"/>
        <v>3</v>
      </c>
      <c r="AV169" s="48">
        <f t="shared" ca="1" si="122"/>
        <v>3</v>
      </c>
      <c r="AW169" s="48">
        <f t="shared" ca="1" si="122"/>
        <v>1</v>
      </c>
      <c r="AX169" s="48">
        <f t="shared" ca="1" si="122"/>
        <v>1</v>
      </c>
      <c r="AY169" s="48">
        <f t="shared" ca="1" si="122"/>
        <v>3</v>
      </c>
      <c r="AZ169" s="48">
        <f t="shared" ca="1" si="122"/>
        <v>3</v>
      </c>
      <c r="BA169" s="48">
        <f t="shared" ca="1" si="122"/>
        <v>3</v>
      </c>
      <c r="BB169" s="48">
        <f t="shared" ca="1" si="122"/>
        <v>2</v>
      </c>
      <c r="BC169" s="48">
        <f t="shared" ca="1" si="122"/>
        <v>1</v>
      </c>
      <c r="BD169" s="48">
        <f t="shared" ca="1" si="123"/>
        <v>3</v>
      </c>
      <c r="BE169" s="48">
        <f t="shared" ca="1" si="123"/>
        <v>2</v>
      </c>
      <c r="BF169" s="48">
        <f t="shared" ca="1" si="123"/>
        <v>1</v>
      </c>
      <c r="BG169" s="48">
        <f t="shared" ca="1" si="123"/>
        <v>1</v>
      </c>
      <c r="BH169" s="48">
        <f t="shared" ca="1" si="123"/>
        <v>1</v>
      </c>
      <c r="BI169" s="48">
        <f t="shared" ca="1" si="123"/>
        <v>3</v>
      </c>
      <c r="BJ169" s="48">
        <f t="shared" ca="1" si="123"/>
        <v>3</v>
      </c>
      <c r="BK169" s="48">
        <f t="shared" ca="1" si="123"/>
        <v>1</v>
      </c>
      <c r="BL169" s="48">
        <f t="shared" ca="1" si="123"/>
        <v>2</v>
      </c>
      <c r="BM169" s="48">
        <f t="shared" ca="1" si="123"/>
        <v>3</v>
      </c>
      <c r="BN169" s="48">
        <f t="shared" ca="1" si="123"/>
        <v>1</v>
      </c>
      <c r="BO169" s="48">
        <f t="shared" ca="1" si="123"/>
        <v>1</v>
      </c>
    </row>
    <row r="170" spans="1:67" x14ac:dyDescent="0.25">
      <c r="A170" s="48">
        <v>169</v>
      </c>
      <c r="B170" s="48">
        <f t="shared" ca="1" si="91"/>
        <v>10</v>
      </c>
      <c r="C170" s="48">
        <f ca="1">SUM($P170:S170)</f>
        <v>8</v>
      </c>
      <c r="D170" s="48">
        <f t="shared" ca="1" si="92"/>
        <v>13</v>
      </c>
      <c r="E170" s="48">
        <f t="shared" ca="1" si="93"/>
        <v>25</v>
      </c>
      <c r="F170" s="48">
        <f t="shared" ca="1" si="94"/>
        <v>33</v>
      </c>
      <c r="G170" s="48">
        <f t="shared" ca="1" si="95"/>
        <v>41</v>
      </c>
      <c r="H170" s="48">
        <f t="shared" ca="1" si="96"/>
        <v>50</v>
      </c>
      <c r="I170" s="48">
        <f t="shared" ca="1" si="97"/>
        <v>57</v>
      </c>
      <c r="J170" s="48">
        <f t="shared" ca="1" si="98"/>
        <v>63</v>
      </c>
      <c r="K170" s="48">
        <f t="shared" ca="1" si="99"/>
        <v>73</v>
      </c>
      <c r="L170" s="48">
        <f t="shared" ca="1" si="100"/>
        <v>81</v>
      </c>
      <c r="M170" s="48">
        <f t="shared" ca="1" si="101"/>
        <v>87</v>
      </c>
      <c r="N170" s="48">
        <f t="shared" ca="1" si="102"/>
        <v>94</v>
      </c>
      <c r="O170" s="48">
        <f t="shared" ca="1" si="103"/>
        <v>102</v>
      </c>
      <c r="P170" s="48">
        <f t="shared" ca="1" si="119"/>
        <v>3</v>
      </c>
      <c r="Q170" s="48">
        <f t="shared" ca="1" si="119"/>
        <v>1</v>
      </c>
      <c r="R170" s="48">
        <f t="shared" ca="1" si="119"/>
        <v>3</v>
      </c>
      <c r="S170" s="48">
        <f t="shared" ca="1" si="119"/>
        <v>1</v>
      </c>
      <c r="T170" s="48">
        <f t="shared" ca="1" si="119"/>
        <v>1</v>
      </c>
      <c r="U170" s="48">
        <f t="shared" ca="1" si="119"/>
        <v>1</v>
      </c>
      <c r="V170" s="48">
        <f t="shared" ca="1" si="119"/>
        <v>2</v>
      </c>
      <c r="W170" s="48">
        <f t="shared" ca="1" si="119"/>
        <v>1</v>
      </c>
      <c r="X170" s="48">
        <f t="shared" ca="1" si="119"/>
        <v>3</v>
      </c>
      <c r="Y170" s="48">
        <f t="shared" ca="1" si="119"/>
        <v>3</v>
      </c>
      <c r="Z170" s="48">
        <f t="shared" ca="1" si="120"/>
        <v>3</v>
      </c>
      <c r="AA170" s="48">
        <f t="shared" ca="1" si="120"/>
        <v>3</v>
      </c>
      <c r="AB170" s="48">
        <f t="shared" ca="1" si="120"/>
        <v>3</v>
      </c>
      <c r="AC170" s="48">
        <f t="shared" ca="1" si="120"/>
        <v>3</v>
      </c>
      <c r="AD170" s="48">
        <f t="shared" ca="1" si="120"/>
        <v>1</v>
      </c>
      <c r="AE170" s="48">
        <f t="shared" ca="1" si="120"/>
        <v>1</v>
      </c>
      <c r="AF170" s="48">
        <f t="shared" ca="1" si="120"/>
        <v>3</v>
      </c>
      <c r="AG170" s="48">
        <f t="shared" ca="1" si="120"/>
        <v>3</v>
      </c>
      <c r="AH170" s="48">
        <f t="shared" ca="1" si="120"/>
        <v>1</v>
      </c>
      <c r="AI170" s="48">
        <f t="shared" ca="1" si="120"/>
        <v>1</v>
      </c>
      <c r="AJ170" s="48">
        <f t="shared" ca="1" si="121"/>
        <v>1</v>
      </c>
      <c r="AK170" s="48">
        <f t="shared" ca="1" si="121"/>
        <v>3</v>
      </c>
      <c r="AL170" s="48">
        <f t="shared" ca="1" si="121"/>
        <v>2</v>
      </c>
      <c r="AM170" s="48">
        <f t="shared" ca="1" si="121"/>
        <v>3</v>
      </c>
      <c r="AN170" s="48">
        <f t="shared" ca="1" si="121"/>
        <v>2</v>
      </c>
      <c r="AO170" s="48">
        <f t="shared" ca="1" si="121"/>
        <v>1</v>
      </c>
      <c r="AP170" s="48">
        <f t="shared" ca="1" si="121"/>
        <v>3</v>
      </c>
      <c r="AQ170" s="48">
        <f t="shared" ca="1" si="121"/>
        <v>1</v>
      </c>
      <c r="AR170" s="48">
        <f t="shared" ca="1" si="121"/>
        <v>1</v>
      </c>
      <c r="AS170" s="48">
        <f t="shared" ca="1" si="121"/>
        <v>3</v>
      </c>
      <c r="AT170" s="48">
        <f t="shared" ca="1" si="122"/>
        <v>1</v>
      </c>
      <c r="AU170" s="48">
        <f t="shared" ca="1" si="122"/>
        <v>1</v>
      </c>
      <c r="AV170" s="48">
        <f t="shared" ca="1" si="122"/>
        <v>2</v>
      </c>
      <c r="AW170" s="48">
        <f t="shared" ca="1" si="122"/>
        <v>2</v>
      </c>
      <c r="AX170" s="48">
        <f t="shared" ca="1" si="122"/>
        <v>3</v>
      </c>
      <c r="AY170" s="48">
        <f t="shared" ca="1" si="122"/>
        <v>3</v>
      </c>
      <c r="AZ170" s="48">
        <f t="shared" ca="1" si="122"/>
        <v>3</v>
      </c>
      <c r="BA170" s="48">
        <f t="shared" ca="1" si="122"/>
        <v>2</v>
      </c>
      <c r="BB170" s="48">
        <f t="shared" ca="1" si="122"/>
        <v>1</v>
      </c>
      <c r="BC170" s="48">
        <f t="shared" ca="1" si="122"/>
        <v>2</v>
      </c>
      <c r="BD170" s="48">
        <f t="shared" ca="1" si="123"/>
        <v>1</v>
      </c>
      <c r="BE170" s="48">
        <f t="shared" ca="1" si="123"/>
        <v>1</v>
      </c>
      <c r="BF170" s="48">
        <f t="shared" ca="1" si="123"/>
        <v>2</v>
      </c>
      <c r="BG170" s="48">
        <f t="shared" ca="1" si="123"/>
        <v>2</v>
      </c>
      <c r="BH170" s="48">
        <f t="shared" ca="1" si="123"/>
        <v>1</v>
      </c>
      <c r="BI170" s="48">
        <f t="shared" ca="1" si="123"/>
        <v>3</v>
      </c>
      <c r="BJ170" s="48">
        <f t="shared" ca="1" si="123"/>
        <v>2</v>
      </c>
      <c r="BK170" s="48">
        <f t="shared" ca="1" si="123"/>
        <v>1</v>
      </c>
      <c r="BL170" s="48">
        <f t="shared" ca="1" si="123"/>
        <v>2</v>
      </c>
      <c r="BM170" s="48">
        <f t="shared" ca="1" si="123"/>
        <v>2</v>
      </c>
      <c r="BN170" s="48">
        <f t="shared" ca="1" si="123"/>
        <v>3</v>
      </c>
      <c r="BO170" s="48">
        <f t="shared" ca="1" si="123"/>
        <v>1</v>
      </c>
    </row>
    <row r="171" spans="1:67" x14ac:dyDescent="0.25">
      <c r="A171" s="48">
        <v>170</v>
      </c>
      <c r="B171" s="48">
        <f t="shared" ca="1" si="91"/>
        <v>11</v>
      </c>
      <c r="C171" s="48">
        <f ca="1">SUM($P171:S171)</f>
        <v>9</v>
      </c>
      <c r="D171" s="48">
        <f t="shared" ca="1" si="92"/>
        <v>15</v>
      </c>
      <c r="E171" s="48">
        <f t="shared" ca="1" si="93"/>
        <v>23</v>
      </c>
      <c r="F171" s="48">
        <f t="shared" ca="1" si="94"/>
        <v>32</v>
      </c>
      <c r="G171" s="48">
        <f t="shared" ca="1" si="95"/>
        <v>39</v>
      </c>
      <c r="H171" s="48">
        <f t="shared" ca="1" si="96"/>
        <v>46</v>
      </c>
      <c r="I171" s="48">
        <f t="shared" ca="1" si="97"/>
        <v>52</v>
      </c>
      <c r="J171" s="48">
        <f t="shared" ca="1" si="98"/>
        <v>61</v>
      </c>
      <c r="K171" s="48">
        <f t="shared" ca="1" si="99"/>
        <v>69</v>
      </c>
      <c r="L171" s="48">
        <f t="shared" ca="1" si="100"/>
        <v>80</v>
      </c>
      <c r="M171" s="48">
        <f t="shared" ca="1" si="101"/>
        <v>89</v>
      </c>
      <c r="N171" s="48">
        <f t="shared" ca="1" si="102"/>
        <v>96</v>
      </c>
      <c r="O171" s="48">
        <f t="shared" ca="1" si="103"/>
        <v>105</v>
      </c>
      <c r="P171" s="48">
        <f t="shared" ca="1" si="119"/>
        <v>1</v>
      </c>
      <c r="Q171" s="48">
        <f t="shared" ca="1" si="119"/>
        <v>3</v>
      </c>
      <c r="R171" s="48">
        <f t="shared" ca="1" si="119"/>
        <v>2</v>
      </c>
      <c r="S171" s="48">
        <f t="shared" ca="1" si="119"/>
        <v>3</v>
      </c>
      <c r="T171" s="48">
        <f t="shared" ca="1" si="119"/>
        <v>1</v>
      </c>
      <c r="U171" s="48">
        <f t="shared" ca="1" si="119"/>
        <v>1</v>
      </c>
      <c r="V171" s="48">
        <f t="shared" ca="1" si="119"/>
        <v>2</v>
      </c>
      <c r="W171" s="48">
        <f t="shared" ca="1" si="119"/>
        <v>2</v>
      </c>
      <c r="X171" s="48">
        <f t="shared" ca="1" si="119"/>
        <v>3</v>
      </c>
      <c r="Y171" s="48">
        <f t="shared" ca="1" si="119"/>
        <v>1</v>
      </c>
      <c r="Z171" s="48">
        <f t="shared" ca="1" si="120"/>
        <v>1</v>
      </c>
      <c r="AA171" s="48">
        <f t="shared" ca="1" si="120"/>
        <v>3</v>
      </c>
      <c r="AB171" s="48">
        <f t="shared" ca="1" si="120"/>
        <v>2</v>
      </c>
      <c r="AC171" s="48">
        <f t="shared" ca="1" si="120"/>
        <v>3</v>
      </c>
      <c r="AD171" s="48">
        <f t="shared" ca="1" si="120"/>
        <v>1</v>
      </c>
      <c r="AE171" s="48">
        <f t="shared" ca="1" si="120"/>
        <v>3</v>
      </c>
      <c r="AF171" s="48">
        <f t="shared" ca="1" si="120"/>
        <v>2</v>
      </c>
      <c r="AG171" s="48">
        <f t="shared" ca="1" si="120"/>
        <v>2</v>
      </c>
      <c r="AH171" s="48">
        <f t="shared" ca="1" si="120"/>
        <v>1</v>
      </c>
      <c r="AI171" s="48">
        <f t="shared" ca="1" si="120"/>
        <v>2</v>
      </c>
      <c r="AJ171" s="48">
        <f t="shared" ca="1" si="121"/>
        <v>2</v>
      </c>
      <c r="AK171" s="48">
        <f t="shared" ca="1" si="121"/>
        <v>1</v>
      </c>
      <c r="AL171" s="48">
        <f t="shared" ca="1" si="121"/>
        <v>1</v>
      </c>
      <c r="AM171" s="48">
        <f t="shared" ca="1" si="121"/>
        <v>3</v>
      </c>
      <c r="AN171" s="48">
        <f t="shared" ca="1" si="121"/>
        <v>1</v>
      </c>
      <c r="AO171" s="48">
        <f t="shared" ca="1" si="121"/>
        <v>1</v>
      </c>
      <c r="AP171" s="48">
        <f t="shared" ca="1" si="121"/>
        <v>1</v>
      </c>
      <c r="AQ171" s="48">
        <f t="shared" ca="1" si="121"/>
        <v>3</v>
      </c>
      <c r="AR171" s="48">
        <f t="shared" ca="1" si="121"/>
        <v>2</v>
      </c>
      <c r="AS171" s="48">
        <f t="shared" ca="1" si="121"/>
        <v>3</v>
      </c>
      <c r="AT171" s="48">
        <f t="shared" ca="1" si="122"/>
        <v>3</v>
      </c>
      <c r="AU171" s="48">
        <f t="shared" ca="1" si="122"/>
        <v>1</v>
      </c>
      <c r="AV171" s="48">
        <f t="shared" ca="1" si="122"/>
        <v>2</v>
      </c>
      <c r="AW171" s="48">
        <f t="shared" ca="1" si="122"/>
        <v>2</v>
      </c>
      <c r="AX171" s="48">
        <f t="shared" ca="1" si="122"/>
        <v>2</v>
      </c>
      <c r="AY171" s="48">
        <f t="shared" ca="1" si="122"/>
        <v>2</v>
      </c>
      <c r="AZ171" s="48">
        <f t="shared" ca="1" si="122"/>
        <v>3</v>
      </c>
      <c r="BA171" s="48">
        <f t="shared" ca="1" si="122"/>
        <v>2</v>
      </c>
      <c r="BB171" s="48">
        <f t="shared" ca="1" si="122"/>
        <v>3</v>
      </c>
      <c r="BC171" s="48">
        <f t="shared" ca="1" si="122"/>
        <v>3</v>
      </c>
      <c r="BD171" s="48">
        <f t="shared" ca="1" si="123"/>
        <v>3</v>
      </c>
      <c r="BE171" s="48">
        <f t="shared" ca="1" si="123"/>
        <v>2</v>
      </c>
      <c r="BF171" s="48">
        <f t="shared" ca="1" si="123"/>
        <v>3</v>
      </c>
      <c r="BG171" s="48">
        <f t="shared" ca="1" si="123"/>
        <v>1</v>
      </c>
      <c r="BH171" s="48">
        <f t="shared" ca="1" si="123"/>
        <v>3</v>
      </c>
      <c r="BI171" s="48">
        <f t="shared" ca="1" si="123"/>
        <v>1</v>
      </c>
      <c r="BJ171" s="48">
        <f t="shared" ca="1" si="123"/>
        <v>2</v>
      </c>
      <c r="BK171" s="48">
        <f t="shared" ca="1" si="123"/>
        <v>1</v>
      </c>
      <c r="BL171" s="48">
        <f t="shared" ca="1" si="123"/>
        <v>1</v>
      </c>
      <c r="BM171" s="48">
        <f t="shared" ca="1" si="123"/>
        <v>3</v>
      </c>
      <c r="BN171" s="48">
        <f t="shared" ca="1" si="123"/>
        <v>3</v>
      </c>
      <c r="BO171" s="48">
        <f t="shared" ca="1" si="123"/>
        <v>2</v>
      </c>
    </row>
    <row r="172" spans="1:67" x14ac:dyDescent="0.25">
      <c r="A172" s="48">
        <v>171</v>
      </c>
      <c r="B172" s="48">
        <f t="shared" ca="1" si="91"/>
        <v>15</v>
      </c>
      <c r="C172" s="48">
        <f ca="1">SUM($P172:S172)</f>
        <v>10</v>
      </c>
      <c r="D172" s="48">
        <f t="shared" ca="1" si="92"/>
        <v>18</v>
      </c>
      <c r="E172" s="48">
        <f t="shared" ca="1" si="93"/>
        <v>25</v>
      </c>
      <c r="F172" s="48">
        <f t="shared" ca="1" si="94"/>
        <v>33</v>
      </c>
      <c r="G172" s="48">
        <f t="shared" ca="1" si="95"/>
        <v>42</v>
      </c>
      <c r="H172" s="48">
        <f t="shared" ca="1" si="96"/>
        <v>48</v>
      </c>
      <c r="I172" s="48">
        <f t="shared" ca="1" si="97"/>
        <v>54</v>
      </c>
      <c r="J172" s="48">
        <f t="shared" ca="1" si="98"/>
        <v>59</v>
      </c>
      <c r="K172" s="48">
        <f t="shared" ca="1" si="99"/>
        <v>64</v>
      </c>
      <c r="L172" s="48">
        <f t="shared" ca="1" si="100"/>
        <v>74</v>
      </c>
      <c r="M172" s="48">
        <f t="shared" ca="1" si="101"/>
        <v>80</v>
      </c>
      <c r="N172" s="48">
        <f t="shared" ca="1" si="102"/>
        <v>89</v>
      </c>
      <c r="O172" s="48">
        <f t="shared" ca="1" si="103"/>
        <v>96</v>
      </c>
      <c r="P172" s="48">
        <f t="shared" ref="P172:Y181" ca="1" si="124">MAX(1,IF(SamplesOrEstimateFlag = "Data", INDEX(Samples,RANDBETWEEN(1, TotalCount), 0), RANDBETWEEN(ThroughputLowEstimate,ThroughputHighEstimate)) / RANDBETWEEN(StorySplitRateLowEstimate,StorySplitRateHighEstimate))</f>
        <v>3</v>
      </c>
      <c r="Q172" s="48">
        <f t="shared" ca="1" si="124"/>
        <v>3</v>
      </c>
      <c r="R172" s="48">
        <f t="shared" ca="1" si="124"/>
        <v>3</v>
      </c>
      <c r="S172" s="48">
        <f t="shared" ca="1" si="124"/>
        <v>1</v>
      </c>
      <c r="T172" s="48">
        <f t="shared" ca="1" si="124"/>
        <v>3</v>
      </c>
      <c r="U172" s="48">
        <f t="shared" ca="1" si="124"/>
        <v>2</v>
      </c>
      <c r="V172" s="48">
        <f t="shared" ca="1" si="124"/>
        <v>2</v>
      </c>
      <c r="W172" s="48">
        <f t="shared" ca="1" si="124"/>
        <v>1</v>
      </c>
      <c r="X172" s="48">
        <f t="shared" ca="1" si="124"/>
        <v>1</v>
      </c>
      <c r="Y172" s="48">
        <f t="shared" ca="1" si="124"/>
        <v>3</v>
      </c>
      <c r="Z172" s="48">
        <f t="shared" ref="Z172:AI181" ca="1" si="125">MAX(1,IF(SamplesOrEstimateFlag = "Data", INDEX(Samples,RANDBETWEEN(1, TotalCount), 0), RANDBETWEEN(ThroughputLowEstimate,ThroughputHighEstimate)) / RANDBETWEEN(StorySplitRateLowEstimate,StorySplitRateHighEstimate))</f>
        <v>1</v>
      </c>
      <c r="AA172" s="48">
        <f t="shared" ca="1" si="125"/>
        <v>2</v>
      </c>
      <c r="AB172" s="48">
        <f t="shared" ca="1" si="125"/>
        <v>3</v>
      </c>
      <c r="AC172" s="48">
        <f t="shared" ca="1" si="125"/>
        <v>1</v>
      </c>
      <c r="AD172" s="48">
        <f t="shared" ca="1" si="125"/>
        <v>1</v>
      </c>
      <c r="AE172" s="48">
        <f t="shared" ca="1" si="125"/>
        <v>3</v>
      </c>
      <c r="AF172" s="48">
        <f t="shared" ca="1" si="125"/>
        <v>2</v>
      </c>
      <c r="AG172" s="48">
        <f t="shared" ca="1" si="125"/>
        <v>3</v>
      </c>
      <c r="AH172" s="48">
        <f t="shared" ca="1" si="125"/>
        <v>1</v>
      </c>
      <c r="AI172" s="48">
        <f t="shared" ca="1" si="125"/>
        <v>3</v>
      </c>
      <c r="AJ172" s="48">
        <f t="shared" ref="AJ172:AS181" ca="1" si="126">MAX(1,IF(SamplesOrEstimateFlag = "Data", INDEX(Samples,RANDBETWEEN(1, TotalCount), 0), RANDBETWEEN(ThroughputLowEstimate,ThroughputHighEstimate)) / RANDBETWEEN(StorySplitRateLowEstimate,StorySplitRateHighEstimate))</f>
        <v>2</v>
      </c>
      <c r="AK172" s="48">
        <f t="shared" ca="1" si="126"/>
        <v>2</v>
      </c>
      <c r="AL172" s="48">
        <f t="shared" ca="1" si="126"/>
        <v>1</v>
      </c>
      <c r="AM172" s="48">
        <f t="shared" ca="1" si="126"/>
        <v>1</v>
      </c>
      <c r="AN172" s="48">
        <f t="shared" ca="1" si="126"/>
        <v>1</v>
      </c>
      <c r="AO172" s="48">
        <f t="shared" ca="1" si="126"/>
        <v>2</v>
      </c>
      <c r="AP172" s="48">
        <f t="shared" ca="1" si="126"/>
        <v>2</v>
      </c>
      <c r="AQ172" s="48">
        <f t="shared" ca="1" si="126"/>
        <v>1</v>
      </c>
      <c r="AR172" s="48">
        <f t="shared" ca="1" si="126"/>
        <v>1</v>
      </c>
      <c r="AS172" s="48">
        <f t="shared" ca="1" si="126"/>
        <v>1</v>
      </c>
      <c r="AT172" s="48">
        <f t="shared" ref="AT172:BC181" ca="1" si="127">MAX(1,IF(SamplesOrEstimateFlag = "Data", INDEX(Samples,RANDBETWEEN(1, TotalCount), 0), RANDBETWEEN(ThroughputLowEstimate,ThroughputHighEstimate)) / RANDBETWEEN(StorySplitRateLowEstimate,StorySplitRateHighEstimate))</f>
        <v>1</v>
      </c>
      <c r="AU172" s="48">
        <f t="shared" ca="1" si="127"/>
        <v>2</v>
      </c>
      <c r="AV172" s="48">
        <f t="shared" ca="1" si="127"/>
        <v>1</v>
      </c>
      <c r="AW172" s="48">
        <f t="shared" ca="1" si="127"/>
        <v>2</v>
      </c>
      <c r="AX172" s="48">
        <f t="shared" ca="1" si="127"/>
        <v>1</v>
      </c>
      <c r="AY172" s="48">
        <f t="shared" ca="1" si="127"/>
        <v>1</v>
      </c>
      <c r="AZ172" s="48">
        <f t="shared" ca="1" si="127"/>
        <v>3</v>
      </c>
      <c r="BA172" s="48">
        <f t="shared" ca="1" si="127"/>
        <v>3</v>
      </c>
      <c r="BB172" s="48">
        <f t="shared" ca="1" si="127"/>
        <v>2</v>
      </c>
      <c r="BC172" s="48">
        <f t="shared" ca="1" si="127"/>
        <v>2</v>
      </c>
      <c r="BD172" s="48">
        <f t="shared" ref="BD172:BO181" ca="1" si="128">MAX(1,IF(SamplesOrEstimateFlag = "Data", INDEX(Samples,RANDBETWEEN(1, TotalCount), 0), RANDBETWEEN(ThroughputLowEstimate,ThroughputHighEstimate)) / RANDBETWEEN(StorySplitRateLowEstimate,StorySplitRateHighEstimate))</f>
        <v>1</v>
      </c>
      <c r="BE172" s="48">
        <f t="shared" ca="1" si="128"/>
        <v>1</v>
      </c>
      <c r="BF172" s="48">
        <f t="shared" ca="1" si="128"/>
        <v>3</v>
      </c>
      <c r="BG172" s="48">
        <f t="shared" ca="1" si="128"/>
        <v>1</v>
      </c>
      <c r="BH172" s="48">
        <f t="shared" ca="1" si="128"/>
        <v>2</v>
      </c>
      <c r="BI172" s="48">
        <f t="shared" ca="1" si="128"/>
        <v>3</v>
      </c>
      <c r="BJ172" s="48">
        <f t="shared" ca="1" si="128"/>
        <v>2</v>
      </c>
      <c r="BK172" s="48">
        <f t="shared" ca="1" si="128"/>
        <v>2</v>
      </c>
      <c r="BL172" s="48">
        <f t="shared" ca="1" si="128"/>
        <v>1</v>
      </c>
      <c r="BM172" s="48">
        <f t="shared" ca="1" si="128"/>
        <v>2</v>
      </c>
      <c r="BN172" s="48">
        <f t="shared" ca="1" si="128"/>
        <v>1</v>
      </c>
      <c r="BO172" s="48">
        <f t="shared" ca="1" si="128"/>
        <v>3</v>
      </c>
    </row>
    <row r="173" spans="1:67" x14ac:dyDescent="0.25">
      <c r="A173" s="48">
        <v>172</v>
      </c>
      <c r="B173" s="48">
        <f t="shared" ca="1" si="91"/>
        <v>11</v>
      </c>
      <c r="C173" s="48">
        <f ca="1">SUM($P173:S173)</f>
        <v>7</v>
      </c>
      <c r="D173" s="48">
        <f t="shared" ca="1" si="92"/>
        <v>15</v>
      </c>
      <c r="E173" s="48">
        <f t="shared" ca="1" si="93"/>
        <v>22</v>
      </c>
      <c r="F173" s="48">
        <f t="shared" ca="1" si="94"/>
        <v>28</v>
      </c>
      <c r="G173" s="48">
        <f t="shared" ca="1" si="95"/>
        <v>34</v>
      </c>
      <c r="H173" s="48">
        <f t="shared" ca="1" si="96"/>
        <v>41</v>
      </c>
      <c r="I173" s="48">
        <f t="shared" ca="1" si="97"/>
        <v>48</v>
      </c>
      <c r="J173" s="48">
        <f t="shared" ca="1" si="98"/>
        <v>58</v>
      </c>
      <c r="K173" s="48">
        <f t="shared" ca="1" si="99"/>
        <v>65</v>
      </c>
      <c r="L173" s="48">
        <f t="shared" ca="1" si="100"/>
        <v>72</v>
      </c>
      <c r="M173" s="48">
        <f t="shared" ca="1" si="101"/>
        <v>80</v>
      </c>
      <c r="N173" s="48">
        <f t="shared" ca="1" si="102"/>
        <v>89</v>
      </c>
      <c r="O173" s="48">
        <f t="shared" ca="1" si="103"/>
        <v>97</v>
      </c>
      <c r="P173" s="48">
        <f t="shared" ca="1" si="124"/>
        <v>1</v>
      </c>
      <c r="Q173" s="48">
        <f t="shared" ca="1" si="124"/>
        <v>2</v>
      </c>
      <c r="R173" s="48">
        <f t="shared" ca="1" si="124"/>
        <v>1</v>
      </c>
      <c r="S173" s="48">
        <f t="shared" ca="1" si="124"/>
        <v>3</v>
      </c>
      <c r="T173" s="48">
        <f t="shared" ca="1" si="124"/>
        <v>2</v>
      </c>
      <c r="U173" s="48">
        <f t="shared" ca="1" si="124"/>
        <v>2</v>
      </c>
      <c r="V173" s="48">
        <f t="shared" ca="1" si="124"/>
        <v>2</v>
      </c>
      <c r="W173" s="48">
        <f t="shared" ca="1" si="124"/>
        <v>2</v>
      </c>
      <c r="X173" s="48">
        <f t="shared" ca="1" si="124"/>
        <v>1</v>
      </c>
      <c r="Y173" s="48">
        <f t="shared" ca="1" si="124"/>
        <v>1</v>
      </c>
      <c r="Z173" s="48">
        <f t="shared" ca="1" si="125"/>
        <v>2</v>
      </c>
      <c r="AA173" s="48">
        <f t="shared" ca="1" si="125"/>
        <v>3</v>
      </c>
      <c r="AB173" s="48">
        <f t="shared" ca="1" si="125"/>
        <v>2</v>
      </c>
      <c r="AC173" s="48">
        <f t="shared" ca="1" si="125"/>
        <v>1</v>
      </c>
      <c r="AD173" s="48">
        <f t="shared" ca="1" si="125"/>
        <v>2</v>
      </c>
      <c r="AE173" s="48">
        <f t="shared" ca="1" si="125"/>
        <v>1</v>
      </c>
      <c r="AF173" s="48">
        <f t="shared" ca="1" si="125"/>
        <v>2</v>
      </c>
      <c r="AG173" s="48">
        <f t="shared" ca="1" si="125"/>
        <v>2</v>
      </c>
      <c r="AH173" s="48">
        <f t="shared" ca="1" si="125"/>
        <v>1</v>
      </c>
      <c r="AI173" s="48">
        <f t="shared" ca="1" si="125"/>
        <v>1</v>
      </c>
      <c r="AJ173" s="48">
        <f t="shared" ca="1" si="126"/>
        <v>1</v>
      </c>
      <c r="AK173" s="48">
        <f t="shared" ca="1" si="126"/>
        <v>1</v>
      </c>
      <c r="AL173" s="48">
        <f t="shared" ca="1" si="126"/>
        <v>3</v>
      </c>
      <c r="AM173" s="48">
        <f t="shared" ca="1" si="126"/>
        <v>2</v>
      </c>
      <c r="AN173" s="48">
        <f t="shared" ca="1" si="126"/>
        <v>2</v>
      </c>
      <c r="AO173" s="48">
        <f t="shared" ca="1" si="126"/>
        <v>1</v>
      </c>
      <c r="AP173" s="48">
        <f t="shared" ca="1" si="126"/>
        <v>2</v>
      </c>
      <c r="AQ173" s="48">
        <f t="shared" ca="1" si="126"/>
        <v>2</v>
      </c>
      <c r="AR173" s="48">
        <f t="shared" ca="1" si="126"/>
        <v>2</v>
      </c>
      <c r="AS173" s="48">
        <f t="shared" ca="1" si="126"/>
        <v>2</v>
      </c>
      <c r="AT173" s="48">
        <f t="shared" ca="1" si="127"/>
        <v>3</v>
      </c>
      <c r="AU173" s="48">
        <f t="shared" ca="1" si="127"/>
        <v>3</v>
      </c>
      <c r="AV173" s="48">
        <f t="shared" ca="1" si="127"/>
        <v>1</v>
      </c>
      <c r="AW173" s="48">
        <f t="shared" ca="1" si="127"/>
        <v>1</v>
      </c>
      <c r="AX173" s="48">
        <f t="shared" ca="1" si="127"/>
        <v>3</v>
      </c>
      <c r="AY173" s="48">
        <f t="shared" ca="1" si="127"/>
        <v>2</v>
      </c>
      <c r="AZ173" s="48">
        <f t="shared" ca="1" si="127"/>
        <v>1</v>
      </c>
      <c r="BA173" s="48">
        <f t="shared" ca="1" si="127"/>
        <v>2</v>
      </c>
      <c r="BB173" s="48">
        <f t="shared" ca="1" si="127"/>
        <v>1</v>
      </c>
      <c r="BC173" s="48">
        <f t="shared" ca="1" si="127"/>
        <v>3</v>
      </c>
      <c r="BD173" s="48">
        <f t="shared" ca="1" si="128"/>
        <v>2</v>
      </c>
      <c r="BE173" s="48">
        <f t="shared" ca="1" si="128"/>
        <v>1</v>
      </c>
      <c r="BF173" s="48">
        <f t="shared" ca="1" si="128"/>
        <v>2</v>
      </c>
      <c r="BG173" s="48">
        <f t="shared" ca="1" si="128"/>
        <v>3</v>
      </c>
      <c r="BH173" s="48">
        <f t="shared" ca="1" si="128"/>
        <v>2</v>
      </c>
      <c r="BI173" s="48">
        <f t="shared" ca="1" si="128"/>
        <v>1</v>
      </c>
      <c r="BJ173" s="48">
        <f t="shared" ca="1" si="128"/>
        <v>3</v>
      </c>
      <c r="BK173" s="48">
        <f t="shared" ca="1" si="128"/>
        <v>3</v>
      </c>
      <c r="BL173" s="48">
        <f t="shared" ca="1" si="128"/>
        <v>3</v>
      </c>
      <c r="BM173" s="48">
        <f t="shared" ca="1" si="128"/>
        <v>2</v>
      </c>
      <c r="BN173" s="48">
        <f t="shared" ca="1" si="128"/>
        <v>2</v>
      </c>
      <c r="BO173" s="48">
        <f t="shared" ca="1" si="128"/>
        <v>1</v>
      </c>
    </row>
    <row r="174" spans="1:67" x14ac:dyDescent="0.25">
      <c r="A174" s="48">
        <v>173</v>
      </c>
      <c r="B174" s="48">
        <f t="shared" ca="1" si="91"/>
        <v>12</v>
      </c>
      <c r="C174" s="48">
        <f ca="1">SUM($P174:S174)</f>
        <v>9</v>
      </c>
      <c r="D174" s="48">
        <f t="shared" ca="1" si="92"/>
        <v>16</v>
      </c>
      <c r="E174" s="48">
        <f t="shared" ca="1" si="93"/>
        <v>24</v>
      </c>
      <c r="F174" s="48">
        <f t="shared" ca="1" si="94"/>
        <v>32</v>
      </c>
      <c r="G174" s="48">
        <f t="shared" ca="1" si="95"/>
        <v>39</v>
      </c>
      <c r="H174" s="48">
        <f t="shared" ca="1" si="96"/>
        <v>48</v>
      </c>
      <c r="I174" s="48">
        <f t="shared" ca="1" si="97"/>
        <v>54</v>
      </c>
      <c r="J174" s="48">
        <f t="shared" ca="1" si="98"/>
        <v>63</v>
      </c>
      <c r="K174" s="48">
        <f t="shared" ca="1" si="99"/>
        <v>72</v>
      </c>
      <c r="L174" s="48">
        <f t="shared" ca="1" si="100"/>
        <v>79</v>
      </c>
      <c r="M174" s="48">
        <f t="shared" ca="1" si="101"/>
        <v>86</v>
      </c>
      <c r="N174" s="48">
        <f t="shared" ca="1" si="102"/>
        <v>93</v>
      </c>
      <c r="O174" s="48">
        <f t="shared" ca="1" si="103"/>
        <v>104</v>
      </c>
      <c r="P174" s="48">
        <f t="shared" ca="1" si="124"/>
        <v>2</v>
      </c>
      <c r="Q174" s="48">
        <f t="shared" ca="1" si="124"/>
        <v>1</v>
      </c>
      <c r="R174" s="48">
        <f t="shared" ca="1" si="124"/>
        <v>3</v>
      </c>
      <c r="S174" s="48">
        <f t="shared" ca="1" si="124"/>
        <v>3</v>
      </c>
      <c r="T174" s="48">
        <f t="shared" ca="1" si="124"/>
        <v>1</v>
      </c>
      <c r="U174" s="48">
        <f t="shared" ca="1" si="124"/>
        <v>2</v>
      </c>
      <c r="V174" s="48">
        <f t="shared" ca="1" si="124"/>
        <v>2</v>
      </c>
      <c r="W174" s="48">
        <f t="shared" ca="1" si="124"/>
        <v>2</v>
      </c>
      <c r="X174" s="48">
        <f t="shared" ca="1" si="124"/>
        <v>2</v>
      </c>
      <c r="Y174" s="48">
        <f t="shared" ca="1" si="124"/>
        <v>2</v>
      </c>
      <c r="Z174" s="48">
        <f t="shared" ca="1" si="125"/>
        <v>2</v>
      </c>
      <c r="AA174" s="48">
        <f t="shared" ca="1" si="125"/>
        <v>2</v>
      </c>
      <c r="AB174" s="48">
        <f t="shared" ca="1" si="125"/>
        <v>2</v>
      </c>
      <c r="AC174" s="48">
        <f t="shared" ca="1" si="125"/>
        <v>2</v>
      </c>
      <c r="AD174" s="48">
        <f t="shared" ca="1" si="125"/>
        <v>2</v>
      </c>
      <c r="AE174" s="48">
        <f t="shared" ca="1" si="125"/>
        <v>2</v>
      </c>
      <c r="AF174" s="48">
        <f t="shared" ca="1" si="125"/>
        <v>2</v>
      </c>
      <c r="AG174" s="48">
        <f t="shared" ca="1" si="125"/>
        <v>1</v>
      </c>
      <c r="AH174" s="48">
        <f t="shared" ca="1" si="125"/>
        <v>1</v>
      </c>
      <c r="AI174" s="48">
        <f t="shared" ca="1" si="125"/>
        <v>3</v>
      </c>
      <c r="AJ174" s="48">
        <f t="shared" ca="1" si="126"/>
        <v>2</v>
      </c>
      <c r="AK174" s="48">
        <f t="shared" ca="1" si="126"/>
        <v>2</v>
      </c>
      <c r="AL174" s="48">
        <f t="shared" ca="1" si="126"/>
        <v>3</v>
      </c>
      <c r="AM174" s="48">
        <f t="shared" ca="1" si="126"/>
        <v>2</v>
      </c>
      <c r="AN174" s="48">
        <f t="shared" ca="1" si="126"/>
        <v>1</v>
      </c>
      <c r="AO174" s="48">
        <f t="shared" ca="1" si="126"/>
        <v>2</v>
      </c>
      <c r="AP174" s="48">
        <f t="shared" ca="1" si="126"/>
        <v>2</v>
      </c>
      <c r="AQ174" s="48">
        <f t="shared" ca="1" si="126"/>
        <v>1</v>
      </c>
      <c r="AR174" s="48">
        <f t="shared" ca="1" si="126"/>
        <v>2</v>
      </c>
      <c r="AS174" s="48">
        <f t="shared" ca="1" si="126"/>
        <v>3</v>
      </c>
      <c r="AT174" s="48">
        <f t="shared" ca="1" si="127"/>
        <v>1</v>
      </c>
      <c r="AU174" s="48">
        <f t="shared" ca="1" si="127"/>
        <v>3</v>
      </c>
      <c r="AV174" s="48">
        <f t="shared" ca="1" si="127"/>
        <v>3</v>
      </c>
      <c r="AW174" s="48">
        <f t="shared" ca="1" si="127"/>
        <v>2</v>
      </c>
      <c r="AX174" s="48">
        <f t="shared" ca="1" si="127"/>
        <v>3</v>
      </c>
      <c r="AY174" s="48">
        <f t="shared" ca="1" si="127"/>
        <v>1</v>
      </c>
      <c r="AZ174" s="48">
        <f t="shared" ca="1" si="127"/>
        <v>2</v>
      </c>
      <c r="BA174" s="48">
        <f t="shared" ca="1" si="127"/>
        <v>1</v>
      </c>
      <c r="BB174" s="48">
        <f t="shared" ca="1" si="127"/>
        <v>1</v>
      </c>
      <c r="BC174" s="48">
        <f t="shared" ca="1" si="127"/>
        <v>3</v>
      </c>
      <c r="BD174" s="48">
        <f t="shared" ca="1" si="128"/>
        <v>1</v>
      </c>
      <c r="BE174" s="48">
        <f t="shared" ca="1" si="128"/>
        <v>2</v>
      </c>
      <c r="BF174" s="48">
        <f t="shared" ca="1" si="128"/>
        <v>3</v>
      </c>
      <c r="BG174" s="48">
        <f t="shared" ca="1" si="128"/>
        <v>1</v>
      </c>
      <c r="BH174" s="48">
        <f t="shared" ca="1" si="128"/>
        <v>1</v>
      </c>
      <c r="BI174" s="48">
        <f t="shared" ca="1" si="128"/>
        <v>3</v>
      </c>
      <c r="BJ174" s="48">
        <f t="shared" ca="1" si="128"/>
        <v>2</v>
      </c>
      <c r="BK174" s="48">
        <f t="shared" ca="1" si="128"/>
        <v>1</v>
      </c>
      <c r="BL174" s="48">
        <f t="shared" ca="1" si="128"/>
        <v>3</v>
      </c>
      <c r="BM174" s="48">
        <f t="shared" ca="1" si="128"/>
        <v>2</v>
      </c>
      <c r="BN174" s="48">
        <f t="shared" ca="1" si="128"/>
        <v>3</v>
      </c>
      <c r="BO174" s="48">
        <f t="shared" ca="1" si="128"/>
        <v>3</v>
      </c>
    </row>
    <row r="175" spans="1:67" x14ac:dyDescent="0.25">
      <c r="A175" s="48">
        <v>174</v>
      </c>
      <c r="B175" s="48">
        <f t="shared" ca="1" si="91"/>
        <v>11</v>
      </c>
      <c r="C175" s="48">
        <f ca="1">SUM($P175:S175)</f>
        <v>7</v>
      </c>
      <c r="D175" s="48">
        <f t="shared" ca="1" si="92"/>
        <v>16</v>
      </c>
      <c r="E175" s="48">
        <f t="shared" ca="1" si="93"/>
        <v>26</v>
      </c>
      <c r="F175" s="48">
        <f t="shared" ca="1" si="94"/>
        <v>35</v>
      </c>
      <c r="G175" s="48">
        <f t="shared" ca="1" si="95"/>
        <v>44</v>
      </c>
      <c r="H175" s="48">
        <f t="shared" ca="1" si="96"/>
        <v>52</v>
      </c>
      <c r="I175" s="48">
        <f t="shared" ca="1" si="97"/>
        <v>59</v>
      </c>
      <c r="J175" s="48">
        <f t="shared" ca="1" si="98"/>
        <v>67</v>
      </c>
      <c r="K175" s="48">
        <f t="shared" ca="1" si="99"/>
        <v>76</v>
      </c>
      <c r="L175" s="48">
        <f t="shared" ca="1" si="100"/>
        <v>85</v>
      </c>
      <c r="M175" s="48">
        <f t="shared" ca="1" si="101"/>
        <v>91</v>
      </c>
      <c r="N175" s="48">
        <f t="shared" ca="1" si="102"/>
        <v>99</v>
      </c>
      <c r="O175" s="48">
        <f t="shared" ca="1" si="103"/>
        <v>107</v>
      </c>
      <c r="P175" s="48">
        <f t="shared" ca="1" si="124"/>
        <v>3</v>
      </c>
      <c r="Q175" s="48">
        <f t="shared" ca="1" si="124"/>
        <v>1</v>
      </c>
      <c r="R175" s="48">
        <f t="shared" ca="1" si="124"/>
        <v>1</v>
      </c>
      <c r="S175" s="48">
        <f t="shared" ca="1" si="124"/>
        <v>2</v>
      </c>
      <c r="T175" s="48">
        <f t="shared" ca="1" si="124"/>
        <v>2</v>
      </c>
      <c r="U175" s="48">
        <f t="shared" ca="1" si="124"/>
        <v>2</v>
      </c>
      <c r="V175" s="48">
        <f t="shared" ca="1" si="124"/>
        <v>3</v>
      </c>
      <c r="W175" s="48">
        <f t="shared" ca="1" si="124"/>
        <v>2</v>
      </c>
      <c r="X175" s="48">
        <f t="shared" ca="1" si="124"/>
        <v>3</v>
      </c>
      <c r="Y175" s="48">
        <f t="shared" ca="1" si="124"/>
        <v>2</v>
      </c>
      <c r="Z175" s="48">
        <f t="shared" ca="1" si="125"/>
        <v>2</v>
      </c>
      <c r="AA175" s="48">
        <f t="shared" ca="1" si="125"/>
        <v>3</v>
      </c>
      <c r="AB175" s="48">
        <f t="shared" ca="1" si="125"/>
        <v>2</v>
      </c>
      <c r="AC175" s="48">
        <f t="shared" ca="1" si="125"/>
        <v>1</v>
      </c>
      <c r="AD175" s="48">
        <f t="shared" ca="1" si="125"/>
        <v>3</v>
      </c>
      <c r="AE175" s="48">
        <f t="shared" ca="1" si="125"/>
        <v>3</v>
      </c>
      <c r="AF175" s="48">
        <f t="shared" ca="1" si="125"/>
        <v>3</v>
      </c>
      <c r="AG175" s="48">
        <f t="shared" ca="1" si="125"/>
        <v>2</v>
      </c>
      <c r="AH175" s="48">
        <f t="shared" ca="1" si="125"/>
        <v>2</v>
      </c>
      <c r="AI175" s="48">
        <f t="shared" ca="1" si="125"/>
        <v>2</v>
      </c>
      <c r="AJ175" s="48">
        <f t="shared" ca="1" si="126"/>
        <v>1</v>
      </c>
      <c r="AK175" s="48">
        <f t="shared" ca="1" si="126"/>
        <v>2</v>
      </c>
      <c r="AL175" s="48">
        <f t="shared" ca="1" si="126"/>
        <v>2</v>
      </c>
      <c r="AM175" s="48">
        <f t="shared" ca="1" si="126"/>
        <v>3</v>
      </c>
      <c r="AN175" s="48">
        <f t="shared" ca="1" si="126"/>
        <v>3</v>
      </c>
      <c r="AO175" s="48">
        <f t="shared" ca="1" si="126"/>
        <v>1</v>
      </c>
      <c r="AP175" s="48">
        <f t="shared" ca="1" si="126"/>
        <v>2</v>
      </c>
      <c r="AQ175" s="48">
        <f t="shared" ca="1" si="126"/>
        <v>1</v>
      </c>
      <c r="AR175" s="48">
        <f t="shared" ca="1" si="126"/>
        <v>2</v>
      </c>
      <c r="AS175" s="48">
        <f t="shared" ca="1" si="126"/>
        <v>1</v>
      </c>
      <c r="AT175" s="48">
        <f t="shared" ca="1" si="127"/>
        <v>3</v>
      </c>
      <c r="AU175" s="48">
        <f t="shared" ca="1" si="127"/>
        <v>2</v>
      </c>
      <c r="AV175" s="48">
        <f t="shared" ca="1" si="127"/>
        <v>3</v>
      </c>
      <c r="AW175" s="48">
        <f t="shared" ca="1" si="127"/>
        <v>2</v>
      </c>
      <c r="AX175" s="48">
        <f t="shared" ca="1" si="127"/>
        <v>2</v>
      </c>
      <c r="AY175" s="48">
        <f t="shared" ca="1" si="127"/>
        <v>2</v>
      </c>
      <c r="AZ175" s="48">
        <f t="shared" ca="1" si="127"/>
        <v>1</v>
      </c>
      <c r="BA175" s="48">
        <f t="shared" ca="1" si="127"/>
        <v>3</v>
      </c>
      <c r="BB175" s="48">
        <f t="shared" ca="1" si="127"/>
        <v>2</v>
      </c>
      <c r="BC175" s="48">
        <f t="shared" ca="1" si="127"/>
        <v>3</v>
      </c>
      <c r="BD175" s="48">
        <f t="shared" ca="1" si="128"/>
        <v>3</v>
      </c>
      <c r="BE175" s="48">
        <f t="shared" ca="1" si="128"/>
        <v>1</v>
      </c>
      <c r="BF175" s="48">
        <f t="shared" ca="1" si="128"/>
        <v>1</v>
      </c>
      <c r="BG175" s="48">
        <f t="shared" ca="1" si="128"/>
        <v>1</v>
      </c>
      <c r="BH175" s="48">
        <f t="shared" ca="1" si="128"/>
        <v>3</v>
      </c>
      <c r="BI175" s="48">
        <f t="shared" ca="1" si="128"/>
        <v>1</v>
      </c>
      <c r="BJ175" s="48">
        <f t="shared" ca="1" si="128"/>
        <v>1</v>
      </c>
      <c r="BK175" s="48">
        <f t="shared" ca="1" si="128"/>
        <v>3</v>
      </c>
      <c r="BL175" s="48">
        <f t="shared" ca="1" si="128"/>
        <v>2</v>
      </c>
      <c r="BM175" s="48">
        <f t="shared" ca="1" si="128"/>
        <v>1</v>
      </c>
      <c r="BN175" s="48">
        <f t="shared" ca="1" si="128"/>
        <v>3</v>
      </c>
      <c r="BO175" s="48">
        <f t="shared" ca="1" si="128"/>
        <v>2</v>
      </c>
    </row>
    <row r="176" spans="1:67" x14ac:dyDescent="0.25">
      <c r="A176" s="48">
        <v>175</v>
      </c>
      <c r="B176" s="48">
        <f t="shared" ca="1" si="91"/>
        <v>13</v>
      </c>
      <c r="C176" s="48">
        <f ca="1">SUM($P176:S176)</f>
        <v>8</v>
      </c>
      <c r="D176" s="48">
        <f t="shared" ca="1" si="92"/>
        <v>17</v>
      </c>
      <c r="E176" s="48">
        <f t="shared" ca="1" si="93"/>
        <v>25</v>
      </c>
      <c r="F176" s="48">
        <f t="shared" ca="1" si="94"/>
        <v>35</v>
      </c>
      <c r="G176" s="48">
        <f t="shared" ca="1" si="95"/>
        <v>43</v>
      </c>
      <c r="H176" s="48">
        <f t="shared" ca="1" si="96"/>
        <v>53</v>
      </c>
      <c r="I176" s="48">
        <f t="shared" ca="1" si="97"/>
        <v>61</v>
      </c>
      <c r="J176" s="48">
        <f t="shared" ca="1" si="98"/>
        <v>68</v>
      </c>
      <c r="K176" s="48">
        <f t="shared" ca="1" si="99"/>
        <v>77</v>
      </c>
      <c r="L176" s="48">
        <f t="shared" ca="1" si="100"/>
        <v>84</v>
      </c>
      <c r="M176" s="48">
        <f t="shared" ca="1" si="101"/>
        <v>92</v>
      </c>
      <c r="N176" s="48">
        <f t="shared" ca="1" si="102"/>
        <v>98</v>
      </c>
      <c r="O176" s="48">
        <f t="shared" ca="1" si="103"/>
        <v>106</v>
      </c>
      <c r="P176" s="48">
        <f t="shared" ca="1" si="124"/>
        <v>3</v>
      </c>
      <c r="Q176" s="48">
        <f t="shared" ca="1" si="124"/>
        <v>2</v>
      </c>
      <c r="R176" s="48">
        <f t="shared" ca="1" si="124"/>
        <v>2</v>
      </c>
      <c r="S176" s="48">
        <f t="shared" ca="1" si="124"/>
        <v>1</v>
      </c>
      <c r="T176" s="48">
        <f t="shared" ca="1" si="124"/>
        <v>2</v>
      </c>
      <c r="U176" s="48">
        <f t="shared" ca="1" si="124"/>
        <v>3</v>
      </c>
      <c r="V176" s="48">
        <f t="shared" ca="1" si="124"/>
        <v>3</v>
      </c>
      <c r="W176" s="48">
        <f t="shared" ca="1" si="124"/>
        <v>1</v>
      </c>
      <c r="X176" s="48">
        <f t="shared" ca="1" si="124"/>
        <v>3</v>
      </c>
      <c r="Y176" s="48">
        <f t="shared" ca="1" si="124"/>
        <v>2</v>
      </c>
      <c r="Z176" s="48">
        <f t="shared" ca="1" si="125"/>
        <v>2</v>
      </c>
      <c r="AA176" s="48">
        <f t="shared" ca="1" si="125"/>
        <v>1</v>
      </c>
      <c r="AB176" s="48">
        <f t="shared" ca="1" si="125"/>
        <v>3</v>
      </c>
      <c r="AC176" s="48">
        <f t="shared" ca="1" si="125"/>
        <v>3</v>
      </c>
      <c r="AD176" s="48">
        <f t="shared" ca="1" si="125"/>
        <v>3</v>
      </c>
      <c r="AE176" s="48">
        <f t="shared" ca="1" si="125"/>
        <v>1</v>
      </c>
      <c r="AF176" s="48">
        <f t="shared" ca="1" si="125"/>
        <v>3</v>
      </c>
      <c r="AG176" s="48">
        <f t="shared" ca="1" si="125"/>
        <v>3</v>
      </c>
      <c r="AH176" s="48">
        <f t="shared" ca="1" si="125"/>
        <v>1</v>
      </c>
      <c r="AI176" s="48">
        <f t="shared" ca="1" si="125"/>
        <v>1</v>
      </c>
      <c r="AJ176" s="48">
        <f t="shared" ca="1" si="126"/>
        <v>3</v>
      </c>
      <c r="AK176" s="48">
        <f t="shared" ca="1" si="126"/>
        <v>3</v>
      </c>
      <c r="AL176" s="48">
        <f t="shared" ca="1" si="126"/>
        <v>2</v>
      </c>
      <c r="AM176" s="48">
        <f t="shared" ca="1" si="126"/>
        <v>2</v>
      </c>
      <c r="AN176" s="48">
        <f t="shared" ca="1" si="126"/>
        <v>3</v>
      </c>
      <c r="AO176" s="48">
        <f t="shared" ca="1" si="126"/>
        <v>3</v>
      </c>
      <c r="AP176" s="48">
        <f t="shared" ca="1" si="126"/>
        <v>1</v>
      </c>
      <c r="AQ176" s="48">
        <f t="shared" ca="1" si="126"/>
        <v>1</v>
      </c>
      <c r="AR176" s="48">
        <f t="shared" ca="1" si="126"/>
        <v>1</v>
      </c>
      <c r="AS176" s="48">
        <f t="shared" ca="1" si="126"/>
        <v>2</v>
      </c>
      <c r="AT176" s="48">
        <f t="shared" ca="1" si="127"/>
        <v>3</v>
      </c>
      <c r="AU176" s="48">
        <f t="shared" ca="1" si="127"/>
        <v>1</v>
      </c>
      <c r="AV176" s="48">
        <f t="shared" ca="1" si="127"/>
        <v>3</v>
      </c>
      <c r="AW176" s="48">
        <f t="shared" ca="1" si="127"/>
        <v>3</v>
      </c>
      <c r="AX176" s="48">
        <f t="shared" ca="1" si="127"/>
        <v>2</v>
      </c>
      <c r="AY176" s="48">
        <f t="shared" ca="1" si="127"/>
        <v>1</v>
      </c>
      <c r="AZ176" s="48">
        <f t="shared" ca="1" si="127"/>
        <v>2</v>
      </c>
      <c r="BA176" s="48">
        <f t="shared" ca="1" si="127"/>
        <v>3</v>
      </c>
      <c r="BB176" s="48">
        <f t="shared" ca="1" si="127"/>
        <v>1</v>
      </c>
      <c r="BC176" s="48">
        <f t="shared" ca="1" si="127"/>
        <v>1</v>
      </c>
      <c r="BD176" s="48">
        <f t="shared" ca="1" si="128"/>
        <v>1</v>
      </c>
      <c r="BE176" s="48">
        <f t="shared" ca="1" si="128"/>
        <v>2</v>
      </c>
      <c r="BF176" s="48">
        <f t="shared" ca="1" si="128"/>
        <v>3</v>
      </c>
      <c r="BG176" s="48">
        <f t="shared" ca="1" si="128"/>
        <v>2</v>
      </c>
      <c r="BH176" s="48">
        <f t="shared" ca="1" si="128"/>
        <v>1</v>
      </c>
      <c r="BI176" s="48">
        <f t="shared" ca="1" si="128"/>
        <v>1</v>
      </c>
      <c r="BJ176" s="48">
        <f t="shared" ca="1" si="128"/>
        <v>2</v>
      </c>
      <c r="BK176" s="48">
        <f t="shared" ca="1" si="128"/>
        <v>2</v>
      </c>
      <c r="BL176" s="48">
        <f t="shared" ca="1" si="128"/>
        <v>2</v>
      </c>
      <c r="BM176" s="48">
        <f t="shared" ca="1" si="128"/>
        <v>2</v>
      </c>
      <c r="BN176" s="48">
        <f t="shared" ca="1" si="128"/>
        <v>1</v>
      </c>
      <c r="BO176" s="48">
        <f t="shared" ca="1" si="128"/>
        <v>3</v>
      </c>
    </row>
    <row r="177" spans="1:67" x14ac:dyDescent="0.25">
      <c r="A177" s="48">
        <v>176</v>
      </c>
      <c r="B177" s="48">
        <f t="shared" ca="1" si="91"/>
        <v>7</v>
      </c>
      <c r="C177" s="48">
        <f ca="1">SUM($P177:S177)</f>
        <v>4</v>
      </c>
      <c r="D177" s="48">
        <f t="shared" ca="1" si="92"/>
        <v>12</v>
      </c>
      <c r="E177" s="48">
        <f t="shared" ca="1" si="93"/>
        <v>16</v>
      </c>
      <c r="F177" s="48">
        <f t="shared" ca="1" si="94"/>
        <v>20</v>
      </c>
      <c r="G177" s="48">
        <f t="shared" ca="1" si="95"/>
        <v>29</v>
      </c>
      <c r="H177" s="48">
        <f t="shared" ca="1" si="96"/>
        <v>38</v>
      </c>
      <c r="I177" s="48">
        <f t="shared" ca="1" si="97"/>
        <v>46</v>
      </c>
      <c r="J177" s="48">
        <f t="shared" ca="1" si="98"/>
        <v>54</v>
      </c>
      <c r="K177" s="48">
        <f t="shared" ca="1" si="99"/>
        <v>61</v>
      </c>
      <c r="L177" s="48">
        <f t="shared" ca="1" si="100"/>
        <v>69</v>
      </c>
      <c r="M177" s="48">
        <f t="shared" ca="1" si="101"/>
        <v>78</v>
      </c>
      <c r="N177" s="48">
        <f t="shared" ca="1" si="102"/>
        <v>85</v>
      </c>
      <c r="O177" s="48">
        <f t="shared" ca="1" si="103"/>
        <v>95</v>
      </c>
      <c r="P177" s="48">
        <f t="shared" ca="1" si="124"/>
        <v>1</v>
      </c>
      <c r="Q177" s="48">
        <f t="shared" ca="1" si="124"/>
        <v>1</v>
      </c>
      <c r="R177" s="48">
        <f t="shared" ca="1" si="124"/>
        <v>1</v>
      </c>
      <c r="S177" s="48">
        <f t="shared" ca="1" si="124"/>
        <v>1</v>
      </c>
      <c r="T177" s="48">
        <f t="shared" ca="1" si="124"/>
        <v>2</v>
      </c>
      <c r="U177" s="48">
        <f t="shared" ca="1" si="124"/>
        <v>1</v>
      </c>
      <c r="V177" s="48">
        <f t="shared" ca="1" si="124"/>
        <v>3</v>
      </c>
      <c r="W177" s="48">
        <f t="shared" ca="1" si="124"/>
        <v>2</v>
      </c>
      <c r="X177" s="48">
        <f t="shared" ca="1" si="124"/>
        <v>1</v>
      </c>
      <c r="Y177" s="48">
        <f t="shared" ca="1" si="124"/>
        <v>1</v>
      </c>
      <c r="Z177" s="48">
        <f t="shared" ca="1" si="125"/>
        <v>1</v>
      </c>
      <c r="AA177" s="48">
        <f t="shared" ca="1" si="125"/>
        <v>1</v>
      </c>
      <c r="AB177" s="48">
        <f t="shared" ca="1" si="125"/>
        <v>1</v>
      </c>
      <c r="AC177" s="48">
        <f t="shared" ca="1" si="125"/>
        <v>1</v>
      </c>
      <c r="AD177" s="48">
        <f t="shared" ca="1" si="125"/>
        <v>1</v>
      </c>
      <c r="AE177" s="48">
        <f t="shared" ca="1" si="125"/>
        <v>1</v>
      </c>
      <c r="AF177" s="48">
        <f t="shared" ca="1" si="125"/>
        <v>2</v>
      </c>
      <c r="AG177" s="48">
        <f t="shared" ca="1" si="125"/>
        <v>2</v>
      </c>
      <c r="AH177" s="48">
        <f t="shared" ca="1" si="125"/>
        <v>3</v>
      </c>
      <c r="AI177" s="48">
        <f t="shared" ca="1" si="125"/>
        <v>2</v>
      </c>
      <c r="AJ177" s="48">
        <f t="shared" ca="1" si="126"/>
        <v>2</v>
      </c>
      <c r="AK177" s="48">
        <f t="shared" ca="1" si="126"/>
        <v>2</v>
      </c>
      <c r="AL177" s="48">
        <f t="shared" ca="1" si="126"/>
        <v>3</v>
      </c>
      <c r="AM177" s="48">
        <f t="shared" ca="1" si="126"/>
        <v>2</v>
      </c>
      <c r="AN177" s="48">
        <f t="shared" ca="1" si="126"/>
        <v>2</v>
      </c>
      <c r="AO177" s="48">
        <f t="shared" ca="1" si="126"/>
        <v>3</v>
      </c>
      <c r="AP177" s="48">
        <f t="shared" ca="1" si="126"/>
        <v>2</v>
      </c>
      <c r="AQ177" s="48">
        <f t="shared" ca="1" si="126"/>
        <v>1</v>
      </c>
      <c r="AR177" s="48">
        <f t="shared" ca="1" si="126"/>
        <v>3</v>
      </c>
      <c r="AS177" s="48">
        <f t="shared" ca="1" si="126"/>
        <v>1</v>
      </c>
      <c r="AT177" s="48">
        <f t="shared" ca="1" si="127"/>
        <v>1</v>
      </c>
      <c r="AU177" s="48">
        <f t="shared" ca="1" si="127"/>
        <v>3</v>
      </c>
      <c r="AV177" s="48">
        <f t="shared" ca="1" si="127"/>
        <v>1</v>
      </c>
      <c r="AW177" s="48">
        <f t="shared" ca="1" si="127"/>
        <v>3</v>
      </c>
      <c r="AX177" s="48">
        <f t="shared" ca="1" si="127"/>
        <v>2</v>
      </c>
      <c r="AY177" s="48">
        <f t="shared" ca="1" si="127"/>
        <v>1</v>
      </c>
      <c r="AZ177" s="48">
        <f t="shared" ca="1" si="127"/>
        <v>2</v>
      </c>
      <c r="BA177" s="48">
        <f t="shared" ca="1" si="127"/>
        <v>1</v>
      </c>
      <c r="BB177" s="48">
        <f t="shared" ca="1" si="127"/>
        <v>3</v>
      </c>
      <c r="BC177" s="48">
        <f t="shared" ca="1" si="127"/>
        <v>2</v>
      </c>
      <c r="BD177" s="48">
        <f t="shared" ca="1" si="128"/>
        <v>3</v>
      </c>
      <c r="BE177" s="48">
        <f t="shared" ca="1" si="128"/>
        <v>1</v>
      </c>
      <c r="BF177" s="48">
        <f t="shared" ca="1" si="128"/>
        <v>2</v>
      </c>
      <c r="BG177" s="48">
        <f t="shared" ca="1" si="128"/>
        <v>3</v>
      </c>
      <c r="BH177" s="48">
        <f t="shared" ca="1" si="128"/>
        <v>3</v>
      </c>
      <c r="BI177" s="48">
        <f t="shared" ca="1" si="128"/>
        <v>2</v>
      </c>
      <c r="BJ177" s="48">
        <f t="shared" ca="1" si="128"/>
        <v>1</v>
      </c>
      <c r="BK177" s="48">
        <f t="shared" ca="1" si="128"/>
        <v>1</v>
      </c>
      <c r="BL177" s="48">
        <f t="shared" ca="1" si="128"/>
        <v>2</v>
      </c>
      <c r="BM177" s="48">
        <f t="shared" ca="1" si="128"/>
        <v>3</v>
      </c>
      <c r="BN177" s="48">
        <f t="shared" ca="1" si="128"/>
        <v>2</v>
      </c>
      <c r="BO177" s="48">
        <f t="shared" ca="1" si="128"/>
        <v>3</v>
      </c>
    </row>
    <row r="178" spans="1:67" x14ac:dyDescent="0.25">
      <c r="A178" s="48">
        <v>177</v>
      </c>
      <c r="B178" s="48">
        <f t="shared" ca="1" si="91"/>
        <v>14</v>
      </c>
      <c r="C178" s="48">
        <f ca="1">SUM($P178:S178)</f>
        <v>8</v>
      </c>
      <c r="D178" s="48">
        <f t="shared" ca="1" si="92"/>
        <v>19</v>
      </c>
      <c r="E178" s="48">
        <f t="shared" ca="1" si="93"/>
        <v>30</v>
      </c>
      <c r="F178" s="48">
        <f t="shared" ca="1" si="94"/>
        <v>38</v>
      </c>
      <c r="G178" s="48">
        <f t="shared" ca="1" si="95"/>
        <v>45</v>
      </c>
      <c r="H178" s="48">
        <f t="shared" ca="1" si="96"/>
        <v>55</v>
      </c>
      <c r="I178" s="48">
        <f t="shared" ca="1" si="97"/>
        <v>64</v>
      </c>
      <c r="J178" s="48">
        <f t="shared" ca="1" si="98"/>
        <v>72</v>
      </c>
      <c r="K178" s="48">
        <f t="shared" ca="1" si="99"/>
        <v>79</v>
      </c>
      <c r="L178" s="48">
        <f t="shared" ca="1" si="100"/>
        <v>89</v>
      </c>
      <c r="M178" s="48">
        <f t="shared" ca="1" si="101"/>
        <v>96</v>
      </c>
      <c r="N178" s="48">
        <f t="shared" ca="1" si="102"/>
        <v>102</v>
      </c>
      <c r="O178" s="48">
        <f t="shared" ca="1" si="103"/>
        <v>109</v>
      </c>
      <c r="P178" s="48">
        <f t="shared" ca="1" si="124"/>
        <v>2</v>
      </c>
      <c r="Q178" s="48">
        <f t="shared" ca="1" si="124"/>
        <v>1</v>
      </c>
      <c r="R178" s="48">
        <f t="shared" ca="1" si="124"/>
        <v>2</v>
      </c>
      <c r="S178" s="48">
        <f t="shared" ca="1" si="124"/>
        <v>3</v>
      </c>
      <c r="T178" s="48">
        <f t="shared" ca="1" si="124"/>
        <v>3</v>
      </c>
      <c r="U178" s="48">
        <f t="shared" ca="1" si="124"/>
        <v>3</v>
      </c>
      <c r="V178" s="48">
        <f t="shared" ca="1" si="124"/>
        <v>2</v>
      </c>
      <c r="W178" s="48">
        <f t="shared" ca="1" si="124"/>
        <v>3</v>
      </c>
      <c r="X178" s="48">
        <f t="shared" ca="1" si="124"/>
        <v>2</v>
      </c>
      <c r="Y178" s="48">
        <f t="shared" ca="1" si="124"/>
        <v>3</v>
      </c>
      <c r="Z178" s="48">
        <f t="shared" ca="1" si="125"/>
        <v>3</v>
      </c>
      <c r="AA178" s="48">
        <f t="shared" ca="1" si="125"/>
        <v>3</v>
      </c>
      <c r="AB178" s="48">
        <f t="shared" ca="1" si="125"/>
        <v>3</v>
      </c>
      <c r="AC178" s="48">
        <f t="shared" ca="1" si="125"/>
        <v>3</v>
      </c>
      <c r="AD178" s="48">
        <f t="shared" ca="1" si="125"/>
        <v>1</v>
      </c>
      <c r="AE178" s="48">
        <f t="shared" ca="1" si="125"/>
        <v>1</v>
      </c>
      <c r="AF178" s="48">
        <f t="shared" ca="1" si="125"/>
        <v>1</v>
      </c>
      <c r="AG178" s="48">
        <f t="shared" ca="1" si="125"/>
        <v>3</v>
      </c>
      <c r="AH178" s="48">
        <f t="shared" ca="1" si="125"/>
        <v>2</v>
      </c>
      <c r="AI178" s="48">
        <f t="shared" ca="1" si="125"/>
        <v>1</v>
      </c>
      <c r="AJ178" s="48">
        <f t="shared" ca="1" si="126"/>
        <v>3</v>
      </c>
      <c r="AK178" s="48">
        <f t="shared" ca="1" si="126"/>
        <v>3</v>
      </c>
      <c r="AL178" s="48">
        <f t="shared" ca="1" si="126"/>
        <v>3</v>
      </c>
      <c r="AM178" s="48">
        <f t="shared" ca="1" si="126"/>
        <v>1</v>
      </c>
      <c r="AN178" s="48">
        <f t="shared" ca="1" si="126"/>
        <v>3</v>
      </c>
      <c r="AO178" s="48">
        <f t="shared" ca="1" si="126"/>
        <v>1</v>
      </c>
      <c r="AP178" s="48">
        <f t="shared" ca="1" si="126"/>
        <v>2</v>
      </c>
      <c r="AQ178" s="48">
        <f t="shared" ca="1" si="126"/>
        <v>3</v>
      </c>
      <c r="AR178" s="48">
        <f t="shared" ca="1" si="126"/>
        <v>1</v>
      </c>
      <c r="AS178" s="48">
        <f t="shared" ca="1" si="126"/>
        <v>3</v>
      </c>
      <c r="AT178" s="48">
        <f t="shared" ca="1" si="127"/>
        <v>2</v>
      </c>
      <c r="AU178" s="48">
        <f t="shared" ca="1" si="127"/>
        <v>2</v>
      </c>
      <c r="AV178" s="48">
        <f t="shared" ca="1" si="127"/>
        <v>2</v>
      </c>
      <c r="AW178" s="48">
        <f t="shared" ca="1" si="127"/>
        <v>3</v>
      </c>
      <c r="AX178" s="48">
        <f t="shared" ca="1" si="127"/>
        <v>1</v>
      </c>
      <c r="AY178" s="48">
        <f t="shared" ca="1" si="127"/>
        <v>1</v>
      </c>
      <c r="AZ178" s="48">
        <f t="shared" ca="1" si="127"/>
        <v>3</v>
      </c>
      <c r="BA178" s="48">
        <f t="shared" ca="1" si="127"/>
        <v>3</v>
      </c>
      <c r="BB178" s="48">
        <f t="shared" ca="1" si="127"/>
        <v>3</v>
      </c>
      <c r="BC178" s="48">
        <f t="shared" ca="1" si="127"/>
        <v>1</v>
      </c>
      <c r="BD178" s="48">
        <f t="shared" ca="1" si="128"/>
        <v>1</v>
      </c>
      <c r="BE178" s="48">
        <f t="shared" ca="1" si="128"/>
        <v>2</v>
      </c>
      <c r="BF178" s="48">
        <f t="shared" ca="1" si="128"/>
        <v>1</v>
      </c>
      <c r="BG178" s="48">
        <f t="shared" ca="1" si="128"/>
        <v>3</v>
      </c>
      <c r="BH178" s="48">
        <f t="shared" ca="1" si="128"/>
        <v>2</v>
      </c>
      <c r="BI178" s="48">
        <f t="shared" ca="1" si="128"/>
        <v>1</v>
      </c>
      <c r="BJ178" s="48">
        <f t="shared" ca="1" si="128"/>
        <v>2</v>
      </c>
      <c r="BK178" s="48">
        <f t="shared" ca="1" si="128"/>
        <v>1</v>
      </c>
      <c r="BL178" s="48">
        <f t="shared" ca="1" si="128"/>
        <v>2</v>
      </c>
      <c r="BM178" s="48">
        <f t="shared" ca="1" si="128"/>
        <v>2</v>
      </c>
      <c r="BN178" s="48">
        <f t="shared" ca="1" si="128"/>
        <v>2</v>
      </c>
      <c r="BO178" s="48">
        <f t="shared" ca="1" si="128"/>
        <v>1</v>
      </c>
    </row>
    <row r="179" spans="1:67" x14ac:dyDescent="0.25">
      <c r="A179" s="48">
        <v>178</v>
      </c>
      <c r="B179" s="48">
        <f t="shared" ca="1" si="91"/>
        <v>13</v>
      </c>
      <c r="C179" s="48">
        <f ca="1">SUM($P179:S179)</f>
        <v>10</v>
      </c>
      <c r="D179" s="48">
        <f t="shared" ca="1" si="92"/>
        <v>18</v>
      </c>
      <c r="E179" s="48">
        <f t="shared" ca="1" si="93"/>
        <v>27</v>
      </c>
      <c r="F179" s="48">
        <f t="shared" ca="1" si="94"/>
        <v>37</v>
      </c>
      <c r="G179" s="48">
        <f t="shared" ca="1" si="95"/>
        <v>46</v>
      </c>
      <c r="H179" s="48">
        <f t="shared" ca="1" si="96"/>
        <v>55</v>
      </c>
      <c r="I179" s="48">
        <f t="shared" ca="1" si="97"/>
        <v>65</v>
      </c>
      <c r="J179" s="48">
        <f t="shared" ca="1" si="98"/>
        <v>72</v>
      </c>
      <c r="K179" s="48">
        <f t="shared" ca="1" si="99"/>
        <v>81</v>
      </c>
      <c r="L179" s="48">
        <f t="shared" ca="1" si="100"/>
        <v>88</v>
      </c>
      <c r="M179" s="48">
        <f t="shared" ca="1" si="101"/>
        <v>95</v>
      </c>
      <c r="N179" s="48">
        <f t="shared" ca="1" si="102"/>
        <v>105</v>
      </c>
      <c r="O179" s="48">
        <f t="shared" ca="1" si="103"/>
        <v>113</v>
      </c>
      <c r="P179" s="48">
        <f t="shared" ca="1" si="124"/>
        <v>3</v>
      </c>
      <c r="Q179" s="48">
        <f t="shared" ca="1" si="124"/>
        <v>1</v>
      </c>
      <c r="R179" s="48">
        <f t="shared" ca="1" si="124"/>
        <v>3</v>
      </c>
      <c r="S179" s="48">
        <f t="shared" ca="1" si="124"/>
        <v>3</v>
      </c>
      <c r="T179" s="48">
        <f t="shared" ca="1" si="124"/>
        <v>2</v>
      </c>
      <c r="U179" s="48">
        <f t="shared" ca="1" si="124"/>
        <v>1</v>
      </c>
      <c r="V179" s="48">
        <f t="shared" ca="1" si="124"/>
        <v>3</v>
      </c>
      <c r="W179" s="48">
        <f t="shared" ca="1" si="124"/>
        <v>2</v>
      </c>
      <c r="X179" s="48">
        <f t="shared" ca="1" si="124"/>
        <v>2</v>
      </c>
      <c r="Y179" s="48">
        <f t="shared" ca="1" si="124"/>
        <v>2</v>
      </c>
      <c r="Z179" s="48">
        <f t="shared" ca="1" si="125"/>
        <v>3</v>
      </c>
      <c r="AA179" s="48">
        <f t="shared" ca="1" si="125"/>
        <v>2</v>
      </c>
      <c r="AB179" s="48">
        <f t="shared" ca="1" si="125"/>
        <v>3</v>
      </c>
      <c r="AC179" s="48">
        <f t="shared" ca="1" si="125"/>
        <v>2</v>
      </c>
      <c r="AD179" s="48">
        <f t="shared" ca="1" si="125"/>
        <v>3</v>
      </c>
      <c r="AE179" s="48">
        <f t="shared" ca="1" si="125"/>
        <v>2</v>
      </c>
      <c r="AF179" s="48">
        <f t="shared" ca="1" si="125"/>
        <v>2</v>
      </c>
      <c r="AG179" s="48">
        <f t="shared" ca="1" si="125"/>
        <v>1</v>
      </c>
      <c r="AH179" s="48">
        <f t="shared" ca="1" si="125"/>
        <v>3</v>
      </c>
      <c r="AI179" s="48">
        <f t="shared" ca="1" si="125"/>
        <v>3</v>
      </c>
      <c r="AJ179" s="48">
        <f t="shared" ca="1" si="126"/>
        <v>3</v>
      </c>
      <c r="AK179" s="48">
        <f t="shared" ca="1" si="126"/>
        <v>2</v>
      </c>
      <c r="AL179" s="48">
        <f t="shared" ca="1" si="126"/>
        <v>1</v>
      </c>
      <c r="AM179" s="48">
        <f t="shared" ca="1" si="126"/>
        <v>3</v>
      </c>
      <c r="AN179" s="48">
        <f t="shared" ca="1" si="126"/>
        <v>3</v>
      </c>
      <c r="AO179" s="48">
        <f t="shared" ca="1" si="126"/>
        <v>2</v>
      </c>
      <c r="AP179" s="48">
        <f t="shared" ca="1" si="126"/>
        <v>2</v>
      </c>
      <c r="AQ179" s="48">
        <f t="shared" ca="1" si="126"/>
        <v>3</v>
      </c>
      <c r="AR179" s="48">
        <f t="shared" ca="1" si="126"/>
        <v>2</v>
      </c>
      <c r="AS179" s="48">
        <f t="shared" ca="1" si="126"/>
        <v>2</v>
      </c>
      <c r="AT179" s="48">
        <f t="shared" ca="1" si="127"/>
        <v>2</v>
      </c>
      <c r="AU179" s="48">
        <f t="shared" ca="1" si="127"/>
        <v>1</v>
      </c>
      <c r="AV179" s="48">
        <f t="shared" ca="1" si="127"/>
        <v>3</v>
      </c>
      <c r="AW179" s="48">
        <f t="shared" ca="1" si="127"/>
        <v>1</v>
      </c>
      <c r="AX179" s="48">
        <f t="shared" ca="1" si="127"/>
        <v>2</v>
      </c>
      <c r="AY179" s="48">
        <f t="shared" ca="1" si="127"/>
        <v>3</v>
      </c>
      <c r="AZ179" s="48">
        <f t="shared" ca="1" si="127"/>
        <v>2</v>
      </c>
      <c r="BA179" s="48">
        <f t="shared" ca="1" si="127"/>
        <v>1</v>
      </c>
      <c r="BB179" s="48">
        <f t="shared" ca="1" si="127"/>
        <v>3</v>
      </c>
      <c r="BC179" s="48">
        <f t="shared" ca="1" si="127"/>
        <v>1</v>
      </c>
      <c r="BD179" s="48">
        <f t="shared" ca="1" si="128"/>
        <v>2</v>
      </c>
      <c r="BE179" s="48">
        <f t="shared" ca="1" si="128"/>
        <v>1</v>
      </c>
      <c r="BF179" s="48">
        <f t="shared" ca="1" si="128"/>
        <v>2</v>
      </c>
      <c r="BG179" s="48">
        <f t="shared" ca="1" si="128"/>
        <v>2</v>
      </c>
      <c r="BH179" s="48">
        <f t="shared" ca="1" si="128"/>
        <v>3</v>
      </c>
      <c r="BI179" s="48">
        <f t="shared" ca="1" si="128"/>
        <v>3</v>
      </c>
      <c r="BJ179" s="48">
        <f t="shared" ca="1" si="128"/>
        <v>3</v>
      </c>
      <c r="BK179" s="48">
        <f t="shared" ca="1" si="128"/>
        <v>1</v>
      </c>
      <c r="BL179" s="48">
        <f t="shared" ca="1" si="128"/>
        <v>1</v>
      </c>
      <c r="BM179" s="48">
        <f t="shared" ca="1" si="128"/>
        <v>3</v>
      </c>
      <c r="BN179" s="48">
        <f t="shared" ca="1" si="128"/>
        <v>3</v>
      </c>
      <c r="BO179" s="48">
        <f t="shared" ca="1" si="128"/>
        <v>1</v>
      </c>
    </row>
    <row r="180" spans="1:67" x14ac:dyDescent="0.25">
      <c r="A180" s="48">
        <v>179</v>
      </c>
      <c r="B180" s="48">
        <f t="shared" ca="1" si="91"/>
        <v>10</v>
      </c>
      <c r="C180" s="48">
        <f ca="1">SUM($P180:S180)</f>
        <v>7</v>
      </c>
      <c r="D180" s="48">
        <f t="shared" ca="1" si="92"/>
        <v>14</v>
      </c>
      <c r="E180" s="48">
        <f t="shared" ca="1" si="93"/>
        <v>23</v>
      </c>
      <c r="F180" s="48">
        <f t="shared" ca="1" si="94"/>
        <v>33</v>
      </c>
      <c r="G180" s="48">
        <f t="shared" ca="1" si="95"/>
        <v>39</v>
      </c>
      <c r="H180" s="48">
        <f t="shared" ca="1" si="96"/>
        <v>46</v>
      </c>
      <c r="I180" s="48">
        <f t="shared" ca="1" si="97"/>
        <v>52</v>
      </c>
      <c r="J180" s="48">
        <f t="shared" ca="1" si="98"/>
        <v>60</v>
      </c>
      <c r="K180" s="48">
        <f t="shared" ca="1" si="99"/>
        <v>69</v>
      </c>
      <c r="L180" s="48">
        <f t="shared" ca="1" si="100"/>
        <v>79</v>
      </c>
      <c r="M180" s="48">
        <f t="shared" ca="1" si="101"/>
        <v>89</v>
      </c>
      <c r="N180" s="48">
        <f t="shared" ca="1" si="102"/>
        <v>96</v>
      </c>
      <c r="O180" s="48">
        <f t="shared" ca="1" si="103"/>
        <v>102</v>
      </c>
      <c r="P180" s="48">
        <f t="shared" ca="1" si="124"/>
        <v>1</v>
      </c>
      <c r="Q180" s="48">
        <f t="shared" ca="1" si="124"/>
        <v>2</v>
      </c>
      <c r="R180" s="48">
        <f t="shared" ca="1" si="124"/>
        <v>3</v>
      </c>
      <c r="S180" s="48">
        <f t="shared" ca="1" si="124"/>
        <v>1</v>
      </c>
      <c r="T180" s="48">
        <f t="shared" ca="1" si="124"/>
        <v>2</v>
      </c>
      <c r="U180" s="48">
        <f t="shared" ca="1" si="124"/>
        <v>1</v>
      </c>
      <c r="V180" s="48">
        <f t="shared" ca="1" si="124"/>
        <v>3</v>
      </c>
      <c r="W180" s="48">
        <f t="shared" ca="1" si="124"/>
        <v>1</v>
      </c>
      <c r="X180" s="48">
        <f t="shared" ca="1" si="124"/>
        <v>3</v>
      </c>
      <c r="Y180" s="48">
        <f t="shared" ca="1" si="124"/>
        <v>3</v>
      </c>
      <c r="Z180" s="48">
        <f t="shared" ca="1" si="125"/>
        <v>1</v>
      </c>
      <c r="AA180" s="48">
        <f t="shared" ca="1" si="125"/>
        <v>2</v>
      </c>
      <c r="AB180" s="48">
        <f t="shared" ca="1" si="125"/>
        <v>2</v>
      </c>
      <c r="AC180" s="48">
        <f t="shared" ca="1" si="125"/>
        <v>3</v>
      </c>
      <c r="AD180" s="48">
        <f t="shared" ca="1" si="125"/>
        <v>3</v>
      </c>
      <c r="AE180" s="48">
        <f t="shared" ca="1" si="125"/>
        <v>2</v>
      </c>
      <c r="AF180" s="48">
        <f t="shared" ca="1" si="125"/>
        <v>2</v>
      </c>
      <c r="AG180" s="48">
        <f t="shared" ca="1" si="125"/>
        <v>1</v>
      </c>
      <c r="AH180" s="48">
        <f t="shared" ca="1" si="125"/>
        <v>2</v>
      </c>
      <c r="AI180" s="48">
        <f t="shared" ca="1" si="125"/>
        <v>1</v>
      </c>
      <c r="AJ180" s="48">
        <f t="shared" ca="1" si="126"/>
        <v>2</v>
      </c>
      <c r="AK180" s="48">
        <f t="shared" ca="1" si="126"/>
        <v>2</v>
      </c>
      <c r="AL180" s="48">
        <f t="shared" ca="1" si="126"/>
        <v>2</v>
      </c>
      <c r="AM180" s="48">
        <f t="shared" ca="1" si="126"/>
        <v>1</v>
      </c>
      <c r="AN180" s="48">
        <f t="shared" ca="1" si="126"/>
        <v>1</v>
      </c>
      <c r="AO180" s="48">
        <f t="shared" ca="1" si="126"/>
        <v>3</v>
      </c>
      <c r="AP180" s="48">
        <f t="shared" ca="1" si="126"/>
        <v>1</v>
      </c>
      <c r="AQ180" s="48">
        <f t="shared" ca="1" si="126"/>
        <v>1</v>
      </c>
      <c r="AR180" s="48">
        <f t="shared" ca="1" si="126"/>
        <v>2</v>
      </c>
      <c r="AS180" s="48">
        <f t="shared" ca="1" si="126"/>
        <v>2</v>
      </c>
      <c r="AT180" s="48">
        <f t="shared" ca="1" si="127"/>
        <v>2</v>
      </c>
      <c r="AU180" s="48">
        <f t="shared" ca="1" si="127"/>
        <v>2</v>
      </c>
      <c r="AV180" s="48">
        <f t="shared" ca="1" si="127"/>
        <v>2</v>
      </c>
      <c r="AW180" s="48">
        <f t="shared" ca="1" si="127"/>
        <v>3</v>
      </c>
      <c r="AX180" s="48">
        <f t="shared" ca="1" si="127"/>
        <v>3</v>
      </c>
      <c r="AY180" s="48">
        <f t="shared" ca="1" si="127"/>
        <v>1</v>
      </c>
      <c r="AZ180" s="48">
        <f t="shared" ca="1" si="127"/>
        <v>1</v>
      </c>
      <c r="BA180" s="48">
        <f t="shared" ca="1" si="127"/>
        <v>3</v>
      </c>
      <c r="BB180" s="48">
        <f t="shared" ca="1" si="127"/>
        <v>3</v>
      </c>
      <c r="BC180" s="48">
        <f t="shared" ca="1" si="127"/>
        <v>3</v>
      </c>
      <c r="BD180" s="48">
        <f t="shared" ca="1" si="128"/>
        <v>3</v>
      </c>
      <c r="BE180" s="48">
        <f t="shared" ca="1" si="128"/>
        <v>2</v>
      </c>
      <c r="BF180" s="48">
        <f t="shared" ca="1" si="128"/>
        <v>2</v>
      </c>
      <c r="BG180" s="48">
        <f t="shared" ca="1" si="128"/>
        <v>3</v>
      </c>
      <c r="BH180" s="48">
        <f t="shared" ca="1" si="128"/>
        <v>2</v>
      </c>
      <c r="BI180" s="48">
        <f t="shared" ca="1" si="128"/>
        <v>1</v>
      </c>
      <c r="BJ180" s="48">
        <f t="shared" ca="1" si="128"/>
        <v>3</v>
      </c>
      <c r="BK180" s="48">
        <f t="shared" ca="1" si="128"/>
        <v>1</v>
      </c>
      <c r="BL180" s="48">
        <f t="shared" ca="1" si="128"/>
        <v>2</v>
      </c>
      <c r="BM180" s="48">
        <f t="shared" ca="1" si="128"/>
        <v>1</v>
      </c>
      <c r="BN180" s="48">
        <f t="shared" ca="1" si="128"/>
        <v>1</v>
      </c>
      <c r="BO180" s="48">
        <f t="shared" ca="1" si="128"/>
        <v>2</v>
      </c>
    </row>
    <row r="181" spans="1:67" x14ac:dyDescent="0.25">
      <c r="A181" s="48">
        <v>180</v>
      </c>
      <c r="B181" s="48">
        <f t="shared" ca="1" si="91"/>
        <v>15</v>
      </c>
      <c r="C181" s="48">
        <f ca="1">SUM($P181:S181)</f>
        <v>10</v>
      </c>
      <c r="D181" s="48">
        <f t="shared" ca="1" si="92"/>
        <v>19</v>
      </c>
      <c r="E181" s="48">
        <f t="shared" ca="1" si="93"/>
        <v>25</v>
      </c>
      <c r="F181" s="48">
        <f t="shared" ca="1" si="94"/>
        <v>33</v>
      </c>
      <c r="G181" s="48">
        <f t="shared" ca="1" si="95"/>
        <v>42</v>
      </c>
      <c r="H181" s="48">
        <f t="shared" ca="1" si="96"/>
        <v>47</v>
      </c>
      <c r="I181" s="48">
        <f t="shared" ca="1" si="97"/>
        <v>54</v>
      </c>
      <c r="J181" s="48">
        <f t="shared" ca="1" si="98"/>
        <v>60</v>
      </c>
      <c r="K181" s="48">
        <f t="shared" ca="1" si="99"/>
        <v>66</v>
      </c>
      <c r="L181" s="48">
        <f t="shared" ca="1" si="100"/>
        <v>75</v>
      </c>
      <c r="M181" s="48">
        <f t="shared" ca="1" si="101"/>
        <v>82</v>
      </c>
      <c r="N181" s="48">
        <f t="shared" ca="1" si="102"/>
        <v>89</v>
      </c>
      <c r="O181" s="48">
        <f t="shared" ca="1" si="103"/>
        <v>95</v>
      </c>
      <c r="P181" s="48">
        <f t="shared" ca="1" si="124"/>
        <v>3</v>
      </c>
      <c r="Q181" s="48">
        <f t="shared" ca="1" si="124"/>
        <v>3</v>
      </c>
      <c r="R181" s="48">
        <f t="shared" ca="1" si="124"/>
        <v>3</v>
      </c>
      <c r="S181" s="48">
        <f t="shared" ca="1" si="124"/>
        <v>1</v>
      </c>
      <c r="T181" s="48">
        <f t="shared" ca="1" si="124"/>
        <v>3</v>
      </c>
      <c r="U181" s="48">
        <f t="shared" ca="1" si="124"/>
        <v>2</v>
      </c>
      <c r="V181" s="48">
        <f t="shared" ca="1" si="124"/>
        <v>1</v>
      </c>
      <c r="W181" s="48">
        <f t="shared" ca="1" si="124"/>
        <v>3</v>
      </c>
      <c r="X181" s="48">
        <f t="shared" ca="1" si="124"/>
        <v>1</v>
      </c>
      <c r="Y181" s="48">
        <f t="shared" ca="1" si="124"/>
        <v>2</v>
      </c>
      <c r="Z181" s="48">
        <f t="shared" ca="1" si="125"/>
        <v>2</v>
      </c>
      <c r="AA181" s="48">
        <f t="shared" ca="1" si="125"/>
        <v>1</v>
      </c>
      <c r="AB181" s="48">
        <f t="shared" ca="1" si="125"/>
        <v>1</v>
      </c>
      <c r="AC181" s="48">
        <f t="shared" ca="1" si="125"/>
        <v>1</v>
      </c>
      <c r="AD181" s="48">
        <f t="shared" ca="1" si="125"/>
        <v>3</v>
      </c>
      <c r="AE181" s="48">
        <f t="shared" ca="1" si="125"/>
        <v>3</v>
      </c>
      <c r="AF181" s="48">
        <f t="shared" ca="1" si="125"/>
        <v>2</v>
      </c>
      <c r="AG181" s="48">
        <f t="shared" ca="1" si="125"/>
        <v>1</v>
      </c>
      <c r="AH181" s="48">
        <f t="shared" ca="1" si="125"/>
        <v>3</v>
      </c>
      <c r="AI181" s="48">
        <f t="shared" ca="1" si="125"/>
        <v>3</v>
      </c>
      <c r="AJ181" s="48">
        <f t="shared" ca="1" si="126"/>
        <v>1</v>
      </c>
      <c r="AK181" s="48">
        <f t="shared" ca="1" si="126"/>
        <v>2</v>
      </c>
      <c r="AL181" s="48">
        <f t="shared" ca="1" si="126"/>
        <v>1</v>
      </c>
      <c r="AM181" s="48">
        <f t="shared" ca="1" si="126"/>
        <v>1</v>
      </c>
      <c r="AN181" s="48">
        <f t="shared" ca="1" si="126"/>
        <v>3</v>
      </c>
      <c r="AO181" s="48">
        <f t="shared" ca="1" si="126"/>
        <v>1</v>
      </c>
      <c r="AP181" s="48">
        <f t="shared" ca="1" si="126"/>
        <v>2</v>
      </c>
      <c r="AQ181" s="48">
        <f t="shared" ca="1" si="126"/>
        <v>1</v>
      </c>
      <c r="AR181" s="48">
        <f t="shared" ca="1" si="126"/>
        <v>1</v>
      </c>
      <c r="AS181" s="48">
        <f t="shared" ca="1" si="126"/>
        <v>1</v>
      </c>
      <c r="AT181" s="48">
        <f t="shared" ca="1" si="127"/>
        <v>1</v>
      </c>
      <c r="AU181" s="48">
        <f t="shared" ca="1" si="127"/>
        <v>3</v>
      </c>
      <c r="AV181" s="48">
        <f t="shared" ca="1" si="127"/>
        <v>2</v>
      </c>
      <c r="AW181" s="48">
        <f t="shared" ca="1" si="127"/>
        <v>1</v>
      </c>
      <c r="AX181" s="48">
        <f t="shared" ca="1" si="127"/>
        <v>2</v>
      </c>
      <c r="AY181" s="48">
        <f t="shared" ca="1" si="127"/>
        <v>1</v>
      </c>
      <c r="AZ181" s="48">
        <f t="shared" ca="1" si="127"/>
        <v>3</v>
      </c>
      <c r="BA181" s="48">
        <f t="shared" ca="1" si="127"/>
        <v>3</v>
      </c>
      <c r="BB181" s="48">
        <f t="shared" ca="1" si="127"/>
        <v>1</v>
      </c>
      <c r="BC181" s="48">
        <f t="shared" ca="1" si="127"/>
        <v>2</v>
      </c>
      <c r="BD181" s="48">
        <f t="shared" ca="1" si="128"/>
        <v>1</v>
      </c>
      <c r="BE181" s="48">
        <f t="shared" ca="1" si="128"/>
        <v>2</v>
      </c>
      <c r="BF181" s="48">
        <f t="shared" ca="1" si="128"/>
        <v>3</v>
      </c>
      <c r="BG181" s="48">
        <f t="shared" ca="1" si="128"/>
        <v>1</v>
      </c>
      <c r="BH181" s="48">
        <f t="shared" ca="1" si="128"/>
        <v>2</v>
      </c>
      <c r="BI181" s="48">
        <f t="shared" ca="1" si="128"/>
        <v>3</v>
      </c>
      <c r="BJ181" s="48">
        <f t="shared" ca="1" si="128"/>
        <v>1</v>
      </c>
      <c r="BK181" s="48">
        <f t="shared" ca="1" si="128"/>
        <v>1</v>
      </c>
      <c r="BL181" s="48">
        <f t="shared" ca="1" si="128"/>
        <v>2</v>
      </c>
      <c r="BM181" s="48">
        <f t="shared" ca="1" si="128"/>
        <v>1</v>
      </c>
      <c r="BN181" s="48">
        <f t="shared" ca="1" si="128"/>
        <v>1</v>
      </c>
      <c r="BO181" s="48">
        <f t="shared" ca="1" si="128"/>
        <v>2</v>
      </c>
    </row>
    <row r="182" spans="1:67" x14ac:dyDescent="0.25">
      <c r="A182" s="48">
        <v>181</v>
      </c>
      <c r="B182" s="48">
        <f t="shared" ca="1" si="91"/>
        <v>18</v>
      </c>
      <c r="C182" s="48">
        <f ca="1">SUM($P182:S182)</f>
        <v>12</v>
      </c>
      <c r="D182" s="48">
        <f t="shared" ca="1" si="92"/>
        <v>22</v>
      </c>
      <c r="E182" s="48">
        <f t="shared" ca="1" si="93"/>
        <v>30</v>
      </c>
      <c r="F182" s="48">
        <f t="shared" ca="1" si="94"/>
        <v>39</v>
      </c>
      <c r="G182" s="48">
        <f t="shared" ca="1" si="95"/>
        <v>45</v>
      </c>
      <c r="H182" s="48">
        <f t="shared" ca="1" si="96"/>
        <v>54</v>
      </c>
      <c r="I182" s="48">
        <f t="shared" ca="1" si="97"/>
        <v>63</v>
      </c>
      <c r="J182" s="48">
        <f t="shared" ca="1" si="98"/>
        <v>67</v>
      </c>
      <c r="K182" s="48">
        <f t="shared" ca="1" si="99"/>
        <v>75</v>
      </c>
      <c r="L182" s="48">
        <f t="shared" ca="1" si="100"/>
        <v>83</v>
      </c>
      <c r="M182" s="48">
        <f t="shared" ca="1" si="101"/>
        <v>91</v>
      </c>
      <c r="N182" s="48">
        <f t="shared" ca="1" si="102"/>
        <v>99</v>
      </c>
      <c r="O182" s="48">
        <f t="shared" ca="1" si="103"/>
        <v>104</v>
      </c>
      <c r="P182" s="48">
        <f t="shared" ref="P182:Y191" ca="1" si="129">MAX(1,IF(SamplesOrEstimateFlag = "Data", INDEX(Samples,RANDBETWEEN(1, TotalCount), 0), RANDBETWEEN(ThroughputLowEstimate,ThroughputHighEstimate)) / RANDBETWEEN(StorySplitRateLowEstimate,StorySplitRateHighEstimate))</f>
        <v>3</v>
      </c>
      <c r="Q182" s="48">
        <f t="shared" ca="1" si="129"/>
        <v>3</v>
      </c>
      <c r="R182" s="48">
        <f t="shared" ca="1" si="129"/>
        <v>3</v>
      </c>
      <c r="S182" s="48">
        <f t="shared" ca="1" si="129"/>
        <v>3</v>
      </c>
      <c r="T182" s="48">
        <f t="shared" ca="1" si="129"/>
        <v>3</v>
      </c>
      <c r="U182" s="48">
        <f t="shared" ca="1" si="129"/>
        <v>3</v>
      </c>
      <c r="V182" s="48">
        <f t="shared" ca="1" si="129"/>
        <v>3</v>
      </c>
      <c r="W182" s="48">
        <f t="shared" ca="1" si="129"/>
        <v>1</v>
      </c>
      <c r="X182" s="48">
        <f t="shared" ca="1" si="129"/>
        <v>2</v>
      </c>
      <c r="Y182" s="48">
        <f t="shared" ca="1" si="129"/>
        <v>2</v>
      </c>
      <c r="Z182" s="48">
        <f t="shared" ref="Z182:AI191" ca="1" si="130">MAX(1,IF(SamplesOrEstimateFlag = "Data", INDEX(Samples,RANDBETWEEN(1, TotalCount), 0), RANDBETWEEN(ThroughputLowEstimate,ThroughputHighEstimate)) / RANDBETWEEN(StorySplitRateLowEstimate,StorySplitRateHighEstimate))</f>
        <v>1</v>
      </c>
      <c r="AA182" s="48">
        <f t="shared" ca="1" si="130"/>
        <v>3</v>
      </c>
      <c r="AB182" s="48">
        <f t="shared" ca="1" si="130"/>
        <v>2</v>
      </c>
      <c r="AC182" s="48">
        <f t="shared" ca="1" si="130"/>
        <v>3</v>
      </c>
      <c r="AD182" s="48">
        <f t="shared" ca="1" si="130"/>
        <v>3</v>
      </c>
      <c r="AE182" s="48">
        <f t="shared" ca="1" si="130"/>
        <v>1</v>
      </c>
      <c r="AF182" s="48">
        <f t="shared" ca="1" si="130"/>
        <v>1</v>
      </c>
      <c r="AG182" s="48">
        <f t="shared" ca="1" si="130"/>
        <v>2</v>
      </c>
      <c r="AH182" s="48">
        <f t="shared" ca="1" si="130"/>
        <v>1</v>
      </c>
      <c r="AI182" s="48">
        <f t="shared" ca="1" si="130"/>
        <v>2</v>
      </c>
      <c r="AJ182" s="48">
        <f t="shared" ref="AJ182:AS191" ca="1" si="131">MAX(1,IF(SamplesOrEstimateFlag = "Data", INDEX(Samples,RANDBETWEEN(1, TotalCount), 0), RANDBETWEEN(ThroughputLowEstimate,ThroughputHighEstimate)) / RANDBETWEEN(StorySplitRateLowEstimate,StorySplitRateHighEstimate))</f>
        <v>2</v>
      </c>
      <c r="AK182" s="48">
        <f t="shared" ca="1" si="131"/>
        <v>3</v>
      </c>
      <c r="AL182" s="48">
        <f t="shared" ca="1" si="131"/>
        <v>2</v>
      </c>
      <c r="AM182" s="48">
        <f t="shared" ca="1" si="131"/>
        <v>2</v>
      </c>
      <c r="AN182" s="48">
        <f t="shared" ca="1" si="131"/>
        <v>1</v>
      </c>
      <c r="AO182" s="48">
        <f t="shared" ca="1" si="131"/>
        <v>3</v>
      </c>
      <c r="AP182" s="48">
        <f t="shared" ca="1" si="131"/>
        <v>3</v>
      </c>
      <c r="AQ182" s="48">
        <f t="shared" ca="1" si="131"/>
        <v>2</v>
      </c>
      <c r="AR182" s="48">
        <f t="shared" ca="1" si="131"/>
        <v>1</v>
      </c>
      <c r="AS182" s="48">
        <f t="shared" ca="1" si="131"/>
        <v>1</v>
      </c>
      <c r="AT182" s="48">
        <f t="shared" ref="AT182:BC191" ca="1" si="132">MAX(1,IF(SamplesOrEstimateFlag = "Data", INDEX(Samples,RANDBETWEEN(1, TotalCount), 0), RANDBETWEEN(ThroughputLowEstimate,ThroughputHighEstimate)) / RANDBETWEEN(StorySplitRateLowEstimate,StorySplitRateHighEstimate))</f>
        <v>1</v>
      </c>
      <c r="AU182" s="48">
        <f t="shared" ca="1" si="132"/>
        <v>1</v>
      </c>
      <c r="AV182" s="48">
        <f t="shared" ca="1" si="132"/>
        <v>1</v>
      </c>
      <c r="AW182" s="48">
        <f t="shared" ca="1" si="132"/>
        <v>3</v>
      </c>
      <c r="AX182" s="48">
        <f t="shared" ca="1" si="132"/>
        <v>1</v>
      </c>
      <c r="AY182" s="48">
        <f t="shared" ca="1" si="132"/>
        <v>3</v>
      </c>
      <c r="AZ182" s="48">
        <f t="shared" ca="1" si="132"/>
        <v>2</v>
      </c>
      <c r="BA182" s="48">
        <f t="shared" ca="1" si="132"/>
        <v>3</v>
      </c>
      <c r="BB182" s="48">
        <f t="shared" ca="1" si="132"/>
        <v>1</v>
      </c>
      <c r="BC182" s="48">
        <f t="shared" ca="1" si="132"/>
        <v>2</v>
      </c>
      <c r="BD182" s="48">
        <f t="shared" ref="BD182:BO191" ca="1" si="133">MAX(1,IF(SamplesOrEstimateFlag = "Data", INDEX(Samples,RANDBETWEEN(1, TotalCount), 0), RANDBETWEEN(ThroughputLowEstimate,ThroughputHighEstimate)) / RANDBETWEEN(StorySplitRateLowEstimate,StorySplitRateHighEstimate))</f>
        <v>1</v>
      </c>
      <c r="BE182" s="48">
        <f t="shared" ca="1" si="133"/>
        <v>2</v>
      </c>
      <c r="BF182" s="48">
        <f t="shared" ca="1" si="133"/>
        <v>2</v>
      </c>
      <c r="BG182" s="48">
        <f t="shared" ca="1" si="133"/>
        <v>3</v>
      </c>
      <c r="BH182" s="48">
        <f t="shared" ca="1" si="133"/>
        <v>3</v>
      </c>
      <c r="BI182" s="48">
        <f t="shared" ca="1" si="133"/>
        <v>1</v>
      </c>
      <c r="BJ182" s="48">
        <f t="shared" ca="1" si="133"/>
        <v>2</v>
      </c>
      <c r="BK182" s="48">
        <f t="shared" ca="1" si="133"/>
        <v>2</v>
      </c>
      <c r="BL182" s="48">
        <f t="shared" ca="1" si="133"/>
        <v>2</v>
      </c>
      <c r="BM182" s="48">
        <f t="shared" ca="1" si="133"/>
        <v>1</v>
      </c>
      <c r="BN182" s="48">
        <f t="shared" ca="1" si="133"/>
        <v>1</v>
      </c>
      <c r="BO182" s="48">
        <f t="shared" ca="1" si="133"/>
        <v>1</v>
      </c>
    </row>
    <row r="183" spans="1:67" x14ac:dyDescent="0.25">
      <c r="A183" s="48">
        <v>182</v>
      </c>
      <c r="B183" s="48">
        <f t="shared" ca="1" si="91"/>
        <v>11</v>
      </c>
      <c r="C183" s="48">
        <f ca="1">SUM($P183:S183)</f>
        <v>9</v>
      </c>
      <c r="D183" s="48">
        <f t="shared" ca="1" si="92"/>
        <v>16</v>
      </c>
      <c r="E183" s="48">
        <f t="shared" ca="1" si="93"/>
        <v>22</v>
      </c>
      <c r="F183" s="48">
        <f t="shared" ca="1" si="94"/>
        <v>27</v>
      </c>
      <c r="G183" s="48">
        <f t="shared" ca="1" si="95"/>
        <v>35</v>
      </c>
      <c r="H183" s="48">
        <f t="shared" ca="1" si="96"/>
        <v>44</v>
      </c>
      <c r="I183" s="48">
        <f t="shared" ca="1" si="97"/>
        <v>51</v>
      </c>
      <c r="J183" s="48">
        <f t="shared" ca="1" si="98"/>
        <v>57</v>
      </c>
      <c r="K183" s="48">
        <f t="shared" ca="1" si="99"/>
        <v>63</v>
      </c>
      <c r="L183" s="48">
        <f t="shared" ca="1" si="100"/>
        <v>71</v>
      </c>
      <c r="M183" s="48">
        <f t="shared" ca="1" si="101"/>
        <v>78</v>
      </c>
      <c r="N183" s="48">
        <f t="shared" ca="1" si="102"/>
        <v>85</v>
      </c>
      <c r="O183" s="48">
        <f t="shared" ca="1" si="103"/>
        <v>90</v>
      </c>
      <c r="P183" s="48">
        <f t="shared" ca="1" si="129"/>
        <v>2</v>
      </c>
      <c r="Q183" s="48">
        <f t="shared" ca="1" si="129"/>
        <v>2</v>
      </c>
      <c r="R183" s="48">
        <f t="shared" ca="1" si="129"/>
        <v>3</v>
      </c>
      <c r="S183" s="48">
        <f t="shared" ca="1" si="129"/>
        <v>2</v>
      </c>
      <c r="T183" s="48">
        <f t="shared" ca="1" si="129"/>
        <v>1</v>
      </c>
      <c r="U183" s="48">
        <f t="shared" ca="1" si="129"/>
        <v>1</v>
      </c>
      <c r="V183" s="48">
        <f t="shared" ca="1" si="129"/>
        <v>2</v>
      </c>
      <c r="W183" s="48">
        <f t="shared" ca="1" si="129"/>
        <v>3</v>
      </c>
      <c r="X183" s="48">
        <f t="shared" ca="1" si="129"/>
        <v>2</v>
      </c>
      <c r="Y183" s="48">
        <f t="shared" ca="1" si="129"/>
        <v>1</v>
      </c>
      <c r="Z183" s="48">
        <f t="shared" ca="1" si="130"/>
        <v>2</v>
      </c>
      <c r="AA183" s="48">
        <f t="shared" ca="1" si="130"/>
        <v>1</v>
      </c>
      <c r="AB183" s="48">
        <f t="shared" ca="1" si="130"/>
        <v>1</v>
      </c>
      <c r="AC183" s="48">
        <f t="shared" ca="1" si="130"/>
        <v>1</v>
      </c>
      <c r="AD183" s="48">
        <f t="shared" ca="1" si="130"/>
        <v>1</v>
      </c>
      <c r="AE183" s="48">
        <f t="shared" ca="1" si="130"/>
        <v>2</v>
      </c>
      <c r="AF183" s="48">
        <f t="shared" ca="1" si="130"/>
        <v>3</v>
      </c>
      <c r="AG183" s="48">
        <f t="shared" ca="1" si="130"/>
        <v>1</v>
      </c>
      <c r="AH183" s="48">
        <f t="shared" ca="1" si="130"/>
        <v>2</v>
      </c>
      <c r="AI183" s="48">
        <f t="shared" ca="1" si="130"/>
        <v>2</v>
      </c>
      <c r="AJ183" s="48">
        <f t="shared" ca="1" si="131"/>
        <v>3</v>
      </c>
      <c r="AK183" s="48">
        <f t="shared" ca="1" si="131"/>
        <v>1</v>
      </c>
      <c r="AL183" s="48">
        <f t="shared" ca="1" si="131"/>
        <v>3</v>
      </c>
      <c r="AM183" s="48">
        <f t="shared" ca="1" si="131"/>
        <v>2</v>
      </c>
      <c r="AN183" s="48">
        <f t="shared" ca="1" si="131"/>
        <v>1</v>
      </c>
      <c r="AO183" s="48">
        <f t="shared" ca="1" si="131"/>
        <v>2</v>
      </c>
      <c r="AP183" s="48">
        <f t="shared" ca="1" si="131"/>
        <v>2</v>
      </c>
      <c r="AQ183" s="48">
        <f t="shared" ca="1" si="131"/>
        <v>2</v>
      </c>
      <c r="AR183" s="48">
        <f t="shared" ca="1" si="131"/>
        <v>1</v>
      </c>
      <c r="AS183" s="48">
        <f t="shared" ca="1" si="131"/>
        <v>2</v>
      </c>
      <c r="AT183" s="48">
        <f t="shared" ca="1" si="132"/>
        <v>2</v>
      </c>
      <c r="AU183" s="48">
        <f t="shared" ca="1" si="132"/>
        <v>1</v>
      </c>
      <c r="AV183" s="48">
        <f t="shared" ca="1" si="132"/>
        <v>2</v>
      </c>
      <c r="AW183" s="48">
        <f t="shared" ca="1" si="132"/>
        <v>1</v>
      </c>
      <c r="AX183" s="48">
        <f t="shared" ca="1" si="132"/>
        <v>2</v>
      </c>
      <c r="AY183" s="48">
        <f t="shared" ca="1" si="132"/>
        <v>1</v>
      </c>
      <c r="AZ183" s="48">
        <f t="shared" ca="1" si="132"/>
        <v>2</v>
      </c>
      <c r="BA183" s="48">
        <f t="shared" ca="1" si="132"/>
        <v>3</v>
      </c>
      <c r="BB183" s="48">
        <f t="shared" ca="1" si="132"/>
        <v>1</v>
      </c>
      <c r="BC183" s="48">
        <f t="shared" ca="1" si="132"/>
        <v>2</v>
      </c>
      <c r="BD183" s="48">
        <f t="shared" ca="1" si="133"/>
        <v>2</v>
      </c>
      <c r="BE183" s="48">
        <f t="shared" ca="1" si="133"/>
        <v>1</v>
      </c>
      <c r="BF183" s="48">
        <f t="shared" ca="1" si="133"/>
        <v>2</v>
      </c>
      <c r="BG183" s="48">
        <f t="shared" ca="1" si="133"/>
        <v>2</v>
      </c>
      <c r="BH183" s="48">
        <f t="shared" ca="1" si="133"/>
        <v>1</v>
      </c>
      <c r="BI183" s="48">
        <f t="shared" ca="1" si="133"/>
        <v>1</v>
      </c>
      <c r="BJ183" s="48">
        <f t="shared" ca="1" si="133"/>
        <v>2</v>
      </c>
      <c r="BK183" s="48">
        <f t="shared" ca="1" si="133"/>
        <v>3</v>
      </c>
      <c r="BL183" s="48">
        <f t="shared" ca="1" si="133"/>
        <v>1</v>
      </c>
      <c r="BM183" s="48">
        <f t="shared" ca="1" si="133"/>
        <v>1</v>
      </c>
      <c r="BN183" s="48">
        <f t="shared" ca="1" si="133"/>
        <v>1</v>
      </c>
      <c r="BO183" s="48">
        <f t="shared" ca="1" si="133"/>
        <v>2</v>
      </c>
    </row>
    <row r="184" spans="1:67" x14ac:dyDescent="0.25">
      <c r="A184" s="48">
        <v>183</v>
      </c>
      <c r="B184" s="48">
        <f t="shared" ca="1" si="91"/>
        <v>15</v>
      </c>
      <c r="C184" s="48">
        <f ca="1">SUM($P184:S184)</f>
        <v>10</v>
      </c>
      <c r="D184" s="48">
        <f t="shared" ca="1" si="92"/>
        <v>19</v>
      </c>
      <c r="E184" s="48">
        <f t="shared" ca="1" si="93"/>
        <v>26</v>
      </c>
      <c r="F184" s="48">
        <f t="shared" ca="1" si="94"/>
        <v>32</v>
      </c>
      <c r="G184" s="48">
        <f t="shared" ca="1" si="95"/>
        <v>38</v>
      </c>
      <c r="H184" s="48">
        <f t="shared" ca="1" si="96"/>
        <v>47</v>
      </c>
      <c r="I184" s="48">
        <f t="shared" ca="1" si="97"/>
        <v>56</v>
      </c>
      <c r="J184" s="48">
        <f t="shared" ca="1" si="98"/>
        <v>65</v>
      </c>
      <c r="K184" s="48">
        <f t="shared" ca="1" si="99"/>
        <v>71</v>
      </c>
      <c r="L184" s="48">
        <f t="shared" ca="1" si="100"/>
        <v>82</v>
      </c>
      <c r="M184" s="48">
        <f t="shared" ca="1" si="101"/>
        <v>89</v>
      </c>
      <c r="N184" s="48">
        <f t="shared" ca="1" si="102"/>
        <v>95</v>
      </c>
      <c r="O184" s="48">
        <f t="shared" ca="1" si="103"/>
        <v>101</v>
      </c>
      <c r="P184" s="48">
        <f t="shared" ca="1" si="129"/>
        <v>2</v>
      </c>
      <c r="Q184" s="48">
        <f t="shared" ca="1" si="129"/>
        <v>3</v>
      </c>
      <c r="R184" s="48">
        <f t="shared" ca="1" si="129"/>
        <v>2</v>
      </c>
      <c r="S184" s="48">
        <f t="shared" ca="1" si="129"/>
        <v>3</v>
      </c>
      <c r="T184" s="48">
        <f t="shared" ca="1" si="129"/>
        <v>3</v>
      </c>
      <c r="U184" s="48">
        <f t="shared" ca="1" si="129"/>
        <v>2</v>
      </c>
      <c r="V184" s="48">
        <f t="shared" ca="1" si="129"/>
        <v>3</v>
      </c>
      <c r="W184" s="48">
        <f t="shared" ca="1" si="129"/>
        <v>1</v>
      </c>
      <c r="X184" s="48">
        <f t="shared" ca="1" si="129"/>
        <v>2</v>
      </c>
      <c r="Y184" s="48">
        <f t="shared" ca="1" si="129"/>
        <v>3</v>
      </c>
      <c r="Z184" s="48">
        <f t="shared" ca="1" si="130"/>
        <v>1</v>
      </c>
      <c r="AA184" s="48">
        <f t="shared" ca="1" si="130"/>
        <v>1</v>
      </c>
      <c r="AB184" s="48">
        <f t="shared" ca="1" si="130"/>
        <v>1</v>
      </c>
      <c r="AC184" s="48">
        <f t="shared" ca="1" si="130"/>
        <v>3</v>
      </c>
      <c r="AD184" s="48">
        <f t="shared" ca="1" si="130"/>
        <v>1</v>
      </c>
      <c r="AE184" s="48">
        <f t="shared" ca="1" si="130"/>
        <v>1</v>
      </c>
      <c r="AF184" s="48">
        <f t="shared" ca="1" si="130"/>
        <v>1</v>
      </c>
      <c r="AG184" s="48">
        <f t="shared" ca="1" si="130"/>
        <v>1</v>
      </c>
      <c r="AH184" s="48">
        <f t="shared" ca="1" si="130"/>
        <v>2</v>
      </c>
      <c r="AI184" s="48">
        <f t="shared" ca="1" si="130"/>
        <v>2</v>
      </c>
      <c r="AJ184" s="48">
        <f t="shared" ca="1" si="131"/>
        <v>1</v>
      </c>
      <c r="AK184" s="48">
        <f t="shared" ca="1" si="131"/>
        <v>2</v>
      </c>
      <c r="AL184" s="48">
        <f t="shared" ca="1" si="131"/>
        <v>3</v>
      </c>
      <c r="AM184" s="48">
        <f t="shared" ca="1" si="131"/>
        <v>3</v>
      </c>
      <c r="AN184" s="48">
        <f t="shared" ca="1" si="131"/>
        <v>1</v>
      </c>
      <c r="AO184" s="48">
        <f t="shared" ca="1" si="131"/>
        <v>3</v>
      </c>
      <c r="AP184" s="48">
        <f t="shared" ca="1" si="131"/>
        <v>2</v>
      </c>
      <c r="AQ184" s="48">
        <f t="shared" ca="1" si="131"/>
        <v>3</v>
      </c>
      <c r="AR184" s="48">
        <f t="shared" ca="1" si="131"/>
        <v>1</v>
      </c>
      <c r="AS184" s="48">
        <f t="shared" ca="1" si="131"/>
        <v>3</v>
      </c>
      <c r="AT184" s="48">
        <f t="shared" ca="1" si="132"/>
        <v>2</v>
      </c>
      <c r="AU184" s="48">
        <f t="shared" ca="1" si="132"/>
        <v>3</v>
      </c>
      <c r="AV184" s="48">
        <f t="shared" ca="1" si="132"/>
        <v>1</v>
      </c>
      <c r="AW184" s="48">
        <f t="shared" ca="1" si="132"/>
        <v>3</v>
      </c>
      <c r="AX184" s="48">
        <f t="shared" ca="1" si="132"/>
        <v>1</v>
      </c>
      <c r="AY184" s="48">
        <f t="shared" ca="1" si="132"/>
        <v>1</v>
      </c>
      <c r="AZ184" s="48">
        <f t="shared" ca="1" si="132"/>
        <v>3</v>
      </c>
      <c r="BA184" s="48">
        <f t="shared" ca="1" si="132"/>
        <v>2</v>
      </c>
      <c r="BB184" s="48">
        <f t="shared" ca="1" si="132"/>
        <v>3</v>
      </c>
      <c r="BC184" s="48">
        <f t="shared" ca="1" si="132"/>
        <v>3</v>
      </c>
      <c r="BD184" s="48">
        <f t="shared" ca="1" si="133"/>
        <v>2</v>
      </c>
      <c r="BE184" s="48">
        <f t="shared" ca="1" si="133"/>
        <v>2</v>
      </c>
      <c r="BF184" s="48">
        <f t="shared" ca="1" si="133"/>
        <v>1</v>
      </c>
      <c r="BG184" s="48">
        <f t="shared" ca="1" si="133"/>
        <v>2</v>
      </c>
      <c r="BH184" s="48">
        <f t="shared" ca="1" si="133"/>
        <v>2</v>
      </c>
      <c r="BI184" s="48">
        <f t="shared" ca="1" si="133"/>
        <v>1</v>
      </c>
      <c r="BJ184" s="48">
        <f t="shared" ca="1" si="133"/>
        <v>2</v>
      </c>
      <c r="BK184" s="48">
        <f t="shared" ca="1" si="133"/>
        <v>1</v>
      </c>
      <c r="BL184" s="48">
        <f t="shared" ca="1" si="133"/>
        <v>3</v>
      </c>
      <c r="BM184" s="48">
        <f t="shared" ca="1" si="133"/>
        <v>1</v>
      </c>
      <c r="BN184" s="48">
        <f t="shared" ca="1" si="133"/>
        <v>1</v>
      </c>
      <c r="BO184" s="48">
        <f t="shared" ca="1" si="133"/>
        <v>1</v>
      </c>
    </row>
    <row r="185" spans="1:67" x14ac:dyDescent="0.25">
      <c r="A185" s="48">
        <v>184</v>
      </c>
      <c r="B185" s="48">
        <f t="shared" ca="1" si="91"/>
        <v>17</v>
      </c>
      <c r="C185" s="48">
        <f ca="1">SUM($P185:S185)</f>
        <v>11</v>
      </c>
      <c r="D185" s="48">
        <f t="shared" ca="1" si="92"/>
        <v>19</v>
      </c>
      <c r="E185" s="48">
        <f t="shared" ca="1" si="93"/>
        <v>30</v>
      </c>
      <c r="F185" s="48">
        <f t="shared" ca="1" si="94"/>
        <v>36</v>
      </c>
      <c r="G185" s="48">
        <f t="shared" ca="1" si="95"/>
        <v>45</v>
      </c>
      <c r="H185" s="48">
        <f t="shared" ca="1" si="96"/>
        <v>54</v>
      </c>
      <c r="I185" s="48">
        <f t="shared" ca="1" si="97"/>
        <v>64</v>
      </c>
      <c r="J185" s="48">
        <f t="shared" ca="1" si="98"/>
        <v>69</v>
      </c>
      <c r="K185" s="48">
        <f t="shared" ca="1" si="99"/>
        <v>80</v>
      </c>
      <c r="L185" s="48">
        <f t="shared" ca="1" si="100"/>
        <v>88</v>
      </c>
      <c r="M185" s="48">
        <f t="shared" ca="1" si="101"/>
        <v>100</v>
      </c>
      <c r="N185" s="48">
        <f t="shared" ca="1" si="102"/>
        <v>110</v>
      </c>
      <c r="O185" s="48">
        <f t="shared" ca="1" si="103"/>
        <v>119</v>
      </c>
      <c r="P185" s="48">
        <f t="shared" ca="1" si="129"/>
        <v>3</v>
      </c>
      <c r="Q185" s="48">
        <f t="shared" ca="1" si="129"/>
        <v>3</v>
      </c>
      <c r="R185" s="48">
        <f t="shared" ca="1" si="129"/>
        <v>2</v>
      </c>
      <c r="S185" s="48">
        <f t="shared" ca="1" si="129"/>
        <v>3</v>
      </c>
      <c r="T185" s="48">
        <f t="shared" ca="1" si="129"/>
        <v>3</v>
      </c>
      <c r="U185" s="48">
        <f t="shared" ca="1" si="129"/>
        <v>3</v>
      </c>
      <c r="V185" s="48">
        <f t="shared" ca="1" si="129"/>
        <v>1</v>
      </c>
      <c r="W185" s="48">
        <f t="shared" ca="1" si="129"/>
        <v>1</v>
      </c>
      <c r="X185" s="48">
        <f t="shared" ca="1" si="129"/>
        <v>3</v>
      </c>
      <c r="Y185" s="48">
        <f t="shared" ca="1" si="129"/>
        <v>3</v>
      </c>
      <c r="Z185" s="48">
        <f t="shared" ca="1" si="130"/>
        <v>2</v>
      </c>
      <c r="AA185" s="48">
        <f t="shared" ca="1" si="130"/>
        <v>3</v>
      </c>
      <c r="AB185" s="48">
        <f t="shared" ca="1" si="130"/>
        <v>3</v>
      </c>
      <c r="AC185" s="48">
        <f t="shared" ca="1" si="130"/>
        <v>1</v>
      </c>
      <c r="AD185" s="48">
        <f t="shared" ca="1" si="130"/>
        <v>1</v>
      </c>
      <c r="AE185" s="48">
        <f t="shared" ca="1" si="130"/>
        <v>1</v>
      </c>
      <c r="AF185" s="48">
        <f t="shared" ca="1" si="130"/>
        <v>3</v>
      </c>
      <c r="AG185" s="48">
        <f t="shared" ca="1" si="130"/>
        <v>3</v>
      </c>
      <c r="AH185" s="48">
        <f t="shared" ca="1" si="130"/>
        <v>1</v>
      </c>
      <c r="AI185" s="48">
        <f t="shared" ca="1" si="130"/>
        <v>2</v>
      </c>
      <c r="AJ185" s="48">
        <f t="shared" ca="1" si="131"/>
        <v>1</v>
      </c>
      <c r="AK185" s="48">
        <f t="shared" ca="1" si="131"/>
        <v>3</v>
      </c>
      <c r="AL185" s="48">
        <f t="shared" ca="1" si="131"/>
        <v>2</v>
      </c>
      <c r="AM185" s="48">
        <f t="shared" ca="1" si="131"/>
        <v>3</v>
      </c>
      <c r="AN185" s="48">
        <f t="shared" ca="1" si="131"/>
        <v>3</v>
      </c>
      <c r="AO185" s="48">
        <f t="shared" ca="1" si="131"/>
        <v>2</v>
      </c>
      <c r="AP185" s="48">
        <f t="shared" ca="1" si="131"/>
        <v>3</v>
      </c>
      <c r="AQ185" s="48">
        <f t="shared" ca="1" si="131"/>
        <v>2</v>
      </c>
      <c r="AR185" s="48">
        <f t="shared" ca="1" si="131"/>
        <v>1</v>
      </c>
      <c r="AS185" s="48">
        <f t="shared" ca="1" si="131"/>
        <v>1</v>
      </c>
      <c r="AT185" s="48">
        <f t="shared" ca="1" si="132"/>
        <v>1</v>
      </c>
      <c r="AU185" s="48">
        <f t="shared" ca="1" si="132"/>
        <v>2</v>
      </c>
      <c r="AV185" s="48">
        <f t="shared" ca="1" si="132"/>
        <v>3</v>
      </c>
      <c r="AW185" s="48">
        <f t="shared" ca="1" si="132"/>
        <v>2</v>
      </c>
      <c r="AX185" s="48">
        <f t="shared" ca="1" si="132"/>
        <v>3</v>
      </c>
      <c r="AY185" s="48">
        <f t="shared" ca="1" si="132"/>
        <v>3</v>
      </c>
      <c r="AZ185" s="48">
        <f t="shared" ca="1" si="132"/>
        <v>2</v>
      </c>
      <c r="BA185" s="48">
        <f t="shared" ca="1" si="132"/>
        <v>3</v>
      </c>
      <c r="BB185" s="48">
        <f t="shared" ca="1" si="132"/>
        <v>2</v>
      </c>
      <c r="BC185" s="48">
        <f t="shared" ca="1" si="132"/>
        <v>1</v>
      </c>
      <c r="BD185" s="48">
        <f t="shared" ca="1" si="133"/>
        <v>3</v>
      </c>
      <c r="BE185" s="48">
        <f t="shared" ca="1" si="133"/>
        <v>3</v>
      </c>
      <c r="BF185" s="48">
        <f t="shared" ca="1" si="133"/>
        <v>3</v>
      </c>
      <c r="BG185" s="48">
        <f t="shared" ca="1" si="133"/>
        <v>3</v>
      </c>
      <c r="BH185" s="48">
        <f t="shared" ca="1" si="133"/>
        <v>2</v>
      </c>
      <c r="BI185" s="48">
        <f t="shared" ca="1" si="133"/>
        <v>3</v>
      </c>
      <c r="BJ185" s="48">
        <f t="shared" ca="1" si="133"/>
        <v>2</v>
      </c>
      <c r="BK185" s="48">
        <f t="shared" ca="1" si="133"/>
        <v>3</v>
      </c>
      <c r="BL185" s="48">
        <f t="shared" ca="1" si="133"/>
        <v>2</v>
      </c>
      <c r="BM185" s="48">
        <f t="shared" ca="1" si="133"/>
        <v>3</v>
      </c>
      <c r="BN185" s="48">
        <f t="shared" ca="1" si="133"/>
        <v>1</v>
      </c>
      <c r="BO185" s="48">
        <f t="shared" ca="1" si="133"/>
        <v>3</v>
      </c>
    </row>
    <row r="186" spans="1:67" x14ac:dyDescent="0.25">
      <c r="A186" s="48">
        <v>185</v>
      </c>
      <c r="B186" s="48">
        <f t="shared" ca="1" si="91"/>
        <v>11</v>
      </c>
      <c r="C186" s="48">
        <f ca="1">SUM($P186:S186)</f>
        <v>7</v>
      </c>
      <c r="D186" s="48">
        <f t="shared" ca="1" si="92"/>
        <v>16</v>
      </c>
      <c r="E186" s="48">
        <f t="shared" ca="1" si="93"/>
        <v>27</v>
      </c>
      <c r="F186" s="48">
        <f t="shared" ca="1" si="94"/>
        <v>35</v>
      </c>
      <c r="G186" s="48">
        <f t="shared" ca="1" si="95"/>
        <v>43</v>
      </c>
      <c r="H186" s="48">
        <f t="shared" ca="1" si="96"/>
        <v>51</v>
      </c>
      <c r="I186" s="48">
        <f t="shared" ca="1" si="97"/>
        <v>58</v>
      </c>
      <c r="J186" s="48">
        <f t="shared" ca="1" si="98"/>
        <v>68</v>
      </c>
      <c r="K186" s="48">
        <f t="shared" ca="1" si="99"/>
        <v>79</v>
      </c>
      <c r="L186" s="48">
        <f t="shared" ca="1" si="100"/>
        <v>89</v>
      </c>
      <c r="M186" s="48">
        <f t="shared" ca="1" si="101"/>
        <v>100</v>
      </c>
      <c r="N186" s="48">
        <f t="shared" ca="1" si="102"/>
        <v>106</v>
      </c>
      <c r="O186" s="48">
        <f t="shared" ca="1" si="103"/>
        <v>115</v>
      </c>
      <c r="P186" s="48">
        <f t="shared" ca="1" si="129"/>
        <v>2</v>
      </c>
      <c r="Q186" s="48">
        <f t="shared" ca="1" si="129"/>
        <v>3</v>
      </c>
      <c r="R186" s="48">
        <f t="shared" ca="1" si="129"/>
        <v>1</v>
      </c>
      <c r="S186" s="48">
        <f t="shared" ca="1" si="129"/>
        <v>1</v>
      </c>
      <c r="T186" s="48">
        <f t="shared" ca="1" si="129"/>
        <v>1</v>
      </c>
      <c r="U186" s="48">
        <f t="shared" ca="1" si="129"/>
        <v>3</v>
      </c>
      <c r="V186" s="48">
        <f t="shared" ca="1" si="129"/>
        <v>3</v>
      </c>
      <c r="W186" s="48">
        <f t="shared" ca="1" si="129"/>
        <v>2</v>
      </c>
      <c r="X186" s="48">
        <f t="shared" ca="1" si="129"/>
        <v>3</v>
      </c>
      <c r="Y186" s="48">
        <f t="shared" ca="1" si="129"/>
        <v>3</v>
      </c>
      <c r="Z186" s="48">
        <f t="shared" ca="1" si="130"/>
        <v>2</v>
      </c>
      <c r="AA186" s="48">
        <f t="shared" ca="1" si="130"/>
        <v>3</v>
      </c>
      <c r="AB186" s="48">
        <f t="shared" ca="1" si="130"/>
        <v>1</v>
      </c>
      <c r="AC186" s="48">
        <f t="shared" ca="1" si="130"/>
        <v>2</v>
      </c>
      <c r="AD186" s="48">
        <f t="shared" ca="1" si="130"/>
        <v>2</v>
      </c>
      <c r="AE186" s="48">
        <f t="shared" ca="1" si="130"/>
        <v>3</v>
      </c>
      <c r="AF186" s="48">
        <f t="shared" ca="1" si="130"/>
        <v>2</v>
      </c>
      <c r="AG186" s="48">
        <f t="shared" ca="1" si="130"/>
        <v>2</v>
      </c>
      <c r="AH186" s="48">
        <f t="shared" ca="1" si="130"/>
        <v>2</v>
      </c>
      <c r="AI186" s="48">
        <f t="shared" ca="1" si="130"/>
        <v>2</v>
      </c>
      <c r="AJ186" s="48">
        <f t="shared" ca="1" si="131"/>
        <v>2</v>
      </c>
      <c r="AK186" s="48">
        <f t="shared" ca="1" si="131"/>
        <v>2</v>
      </c>
      <c r="AL186" s="48">
        <f t="shared" ca="1" si="131"/>
        <v>2</v>
      </c>
      <c r="AM186" s="48">
        <f t="shared" ca="1" si="131"/>
        <v>2</v>
      </c>
      <c r="AN186" s="48">
        <f t="shared" ca="1" si="131"/>
        <v>1</v>
      </c>
      <c r="AO186" s="48">
        <f t="shared" ca="1" si="131"/>
        <v>3</v>
      </c>
      <c r="AP186" s="48">
        <f t="shared" ca="1" si="131"/>
        <v>2</v>
      </c>
      <c r="AQ186" s="48">
        <f t="shared" ca="1" si="131"/>
        <v>1</v>
      </c>
      <c r="AR186" s="48">
        <f t="shared" ca="1" si="131"/>
        <v>3</v>
      </c>
      <c r="AS186" s="48">
        <f t="shared" ca="1" si="131"/>
        <v>3</v>
      </c>
      <c r="AT186" s="48">
        <f t="shared" ca="1" si="132"/>
        <v>2</v>
      </c>
      <c r="AU186" s="48">
        <f t="shared" ca="1" si="132"/>
        <v>2</v>
      </c>
      <c r="AV186" s="48">
        <f t="shared" ca="1" si="132"/>
        <v>2</v>
      </c>
      <c r="AW186" s="48">
        <f t="shared" ca="1" si="132"/>
        <v>3</v>
      </c>
      <c r="AX186" s="48">
        <f t="shared" ca="1" si="132"/>
        <v>3</v>
      </c>
      <c r="AY186" s="48">
        <f t="shared" ca="1" si="132"/>
        <v>3</v>
      </c>
      <c r="AZ186" s="48">
        <f t="shared" ca="1" si="132"/>
        <v>3</v>
      </c>
      <c r="BA186" s="48">
        <f t="shared" ca="1" si="132"/>
        <v>1</v>
      </c>
      <c r="BB186" s="48">
        <f t="shared" ca="1" si="132"/>
        <v>3</v>
      </c>
      <c r="BC186" s="48">
        <f t="shared" ca="1" si="132"/>
        <v>3</v>
      </c>
      <c r="BD186" s="48">
        <f t="shared" ca="1" si="133"/>
        <v>2</v>
      </c>
      <c r="BE186" s="48">
        <f t="shared" ca="1" si="133"/>
        <v>3</v>
      </c>
      <c r="BF186" s="48">
        <f t="shared" ca="1" si="133"/>
        <v>3</v>
      </c>
      <c r="BG186" s="48">
        <f t="shared" ca="1" si="133"/>
        <v>3</v>
      </c>
      <c r="BH186" s="48">
        <f t="shared" ca="1" si="133"/>
        <v>3</v>
      </c>
      <c r="BI186" s="48">
        <f t="shared" ca="1" si="133"/>
        <v>1</v>
      </c>
      <c r="BJ186" s="48">
        <f t="shared" ca="1" si="133"/>
        <v>1</v>
      </c>
      <c r="BK186" s="48">
        <f t="shared" ca="1" si="133"/>
        <v>1</v>
      </c>
      <c r="BL186" s="48">
        <f t="shared" ca="1" si="133"/>
        <v>3</v>
      </c>
      <c r="BM186" s="48">
        <f t="shared" ca="1" si="133"/>
        <v>1</v>
      </c>
      <c r="BN186" s="48">
        <f t="shared" ca="1" si="133"/>
        <v>2</v>
      </c>
      <c r="BO186" s="48">
        <f t="shared" ca="1" si="133"/>
        <v>3</v>
      </c>
    </row>
    <row r="187" spans="1:67" x14ac:dyDescent="0.25">
      <c r="A187" s="48">
        <v>186</v>
      </c>
      <c r="B187" s="48">
        <f t="shared" ca="1" si="91"/>
        <v>8</v>
      </c>
      <c r="C187" s="48">
        <f ca="1">SUM($P187:S187)</f>
        <v>6</v>
      </c>
      <c r="D187" s="48">
        <f t="shared" ca="1" si="92"/>
        <v>11</v>
      </c>
      <c r="E187" s="48">
        <f t="shared" ca="1" si="93"/>
        <v>18</v>
      </c>
      <c r="F187" s="48">
        <f t="shared" ca="1" si="94"/>
        <v>25</v>
      </c>
      <c r="G187" s="48">
        <f t="shared" ca="1" si="95"/>
        <v>34</v>
      </c>
      <c r="H187" s="48">
        <f t="shared" ca="1" si="96"/>
        <v>41</v>
      </c>
      <c r="I187" s="48">
        <f t="shared" ca="1" si="97"/>
        <v>47</v>
      </c>
      <c r="J187" s="48">
        <f t="shared" ca="1" si="98"/>
        <v>55</v>
      </c>
      <c r="K187" s="48">
        <f t="shared" ca="1" si="99"/>
        <v>64</v>
      </c>
      <c r="L187" s="48">
        <f t="shared" ca="1" si="100"/>
        <v>73</v>
      </c>
      <c r="M187" s="48">
        <f t="shared" ca="1" si="101"/>
        <v>83</v>
      </c>
      <c r="N187" s="48">
        <f t="shared" ca="1" si="102"/>
        <v>93</v>
      </c>
      <c r="O187" s="48">
        <f t="shared" ca="1" si="103"/>
        <v>100</v>
      </c>
      <c r="P187" s="48">
        <f t="shared" ca="1" si="129"/>
        <v>1</v>
      </c>
      <c r="Q187" s="48">
        <f t="shared" ca="1" si="129"/>
        <v>2</v>
      </c>
      <c r="R187" s="48">
        <f t="shared" ca="1" si="129"/>
        <v>2</v>
      </c>
      <c r="S187" s="48">
        <f t="shared" ca="1" si="129"/>
        <v>1</v>
      </c>
      <c r="T187" s="48">
        <f t="shared" ca="1" si="129"/>
        <v>1</v>
      </c>
      <c r="U187" s="48">
        <f t="shared" ca="1" si="129"/>
        <v>1</v>
      </c>
      <c r="V187" s="48">
        <f t="shared" ca="1" si="129"/>
        <v>1</v>
      </c>
      <c r="W187" s="48">
        <f t="shared" ca="1" si="129"/>
        <v>2</v>
      </c>
      <c r="X187" s="48">
        <f t="shared" ca="1" si="129"/>
        <v>1</v>
      </c>
      <c r="Y187" s="48">
        <f t="shared" ca="1" si="129"/>
        <v>2</v>
      </c>
      <c r="Z187" s="48">
        <f t="shared" ca="1" si="130"/>
        <v>1</v>
      </c>
      <c r="AA187" s="48">
        <f t="shared" ca="1" si="130"/>
        <v>3</v>
      </c>
      <c r="AB187" s="48">
        <f t="shared" ca="1" si="130"/>
        <v>2</v>
      </c>
      <c r="AC187" s="48">
        <f t="shared" ca="1" si="130"/>
        <v>1</v>
      </c>
      <c r="AD187" s="48">
        <f t="shared" ca="1" si="130"/>
        <v>2</v>
      </c>
      <c r="AE187" s="48">
        <f t="shared" ca="1" si="130"/>
        <v>2</v>
      </c>
      <c r="AF187" s="48">
        <f t="shared" ca="1" si="130"/>
        <v>3</v>
      </c>
      <c r="AG187" s="48">
        <f t="shared" ca="1" si="130"/>
        <v>1</v>
      </c>
      <c r="AH187" s="48">
        <f t="shared" ca="1" si="130"/>
        <v>3</v>
      </c>
      <c r="AI187" s="48">
        <f t="shared" ca="1" si="130"/>
        <v>2</v>
      </c>
      <c r="AJ187" s="48">
        <f t="shared" ca="1" si="131"/>
        <v>2</v>
      </c>
      <c r="AK187" s="48">
        <f t="shared" ca="1" si="131"/>
        <v>1</v>
      </c>
      <c r="AL187" s="48">
        <f t="shared" ca="1" si="131"/>
        <v>1</v>
      </c>
      <c r="AM187" s="48">
        <f t="shared" ca="1" si="131"/>
        <v>3</v>
      </c>
      <c r="AN187" s="48">
        <f t="shared" ca="1" si="131"/>
        <v>3</v>
      </c>
      <c r="AO187" s="48">
        <f t="shared" ca="1" si="131"/>
        <v>1</v>
      </c>
      <c r="AP187" s="48">
        <f t="shared" ca="1" si="131"/>
        <v>1</v>
      </c>
      <c r="AQ187" s="48">
        <f t="shared" ca="1" si="131"/>
        <v>1</v>
      </c>
      <c r="AR187" s="48">
        <f t="shared" ca="1" si="131"/>
        <v>1</v>
      </c>
      <c r="AS187" s="48">
        <f t="shared" ca="1" si="131"/>
        <v>1</v>
      </c>
      <c r="AT187" s="48">
        <f t="shared" ca="1" si="132"/>
        <v>3</v>
      </c>
      <c r="AU187" s="48">
        <f t="shared" ca="1" si="132"/>
        <v>3</v>
      </c>
      <c r="AV187" s="48">
        <f t="shared" ca="1" si="132"/>
        <v>3</v>
      </c>
      <c r="AW187" s="48">
        <f t="shared" ca="1" si="132"/>
        <v>1</v>
      </c>
      <c r="AX187" s="48">
        <f t="shared" ca="1" si="132"/>
        <v>2</v>
      </c>
      <c r="AY187" s="48">
        <f t="shared" ca="1" si="132"/>
        <v>3</v>
      </c>
      <c r="AZ187" s="48">
        <f t="shared" ca="1" si="132"/>
        <v>2</v>
      </c>
      <c r="BA187" s="48">
        <f t="shared" ca="1" si="132"/>
        <v>2</v>
      </c>
      <c r="BB187" s="48">
        <f t="shared" ca="1" si="132"/>
        <v>3</v>
      </c>
      <c r="BC187" s="48">
        <f t="shared" ca="1" si="132"/>
        <v>2</v>
      </c>
      <c r="BD187" s="48">
        <f t="shared" ca="1" si="133"/>
        <v>3</v>
      </c>
      <c r="BE187" s="48">
        <f t="shared" ca="1" si="133"/>
        <v>3</v>
      </c>
      <c r="BF187" s="48">
        <f t="shared" ca="1" si="133"/>
        <v>1</v>
      </c>
      <c r="BG187" s="48">
        <f t="shared" ca="1" si="133"/>
        <v>3</v>
      </c>
      <c r="BH187" s="48">
        <f t="shared" ca="1" si="133"/>
        <v>2</v>
      </c>
      <c r="BI187" s="48">
        <f t="shared" ca="1" si="133"/>
        <v>3</v>
      </c>
      <c r="BJ187" s="48">
        <f t="shared" ca="1" si="133"/>
        <v>3</v>
      </c>
      <c r="BK187" s="48">
        <f t="shared" ca="1" si="133"/>
        <v>2</v>
      </c>
      <c r="BL187" s="48">
        <f t="shared" ca="1" si="133"/>
        <v>1</v>
      </c>
      <c r="BM187" s="48">
        <f t="shared" ca="1" si="133"/>
        <v>2</v>
      </c>
      <c r="BN187" s="48">
        <f t="shared" ca="1" si="133"/>
        <v>3</v>
      </c>
      <c r="BO187" s="48">
        <f t="shared" ca="1" si="133"/>
        <v>1</v>
      </c>
    </row>
    <row r="188" spans="1:67" x14ac:dyDescent="0.25">
      <c r="A188" s="48">
        <v>187</v>
      </c>
      <c r="B188" s="48">
        <f t="shared" ca="1" si="91"/>
        <v>11</v>
      </c>
      <c r="C188" s="48">
        <f ca="1">SUM($P188:S188)</f>
        <v>6</v>
      </c>
      <c r="D188" s="48">
        <f t="shared" ca="1" si="92"/>
        <v>15</v>
      </c>
      <c r="E188" s="48">
        <f t="shared" ca="1" si="93"/>
        <v>24</v>
      </c>
      <c r="F188" s="48">
        <f t="shared" ca="1" si="94"/>
        <v>34</v>
      </c>
      <c r="G188" s="48">
        <f t="shared" ca="1" si="95"/>
        <v>44</v>
      </c>
      <c r="H188" s="48">
        <f t="shared" ca="1" si="96"/>
        <v>52</v>
      </c>
      <c r="I188" s="48">
        <f t="shared" ca="1" si="97"/>
        <v>59</v>
      </c>
      <c r="J188" s="48">
        <f t="shared" ca="1" si="98"/>
        <v>69</v>
      </c>
      <c r="K188" s="48">
        <f t="shared" ca="1" si="99"/>
        <v>76</v>
      </c>
      <c r="L188" s="48">
        <f t="shared" ca="1" si="100"/>
        <v>85</v>
      </c>
      <c r="M188" s="48">
        <f t="shared" ca="1" si="101"/>
        <v>93</v>
      </c>
      <c r="N188" s="48">
        <f t="shared" ca="1" si="102"/>
        <v>101</v>
      </c>
      <c r="O188" s="48">
        <f t="shared" ca="1" si="103"/>
        <v>109</v>
      </c>
      <c r="P188" s="48">
        <f t="shared" ca="1" si="129"/>
        <v>1</v>
      </c>
      <c r="Q188" s="48">
        <f t="shared" ca="1" si="129"/>
        <v>2</v>
      </c>
      <c r="R188" s="48">
        <f t="shared" ca="1" si="129"/>
        <v>1</v>
      </c>
      <c r="S188" s="48">
        <f t="shared" ca="1" si="129"/>
        <v>2</v>
      </c>
      <c r="T188" s="48">
        <f t="shared" ca="1" si="129"/>
        <v>2</v>
      </c>
      <c r="U188" s="48">
        <f t="shared" ca="1" si="129"/>
        <v>3</v>
      </c>
      <c r="V188" s="48">
        <f t="shared" ca="1" si="129"/>
        <v>2</v>
      </c>
      <c r="W188" s="48">
        <f t="shared" ca="1" si="129"/>
        <v>2</v>
      </c>
      <c r="X188" s="48">
        <f t="shared" ca="1" si="129"/>
        <v>2</v>
      </c>
      <c r="Y188" s="48">
        <f t="shared" ca="1" si="129"/>
        <v>2</v>
      </c>
      <c r="Z188" s="48">
        <f t="shared" ca="1" si="130"/>
        <v>3</v>
      </c>
      <c r="AA188" s="48">
        <f t="shared" ca="1" si="130"/>
        <v>2</v>
      </c>
      <c r="AB188" s="48">
        <f t="shared" ca="1" si="130"/>
        <v>2</v>
      </c>
      <c r="AC188" s="48">
        <f t="shared" ca="1" si="130"/>
        <v>2</v>
      </c>
      <c r="AD188" s="48">
        <f t="shared" ca="1" si="130"/>
        <v>3</v>
      </c>
      <c r="AE188" s="48">
        <f t="shared" ca="1" si="130"/>
        <v>3</v>
      </c>
      <c r="AF188" s="48">
        <f t="shared" ca="1" si="130"/>
        <v>2</v>
      </c>
      <c r="AG188" s="48">
        <f t="shared" ca="1" si="130"/>
        <v>3</v>
      </c>
      <c r="AH188" s="48">
        <f t="shared" ca="1" si="130"/>
        <v>2</v>
      </c>
      <c r="AI188" s="48">
        <f t="shared" ca="1" si="130"/>
        <v>3</v>
      </c>
      <c r="AJ188" s="48">
        <f t="shared" ca="1" si="131"/>
        <v>2</v>
      </c>
      <c r="AK188" s="48">
        <f t="shared" ca="1" si="131"/>
        <v>2</v>
      </c>
      <c r="AL188" s="48">
        <f t="shared" ca="1" si="131"/>
        <v>2</v>
      </c>
      <c r="AM188" s="48">
        <f t="shared" ca="1" si="131"/>
        <v>2</v>
      </c>
      <c r="AN188" s="48">
        <f t="shared" ca="1" si="131"/>
        <v>3</v>
      </c>
      <c r="AO188" s="48">
        <f t="shared" ca="1" si="131"/>
        <v>2</v>
      </c>
      <c r="AP188" s="48">
        <f t="shared" ca="1" si="131"/>
        <v>1</v>
      </c>
      <c r="AQ188" s="48">
        <f t="shared" ca="1" si="131"/>
        <v>1</v>
      </c>
      <c r="AR188" s="48">
        <f t="shared" ca="1" si="131"/>
        <v>3</v>
      </c>
      <c r="AS188" s="48">
        <f t="shared" ca="1" si="131"/>
        <v>3</v>
      </c>
      <c r="AT188" s="48">
        <f t="shared" ca="1" si="132"/>
        <v>1</v>
      </c>
      <c r="AU188" s="48">
        <f t="shared" ca="1" si="132"/>
        <v>3</v>
      </c>
      <c r="AV188" s="48">
        <f t="shared" ca="1" si="132"/>
        <v>1</v>
      </c>
      <c r="AW188" s="48">
        <f t="shared" ca="1" si="132"/>
        <v>1</v>
      </c>
      <c r="AX188" s="48">
        <f t="shared" ca="1" si="132"/>
        <v>3</v>
      </c>
      <c r="AY188" s="48">
        <f t="shared" ca="1" si="132"/>
        <v>2</v>
      </c>
      <c r="AZ188" s="48">
        <f t="shared" ca="1" si="132"/>
        <v>1</v>
      </c>
      <c r="BA188" s="48">
        <f t="shared" ca="1" si="132"/>
        <v>3</v>
      </c>
      <c r="BB188" s="48">
        <f t="shared" ca="1" si="132"/>
        <v>2</v>
      </c>
      <c r="BC188" s="48">
        <f t="shared" ca="1" si="132"/>
        <v>3</v>
      </c>
      <c r="BD188" s="48">
        <f t="shared" ca="1" si="133"/>
        <v>2</v>
      </c>
      <c r="BE188" s="48">
        <f t="shared" ca="1" si="133"/>
        <v>3</v>
      </c>
      <c r="BF188" s="48">
        <f t="shared" ca="1" si="133"/>
        <v>1</v>
      </c>
      <c r="BG188" s="48">
        <f t="shared" ca="1" si="133"/>
        <v>2</v>
      </c>
      <c r="BH188" s="48">
        <f t="shared" ca="1" si="133"/>
        <v>1</v>
      </c>
      <c r="BI188" s="48">
        <f t="shared" ca="1" si="133"/>
        <v>3</v>
      </c>
      <c r="BJ188" s="48">
        <f t="shared" ca="1" si="133"/>
        <v>1</v>
      </c>
      <c r="BK188" s="48">
        <f t="shared" ca="1" si="133"/>
        <v>3</v>
      </c>
      <c r="BL188" s="48">
        <f t="shared" ca="1" si="133"/>
        <v>2</v>
      </c>
      <c r="BM188" s="48">
        <f t="shared" ca="1" si="133"/>
        <v>3</v>
      </c>
      <c r="BN188" s="48">
        <f t="shared" ca="1" si="133"/>
        <v>1</v>
      </c>
      <c r="BO188" s="48">
        <f t="shared" ca="1" si="133"/>
        <v>2</v>
      </c>
    </row>
    <row r="189" spans="1:67" x14ac:dyDescent="0.25">
      <c r="A189" s="48">
        <v>188</v>
      </c>
      <c r="B189" s="48">
        <f t="shared" ca="1" si="91"/>
        <v>17</v>
      </c>
      <c r="C189" s="48">
        <f ca="1">SUM($P189:S189)</f>
        <v>12</v>
      </c>
      <c r="D189" s="48">
        <f t="shared" ca="1" si="92"/>
        <v>20</v>
      </c>
      <c r="E189" s="48">
        <f t="shared" ca="1" si="93"/>
        <v>27</v>
      </c>
      <c r="F189" s="48">
        <f t="shared" ca="1" si="94"/>
        <v>36</v>
      </c>
      <c r="G189" s="48">
        <f t="shared" ca="1" si="95"/>
        <v>44</v>
      </c>
      <c r="H189" s="48">
        <f t="shared" ca="1" si="96"/>
        <v>51</v>
      </c>
      <c r="I189" s="48">
        <f t="shared" ca="1" si="97"/>
        <v>58</v>
      </c>
      <c r="J189" s="48">
        <f t="shared" ca="1" si="98"/>
        <v>65</v>
      </c>
      <c r="K189" s="48">
        <f t="shared" ca="1" si="99"/>
        <v>74</v>
      </c>
      <c r="L189" s="48">
        <f t="shared" ca="1" si="100"/>
        <v>83</v>
      </c>
      <c r="M189" s="48">
        <f t="shared" ca="1" si="101"/>
        <v>94</v>
      </c>
      <c r="N189" s="48">
        <f t="shared" ca="1" si="102"/>
        <v>102</v>
      </c>
      <c r="O189" s="48">
        <f t="shared" ca="1" si="103"/>
        <v>109</v>
      </c>
      <c r="P189" s="48">
        <f t="shared" ca="1" si="129"/>
        <v>3</v>
      </c>
      <c r="Q189" s="48">
        <f t="shared" ca="1" si="129"/>
        <v>3</v>
      </c>
      <c r="R189" s="48">
        <f t="shared" ca="1" si="129"/>
        <v>3</v>
      </c>
      <c r="S189" s="48">
        <f t="shared" ca="1" si="129"/>
        <v>3</v>
      </c>
      <c r="T189" s="48">
        <f t="shared" ca="1" si="129"/>
        <v>3</v>
      </c>
      <c r="U189" s="48">
        <f t="shared" ca="1" si="129"/>
        <v>2</v>
      </c>
      <c r="V189" s="48">
        <f t="shared" ca="1" si="129"/>
        <v>2</v>
      </c>
      <c r="W189" s="48">
        <f t="shared" ca="1" si="129"/>
        <v>1</v>
      </c>
      <c r="X189" s="48">
        <f t="shared" ca="1" si="129"/>
        <v>1</v>
      </c>
      <c r="Y189" s="48">
        <f t="shared" ca="1" si="129"/>
        <v>2</v>
      </c>
      <c r="Z189" s="48">
        <f t="shared" ca="1" si="130"/>
        <v>2</v>
      </c>
      <c r="AA189" s="48">
        <f t="shared" ca="1" si="130"/>
        <v>2</v>
      </c>
      <c r="AB189" s="48">
        <f t="shared" ca="1" si="130"/>
        <v>2</v>
      </c>
      <c r="AC189" s="48">
        <f t="shared" ca="1" si="130"/>
        <v>3</v>
      </c>
      <c r="AD189" s="48">
        <f t="shared" ca="1" si="130"/>
        <v>3</v>
      </c>
      <c r="AE189" s="48">
        <f t="shared" ca="1" si="130"/>
        <v>1</v>
      </c>
      <c r="AF189" s="48">
        <f t="shared" ca="1" si="130"/>
        <v>1</v>
      </c>
      <c r="AG189" s="48">
        <f t="shared" ca="1" si="130"/>
        <v>1</v>
      </c>
      <c r="AH189" s="48">
        <f t="shared" ca="1" si="130"/>
        <v>3</v>
      </c>
      <c r="AI189" s="48">
        <f t="shared" ca="1" si="130"/>
        <v>3</v>
      </c>
      <c r="AJ189" s="48">
        <f t="shared" ca="1" si="131"/>
        <v>1</v>
      </c>
      <c r="AK189" s="48">
        <f t="shared" ca="1" si="131"/>
        <v>1</v>
      </c>
      <c r="AL189" s="48">
        <f t="shared" ca="1" si="131"/>
        <v>2</v>
      </c>
      <c r="AM189" s="48">
        <f t="shared" ca="1" si="131"/>
        <v>3</v>
      </c>
      <c r="AN189" s="48">
        <f t="shared" ca="1" si="131"/>
        <v>1</v>
      </c>
      <c r="AO189" s="48">
        <f t="shared" ca="1" si="131"/>
        <v>1</v>
      </c>
      <c r="AP189" s="48">
        <f t="shared" ca="1" si="131"/>
        <v>2</v>
      </c>
      <c r="AQ189" s="48">
        <f t="shared" ca="1" si="131"/>
        <v>3</v>
      </c>
      <c r="AR189" s="48">
        <f t="shared" ca="1" si="131"/>
        <v>2</v>
      </c>
      <c r="AS189" s="48">
        <f t="shared" ca="1" si="131"/>
        <v>1</v>
      </c>
      <c r="AT189" s="48">
        <f t="shared" ca="1" si="132"/>
        <v>2</v>
      </c>
      <c r="AU189" s="48">
        <f t="shared" ca="1" si="132"/>
        <v>2</v>
      </c>
      <c r="AV189" s="48">
        <f t="shared" ca="1" si="132"/>
        <v>2</v>
      </c>
      <c r="AW189" s="48">
        <f t="shared" ca="1" si="132"/>
        <v>3</v>
      </c>
      <c r="AX189" s="48">
        <f t="shared" ca="1" si="132"/>
        <v>3</v>
      </c>
      <c r="AY189" s="48">
        <f t="shared" ca="1" si="132"/>
        <v>1</v>
      </c>
      <c r="AZ189" s="48">
        <f t="shared" ca="1" si="132"/>
        <v>2</v>
      </c>
      <c r="BA189" s="48">
        <f t="shared" ca="1" si="132"/>
        <v>3</v>
      </c>
      <c r="BB189" s="48">
        <f t="shared" ca="1" si="132"/>
        <v>2</v>
      </c>
      <c r="BC189" s="48">
        <f t="shared" ca="1" si="132"/>
        <v>2</v>
      </c>
      <c r="BD189" s="48">
        <f t="shared" ca="1" si="133"/>
        <v>3</v>
      </c>
      <c r="BE189" s="48">
        <f t="shared" ca="1" si="133"/>
        <v>3</v>
      </c>
      <c r="BF189" s="48">
        <f t="shared" ca="1" si="133"/>
        <v>3</v>
      </c>
      <c r="BG189" s="48">
        <f t="shared" ca="1" si="133"/>
        <v>2</v>
      </c>
      <c r="BH189" s="48">
        <f t="shared" ca="1" si="133"/>
        <v>2</v>
      </c>
      <c r="BI189" s="48">
        <f t="shared" ca="1" si="133"/>
        <v>1</v>
      </c>
      <c r="BJ189" s="48">
        <f t="shared" ca="1" si="133"/>
        <v>2</v>
      </c>
      <c r="BK189" s="48">
        <f t="shared" ca="1" si="133"/>
        <v>3</v>
      </c>
      <c r="BL189" s="48">
        <f t="shared" ca="1" si="133"/>
        <v>3</v>
      </c>
      <c r="BM189" s="48">
        <f t="shared" ca="1" si="133"/>
        <v>1</v>
      </c>
      <c r="BN189" s="48">
        <f t="shared" ca="1" si="133"/>
        <v>2</v>
      </c>
      <c r="BO189" s="48">
        <f t="shared" ca="1" si="133"/>
        <v>1</v>
      </c>
    </row>
    <row r="190" spans="1:67" x14ac:dyDescent="0.25">
      <c r="A190" s="48">
        <v>189</v>
      </c>
      <c r="B190" s="48">
        <f t="shared" ca="1" si="91"/>
        <v>10</v>
      </c>
      <c r="C190" s="48">
        <f ca="1">SUM($P190:S190)</f>
        <v>6</v>
      </c>
      <c r="D190" s="48">
        <f t="shared" ca="1" si="92"/>
        <v>13</v>
      </c>
      <c r="E190" s="48">
        <f t="shared" ca="1" si="93"/>
        <v>20</v>
      </c>
      <c r="F190" s="48">
        <f t="shared" ca="1" si="94"/>
        <v>30</v>
      </c>
      <c r="G190" s="48">
        <f t="shared" ca="1" si="95"/>
        <v>38</v>
      </c>
      <c r="H190" s="48">
        <f t="shared" ca="1" si="96"/>
        <v>46</v>
      </c>
      <c r="I190" s="48">
        <f t="shared" ca="1" si="97"/>
        <v>55</v>
      </c>
      <c r="J190" s="48">
        <f t="shared" ca="1" si="98"/>
        <v>60</v>
      </c>
      <c r="K190" s="48">
        <f t="shared" ca="1" si="99"/>
        <v>69</v>
      </c>
      <c r="L190" s="48">
        <f t="shared" ca="1" si="100"/>
        <v>77</v>
      </c>
      <c r="M190" s="48">
        <f t="shared" ca="1" si="101"/>
        <v>85</v>
      </c>
      <c r="N190" s="48">
        <f t="shared" ca="1" si="102"/>
        <v>96</v>
      </c>
      <c r="O190" s="48">
        <f t="shared" ca="1" si="103"/>
        <v>105</v>
      </c>
      <c r="P190" s="48">
        <f t="shared" ca="1" si="129"/>
        <v>1</v>
      </c>
      <c r="Q190" s="48">
        <f t="shared" ca="1" si="129"/>
        <v>1</v>
      </c>
      <c r="R190" s="48">
        <f t="shared" ca="1" si="129"/>
        <v>2</v>
      </c>
      <c r="S190" s="48">
        <f t="shared" ca="1" si="129"/>
        <v>2</v>
      </c>
      <c r="T190" s="48">
        <f t="shared" ca="1" si="129"/>
        <v>2</v>
      </c>
      <c r="U190" s="48">
        <f t="shared" ca="1" si="129"/>
        <v>2</v>
      </c>
      <c r="V190" s="48">
        <f t="shared" ca="1" si="129"/>
        <v>2</v>
      </c>
      <c r="W190" s="48">
        <f t="shared" ca="1" si="129"/>
        <v>1</v>
      </c>
      <c r="X190" s="48">
        <f t="shared" ca="1" si="129"/>
        <v>1</v>
      </c>
      <c r="Y190" s="48">
        <f t="shared" ca="1" si="129"/>
        <v>1</v>
      </c>
      <c r="Z190" s="48">
        <f t="shared" ca="1" si="130"/>
        <v>2</v>
      </c>
      <c r="AA190" s="48">
        <f t="shared" ca="1" si="130"/>
        <v>3</v>
      </c>
      <c r="AB190" s="48">
        <f t="shared" ca="1" si="130"/>
        <v>2</v>
      </c>
      <c r="AC190" s="48">
        <f t="shared" ca="1" si="130"/>
        <v>3</v>
      </c>
      <c r="AD190" s="48">
        <f t="shared" ca="1" si="130"/>
        <v>3</v>
      </c>
      <c r="AE190" s="48">
        <f t="shared" ca="1" si="130"/>
        <v>2</v>
      </c>
      <c r="AF190" s="48">
        <f t="shared" ca="1" si="130"/>
        <v>1</v>
      </c>
      <c r="AG190" s="48">
        <f t="shared" ca="1" si="130"/>
        <v>3</v>
      </c>
      <c r="AH190" s="48">
        <f t="shared" ca="1" si="130"/>
        <v>2</v>
      </c>
      <c r="AI190" s="48">
        <f t="shared" ca="1" si="130"/>
        <v>2</v>
      </c>
      <c r="AJ190" s="48">
        <f t="shared" ca="1" si="131"/>
        <v>3</v>
      </c>
      <c r="AK190" s="48">
        <f t="shared" ca="1" si="131"/>
        <v>1</v>
      </c>
      <c r="AL190" s="48">
        <f t="shared" ca="1" si="131"/>
        <v>1</v>
      </c>
      <c r="AM190" s="48">
        <f t="shared" ca="1" si="131"/>
        <v>3</v>
      </c>
      <c r="AN190" s="48">
        <f t="shared" ca="1" si="131"/>
        <v>1</v>
      </c>
      <c r="AO190" s="48">
        <f t="shared" ca="1" si="131"/>
        <v>2</v>
      </c>
      <c r="AP190" s="48">
        <f t="shared" ca="1" si="131"/>
        <v>3</v>
      </c>
      <c r="AQ190" s="48">
        <f t="shared" ca="1" si="131"/>
        <v>3</v>
      </c>
      <c r="AR190" s="48">
        <f t="shared" ca="1" si="131"/>
        <v>1</v>
      </c>
      <c r="AS190" s="48">
        <f t="shared" ca="1" si="131"/>
        <v>1</v>
      </c>
      <c r="AT190" s="48">
        <f t="shared" ca="1" si="132"/>
        <v>2</v>
      </c>
      <c r="AU190" s="48">
        <f t="shared" ca="1" si="132"/>
        <v>1</v>
      </c>
      <c r="AV190" s="48">
        <f t="shared" ca="1" si="132"/>
        <v>1</v>
      </c>
      <c r="AW190" s="48">
        <f t="shared" ca="1" si="132"/>
        <v>2</v>
      </c>
      <c r="AX190" s="48">
        <f t="shared" ca="1" si="132"/>
        <v>3</v>
      </c>
      <c r="AY190" s="48">
        <f t="shared" ca="1" si="132"/>
        <v>3</v>
      </c>
      <c r="AZ190" s="48">
        <f t="shared" ca="1" si="132"/>
        <v>2</v>
      </c>
      <c r="BA190" s="48">
        <f t="shared" ca="1" si="132"/>
        <v>1</v>
      </c>
      <c r="BB190" s="48">
        <f t="shared" ca="1" si="132"/>
        <v>2</v>
      </c>
      <c r="BC190" s="48">
        <f t="shared" ca="1" si="132"/>
        <v>3</v>
      </c>
      <c r="BD190" s="48">
        <f t="shared" ca="1" si="133"/>
        <v>3</v>
      </c>
      <c r="BE190" s="48">
        <f t="shared" ca="1" si="133"/>
        <v>2</v>
      </c>
      <c r="BF190" s="48">
        <f t="shared" ca="1" si="133"/>
        <v>1</v>
      </c>
      <c r="BG190" s="48">
        <f t="shared" ca="1" si="133"/>
        <v>2</v>
      </c>
      <c r="BH190" s="48">
        <f t="shared" ca="1" si="133"/>
        <v>3</v>
      </c>
      <c r="BI190" s="48">
        <f t="shared" ca="1" si="133"/>
        <v>3</v>
      </c>
      <c r="BJ190" s="48">
        <f t="shared" ca="1" si="133"/>
        <v>2</v>
      </c>
      <c r="BK190" s="48">
        <f t="shared" ca="1" si="133"/>
        <v>3</v>
      </c>
      <c r="BL190" s="48">
        <f t="shared" ca="1" si="133"/>
        <v>3</v>
      </c>
      <c r="BM190" s="48">
        <f t="shared" ca="1" si="133"/>
        <v>2</v>
      </c>
      <c r="BN190" s="48">
        <f t="shared" ca="1" si="133"/>
        <v>1</v>
      </c>
      <c r="BO190" s="48">
        <f t="shared" ca="1" si="133"/>
        <v>3</v>
      </c>
    </row>
    <row r="191" spans="1:67" x14ac:dyDescent="0.25">
      <c r="A191" s="48">
        <v>190</v>
      </c>
      <c r="B191" s="48">
        <f t="shared" ca="1" si="91"/>
        <v>13</v>
      </c>
      <c r="C191" s="48">
        <f ca="1">SUM($P191:S191)</f>
        <v>10</v>
      </c>
      <c r="D191" s="48">
        <f t="shared" ca="1" si="92"/>
        <v>18</v>
      </c>
      <c r="E191" s="48">
        <f t="shared" ca="1" si="93"/>
        <v>25</v>
      </c>
      <c r="F191" s="48">
        <f t="shared" ca="1" si="94"/>
        <v>30</v>
      </c>
      <c r="G191" s="48">
        <f t="shared" ca="1" si="95"/>
        <v>40</v>
      </c>
      <c r="H191" s="48">
        <f t="shared" ca="1" si="96"/>
        <v>48</v>
      </c>
      <c r="I191" s="48">
        <f t="shared" ca="1" si="97"/>
        <v>53</v>
      </c>
      <c r="J191" s="48">
        <f t="shared" ca="1" si="98"/>
        <v>64</v>
      </c>
      <c r="K191" s="48">
        <f t="shared" ca="1" si="99"/>
        <v>74</v>
      </c>
      <c r="L191" s="48">
        <f t="shared" ca="1" si="100"/>
        <v>84</v>
      </c>
      <c r="M191" s="48">
        <f t="shared" ca="1" si="101"/>
        <v>92</v>
      </c>
      <c r="N191" s="48">
        <f t="shared" ca="1" si="102"/>
        <v>101</v>
      </c>
      <c r="O191" s="48">
        <f t="shared" ca="1" si="103"/>
        <v>108</v>
      </c>
      <c r="P191" s="48">
        <f t="shared" ca="1" si="129"/>
        <v>2</v>
      </c>
      <c r="Q191" s="48">
        <f t="shared" ca="1" si="129"/>
        <v>3</v>
      </c>
      <c r="R191" s="48">
        <f t="shared" ca="1" si="129"/>
        <v>3</v>
      </c>
      <c r="S191" s="48">
        <f t="shared" ca="1" si="129"/>
        <v>2</v>
      </c>
      <c r="T191" s="48">
        <f t="shared" ca="1" si="129"/>
        <v>2</v>
      </c>
      <c r="U191" s="48">
        <f t="shared" ca="1" si="129"/>
        <v>1</v>
      </c>
      <c r="V191" s="48">
        <f t="shared" ca="1" si="129"/>
        <v>2</v>
      </c>
      <c r="W191" s="48">
        <f t="shared" ca="1" si="129"/>
        <v>3</v>
      </c>
      <c r="X191" s="48">
        <f t="shared" ca="1" si="129"/>
        <v>1</v>
      </c>
      <c r="Y191" s="48">
        <f t="shared" ca="1" si="129"/>
        <v>1</v>
      </c>
      <c r="Z191" s="48">
        <f t="shared" ca="1" si="130"/>
        <v>3</v>
      </c>
      <c r="AA191" s="48">
        <f t="shared" ca="1" si="130"/>
        <v>2</v>
      </c>
      <c r="AB191" s="48">
        <f t="shared" ca="1" si="130"/>
        <v>1</v>
      </c>
      <c r="AC191" s="48">
        <f t="shared" ca="1" si="130"/>
        <v>1</v>
      </c>
      <c r="AD191" s="48">
        <f t="shared" ca="1" si="130"/>
        <v>2</v>
      </c>
      <c r="AE191" s="48">
        <f t="shared" ca="1" si="130"/>
        <v>1</v>
      </c>
      <c r="AF191" s="48">
        <f t="shared" ca="1" si="130"/>
        <v>3</v>
      </c>
      <c r="AG191" s="48">
        <f t="shared" ca="1" si="130"/>
        <v>2</v>
      </c>
      <c r="AH191" s="48">
        <f t="shared" ca="1" si="130"/>
        <v>3</v>
      </c>
      <c r="AI191" s="48">
        <f t="shared" ca="1" si="130"/>
        <v>2</v>
      </c>
      <c r="AJ191" s="48">
        <f t="shared" ca="1" si="131"/>
        <v>2</v>
      </c>
      <c r="AK191" s="48">
        <f t="shared" ca="1" si="131"/>
        <v>3</v>
      </c>
      <c r="AL191" s="48">
        <f t="shared" ca="1" si="131"/>
        <v>2</v>
      </c>
      <c r="AM191" s="48">
        <f t="shared" ca="1" si="131"/>
        <v>1</v>
      </c>
      <c r="AN191" s="48">
        <f t="shared" ca="1" si="131"/>
        <v>1</v>
      </c>
      <c r="AO191" s="48">
        <f t="shared" ca="1" si="131"/>
        <v>1</v>
      </c>
      <c r="AP191" s="48">
        <f t="shared" ca="1" si="131"/>
        <v>1</v>
      </c>
      <c r="AQ191" s="48">
        <f t="shared" ca="1" si="131"/>
        <v>2</v>
      </c>
      <c r="AR191" s="48">
        <f t="shared" ca="1" si="131"/>
        <v>3</v>
      </c>
      <c r="AS191" s="48">
        <f t="shared" ca="1" si="131"/>
        <v>3</v>
      </c>
      <c r="AT191" s="48">
        <f t="shared" ca="1" si="132"/>
        <v>2</v>
      </c>
      <c r="AU191" s="48">
        <f t="shared" ca="1" si="132"/>
        <v>3</v>
      </c>
      <c r="AV191" s="48">
        <f t="shared" ca="1" si="132"/>
        <v>3</v>
      </c>
      <c r="AW191" s="48">
        <f t="shared" ca="1" si="132"/>
        <v>2</v>
      </c>
      <c r="AX191" s="48">
        <f t="shared" ca="1" si="132"/>
        <v>2</v>
      </c>
      <c r="AY191" s="48">
        <f t="shared" ca="1" si="132"/>
        <v>3</v>
      </c>
      <c r="AZ191" s="48">
        <f t="shared" ca="1" si="132"/>
        <v>3</v>
      </c>
      <c r="BA191" s="48">
        <f t="shared" ca="1" si="132"/>
        <v>3</v>
      </c>
      <c r="BB191" s="48">
        <f t="shared" ca="1" si="132"/>
        <v>3</v>
      </c>
      <c r="BC191" s="48">
        <f t="shared" ca="1" si="132"/>
        <v>1</v>
      </c>
      <c r="BD191" s="48">
        <f t="shared" ca="1" si="133"/>
        <v>3</v>
      </c>
      <c r="BE191" s="48">
        <f t="shared" ca="1" si="133"/>
        <v>2</v>
      </c>
      <c r="BF191" s="48">
        <f t="shared" ca="1" si="133"/>
        <v>2</v>
      </c>
      <c r="BG191" s="48">
        <f t="shared" ca="1" si="133"/>
        <v>1</v>
      </c>
      <c r="BH191" s="48">
        <f t="shared" ca="1" si="133"/>
        <v>3</v>
      </c>
      <c r="BI191" s="48">
        <f t="shared" ca="1" si="133"/>
        <v>3</v>
      </c>
      <c r="BJ191" s="48">
        <f t="shared" ca="1" si="133"/>
        <v>1</v>
      </c>
      <c r="BK191" s="48">
        <f t="shared" ca="1" si="133"/>
        <v>2</v>
      </c>
      <c r="BL191" s="48">
        <f t="shared" ca="1" si="133"/>
        <v>1</v>
      </c>
      <c r="BM191" s="48">
        <f t="shared" ca="1" si="133"/>
        <v>2</v>
      </c>
      <c r="BN191" s="48">
        <f t="shared" ca="1" si="133"/>
        <v>1</v>
      </c>
      <c r="BO191" s="48">
        <f t="shared" ca="1" si="133"/>
        <v>3</v>
      </c>
    </row>
    <row r="192" spans="1:67" x14ac:dyDescent="0.25">
      <c r="A192" s="48">
        <v>191</v>
      </c>
      <c r="B192" s="48">
        <f t="shared" ca="1" si="91"/>
        <v>9</v>
      </c>
      <c r="C192" s="48">
        <f ca="1">SUM($P192:S192)</f>
        <v>6</v>
      </c>
      <c r="D192" s="48">
        <f t="shared" ca="1" si="92"/>
        <v>14</v>
      </c>
      <c r="E192" s="48">
        <f t="shared" ca="1" si="93"/>
        <v>24</v>
      </c>
      <c r="F192" s="48">
        <f t="shared" ca="1" si="94"/>
        <v>33</v>
      </c>
      <c r="G192" s="48">
        <f t="shared" ca="1" si="95"/>
        <v>41</v>
      </c>
      <c r="H192" s="48">
        <f t="shared" ca="1" si="96"/>
        <v>47</v>
      </c>
      <c r="I192" s="48">
        <f t="shared" ca="1" si="97"/>
        <v>55</v>
      </c>
      <c r="J192" s="48">
        <f t="shared" ca="1" si="98"/>
        <v>61</v>
      </c>
      <c r="K192" s="48">
        <f t="shared" ca="1" si="99"/>
        <v>65</v>
      </c>
      <c r="L192" s="48">
        <f t="shared" ca="1" si="100"/>
        <v>73</v>
      </c>
      <c r="M192" s="48">
        <f t="shared" ca="1" si="101"/>
        <v>82</v>
      </c>
      <c r="N192" s="48">
        <f t="shared" ca="1" si="102"/>
        <v>90</v>
      </c>
      <c r="O192" s="48">
        <f t="shared" ca="1" si="103"/>
        <v>99</v>
      </c>
      <c r="P192" s="48">
        <f t="shared" ref="P192:Y201" ca="1" si="134">MAX(1,IF(SamplesOrEstimateFlag = "Data", INDEX(Samples,RANDBETWEEN(1, TotalCount), 0), RANDBETWEEN(ThroughputLowEstimate,ThroughputHighEstimate)) / RANDBETWEEN(StorySplitRateLowEstimate,StorySplitRateHighEstimate))</f>
        <v>1</v>
      </c>
      <c r="Q192" s="48">
        <f t="shared" ca="1" si="134"/>
        <v>1</v>
      </c>
      <c r="R192" s="48">
        <f t="shared" ca="1" si="134"/>
        <v>2</v>
      </c>
      <c r="S192" s="48">
        <f t="shared" ca="1" si="134"/>
        <v>2</v>
      </c>
      <c r="T192" s="48">
        <f t="shared" ca="1" si="134"/>
        <v>1</v>
      </c>
      <c r="U192" s="48">
        <f t="shared" ca="1" si="134"/>
        <v>2</v>
      </c>
      <c r="V192" s="48">
        <f t="shared" ca="1" si="134"/>
        <v>2</v>
      </c>
      <c r="W192" s="48">
        <f t="shared" ca="1" si="134"/>
        <v>3</v>
      </c>
      <c r="X192" s="48">
        <f t="shared" ca="1" si="134"/>
        <v>3</v>
      </c>
      <c r="Y192" s="48">
        <f t="shared" ca="1" si="134"/>
        <v>3</v>
      </c>
      <c r="Z192" s="48">
        <f t="shared" ref="Z192:AI201" ca="1" si="135">MAX(1,IF(SamplesOrEstimateFlag = "Data", INDEX(Samples,RANDBETWEEN(1, TotalCount), 0), RANDBETWEEN(ThroughputLowEstimate,ThroughputHighEstimate)) / RANDBETWEEN(StorySplitRateLowEstimate,StorySplitRateHighEstimate))</f>
        <v>3</v>
      </c>
      <c r="AA192" s="48">
        <f t="shared" ca="1" si="135"/>
        <v>1</v>
      </c>
      <c r="AB192" s="48">
        <f t="shared" ca="1" si="135"/>
        <v>3</v>
      </c>
      <c r="AC192" s="48">
        <f t="shared" ca="1" si="135"/>
        <v>2</v>
      </c>
      <c r="AD192" s="48">
        <f t="shared" ca="1" si="135"/>
        <v>1</v>
      </c>
      <c r="AE192" s="48">
        <f t="shared" ca="1" si="135"/>
        <v>3</v>
      </c>
      <c r="AF192" s="48">
        <f t="shared" ca="1" si="135"/>
        <v>1</v>
      </c>
      <c r="AG192" s="48">
        <f t="shared" ca="1" si="135"/>
        <v>2</v>
      </c>
      <c r="AH192" s="48">
        <f t="shared" ca="1" si="135"/>
        <v>2</v>
      </c>
      <c r="AI192" s="48">
        <f t="shared" ca="1" si="135"/>
        <v>3</v>
      </c>
      <c r="AJ192" s="48">
        <f t="shared" ref="AJ192:AS201" ca="1" si="136">MAX(1,IF(SamplesOrEstimateFlag = "Data", INDEX(Samples,RANDBETWEEN(1, TotalCount), 0), RANDBETWEEN(ThroughputLowEstimate,ThroughputHighEstimate)) / RANDBETWEEN(StorySplitRateLowEstimate,StorySplitRateHighEstimate))</f>
        <v>2</v>
      </c>
      <c r="AK192" s="48">
        <f t="shared" ca="1" si="136"/>
        <v>1</v>
      </c>
      <c r="AL192" s="48">
        <f t="shared" ca="1" si="136"/>
        <v>1</v>
      </c>
      <c r="AM192" s="48">
        <f t="shared" ca="1" si="136"/>
        <v>2</v>
      </c>
      <c r="AN192" s="48">
        <f t="shared" ca="1" si="136"/>
        <v>1</v>
      </c>
      <c r="AO192" s="48">
        <f t="shared" ca="1" si="136"/>
        <v>2</v>
      </c>
      <c r="AP192" s="48">
        <f t="shared" ca="1" si="136"/>
        <v>2</v>
      </c>
      <c r="AQ192" s="48">
        <f t="shared" ca="1" si="136"/>
        <v>3</v>
      </c>
      <c r="AR192" s="48">
        <f t="shared" ca="1" si="136"/>
        <v>1</v>
      </c>
      <c r="AS192" s="48">
        <f t="shared" ca="1" si="136"/>
        <v>1</v>
      </c>
      <c r="AT192" s="48">
        <f t="shared" ref="AT192:BC201" ca="1" si="137">MAX(1,IF(SamplesOrEstimateFlag = "Data", INDEX(Samples,RANDBETWEEN(1, TotalCount), 0), RANDBETWEEN(ThroughputLowEstimate,ThroughputHighEstimate)) / RANDBETWEEN(StorySplitRateLowEstimate,StorySplitRateHighEstimate))</f>
        <v>3</v>
      </c>
      <c r="AU192" s="48">
        <f t="shared" ca="1" si="137"/>
        <v>1</v>
      </c>
      <c r="AV192" s="48">
        <f t="shared" ca="1" si="137"/>
        <v>1</v>
      </c>
      <c r="AW192" s="48">
        <f t="shared" ca="1" si="137"/>
        <v>1</v>
      </c>
      <c r="AX192" s="48">
        <f t="shared" ca="1" si="137"/>
        <v>1</v>
      </c>
      <c r="AY192" s="48">
        <f t="shared" ca="1" si="137"/>
        <v>1</v>
      </c>
      <c r="AZ192" s="48">
        <f t="shared" ca="1" si="137"/>
        <v>1</v>
      </c>
      <c r="BA192" s="48">
        <f t="shared" ca="1" si="137"/>
        <v>3</v>
      </c>
      <c r="BB192" s="48">
        <f t="shared" ca="1" si="137"/>
        <v>1</v>
      </c>
      <c r="BC192" s="48">
        <f t="shared" ca="1" si="137"/>
        <v>3</v>
      </c>
      <c r="BD192" s="48">
        <f t="shared" ref="BD192:BO201" ca="1" si="138">MAX(1,IF(SamplesOrEstimateFlag = "Data", INDEX(Samples,RANDBETWEEN(1, TotalCount), 0), RANDBETWEEN(ThroughputLowEstimate,ThroughputHighEstimate)) / RANDBETWEEN(StorySplitRateLowEstimate,StorySplitRateHighEstimate))</f>
        <v>3</v>
      </c>
      <c r="BE192" s="48">
        <f t="shared" ca="1" si="138"/>
        <v>1</v>
      </c>
      <c r="BF192" s="48">
        <f t="shared" ca="1" si="138"/>
        <v>3</v>
      </c>
      <c r="BG192" s="48">
        <f t="shared" ca="1" si="138"/>
        <v>2</v>
      </c>
      <c r="BH192" s="48">
        <f t="shared" ca="1" si="138"/>
        <v>3</v>
      </c>
      <c r="BI192" s="48">
        <f t="shared" ca="1" si="138"/>
        <v>2</v>
      </c>
      <c r="BJ192" s="48">
        <f t="shared" ca="1" si="138"/>
        <v>2</v>
      </c>
      <c r="BK192" s="48">
        <f t="shared" ca="1" si="138"/>
        <v>1</v>
      </c>
      <c r="BL192" s="48">
        <f t="shared" ca="1" si="138"/>
        <v>2</v>
      </c>
      <c r="BM192" s="48">
        <f t="shared" ca="1" si="138"/>
        <v>1</v>
      </c>
      <c r="BN192" s="48">
        <f t="shared" ca="1" si="138"/>
        <v>3</v>
      </c>
      <c r="BO192" s="48">
        <f t="shared" ca="1" si="138"/>
        <v>3</v>
      </c>
    </row>
    <row r="193" spans="1:67" x14ac:dyDescent="0.25">
      <c r="A193" s="48">
        <v>192</v>
      </c>
      <c r="B193" s="48">
        <f t="shared" ca="1" si="91"/>
        <v>15</v>
      </c>
      <c r="C193" s="48">
        <f ca="1">SUM($P193:S193)</f>
        <v>10</v>
      </c>
      <c r="D193" s="48">
        <f t="shared" ca="1" si="92"/>
        <v>19</v>
      </c>
      <c r="E193" s="48">
        <f t="shared" ca="1" si="93"/>
        <v>24</v>
      </c>
      <c r="F193" s="48">
        <f t="shared" ca="1" si="94"/>
        <v>32</v>
      </c>
      <c r="G193" s="48">
        <f t="shared" ca="1" si="95"/>
        <v>40</v>
      </c>
      <c r="H193" s="48">
        <f t="shared" ca="1" si="96"/>
        <v>49</v>
      </c>
      <c r="I193" s="48">
        <f t="shared" ca="1" si="97"/>
        <v>58</v>
      </c>
      <c r="J193" s="48">
        <f t="shared" ca="1" si="98"/>
        <v>66</v>
      </c>
      <c r="K193" s="48">
        <f t="shared" ca="1" si="99"/>
        <v>77</v>
      </c>
      <c r="L193" s="48">
        <f t="shared" ca="1" si="100"/>
        <v>87</v>
      </c>
      <c r="M193" s="48">
        <f t="shared" ca="1" si="101"/>
        <v>95</v>
      </c>
      <c r="N193" s="48">
        <f t="shared" ca="1" si="102"/>
        <v>101</v>
      </c>
      <c r="O193" s="48">
        <f t="shared" ca="1" si="103"/>
        <v>108</v>
      </c>
      <c r="P193" s="48">
        <f t="shared" ca="1" si="134"/>
        <v>3</v>
      </c>
      <c r="Q193" s="48">
        <f t="shared" ca="1" si="134"/>
        <v>1</v>
      </c>
      <c r="R193" s="48">
        <f t="shared" ca="1" si="134"/>
        <v>3</v>
      </c>
      <c r="S193" s="48">
        <f t="shared" ca="1" si="134"/>
        <v>3</v>
      </c>
      <c r="T193" s="48">
        <f t="shared" ca="1" si="134"/>
        <v>2</v>
      </c>
      <c r="U193" s="48">
        <f t="shared" ca="1" si="134"/>
        <v>3</v>
      </c>
      <c r="V193" s="48">
        <f t="shared" ca="1" si="134"/>
        <v>1</v>
      </c>
      <c r="W193" s="48">
        <f t="shared" ca="1" si="134"/>
        <v>3</v>
      </c>
      <c r="X193" s="48">
        <f t="shared" ca="1" si="134"/>
        <v>1</v>
      </c>
      <c r="Y193" s="48">
        <f t="shared" ca="1" si="134"/>
        <v>2</v>
      </c>
      <c r="Z193" s="48">
        <f t="shared" ca="1" si="135"/>
        <v>1</v>
      </c>
      <c r="AA193" s="48">
        <f t="shared" ca="1" si="135"/>
        <v>1</v>
      </c>
      <c r="AB193" s="48">
        <f t="shared" ca="1" si="135"/>
        <v>1</v>
      </c>
      <c r="AC193" s="48">
        <f t="shared" ca="1" si="135"/>
        <v>2</v>
      </c>
      <c r="AD193" s="48">
        <f t="shared" ca="1" si="135"/>
        <v>3</v>
      </c>
      <c r="AE193" s="48">
        <f t="shared" ca="1" si="135"/>
        <v>2</v>
      </c>
      <c r="AF193" s="48">
        <f t="shared" ca="1" si="135"/>
        <v>1</v>
      </c>
      <c r="AG193" s="48">
        <f t="shared" ca="1" si="135"/>
        <v>3</v>
      </c>
      <c r="AH193" s="48">
        <f t="shared" ca="1" si="135"/>
        <v>3</v>
      </c>
      <c r="AI193" s="48">
        <f t="shared" ca="1" si="135"/>
        <v>1</v>
      </c>
      <c r="AJ193" s="48">
        <f t="shared" ca="1" si="136"/>
        <v>2</v>
      </c>
      <c r="AK193" s="48">
        <f t="shared" ca="1" si="136"/>
        <v>2</v>
      </c>
      <c r="AL193" s="48">
        <f t="shared" ca="1" si="136"/>
        <v>3</v>
      </c>
      <c r="AM193" s="48">
        <f t="shared" ca="1" si="136"/>
        <v>2</v>
      </c>
      <c r="AN193" s="48">
        <f t="shared" ca="1" si="136"/>
        <v>3</v>
      </c>
      <c r="AO193" s="48">
        <f t="shared" ca="1" si="136"/>
        <v>3</v>
      </c>
      <c r="AP193" s="48">
        <f t="shared" ca="1" si="136"/>
        <v>2</v>
      </c>
      <c r="AQ193" s="48">
        <f t="shared" ca="1" si="136"/>
        <v>1</v>
      </c>
      <c r="AR193" s="48">
        <f t="shared" ca="1" si="136"/>
        <v>2</v>
      </c>
      <c r="AS193" s="48">
        <f t="shared" ca="1" si="136"/>
        <v>2</v>
      </c>
      <c r="AT193" s="48">
        <f t="shared" ca="1" si="137"/>
        <v>3</v>
      </c>
      <c r="AU193" s="48">
        <f t="shared" ca="1" si="137"/>
        <v>1</v>
      </c>
      <c r="AV193" s="48">
        <f t="shared" ca="1" si="137"/>
        <v>3</v>
      </c>
      <c r="AW193" s="48">
        <f t="shared" ca="1" si="137"/>
        <v>2</v>
      </c>
      <c r="AX193" s="48">
        <f t="shared" ca="1" si="137"/>
        <v>3</v>
      </c>
      <c r="AY193" s="48">
        <f t="shared" ca="1" si="137"/>
        <v>3</v>
      </c>
      <c r="AZ193" s="48">
        <f t="shared" ca="1" si="137"/>
        <v>3</v>
      </c>
      <c r="BA193" s="48">
        <f t="shared" ca="1" si="137"/>
        <v>3</v>
      </c>
      <c r="BB193" s="48">
        <f t="shared" ca="1" si="137"/>
        <v>2</v>
      </c>
      <c r="BC193" s="48">
        <f t="shared" ca="1" si="137"/>
        <v>2</v>
      </c>
      <c r="BD193" s="48">
        <f t="shared" ca="1" si="138"/>
        <v>2</v>
      </c>
      <c r="BE193" s="48">
        <f t="shared" ca="1" si="138"/>
        <v>1</v>
      </c>
      <c r="BF193" s="48">
        <f t="shared" ca="1" si="138"/>
        <v>2</v>
      </c>
      <c r="BG193" s="48">
        <f t="shared" ca="1" si="138"/>
        <v>3</v>
      </c>
      <c r="BH193" s="48">
        <f t="shared" ca="1" si="138"/>
        <v>2</v>
      </c>
      <c r="BI193" s="48">
        <f t="shared" ca="1" si="138"/>
        <v>1</v>
      </c>
      <c r="BJ193" s="48">
        <f t="shared" ca="1" si="138"/>
        <v>2</v>
      </c>
      <c r="BK193" s="48">
        <f t="shared" ca="1" si="138"/>
        <v>1</v>
      </c>
      <c r="BL193" s="48">
        <f t="shared" ca="1" si="138"/>
        <v>1</v>
      </c>
      <c r="BM193" s="48">
        <f t="shared" ca="1" si="138"/>
        <v>1</v>
      </c>
      <c r="BN193" s="48">
        <f t="shared" ca="1" si="138"/>
        <v>2</v>
      </c>
      <c r="BO193" s="48">
        <f t="shared" ca="1" si="138"/>
        <v>3</v>
      </c>
    </row>
    <row r="194" spans="1:67" x14ac:dyDescent="0.25">
      <c r="A194" s="48">
        <v>193</v>
      </c>
      <c r="B194" s="48">
        <f t="shared" ref="B194:B257" ca="1" si="139">SUMIF(P$1:BO$1,"&lt;=" &amp; WeeksToForecast,P194:BO194)</f>
        <v>13</v>
      </c>
      <c r="C194" s="48">
        <f ca="1">SUM($P194:S194)</f>
        <v>9</v>
      </c>
      <c r="D194" s="48">
        <f t="shared" ca="1" si="92"/>
        <v>16</v>
      </c>
      <c r="E194" s="48">
        <f t="shared" ca="1" si="93"/>
        <v>25</v>
      </c>
      <c r="F194" s="48">
        <f t="shared" ca="1" si="94"/>
        <v>32</v>
      </c>
      <c r="G194" s="48">
        <f t="shared" ca="1" si="95"/>
        <v>41</v>
      </c>
      <c r="H194" s="48">
        <f t="shared" ca="1" si="96"/>
        <v>48</v>
      </c>
      <c r="I194" s="48">
        <f t="shared" ca="1" si="97"/>
        <v>54</v>
      </c>
      <c r="J194" s="48">
        <f t="shared" ca="1" si="98"/>
        <v>61</v>
      </c>
      <c r="K194" s="48">
        <f t="shared" ca="1" si="99"/>
        <v>68</v>
      </c>
      <c r="L194" s="48">
        <f t="shared" ca="1" si="100"/>
        <v>77</v>
      </c>
      <c r="M194" s="48">
        <f t="shared" ca="1" si="101"/>
        <v>85</v>
      </c>
      <c r="N194" s="48">
        <f t="shared" ca="1" si="102"/>
        <v>94</v>
      </c>
      <c r="O194" s="48">
        <f t="shared" ca="1" si="103"/>
        <v>105</v>
      </c>
      <c r="P194" s="48">
        <f t="shared" ca="1" si="134"/>
        <v>2</v>
      </c>
      <c r="Q194" s="48">
        <f t="shared" ca="1" si="134"/>
        <v>2</v>
      </c>
      <c r="R194" s="48">
        <f t="shared" ca="1" si="134"/>
        <v>2</v>
      </c>
      <c r="S194" s="48">
        <f t="shared" ca="1" si="134"/>
        <v>3</v>
      </c>
      <c r="T194" s="48">
        <f t="shared" ca="1" si="134"/>
        <v>2</v>
      </c>
      <c r="U194" s="48">
        <f t="shared" ca="1" si="134"/>
        <v>2</v>
      </c>
      <c r="V194" s="48">
        <f t="shared" ca="1" si="134"/>
        <v>1</v>
      </c>
      <c r="W194" s="48">
        <f t="shared" ca="1" si="134"/>
        <v>2</v>
      </c>
      <c r="X194" s="48">
        <f t="shared" ca="1" si="134"/>
        <v>3</v>
      </c>
      <c r="Y194" s="48">
        <f t="shared" ca="1" si="134"/>
        <v>3</v>
      </c>
      <c r="Z194" s="48">
        <f t="shared" ca="1" si="135"/>
        <v>1</v>
      </c>
      <c r="AA194" s="48">
        <f t="shared" ca="1" si="135"/>
        <v>2</v>
      </c>
      <c r="AB194" s="48">
        <f t="shared" ca="1" si="135"/>
        <v>3</v>
      </c>
      <c r="AC194" s="48">
        <f t="shared" ca="1" si="135"/>
        <v>1</v>
      </c>
      <c r="AD194" s="48">
        <f t="shared" ca="1" si="135"/>
        <v>1</v>
      </c>
      <c r="AE194" s="48">
        <f t="shared" ca="1" si="135"/>
        <v>2</v>
      </c>
      <c r="AF194" s="48">
        <f t="shared" ca="1" si="135"/>
        <v>3</v>
      </c>
      <c r="AG194" s="48">
        <f t="shared" ca="1" si="135"/>
        <v>3</v>
      </c>
      <c r="AH194" s="48">
        <f t="shared" ca="1" si="135"/>
        <v>2</v>
      </c>
      <c r="AI194" s="48">
        <f t="shared" ca="1" si="135"/>
        <v>1</v>
      </c>
      <c r="AJ194" s="48">
        <f t="shared" ca="1" si="136"/>
        <v>2</v>
      </c>
      <c r="AK194" s="48">
        <f t="shared" ca="1" si="136"/>
        <v>1</v>
      </c>
      <c r="AL194" s="48">
        <f t="shared" ca="1" si="136"/>
        <v>3</v>
      </c>
      <c r="AM194" s="48">
        <f t="shared" ca="1" si="136"/>
        <v>1</v>
      </c>
      <c r="AN194" s="48">
        <f t="shared" ca="1" si="136"/>
        <v>1</v>
      </c>
      <c r="AO194" s="48">
        <f t="shared" ca="1" si="136"/>
        <v>3</v>
      </c>
      <c r="AP194" s="48">
        <f t="shared" ca="1" si="136"/>
        <v>1</v>
      </c>
      <c r="AQ194" s="48">
        <f t="shared" ca="1" si="136"/>
        <v>1</v>
      </c>
      <c r="AR194" s="48">
        <f t="shared" ca="1" si="136"/>
        <v>2</v>
      </c>
      <c r="AS194" s="48">
        <f t="shared" ca="1" si="136"/>
        <v>1</v>
      </c>
      <c r="AT194" s="48">
        <f t="shared" ca="1" si="137"/>
        <v>2</v>
      </c>
      <c r="AU194" s="48">
        <f t="shared" ca="1" si="137"/>
        <v>2</v>
      </c>
      <c r="AV194" s="48">
        <f t="shared" ca="1" si="137"/>
        <v>1</v>
      </c>
      <c r="AW194" s="48">
        <f t="shared" ca="1" si="137"/>
        <v>2</v>
      </c>
      <c r="AX194" s="48">
        <f t="shared" ca="1" si="137"/>
        <v>1</v>
      </c>
      <c r="AY194" s="48">
        <f t="shared" ca="1" si="137"/>
        <v>3</v>
      </c>
      <c r="AZ194" s="48">
        <f t="shared" ca="1" si="137"/>
        <v>3</v>
      </c>
      <c r="BA194" s="48">
        <f t="shared" ca="1" si="137"/>
        <v>1</v>
      </c>
      <c r="BB194" s="48">
        <f t="shared" ca="1" si="137"/>
        <v>3</v>
      </c>
      <c r="BC194" s="48">
        <f t="shared" ca="1" si="137"/>
        <v>2</v>
      </c>
      <c r="BD194" s="48">
        <f t="shared" ca="1" si="138"/>
        <v>3</v>
      </c>
      <c r="BE194" s="48">
        <f t="shared" ca="1" si="138"/>
        <v>2</v>
      </c>
      <c r="BF194" s="48">
        <f t="shared" ca="1" si="138"/>
        <v>2</v>
      </c>
      <c r="BG194" s="48">
        <f t="shared" ca="1" si="138"/>
        <v>1</v>
      </c>
      <c r="BH194" s="48">
        <f t="shared" ca="1" si="138"/>
        <v>2</v>
      </c>
      <c r="BI194" s="48">
        <f t="shared" ca="1" si="138"/>
        <v>2</v>
      </c>
      <c r="BJ194" s="48">
        <f t="shared" ca="1" si="138"/>
        <v>3</v>
      </c>
      <c r="BK194" s="48">
        <f t="shared" ca="1" si="138"/>
        <v>2</v>
      </c>
      <c r="BL194" s="48">
        <f t="shared" ca="1" si="138"/>
        <v>3</v>
      </c>
      <c r="BM194" s="48">
        <f t="shared" ca="1" si="138"/>
        <v>3</v>
      </c>
      <c r="BN194" s="48">
        <f t="shared" ca="1" si="138"/>
        <v>3</v>
      </c>
      <c r="BO194" s="48">
        <f t="shared" ca="1" si="138"/>
        <v>2</v>
      </c>
    </row>
    <row r="195" spans="1:67" x14ac:dyDescent="0.25">
      <c r="A195" s="48">
        <v>194</v>
      </c>
      <c r="B195" s="48">
        <f t="shared" ca="1" si="139"/>
        <v>10</v>
      </c>
      <c r="C195" s="48">
        <f ca="1">SUM($P195:S195)</f>
        <v>7</v>
      </c>
      <c r="D195" s="48">
        <f t="shared" ref="D195:D258" ca="1" si="140">SUM(P195:W195)</f>
        <v>15</v>
      </c>
      <c r="E195" s="48">
        <f t="shared" ref="E195:E258" ca="1" si="141">SUM(P195:AA195)</f>
        <v>23</v>
      </c>
      <c r="F195" s="48">
        <f t="shared" ref="F195:F258" ca="1" si="142">SUM(P195:AE195)</f>
        <v>33</v>
      </c>
      <c r="G195" s="48">
        <f t="shared" ref="G195:G258" ca="1" si="143">SUM(P195:AI195)</f>
        <v>42</v>
      </c>
      <c r="H195" s="48">
        <f t="shared" ref="H195:H258" ca="1" si="144">SUM(P195:AM195)</f>
        <v>49</v>
      </c>
      <c r="I195" s="48">
        <f t="shared" ref="I195:I258" ca="1" si="145">SUM(P195:AQ195)</f>
        <v>55</v>
      </c>
      <c r="J195" s="48">
        <f t="shared" ref="J195:J258" ca="1" si="146">SUM(P195:AU195)</f>
        <v>67</v>
      </c>
      <c r="K195" s="48">
        <f t="shared" ref="K195:K258" ca="1" si="147">SUM(P195:AY195)</f>
        <v>76</v>
      </c>
      <c r="L195" s="48">
        <f t="shared" ref="L195:L258" ca="1" si="148">SUM(P195:BC195)</f>
        <v>85</v>
      </c>
      <c r="M195" s="48">
        <f t="shared" ref="M195:M258" ca="1" si="149">SUM(P195:BG195)</f>
        <v>95</v>
      </c>
      <c r="N195" s="48">
        <f t="shared" ref="N195:N258" ca="1" si="150">SUM(P195:BK195)</f>
        <v>105</v>
      </c>
      <c r="O195" s="48">
        <f t="shared" ref="O195:O258" ca="1" si="151">SUM(P195:BO195)</f>
        <v>114</v>
      </c>
      <c r="P195" s="48">
        <f t="shared" ca="1" si="134"/>
        <v>2</v>
      </c>
      <c r="Q195" s="48">
        <f t="shared" ca="1" si="134"/>
        <v>1</v>
      </c>
      <c r="R195" s="48">
        <f t="shared" ca="1" si="134"/>
        <v>2</v>
      </c>
      <c r="S195" s="48">
        <f t="shared" ca="1" si="134"/>
        <v>2</v>
      </c>
      <c r="T195" s="48">
        <f t="shared" ca="1" si="134"/>
        <v>2</v>
      </c>
      <c r="U195" s="48">
        <f t="shared" ca="1" si="134"/>
        <v>1</v>
      </c>
      <c r="V195" s="48">
        <f t="shared" ca="1" si="134"/>
        <v>3</v>
      </c>
      <c r="W195" s="48">
        <f t="shared" ca="1" si="134"/>
        <v>2</v>
      </c>
      <c r="X195" s="48">
        <f t="shared" ca="1" si="134"/>
        <v>2</v>
      </c>
      <c r="Y195" s="48">
        <f t="shared" ca="1" si="134"/>
        <v>2</v>
      </c>
      <c r="Z195" s="48">
        <f t="shared" ca="1" si="135"/>
        <v>1</v>
      </c>
      <c r="AA195" s="48">
        <f t="shared" ca="1" si="135"/>
        <v>3</v>
      </c>
      <c r="AB195" s="48">
        <f t="shared" ca="1" si="135"/>
        <v>3</v>
      </c>
      <c r="AC195" s="48">
        <f t="shared" ca="1" si="135"/>
        <v>2</v>
      </c>
      <c r="AD195" s="48">
        <f t="shared" ca="1" si="135"/>
        <v>2</v>
      </c>
      <c r="AE195" s="48">
        <f t="shared" ca="1" si="135"/>
        <v>3</v>
      </c>
      <c r="AF195" s="48">
        <f t="shared" ca="1" si="135"/>
        <v>2</v>
      </c>
      <c r="AG195" s="48">
        <f t="shared" ca="1" si="135"/>
        <v>2</v>
      </c>
      <c r="AH195" s="48">
        <f t="shared" ca="1" si="135"/>
        <v>2</v>
      </c>
      <c r="AI195" s="48">
        <f t="shared" ca="1" si="135"/>
        <v>3</v>
      </c>
      <c r="AJ195" s="48">
        <f t="shared" ca="1" si="136"/>
        <v>1</v>
      </c>
      <c r="AK195" s="48">
        <f t="shared" ca="1" si="136"/>
        <v>2</v>
      </c>
      <c r="AL195" s="48">
        <f t="shared" ca="1" si="136"/>
        <v>3</v>
      </c>
      <c r="AM195" s="48">
        <f t="shared" ca="1" si="136"/>
        <v>1</v>
      </c>
      <c r="AN195" s="48">
        <f t="shared" ca="1" si="136"/>
        <v>3</v>
      </c>
      <c r="AO195" s="48">
        <f t="shared" ca="1" si="136"/>
        <v>1</v>
      </c>
      <c r="AP195" s="48">
        <f t="shared" ca="1" si="136"/>
        <v>1</v>
      </c>
      <c r="AQ195" s="48">
        <f t="shared" ca="1" si="136"/>
        <v>1</v>
      </c>
      <c r="AR195" s="48">
        <f t="shared" ca="1" si="136"/>
        <v>3</v>
      </c>
      <c r="AS195" s="48">
        <f t="shared" ca="1" si="136"/>
        <v>3</v>
      </c>
      <c r="AT195" s="48">
        <f t="shared" ca="1" si="137"/>
        <v>3</v>
      </c>
      <c r="AU195" s="48">
        <f t="shared" ca="1" si="137"/>
        <v>3</v>
      </c>
      <c r="AV195" s="48">
        <f t="shared" ca="1" si="137"/>
        <v>3</v>
      </c>
      <c r="AW195" s="48">
        <f t="shared" ca="1" si="137"/>
        <v>2</v>
      </c>
      <c r="AX195" s="48">
        <f t="shared" ca="1" si="137"/>
        <v>3</v>
      </c>
      <c r="AY195" s="48">
        <f t="shared" ca="1" si="137"/>
        <v>1</v>
      </c>
      <c r="AZ195" s="48">
        <f t="shared" ca="1" si="137"/>
        <v>1</v>
      </c>
      <c r="BA195" s="48">
        <f t="shared" ca="1" si="137"/>
        <v>2</v>
      </c>
      <c r="BB195" s="48">
        <f t="shared" ca="1" si="137"/>
        <v>3</v>
      </c>
      <c r="BC195" s="48">
        <f t="shared" ca="1" si="137"/>
        <v>3</v>
      </c>
      <c r="BD195" s="48">
        <f t="shared" ca="1" si="138"/>
        <v>3</v>
      </c>
      <c r="BE195" s="48">
        <f t="shared" ca="1" si="138"/>
        <v>3</v>
      </c>
      <c r="BF195" s="48">
        <f t="shared" ca="1" si="138"/>
        <v>3</v>
      </c>
      <c r="BG195" s="48">
        <f t="shared" ca="1" si="138"/>
        <v>1</v>
      </c>
      <c r="BH195" s="48">
        <f t="shared" ca="1" si="138"/>
        <v>2</v>
      </c>
      <c r="BI195" s="48">
        <f t="shared" ca="1" si="138"/>
        <v>2</v>
      </c>
      <c r="BJ195" s="48">
        <f t="shared" ca="1" si="138"/>
        <v>3</v>
      </c>
      <c r="BK195" s="48">
        <f t="shared" ca="1" si="138"/>
        <v>3</v>
      </c>
      <c r="BL195" s="48">
        <f t="shared" ca="1" si="138"/>
        <v>2</v>
      </c>
      <c r="BM195" s="48">
        <f t="shared" ca="1" si="138"/>
        <v>3</v>
      </c>
      <c r="BN195" s="48">
        <f t="shared" ca="1" si="138"/>
        <v>2</v>
      </c>
      <c r="BO195" s="48">
        <f t="shared" ca="1" si="138"/>
        <v>2</v>
      </c>
    </row>
    <row r="196" spans="1:67" x14ac:dyDescent="0.25">
      <c r="A196" s="48">
        <v>195</v>
      </c>
      <c r="B196" s="48">
        <f t="shared" ca="1" si="139"/>
        <v>13</v>
      </c>
      <c r="C196" s="48">
        <f ca="1">SUM($P196:S196)</f>
        <v>8</v>
      </c>
      <c r="D196" s="48">
        <f t="shared" ca="1" si="140"/>
        <v>17</v>
      </c>
      <c r="E196" s="48">
        <f t="shared" ca="1" si="141"/>
        <v>24</v>
      </c>
      <c r="F196" s="48">
        <f t="shared" ca="1" si="142"/>
        <v>31</v>
      </c>
      <c r="G196" s="48">
        <f t="shared" ca="1" si="143"/>
        <v>39</v>
      </c>
      <c r="H196" s="48">
        <f t="shared" ca="1" si="144"/>
        <v>47</v>
      </c>
      <c r="I196" s="48">
        <f t="shared" ca="1" si="145"/>
        <v>54</v>
      </c>
      <c r="J196" s="48">
        <f t="shared" ca="1" si="146"/>
        <v>63</v>
      </c>
      <c r="K196" s="48">
        <f t="shared" ca="1" si="147"/>
        <v>71</v>
      </c>
      <c r="L196" s="48">
        <f t="shared" ca="1" si="148"/>
        <v>79</v>
      </c>
      <c r="M196" s="48">
        <f t="shared" ca="1" si="149"/>
        <v>86</v>
      </c>
      <c r="N196" s="48">
        <f t="shared" ca="1" si="150"/>
        <v>93</v>
      </c>
      <c r="O196" s="48">
        <f t="shared" ca="1" si="151"/>
        <v>100</v>
      </c>
      <c r="P196" s="48">
        <f t="shared" ca="1" si="134"/>
        <v>2</v>
      </c>
      <c r="Q196" s="48">
        <f t="shared" ca="1" si="134"/>
        <v>1</v>
      </c>
      <c r="R196" s="48">
        <f t="shared" ca="1" si="134"/>
        <v>2</v>
      </c>
      <c r="S196" s="48">
        <f t="shared" ca="1" si="134"/>
        <v>3</v>
      </c>
      <c r="T196" s="48">
        <f t="shared" ca="1" si="134"/>
        <v>2</v>
      </c>
      <c r="U196" s="48">
        <f t="shared" ca="1" si="134"/>
        <v>3</v>
      </c>
      <c r="V196" s="48">
        <f t="shared" ca="1" si="134"/>
        <v>2</v>
      </c>
      <c r="W196" s="48">
        <f t="shared" ca="1" si="134"/>
        <v>2</v>
      </c>
      <c r="X196" s="48">
        <f t="shared" ca="1" si="134"/>
        <v>2</v>
      </c>
      <c r="Y196" s="48">
        <f t="shared" ca="1" si="134"/>
        <v>1</v>
      </c>
      <c r="Z196" s="48">
        <f t="shared" ca="1" si="135"/>
        <v>3</v>
      </c>
      <c r="AA196" s="48">
        <f t="shared" ca="1" si="135"/>
        <v>1</v>
      </c>
      <c r="AB196" s="48">
        <f t="shared" ca="1" si="135"/>
        <v>2</v>
      </c>
      <c r="AC196" s="48">
        <f t="shared" ca="1" si="135"/>
        <v>2</v>
      </c>
      <c r="AD196" s="48">
        <f t="shared" ca="1" si="135"/>
        <v>2</v>
      </c>
      <c r="AE196" s="48">
        <f t="shared" ca="1" si="135"/>
        <v>1</v>
      </c>
      <c r="AF196" s="48">
        <f t="shared" ca="1" si="135"/>
        <v>1</v>
      </c>
      <c r="AG196" s="48">
        <f t="shared" ca="1" si="135"/>
        <v>3</v>
      </c>
      <c r="AH196" s="48">
        <f t="shared" ca="1" si="135"/>
        <v>2</v>
      </c>
      <c r="AI196" s="48">
        <f t="shared" ca="1" si="135"/>
        <v>2</v>
      </c>
      <c r="AJ196" s="48">
        <f t="shared" ca="1" si="136"/>
        <v>3</v>
      </c>
      <c r="AK196" s="48">
        <f t="shared" ca="1" si="136"/>
        <v>1</v>
      </c>
      <c r="AL196" s="48">
        <f t="shared" ca="1" si="136"/>
        <v>3</v>
      </c>
      <c r="AM196" s="48">
        <f t="shared" ca="1" si="136"/>
        <v>1</v>
      </c>
      <c r="AN196" s="48">
        <f t="shared" ca="1" si="136"/>
        <v>1</v>
      </c>
      <c r="AO196" s="48">
        <f t="shared" ca="1" si="136"/>
        <v>2</v>
      </c>
      <c r="AP196" s="48">
        <f t="shared" ca="1" si="136"/>
        <v>3</v>
      </c>
      <c r="AQ196" s="48">
        <f t="shared" ca="1" si="136"/>
        <v>1</v>
      </c>
      <c r="AR196" s="48">
        <f t="shared" ca="1" si="136"/>
        <v>2</v>
      </c>
      <c r="AS196" s="48">
        <f t="shared" ca="1" si="136"/>
        <v>3</v>
      </c>
      <c r="AT196" s="48">
        <f t="shared" ca="1" si="137"/>
        <v>1</v>
      </c>
      <c r="AU196" s="48">
        <f t="shared" ca="1" si="137"/>
        <v>3</v>
      </c>
      <c r="AV196" s="48">
        <f t="shared" ca="1" si="137"/>
        <v>1</v>
      </c>
      <c r="AW196" s="48">
        <f t="shared" ca="1" si="137"/>
        <v>2</v>
      </c>
      <c r="AX196" s="48">
        <f t="shared" ca="1" si="137"/>
        <v>3</v>
      </c>
      <c r="AY196" s="48">
        <f t="shared" ca="1" si="137"/>
        <v>2</v>
      </c>
      <c r="AZ196" s="48">
        <f t="shared" ca="1" si="137"/>
        <v>1</v>
      </c>
      <c r="BA196" s="48">
        <f t="shared" ca="1" si="137"/>
        <v>2</v>
      </c>
      <c r="BB196" s="48">
        <f t="shared" ca="1" si="137"/>
        <v>3</v>
      </c>
      <c r="BC196" s="48">
        <f t="shared" ca="1" si="137"/>
        <v>2</v>
      </c>
      <c r="BD196" s="48">
        <f t="shared" ca="1" si="138"/>
        <v>1</v>
      </c>
      <c r="BE196" s="48">
        <f t="shared" ca="1" si="138"/>
        <v>2</v>
      </c>
      <c r="BF196" s="48">
        <f t="shared" ca="1" si="138"/>
        <v>3</v>
      </c>
      <c r="BG196" s="48">
        <f t="shared" ca="1" si="138"/>
        <v>1</v>
      </c>
      <c r="BH196" s="48">
        <f t="shared" ca="1" si="138"/>
        <v>2</v>
      </c>
      <c r="BI196" s="48">
        <f t="shared" ca="1" si="138"/>
        <v>1</v>
      </c>
      <c r="BJ196" s="48">
        <f t="shared" ca="1" si="138"/>
        <v>3</v>
      </c>
      <c r="BK196" s="48">
        <f t="shared" ca="1" si="138"/>
        <v>1</v>
      </c>
      <c r="BL196" s="48">
        <f t="shared" ca="1" si="138"/>
        <v>1</v>
      </c>
      <c r="BM196" s="48">
        <f t="shared" ca="1" si="138"/>
        <v>1</v>
      </c>
      <c r="BN196" s="48">
        <f t="shared" ca="1" si="138"/>
        <v>2</v>
      </c>
      <c r="BO196" s="48">
        <f t="shared" ca="1" si="138"/>
        <v>3</v>
      </c>
    </row>
    <row r="197" spans="1:67" x14ac:dyDescent="0.25">
      <c r="A197" s="48">
        <v>196</v>
      </c>
      <c r="B197" s="48">
        <f t="shared" ca="1" si="139"/>
        <v>13</v>
      </c>
      <c r="C197" s="48">
        <f ca="1">SUM($P197:S197)</f>
        <v>7</v>
      </c>
      <c r="D197" s="48">
        <f t="shared" ca="1" si="140"/>
        <v>17</v>
      </c>
      <c r="E197" s="48">
        <f t="shared" ca="1" si="141"/>
        <v>27</v>
      </c>
      <c r="F197" s="48">
        <f t="shared" ca="1" si="142"/>
        <v>32</v>
      </c>
      <c r="G197" s="48">
        <f t="shared" ca="1" si="143"/>
        <v>41</v>
      </c>
      <c r="H197" s="48">
        <f t="shared" ca="1" si="144"/>
        <v>49</v>
      </c>
      <c r="I197" s="48">
        <f t="shared" ca="1" si="145"/>
        <v>58</v>
      </c>
      <c r="J197" s="48">
        <f t="shared" ca="1" si="146"/>
        <v>66</v>
      </c>
      <c r="K197" s="48">
        <f t="shared" ca="1" si="147"/>
        <v>73</v>
      </c>
      <c r="L197" s="48">
        <f t="shared" ca="1" si="148"/>
        <v>83</v>
      </c>
      <c r="M197" s="48">
        <f t="shared" ca="1" si="149"/>
        <v>91</v>
      </c>
      <c r="N197" s="48">
        <f t="shared" ca="1" si="150"/>
        <v>99</v>
      </c>
      <c r="O197" s="48">
        <f t="shared" ca="1" si="151"/>
        <v>105</v>
      </c>
      <c r="P197" s="48">
        <f t="shared" ca="1" si="134"/>
        <v>2</v>
      </c>
      <c r="Q197" s="48">
        <f t="shared" ca="1" si="134"/>
        <v>2</v>
      </c>
      <c r="R197" s="48">
        <f t="shared" ca="1" si="134"/>
        <v>1</v>
      </c>
      <c r="S197" s="48">
        <f t="shared" ca="1" si="134"/>
        <v>2</v>
      </c>
      <c r="T197" s="48">
        <f t="shared" ca="1" si="134"/>
        <v>3</v>
      </c>
      <c r="U197" s="48">
        <f t="shared" ca="1" si="134"/>
        <v>3</v>
      </c>
      <c r="V197" s="48">
        <f t="shared" ca="1" si="134"/>
        <v>1</v>
      </c>
      <c r="W197" s="48">
        <f t="shared" ca="1" si="134"/>
        <v>3</v>
      </c>
      <c r="X197" s="48">
        <f t="shared" ca="1" si="134"/>
        <v>3</v>
      </c>
      <c r="Y197" s="48">
        <f t="shared" ca="1" si="134"/>
        <v>2</v>
      </c>
      <c r="Z197" s="48">
        <f t="shared" ca="1" si="135"/>
        <v>3</v>
      </c>
      <c r="AA197" s="48">
        <f t="shared" ca="1" si="135"/>
        <v>2</v>
      </c>
      <c r="AB197" s="48">
        <f t="shared" ca="1" si="135"/>
        <v>1</v>
      </c>
      <c r="AC197" s="48">
        <f t="shared" ca="1" si="135"/>
        <v>1</v>
      </c>
      <c r="AD197" s="48">
        <f t="shared" ca="1" si="135"/>
        <v>1</v>
      </c>
      <c r="AE197" s="48">
        <f t="shared" ca="1" si="135"/>
        <v>2</v>
      </c>
      <c r="AF197" s="48">
        <f t="shared" ca="1" si="135"/>
        <v>2</v>
      </c>
      <c r="AG197" s="48">
        <f t="shared" ca="1" si="135"/>
        <v>3</v>
      </c>
      <c r="AH197" s="48">
        <f t="shared" ca="1" si="135"/>
        <v>3</v>
      </c>
      <c r="AI197" s="48">
        <f t="shared" ca="1" si="135"/>
        <v>1</v>
      </c>
      <c r="AJ197" s="48">
        <f t="shared" ca="1" si="136"/>
        <v>1</v>
      </c>
      <c r="AK197" s="48">
        <f t="shared" ca="1" si="136"/>
        <v>3</v>
      </c>
      <c r="AL197" s="48">
        <f t="shared" ca="1" si="136"/>
        <v>3</v>
      </c>
      <c r="AM197" s="48">
        <f t="shared" ca="1" si="136"/>
        <v>1</v>
      </c>
      <c r="AN197" s="48">
        <f t="shared" ca="1" si="136"/>
        <v>2</v>
      </c>
      <c r="AO197" s="48">
        <f t="shared" ca="1" si="136"/>
        <v>2</v>
      </c>
      <c r="AP197" s="48">
        <f t="shared" ca="1" si="136"/>
        <v>2</v>
      </c>
      <c r="AQ197" s="48">
        <f t="shared" ca="1" si="136"/>
        <v>3</v>
      </c>
      <c r="AR197" s="48">
        <f t="shared" ca="1" si="136"/>
        <v>3</v>
      </c>
      <c r="AS197" s="48">
        <f t="shared" ca="1" si="136"/>
        <v>3</v>
      </c>
      <c r="AT197" s="48">
        <f t="shared" ca="1" si="137"/>
        <v>1</v>
      </c>
      <c r="AU197" s="48">
        <f t="shared" ca="1" si="137"/>
        <v>1</v>
      </c>
      <c r="AV197" s="48">
        <f t="shared" ca="1" si="137"/>
        <v>2</v>
      </c>
      <c r="AW197" s="48">
        <f t="shared" ca="1" si="137"/>
        <v>1</v>
      </c>
      <c r="AX197" s="48">
        <f t="shared" ca="1" si="137"/>
        <v>3</v>
      </c>
      <c r="AY197" s="48">
        <f t="shared" ca="1" si="137"/>
        <v>1</v>
      </c>
      <c r="AZ197" s="48">
        <f t="shared" ca="1" si="137"/>
        <v>3</v>
      </c>
      <c r="BA197" s="48">
        <f t="shared" ca="1" si="137"/>
        <v>3</v>
      </c>
      <c r="BB197" s="48">
        <f t="shared" ca="1" si="137"/>
        <v>3</v>
      </c>
      <c r="BC197" s="48">
        <f t="shared" ca="1" si="137"/>
        <v>1</v>
      </c>
      <c r="BD197" s="48">
        <f t="shared" ca="1" si="138"/>
        <v>3</v>
      </c>
      <c r="BE197" s="48">
        <f t="shared" ca="1" si="138"/>
        <v>1</v>
      </c>
      <c r="BF197" s="48">
        <f t="shared" ca="1" si="138"/>
        <v>1</v>
      </c>
      <c r="BG197" s="48">
        <f t="shared" ca="1" si="138"/>
        <v>3</v>
      </c>
      <c r="BH197" s="48">
        <f t="shared" ca="1" si="138"/>
        <v>3</v>
      </c>
      <c r="BI197" s="48">
        <f t="shared" ca="1" si="138"/>
        <v>2</v>
      </c>
      <c r="BJ197" s="48">
        <f t="shared" ca="1" si="138"/>
        <v>1</v>
      </c>
      <c r="BK197" s="48">
        <f t="shared" ca="1" si="138"/>
        <v>2</v>
      </c>
      <c r="BL197" s="48">
        <f t="shared" ca="1" si="138"/>
        <v>1</v>
      </c>
      <c r="BM197" s="48">
        <f t="shared" ca="1" si="138"/>
        <v>1</v>
      </c>
      <c r="BN197" s="48">
        <f t="shared" ca="1" si="138"/>
        <v>2</v>
      </c>
      <c r="BO197" s="48">
        <f t="shared" ca="1" si="138"/>
        <v>2</v>
      </c>
    </row>
    <row r="198" spans="1:67" x14ac:dyDescent="0.25">
      <c r="A198" s="48">
        <v>197</v>
      </c>
      <c r="B198" s="48">
        <f t="shared" ca="1" si="139"/>
        <v>9</v>
      </c>
      <c r="C198" s="48">
        <f ca="1">SUM($P198:S198)</f>
        <v>7</v>
      </c>
      <c r="D198" s="48">
        <f t="shared" ca="1" si="140"/>
        <v>15</v>
      </c>
      <c r="E198" s="48">
        <f t="shared" ca="1" si="141"/>
        <v>24</v>
      </c>
      <c r="F198" s="48">
        <f t="shared" ca="1" si="142"/>
        <v>34</v>
      </c>
      <c r="G198" s="48">
        <f t="shared" ca="1" si="143"/>
        <v>42</v>
      </c>
      <c r="H198" s="48">
        <f t="shared" ca="1" si="144"/>
        <v>50</v>
      </c>
      <c r="I198" s="48">
        <f t="shared" ca="1" si="145"/>
        <v>59</v>
      </c>
      <c r="J198" s="48">
        <f t="shared" ca="1" si="146"/>
        <v>67</v>
      </c>
      <c r="K198" s="48">
        <f t="shared" ca="1" si="147"/>
        <v>73</v>
      </c>
      <c r="L198" s="48">
        <f t="shared" ca="1" si="148"/>
        <v>83</v>
      </c>
      <c r="M198" s="48">
        <f t="shared" ca="1" si="149"/>
        <v>91</v>
      </c>
      <c r="N198" s="48">
        <f t="shared" ca="1" si="150"/>
        <v>100</v>
      </c>
      <c r="O198" s="48">
        <f t="shared" ca="1" si="151"/>
        <v>109</v>
      </c>
      <c r="P198" s="48">
        <f t="shared" ca="1" si="134"/>
        <v>2</v>
      </c>
      <c r="Q198" s="48">
        <f t="shared" ca="1" si="134"/>
        <v>2</v>
      </c>
      <c r="R198" s="48">
        <f t="shared" ca="1" si="134"/>
        <v>1</v>
      </c>
      <c r="S198" s="48">
        <f t="shared" ca="1" si="134"/>
        <v>2</v>
      </c>
      <c r="T198" s="48">
        <f t="shared" ca="1" si="134"/>
        <v>1</v>
      </c>
      <c r="U198" s="48">
        <f t="shared" ca="1" si="134"/>
        <v>1</v>
      </c>
      <c r="V198" s="48">
        <f t="shared" ca="1" si="134"/>
        <v>3</v>
      </c>
      <c r="W198" s="48">
        <f t="shared" ca="1" si="134"/>
        <v>3</v>
      </c>
      <c r="X198" s="48">
        <f t="shared" ca="1" si="134"/>
        <v>3</v>
      </c>
      <c r="Y198" s="48">
        <f t="shared" ca="1" si="134"/>
        <v>2</v>
      </c>
      <c r="Z198" s="48">
        <f t="shared" ca="1" si="135"/>
        <v>3</v>
      </c>
      <c r="AA198" s="48">
        <f t="shared" ca="1" si="135"/>
        <v>1</v>
      </c>
      <c r="AB198" s="48">
        <f t="shared" ca="1" si="135"/>
        <v>2</v>
      </c>
      <c r="AC198" s="48">
        <f t="shared" ca="1" si="135"/>
        <v>3</v>
      </c>
      <c r="AD198" s="48">
        <f t="shared" ca="1" si="135"/>
        <v>2</v>
      </c>
      <c r="AE198" s="48">
        <f t="shared" ca="1" si="135"/>
        <v>3</v>
      </c>
      <c r="AF198" s="48">
        <f t="shared" ca="1" si="135"/>
        <v>2</v>
      </c>
      <c r="AG198" s="48">
        <f t="shared" ca="1" si="135"/>
        <v>3</v>
      </c>
      <c r="AH198" s="48">
        <f t="shared" ca="1" si="135"/>
        <v>1</v>
      </c>
      <c r="AI198" s="48">
        <f t="shared" ca="1" si="135"/>
        <v>2</v>
      </c>
      <c r="AJ198" s="48">
        <f t="shared" ca="1" si="136"/>
        <v>1</v>
      </c>
      <c r="AK198" s="48">
        <f t="shared" ca="1" si="136"/>
        <v>3</v>
      </c>
      <c r="AL198" s="48">
        <f t="shared" ca="1" si="136"/>
        <v>1</v>
      </c>
      <c r="AM198" s="48">
        <f t="shared" ca="1" si="136"/>
        <v>3</v>
      </c>
      <c r="AN198" s="48">
        <f t="shared" ca="1" si="136"/>
        <v>3</v>
      </c>
      <c r="AO198" s="48">
        <f t="shared" ca="1" si="136"/>
        <v>2</v>
      </c>
      <c r="AP198" s="48">
        <f t="shared" ca="1" si="136"/>
        <v>1</v>
      </c>
      <c r="AQ198" s="48">
        <f t="shared" ca="1" si="136"/>
        <v>3</v>
      </c>
      <c r="AR198" s="48">
        <f t="shared" ca="1" si="136"/>
        <v>1</v>
      </c>
      <c r="AS198" s="48">
        <f t="shared" ca="1" si="136"/>
        <v>3</v>
      </c>
      <c r="AT198" s="48">
        <f t="shared" ca="1" si="137"/>
        <v>2</v>
      </c>
      <c r="AU198" s="48">
        <f t="shared" ca="1" si="137"/>
        <v>2</v>
      </c>
      <c r="AV198" s="48">
        <f t="shared" ca="1" si="137"/>
        <v>3</v>
      </c>
      <c r="AW198" s="48">
        <f t="shared" ca="1" si="137"/>
        <v>1</v>
      </c>
      <c r="AX198" s="48">
        <f t="shared" ca="1" si="137"/>
        <v>1</v>
      </c>
      <c r="AY198" s="48">
        <f t="shared" ca="1" si="137"/>
        <v>1</v>
      </c>
      <c r="AZ198" s="48">
        <f t="shared" ca="1" si="137"/>
        <v>3</v>
      </c>
      <c r="BA198" s="48">
        <f t="shared" ca="1" si="137"/>
        <v>1</v>
      </c>
      <c r="BB198" s="48">
        <f t="shared" ca="1" si="137"/>
        <v>3</v>
      </c>
      <c r="BC198" s="48">
        <f t="shared" ca="1" si="137"/>
        <v>3</v>
      </c>
      <c r="BD198" s="48">
        <f t="shared" ca="1" si="138"/>
        <v>1</v>
      </c>
      <c r="BE198" s="48">
        <f t="shared" ca="1" si="138"/>
        <v>2</v>
      </c>
      <c r="BF198" s="48">
        <f t="shared" ca="1" si="138"/>
        <v>2</v>
      </c>
      <c r="BG198" s="48">
        <f t="shared" ca="1" si="138"/>
        <v>3</v>
      </c>
      <c r="BH198" s="48">
        <f t="shared" ca="1" si="138"/>
        <v>2</v>
      </c>
      <c r="BI198" s="48">
        <f t="shared" ca="1" si="138"/>
        <v>1</v>
      </c>
      <c r="BJ198" s="48">
        <f t="shared" ca="1" si="138"/>
        <v>3</v>
      </c>
      <c r="BK198" s="48">
        <f t="shared" ca="1" si="138"/>
        <v>3</v>
      </c>
      <c r="BL198" s="48">
        <f t="shared" ca="1" si="138"/>
        <v>2</v>
      </c>
      <c r="BM198" s="48">
        <f t="shared" ca="1" si="138"/>
        <v>1</v>
      </c>
      <c r="BN198" s="48">
        <f t="shared" ca="1" si="138"/>
        <v>3</v>
      </c>
      <c r="BO198" s="48">
        <f t="shared" ca="1" si="138"/>
        <v>3</v>
      </c>
    </row>
    <row r="199" spans="1:67" x14ac:dyDescent="0.25">
      <c r="A199" s="48">
        <v>198</v>
      </c>
      <c r="B199" s="48">
        <f t="shared" ca="1" si="139"/>
        <v>11</v>
      </c>
      <c r="C199" s="48">
        <f ca="1">SUM($P199:S199)</f>
        <v>8</v>
      </c>
      <c r="D199" s="48">
        <f t="shared" ca="1" si="140"/>
        <v>16</v>
      </c>
      <c r="E199" s="48">
        <f t="shared" ca="1" si="141"/>
        <v>23</v>
      </c>
      <c r="F199" s="48">
        <f t="shared" ca="1" si="142"/>
        <v>31</v>
      </c>
      <c r="G199" s="48">
        <f t="shared" ca="1" si="143"/>
        <v>39</v>
      </c>
      <c r="H199" s="48">
        <f t="shared" ca="1" si="144"/>
        <v>45</v>
      </c>
      <c r="I199" s="48">
        <f t="shared" ca="1" si="145"/>
        <v>50</v>
      </c>
      <c r="J199" s="48">
        <f t="shared" ca="1" si="146"/>
        <v>57</v>
      </c>
      <c r="K199" s="48">
        <f t="shared" ca="1" si="147"/>
        <v>66</v>
      </c>
      <c r="L199" s="48">
        <f t="shared" ca="1" si="148"/>
        <v>72</v>
      </c>
      <c r="M199" s="48">
        <f t="shared" ca="1" si="149"/>
        <v>81</v>
      </c>
      <c r="N199" s="48">
        <f t="shared" ca="1" si="150"/>
        <v>90</v>
      </c>
      <c r="O199" s="48">
        <f t="shared" ca="1" si="151"/>
        <v>100</v>
      </c>
      <c r="P199" s="48">
        <f t="shared" ca="1" si="134"/>
        <v>1</v>
      </c>
      <c r="Q199" s="48">
        <f t="shared" ca="1" si="134"/>
        <v>3</v>
      </c>
      <c r="R199" s="48">
        <f t="shared" ca="1" si="134"/>
        <v>1</v>
      </c>
      <c r="S199" s="48">
        <f t="shared" ca="1" si="134"/>
        <v>3</v>
      </c>
      <c r="T199" s="48">
        <f t="shared" ca="1" si="134"/>
        <v>1</v>
      </c>
      <c r="U199" s="48">
        <f t="shared" ca="1" si="134"/>
        <v>2</v>
      </c>
      <c r="V199" s="48">
        <f t="shared" ca="1" si="134"/>
        <v>2</v>
      </c>
      <c r="W199" s="48">
        <f t="shared" ca="1" si="134"/>
        <v>3</v>
      </c>
      <c r="X199" s="48">
        <f t="shared" ca="1" si="134"/>
        <v>2</v>
      </c>
      <c r="Y199" s="48">
        <f t="shared" ca="1" si="134"/>
        <v>3</v>
      </c>
      <c r="Z199" s="48">
        <f t="shared" ca="1" si="135"/>
        <v>1</v>
      </c>
      <c r="AA199" s="48">
        <f t="shared" ca="1" si="135"/>
        <v>1</v>
      </c>
      <c r="AB199" s="48">
        <f t="shared" ca="1" si="135"/>
        <v>3</v>
      </c>
      <c r="AC199" s="48">
        <f t="shared" ca="1" si="135"/>
        <v>1</v>
      </c>
      <c r="AD199" s="48">
        <f t="shared" ca="1" si="135"/>
        <v>3</v>
      </c>
      <c r="AE199" s="48">
        <f t="shared" ca="1" si="135"/>
        <v>1</v>
      </c>
      <c r="AF199" s="48">
        <f t="shared" ca="1" si="135"/>
        <v>2</v>
      </c>
      <c r="AG199" s="48">
        <f t="shared" ca="1" si="135"/>
        <v>2</v>
      </c>
      <c r="AH199" s="48">
        <f t="shared" ca="1" si="135"/>
        <v>2</v>
      </c>
      <c r="AI199" s="48">
        <f t="shared" ca="1" si="135"/>
        <v>2</v>
      </c>
      <c r="AJ199" s="48">
        <f t="shared" ca="1" si="136"/>
        <v>2</v>
      </c>
      <c r="AK199" s="48">
        <f t="shared" ca="1" si="136"/>
        <v>2</v>
      </c>
      <c r="AL199" s="48">
        <f t="shared" ca="1" si="136"/>
        <v>1</v>
      </c>
      <c r="AM199" s="48">
        <f t="shared" ca="1" si="136"/>
        <v>1</v>
      </c>
      <c r="AN199" s="48">
        <f t="shared" ca="1" si="136"/>
        <v>1</v>
      </c>
      <c r="AO199" s="48">
        <f t="shared" ca="1" si="136"/>
        <v>1</v>
      </c>
      <c r="AP199" s="48">
        <f t="shared" ca="1" si="136"/>
        <v>2</v>
      </c>
      <c r="AQ199" s="48">
        <f t="shared" ca="1" si="136"/>
        <v>1</v>
      </c>
      <c r="AR199" s="48">
        <f t="shared" ca="1" si="136"/>
        <v>1</v>
      </c>
      <c r="AS199" s="48">
        <f t="shared" ca="1" si="136"/>
        <v>2</v>
      </c>
      <c r="AT199" s="48">
        <f t="shared" ca="1" si="137"/>
        <v>1</v>
      </c>
      <c r="AU199" s="48">
        <f t="shared" ca="1" si="137"/>
        <v>3</v>
      </c>
      <c r="AV199" s="48">
        <f t="shared" ca="1" si="137"/>
        <v>2</v>
      </c>
      <c r="AW199" s="48">
        <f t="shared" ca="1" si="137"/>
        <v>3</v>
      </c>
      <c r="AX199" s="48">
        <f t="shared" ca="1" si="137"/>
        <v>1</v>
      </c>
      <c r="AY199" s="48">
        <f t="shared" ca="1" si="137"/>
        <v>3</v>
      </c>
      <c r="AZ199" s="48">
        <f t="shared" ca="1" si="137"/>
        <v>2</v>
      </c>
      <c r="BA199" s="48">
        <f t="shared" ca="1" si="137"/>
        <v>1</v>
      </c>
      <c r="BB199" s="48">
        <f t="shared" ca="1" si="137"/>
        <v>2</v>
      </c>
      <c r="BC199" s="48">
        <f t="shared" ca="1" si="137"/>
        <v>1</v>
      </c>
      <c r="BD199" s="48">
        <f t="shared" ca="1" si="138"/>
        <v>3</v>
      </c>
      <c r="BE199" s="48">
        <f t="shared" ca="1" si="138"/>
        <v>2</v>
      </c>
      <c r="BF199" s="48">
        <f t="shared" ca="1" si="138"/>
        <v>3</v>
      </c>
      <c r="BG199" s="48">
        <f t="shared" ca="1" si="138"/>
        <v>1</v>
      </c>
      <c r="BH199" s="48">
        <f t="shared" ca="1" si="138"/>
        <v>1</v>
      </c>
      <c r="BI199" s="48">
        <f t="shared" ca="1" si="138"/>
        <v>3</v>
      </c>
      <c r="BJ199" s="48">
        <f t="shared" ca="1" si="138"/>
        <v>3</v>
      </c>
      <c r="BK199" s="48">
        <f t="shared" ca="1" si="138"/>
        <v>2</v>
      </c>
      <c r="BL199" s="48">
        <f t="shared" ca="1" si="138"/>
        <v>2</v>
      </c>
      <c r="BM199" s="48">
        <f t="shared" ca="1" si="138"/>
        <v>3</v>
      </c>
      <c r="BN199" s="48">
        <f t="shared" ca="1" si="138"/>
        <v>3</v>
      </c>
      <c r="BO199" s="48">
        <f t="shared" ca="1" si="138"/>
        <v>2</v>
      </c>
    </row>
    <row r="200" spans="1:67" x14ac:dyDescent="0.25">
      <c r="A200" s="48">
        <v>199</v>
      </c>
      <c r="B200" s="48">
        <f t="shared" ca="1" si="139"/>
        <v>12</v>
      </c>
      <c r="C200" s="48">
        <f ca="1">SUM($P200:S200)</f>
        <v>6</v>
      </c>
      <c r="D200" s="48">
        <f t="shared" ca="1" si="140"/>
        <v>16</v>
      </c>
      <c r="E200" s="48">
        <f t="shared" ca="1" si="141"/>
        <v>23</v>
      </c>
      <c r="F200" s="48">
        <f t="shared" ca="1" si="142"/>
        <v>32</v>
      </c>
      <c r="G200" s="48">
        <f t="shared" ca="1" si="143"/>
        <v>42</v>
      </c>
      <c r="H200" s="48">
        <f t="shared" ca="1" si="144"/>
        <v>53</v>
      </c>
      <c r="I200" s="48">
        <f t="shared" ca="1" si="145"/>
        <v>60</v>
      </c>
      <c r="J200" s="48">
        <f t="shared" ca="1" si="146"/>
        <v>69</v>
      </c>
      <c r="K200" s="48">
        <f t="shared" ca="1" si="147"/>
        <v>77</v>
      </c>
      <c r="L200" s="48">
        <f t="shared" ca="1" si="148"/>
        <v>86</v>
      </c>
      <c r="M200" s="48">
        <f t="shared" ca="1" si="149"/>
        <v>92</v>
      </c>
      <c r="N200" s="48">
        <f t="shared" ca="1" si="150"/>
        <v>100</v>
      </c>
      <c r="O200" s="48">
        <f t="shared" ca="1" si="151"/>
        <v>108</v>
      </c>
      <c r="P200" s="48">
        <f t="shared" ca="1" si="134"/>
        <v>1</v>
      </c>
      <c r="Q200" s="48">
        <f t="shared" ca="1" si="134"/>
        <v>2</v>
      </c>
      <c r="R200" s="48">
        <f t="shared" ca="1" si="134"/>
        <v>2</v>
      </c>
      <c r="S200" s="48">
        <f t="shared" ca="1" si="134"/>
        <v>1</v>
      </c>
      <c r="T200" s="48">
        <f t="shared" ca="1" si="134"/>
        <v>3</v>
      </c>
      <c r="U200" s="48">
        <f t="shared" ca="1" si="134"/>
        <v>3</v>
      </c>
      <c r="V200" s="48">
        <f t="shared" ca="1" si="134"/>
        <v>1</v>
      </c>
      <c r="W200" s="48">
        <f t="shared" ca="1" si="134"/>
        <v>3</v>
      </c>
      <c r="X200" s="48">
        <f t="shared" ca="1" si="134"/>
        <v>2</v>
      </c>
      <c r="Y200" s="48">
        <f t="shared" ca="1" si="134"/>
        <v>1</v>
      </c>
      <c r="Z200" s="48">
        <f t="shared" ca="1" si="135"/>
        <v>3</v>
      </c>
      <c r="AA200" s="48">
        <f t="shared" ca="1" si="135"/>
        <v>1</v>
      </c>
      <c r="AB200" s="48">
        <f t="shared" ca="1" si="135"/>
        <v>3</v>
      </c>
      <c r="AC200" s="48">
        <f t="shared" ca="1" si="135"/>
        <v>2</v>
      </c>
      <c r="AD200" s="48">
        <f t="shared" ca="1" si="135"/>
        <v>1</v>
      </c>
      <c r="AE200" s="48">
        <f t="shared" ca="1" si="135"/>
        <v>3</v>
      </c>
      <c r="AF200" s="48">
        <f t="shared" ca="1" si="135"/>
        <v>3</v>
      </c>
      <c r="AG200" s="48">
        <f t="shared" ca="1" si="135"/>
        <v>2</v>
      </c>
      <c r="AH200" s="48">
        <f t="shared" ca="1" si="135"/>
        <v>3</v>
      </c>
      <c r="AI200" s="48">
        <f t="shared" ca="1" si="135"/>
        <v>2</v>
      </c>
      <c r="AJ200" s="48">
        <f t="shared" ca="1" si="136"/>
        <v>3</v>
      </c>
      <c r="AK200" s="48">
        <f t="shared" ca="1" si="136"/>
        <v>3</v>
      </c>
      <c r="AL200" s="48">
        <f t="shared" ca="1" si="136"/>
        <v>3</v>
      </c>
      <c r="AM200" s="48">
        <f t="shared" ca="1" si="136"/>
        <v>2</v>
      </c>
      <c r="AN200" s="48">
        <f t="shared" ca="1" si="136"/>
        <v>1</v>
      </c>
      <c r="AO200" s="48">
        <f t="shared" ca="1" si="136"/>
        <v>3</v>
      </c>
      <c r="AP200" s="48">
        <f t="shared" ca="1" si="136"/>
        <v>1</v>
      </c>
      <c r="AQ200" s="48">
        <f t="shared" ca="1" si="136"/>
        <v>2</v>
      </c>
      <c r="AR200" s="48">
        <f t="shared" ca="1" si="136"/>
        <v>3</v>
      </c>
      <c r="AS200" s="48">
        <f t="shared" ca="1" si="136"/>
        <v>3</v>
      </c>
      <c r="AT200" s="48">
        <f t="shared" ca="1" si="137"/>
        <v>1</v>
      </c>
      <c r="AU200" s="48">
        <f t="shared" ca="1" si="137"/>
        <v>2</v>
      </c>
      <c r="AV200" s="48">
        <f t="shared" ca="1" si="137"/>
        <v>1</v>
      </c>
      <c r="AW200" s="48">
        <f t="shared" ca="1" si="137"/>
        <v>3</v>
      </c>
      <c r="AX200" s="48">
        <f t="shared" ca="1" si="137"/>
        <v>2</v>
      </c>
      <c r="AY200" s="48">
        <f t="shared" ca="1" si="137"/>
        <v>2</v>
      </c>
      <c r="AZ200" s="48">
        <f t="shared" ca="1" si="137"/>
        <v>1</v>
      </c>
      <c r="BA200" s="48">
        <f t="shared" ca="1" si="137"/>
        <v>3</v>
      </c>
      <c r="BB200" s="48">
        <f t="shared" ca="1" si="137"/>
        <v>2</v>
      </c>
      <c r="BC200" s="48">
        <f t="shared" ca="1" si="137"/>
        <v>3</v>
      </c>
      <c r="BD200" s="48">
        <f t="shared" ca="1" si="138"/>
        <v>3</v>
      </c>
      <c r="BE200" s="48">
        <f t="shared" ca="1" si="138"/>
        <v>1</v>
      </c>
      <c r="BF200" s="48">
        <f t="shared" ca="1" si="138"/>
        <v>1</v>
      </c>
      <c r="BG200" s="48">
        <f t="shared" ca="1" si="138"/>
        <v>1</v>
      </c>
      <c r="BH200" s="48">
        <f t="shared" ca="1" si="138"/>
        <v>1</v>
      </c>
      <c r="BI200" s="48">
        <f t="shared" ca="1" si="138"/>
        <v>2</v>
      </c>
      <c r="BJ200" s="48">
        <f t="shared" ca="1" si="138"/>
        <v>2</v>
      </c>
      <c r="BK200" s="48">
        <f t="shared" ca="1" si="138"/>
        <v>3</v>
      </c>
      <c r="BL200" s="48">
        <f t="shared" ca="1" si="138"/>
        <v>2</v>
      </c>
      <c r="BM200" s="48">
        <f t="shared" ca="1" si="138"/>
        <v>2</v>
      </c>
      <c r="BN200" s="48">
        <f t="shared" ca="1" si="138"/>
        <v>3</v>
      </c>
      <c r="BO200" s="48">
        <f t="shared" ca="1" si="138"/>
        <v>1</v>
      </c>
    </row>
    <row r="201" spans="1:67" x14ac:dyDescent="0.25">
      <c r="A201" s="48">
        <v>200</v>
      </c>
      <c r="B201" s="48">
        <f t="shared" ca="1" si="139"/>
        <v>16</v>
      </c>
      <c r="C201" s="48">
        <f ca="1">SUM($P201:S201)</f>
        <v>10</v>
      </c>
      <c r="D201" s="48">
        <f t="shared" ca="1" si="140"/>
        <v>18</v>
      </c>
      <c r="E201" s="48">
        <f t="shared" ca="1" si="141"/>
        <v>27</v>
      </c>
      <c r="F201" s="48">
        <f t="shared" ca="1" si="142"/>
        <v>35</v>
      </c>
      <c r="G201" s="48">
        <f t="shared" ca="1" si="143"/>
        <v>42</v>
      </c>
      <c r="H201" s="48">
        <f t="shared" ca="1" si="144"/>
        <v>50</v>
      </c>
      <c r="I201" s="48">
        <f t="shared" ca="1" si="145"/>
        <v>61</v>
      </c>
      <c r="J201" s="48">
        <f t="shared" ca="1" si="146"/>
        <v>67</v>
      </c>
      <c r="K201" s="48">
        <f t="shared" ca="1" si="147"/>
        <v>73</v>
      </c>
      <c r="L201" s="48">
        <f t="shared" ca="1" si="148"/>
        <v>79</v>
      </c>
      <c r="M201" s="48">
        <f t="shared" ca="1" si="149"/>
        <v>87</v>
      </c>
      <c r="N201" s="48">
        <f t="shared" ca="1" si="150"/>
        <v>93</v>
      </c>
      <c r="O201" s="48">
        <f t="shared" ca="1" si="151"/>
        <v>102</v>
      </c>
      <c r="P201" s="48">
        <f t="shared" ca="1" si="134"/>
        <v>2</v>
      </c>
      <c r="Q201" s="48">
        <f t="shared" ca="1" si="134"/>
        <v>3</v>
      </c>
      <c r="R201" s="48">
        <f t="shared" ca="1" si="134"/>
        <v>3</v>
      </c>
      <c r="S201" s="48">
        <f t="shared" ca="1" si="134"/>
        <v>2</v>
      </c>
      <c r="T201" s="48">
        <f t="shared" ca="1" si="134"/>
        <v>3</v>
      </c>
      <c r="U201" s="48">
        <f t="shared" ca="1" si="134"/>
        <v>3</v>
      </c>
      <c r="V201" s="48">
        <f t="shared" ca="1" si="134"/>
        <v>1</v>
      </c>
      <c r="W201" s="48">
        <f t="shared" ca="1" si="134"/>
        <v>1</v>
      </c>
      <c r="X201" s="48">
        <f t="shared" ca="1" si="134"/>
        <v>2</v>
      </c>
      <c r="Y201" s="48">
        <f t="shared" ca="1" si="134"/>
        <v>1</v>
      </c>
      <c r="Z201" s="48">
        <f t="shared" ca="1" si="135"/>
        <v>3</v>
      </c>
      <c r="AA201" s="48">
        <f t="shared" ca="1" si="135"/>
        <v>3</v>
      </c>
      <c r="AB201" s="48">
        <f t="shared" ca="1" si="135"/>
        <v>1</v>
      </c>
      <c r="AC201" s="48">
        <f t="shared" ca="1" si="135"/>
        <v>2</v>
      </c>
      <c r="AD201" s="48">
        <f t="shared" ca="1" si="135"/>
        <v>3</v>
      </c>
      <c r="AE201" s="48">
        <f t="shared" ca="1" si="135"/>
        <v>2</v>
      </c>
      <c r="AF201" s="48">
        <f t="shared" ca="1" si="135"/>
        <v>1</v>
      </c>
      <c r="AG201" s="48">
        <f t="shared" ca="1" si="135"/>
        <v>1</v>
      </c>
      <c r="AH201" s="48">
        <f t="shared" ca="1" si="135"/>
        <v>3</v>
      </c>
      <c r="AI201" s="48">
        <f t="shared" ca="1" si="135"/>
        <v>2</v>
      </c>
      <c r="AJ201" s="48">
        <f t="shared" ca="1" si="136"/>
        <v>1</v>
      </c>
      <c r="AK201" s="48">
        <f t="shared" ca="1" si="136"/>
        <v>2</v>
      </c>
      <c r="AL201" s="48">
        <f t="shared" ca="1" si="136"/>
        <v>3</v>
      </c>
      <c r="AM201" s="48">
        <f t="shared" ca="1" si="136"/>
        <v>2</v>
      </c>
      <c r="AN201" s="48">
        <f t="shared" ca="1" si="136"/>
        <v>3</v>
      </c>
      <c r="AO201" s="48">
        <f t="shared" ca="1" si="136"/>
        <v>3</v>
      </c>
      <c r="AP201" s="48">
        <f t="shared" ca="1" si="136"/>
        <v>2</v>
      </c>
      <c r="AQ201" s="48">
        <f t="shared" ca="1" si="136"/>
        <v>3</v>
      </c>
      <c r="AR201" s="48">
        <f t="shared" ca="1" si="136"/>
        <v>2</v>
      </c>
      <c r="AS201" s="48">
        <f t="shared" ca="1" si="136"/>
        <v>2</v>
      </c>
      <c r="AT201" s="48">
        <f t="shared" ca="1" si="137"/>
        <v>1</v>
      </c>
      <c r="AU201" s="48">
        <f t="shared" ca="1" si="137"/>
        <v>1</v>
      </c>
      <c r="AV201" s="48">
        <f t="shared" ca="1" si="137"/>
        <v>2</v>
      </c>
      <c r="AW201" s="48">
        <f t="shared" ca="1" si="137"/>
        <v>2</v>
      </c>
      <c r="AX201" s="48">
        <f t="shared" ca="1" si="137"/>
        <v>1</v>
      </c>
      <c r="AY201" s="48">
        <f t="shared" ca="1" si="137"/>
        <v>1</v>
      </c>
      <c r="AZ201" s="48">
        <f t="shared" ca="1" si="137"/>
        <v>2</v>
      </c>
      <c r="BA201" s="48">
        <f t="shared" ca="1" si="137"/>
        <v>1</v>
      </c>
      <c r="BB201" s="48">
        <f t="shared" ca="1" si="137"/>
        <v>2</v>
      </c>
      <c r="BC201" s="48">
        <f t="shared" ca="1" si="137"/>
        <v>1</v>
      </c>
      <c r="BD201" s="48">
        <f t="shared" ca="1" si="138"/>
        <v>2</v>
      </c>
      <c r="BE201" s="48">
        <f t="shared" ca="1" si="138"/>
        <v>2</v>
      </c>
      <c r="BF201" s="48">
        <f t="shared" ca="1" si="138"/>
        <v>1</v>
      </c>
      <c r="BG201" s="48">
        <f t="shared" ca="1" si="138"/>
        <v>3</v>
      </c>
      <c r="BH201" s="48">
        <f t="shared" ca="1" si="138"/>
        <v>1</v>
      </c>
      <c r="BI201" s="48">
        <f t="shared" ca="1" si="138"/>
        <v>2</v>
      </c>
      <c r="BJ201" s="48">
        <f t="shared" ca="1" si="138"/>
        <v>1</v>
      </c>
      <c r="BK201" s="48">
        <f t="shared" ca="1" si="138"/>
        <v>2</v>
      </c>
      <c r="BL201" s="48">
        <f t="shared" ca="1" si="138"/>
        <v>3</v>
      </c>
      <c r="BM201" s="48">
        <f t="shared" ca="1" si="138"/>
        <v>3</v>
      </c>
      <c r="BN201" s="48">
        <f t="shared" ca="1" si="138"/>
        <v>2</v>
      </c>
      <c r="BO201" s="48">
        <f t="shared" ca="1" si="138"/>
        <v>1</v>
      </c>
    </row>
    <row r="202" spans="1:67" x14ac:dyDescent="0.25">
      <c r="A202" s="48">
        <v>201</v>
      </c>
      <c r="B202" s="48">
        <f t="shared" ca="1" si="139"/>
        <v>11</v>
      </c>
      <c r="C202" s="48">
        <f ca="1">SUM($P202:S202)</f>
        <v>8</v>
      </c>
      <c r="D202" s="48">
        <f t="shared" ca="1" si="140"/>
        <v>16</v>
      </c>
      <c r="E202" s="48">
        <f t="shared" ca="1" si="141"/>
        <v>24</v>
      </c>
      <c r="F202" s="48">
        <f t="shared" ca="1" si="142"/>
        <v>33</v>
      </c>
      <c r="G202" s="48">
        <f t="shared" ca="1" si="143"/>
        <v>45</v>
      </c>
      <c r="H202" s="48">
        <f t="shared" ca="1" si="144"/>
        <v>53</v>
      </c>
      <c r="I202" s="48">
        <f t="shared" ca="1" si="145"/>
        <v>64</v>
      </c>
      <c r="J202" s="48">
        <f t="shared" ca="1" si="146"/>
        <v>72</v>
      </c>
      <c r="K202" s="48">
        <f t="shared" ca="1" si="147"/>
        <v>80</v>
      </c>
      <c r="L202" s="48">
        <f t="shared" ca="1" si="148"/>
        <v>87</v>
      </c>
      <c r="M202" s="48">
        <f t="shared" ca="1" si="149"/>
        <v>94</v>
      </c>
      <c r="N202" s="48">
        <f t="shared" ca="1" si="150"/>
        <v>104</v>
      </c>
      <c r="O202" s="48">
        <f t="shared" ca="1" si="151"/>
        <v>111</v>
      </c>
      <c r="P202" s="48">
        <f t="shared" ref="P202:Y211" ca="1" si="152">MAX(1,IF(SamplesOrEstimateFlag = "Data", INDEX(Samples,RANDBETWEEN(1, TotalCount), 0), RANDBETWEEN(ThroughputLowEstimate,ThroughputHighEstimate)) / RANDBETWEEN(StorySplitRateLowEstimate,StorySplitRateHighEstimate))</f>
        <v>3</v>
      </c>
      <c r="Q202" s="48">
        <f t="shared" ca="1" si="152"/>
        <v>1</v>
      </c>
      <c r="R202" s="48">
        <f t="shared" ca="1" si="152"/>
        <v>3</v>
      </c>
      <c r="S202" s="48">
        <f t="shared" ca="1" si="152"/>
        <v>1</v>
      </c>
      <c r="T202" s="48">
        <f t="shared" ca="1" si="152"/>
        <v>2</v>
      </c>
      <c r="U202" s="48">
        <f t="shared" ca="1" si="152"/>
        <v>1</v>
      </c>
      <c r="V202" s="48">
        <f t="shared" ca="1" si="152"/>
        <v>2</v>
      </c>
      <c r="W202" s="48">
        <f t="shared" ca="1" si="152"/>
        <v>3</v>
      </c>
      <c r="X202" s="48">
        <f t="shared" ca="1" si="152"/>
        <v>2</v>
      </c>
      <c r="Y202" s="48">
        <f t="shared" ca="1" si="152"/>
        <v>2</v>
      </c>
      <c r="Z202" s="48">
        <f t="shared" ref="Z202:AI211" ca="1" si="153">MAX(1,IF(SamplesOrEstimateFlag = "Data", INDEX(Samples,RANDBETWEEN(1, TotalCount), 0), RANDBETWEEN(ThroughputLowEstimate,ThroughputHighEstimate)) / RANDBETWEEN(StorySplitRateLowEstimate,StorySplitRateHighEstimate))</f>
        <v>2</v>
      </c>
      <c r="AA202" s="48">
        <f t="shared" ca="1" si="153"/>
        <v>2</v>
      </c>
      <c r="AB202" s="48">
        <f t="shared" ca="1" si="153"/>
        <v>3</v>
      </c>
      <c r="AC202" s="48">
        <f t="shared" ca="1" si="153"/>
        <v>1</v>
      </c>
      <c r="AD202" s="48">
        <f t="shared" ca="1" si="153"/>
        <v>3</v>
      </c>
      <c r="AE202" s="48">
        <f t="shared" ca="1" si="153"/>
        <v>2</v>
      </c>
      <c r="AF202" s="48">
        <f t="shared" ca="1" si="153"/>
        <v>3</v>
      </c>
      <c r="AG202" s="48">
        <f t="shared" ca="1" si="153"/>
        <v>3</v>
      </c>
      <c r="AH202" s="48">
        <f t="shared" ca="1" si="153"/>
        <v>3</v>
      </c>
      <c r="AI202" s="48">
        <f t="shared" ca="1" si="153"/>
        <v>3</v>
      </c>
      <c r="AJ202" s="48">
        <f t="shared" ref="AJ202:AS211" ca="1" si="154">MAX(1,IF(SamplesOrEstimateFlag = "Data", INDEX(Samples,RANDBETWEEN(1, TotalCount), 0), RANDBETWEEN(ThroughputLowEstimate,ThroughputHighEstimate)) / RANDBETWEEN(StorySplitRateLowEstimate,StorySplitRateHighEstimate))</f>
        <v>3</v>
      </c>
      <c r="AK202" s="48">
        <f t="shared" ca="1" si="154"/>
        <v>2</v>
      </c>
      <c r="AL202" s="48">
        <f t="shared" ca="1" si="154"/>
        <v>2</v>
      </c>
      <c r="AM202" s="48">
        <f t="shared" ca="1" si="154"/>
        <v>1</v>
      </c>
      <c r="AN202" s="48">
        <f t="shared" ca="1" si="154"/>
        <v>3</v>
      </c>
      <c r="AO202" s="48">
        <f t="shared" ca="1" si="154"/>
        <v>3</v>
      </c>
      <c r="AP202" s="48">
        <f t="shared" ca="1" si="154"/>
        <v>2</v>
      </c>
      <c r="AQ202" s="48">
        <f t="shared" ca="1" si="154"/>
        <v>3</v>
      </c>
      <c r="AR202" s="48">
        <f t="shared" ca="1" si="154"/>
        <v>2</v>
      </c>
      <c r="AS202" s="48">
        <f t="shared" ca="1" si="154"/>
        <v>1</v>
      </c>
      <c r="AT202" s="48">
        <f t="shared" ref="AT202:BC211" ca="1" si="155">MAX(1,IF(SamplesOrEstimateFlag = "Data", INDEX(Samples,RANDBETWEEN(1, TotalCount), 0), RANDBETWEEN(ThroughputLowEstimate,ThroughputHighEstimate)) / RANDBETWEEN(StorySplitRateLowEstimate,StorySplitRateHighEstimate))</f>
        <v>3</v>
      </c>
      <c r="AU202" s="48">
        <f t="shared" ca="1" si="155"/>
        <v>2</v>
      </c>
      <c r="AV202" s="48">
        <f t="shared" ca="1" si="155"/>
        <v>2</v>
      </c>
      <c r="AW202" s="48">
        <f t="shared" ca="1" si="155"/>
        <v>2</v>
      </c>
      <c r="AX202" s="48">
        <f t="shared" ca="1" si="155"/>
        <v>3</v>
      </c>
      <c r="AY202" s="48">
        <f t="shared" ca="1" si="155"/>
        <v>1</v>
      </c>
      <c r="AZ202" s="48">
        <f t="shared" ca="1" si="155"/>
        <v>2</v>
      </c>
      <c r="BA202" s="48">
        <f t="shared" ca="1" si="155"/>
        <v>1</v>
      </c>
      <c r="BB202" s="48">
        <f t="shared" ca="1" si="155"/>
        <v>1</v>
      </c>
      <c r="BC202" s="48">
        <f t="shared" ca="1" si="155"/>
        <v>3</v>
      </c>
      <c r="BD202" s="48">
        <f t="shared" ref="BD202:BO211" ca="1" si="156">MAX(1,IF(SamplesOrEstimateFlag = "Data", INDEX(Samples,RANDBETWEEN(1, TotalCount), 0), RANDBETWEEN(ThroughputLowEstimate,ThroughputHighEstimate)) / RANDBETWEEN(StorySplitRateLowEstimate,StorySplitRateHighEstimate))</f>
        <v>1</v>
      </c>
      <c r="BE202" s="48">
        <f t="shared" ca="1" si="156"/>
        <v>2</v>
      </c>
      <c r="BF202" s="48">
        <f t="shared" ca="1" si="156"/>
        <v>2</v>
      </c>
      <c r="BG202" s="48">
        <f t="shared" ca="1" si="156"/>
        <v>2</v>
      </c>
      <c r="BH202" s="48">
        <f t="shared" ca="1" si="156"/>
        <v>3</v>
      </c>
      <c r="BI202" s="48">
        <f t="shared" ca="1" si="156"/>
        <v>3</v>
      </c>
      <c r="BJ202" s="48">
        <f t="shared" ca="1" si="156"/>
        <v>1</v>
      </c>
      <c r="BK202" s="48">
        <f t="shared" ca="1" si="156"/>
        <v>3</v>
      </c>
      <c r="BL202" s="48">
        <f t="shared" ca="1" si="156"/>
        <v>2</v>
      </c>
      <c r="BM202" s="48">
        <f t="shared" ca="1" si="156"/>
        <v>2</v>
      </c>
      <c r="BN202" s="48">
        <f t="shared" ca="1" si="156"/>
        <v>1</v>
      </c>
      <c r="BO202" s="48">
        <f t="shared" ca="1" si="156"/>
        <v>2</v>
      </c>
    </row>
    <row r="203" spans="1:67" x14ac:dyDescent="0.25">
      <c r="A203" s="48">
        <v>202</v>
      </c>
      <c r="B203" s="48">
        <f t="shared" ca="1" si="139"/>
        <v>13</v>
      </c>
      <c r="C203" s="48">
        <f ca="1">SUM($P203:S203)</f>
        <v>8</v>
      </c>
      <c r="D203" s="48">
        <f t="shared" ca="1" si="140"/>
        <v>17</v>
      </c>
      <c r="E203" s="48">
        <f t="shared" ca="1" si="141"/>
        <v>22</v>
      </c>
      <c r="F203" s="48">
        <f t="shared" ca="1" si="142"/>
        <v>31</v>
      </c>
      <c r="G203" s="48">
        <f t="shared" ca="1" si="143"/>
        <v>39</v>
      </c>
      <c r="H203" s="48">
        <f t="shared" ca="1" si="144"/>
        <v>48</v>
      </c>
      <c r="I203" s="48">
        <f t="shared" ca="1" si="145"/>
        <v>53</v>
      </c>
      <c r="J203" s="48">
        <f t="shared" ca="1" si="146"/>
        <v>60</v>
      </c>
      <c r="K203" s="48">
        <f t="shared" ca="1" si="147"/>
        <v>69</v>
      </c>
      <c r="L203" s="48">
        <f t="shared" ca="1" si="148"/>
        <v>76</v>
      </c>
      <c r="M203" s="48">
        <f t="shared" ca="1" si="149"/>
        <v>84</v>
      </c>
      <c r="N203" s="48">
        <f t="shared" ca="1" si="150"/>
        <v>92</v>
      </c>
      <c r="O203" s="48">
        <f t="shared" ca="1" si="151"/>
        <v>100</v>
      </c>
      <c r="P203" s="48">
        <f t="shared" ca="1" si="152"/>
        <v>1</v>
      </c>
      <c r="Q203" s="48">
        <f t="shared" ca="1" si="152"/>
        <v>3</v>
      </c>
      <c r="R203" s="48">
        <f t="shared" ca="1" si="152"/>
        <v>2</v>
      </c>
      <c r="S203" s="48">
        <f t="shared" ca="1" si="152"/>
        <v>2</v>
      </c>
      <c r="T203" s="48">
        <f t="shared" ca="1" si="152"/>
        <v>3</v>
      </c>
      <c r="U203" s="48">
        <f t="shared" ca="1" si="152"/>
        <v>2</v>
      </c>
      <c r="V203" s="48">
        <f t="shared" ca="1" si="152"/>
        <v>2</v>
      </c>
      <c r="W203" s="48">
        <f t="shared" ca="1" si="152"/>
        <v>2</v>
      </c>
      <c r="X203" s="48">
        <f t="shared" ca="1" si="152"/>
        <v>1</v>
      </c>
      <c r="Y203" s="48">
        <f t="shared" ca="1" si="152"/>
        <v>2</v>
      </c>
      <c r="Z203" s="48">
        <f t="shared" ca="1" si="153"/>
        <v>1</v>
      </c>
      <c r="AA203" s="48">
        <f t="shared" ca="1" si="153"/>
        <v>1</v>
      </c>
      <c r="AB203" s="48">
        <f t="shared" ca="1" si="153"/>
        <v>2</v>
      </c>
      <c r="AC203" s="48">
        <f t="shared" ca="1" si="153"/>
        <v>3</v>
      </c>
      <c r="AD203" s="48">
        <f t="shared" ca="1" si="153"/>
        <v>1</v>
      </c>
      <c r="AE203" s="48">
        <f t="shared" ca="1" si="153"/>
        <v>3</v>
      </c>
      <c r="AF203" s="48">
        <f t="shared" ca="1" si="153"/>
        <v>1</v>
      </c>
      <c r="AG203" s="48">
        <f t="shared" ca="1" si="153"/>
        <v>1</v>
      </c>
      <c r="AH203" s="48">
        <f t="shared" ca="1" si="153"/>
        <v>3</v>
      </c>
      <c r="AI203" s="48">
        <f t="shared" ca="1" si="153"/>
        <v>3</v>
      </c>
      <c r="AJ203" s="48">
        <f t="shared" ca="1" si="154"/>
        <v>2</v>
      </c>
      <c r="AK203" s="48">
        <f t="shared" ca="1" si="154"/>
        <v>2</v>
      </c>
      <c r="AL203" s="48">
        <f t="shared" ca="1" si="154"/>
        <v>3</v>
      </c>
      <c r="AM203" s="48">
        <f t="shared" ca="1" si="154"/>
        <v>2</v>
      </c>
      <c r="AN203" s="48">
        <f t="shared" ca="1" si="154"/>
        <v>1</v>
      </c>
      <c r="AO203" s="48">
        <f t="shared" ca="1" si="154"/>
        <v>1</v>
      </c>
      <c r="AP203" s="48">
        <f t="shared" ca="1" si="154"/>
        <v>2</v>
      </c>
      <c r="AQ203" s="48">
        <f t="shared" ca="1" si="154"/>
        <v>1</v>
      </c>
      <c r="AR203" s="48">
        <f t="shared" ca="1" si="154"/>
        <v>1</v>
      </c>
      <c r="AS203" s="48">
        <f t="shared" ca="1" si="154"/>
        <v>2</v>
      </c>
      <c r="AT203" s="48">
        <f t="shared" ca="1" si="155"/>
        <v>2</v>
      </c>
      <c r="AU203" s="48">
        <f t="shared" ca="1" si="155"/>
        <v>2</v>
      </c>
      <c r="AV203" s="48">
        <f t="shared" ca="1" si="155"/>
        <v>3</v>
      </c>
      <c r="AW203" s="48">
        <f t="shared" ca="1" si="155"/>
        <v>1</v>
      </c>
      <c r="AX203" s="48">
        <f t="shared" ca="1" si="155"/>
        <v>3</v>
      </c>
      <c r="AY203" s="48">
        <f t="shared" ca="1" si="155"/>
        <v>2</v>
      </c>
      <c r="AZ203" s="48">
        <f t="shared" ca="1" si="155"/>
        <v>1</v>
      </c>
      <c r="BA203" s="48">
        <f t="shared" ca="1" si="155"/>
        <v>3</v>
      </c>
      <c r="BB203" s="48">
        <f t="shared" ca="1" si="155"/>
        <v>1</v>
      </c>
      <c r="BC203" s="48">
        <f t="shared" ca="1" si="155"/>
        <v>2</v>
      </c>
      <c r="BD203" s="48">
        <f t="shared" ca="1" si="156"/>
        <v>3</v>
      </c>
      <c r="BE203" s="48">
        <f t="shared" ca="1" si="156"/>
        <v>1</v>
      </c>
      <c r="BF203" s="48">
        <f t="shared" ca="1" si="156"/>
        <v>2</v>
      </c>
      <c r="BG203" s="48">
        <f t="shared" ca="1" si="156"/>
        <v>2</v>
      </c>
      <c r="BH203" s="48">
        <f t="shared" ca="1" si="156"/>
        <v>1</v>
      </c>
      <c r="BI203" s="48">
        <f t="shared" ca="1" si="156"/>
        <v>3</v>
      </c>
      <c r="BJ203" s="48">
        <f t="shared" ca="1" si="156"/>
        <v>2</v>
      </c>
      <c r="BK203" s="48">
        <f t="shared" ca="1" si="156"/>
        <v>2</v>
      </c>
      <c r="BL203" s="48">
        <f t="shared" ca="1" si="156"/>
        <v>1</v>
      </c>
      <c r="BM203" s="48">
        <f t="shared" ca="1" si="156"/>
        <v>2</v>
      </c>
      <c r="BN203" s="48">
        <f t="shared" ca="1" si="156"/>
        <v>3</v>
      </c>
      <c r="BO203" s="48">
        <f t="shared" ca="1" si="156"/>
        <v>2</v>
      </c>
    </row>
    <row r="204" spans="1:67" x14ac:dyDescent="0.25">
      <c r="A204" s="48">
        <v>203</v>
      </c>
      <c r="B204" s="48">
        <f t="shared" ca="1" si="139"/>
        <v>11</v>
      </c>
      <c r="C204" s="48">
        <f ca="1">SUM($P204:S204)</f>
        <v>8</v>
      </c>
      <c r="D204" s="48">
        <f t="shared" ca="1" si="140"/>
        <v>15</v>
      </c>
      <c r="E204" s="48">
        <f t="shared" ca="1" si="141"/>
        <v>21</v>
      </c>
      <c r="F204" s="48">
        <f t="shared" ca="1" si="142"/>
        <v>30</v>
      </c>
      <c r="G204" s="48">
        <f t="shared" ca="1" si="143"/>
        <v>40</v>
      </c>
      <c r="H204" s="48">
        <f t="shared" ca="1" si="144"/>
        <v>49</v>
      </c>
      <c r="I204" s="48">
        <f t="shared" ca="1" si="145"/>
        <v>54</v>
      </c>
      <c r="J204" s="48">
        <f t="shared" ca="1" si="146"/>
        <v>59</v>
      </c>
      <c r="K204" s="48">
        <f t="shared" ca="1" si="147"/>
        <v>70</v>
      </c>
      <c r="L204" s="48">
        <f t="shared" ca="1" si="148"/>
        <v>80</v>
      </c>
      <c r="M204" s="48">
        <f t="shared" ca="1" si="149"/>
        <v>86</v>
      </c>
      <c r="N204" s="48">
        <f t="shared" ca="1" si="150"/>
        <v>93</v>
      </c>
      <c r="O204" s="48">
        <f t="shared" ca="1" si="151"/>
        <v>102</v>
      </c>
      <c r="P204" s="48">
        <f t="shared" ca="1" si="152"/>
        <v>3</v>
      </c>
      <c r="Q204" s="48">
        <f t="shared" ca="1" si="152"/>
        <v>1</v>
      </c>
      <c r="R204" s="48">
        <f t="shared" ca="1" si="152"/>
        <v>2</v>
      </c>
      <c r="S204" s="48">
        <f t="shared" ca="1" si="152"/>
        <v>2</v>
      </c>
      <c r="T204" s="48">
        <f t="shared" ca="1" si="152"/>
        <v>2</v>
      </c>
      <c r="U204" s="48">
        <f t="shared" ca="1" si="152"/>
        <v>1</v>
      </c>
      <c r="V204" s="48">
        <f t="shared" ca="1" si="152"/>
        <v>1</v>
      </c>
      <c r="W204" s="48">
        <f t="shared" ca="1" si="152"/>
        <v>3</v>
      </c>
      <c r="X204" s="48">
        <f t="shared" ca="1" si="152"/>
        <v>1</v>
      </c>
      <c r="Y204" s="48">
        <f t="shared" ca="1" si="152"/>
        <v>1</v>
      </c>
      <c r="Z204" s="48">
        <f t="shared" ca="1" si="153"/>
        <v>3</v>
      </c>
      <c r="AA204" s="48">
        <f t="shared" ca="1" si="153"/>
        <v>1</v>
      </c>
      <c r="AB204" s="48">
        <f t="shared" ca="1" si="153"/>
        <v>2</v>
      </c>
      <c r="AC204" s="48">
        <f t="shared" ca="1" si="153"/>
        <v>3</v>
      </c>
      <c r="AD204" s="48">
        <f t="shared" ca="1" si="153"/>
        <v>2</v>
      </c>
      <c r="AE204" s="48">
        <f t="shared" ca="1" si="153"/>
        <v>2</v>
      </c>
      <c r="AF204" s="48">
        <f t="shared" ca="1" si="153"/>
        <v>2</v>
      </c>
      <c r="AG204" s="48">
        <f t="shared" ca="1" si="153"/>
        <v>2</v>
      </c>
      <c r="AH204" s="48">
        <f t="shared" ca="1" si="153"/>
        <v>3</v>
      </c>
      <c r="AI204" s="48">
        <f t="shared" ca="1" si="153"/>
        <v>3</v>
      </c>
      <c r="AJ204" s="48">
        <f t="shared" ca="1" si="154"/>
        <v>3</v>
      </c>
      <c r="AK204" s="48">
        <f t="shared" ca="1" si="154"/>
        <v>2</v>
      </c>
      <c r="AL204" s="48">
        <f t="shared" ca="1" si="154"/>
        <v>1</v>
      </c>
      <c r="AM204" s="48">
        <f t="shared" ca="1" si="154"/>
        <v>3</v>
      </c>
      <c r="AN204" s="48">
        <f t="shared" ca="1" si="154"/>
        <v>1</v>
      </c>
      <c r="AO204" s="48">
        <f t="shared" ca="1" si="154"/>
        <v>1</v>
      </c>
      <c r="AP204" s="48">
        <f t="shared" ca="1" si="154"/>
        <v>2</v>
      </c>
      <c r="AQ204" s="48">
        <f t="shared" ca="1" si="154"/>
        <v>1</v>
      </c>
      <c r="AR204" s="48">
        <f t="shared" ca="1" si="154"/>
        <v>2</v>
      </c>
      <c r="AS204" s="48">
        <f t="shared" ca="1" si="154"/>
        <v>1</v>
      </c>
      <c r="AT204" s="48">
        <f t="shared" ca="1" si="155"/>
        <v>1</v>
      </c>
      <c r="AU204" s="48">
        <f t="shared" ca="1" si="155"/>
        <v>1</v>
      </c>
      <c r="AV204" s="48">
        <f t="shared" ca="1" si="155"/>
        <v>3</v>
      </c>
      <c r="AW204" s="48">
        <f t="shared" ca="1" si="155"/>
        <v>3</v>
      </c>
      <c r="AX204" s="48">
        <f t="shared" ca="1" si="155"/>
        <v>3</v>
      </c>
      <c r="AY204" s="48">
        <f t="shared" ca="1" si="155"/>
        <v>2</v>
      </c>
      <c r="AZ204" s="48">
        <f t="shared" ca="1" si="155"/>
        <v>2</v>
      </c>
      <c r="BA204" s="48">
        <f t="shared" ca="1" si="155"/>
        <v>3</v>
      </c>
      <c r="BB204" s="48">
        <f t="shared" ca="1" si="155"/>
        <v>3</v>
      </c>
      <c r="BC204" s="48">
        <f t="shared" ca="1" si="155"/>
        <v>2</v>
      </c>
      <c r="BD204" s="48">
        <f t="shared" ca="1" si="156"/>
        <v>2</v>
      </c>
      <c r="BE204" s="48">
        <f t="shared" ca="1" si="156"/>
        <v>1</v>
      </c>
      <c r="BF204" s="48">
        <f t="shared" ca="1" si="156"/>
        <v>2</v>
      </c>
      <c r="BG204" s="48">
        <f t="shared" ca="1" si="156"/>
        <v>1</v>
      </c>
      <c r="BH204" s="48">
        <f t="shared" ca="1" si="156"/>
        <v>3</v>
      </c>
      <c r="BI204" s="48">
        <f t="shared" ca="1" si="156"/>
        <v>2</v>
      </c>
      <c r="BJ204" s="48">
        <f t="shared" ca="1" si="156"/>
        <v>1</v>
      </c>
      <c r="BK204" s="48">
        <f t="shared" ca="1" si="156"/>
        <v>1</v>
      </c>
      <c r="BL204" s="48">
        <f t="shared" ca="1" si="156"/>
        <v>2</v>
      </c>
      <c r="BM204" s="48">
        <f t="shared" ca="1" si="156"/>
        <v>2</v>
      </c>
      <c r="BN204" s="48">
        <f t="shared" ca="1" si="156"/>
        <v>3</v>
      </c>
      <c r="BO204" s="48">
        <f t="shared" ca="1" si="156"/>
        <v>2</v>
      </c>
    </row>
    <row r="205" spans="1:67" x14ac:dyDescent="0.25">
      <c r="A205" s="48">
        <v>204</v>
      </c>
      <c r="B205" s="48">
        <f t="shared" ca="1" si="139"/>
        <v>10</v>
      </c>
      <c r="C205" s="48">
        <f ca="1">SUM($P205:S205)</f>
        <v>8</v>
      </c>
      <c r="D205" s="48">
        <f t="shared" ca="1" si="140"/>
        <v>15</v>
      </c>
      <c r="E205" s="48">
        <f t="shared" ca="1" si="141"/>
        <v>23</v>
      </c>
      <c r="F205" s="48">
        <f t="shared" ca="1" si="142"/>
        <v>28</v>
      </c>
      <c r="G205" s="48">
        <f t="shared" ca="1" si="143"/>
        <v>34</v>
      </c>
      <c r="H205" s="48">
        <f t="shared" ca="1" si="144"/>
        <v>41</v>
      </c>
      <c r="I205" s="48">
        <f t="shared" ca="1" si="145"/>
        <v>51</v>
      </c>
      <c r="J205" s="48">
        <f t="shared" ca="1" si="146"/>
        <v>60</v>
      </c>
      <c r="K205" s="48">
        <f t="shared" ca="1" si="147"/>
        <v>66</v>
      </c>
      <c r="L205" s="48">
        <f t="shared" ca="1" si="148"/>
        <v>74</v>
      </c>
      <c r="M205" s="48">
        <f t="shared" ca="1" si="149"/>
        <v>80</v>
      </c>
      <c r="N205" s="48">
        <f t="shared" ca="1" si="150"/>
        <v>87</v>
      </c>
      <c r="O205" s="48">
        <f t="shared" ca="1" si="151"/>
        <v>92</v>
      </c>
      <c r="P205" s="48">
        <f t="shared" ca="1" si="152"/>
        <v>1</v>
      </c>
      <c r="Q205" s="48">
        <f t="shared" ca="1" si="152"/>
        <v>3</v>
      </c>
      <c r="R205" s="48">
        <f t="shared" ca="1" si="152"/>
        <v>3</v>
      </c>
      <c r="S205" s="48">
        <f t="shared" ca="1" si="152"/>
        <v>1</v>
      </c>
      <c r="T205" s="48">
        <f t="shared" ca="1" si="152"/>
        <v>1</v>
      </c>
      <c r="U205" s="48">
        <f t="shared" ca="1" si="152"/>
        <v>1</v>
      </c>
      <c r="V205" s="48">
        <f t="shared" ca="1" si="152"/>
        <v>3</v>
      </c>
      <c r="W205" s="48">
        <f t="shared" ca="1" si="152"/>
        <v>2</v>
      </c>
      <c r="X205" s="48">
        <f t="shared" ca="1" si="152"/>
        <v>3</v>
      </c>
      <c r="Y205" s="48">
        <f t="shared" ca="1" si="152"/>
        <v>1</v>
      </c>
      <c r="Z205" s="48">
        <f t="shared" ca="1" si="153"/>
        <v>3</v>
      </c>
      <c r="AA205" s="48">
        <f t="shared" ca="1" si="153"/>
        <v>1</v>
      </c>
      <c r="AB205" s="48">
        <f t="shared" ca="1" si="153"/>
        <v>1</v>
      </c>
      <c r="AC205" s="48">
        <f t="shared" ca="1" si="153"/>
        <v>2</v>
      </c>
      <c r="AD205" s="48">
        <f t="shared" ca="1" si="153"/>
        <v>1</v>
      </c>
      <c r="AE205" s="48">
        <f t="shared" ca="1" si="153"/>
        <v>1</v>
      </c>
      <c r="AF205" s="48">
        <f t="shared" ca="1" si="153"/>
        <v>1</v>
      </c>
      <c r="AG205" s="48">
        <f t="shared" ca="1" si="153"/>
        <v>2</v>
      </c>
      <c r="AH205" s="48">
        <f t="shared" ca="1" si="153"/>
        <v>2</v>
      </c>
      <c r="AI205" s="48">
        <f t="shared" ca="1" si="153"/>
        <v>1</v>
      </c>
      <c r="AJ205" s="48">
        <f t="shared" ca="1" si="154"/>
        <v>2</v>
      </c>
      <c r="AK205" s="48">
        <f t="shared" ca="1" si="154"/>
        <v>2</v>
      </c>
      <c r="AL205" s="48">
        <f t="shared" ca="1" si="154"/>
        <v>2</v>
      </c>
      <c r="AM205" s="48">
        <f t="shared" ca="1" si="154"/>
        <v>1</v>
      </c>
      <c r="AN205" s="48">
        <f t="shared" ca="1" si="154"/>
        <v>2</v>
      </c>
      <c r="AO205" s="48">
        <f t="shared" ca="1" si="154"/>
        <v>3</v>
      </c>
      <c r="AP205" s="48">
        <f t="shared" ca="1" si="154"/>
        <v>2</v>
      </c>
      <c r="AQ205" s="48">
        <f t="shared" ca="1" si="154"/>
        <v>3</v>
      </c>
      <c r="AR205" s="48">
        <f t="shared" ca="1" si="154"/>
        <v>3</v>
      </c>
      <c r="AS205" s="48">
        <f t="shared" ca="1" si="154"/>
        <v>2</v>
      </c>
      <c r="AT205" s="48">
        <f t="shared" ca="1" si="155"/>
        <v>1</v>
      </c>
      <c r="AU205" s="48">
        <f t="shared" ca="1" si="155"/>
        <v>3</v>
      </c>
      <c r="AV205" s="48">
        <f t="shared" ca="1" si="155"/>
        <v>1</v>
      </c>
      <c r="AW205" s="48">
        <f t="shared" ca="1" si="155"/>
        <v>2</v>
      </c>
      <c r="AX205" s="48">
        <f t="shared" ca="1" si="155"/>
        <v>2</v>
      </c>
      <c r="AY205" s="48">
        <f t="shared" ca="1" si="155"/>
        <v>1</v>
      </c>
      <c r="AZ205" s="48">
        <f t="shared" ca="1" si="155"/>
        <v>3</v>
      </c>
      <c r="BA205" s="48">
        <f t="shared" ca="1" si="155"/>
        <v>1</v>
      </c>
      <c r="BB205" s="48">
        <f t="shared" ca="1" si="155"/>
        <v>2</v>
      </c>
      <c r="BC205" s="48">
        <f t="shared" ca="1" si="155"/>
        <v>2</v>
      </c>
      <c r="BD205" s="48">
        <f t="shared" ca="1" si="156"/>
        <v>1</v>
      </c>
      <c r="BE205" s="48">
        <f t="shared" ca="1" si="156"/>
        <v>1</v>
      </c>
      <c r="BF205" s="48">
        <f t="shared" ca="1" si="156"/>
        <v>1</v>
      </c>
      <c r="BG205" s="48">
        <f t="shared" ca="1" si="156"/>
        <v>3</v>
      </c>
      <c r="BH205" s="48">
        <f t="shared" ca="1" si="156"/>
        <v>2</v>
      </c>
      <c r="BI205" s="48">
        <f t="shared" ca="1" si="156"/>
        <v>1</v>
      </c>
      <c r="BJ205" s="48">
        <f t="shared" ca="1" si="156"/>
        <v>3</v>
      </c>
      <c r="BK205" s="48">
        <f t="shared" ca="1" si="156"/>
        <v>1</v>
      </c>
      <c r="BL205" s="48">
        <f t="shared" ca="1" si="156"/>
        <v>1</v>
      </c>
      <c r="BM205" s="48">
        <f t="shared" ca="1" si="156"/>
        <v>1</v>
      </c>
      <c r="BN205" s="48">
        <f t="shared" ca="1" si="156"/>
        <v>1</v>
      </c>
      <c r="BO205" s="48">
        <f t="shared" ca="1" si="156"/>
        <v>2</v>
      </c>
    </row>
    <row r="206" spans="1:67" x14ac:dyDescent="0.25">
      <c r="A206" s="48">
        <v>205</v>
      </c>
      <c r="B206" s="48">
        <f t="shared" ca="1" si="139"/>
        <v>9</v>
      </c>
      <c r="C206" s="48">
        <f ca="1">SUM($P206:S206)</f>
        <v>7</v>
      </c>
      <c r="D206" s="48">
        <f t="shared" ca="1" si="140"/>
        <v>14</v>
      </c>
      <c r="E206" s="48">
        <f t="shared" ca="1" si="141"/>
        <v>22</v>
      </c>
      <c r="F206" s="48">
        <f t="shared" ca="1" si="142"/>
        <v>30</v>
      </c>
      <c r="G206" s="48">
        <f t="shared" ca="1" si="143"/>
        <v>40</v>
      </c>
      <c r="H206" s="48">
        <f t="shared" ca="1" si="144"/>
        <v>48</v>
      </c>
      <c r="I206" s="48">
        <f t="shared" ca="1" si="145"/>
        <v>56</v>
      </c>
      <c r="J206" s="48">
        <f t="shared" ca="1" si="146"/>
        <v>62</v>
      </c>
      <c r="K206" s="48">
        <f t="shared" ca="1" si="147"/>
        <v>72</v>
      </c>
      <c r="L206" s="48">
        <f t="shared" ca="1" si="148"/>
        <v>80</v>
      </c>
      <c r="M206" s="48">
        <f t="shared" ca="1" si="149"/>
        <v>90</v>
      </c>
      <c r="N206" s="48">
        <f t="shared" ca="1" si="150"/>
        <v>98</v>
      </c>
      <c r="O206" s="48">
        <f t="shared" ca="1" si="151"/>
        <v>105</v>
      </c>
      <c r="P206" s="48">
        <f t="shared" ca="1" si="152"/>
        <v>3</v>
      </c>
      <c r="Q206" s="48">
        <f t="shared" ca="1" si="152"/>
        <v>2</v>
      </c>
      <c r="R206" s="48">
        <f t="shared" ca="1" si="152"/>
        <v>1</v>
      </c>
      <c r="S206" s="48">
        <f t="shared" ca="1" si="152"/>
        <v>1</v>
      </c>
      <c r="T206" s="48">
        <f t="shared" ca="1" si="152"/>
        <v>1</v>
      </c>
      <c r="U206" s="48">
        <f t="shared" ca="1" si="152"/>
        <v>1</v>
      </c>
      <c r="V206" s="48">
        <f t="shared" ca="1" si="152"/>
        <v>2</v>
      </c>
      <c r="W206" s="48">
        <f t="shared" ca="1" si="152"/>
        <v>3</v>
      </c>
      <c r="X206" s="48">
        <f t="shared" ca="1" si="152"/>
        <v>3</v>
      </c>
      <c r="Y206" s="48">
        <f t="shared" ca="1" si="152"/>
        <v>1</v>
      </c>
      <c r="Z206" s="48">
        <f t="shared" ca="1" si="153"/>
        <v>3</v>
      </c>
      <c r="AA206" s="48">
        <f t="shared" ca="1" si="153"/>
        <v>1</v>
      </c>
      <c r="AB206" s="48">
        <f t="shared" ca="1" si="153"/>
        <v>3</v>
      </c>
      <c r="AC206" s="48">
        <f t="shared" ca="1" si="153"/>
        <v>1</v>
      </c>
      <c r="AD206" s="48">
        <f t="shared" ca="1" si="153"/>
        <v>3</v>
      </c>
      <c r="AE206" s="48">
        <f t="shared" ca="1" si="153"/>
        <v>1</v>
      </c>
      <c r="AF206" s="48">
        <f t="shared" ca="1" si="153"/>
        <v>2</v>
      </c>
      <c r="AG206" s="48">
        <f t="shared" ca="1" si="153"/>
        <v>3</v>
      </c>
      <c r="AH206" s="48">
        <f t="shared" ca="1" si="153"/>
        <v>2</v>
      </c>
      <c r="AI206" s="48">
        <f t="shared" ca="1" si="153"/>
        <v>3</v>
      </c>
      <c r="AJ206" s="48">
        <f t="shared" ca="1" si="154"/>
        <v>1</v>
      </c>
      <c r="AK206" s="48">
        <f t="shared" ca="1" si="154"/>
        <v>3</v>
      </c>
      <c r="AL206" s="48">
        <f t="shared" ca="1" si="154"/>
        <v>2</v>
      </c>
      <c r="AM206" s="48">
        <f t="shared" ca="1" si="154"/>
        <v>2</v>
      </c>
      <c r="AN206" s="48">
        <f t="shared" ca="1" si="154"/>
        <v>1</v>
      </c>
      <c r="AO206" s="48">
        <f t="shared" ca="1" si="154"/>
        <v>2</v>
      </c>
      <c r="AP206" s="48">
        <f t="shared" ca="1" si="154"/>
        <v>3</v>
      </c>
      <c r="AQ206" s="48">
        <f t="shared" ca="1" si="154"/>
        <v>2</v>
      </c>
      <c r="AR206" s="48">
        <f t="shared" ca="1" si="154"/>
        <v>3</v>
      </c>
      <c r="AS206" s="48">
        <f t="shared" ca="1" si="154"/>
        <v>1</v>
      </c>
      <c r="AT206" s="48">
        <f t="shared" ca="1" si="155"/>
        <v>1</v>
      </c>
      <c r="AU206" s="48">
        <f t="shared" ca="1" si="155"/>
        <v>1</v>
      </c>
      <c r="AV206" s="48">
        <f t="shared" ca="1" si="155"/>
        <v>2</v>
      </c>
      <c r="AW206" s="48">
        <f t="shared" ca="1" si="155"/>
        <v>3</v>
      </c>
      <c r="AX206" s="48">
        <f t="shared" ca="1" si="155"/>
        <v>3</v>
      </c>
      <c r="AY206" s="48">
        <f t="shared" ca="1" si="155"/>
        <v>2</v>
      </c>
      <c r="AZ206" s="48">
        <f t="shared" ca="1" si="155"/>
        <v>3</v>
      </c>
      <c r="BA206" s="48">
        <f t="shared" ca="1" si="155"/>
        <v>1</v>
      </c>
      <c r="BB206" s="48">
        <f t="shared" ca="1" si="155"/>
        <v>1</v>
      </c>
      <c r="BC206" s="48">
        <f t="shared" ca="1" si="155"/>
        <v>3</v>
      </c>
      <c r="BD206" s="48">
        <f t="shared" ca="1" si="156"/>
        <v>2</v>
      </c>
      <c r="BE206" s="48">
        <f t="shared" ca="1" si="156"/>
        <v>3</v>
      </c>
      <c r="BF206" s="48">
        <f t="shared" ca="1" si="156"/>
        <v>3</v>
      </c>
      <c r="BG206" s="48">
        <f t="shared" ca="1" si="156"/>
        <v>2</v>
      </c>
      <c r="BH206" s="48">
        <f t="shared" ca="1" si="156"/>
        <v>1</v>
      </c>
      <c r="BI206" s="48">
        <f t="shared" ca="1" si="156"/>
        <v>3</v>
      </c>
      <c r="BJ206" s="48">
        <f t="shared" ca="1" si="156"/>
        <v>1</v>
      </c>
      <c r="BK206" s="48">
        <f t="shared" ca="1" si="156"/>
        <v>3</v>
      </c>
      <c r="BL206" s="48">
        <f t="shared" ca="1" si="156"/>
        <v>3</v>
      </c>
      <c r="BM206" s="48">
        <f t="shared" ca="1" si="156"/>
        <v>2</v>
      </c>
      <c r="BN206" s="48">
        <f t="shared" ca="1" si="156"/>
        <v>1</v>
      </c>
      <c r="BO206" s="48">
        <f t="shared" ca="1" si="156"/>
        <v>1</v>
      </c>
    </row>
    <row r="207" spans="1:67" x14ac:dyDescent="0.25">
      <c r="A207" s="48">
        <v>206</v>
      </c>
      <c r="B207" s="48">
        <f t="shared" ca="1" si="139"/>
        <v>14</v>
      </c>
      <c r="C207" s="48">
        <f ca="1">SUM($P207:S207)</f>
        <v>10</v>
      </c>
      <c r="D207" s="48">
        <f t="shared" ca="1" si="140"/>
        <v>17</v>
      </c>
      <c r="E207" s="48">
        <f t="shared" ca="1" si="141"/>
        <v>27</v>
      </c>
      <c r="F207" s="48">
        <f t="shared" ca="1" si="142"/>
        <v>36</v>
      </c>
      <c r="G207" s="48">
        <f t="shared" ca="1" si="143"/>
        <v>47</v>
      </c>
      <c r="H207" s="48">
        <f t="shared" ca="1" si="144"/>
        <v>54</v>
      </c>
      <c r="I207" s="48">
        <f t="shared" ca="1" si="145"/>
        <v>63</v>
      </c>
      <c r="J207" s="48">
        <f t="shared" ca="1" si="146"/>
        <v>70</v>
      </c>
      <c r="K207" s="48">
        <f t="shared" ca="1" si="147"/>
        <v>79</v>
      </c>
      <c r="L207" s="48">
        <f t="shared" ca="1" si="148"/>
        <v>86</v>
      </c>
      <c r="M207" s="48">
        <f t="shared" ca="1" si="149"/>
        <v>96</v>
      </c>
      <c r="N207" s="48">
        <f t="shared" ca="1" si="150"/>
        <v>104</v>
      </c>
      <c r="O207" s="48">
        <f t="shared" ca="1" si="151"/>
        <v>114</v>
      </c>
      <c r="P207" s="48">
        <f t="shared" ca="1" si="152"/>
        <v>3</v>
      </c>
      <c r="Q207" s="48">
        <f t="shared" ca="1" si="152"/>
        <v>1</v>
      </c>
      <c r="R207" s="48">
        <f t="shared" ca="1" si="152"/>
        <v>3</v>
      </c>
      <c r="S207" s="48">
        <f t="shared" ca="1" si="152"/>
        <v>3</v>
      </c>
      <c r="T207" s="48">
        <f t="shared" ca="1" si="152"/>
        <v>3</v>
      </c>
      <c r="U207" s="48">
        <f t="shared" ca="1" si="152"/>
        <v>1</v>
      </c>
      <c r="V207" s="48">
        <f t="shared" ca="1" si="152"/>
        <v>2</v>
      </c>
      <c r="W207" s="48">
        <f t="shared" ca="1" si="152"/>
        <v>1</v>
      </c>
      <c r="X207" s="48">
        <f t="shared" ca="1" si="152"/>
        <v>1</v>
      </c>
      <c r="Y207" s="48">
        <f t="shared" ca="1" si="152"/>
        <v>3</v>
      </c>
      <c r="Z207" s="48">
        <f t="shared" ca="1" si="153"/>
        <v>3</v>
      </c>
      <c r="AA207" s="48">
        <f t="shared" ca="1" si="153"/>
        <v>3</v>
      </c>
      <c r="AB207" s="48">
        <f t="shared" ca="1" si="153"/>
        <v>2</v>
      </c>
      <c r="AC207" s="48">
        <f t="shared" ca="1" si="153"/>
        <v>2</v>
      </c>
      <c r="AD207" s="48">
        <f t="shared" ca="1" si="153"/>
        <v>3</v>
      </c>
      <c r="AE207" s="48">
        <f t="shared" ca="1" si="153"/>
        <v>2</v>
      </c>
      <c r="AF207" s="48">
        <f t="shared" ca="1" si="153"/>
        <v>3</v>
      </c>
      <c r="AG207" s="48">
        <f t="shared" ca="1" si="153"/>
        <v>3</v>
      </c>
      <c r="AH207" s="48">
        <f t="shared" ca="1" si="153"/>
        <v>3</v>
      </c>
      <c r="AI207" s="48">
        <f t="shared" ca="1" si="153"/>
        <v>2</v>
      </c>
      <c r="AJ207" s="48">
        <f t="shared" ca="1" si="154"/>
        <v>2</v>
      </c>
      <c r="AK207" s="48">
        <f t="shared" ca="1" si="154"/>
        <v>1</v>
      </c>
      <c r="AL207" s="48">
        <f t="shared" ca="1" si="154"/>
        <v>3</v>
      </c>
      <c r="AM207" s="48">
        <f t="shared" ca="1" si="154"/>
        <v>1</v>
      </c>
      <c r="AN207" s="48">
        <f t="shared" ca="1" si="154"/>
        <v>3</v>
      </c>
      <c r="AO207" s="48">
        <f t="shared" ca="1" si="154"/>
        <v>3</v>
      </c>
      <c r="AP207" s="48">
        <f t="shared" ca="1" si="154"/>
        <v>2</v>
      </c>
      <c r="AQ207" s="48">
        <f t="shared" ca="1" si="154"/>
        <v>1</v>
      </c>
      <c r="AR207" s="48">
        <f t="shared" ca="1" si="154"/>
        <v>3</v>
      </c>
      <c r="AS207" s="48">
        <f t="shared" ca="1" si="154"/>
        <v>1</v>
      </c>
      <c r="AT207" s="48">
        <f t="shared" ca="1" si="155"/>
        <v>2</v>
      </c>
      <c r="AU207" s="48">
        <f t="shared" ca="1" si="155"/>
        <v>1</v>
      </c>
      <c r="AV207" s="48">
        <f t="shared" ca="1" si="155"/>
        <v>2</v>
      </c>
      <c r="AW207" s="48">
        <f t="shared" ca="1" si="155"/>
        <v>1</v>
      </c>
      <c r="AX207" s="48">
        <f t="shared" ca="1" si="155"/>
        <v>3</v>
      </c>
      <c r="AY207" s="48">
        <f t="shared" ca="1" si="155"/>
        <v>3</v>
      </c>
      <c r="AZ207" s="48">
        <f t="shared" ca="1" si="155"/>
        <v>1</v>
      </c>
      <c r="BA207" s="48">
        <f t="shared" ca="1" si="155"/>
        <v>2</v>
      </c>
      <c r="BB207" s="48">
        <f t="shared" ca="1" si="155"/>
        <v>2</v>
      </c>
      <c r="BC207" s="48">
        <f t="shared" ca="1" si="155"/>
        <v>2</v>
      </c>
      <c r="BD207" s="48">
        <f t="shared" ca="1" si="156"/>
        <v>2</v>
      </c>
      <c r="BE207" s="48">
        <f t="shared" ca="1" si="156"/>
        <v>2</v>
      </c>
      <c r="BF207" s="48">
        <f t="shared" ca="1" si="156"/>
        <v>3</v>
      </c>
      <c r="BG207" s="48">
        <f t="shared" ca="1" si="156"/>
        <v>3</v>
      </c>
      <c r="BH207" s="48">
        <f t="shared" ca="1" si="156"/>
        <v>1</v>
      </c>
      <c r="BI207" s="48">
        <f t="shared" ca="1" si="156"/>
        <v>3</v>
      </c>
      <c r="BJ207" s="48">
        <f t="shared" ca="1" si="156"/>
        <v>3</v>
      </c>
      <c r="BK207" s="48">
        <f t="shared" ca="1" si="156"/>
        <v>1</v>
      </c>
      <c r="BL207" s="48">
        <f t="shared" ca="1" si="156"/>
        <v>2</v>
      </c>
      <c r="BM207" s="48">
        <f t="shared" ca="1" si="156"/>
        <v>3</v>
      </c>
      <c r="BN207" s="48">
        <f t="shared" ca="1" si="156"/>
        <v>3</v>
      </c>
      <c r="BO207" s="48">
        <f t="shared" ca="1" si="156"/>
        <v>2</v>
      </c>
    </row>
    <row r="208" spans="1:67" x14ac:dyDescent="0.25">
      <c r="A208" s="48">
        <v>207</v>
      </c>
      <c r="B208" s="48">
        <f t="shared" ca="1" si="139"/>
        <v>12</v>
      </c>
      <c r="C208" s="48">
        <f ca="1">SUM($P208:S208)</f>
        <v>10</v>
      </c>
      <c r="D208" s="48">
        <f t="shared" ca="1" si="140"/>
        <v>18</v>
      </c>
      <c r="E208" s="48">
        <f t="shared" ca="1" si="141"/>
        <v>24</v>
      </c>
      <c r="F208" s="48">
        <f t="shared" ca="1" si="142"/>
        <v>32</v>
      </c>
      <c r="G208" s="48">
        <f t="shared" ca="1" si="143"/>
        <v>42</v>
      </c>
      <c r="H208" s="48">
        <f t="shared" ca="1" si="144"/>
        <v>53</v>
      </c>
      <c r="I208" s="48">
        <f t="shared" ca="1" si="145"/>
        <v>63</v>
      </c>
      <c r="J208" s="48">
        <f t="shared" ca="1" si="146"/>
        <v>70</v>
      </c>
      <c r="K208" s="48">
        <f t="shared" ca="1" si="147"/>
        <v>80</v>
      </c>
      <c r="L208" s="48">
        <f t="shared" ca="1" si="148"/>
        <v>90</v>
      </c>
      <c r="M208" s="48">
        <f t="shared" ca="1" si="149"/>
        <v>96</v>
      </c>
      <c r="N208" s="48">
        <f t="shared" ca="1" si="150"/>
        <v>105</v>
      </c>
      <c r="O208" s="48">
        <f t="shared" ca="1" si="151"/>
        <v>115</v>
      </c>
      <c r="P208" s="48">
        <f t="shared" ca="1" si="152"/>
        <v>3</v>
      </c>
      <c r="Q208" s="48">
        <f t="shared" ca="1" si="152"/>
        <v>3</v>
      </c>
      <c r="R208" s="48">
        <f t="shared" ca="1" si="152"/>
        <v>1</v>
      </c>
      <c r="S208" s="48">
        <f t="shared" ca="1" si="152"/>
        <v>3</v>
      </c>
      <c r="T208" s="48">
        <f t="shared" ca="1" si="152"/>
        <v>1</v>
      </c>
      <c r="U208" s="48">
        <f t="shared" ca="1" si="152"/>
        <v>1</v>
      </c>
      <c r="V208" s="48">
        <f t="shared" ca="1" si="152"/>
        <v>3</v>
      </c>
      <c r="W208" s="48">
        <f t="shared" ca="1" si="152"/>
        <v>3</v>
      </c>
      <c r="X208" s="48">
        <f t="shared" ca="1" si="152"/>
        <v>2</v>
      </c>
      <c r="Y208" s="48">
        <f t="shared" ca="1" si="152"/>
        <v>2</v>
      </c>
      <c r="Z208" s="48">
        <f t="shared" ca="1" si="153"/>
        <v>1</v>
      </c>
      <c r="AA208" s="48">
        <f t="shared" ca="1" si="153"/>
        <v>1</v>
      </c>
      <c r="AB208" s="48">
        <f t="shared" ca="1" si="153"/>
        <v>1</v>
      </c>
      <c r="AC208" s="48">
        <f t="shared" ca="1" si="153"/>
        <v>3</v>
      </c>
      <c r="AD208" s="48">
        <f t="shared" ca="1" si="153"/>
        <v>3</v>
      </c>
      <c r="AE208" s="48">
        <f t="shared" ca="1" si="153"/>
        <v>1</v>
      </c>
      <c r="AF208" s="48">
        <f t="shared" ca="1" si="153"/>
        <v>3</v>
      </c>
      <c r="AG208" s="48">
        <f t="shared" ca="1" si="153"/>
        <v>2</v>
      </c>
      <c r="AH208" s="48">
        <f t="shared" ca="1" si="153"/>
        <v>3</v>
      </c>
      <c r="AI208" s="48">
        <f t="shared" ca="1" si="153"/>
        <v>2</v>
      </c>
      <c r="AJ208" s="48">
        <f t="shared" ca="1" si="154"/>
        <v>3</v>
      </c>
      <c r="AK208" s="48">
        <f t="shared" ca="1" si="154"/>
        <v>2</v>
      </c>
      <c r="AL208" s="48">
        <f t="shared" ca="1" si="154"/>
        <v>3</v>
      </c>
      <c r="AM208" s="48">
        <f t="shared" ca="1" si="154"/>
        <v>3</v>
      </c>
      <c r="AN208" s="48">
        <f t="shared" ca="1" si="154"/>
        <v>2</v>
      </c>
      <c r="AO208" s="48">
        <f t="shared" ca="1" si="154"/>
        <v>3</v>
      </c>
      <c r="AP208" s="48">
        <f t="shared" ca="1" si="154"/>
        <v>2</v>
      </c>
      <c r="AQ208" s="48">
        <f t="shared" ca="1" si="154"/>
        <v>3</v>
      </c>
      <c r="AR208" s="48">
        <f t="shared" ca="1" si="154"/>
        <v>2</v>
      </c>
      <c r="AS208" s="48">
        <f t="shared" ca="1" si="154"/>
        <v>1</v>
      </c>
      <c r="AT208" s="48">
        <f t="shared" ca="1" si="155"/>
        <v>3</v>
      </c>
      <c r="AU208" s="48">
        <f t="shared" ca="1" si="155"/>
        <v>1</v>
      </c>
      <c r="AV208" s="48">
        <f t="shared" ca="1" si="155"/>
        <v>3</v>
      </c>
      <c r="AW208" s="48">
        <f t="shared" ca="1" si="155"/>
        <v>3</v>
      </c>
      <c r="AX208" s="48">
        <f t="shared" ca="1" si="155"/>
        <v>1</v>
      </c>
      <c r="AY208" s="48">
        <f t="shared" ca="1" si="155"/>
        <v>3</v>
      </c>
      <c r="AZ208" s="48">
        <f t="shared" ca="1" si="155"/>
        <v>2</v>
      </c>
      <c r="BA208" s="48">
        <f t="shared" ca="1" si="155"/>
        <v>3</v>
      </c>
      <c r="BB208" s="48">
        <f t="shared" ca="1" si="155"/>
        <v>2</v>
      </c>
      <c r="BC208" s="48">
        <f t="shared" ca="1" si="155"/>
        <v>3</v>
      </c>
      <c r="BD208" s="48">
        <f t="shared" ca="1" si="156"/>
        <v>1</v>
      </c>
      <c r="BE208" s="48">
        <f t="shared" ca="1" si="156"/>
        <v>3</v>
      </c>
      <c r="BF208" s="48">
        <f t="shared" ca="1" si="156"/>
        <v>1</v>
      </c>
      <c r="BG208" s="48">
        <f t="shared" ca="1" si="156"/>
        <v>1</v>
      </c>
      <c r="BH208" s="48">
        <f t="shared" ca="1" si="156"/>
        <v>3</v>
      </c>
      <c r="BI208" s="48">
        <f t="shared" ca="1" si="156"/>
        <v>2</v>
      </c>
      <c r="BJ208" s="48">
        <f t="shared" ca="1" si="156"/>
        <v>2</v>
      </c>
      <c r="BK208" s="48">
        <f t="shared" ca="1" si="156"/>
        <v>2</v>
      </c>
      <c r="BL208" s="48">
        <f t="shared" ca="1" si="156"/>
        <v>3</v>
      </c>
      <c r="BM208" s="48">
        <f t="shared" ca="1" si="156"/>
        <v>1</v>
      </c>
      <c r="BN208" s="48">
        <f t="shared" ca="1" si="156"/>
        <v>3</v>
      </c>
      <c r="BO208" s="48">
        <f t="shared" ca="1" si="156"/>
        <v>3</v>
      </c>
    </row>
    <row r="209" spans="1:67" x14ac:dyDescent="0.25">
      <c r="A209" s="48">
        <v>208</v>
      </c>
      <c r="B209" s="48">
        <f t="shared" ca="1" si="139"/>
        <v>8</v>
      </c>
      <c r="C209" s="48">
        <f ca="1">SUM($P209:S209)</f>
        <v>6</v>
      </c>
      <c r="D209" s="48">
        <f t="shared" ca="1" si="140"/>
        <v>12</v>
      </c>
      <c r="E209" s="48">
        <f t="shared" ca="1" si="141"/>
        <v>18</v>
      </c>
      <c r="F209" s="48">
        <f t="shared" ca="1" si="142"/>
        <v>28</v>
      </c>
      <c r="G209" s="48">
        <f t="shared" ca="1" si="143"/>
        <v>35</v>
      </c>
      <c r="H209" s="48">
        <f t="shared" ca="1" si="144"/>
        <v>42</v>
      </c>
      <c r="I209" s="48">
        <f t="shared" ca="1" si="145"/>
        <v>51</v>
      </c>
      <c r="J209" s="48">
        <f t="shared" ca="1" si="146"/>
        <v>58</v>
      </c>
      <c r="K209" s="48">
        <f t="shared" ca="1" si="147"/>
        <v>65</v>
      </c>
      <c r="L209" s="48">
        <f t="shared" ca="1" si="148"/>
        <v>71</v>
      </c>
      <c r="M209" s="48">
        <f t="shared" ca="1" si="149"/>
        <v>81</v>
      </c>
      <c r="N209" s="48">
        <f t="shared" ca="1" si="150"/>
        <v>88</v>
      </c>
      <c r="O209" s="48">
        <f t="shared" ca="1" si="151"/>
        <v>92</v>
      </c>
      <c r="P209" s="48">
        <f t="shared" ca="1" si="152"/>
        <v>2</v>
      </c>
      <c r="Q209" s="48">
        <f t="shared" ca="1" si="152"/>
        <v>1</v>
      </c>
      <c r="R209" s="48">
        <f t="shared" ca="1" si="152"/>
        <v>2</v>
      </c>
      <c r="S209" s="48">
        <f t="shared" ca="1" si="152"/>
        <v>1</v>
      </c>
      <c r="T209" s="48">
        <f t="shared" ca="1" si="152"/>
        <v>1</v>
      </c>
      <c r="U209" s="48">
        <f t="shared" ca="1" si="152"/>
        <v>1</v>
      </c>
      <c r="V209" s="48">
        <f t="shared" ca="1" si="152"/>
        <v>1</v>
      </c>
      <c r="W209" s="48">
        <f t="shared" ca="1" si="152"/>
        <v>3</v>
      </c>
      <c r="X209" s="48">
        <f t="shared" ca="1" si="152"/>
        <v>2</v>
      </c>
      <c r="Y209" s="48">
        <f t="shared" ca="1" si="152"/>
        <v>1</v>
      </c>
      <c r="Z209" s="48">
        <f t="shared" ca="1" si="153"/>
        <v>2</v>
      </c>
      <c r="AA209" s="48">
        <f t="shared" ca="1" si="153"/>
        <v>1</v>
      </c>
      <c r="AB209" s="48">
        <f t="shared" ca="1" si="153"/>
        <v>3</v>
      </c>
      <c r="AC209" s="48">
        <f t="shared" ca="1" si="153"/>
        <v>2</v>
      </c>
      <c r="AD209" s="48">
        <f t="shared" ca="1" si="153"/>
        <v>2</v>
      </c>
      <c r="AE209" s="48">
        <f t="shared" ca="1" si="153"/>
        <v>3</v>
      </c>
      <c r="AF209" s="48">
        <f t="shared" ca="1" si="153"/>
        <v>3</v>
      </c>
      <c r="AG209" s="48">
        <f t="shared" ca="1" si="153"/>
        <v>1</v>
      </c>
      <c r="AH209" s="48">
        <f t="shared" ca="1" si="153"/>
        <v>2</v>
      </c>
      <c r="AI209" s="48">
        <f t="shared" ca="1" si="153"/>
        <v>1</v>
      </c>
      <c r="AJ209" s="48">
        <f t="shared" ca="1" si="154"/>
        <v>3</v>
      </c>
      <c r="AK209" s="48">
        <f t="shared" ca="1" si="154"/>
        <v>1</v>
      </c>
      <c r="AL209" s="48">
        <f t="shared" ca="1" si="154"/>
        <v>2</v>
      </c>
      <c r="AM209" s="48">
        <f t="shared" ca="1" si="154"/>
        <v>1</v>
      </c>
      <c r="AN209" s="48">
        <f t="shared" ca="1" si="154"/>
        <v>1</v>
      </c>
      <c r="AO209" s="48">
        <f t="shared" ca="1" si="154"/>
        <v>2</v>
      </c>
      <c r="AP209" s="48">
        <f t="shared" ca="1" si="154"/>
        <v>3</v>
      </c>
      <c r="AQ209" s="48">
        <f t="shared" ca="1" si="154"/>
        <v>3</v>
      </c>
      <c r="AR209" s="48">
        <f t="shared" ca="1" si="154"/>
        <v>1</v>
      </c>
      <c r="AS209" s="48">
        <f t="shared" ca="1" si="154"/>
        <v>1</v>
      </c>
      <c r="AT209" s="48">
        <f t="shared" ca="1" si="155"/>
        <v>3</v>
      </c>
      <c r="AU209" s="48">
        <f t="shared" ca="1" si="155"/>
        <v>2</v>
      </c>
      <c r="AV209" s="48">
        <f t="shared" ca="1" si="155"/>
        <v>1</v>
      </c>
      <c r="AW209" s="48">
        <f t="shared" ca="1" si="155"/>
        <v>2</v>
      </c>
      <c r="AX209" s="48">
        <f t="shared" ca="1" si="155"/>
        <v>2</v>
      </c>
      <c r="AY209" s="48">
        <f t="shared" ca="1" si="155"/>
        <v>2</v>
      </c>
      <c r="AZ209" s="48">
        <f t="shared" ca="1" si="155"/>
        <v>3</v>
      </c>
      <c r="BA209" s="48">
        <f t="shared" ca="1" si="155"/>
        <v>1</v>
      </c>
      <c r="BB209" s="48">
        <f t="shared" ca="1" si="155"/>
        <v>1</v>
      </c>
      <c r="BC209" s="48">
        <f t="shared" ca="1" si="155"/>
        <v>1</v>
      </c>
      <c r="BD209" s="48">
        <f t="shared" ca="1" si="156"/>
        <v>2</v>
      </c>
      <c r="BE209" s="48">
        <f t="shared" ca="1" si="156"/>
        <v>3</v>
      </c>
      <c r="BF209" s="48">
        <f t="shared" ca="1" si="156"/>
        <v>2</v>
      </c>
      <c r="BG209" s="48">
        <f t="shared" ca="1" si="156"/>
        <v>3</v>
      </c>
      <c r="BH209" s="48">
        <f t="shared" ca="1" si="156"/>
        <v>1</v>
      </c>
      <c r="BI209" s="48">
        <f t="shared" ca="1" si="156"/>
        <v>1</v>
      </c>
      <c r="BJ209" s="48">
        <f t="shared" ca="1" si="156"/>
        <v>3</v>
      </c>
      <c r="BK209" s="48">
        <f t="shared" ca="1" si="156"/>
        <v>2</v>
      </c>
      <c r="BL209" s="48">
        <f t="shared" ca="1" si="156"/>
        <v>1</v>
      </c>
      <c r="BM209" s="48">
        <f t="shared" ca="1" si="156"/>
        <v>1</v>
      </c>
      <c r="BN209" s="48">
        <f t="shared" ca="1" si="156"/>
        <v>1</v>
      </c>
      <c r="BO209" s="48">
        <f t="shared" ca="1" si="156"/>
        <v>1</v>
      </c>
    </row>
    <row r="210" spans="1:67" x14ac:dyDescent="0.25">
      <c r="A210" s="48">
        <v>209</v>
      </c>
      <c r="B210" s="48">
        <f t="shared" ca="1" si="139"/>
        <v>15</v>
      </c>
      <c r="C210" s="48">
        <f ca="1">SUM($P210:S210)</f>
        <v>11</v>
      </c>
      <c r="D210" s="48">
        <f t="shared" ca="1" si="140"/>
        <v>19</v>
      </c>
      <c r="E210" s="48">
        <f t="shared" ca="1" si="141"/>
        <v>28</v>
      </c>
      <c r="F210" s="48">
        <f t="shared" ca="1" si="142"/>
        <v>38</v>
      </c>
      <c r="G210" s="48">
        <f t="shared" ca="1" si="143"/>
        <v>48</v>
      </c>
      <c r="H210" s="48">
        <f t="shared" ca="1" si="144"/>
        <v>55</v>
      </c>
      <c r="I210" s="48">
        <f t="shared" ca="1" si="145"/>
        <v>63</v>
      </c>
      <c r="J210" s="48">
        <f t="shared" ca="1" si="146"/>
        <v>70</v>
      </c>
      <c r="K210" s="48">
        <f t="shared" ca="1" si="147"/>
        <v>77</v>
      </c>
      <c r="L210" s="48">
        <f t="shared" ca="1" si="148"/>
        <v>85</v>
      </c>
      <c r="M210" s="48">
        <f t="shared" ca="1" si="149"/>
        <v>91</v>
      </c>
      <c r="N210" s="48">
        <f t="shared" ca="1" si="150"/>
        <v>100</v>
      </c>
      <c r="O210" s="48">
        <f t="shared" ca="1" si="151"/>
        <v>108</v>
      </c>
      <c r="P210" s="48">
        <f t="shared" ca="1" si="152"/>
        <v>3</v>
      </c>
      <c r="Q210" s="48">
        <f t="shared" ca="1" si="152"/>
        <v>3</v>
      </c>
      <c r="R210" s="48">
        <f t="shared" ca="1" si="152"/>
        <v>2</v>
      </c>
      <c r="S210" s="48">
        <f t="shared" ca="1" si="152"/>
        <v>3</v>
      </c>
      <c r="T210" s="48">
        <f t="shared" ca="1" si="152"/>
        <v>2</v>
      </c>
      <c r="U210" s="48">
        <f t="shared" ca="1" si="152"/>
        <v>2</v>
      </c>
      <c r="V210" s="48">
        <f t="shared" ca="1" si="152"/>
        <v>3</v>
      </c>
      <c r="W210" s="48">
        <f t="shared" ca="1" si="152"/>
        <v>1</v>
      </c>
      <c r="X210" s="48">
        <f t="shared" ca="1" si="152"/>
        <v>3</v>
      </c>
      <c r="Y210" s="48">
        <f t="shared" ca="1" si="152"/>
        <v>2</v>
      </c>
      <c r="Z210" s="48">
        <f t="shared" ca="1" si="153"/>
        <v>3</v>
      </c>
      <c r="AA210" s="48">
        <f t="shared" ca="1" si="153"/>
        <v>1</v>
      </c>
      <c r="AB210" s="48">
        <f t="shared" ca="1" si="153"/>
        <v>3</v>
      </c>
      <c r="AC210" s="48">
        <f t="shared" ca="1" si="153"/>
        <v>3</v>
      </c>
      <c r="AD210" s="48">
        <f t="shared" ca="1" si="153"/>
        <v>2</v>
      </c>
      <c r="AE210" s="48">
        <f t="shared" ca="1" si="153"/>
        <v>2</v>
      </c>
      <c r="AF210" s="48">
        <f t="shared" ca="1" si="153"/>
        <v>3</v>
      </c>
      <c r="AG210" s="48">
        <f t="shared" ca="1" si="153"/>
        <v>2</v>
      </c>
      <c r="AH210" s="48">
        <f t="shared" ca="1" si="153"/>
        <v>3</v>
      </c>
      <c r="AI210" s="48">
        <f t="shared" ca="1" si="153"/>
        <v>2</v>
      </c>
      <c r="AJ210" s="48">
        <f t="shared" ca="1" si="154"/>
        <v>1</v>
      </c>
      <c r="AK210" s="48">
        <f t="shared" ca="1" si="154"/>
        <v>1</v>
      </c>
      <c r="AL210" s="48">
        <f t="shared" ca="1" si="154"/>
        <v>2</v>
      </c>
      <c r="AM210" s="48">
        <f t="shared" ca="1" si="154"/>
        <v>3</v>
      </c>
      <c r="AN210" s="48">
        <f t="shared" ca="1" si="154"/>
        <v>1</v>
      </c>
      <c r="AO210" s="48">
        <f t="shared" ca="1" si="154"/>
        <v>3</v>
      </c>
      <c r="AP210" s="48">
        <f t="shared" ca="1" si="154"/>
        <v>3</v>
      </c>
      <c r="AQ210" s="48">
        <f t="shared" ca="1" si="154"/>
        <v>1</v>
      </c>
      <c r="AR210" s="48">
        <f t="shared" ca="1" si="154"/>
        <v>1</v>
      </c>
      <c r="AS210" s="48">
        <f t="shared" ca="1" si="154"/>
        <v>1</v>
      </c>
      <c r="AT210" s="48">
        <f t="shared" ca="1" si="155"/>
        <v>2</v>
      </c>
      <c r="AU210" s="48">
        <f t="shared" ca="1" si="155"/>
        <v>3</v>
      </c>
      <c r="AV210" s="48">
        <f t="shared" ca="1" si="155"/>
        <v>1</v>
      </c>
      <c r="AW210" s="48">
        <f t="shared" ca="1" si="155"/>
        <v>3</v>
      </c>
      <c r="AX210" s="48">
        <f t="shared" ca="1" si="155"/>
        <v>2</v>
      </c>
      <c r="AY210" s="48">
        <f t="shared" ca="1" si="155"/>
        <v>1</v>
      </c>
      <c r="AZ210" s="48">
        <f t="shared" ca="1" si="155"/>
        <v>1</v>
      </c>
      <c r="BA210" s="48">
        <f t="shared" ca="1" si="155"/>
        <v>1</v>
      </c>
      <c r="BB210" s="48">
        <f t="shared" ca="1" si="155"/>
        <v>3</v>
      </c>
      <c r="BC210" s="48">
        <f t="shared" ca="1" si="155"/>
        <v>3</v>
      </c>
      <c r="BD210" s="48">
        <f t="shared" ca="1" si="156"/>
        <v>1</v>
      </c>
      <c r="BE210" s="48">
        <f t="shared" ca="1" si="156"/>
        <v>2</v>
      </c>
      <c r="BF210" s="48">
        <f t="shared" ca="1" si="156"/>
        <v>1</v>
      </c>
      <c r="BG210" s="48">
        <f t="shared" ca="1" si="156"/>
        <v>2</v>
      </c>
      <c r="BH210" s="48">
        <f t="shared" ca="1" si="156"/>
        <v>3</v>
      </c>
      <c r="BI210" s="48">
        <f t="shared" ca="1" si="156"/>
        <v>2</v>
      </c>
      <c r="BJ210" s="48">
        <f t="shared" ca="1" si="156"/>
        <v>3</v>
      </c>
      <c r="BK210" s="48">
        <f t="shared" ca="1" si="156"/>
        <v>1</v>
      </c>
      <c r="BL210" s="48">
        <f t="shared" ca="1" si="156"/>
        <v>3</v>
      </c>
      <c r="BM210" s="48">
        <f t="shared" ca="1" si="156"/>
        <v>1</v>
      </c>
      <c r="BN210" s="48">
        <f t="shared" ca="1" si="156"/>
        <v>3</v>
      </c>
      <c r="BO210" s="48">
        <f t="shared" ca="1" si="156"/>
        <v>1</v>
      </c>
    </row>
    <row r="211" spans="1:67" x14ac:dyDescent="0.25">
      <c r="A211" s="48">
        <v>210</v>
      </c>
      <c r="B211" s="48">
        <f t="shared" ca="1" si="139"/>
        <v>12</v>
      </c>
      <c r="C211" s="48">
        <f ca="1">SUM($P211:S211)</f>
        <v>8</v>
      </c>
      <c r="D211" s="48">
        <f t="shared" ca="1" si="140"/>
        <v>17</v>
      </c>
      <c r="E211" s="48">
        <f t="shared" ca="1" si="141"/>
        <v>22</v>
      </c>
      <c r="F211" s="48">
        <f t="shared" ca="1" si="142"/>
        <v>31</v>
      </c>
      <c r="G211" s="48">
        <f t="shared" ca="1" si="143"/>
        <v>39</v>
      </c>
      <c r="H211" s="48">
        <f t="shared" ca="1" si="144"/>
        <v>46</v>
      </c>
      <c r="I211" s="48">
        <f t="shared" ca="1" si="145"/>
        <v>55</v>
      </c>
      <c r="J211" s="48">
        <f t="shared" ca="1" si="146"/>
        <v>65</v>
      </c>
      <c r="K211" s="48">
        <f t="shared" ca="1" si="147"/>
        <v>72</v>
      </c>
      <c r="L211" s="48">
        <f t="shared" ca="1" si="148"/>
        <v>79</v>
      </c>
      <c r="M211" s="48">
        <f t="shared" ca="1" si="149"/>
        <v>88</v>
      </c>
      <c r="N211" s="48">
        <f t="shared" ca="1" si="150"/>
        <v>97</v>
      </c>
      <c r="O211" s="48">
        <f t="shared" ca="1" si="151"/>
        <v>102</v>
      </c>
      <c r="P211" s="48">
        <f t="shared" ca="1" si="152"/>
        <v>3</v>
      </c>
      <c r="Q211" s="48">
        <f t="shared" ca="1" si="152"/>
        <v>2</v>
      </c>
      <c r="R211" s="48">
        <f t="shared" ca="1" si="152"/>
        <v>1</v>
      </c>
      <c r="S211" s="48">
        <f t="shared" ca="1" si="152"/>
        <v>2</v>
      </c>
      <c r="T211" s="48">
        <f t="shared" ca="1" si="152"/>
        <v>1</v>
      </c>
      <c r="U211" s="48">
        <f t="shared" ca="1" si="152"/>
        <v>3</v>
      </c>
      <c r="V211" s="48">
        <f t="shared" ca="1" si="152"/>
        <v>2</v>
      </c>
      <c r="W211" s="48">
        <f t="shared" ca="1" si="152"/>
        <v>3</v>
      </c>
      <c r="X211" s="48">
        <f t="shared" ca="1" si="152"/>
        <v>2</v>
      </c>
      <c r="Y211" s="48">
        <f t="shared" ca="1" si="152"/>
        <v>1</v>
      </c>
      <c r="Z211" s="48">
        <f t="shared" ca="1" si="153"/>
        <v>1</v>
      </c>
      <c r="AA211" s="48">
        <f t="shared" ca="1" si="153"/>
        <v>1</v>
      </c>
      <c r="AB211" s="48">
        <f t="shared" ca="1" si="153"/>
        <v>1</v>
      </c>
      <c r="AC211" s="48">
        <f t="shared" ca="1" si="153"/>
        <v>3</v>
      </c>
      <c r="AD211" s="48">
        <f t="shared" ca="1" si="153"/>
        <v>2</v>
      </c>
      <c r="AE211" s="48">
        <f t="shared" ca="1" si="153"/>
        <v>3</v>
      </c>
      <c r="AF211" s="48">
        <f t="shared" ca="1" si="153"/>
        <v>2</v>
      </c>
      <c r="AG211" s="48">
        <f t="shared" ca="1" si="153"/>
        <v>2</v>
      </c>
      <c r="AH211" s="48">
        <f t="shared" ca="1" si="153"/>
        <v>3</v>
      </c>
      <c r="AI211" s="48">
        <f t="shared" ca="1" si="153"/>
        <v>1</v>
      </c>
      <c r="AJ211" s="48">
        <f t="shared" ca="1" si="154"/>
        <v>2</v>
      </c>
      <c r="AK211" s="48">
        <f t="shared" ca="1" si="154"/>
        <v>1</v>
      </c>
      <c r="AL211" s="48">
        <f t="shared" ca="1" si="154"/>
        <v>1</v>
      </c>
      <c r="AM211" s="48">
        <f t="shared" ca="1" si="154"/>
        <v>3</v>
      </c>
      <c r="AN211" s="48">
        <f t="shared" ca="1" si="154"/>
        <v>3</v>
      </c>
      <c r="AO211" s="48">
        <f t="shared" ca="1" si="154"/>
        <v>1</v>
      </c>
      <c r="AP211" s="48">
        <f t="shared" ca="1" si="154"/>
        <v>3</v>
      </c>
      <c r="AQ211" s="48">
        <f t="shared" ca="1" si="154"/>
        <v>2</v>
      </c>
      <c r="AR211" s="48">
        <f t="shared" ca="1" si="154"/>
        <v>2</v>
      </c>
      <c r="AS211" s="48">
        <f t="shared" ca="1" si="154"/>
        <v>3</v>
      </c>
      <c r="AT211" s="48">
        <f t="shared" ca="1" si="155"/>
        <v>3</v>
      </c>
      <c r="AU211" s="48">
        <f t="shared" ca="1" si="155"/>
        <v>2</v>
      </c>
      <c r="AV211" s="48">
        <f t="shared" ca="1" si="155"/>
        <v>1</v>
      </c>
      <c r="AW211" s="48">
        <f t="shared" ca="1" si="155"/>
        <v>3</v>
      </c>
      <c r="AX211" s="48">
        <f t="shared" ca="1" si="155"/>
        <v>1</v>
      </c>
      <c r="AY211" s="48">
        <f t="shared" ca="1" si="155"/>
        <v>2</v>
      </c>
      <c r="AZ211" s="48">
        <f t="shared" ca="1" si="155"/>
        <v>2</v>
      </c>
      <c r="BA211" s="48">
        <f t="shared" ca="1" si="155"/>
        <v>2</v>
      </c>
      <c r="BB211" s="48">
        <f t="shared" ca="1" si="155"/>
        <v>2</v>
      </c>
      <c r="BC211" s="48">
        <f t="shared" ca="1" si="155"/>
        <v>1</v>
      </c>
      <c r="BD211" s="48">
        <f t="shared" ca="1" si="156"/>
        <v>3</v>
      </c>
      <c r="BE211" s="48">
        <f t="shared" ca="1" si="156"/>
        <v>3</v>
      </c>
      <c r="BF211" s="48">
        <f t="shared" ca="1" si="156"/>
        <v>2</v>
      </c>
      <c r="BG211" s="48">
        <f t="shared" ca="1" si="156"/>
        <v>1</v>
      </c>
      <c r="BH211" s="48">
        <f t="shared" ca="1" si="156"/>
        <v>2</v>
      </c>
      <c r="BI211" s="48">
        <f t="shared" ca="1" si="156"/>
        <v>3</v>
      </c>
      <c r="BJ211" s="48">
        <f t="shared" ca="1" si="156"/>
        <v>1</v>
      </c>
      <c r="BK211" s="48">
        <f t="shared" ca="1" si="156"/>
        <v>3</v>
      </c>
      <c r="BL211" s="48">
        <f t="shared" ca="1" si="156"/>
        <v>1</v>
      </c>
      <c r="BM211" s="48">
        <f t="shared" ca="1" si="156"/>
        <v>1</v>
      </c>
      <c r="BN211" s="48">
        <f t="shared" ca="1" si="156"/>
        <v>2</v>
      </c>
      <c r="BO211" s="48">
        <f t="shared" ca="1" si="156"/>
        <v>1</v>
      </c>
    </row>
    <row r="212" spans="1:67" x14ac:dyDescent="0.25">
      <c r="A212" s="48">
        <v>211</v>
      </c>
      <c r="B212" s="48">
        <f t="shared" ca="1" si="139"/>
        <v>13</v>
      </c>
      <c r="C212" s="48">
        <f ca="1">SUM($P212:S212)</f>
        <v>8</v>
      </c>
      <c r="D212" s="48">
        <f t="shared" ca="1" si="140"/>
        <v>18</v>
      </c>
      <c r="E212" s="48">
        <f t="shared" ca="1" si="141"/>
        <v>23</v>
      </c>
      <c r="F212" s="48">
        <f t="shared" ca="1" si="142"/>
        <v>35</v>
      </c>
      <c r="G212" s="48">
        <f t="shared" ca="1" si="143"/>
        <v>42</v>
      </c>
      <c r="H212" s="48">
        <f t="shared" ca="1" si="144"/>
        <v>48</v>
      </c>
      <c r="I212" s="48">
        <f t="shared" ca="1" si="145"/>
        <v>59</v>
      </c>
      <c r="J212" s="48">
        <f t="shared" ca="1" si="146"/>
        <v>67</v>
      </c>
      <c r="K212" s="48">
        <f t="shared" ca="1" si="147"/>
        <v>74</v>
      </c>
      <c r="L212" s="48">
        <f t="shared" ca="1" si="148"/>
        <v>81</v>
      </c>
      <c r="M212" s="48">
        <f t="shared" ca="1" si="149"/>
        <v>87</v>
      </c>
      <c r="N212" s="48">
        <f t="shared" ca="1" si="150"/>
        <v>92</v>
      </c>
      <c r="O212" s="48">
        <f t="shared" ca="1" si="151"/>
        <v>102</v>
      </c>
      <c r="P212" s="48">
        <f t="shared" ref="P212:Y221" ca="1" si="157">MAX(1,IF(SamplesOrEstimateFlag = "Data", INDEX(Samples,RANDBETWEEN(1, TotalCount), 0), RANDBETWEEN(ThroughputLowEstimate,ThroughputHighEstimate)) / RANDBETWEEN(StorySplitRateLowEstimate,StorySplitRateHighEstimate))</f>
        <v>2</v>
      </c>
      <c r="Q212" s="48">
        <f t="shared" ca="1" si="157"/>
        <v>1</v>
      </c>
      <c r="R212" s="48">
        <f t="shared" ca="1" si="157"/>
        <v>3</v>
      </c>
      <c r="S212" s="48">
        <f t="shared" ca="1" si="157"/>
        <v>2</v>
      </c>
      <c r="T212" s="48">
        <f t="shared" ca="1" si="157"/>
        <v>2</v>
      </c>
      <c r="U212" s="48">
        <f t="shared" ca="1" si="157"/>
        <v>3</v>
      </c>
      <c r="V212" s="48">
        <f t="shared" ca="1" si="157"/>
        <v>3</v>
      </c>
      <c r="W212" s="48">
        <f t="shared" ca="1" si="157"/>
        <v>2</v>
      </c>
      <c r="X212" s="48">
        <f t="shared" ca="1" si="157"/>
        <v>1</v>
      </c>
      <c r="Y212" s="48">
        <f t="shared" ca="1" si="157"/>
        <v>1</v>
      </c>
      <c r="Z212" s="48">
        <f t="shared" ref="Z212:AI221" ca="1" si="158">MAX(1,IF(SamplesOrEstimateFlag = "Data", INDEX(Samples,RANDBETWEEN(1, TotalCount), 0), RANDBETWEEN(ThroughputLowEstimate,ThroughputHighEstimate)) / RANDBETWEEN(StorySplitRateLowEstimate,StorySplitRateHighEstimate))</f>
        <v>1</v>
      </c>
      <c r="AA212" s="48">
        <f t="shared" ca="1" si="158"/>
        <v>2</v>
      </c>
      <c r="AB212" s="48">
        <f t="shared" ca="1" si="158"/>
        <v>3</v>
      </c>
      <c r="AC212" s="48">
        <f t="shared" ca="1" si="158"/>
        <v>3</v>
      </c>
      <c r="AD212" s="48">
        <f t="shared" ca="1" si="158"/>
        <v>3</v>
      </c>
      <c r="AE212" s="48">
        <f t="shared" ca="1" si="158"/>
        <v>3</v>
      </c>
      <c r="AF212" s="48">
        <f t="shared" ca="1" si="158"/>
        <v>3</v>
      </c>
      <c r="AG212" s="48">
        <f t="shared" ca="1" si="158"/>
        <v>1</v>
      </c>
      <c r="AH212" s="48">
        <f t="shared" ca="1" si="158"/>
        <v>1</v>
      </c>
      <c r="AI212" s="48">
        <f t="shared" ca="1" si="158"/>
        <v>2</v>
      </c>
      <c r="AJ212" s="48">
        <f t="shared" ref="AJ212:AS221" ca="1" si="159">MAX(1,IF(SamplesOrEstimateFlag = "Data", INDEX(Samples,RANDBETWEEN(1, TotalCount), 0), RANDBETWEEN(ThroughputLowEstimate,ThroughputHighEstimate)) / RANDBETWEEN(StorySplitRateLowEstimate,StorySplitRateHighEstimate))</f>
        <v>2</v>
      </c>
      <c r="AK212" s="48">
        <f t="shared" ca="1" si="159"/>
        <v>2</v>
      </c>
      <c r="AL212" s="48">
        <f t="shared" ca="1" si="159"/>
        <v>1</v>
      </c>
      <c r="AM212" s="48">
        <f t="shared" ca="1" si="159"/>
        <v>1</v>
      </c>
      <c r="AN212" s="48">
        <f t="shared" ca="1" si="159"/>
        <v>3</v>
      </c>
      <c r="AO212" s="48">
        <f t="shared" ca="1" si="159"/>
        <v>3</v>
      </c>
      <c r="AP212" s="48">
        <f t="shared" ca="1" si="159"/>
        <v>2</v>
      </c>
      <c r="AQ212" s="48">
        <f t="shared" ca="1" si="159"/>
        <v>3</v>
      </c>
      <c r="AR212" s="48">
        <f t="shared" ca="1" si="159"/>
        <v>1</v>
      </c>
      <c r="AS212" s="48">
        <f t="shared" ca="1" si="159"/>
        <v>1</v>
      </c>
      <c r="AT212" s="48">
        <f t="shared" ref="AT212:BC221" ca="1" si="160">MAX(1,IF(SamplesOrEstimateFlag = "Data", INDEX(Samples,RANDBETWEEN(1, TotalCount), 0), RANDBETWEEN(ThroughputLowEstimate,ThroughputHighEstimate)) / RANDBETWEEN(StorySplitRateLowEstimate,StorySplitRateHighEstimate))</f>
        <v>3</v>
      </c>
      <c r="AU212" s="48">
        <f t="shared" ca="1" si="160"/>
        <v>3</v>
      </c>
      <c r="AV212" s="48">
        <f t="shared" ca="1" si="160"/>
        <v>2</v>
      </c>
      <c r="AW212" s="48">
        <f t="shared" ca="1" si="160"/>
        <v>2</v>
      </c>
      <c r="AX212" s="48">
        <f t="shared" ca="1" si="160"/>
        <v>2</v>
      </c>
      <c r="AY212" s="48">
        <f t="shared" ca="1" si="160"/>
        <v>1</v>
      </c>
      <c r="AZ212" s="48">
        <f t="shared" ca="1" si="160"/>
        <v>2</v>
      </c>
      <c r="BA212" s="48">
        <f t="shared" ca="1" si="160"/>
        <v>2</v>
      </c>
      <c r="BB212" s="48">
        <f t="shared" ca="1" si="160"/>
        <v>2</v>
      </c>
      <c r="BC212" s="48">
        <f t="shared" ca="1" si="160"/>
        <v>1</v>
      </c>
      <c r="BD212" s="48">
        <f t="shared" ref="BD212:BO221" ca="1" si="161">MAX(1,IF(SamplesOrEstimateFlag = "Data", INDEX(Samples,RANDBETWEEN(1, TotalCount), 0), RANDBETWEEN(ThroughputLowEstimate,ThroughputHighEstimate)) / RANDBETWEEN(StorySplitRateLowEstimate,StorySplitRateHighEstimate))</f>
        <v>1</v>
      </c>
      <c r="BE212" s="48">
        <f t="shared" ca="1" si="161"/>
        <v>2</v>
      </c>
      <c r="BF212" s="48">
        <f t="shared" ca="1" si="161"/>
        <v>2</v>
      </c>
      <c r="BG212" s="48">
        <f t="shared" ca="1" si="161"/>
        <v>1</v>
      </c>
      <c r="BH212" s="48">
        <f t="shared" ca="1" si="161"/>
        <v>1</v>
      </c>
      <c r="BI212" s="48">
        <f t="shared" ca="1" si="161"/>
        <v>1</v>
      </c>
      <c r="BJ212" s="48">
        <f t="shared" ca="1" si="161"/>
        <v>2</v>
      </c>
      <c r="BK212" s="48">
        <f t="shared" ca="1" si="161"/>
        <v>1</v>
      </c>
      <c r="BL212" s="48">
        <f t="shared" ca="1" si="161"/>
        <v>3</v>
      </c>
      <c r="BM212" s="48">
        <f t="shared" ca="1" si="161"/>
        <v>3</v>
      </c>
      <c r="BN212" s="48">
        <f t="shared" ca="1" si="161"/>
        <v>1</v>
      </c>
      <c r="BO212" s="48">
        <f t="shared" ca="1" si="161"/>
        <v>3</v>
      </c>
    </row>
    <row r="213" spans="1:67" x14ac:dyDescent="0.25">
      <c r="A213" s="48">
        <v>212</v>
      </c>
      <c r="B213" s="48">
        <f t="shared" ca="1" si="139"/>
        <v>14</v>
      </c>
      <c r="C213" s="48">
        <f ca="1">SUM($P213:S213)</f>
        <v>12</v>
      </c>
      <c r="D213" s="48">
        <f t="shared" ca="1" si="140"/>
        <v>18</v>
      </c>
      <c r="E213" s="48">
        <f t="shared" ca="1" si="141"/>
        <v>26</v>
      </c>
      <c r="F213" s="48">
        <f t="shared" ca="1" si="142"/>
        <v>36</v>
      </c>
      <c r="G213" s="48">
        <f t="shared" ca="1" si="143"/>
        <v>46</v>
      </c>
      <c r="H213" s="48">
        <f t="shared" ca="1" si="144"/>
        <v>56</v>
      </c>
      <c r="I213" s="48">
        <f t="shared" ca="1" si="145"/>
        <v>64</v>
      </c>
      <c r="J213" s="48">
        <f t="shared" ca="1" si="146"/>
        <v>72</v>
      </c>
      <c r="K213" s="48">
        <f t="shared" ca="1" si="147"/>
        <v>81</v>
      </c>
      <c r="L213" s="48">
        <f t="shared" ca="1" si="148"/>
        <v>88</v>
      </c>
      <c r="M213" s="48">
        <f t="shared" ca="1" si="149"/>
        <v>98</v>
      </c>
      <c r="N213" s="48">
        <f t="shared" ca="1" si="150"/>
        <v>107</v>
      </c>
      <c r="O213" s="48">
        <f t="shared" ca="1" si="151"/>
        <v>115</v>
      </c>
      <c r="P213" s="48">
        <f t="shared" ca="1" si="157"/>
        <v>3</v>
      </c>
      <c r="Q213" s="48">
        <f t="shared" ca="1" si="157"/>
        <v>3</v>
      </c>
      <c r="R213" s="48">
        <f t="shared" ca="1" si="157"/>
        <v>3</v>
      </c>
      <c r="S213" s="48">
        <f t="shared" ca="1" si="157"/>
        <v>3</v>
      </c>
      <c r="T213" s="48">
        <f t="shared" ca="1" si="157"/>
        <v>1</v>
      </c>
      <c r="U213" s="48">
        <f t="shared" ca="1" si="157"/>
        <v>1</v>
      </c>
      <c r="V213" s="48">
        <f t="shared" ca="1" si="157"/>
        <v>2</v>
      </c>
      <c r="W213" s="48">
        <f t="shared" ca="1" si="157"/>
        <v>2</v>
      </c>
      <c r="X213" s="48">
        <f t="shared" ca="1" si="157"/>
        <v>3</v>
      </c>
      <c r="Y213" s="48">
        <f t="shared" ca="1" si="157"/>
        <v>2</v>
      </c>
      <c r="Z213" s="48">
        <f t="shared" ca="1" si="158"/>
        <v>2</v>
      </c>
      <c r="AA213" s="48">
        <f t="shared" ca="1" si="158"/>
        <v>1</v>
      </c>
      <c r="AB213" s="48">
        <f t="shared" ca="1" si="158"/>
        <v>1</v>
      </c>
      <c r="AC213" s="48">
        <f t="shared" ca="1" si="158"/>
        <v>3</v>
      </c>
      <c r="AD213" s="48">
        <f t="shared" ca="1" si="158"/>
        <v>3</v>
      </c>
      <c r="AE213" s="48">
        <f t="shared" ca="1" si="158"/>
        <v>3</v>
      </c>
      <c r="AF213" s="48">
        <f t="shared" ca="1" si="158"/>
        <v>3</v>
      </c>
      <c r="AG213" s="48">
        <f t="shared" ca="1" si="158"/>
        <v>1</v>
      </c>
      <c r="AH213" s="48">
        <f t="shared" ca="1" si="158"/>
        <v>3</v>
      </c>
      <c r="AI213" s="48">
        <f t="shared" ca="1" si="158"/>
        <v>3</v>
      </c>
      <c r="AJ213" s="48">
        <f t="shared" ca="1" si="159"/>
        <v>2</v>
      </c>
      <c r="AK213" s="48">
        <f t="shared" ca="1" si="159"/>
        <v>3</v>
      </c>
      <c r="AL213" s="48">
        <f t="shared" ca="1" si="159"/>
        <v>2</v>
      </c>
      <c r="AM213" s="48">
        <f t="shared" ca="1" si="159"/>
        <v>3</v>
      </c>
      <c r="AN213" s="48">
        <f t="shared" ca="1" si="159"/>
        <v>3</v>
      </c>
      <c r="AO213" s="48">
        <f t="shared" ca="1" si="159"/>
        <v>1</v>
      </c>
      <c r="AP213" s="48">
        <f t="shared" ca="1" si="159"/>
        <v>2</v>
      </c>
      <c r="AQ213" s="48">
        <f t="shared" ca="1" si="159"/>
        <v>2</v>
      </c>
      <c r="AR213" s="48">
        <f t="shared" ca="1" si="159"/>
        <v>2</v>
      </c>
      <c r="AS213" s="48">
        <f t="shared" ca="1" si="159"/>
        <v>3</v>
      </c>
      <c r="AT213" s="48">
        <f t="shared" ca="1" si="160"/>
        <v>2</v>
      </c>
      <c r="AU213" s="48">
        <f t="shared" ca="1" si="160"/>
        <v>1</v>
      </c>
      <c r="AV213" s="48">
        <f t="shared" ca="1" si="160"/>
        <v>2</v>
      </c>
      <c r="AW213" s="48">
        <f t="shared" ca="1" si="160"/>
        <v>3</v>
      </c>
      <c r="AX213" s="48">
        <f t="shared" ca="1" si="160"/>
        <v>3</v>
      </c>
      <c r="AY213" s="48">
        <f t="shared" ca="1" si="160"/>
        <v>1</v>
      </c>
      <c r="AZ213" s="48">
        <f t="shared" ca="1" si="160"/>
        <v>2</v>
      </c>
      <c r="BA213" s="48">
        <f t="shared" ca="1" si="160"/>
        <v>1</v>
      </c>
      <c r="BB213" s="48">
        <f t="shared" ca="1" si="160"/>
        <v>2</v>
      </c>
      <c r="BC213" s="48">
        <f t="shared" ca="1" si="160"/>
        <v>2</v>
      </c>
      <c r="BD213" s="48">
        <f t="shared" ca="1" si="161"/>
        <v>3</v>
      </c>
      <c r="BE213" s="48">
        <f t="shared" ca="1" si="161"/>
        <v>3</v>
      </c>
      <c r="BF213" s="48">
        <f t="shared" ca="1" si="161"/>
        <v>1</v>
      </c>
      <c r="BG213" s="48">
        <f t="shared" ca="1" si="161"/>
        <v>3</v>
      </c>
      <c r="BH213" s="48">
        <f t="shared" ca="1" si="161"/>
        <v>3</v>
      </c>
      <c r="BI213" s="48">
        <f t="shared" ca="1" si="161"/>
        <v>2</v>
      </c>
      <c r="BJ213" s="48">
        <f t="shared" ca="1" si="161"/>
        <v>2</v>
      </c>
      <c r="BK213" s="48">
        <f t="shared" ca="1" si="161"/>
        <v>2</v>
      </c>
      <c r="BL213" s="48">
        <f t="shared" ca="1" si="161"/>
        <v>1</v>
      </c>
      <c r="BM213" s="48">
        <f t="shared" ca="1" si="161"/>
        <v>2</v>
      </c>
      <c r="BN213" s="48">
        <f t="shared" ca="1" si="161"/>
        <v>3</v>
      </c>
      <c r="BO213" s="48">
        <f t="shared" ca="1" si="161"/>
        <v>2</v>
      </c>
    </row>
    <row r="214" spans="1:67" x14ac:dyDescent="0.25">
      <c r="A214" s="48">
        <v>213</v>
      </c>
      <c r="B214" s="48">
        <f t="shared" ca="1" si="139"/>
        <v>11</v>
      </c>
      <c r="C214" s="48">
        <f ca="1">SUM($P214:S214)</f>
        <v>7</v>
      </c>
      <c r="D214" s="48">
        <f t="shared" ca="1" si="140"/>
        <v>16</v>
      </c>
      <c r="E214" s="48">
        <f t="shared" ca="1" si="141"/>
        <v>25</v>
      </c>
      <c r="F214" s="48">
        <f t="shared" ca="1" si="142"/>
        <v>35</v>
      </c>
      <c r="G214" s="48">
        <f t="shared" ca="1" si="143"/>
        <v>45</v>
      </c>
      <c r="H214" s="48">
        <f t="shared" ca="1" si="144"/>
        <v>51</v>
      </c>
      <c r="I214" s="48">
        <f t="shared" ca="1" si="145"/>
        <v>61</v>
      </c>
      <c r="J214" s="48">
        <f t="shared" ca="1" si="146"/>
        <v>70</v>
      </c>
      <c r="K214" s="48">
        <f t="shared" ca="1" si="147"/>
        <v>78</v>
      </c>
      <c r="L214" s="48">
        <f t="shared" ca="1" si="148"/>
        <v>86</v>
      </c>
      <c r="M214" s="48">
        <f t="shared" ca="1" si="149"/>
        <v>94</v>
      </c>
      <c r="N214" s="48">
        <f t="shared" ca="1" si="150"/>
        <v>104</v>
      </c>
      <c r="O214" s="48">
        <f t="shared" ca="1" si="151"/>
        <v>111</v>
      </c>
      <c r="P214" s="48">
        <f t="shared" ca="1" si="157"/>
        <v>2</v>
      </c>
      <c r="Q214" s="48">
        <f t="shared" ca="1" si="157"/>
        <v>2</v>
      </c>
      <c r="R214" s="48">
        <f t="shared" ca="1" si="157"/>
        <v>1</v>
      </c>
      <c r="S214" s="48">
        <f t="shared" ca="1" si="157"/>
        <v>2</v>
      </c>
      <c r="T214" s="48">
        <f t="shared" ca="1" si="157"/>
        <v>3</v>
      </c>
      <c r="U214" s="48">
        <f t="shared" ca="1" si="157"/>
        <v>1</v>
      </c>
      <c r="V214" s="48">
        <f t="shared" ca="1" si="157"/>
        <v>2</v>
      </c>
      <c r="W214" s="48">
        <f t="shared" ca="1" si="157"/>
        <v>3</v>
      </c>
      <c r="X214" s="48">
        <f t="shared" ca="1" si="157"/>
        <v>2</v>
      </c>
      <c r="Y214" s="48">
        <f t="shared" ca="1" si="157"/>
        <v>3</v>
      </c>
      <c r="Z214" s="48">
        <f t="shared" ca="1" si="158"/>
        <v>1</v>
      </c>
      <c r="AA214" s="48">
        <f t="shared" ca="1" si="158"/>
        <v>3</v>
      </c>
      <c r="AB214" s="48">
        <f t="shared" ca="1" si="158"/>
        <v>2</v>
      </c>
      <c r="AC214" s="48">
        <f t="shared" ca="1" si="158"/>
        <v>3</v>
      </c>
      <c r="AD214" s="48">
        <f t="shared" ca="1" si="158"/>
        <v>2</v>
      </c>
      <c r="AE214" s="48">
        <f t="shared" ca="1" si="158"/>
        <v>3</v>
      </c>
      <c r="AF214" s="48">
        <f t="shared" ca="1" si="158"/>
        <v>1</v>
      </c>
      <c r="AG214" s="48">
        <f t="shared" ca="1" si="158"/>
        <v>3</v>
      </c>
      <c r="AH214" s="48">
        <f t="shared" ca="1" si="158"/>
        <v>3</v>
      </c>
      <c r="AI214" s="48">
        <f t="shared" ca="1" si="158"/>
        <v>3</v>
      </c>
      <c r="AJ214" s="48">
        <f t="shared" ca="1" si="159"/>
        <v>3</v>
      </c>
      <c r="AK214" s="48">
        <f t="shared" ca="1" si="159"/>
        <v>1</v>
      </c>
      <c r="AL214" s="48">
        <f t="shared" ca="1" si="159"/>
        <v>1</v>
      </c>
      <c r="AM214" s="48">
        <f t="shared" ca="1" si="159"/>
        <v>1</v>
      </c>
      <c r="AN214" s="48">
        <f t="shared" ca="1" si="159"/>
        <v>2</v>
      </c>
      <c r="AO214" s="48">
        <f t="shared" ca="1" si="159"/>
        <v>3</v>
      </c>
      <c r="AP214" s="48">
        <f t="shared" ca="1" si="159"/>
        <v>2</v>
      </c>
      <c r="AQ214" s="48">
        <f t="shared" ca="1" si="159"/>
        <v>3</v>
      </c>
      <c r="AR214" s="48">
        <f t="shared" ca="1" si="159"/>
        <v>2</v>
      </c>
      <c r="AS214" s="48">
        <f t="shared" ca="1" si="159"/>
        <v>3</v>
      </c>
      <c r="AT214" s="48">
        <f t="shared" ca="1" si="160"/>
        <v>3</v>
      </c>
      <c r="AU214" s="48">
        <f t="shared" ca="1" si="160"/>
        <v>1</v>
      </c>
      <c r="AV214" s="48">
        <f t="shared" ca="1" si="160"/>
        <v>2</v>
      </c>
      <c r="AW214" s="48">
        <f t="shared" ca="1" si="160"/>
        <v>2</v>
      </c>
      <c r="AX214" s="48">
        <f t="shared" ca="1" si="160"/>
        <v>3</v>
      </c>
      <c r="AY214" s="48">
        <f t="shared" ca="1" si="160"/>
        <v>1</v>
      </c>
      <c r="AZ214" s="48">
        <f t="shared" ca="1" si="160"/>
        <v>3</v>
      </c>
      <c r="BA214" s="48">
        <f t="shared" ca="1" si="160"/>
        <v>3</v>
      </c>
      <c r="BB214" s="48">
        <f t="shared" ca="1" si="160"/>
        <v>1</v>
      </c>
      <c r="BC214" s="48">
        <f t="shared" ca="1" si="160"/>
        <v>1</v>
      </c>
      <c r="BD214" s="48">
        <f t="shared" ca="1" si="161"/>
        <v>2</v>
      </c>
      <c r="BE214" s="48">
        <f t="shared" ca="1" si="161"/>
        <v>3</v>
      </c>
      <c r="BF214" s="48">
        <f t="shared" ca="1" si="161"/>
        <v>2</v>
      </c>
      <c r="BG214" s="48">
        <f t="shared" ca="1" si="161"/>
        <v>1</v>
      </c>
      <c r="BH214" s="48">
        <f t="shared" ca="1" si="161"/>
        <v>3</v>
      </c>
      <c r="BI214" s="48">
        <f t="shared" ca="1" si="161"/>
        <v>3</v>
      </c>
      <c r="BJ214" s="48">
        <f t="shared" ca="1" si="161"/>
        <v>3</v>
      </c>
      <c r="BK214" s="48">
        <f t="shared" ca="1" si="161"/>
        <v>1</v>
      </c>
      <c r="BL214" s="48">
        <f t="shared" ca="1" si="161"/>
        <v>2</v>
      </c>
      <c r="BM214" s="48">
        <f t="shared" ca="1" si="161"/>
        <v>1</v>
      </c>
      <c r="BN214" s="48">
        <f t="shared" ca="1" si="161"/>
        <v>3</v>
      </c>
      <c r="BO214" s="48">
        <f t="shared" ca="1" si="161"/>
        <v>1</v>
      </c>
    </row>
    <row r="215" spans="1:67" x14ac:dyDescent="0.25">
      <c r="A215" s="48">
        <v>214</v>
      </c>
      <c r="B215" s="48">
        <f t="shared" ca="1" si="139"/>
        <v>11</v>
      </c>
      <c r="C215" s="48">
        <f ca="1">SUM($P215:S215)</f>
        <v>6</v>
      </c>
      <c r="D215" s="48">
        <f t="shared" ca="1" si="140"/>
        <v>14</v>
      </c>
      <c r="E215" s="48">
        <f t="shared" ca="1" si="141"/>
        <v>21</v>
      </c>
      <c r="F215" s="48">
        <f t="shared" ca="1" si="142"/>
        <v>29</v>
      </c>
      <c r="G215" s="48">
        <f t="shared" ca="1" si="143"/>
        <v>40</v>
      </c>
      <c r="H215" s="48">
        <f t="shared" ca="1" si="144"/>
        <v>47</v>
      </c>
      <c r="I215" s="48">
        <f t="shared" ca="1" si="145"/>
        <v>54</v>
      </c>
      <c r="J215" s="48">
        <f t="shared" ca="1" si="146"/>
        <v>63</v>
      </c>
      <c r="K215" s="48">
        <f t="shared" ca="1" si="147"/>
        <v>71</v>
      </c>
      <c r="L215" s="48">
        <f t="shared" ca="1" si="148"/>
        <v>79</v>
      </c>
      <c r="M215" s="48">
        <f t="shared" ca="1" si="149"/>
        <v>88</v>
      </c>
      <c r="N215" s="48">
        <f t="shared" ca="1" si="150"/>
        <v>96</v>
      </c>
      <c r="O215" s="48">
        <f t="shared" ca="1" si="151"/>
        <v>102</v>
      </c>
      <c r="P215" s="48">
        <f t="shared" ca="1" si="157"/>
        <v>1</v>
      </c>
      <c r="Q215" s="48">
        <f t="shared" ca="1" si="157"/>
        <v>1</v>
      </c>
      <c r="R215" s="48">
        <f t="shared" ca="1" si="157"/>
        <v>3</v>
      </c>
      <c r="S215" s="48">
        <f t="shared" ca="1" si="157"/>
        <v>1</v>
      </c>
      <c r="T215" s="48">
        <f t="shared" ca="1" si="157"/>
        <v>3</v>
      </c>
      <c r="U215" s="48">
        <f t="shared" ca="1" si="157"/>
        <v>2</v>
      </c>
      <c r="V215" s="48">
        <f t="shared" ca="1" si="157"/>
        <v>2</v>
      </c>
      <c r="W215" s="48">
        <f t="shared" ca="1" si="157"/>
        <v>1</v>
      </c>
      <c r="X215" s="48">
        <f t="shared" ca="1" si="157"/>
        <v>1</v>
      </c>
      <c r="Y215" s="48">
        <f t="shared" ca="1" si="157"/>
        <v>2</v>
      </c>
      <c r="Z215" s="48">
        <f t="shared" ca="1" si="158"/>
        <v>3</v>
      </c>
      <c r="AA215" s="48">
        <f t="shared" ca="1" si="158"/>
        <v>1</v>
      </c>
      <c r="AB215" s="48">
        <f t="shared" ca="1" si="158"/>
        <v>2</v>
      </c>
      <c r="AC215" s="48">
        <f t="shared" ca="1" si="158"/>
        <v>3</v>
      </c>
      <c r="AD215" s="48">
        <f t="shared" ca="1" si="158"/>
        <v>2</v>
      </c>
      <c r="AE215" s="48">
        <f t="shared" ca="1" si="158"/>
        <v>1</v>
      </c>
      <c r="AF215" s="48">
        <f t="shared" ca="1" si="158"/>
        <v>3</v>
      </c>
      <c r="AG215" s="48">
        <f t="shared" ca="1" si="158"/>
        <v>3</v>
      </c>
      <c r="AH215" s="48">
        <f t="shared" ca="1" si="158"/>
        <v>2</v>
      </c>
      <c r="AI215" s="48">
        <f t="shared" ca="1" si="158"/>
        <v>3</v>
      </c>
      <c r="AJ215" s="48">
        <f t="shared" ca="1" si="159"/>
        <v>1</v>
      </c>
      <c r="AK215" s="48">
        <f t="shared" ca="1" si="159"/>
        <v>1</v>
      </c>
      <c r="AL215" s="48">
        <f t="shared" ca="1" si="159"/>
        <v>3</v>
      </c>
      <c r="AM215" s="48">
        <f t="shared" ca="1" si="159"/>
        <v>2</v>
      </c>
      <c r="AN215" s="48">
        <f t="shared" ca="1" si="159"/>
        <v>2</v>
      </c>
      <c r="AO215" s="48">
        <f t="shared" ca="1" si="159"/>
        <v>1</v>
      </c>
      <c r="AP215" s="48">
        <f t="shared" ca="1" si="159"/>
        <v>3</v>
      </c>
      <c r="AQ215" s="48">
        <f t="shared" ca="1" si="159"/>
        <v>1</v>
      </c>
      <c r="AR215" s="48">
        <f t="shared" ca="1" si="159"/>
        <v>3</v>
      </c>
      <c r="AS215" s="48">
        <f t="shared" ca="1" si="159"/>
        <v>3</v>
      </c>
      <c r="AT215" s="48">
        <f t="shared" ca="1" si="160"/>
        <v>2</v>
      </c>
      <c r="AU215" s="48">
        <f t="shared" ca="1" si="160"/>
        <v>1</v>
      </c>
      <c r="AV215" s="48">
        <f t="shared" ca="1" si="160"/>
        <v>1</v>
      </c>
      <c r="AW215" s="48">
        <f t="shared" ca="1" si="160"/>
        <v>3</v>
      </c>
      <c r="AX215" s="48">
        <f t="shared" ca="1" si="160"/>
        <v>3</v>
      </c>
      <c r="AY215" s="48">
        <f t="shared" ca="1" si="160"/>
        <v>1</v>
      </c>
      <c r="AZ215" s="48">
        <f t="shared" ca="1" si="160"/>
        <v>3</v>
      </c>
      <c r="BA215" s="48">
        <f t="shared" ca="1" si="160"/>
        <v>2</v>
      </c>
      <c r="BB215" s="48">
        <f t="shared" ca="1" si="160"/>
        <v>2</v>
      </c>
      <c r="BC215" s="48">
        <f t="shared" ca="1" si="160"/>
        <v>1</v>
      </c>
      <c r="BD215" s="48">
        <f t="shared" ca="1" si="161"/>
        <v>3</v>
      </c>
      <c r="BE215" s="48">
        <f t="shared" ca="1" si="161"/>
        <v>2</v>
      </c>
      <c r="BF215" s="48">
        <f t="shared" ca="1" si="161"/>
        <v>2</v>
      </c>
      <c r="BG215" s="48">
        <f t="shared" ca="1" si="161"/>
        <v>2</v>
      </c>
      <c r="BH215" s="48">
        <f t="shared" ca="1" si="161"/>
        <v>3</v>
      </c>
      <c r="BI215" s="48">
        <f t="shared" ca="1" si="161"/>
        <v>1</v>
      </c>
      <c r="BJ215" s="48">
        <f t="shared" ca="1" si="161"/>
        <v>1</v>
      </c>
      <c r="BK215" s="48">
        <f t="shared" ca="1" si="161"/>
        <v>3</v>
      </c>
      <c r="BL215" s="48">
        <f t="shared" ca="1" si="161"/>
        <v>1</v>
      </c>
      <c r="BM215" s="48">
        <f t="shared" ca="1" si="161"/>
        <v>3</v>
      </c>
      <c r="BN215" s="48">
        <f t="shared" ca="1" si="161"/>
        <v>1</v>
      </c>
      <c r="BO215" s="48">
        <f t="shared" ca="1" si="161"/>
        <v>1</v>
      </c>
    </row>
    <row r="216" spans="1:67" x14ac:dyDescent="0.25">
      <c r="A216" s="48">
        <v>215</v>
      </c>
      <c r="B216" s="48">
        <f t="shared" ca="1" si="139"/>
        <v>13</v>
      </c>
      <c r="C216" s="48">
        <f ca="1">SUM($P216:S216)</f>
        <v>7</v>
      </c>
      <c r="D216" s="48">
        <f t="shared" ca="1" si="140"/>
        <v>18</v>
      </c>
      <c r="E216" s="48">
        <f t="shared" ca="1" si="141"/>
        <v>25</v>
      </c>
      <c r="F216" s="48">
        <f t="shared" ca="1" si="142"/>
        <v>35</v>
      </c>
      <c r="G216" s="48">
        <f t="shared" ca="1" si="143"/>
        <v>43</v>
      </c>
      <c r="H216" s="48">
        <f t="shared" ca="1" si="144"/>
        <v>52</v>
      </c>
      <c r="I216" s="48">
        <f t="shared" ca="1" si="145"/>
        <v>62</v>
      </c>
      <c r="J216" s="48">
        <f t="shared" ca="1" si="146"/>
        <v>69</v>
      </c>
      <c r="K216" s="48">
        <f t="shared" ca="1" si="147"/>
        <v>79</v>
      </c>
      <c r="L216" s="48">
        <f t="shared" ca="1" si="148"/>
        <v>91</v>
      </c>
      <c r="M216" s="48">
        <f t="shared" ca="1" si="149"/>
        <v>99</v>
      </c>
      <c r="N216" s="48">
        <f t="shared" ca="1" si="150"/>
        <v>107</v>
      </c>
      <c r="O216" s="48">
        <f t="shared" ca="1" si="151"/>
        <v>116</v>
      </c>
      <c r="P216" s="48">
        <f t="shared" ca="1" si="157"/>
        <v>1</v>
      </c>
      <c r="Q216" s="48">
        <f t="shared" ca="1" si="157"/>
        <v>2</v>
      </c>
      <c r="R216" s="48">
        <f t="shared" ca="1" si="157"/>
        <v>2</v>
      </c>
      <c r="S216" s="48">
        <f t="shared" ca="1" si="157"/>
        <v>2</v>
      </c>
      <c r="T216" s="48">
        <f t="shared" ca="1" si="157"/>
        <v>3</v>
      </c>
      <c r="U216" s="48">
        <f t="shared" ca="1" si="157"/>
        <v>3</v>
      </c>
      <c r="V216" s="48">
        <f t="shared" ca="1" si="157"/>
        <v>2</v>
      </c>
      <c r="W216" s="48">
        <f t="shared" ca="1" si="157"/>
        <v>3</v>
      </c>
      <c r="X216" s="48">
        <f t="shared" ca="1" si="157"/>
        <v>1</v>
      </c>
      <c r="Y216" s="48">
        <f t="shared" ca="1" si="157"/>
        <v>1</v>
      </c>
      <c r="Z216" s="48">
        <f t="shared" ca="1" si="158"/>
        <v>2</v>
      </c>
      <c r="AA216" s="48">
        <f t="shared" ca="1" si="158"/>
        <v>3</v>
      </c>
      <c r="AB216" s="48">
        <f t="shared" ca="1" si="158"/>
        <v>2</v>
      </c>
      <c r="AC216" s="48">
        <f t="shared" ca="1" si="158"/>
        <v>3</v>
      </c>
      <c r="AD216" s="48">
        <f t="shared" ca="1" si="158"/>
        <v>2</v>
      </c>
      <c r="AE216" s="48">
        <f t="shared" ca="1" si="158"/>
        <v>3</v>
      </c>
      <c r="AF216" s="48">
        <f t="shared" ca="1" si="158"/>
        <v>1</v>
      </c>
      <c r="AG216" s="48">
        <f t="shared" ca="1" si="158"/>
        <v>3</v>
      </c>
      <c r="AH216" s="48">
        <f t="shared" ca="1" si="158"/>
        <v>2</v>
      </c>
      <c r="AI216" s="48">
        <f t="shared" ca="1" si="158"/>
        <v>2</v>
      </c>
      <c r="AJ216" s="48">
        <f t="shared" ca="1" si="159"/>
        <v>3</v>
      </c>
      <c r="AK216" s="48">
        <f t="shared" ca="1" si="159"/>
        <v>2</v>
      </c>
      <c r="AL216" s="48">
        <f t="shared" ca="1" si="159"/>
        <v>1</v>
      </c>
      <c r="AM216" s="48">
        <f t="shared" ca="1" si="159"/>
        <v>3</v>
      </c>
      <c r="AN216" s="48">
        <f t="shared" ca="1" si="159"/>
        <v>3</v>
      </c>
      <c r="AO216" s="48">
        <f t="shared" ca="1" si="159"/>
        <v>3</v>
      </c>
      <c r="AP216" s="48">
        <f t="shared" ca="1" si="159"/>
        <v>1</v>
      </c>
      <c r="AQ216" s="48">
        <f t="shared" ca="1" si="159"/>
        <v>3</v>
      </c>
      <c r="AR216" s="48">
        <f t="shared" ca="1" si="159"/>
        <v>3</v>
      </c>
      <c r="AS216" s="48">
        <f t="shared" ca="1" si="159"/>
        <v>1</v>
      </c>
      <c r="AT216" s="48">
        <f t="shared" ca="1" si="160"/>
        <v>2</v>
      </c>
      <c r="AU216" s="48">
        <f t="shared" ca="1" si="160"/>
        <v>1</v>
      </c>
      <c r="AV216" s="48">
        <f t="shared" ca="1" si="160"/>
        <v>2</v>
      </c>
      <c r="AW216" s="48">
        <f t="shared" ca="1" si="160"/>
        <v>2</v>
      </c>
      <c r="AX216" s="48">
        <f t="shared" ca="1" si="160"/>
        <v>3</v>
      </c>
      <c r="AY216" s="48">
        <f t="shared" ca="1" si="160"/>
        <v>3</v>
      </c>
      <c r="AZ216" s="48">
        <f t="shared" ca="1" si="160"/>
        <v>3</v>
      </c>
      <c r="BA216" s="48">
        <f t="shared" ca="1" si="160"/>
        <v>3</v>
      </c>
      <c r="BB216" s="48">
        <f t="shared" ca="1" si="160"/>
        <v>3</v>
      </c>
      <c r="BC216" s="48">
        <f t="shared" ca="1" si="160"/>
        <v>3</v>
      </c>
      <c r="BD216" s="48">
        <f t="shared" ca="1" si="161"/>
        <v>2</v>
      </c>
      <c r="BE216" s="48">
        <f t="shared" ca="1" si="161"/>
        <v>3</v>
      </c>
      <c r="BF216" s="48">
        <f t="shared" ca="1" si="161"/>
        <v>2</v>
      </c>
      <c r="BG216" s="48">
        <f t="shared" ca="1" si="161"/>
        <v>1</v>
      </c>
      <c r="BH216" s="48">
        <f t="shared" ca="1" si="161"/>
        <v>3</v>
      </c>
      <c r="BI216" s="48">
        <f t="shared" ca="1" si="161"/>
        <v>1</v>
      </c>
      <c r="BJ216" s="48">
        <f t="shared" ca="1" si="161"/>
        <v>3</v>
      </c>
      <c r="BK216" s="48">
        <f t="shared" ca="1" si="161"/>
        <v>1</v>
      </c>
      <c r="BL216" s="48">
        <f t="shared" ca="1" si="161"/>
        <v>2</v>
      </c>
      <c r="BM216" s="48">
        <f t="shared" ca="1" si="161"/>
        <v>1</v>
      </c>
      <c r="BN216" s="48">
        <f t="shared" ca="1" si="161"/>
        <v>3</v>
      </c>
      <c r="BO216" s="48">
        <f t="shared" ca="1" si="161"/>
        <v>3</v>
      </c>
    </row>
    <row r="217" spans="1:67" x14ac:dyDescent="0.25">
      <c r="A217" s="48">
        <v>216</v>
      </c>
      <c r="B217" s="48">
        <f t="shared" ca="1" si="139"/>
        <v>12</v>
      </c>
      <c r="C217" s="48">
        <f ca="1">SUM($P217:S217)</f>
        <v>7</v>
      </c>
      <c r="D217" s="48">
        <f t="shared" ca="1" si="140"/>
        <v>16</v>
      </c>
      <c r="E217" s="48">
        <f t="shared" ca="1" si="141"/>
        <v>22</v>
      </c>
      <c r="F217" s="48">
        <f t="shared" ca="1" si="142"/>
        <v>30</v>
      </c>
      <c r="G217" s="48">
        <f t="shared" ca="1" si="143"/>
        <v>38</v>
      </c>
      <c r="H217" s="48">
        <f t="shared" ca="1" si="144"/>
        <v>46</v>
      </c>
      <c r="I217" s="48">
        <f t="shared" ca="1" si="145"/>
        <v>53</v>
      </c>
      <c r="J217" s="48">
        <f t="shared" ca="1" si="146"/>
        <v>62</v>
      </c>
      <c r="K217" s="48">
        <f t="shared" ca="1" si="147"/>
        <v>71</v>
      </c>
      <c r="L217" s="48">
        <f t="shared" ca="1" si="148"/>
        <v>81</v>
      </c>
      <c r="M217" s="48">
        <f t="shared" ca="1" si="149"/>
        <v>89</v>
      </c>
      <c r="N217" s="48">
        <f t="shared" ca="1" si="150"/>
        <v>98</v>
      </c>
      <c r="O217" s="48">
        <f t="shared" ca="1" si="151"/>
        <v>104</v>
      </c>
      <c r="P217" s="48">
        <f t="shared" ca="1" si="157"/>
        <v>1</v>
      </c>
      <c r="Q217" s="48">
        <f t="shared" ca="1" si="157"/>
        <v>2</v>
      </c>
      <c r="R217" s="48">
        <f t="shared" ca="1" si="157"/>
        <v>1</v>
      </c>
      <c r="S217" s="48">
        <f t="shared" ca="1" si="157"/>
        <v>3</v>
      </c>
      <c r="T217" s="48">
        <f t="shared" ca="1" si="157"/>
        <v>3</v>
      </c>
      <c r="U217" s="48">
        <f t="shared" ca="1" si="157"/>
        <v>2</v>
      </c>
      <c r="V217" s="48">
        <f t="shared" ca="1" si="157"/>
        <v>1</v>
      </c>
      <c r="W217" s="48">
        <f t="shared" ca="1" si="157"/>
        <v>3</v>
      </c>
      <c r="X217" s="48">
        <f t="shared" ca="1" si="157"/>
        <v>1</v>
      </c>
      <c r="Y217" s="48">
        <f t="shared" ca="1" si="157"/>
        <v>2</v>
      </c>
      <c r="Z217" s="48">
        <f t="shared" ca="1" si="158"/>
        <v>2</v>
      </c>
      <c r="AA217" s="48">
        <f t="shared" ca="1" si="158"/>
        <v>1</v>
      </c>
      <c r="AB217" s="48">
        <f t="shared" ca="1" si="158"/>
        <v>2</v>
      </c>
      <c r="AC217" s="48">
        <f t="shared" ca="1" si="158"/>
        <v>2</v>
      </c>
      <c r="AD217" s="48">
        <f t="shared" ca="1" si="158"/>
        <v>1</v>
      </c>
      <c r="AE217" s="48">
        <f t="shared" ca="1" si="158"/>
        <v>3</v>
      </c>
      <c r="AF217" s="48">
        <f t="shared" ca="1" si="158"/>
        <v>1</v>
      </c>
      <c r="AG217" s="48">
        <f t="shared" ca="1" si="158"/>
        <v>3</v>
      </c>
      <c r="AH217" s="48">
        <f t="shared" ca="1" si="158"/>
        <v>1</v>
      </c>
      <c r="AI217" s="48">
        <f t="shared" ca="1" si="158"/>
        <v>3</v>
      </c>
      <c r="AJ217" s="48">
        <f t="shared" ca="1" si="159"/>
        <v>1</v>
      </c>
      <c r="AK217" s="48">
        <f t="shared" ca="1" si="159"/>
        <v>3</v>
      </c>
      <c r="AL217" s="48">
        <f t="shared" ca="1" si="159"/>
        <v>3</v>
      </c>
      <c r="AM217" s="48">
        <f t="shared" ca="1" si="159"/>
        <v>1</v>
      </c>
      <c r="AN217" s="48">
        <f t="shared" ca="1" si="159"/>
        <v>2</v>
      </c>
      <c r="AO217" s="48">
        <f t="shared" ca="1" si="159"/>
        <v>2</v>
      </c>
      <c r="AP217" s="48">
        <f t="shared" ca="1" si="159"/>
        <v>1</v>
      </c>
      <c r="AQ217" s="48">
        <f t="shared" ca="1" si="159"/>
        <v>2</v>
      </c>
      <c r="AR217" s="48">
        <f t="shared" ca="1" si="159"/>
        <v>3</v>
      </c>
      <c r="AS217" s="48">
        <f t="shared" ca="1" si="159"/>
        <v>2</v>
      </c>
      <c r="AT217" s="48">
        <f t="shared" ca="1" si="160"/>
        <v>3</v>
      </c>
      <c r="AU217" s="48">
        <f t="shared" ca="1" si="160"/>
        <v>1</v>
      </c>
      <c r="AV217" s="48">
        <f t="shared" ca="1" si="160"/>
        <v>3</v>
      </c>
      <c r="AW217" s="48">
        <f t="shared" ca="1" si="160"/>
        <v>2</v>
      </c>
      <c r="AX217" s="48">
        <f t="shared" ca="1" si="160"/>
        <v>3</v>
      </c>
      <c r="AY217" s="48">
        <f t="shared" ca="1" si="160"/>
        <v>1</v>
      </c>
      <c r="AZ217" s="48">
        <f t="shared" ca="1" si="160"/>
        <v>2</v>
      </c>
      <c r="BA217" s="48">
        <f t="shared" ca="1" si="160"/>
        <v>3</v>
      </c>
      <c r="BB217" s="48">
        <f t="shared" ca="1" si="160"/>
        <v>3</v>
      </c>
      <c r="BC217" s="48">
        <f t="shared" ca="1" si="160"/>
        <v>2</v>
      </c>
      <c r="BD217" s="48">
        <f t="shared" ca="1" si="161"/>
        <v>1</v>
      </c>
      <c r="BE217" s="48">
        <f t="shared" ca="1" si="161"/>
        <v>2</v>
      </c>
      <c r="BF217" s="48">
        <f t="shared" ca="1" si="161"/>
        <v>2</v>
      </c>
      <c r="BG217" s="48">
        <f t="shared" ca="1" si="161"/>
        <v>3</v>
      </c>
      <c r="BH217" s="48">
        <f t="shared" ca="1" si="161"/>
        <v>1</v>
      </c>
      <c r="BI217" s="48">
        <f t="shared" ca="1" si="161"/>
        <v>3</v>
      </c>
      <c r="BJ217" s="48">
        <f t="shared" ca="1" si="161"/>
        <v>2</v>
      </c>
      <c r="BK217" s="48">
        <f t="shared" ca="1" si="161"/>
        <v>3</v>
      </c>
      <c r="BL217" s="48">
        <f t="shared" ca="1" si="161"/>
        <v>1</v>
      </c>
      <c r="BM217" s="48">
        <f t="shared" ca="1" si="161"/>
        <v>2</v>
      </c>
      <c r="BN217" s="48">
        <f t="shared" ca="1" si="161"/>
        <v>2</v>
      </c>
      <c r="BO217" s="48">
        <f t="shared" ca="1" si="161"/>
        <v>1</v>
      </c>
    </row>
    <row r="218" spans="1:67" x14ac:dyDescent="0.25">
      <c r="A218" s="48">
        <v>217</v>
      </c>
      <c r="B218" s="48">
        <f t="shared" ca="1" si="139"/>
        <v>15</v>
      </c>
      <c r="C218" s="48">
        <f ca="1">SUM($P218:S218)</f>
        <v>9</v>
      </c>
      <c r="D218" s="48">
        <f t="shared" ca="1" si="140"/>
        <v>19</v>
      </c>
      <c r="E218" s="48">
        <f t="shared" ca="1" si="141"/>
        <v>24</v>
      </c>
      <c r="F218" s="48">
        <f t="shared" ca="1" si="142"/>
        <v>34</v>
      </c>
      <c r="G218" s="48">
        <f t="shared" ca="1" si="143"/>
        <v>42</v>
      </c>
      <c r="H218" s="48">
        <f t="shared" ca="1" si="144"/>
        <v>50</v>
      </c>
      <c r="I218" s="48">
        <f t="shared" ca="1" si="145"/>
        <v>60</v>
      </c>
      <c r="J218" s="48">
        <f t="shared" ca="1" si="146"/>
        <v>67</v>
      </c>
      <c r="K218" s="48">
        <f t="shared" ca="1" si="147"/>
        <v>77</v>
      </c>
      <c r="L218" s="48">
        <f t="shared" ca="1" si="148"/>
        <v>84</v>
      </c>
      <c r="M218" s="48">
        <f t="shared" ca="1" si="149"/>
        <v>93</v>
      </c>
      <c r="N218" s="48">
        <f t="shared" ca="1" si="150"/>
        <v>99</v>
      </c>
      <c r="O218" s="48">
        <f t="shared" ca="1" si="151"/>
        <v>106</v>
      </c>
      <c r="P218" s="48">
        <f t="shared" ca="1" si="157"/>
        <v>2</v>
      </c>
      <c r="Q218" s="48">
        <f t="shared" ca="1" si="157"/>
        <v>2</v>
      </c>
      <c r="R218" s="48">
        <f t="shared" ca="1" si="157"/>
        <v>2</v>
      </c>
      <c r="S218" s="48">
        <f t="shared" ca="1" si="157"/>
        <v>3</v>
      </c>
      <c r="T218" s="48">
        <f t="shared" ca="1" si="157"/>
        <v>3</v>
      </c>
      <c r="U218" s="48">
        <f t="shared" ca="1" si="157"/>
        <v>3</v>
      </c>
      <c r="V218" s="48">
        <f t="shared" ca="1" si="157"/>
        <v>1</v>
      </c>
      <c r="W218" s="48">
        <f t="shared" ca="1" si="157"/>
        <v>3</v>
      </c>
      <c r="X218" s="48">
        <f t="shared" ca="1" si="157"/>
        <v>1</v>
      </c>
      <c r="Y218" s="48">
        <f t="shared" ca="1" si="157"/>
        <v>2</v>
      </c>
      <c r="Z218" s="48">
        <f t="shared" ca="1" si="158"/>
        <v>1</v>
      </c>
      <c r="AA218" s="48">
        <f t="shared" ca="1" si="158"/>
        <v>1</v>
      </c>
      <c r="AB218" s="48">
        <f t="shared" ca="1" si="158"/>
        <v>3</v>
      </c>
      <c r="AC218" s="48">
        <f t="shared" ca="1" si="158"/>
        <v>2</v>
      </c>
      <c r="AD218" s="48">
        <f t="shared" ca="1" si="158"/>
        <v>3</v>
      </c>
      <c r="AE218" s="48">
        <f t="shared" ca="1" si="158"/>
        <v>2</v>
      </c>
      <c r="AF218" s="48">
        <f t="shared" ca="1" si="158"/>
        <v>1</v>
      </c>
      <c r="AG218" s="48">
        <f t="shared" ca="1" si="158"/>
        <v>3</v>
      </c>
      <c r="AH218" s="48">
        <f t="shared" ca="1" si="158"/>
        <v>3</v>
      </c>
      <c r="AI218" s="48">
        <f t="shared" ca="1" si="158"/>
        <v>1</v>
      </c>
      <c r="AJ218" s="48">
        <f t="shared" ca="1" si="159"/>
        <v>1</v>
      </c>
      <c r="AK218" s="48">
        <f t="shared" ca="1" si="159"/>
        <v>2</v>
      </c>
      <c r="AL218" s="48">
        <f t="shared" ca="1" si="159"/>
        <v>3</v>
      </c>
      <c r="AM218" s="48">
        <f t="shared" ca="1" si="159"/>
        <v>2</v>
      </c>
      <c r="AN218" s="48">
        <f t="shared" ca="1" si="159"/>
        <v>2</v>
      </c>
      <c r="AO218" s="48">
        <f t="shared" ca="1" si="159"/>
        <v>3</v>
      </c>
      <c r="AP218" s="48">
        <f t="shared" ca="1" si="159"/>
        <v>3</v>
      </c>
      <c r="AQ218" s="48">
        <f t="shared" ca="1" si="159"/>
        <v>2</v>
      </c>
      <c r="AR218" s="48">
        <f t="shared" ca="1" si="159"/>
        <v>1</v>
      </c>
      <c r="AS218" s="48">
        <f t="shared" ca="1" si="159"/>
        <v>1</v>
      </c>
      <c r="AT218" s="48">
        <f t="shared" ca="1" si="160"/>
        <v>2</v>
      </c>
      <c r="AU218" s="48">
        <f t="shared" ca="1" si="160"/>
        <v>3</v>
      </c>
      <c r="AV218" s="48">
        <f t="shared" ca="1" si="160"/>
        <v>3</v>
      </c>
      <c r="AW218" s="48">
        <f t="shared" ca="1" si="160"/>
        <v>2</v>
      </c>
      <c r="AX218" s="48">
        <f t="shared" ca="1" si="160"/>
        <v>3</v>
      </c>
      <c r="AY218" s="48">
        <f t="shared" ca="1" si="160"/>
        <v>2</v>
      </c>
      <c r="AZ218" s="48">
        <f t="shared" ca="1" si="160"/>
        <v>1</v>
      </c>
      <c r="BA218" s="48">
        <f t="shared" ca="1" si="160"/>
        <v>2</v>
      </c>
      <c r="BB218" s="48">
        <f t="shared" ca="1" si="160"/>
        <v>2</v>
      </c>
      <c r="BC218" s="48">
        <f t="shared" ca="1" si="160"/>
        <v>2</v>
      </c>
      <c r="BD218" s="48">
        <f t="shared" ca="1" si="161"/>
        <v>3</v>
      </c>
      <c r="BE218" s="48">
        <f t="shared" ca="1" si="161"/>
        <v>2</v>
      </c>
      <c r="BF218" s="48">
        <f t="shared" ca="1" si="161"/>
        <v>1</v>
      </c>
      <c r="BG218" s="48">
        <f t="shared" ca="1" si="161"/>
        <v>3</v>
      </c>
      <c r="BH218" s="48">
        <f t="shared" ca="1" si="161"/>
        <v>2</v>
      </c>
      <c r="BI218" s="48">
        <f t="shared" ca="1" si="161"/>
        <v>2</v>
      </c>
      <c r="BJ218" s="48">
        <f t="shared" ca="1" si="161"/>
        <v>1</v>
      </c>
      <c r="BK218" s="48">
        <f t="shared" ca="1" si="161"/>
        <v>1</v>
      </c>
      <c r="BL218" s="48">
        <f t="shared" ca="1" si="161"/>
        <v>1</v>
      </c>
      <c r="BM218" s="48">
        <f t="shared" ca="1" si="161"/>
        <v>3</v>
      </c>
      <c r="BN218" s="48">
        <f t="shared" ca="1" si="161"/>
        <v>2</v>
      </c>
      <c r="BO218" s="48">
        <f t="shared" ca="1" si="161"/>
        <v>1</v>
      </c>
    </row>
    <row r="219" spans="1:67" x14ac:dyDescent="0.25">
      <c r="A219" s="48">
        <v>218</v>
      </c>
      <c r="B219" s="48">
        <f t="shared" ca="1" si="139"/>
        <v>9</v>
      </c>
      <c r="C219" s="48">
        <f ca="1">SUM($P219:S219)</f>
        <v>5</v>
      </c>
      <c r="D219" s="48">
        <f t="shared" ca="1" si="140"/>
        <v>14</v>
      </c>
      <c r="E219" s="48">
        <f t="shared" ca="1" si="141"/>
        <v>21</v>
      </c>
      <c r="F219" s="48">
        <f t="shared" ca="1" si="142"/>
        <v>29</v>
      </c>
      <c r="G219" s="48">
        <f t="shared" ca="1" si="143"/>
        <v>38</v>
      </c>
      <c r="H219" s="48">
        <f t="shared" ca="1" si="144"/>
        <v>44</v>
      </c>
      <c r="I219" s="48">
        <f t="shared" ca="1" si="145"/>
        <v>54</v>
      </c>
      <c r="J219" s="48">
        <f t="shared" ca="1" si="146"/>
        <v>61</v>
      </c>
      <c r="K219" s="48">
        <f t="shared" ca="1" si="147"/>
        <v>69</v>
      </c>
      <c r="L219" s="48">
        <f t="shared" ca="1" si="148"/>
        <v>78</v>
      </c>
      <c r="M219" s="48">
        <f t="shared" ca="1" si="149"/>
        <v>85</v>
      </c>
      <c r="N219" s="48">
        <f t="shared" ca="1" si="150"/>
        <v>93</v>
      </c>
      <c r="O219" s="48">
        <f t="shared" ca="1" si="151"/>
        <v>102</v>
      </c>
      <c r="P219" s="48">
        <f t="shared" ca="1" si="157"/>
        <v>2</v>
      </c>
      <c r="Q219" s="48">
        <f t="shared" ca="1" si="157"/>
        <v>1</v>
      </c>
      <c r="R219" s="48">
        <f t="shared" ca="1" si="157"/>
        <v>1</v>
      </c>
      <c r="S219" s="48">
        <f t="shared" ca="1" si="157"/>
        <v>1</v>
      </c>
      <c r="T219" s="48">
        <f t="shared" ca="1" si="157"/>
        <v>3</v>
      </c>
      <c r="U219" s="48">
        <f t="shared" ca="1" si="157"/>
        <v>1</v>
      </c>
      <c r="V219" s="48">
        <f t="shared" ca="1" si="157"/>
        <v>2</v>
      </c>
      <c r="W219" s="48">
        <f t="shared" ca="1" si="157"/>
        <v>3</v>
      </c>
      <c r="X219" s="48">
        <f t="shared" ca="1" si="157"/>
        <v>1</v>
      </c>
      <c r="Y219" s="48">
        <f t="shared" ca="1" si="157"/>
        <v>2</v>
      </c>
      <c r="Z219" s="48">
        <f t="shared" ca="1" si="158"/>
        <v>1</v>
      </c>
      <c r="AA219" s="48">
        <f t="shared" ca="1" si="158"/>
        <v>3</v>
      </c>
      <c r="AB219" s="48">
        <f t="shared" ca="1" si="158"/>
        <v>1</v>
      </c>
      <c r="AC219" s="48">
        <f t="shared" ca="1" si="158"/>
        <v>3</v>
      </c>
      <c r="AD219" s="48">
        <f t="shared" ca="1" si="158"/>
        <v>3</v>
      </c>
      <c r="AE219" s="48">
        <f t="shared" ca="1" si="158"/>
        <v>1</v>
      </c>
      <c r="AF219" s="48">
        <f t="shared" ca="1" si="158"/>
        <v>1</v>
      </c>
      <c r="AG219" s="48">
        <f t="shared" ca="1" si="158"/>
        <v>2</v>
      </c>
      <c r="AH219" s="48">
        <f t="shared" ca="1" si="158"/>
        <v>3</v>
      </c>
      <c r="AI219" s="48">
        <f t="shared" ca="1" si="158"/>
        <v>3</v>
      </c>
      <c r="AJ219" s="48">
        <f t="shared" ca="1" si="159"/>
        <v>1</v>
      </c>
      <c r="AK219" s="48">
        <f t="shared" ca="1" si="159"/>
        <v>2</v>
      </c>
      <c r="AL219" s="48">
        <f t="shared" ca="1" si="159"/>
        <v>2</v>
      </c>
      <c r="AM219" s="48">
        <f t="shared" ca="1" si="159"/>
        <v>1</v>
      </c>
      <c r="AN219" s="48">
        <f t="shared" ca="1" si="159"/>
        <v>3</v>
      </c>
      <c r="AO219" s="48">
        <f t="shared" ca="1" si="159"/>
        <v>3</v>
      </c>
      <c r="AP219" s="48">
        <f t="shared" ca="1" si="159"/>
        <v>2</v>
      </c>
      <c r="AQ219" s="48">
        <f t="shared" ca="1" si="159"/>
        <v>2</v>
      </c>
      <c r="AR219" s="48">
        <f t="shared" ca="1" si="159"/>
        <v>2</v>
      </c>
      <c r="AS219" s="48">
        <f t="shared" ca="1" si="159"/>
        <v>2</v>
      </c>
      <c r="AT219" s="48">
        <f t="shared" ca="1" si="160"/>
        <v>2</v>
      </c>
      <c r="AU219" s="48">
        <f t="shared" ca="1" si="160"/>
        <v>1</v>
      </c>
      <c r="AV219" s="48">
        <f t="shared" ca="1" si="160"/>
        <v>1</v>
      </c>
      <c r="AW219" s="48">
        <f t="shared" ca="1" si="160"/>
        <v>1</v>
      </c>
      <c r="AX219" s="48">
        <f t="shared" ca="1" si="160"/>
        <v>3</v>
      </c>
      <c r="AY219" s="48">
        <f t="shared" ca="1" si="160"/>
        <v>3</v>
      </c>
      <c r="AZ219" s="48">
        <f t="shared" ca="1" si="160"/>
        <v>3</v>
      </c>
      <c r="BA219" s="48">
        <f t="shared" ca="1" si="160"/>
        <v>2</v>
      </c>
      <c r="BB219" s="48">
        <f t="shared" ca="1" si="160"/>
        <v>3</v>
      </c>
      <c r="BC219" s="48">
        <f t="shared" ca="1" si="160"/>
        <v>1</v>
      </c>
      <c r="BD219" s="48">
        <f t="shared" ca="1" si="161"/>
        <v>1</v>
      </c>
      <c r="BE219" s="48">
        <f t="shared" ca="1" si="161"/>
        <v>2</v>
      </c>
      <c r="BF219" s="48">
        <f t="shared" ca="1" si="161"/>
        <v>2</v>
      </c>
      <c r="BG219" s="48">
        <f t="shared" ca="1" si="161"/>
        <v>2</v>
      </c>
      <c r="BH219" s="48">
        <f t="shared" ca="1" si="161"/>
        <v>2</v>
      </c>
      <c r="BI219" s="48">
        <f t="shared" ca="1" si="161"/>
        <v>2</v>
      </c>
      <c r="BJ219" s="48">
        <f t="shared" ca="1" si="161"/>
        <v>3</v>
      </c>
      <c r="BK219" s="48">
        <f t="shared" ca="1" si="161"/>
        <v>1</v>
      </c>
      <c r="BL219" s="48">
        <f t="shared" ca="1" si="161"/>
        <v>3</v>
      </c>
      <c r="BM219" s="48">
        <f t="shared" ca="1" si="161"/>
        <v>2</v>
      </c>
      <c r="BN219" s="48">
        <f t="shared" ca="1" si="161"/>
        <v>2</v>
      </c>
      <c r="BO219" s="48">
        <f t="shared" ca="1" si="161"/>
        <v>2</v>
      </c>
    </row>
    <row r="220" spans="1:67" x14ac:dyDescent="0.25">
      <c r="A220" s="48">
        <v>219</v>
      </c>
      <c r="B220" s="48">
        <f t="shared" ca="1" si="139"/>
        <v>14</v>
      </c>
      <c r="C220" s="48">
        <f ca="1">SUM($P220:S220)</f>
        <v>10</v>
      </c>
      <c r="D220" s="48">
        <f t="shared" ca="1" si="140"/>
        <v>20</v>
      </c>
      <c r="E220" s="48">
        <f t="shared" ca="1" si="141"/>
        <v>26</v>
      </c>
      <c r="F220" s="48">
        <f t="shared" ca="1" si="142"/>
        <v>31</v>
      </c>
      <c r="G220" s="48">
        <f t="shared" ca="1" si="143"/>
        <v>37</v>
      </c>
      <c r="H220" s="48">
        <f t="shared" ca="1" si="144"/>
        <v>47</v>
      </c>
      <c r="I220" s="48">
        <f t="shared" ca="1" si="145"/>
        <v>59</v>
      </c>
      <c r="J220" s="48">
        <f t="shared" ca="1" si="146"/>
        <v>69</v>
      </c>
      <c r="K220" s="48">
        <f t="shared" ca="1" si="147"/>
        <v>78</v>
      </c>
      <c r="L220" s="48">
        <f t="shared" ca="1" si="148"/>
        <v>84</v>
      </c>
      <c r="M220" s="48">
        <f t="shared" ca="1" si="149"/>
        <v>91</v>
      </c>
      <c r="N220" s="48">
        <f t="shared" ca="1" si="150"/>
        <v>103</v>
      </c>
      <c r="O220" s="48">
        <f t="shared" ca="1" si="151"/>
        <v>111</v>
      </c>
      <c r="P220" s="48">
        <f t="shared" ca="1" si="157"/>
        <v>2</v>
      </c>
      <c r="Q220" s="48">
        <f t="shared" ca="1" si="157"/>
        <v>3</v>
      </c>
      <c r="R220" s="48">
        <f t="shared" ca="1" si="157"/>
        <v>2</v>
      </c>
      <c r="S220" s="48">
        <f t="shared" ca="1" si="157"/>
        <v>3</v>
      </c>
      <c r="T220" s="48">
        <f t="shared" ca="1" si="157"/>
        <v>2</v>
      </c>
      <c r="U220" s="48">
        <f t="shared" ca="1" si="157"/>
        <v>2</v>
      </c>
      <c r="V220" s="48">
        <f t="shared" ca="1" si="157"/>
        <v>3</v>
      </c>
      <c r="W220" s="48">
        <f t="shared" ca="1" si="157"/>
        <v>3</v>
      </c>
      <c r="X220" s="48">
        <f t="shared" ca="1" si="157"/>
        <v>2</v>
      </c>
      <c r="Y220" s="48">
        <f t="shared" ca="1" si="157"/>
        <v>2</v>
      </c>
      <c r="Z220" s="48">
        <f t="shared" ca="1" si="158"/>
        <v>1</v>
      </c>
      <c r="AA220" s="48">
        <f t="shared" ca="1" si="158"/>
        <v>1</v>
      </c>
      <c r="AB220" s="48">
        <f t="shared" ca="1" si="158"/>
        <v>1</v>
      </c>
      <c r="AC220" s="48">
        <f t="shared" ca="1" si="158"/>
        <v>1</v>
      </c>
      <c r="AD220" s="48">
        <f t="shared" ca="1" si="158"/>
        <v>2</v>
      </c>
      <c r="AE220" s="48">
        <f t="shared" ca="1" si="158"/>
        <v>1</v>
      </c>
      <c r="AF220" s="48">
        <f t="shared" ca="1" si="158"/>
        <v>2</v>
      </c>
      <c r="AG220" s="48">
        <f t="shared" ca="1" si="158"/>
        <v>1</v>
      </c>
      <c r="AH220" s="48">
        <f t="shared" ca="1" si="158"/>
        <v>2</v>
      </c>
      <c r="AI220" s="48">
        <f t="shared" ca="1" si="158"/>
        <v>1</v>
      </c>
      <c r="AJ220" s="48">
        <f t="shared" ca="1" si="159"/>
        <v>3</v>
      </c>
      <c r="AK220" s="48">
        <f t="shared" ca="1" si="159"/>
        <v>3</v>
      </c>
      <c r="AL220" s="48">
        <f t="shared" ca="1" si="159"/>
        <v>3</v>
      </c>
      <c r="AM220" s="48">
        <f t="shared" ca="1" si="159"/>
        <v>1</v>
      </c>
      <c r="AN220" s="48">
        <f t="shared" ca="1" si="159"/>
        <v>3</v>
      </c>
      <c r="AO220" s="48">
        <f t="shared" ca="1" si="159"/>
        <v>3</v>
      </c>
      <c r="AP220" s="48">
        <f t="shared" ca="1" si="159"/>
        <v>3</v>
      </c>
      <c r="AQ220" s="48">
        <f t="shared" ca="1" si="159"/>
        <v>3</v>
      </c>
      <c r="AR220" s="48">
        <f t="shared" ca="1" si="159"/>
        <v>3</v>
      </c>
      <c r="AS220" s="48">
        <f t="shared" ca="1" si="159"/>
        <v>3</v>
      </c>
      <c r="AT220" s="48">
        <f t="shared" ca="1" si="160"/>
        <v>1</v>
      </c>
      <c r="AU220" s="48">
        <f t="shared" ca="1" si="160"/>
        <v>3</v>
      </c>
      <c r="AV220" s="48">
        <f t="shared" ca="1" si="160"/>
        <v>2</v>
      </c>
      <c r="AW220" s="48">
        <f t="shared" ca="1" si="160"/>
        <v>3</v>
      </c>
      <c r="AX220" s="48">
        <f t="shared" ca="1" si="160"/>
        <v>2</v>
      </c>
      <c r="AY220" s="48">
        <f t="shared" ca="1" si="160"/>
        <v>2</v>
      </c>
      <c r="AZ220" s="48">
        <f t="shared" ca="1" si="160"/>
        <v>1</v>
      </c>
      <c r="BA220" s="48">
        <f t="shared" ca="1" si="160"/>
        <v>1</v>
      </c>
      <c r="BB220" s="48">
        <f t="shared" ca="1" si="160"/>
        <v>1</v>
      </c>
      <c r="BC220" s="48">
        <f t="shared" ca="1" si="160"/>
        <v>3</v>
      </c>
      <c r="BD220" s="48">
        <f t="shared" ca="1" si="161"/>
        <v>1</v>
      </c>
      <c r="BE220" s="48">
        <f t="shared" ca="1" si="161"/>
        <v>2</v>
      </c>
      <c r="BF220" s="48">
        <f t="shared" ca="1" si="161"/>
        <v>2</v>
      </c>
      <c r="BG220" s="48">
        <f t="shared" ca="1" si="161"/>
        <v>2</v>
      </c>
      <c r="BH220" s="48">
        <f t="shared" ca="1" si="161"/>
        <v>3</v>
      </c>
      <c r="BI220" s="48">
        <f t="shared" ca="1" si="161"/>
        <v>3</v>
      </c>
      <c r="BJ220" s="48">
        <f t="shared" ca="1" si="161"/>
        <v>3</v>
      </c>
      <c r="BK220" s="48">
        <f t="shared" ca="1" si="161"/>
        <v>3</v>
      </c>
      <c r="BL220" s="48">
        <f t="shared" ca="1" si="161"/>
        <v>3</v>
      </c>
      <c r="BM220" s="48">
        <f t="shared" ca="1" si="161"/>
        <v>1</v>
      </c>
      <c r="BN220" s="48">
        <f t="shared" ca="1" si="161"/>
        <v>1</v>
      </c>
      <c r="BO220" s="48">
        <f t="shared" ca="1" si="161"/>
        <v>3</v>
      </c>
    </row>
    <row r="221" spans="1:67" x14ac:dyDescent="0.25">
      <c r="A221" s="48">
        <v>220</v>
      </c>
      <c r="B221" s="48">
        <f t="shared" ca="1" si="139"/>
        <v>10</v>
      </c>
      <c r="C221" s="48">
        <f ca="1">SUM($P221:S221)</f>
        <v>8</v>
      </c>
      <c r="D221" s="48">
        <f t="shared" ca="1" si="140"/>
        <v>16</v>
      </c>
      <c r="E221" s="48">
        <f t="shared" ca="1" si="141"/>
        <v>25</v>
      </c>
      <c r="F221" s="48">
        <f t="shared" ca="1" si="142"/>
        <v>35</v>
      </c>
      <c r="G221" s="48">
        <f t="shared" ca="1" si="143"/>
        <v>44</v>
      </c>
      <c r="H221" s="48">
        <f t="shared" ca="1" si="144"/>
        <v>50</v>
      </c>
      <c r="I221" s="48">
        <f t="shared" ca="1" si="145"/>
        <v>56</v>
      </c>
      <c r="J221" s="48">
        <f t="shared" ca="1" si="146"/>
        <v>64</v>
      </c>
      <c r="K221" s="48">
        <f t="shared" ca="1" si="147"/>
        <v>72</v>
      </c>
      <c r="L221" s="48">
        <f t="shared" ca="1" si="148"/>
        <v>78</v>
      </c>
      <c r="M221" s="48">
        <f t="shared" ca="1" si="149"/>
        <v>88</v>
      </c>
      <c r="N221" s="48">
        <f t="shared" ca="1" si="150"/>
        <v>97</v>
      </c>
      <c r="O221" s="48">
        <f t="shared" ca="1" si="151"/>
        <v>107</v>
      </c>
      <c r="P221" s="48">
        <f t="shared" ca="1" si="157"/>
        <v>1</v>
      </c>
      <c r="Q221" s="48">
        <f t="shared" ca="1" si="157"/>
        <v>3</v>
      </c>
      <c r="R221" s="48">
        <f t="shared" ca="1" si="157"/>
        <v>1</v>
      </c>
      <c r="S221" s="48">
        <f t="shared" ca="1" si="157"/>
        <v>3</v>
      </c>
      <c r="T221" s="48">
        <f t="shared" ca="1" si="157"/>
        <v>1</v>
      </c>
      <c r="U221" s="48">
        <f t="shared" ca="1" si="157"/>
        <v>1</v>
      </c>
      <c r="V221" s="48">
        <f t="shared" ca="1" si="157"/>
        <v>3</v>
      </c>
      <c r="W221" s="48">
        <f t="shared" ca="1" si="157"/>
        <v>3</v>
      </c>
      <c r="X221" s="48">
        <f t="shared" ca="1" si="157"/>
        <v>3</v>
      </c>
      <c r="Y221" s="48">
        <f t="shared" ca="1" si="157"/>
        <v>1</v>
      </c>
      <c r="Z221" s="48">
        <f t="shared" ca="1" si="158"/>
        <v>3</v>
      </c>
      <c r="AA221" s="48">
        <f t="shared" ca="1" si="158"/>
        <v>2</v>
      </c>
      <c r="AB221" s="48">
        <f t="shared" ca="1" si="158"/>
        <v>3</v>
      </c>
      <c r="AC221" s="48">
        <f t="shared" ca="1" si="158"/>
        <v>3</v>
      </c>
      <c r="AD221" s="48">
        <f t="shared" ca="1" si="158"/>
        <v>1</v>
      </c>
      <c r="AE221" s="48">
        <f t="shared" ca="1" si="158"/>
        <v>3</v>
      </c>
      <c r="AF221" s="48">
        <f t="shared" ca="1" si="158"/>
        <v>1</v>
      </c>
      <c r="AG221" s="48">
        <f t="shared" ca="1" si="158"/>
        <v>2</v>
      </c>
      <c r="AH221" s="48">
        <f t="shared" ca="1" si="158"/>
        <v>3</v>
      </c>
      <c r="AI221" s="48">
        <f t="shared" ca="1" si="158"/>
        <v>3</v>
      </c>
      <c r="AJ221" s="48">
        <f t="shared" ca="1" si="159"/>
        <v>1</v>
      </c>
      <c r="AK221" s="48">
        <f t="shared" ca="1" si="159"/>
        <v>1</v>
      </c>
      <c r="AL221" s="48">
        <f t="shared" ca="1" si="159"/>
        <v>1</v>
      </c>
      <c r="AM221" s="48">
        <f t="shared" ca="1" si="159"/>
        <v>3</v>
      </c>
      <c r="AN221" s="48">
        <f t="shared" ca="1" si="159"/>
        <v>2</v>
      </c>
      <c r="AO221" s="48">
        <f t="shared" ca="1" si="159"/>
        <v>1</v>
      </c>
      <c r="AP221" s="48">
        <f t="shared" ca="1" si="159"/>
        <v>1</v>
      </c>
      <c r="AQ221" s="48">
        <f t="shared" ca="1" si="159"/>
        <v>2</v>
      </c>
      <c r="AR221" s="48">
        <f t="shared" ca="1" si="159"/>
        <v>3</v>
      </c>
      <c r="AS221" s="48">
        <f t="shared" ca="1" si="159"/>
        <v>1</v>
      </c>
      <c r="AT221" s="48">
        <f t="shared" ca="1" si="160"/>
        <v>2</v>
      </c>
      <c r="AU221" s="48">
        <f t="shared" ca="1" si="160"/>
        <v>2</v>
      </c>
      <c r="AV221" s="48">
        <f t="shared" ca="1" si="160"/>
        <v>3</v>
      </c>
      <c r="AW221" s="48">
        <f t="shared" ca="1" si="160"/>
        <v>1</v>
      </c>
      <c r="AX221" s="48">
        <f t="shared" ca="1" si="160"/>
        <v>3</v>
      </c>
      <c r="AY221" s="48">
        <f t="shared" ca="1" si="160"/>
        <v>1</v>
      </c>
      <c r="AZ221" s="48">
        <f t="shared" ca="1" si="160"/>
        <v>1</v>
      </c>
      <c r="BA221" s="48">
        <f t="shared" ca="1" si="160"/>
        <v>2</v>
      </c>
      <c r="BB221" s="48">
        <f t="shared" ca="1" si="160"/>
        <v>1</v>
      </c>
      <c r="BC221" s="48">
        <f t="shared" ca="1" si="160"/>
        <v>2</v>
      </c>
      <c r="BD221" s="48">
        <f t="shared" ca="1" si="161"/>
        <v>3</v>
      </c>
      <c r="BE221" s="48">
        <f t="shared" ca="1" si="161"/>
        <v>1</v>
      </c>
      <c r="BF221" s="48">
        <f t="shared" ca="1" si="161"/>
        <v>3</v>
      </c>
      <c r="BG221" s="48">
        <f t="shared" ca="1" si="161"/>
        <v>3</v>
      </c>
      <c r="BH221" s="48">
        <f t="shared" ca="1" si="161"/>
        <v>3</v>
      </c>
      <c r="BI221" s="48">
        <f t="shared" ca="1" si="161"/>
        <v>1</v>
      </c>
      <c r="BJ221" s="48">
        <f t="shared" ca="1" si="161"/>
        <v>2</v>
      </c>
      <c r="BK221" s="48">
        <f t="shared" ca="1" si="161"/>
        <v>3</v>
      </c>
      <c r="BL221" s="48">
        <f t="shared" ca="1" si="161"/>
        <v>3</v>
      </c>
      <c r="BM221" s="48">
        <f t="shared" ca="1" si="161"/>
        <v>3</v>
      </c>
      <c r="BN221" s="48">
        <f t="shared" ca="1" si="161"/>
        <v>1</v>
      </c>
      <c r="BO221" s="48">
        <f t="shared" ca="1" si="161"/>
        <v>3</v>
      </c>
    </row>
    <row r="222" spans="1:67" x14ac:dyDescent="0.25">
      <c r="A222" s="48">
        <v>221</v>
      </c>
      <c r="B222" s="48">
        <f t="shared" ca="1" si="139"/>
        <v>13</v>
      </c>
      <c r="C222" s="48">
        <f ca="1">SUM($P222:S222)</f>
        <v>9</v>
      </c>
      <c r="D222" s="48">
        <f t="shared" ca="1" si="140"/>
        <v>16</v>
      </c>
      <c r="E222" s="48">
        <f t="shared" ca="1" si="141"/>
        <v>25</v>
      </c>
      <c r="F222" s="48">
        <f t="shared" ca="1" si="142"/>
        <v>35</v>
      </c>
      <c r="G222" s="48">
        <f t="shared" ca="1" si="143"/>
        <v>41</v>
      </c>
      <c r="H222" s="48">
        <f t="shared" ca="1" si="144"/>
        <v>48</v>
      </c>
      <c r="I222" s="48">
        <f t="shared" ca="1" si="145"/>
        <v>58</v>
      </c>
      <c r="J222" s="48">
        <f t="shared" ca="1" si="146"/>
        <v>66</v>
      </c>
      <c r="K222" s="48">
        <f t="shared" ca="1" si="147"/>
        <v>76</v>
      </c>
      <c r="L222" s="48">
        <f t="shared" ca="1" si="148"/>
        <v>81</v>
      </c>
      <c r="M222" s="48">
        <f t="shared" ca="1" si="149"/>
        <v>87</v>
      </c>
      <c r="N222" s="48">
        <f t="shared" ca="1" si="150"/>
        <v>94</v>
      </c>
      <c r="O222" s="48">
        <f t="shared" ca="1" si="151"/>
        <v>101</v>
      </c>
      <c r="P222" s="48">
        <f t="shared" ref="P222:Y231" ca="1" si="162">MAX(1,IF(SamplesOrEstimateFlag = "Data", INDEX(Samples,RANDBETWEEN(1, TotalCount), 0), RANDBETWEEN(ThroughputLowEstimate,ThroughputHighEstimate)) / RANDBETWEEN(StorySplitRateLowEstimate,StorySplitRateHighEstimate))</f>
        <v>1</v>
      </c>
      <c r="Q222" s="48">
        <f t="shared" ca="1" si="162"/>
        <v>3</v>
      </c>
      <c r="R222" s="48">
        <f t="shared" ca="1" si="162"/>
        <v>2</v>
      </c>
      <c r="S222" s="48">
        <f t="shared" ca="1" si="162"/>
        <v>3</v>
      </c>
      <c r="T222" s="48">
        <f t="shared" ca="1" si="162"/>
        <v>3</v>
      </c>
      <c r="U222" s="48">
        <f t="shared" ca="1" si="162"/>
        <v>1</v>
      </c>
      <c r="V222" s="48">
        <f t="shared" ca="1" si="162"/>
        <v>1</v>
      </c>
      <c r="W222" s="48">
        <f t="shared" ca="1" si="162"/>
        <v>2</v>
      </c>
      <c r="X222" s="48">
        <f t="shared" ca="1" si="162"/>
        <v>2</v>
      </c>
      <c r="Y222" s="48">
        <f t="shared" ca="1" si="162"/>
        <v>2</v>
      </c>
      <c r="Z222" s="48">
        <f t="shared" ref="Z222:AI231" ca="1" si="163">MAX(1,IF(SamplesOrEstimateFlag = "Data", INDEX(Samples,RANDBETWEEN(1, TotalCount), 0), RANDBETWEEN(ThroughputLowEstimate,ThroughputHighEstimate)) / RANDBETWEEN(StorySplitRateLowEstimate,StorySplitRateHighEstimate))</f>
        <v>2</v>
      </c>
      <c r="AA222" s="48">
        <f t="shared" ca="1" si="163"/>
        <v>3</v>
      </c>
      <c r="AB222" s="48">
        <f t="shared" ca="1" si="163"/>
        <v>2</v>
      </c>
      <c r="AC222" s="48">
        <f t="shared" ca="1" si="163"/>
        <v>2</v>
      </c>
      <c r="AD222" s="48">
        <f t="shared" ca="1" si="163"/>
        <v>3</v>
      </c>
      <c r="AE222" s="48">
        <f t="shared" ca="1" si="163"/>
        <v>3</v>
      </c>
      <c r="AF222" s="48">
        <f t="shared" ca="1" si="163"/>
        <v>2</v>
      </c>
      <c r="AG222" s="48">
        <f t="shared" ca="1" si="163"/>
        <v>2</v>
      </c>
      <c r="AH222" s="48">
        <f t="shared" ca="1" si="163"/>
        <v>1</v>
      </c>
      <c r="AI222" s="48">
        <f t="shared" ca="1" si="163"/>
        <v>1</v>
      </c>
      <c r="AJ222" s="48">
        <f t="shared" ref="AJ222:AS231" ca="1" si="164">MAX(1,IF(SamplesOrEstimateFlag = "Data", INDEX(Samples,RANDBETWEEN(1, TotalCount), 0), RANDBETWEEN(ThroughputLowEstimate,ThroughputHighEstimate)) / RANDBETWEEN(StorySplitRateLowEstimate,StorySplitRateHighEstimate))</f>
        <v>2</v>
      </c>
      <c r="AK222" s="48">
        <f t="shared" ca="1" si="164"/>
        <v>2</v>
      </c>
      <c r="AL222" s="48">
        <f t="shared" ca="1" si="164"/>
        <v>1</v>
      </c>
      <c r="AM222" s="48">
        <f t="shared" ca="1" si="164"/>
        <v>2</v>
      </c>
      <c r="AN222" s="48">
        <f t="shared" ca="1" si="164"/>
        <v>3</v>
      </c>
      <c r="AO222" s="48">
        <f t="shared" ca="1" si="164"/>
        <v>3</v>
      </c>
      <c r="AP222" s="48">
        <f t="shared" ca="1" si="164"/>
        <v>1</v>
      </c>
      <c r="AQ222" s="48">
        <f t="shared" ca="1" si="164"/>
        <v>3</v>
      </c>
      <c r="AR222" s="48">
        <f t="shared" ca="1" si="164"/>
        <v>2</v>
      </c>
      <c r="AS222" s="48">
        <f t="shared" ca="1" si="164"/>
        <v>3</v>
      </c>
      <c r="AT222" s="48">
        <f t="shared" ref="AT222:BC231" ca="1" si="165">MAX(1,IF(SamplesOrEstimateFlag = "Data", INDEX(Samples,RANDBETWEEN(1, TotalCount), 0), RANDBETWEEN(ThroughputLowEstimate,ThroughputHighEstimate)) / RANDBETWEEN(StorySplitRateLowEstimate,StorySplitRateHighEstimate))</f>
        <v>2</v>
      </c>
      <c r="AU222" s="48">
        <f t="shared" ca="1" si="165"/>
        <v>1</v>
      </c>
      <c r="AV222" s="48">
        <f t="shared" ca="1" si="165"/>
        <v>3</v>
      </c>
      <c r="AW222" s="48">
        <f t="shared" ca="1" si="165"/>
        <v>1</v>
      </c>
      <c r="AX222" s="48">
        <f t="shared" ca="1" si="165"/>
        <v>3</v>
      </c>
      <c r="AY222" s="48">
        <f t="shared" ca="1" si="165"/>
        <v>3</v>
      </c>
      <c r="AZ222" s="48">
        <f t="shared" ca="1" si="165"/>
        <v>2</v>
      </c>
      <c r="BA222" s="48">
        <f t="shared" ca="1" si="165"/>
        <v>1</v>
      </c>
      <c r="BB222" s="48">
        <f t="shared" ca="1" si="165"/>
        <v>1</v>
      </c>
      <c r="BC222" s="48">
        <f t="shared" ca="1" si="165"/>
        <v>1</v>
      </c>
      <c r="BD222" s="48">
        <f t="shared" ref="BD222:BO231" ca="1" si="166">MAX(1,IF(SamplesOrEstimateFlag = "Data", INDEX(Samples,RANDBETWEEN(1, TotalCount), 0), RANDBETWEEN(ThroughputLowEstimate,ThroughputHighEstimate)) / RANDBETWEEN(StorySplitRateLowEstimate,StorySplitRateHighEstimate))</f>
        <v>1</v>
      </c>
      <c r="BE222" s="48">
        <f t="shared" ca="1" si="166"/>
        <v>1</v>
      </c>
      <c r="BF222" s="48">
        <f t="shared" ca="1" si="166"/>
        <v>2</v>
      </c>
      <c r="BG222" s="48">
        <f t="shared" ca="1" si="166"/>
        <v>2</v>
      </c>
      <c r="BH222" s="48">
        <f t="shared" ca="1" si="166"/>
        <v>1</v>
      </c>
      <c r="BI222" s="48">
        <f t="shared" ca="1" si="166"/>
        <v>3</v>
      </c>
      <c r="BJ222" s="48">
        <f t="shared" ca="1" si="166"/>
        <v>1</v>
      </c>
      <c r="BK222" s="48">
        <f t="shared" ca="1" si="166"/>
        <v>2</v>
      </c>
      <c r="BL222" s="48">
        <f t="shared" ca="1" si="166"/>
        <v>1</v>
      </c>
      <c r="BM222" s="48">
        <f t="shared" ca="1" si="166"/>
        <v>2</v>
      </c>
      <c r="BN222" s="48">
        <f t="shared" ca="1" si="166"/>
        <v>2</v>
      </c>
      <c r="BO222" s="48">
        <f t="shared" ca="1" si="166"/>
        <v>2</v>
      </c>
    </row>
    <row r="223" spans="1:67" x14ac:dyDescent="0.25">
      <c r="A223" s="48">
        <v>222</v>
      </c>
      <c r="B223" s="48">
        <f t="shared" ca="1" si="139"/>
        <v>14</v>
      </c>
      <c r="C223" s="48">
        <f ca="1">SUM($P223:S223)</f>
        <v>10</v>
      </c>
      <c r="D223" s="48">
        <f t="shared" ca="1" si="140"/>
        <v>16</v>
      </c>
      <c r="E223" s="48">
        <f t="shared" ca="1" si="141"/>
        <v>23</v>
      </c>
      <c r="F223" s="48">
        <f t="shared" ca="1" si="142"/>
        <v>32</v>
      </c>
      <c r="G223" s="48">
        <f t="shared" ca="1" si="143"/>
        <v>41</v>
      </c>
      <c r="H223" s="48">
        <f t="shared" ca="1" si="144"/>
        <v>50</v>
      </c>
      <c r="I223" s="48">
        <f t="shared" ca="1" si="145"/>
        <v>57</v>
      </c>
      <c r="J223" s="48">
        <f t="shared" ca="1" si="146"/>
        <v>67</v>
      </c>
      <c r="K223" s="48">
        <f t="shared" ca="1" si="147"/>
        <v>76</v>
      </c>
      <c r="L223" s="48">
        <f t="shared" ca="1" si="148"/>
        <v>83</v>
      </c>
      <c r="M223" s="48">
        <f t="shared" ca="1" si="149"/>
        <v>91</v>
      </c>
      <c r="N223" s="48">
        <f t="shared" ca="1" si="150"/>
        <v>98</v>
      </c>
      <c r="O223" s="48">
        <f t="shared" ca="1" si="151"/>
        <v>106</v>
      </c>
      <c r="P223" s="48">
        <f t="shared" ca="1" si="162"/>
        <v>3</v>
      </c>
      <c r="Q223" s="48">
        <f t="shared" ca="1" si="162"/>
        <v>3</v>
      </c>
      <c r="R223" s="48">
        <f t="shared" ca="1" si="162"/>
        <v>1</v>
      </c>
      <c r="S223" s="48">
        <f t="shared" ca="1" si="162"/>
        <v>3</v>
      </c>
      <c r="T223" s="48">
        <f t="shared" ca="1" si="162"/>
        <v>1</v>
      </c>
      <c r="U223" s="48">
        <f t="shared" ca="1" si="162"/>
        <v>3</v>
      </c>
      <c r="V223" s="48">
        <f t="shared" ca="1" si="162"/>
        <v>1</v>
      </c>
      <c r="W223" s="48">
        <f t="shared" ca="1" si="162"/>
        <v>1</v>
      </c>
      <c r="X223" s="48">
        <f t="shared" ca="1" si="162"/>
        <v>2</v>
      </c>
      <c r="Y223" s="48">
        <f t="shared" ca="1" si="162"/>
        <v>1</v>
      </c>
      <c r="Z223" s="48">
        <f t="shared" ca="1" si="163"/>
        <v>3</v>
      </c>
      <c r="AA223" s="48">
        <f t="shared" ca="1" si="163"/>
        <v>1</v>
      </c>
      <c r="AB223" s="48">
        <f t="shared" ca="1" si="163"/>
        <v>1</v>
      </c>
      <c r="AC223" s="48">
        <f t="shared" ca="1" si="163"/>
        <v>3</v>
      </c>
      <c r="AD223" s="48">
        <f t="shared" ca="1" si="163"/>
        <v>3</v>
      </c>
      <c r="AE223" s="48">
        <f t="shared" ca="1" si="163"/>
        <v>2</v>
      </c>
      <c r="AF223" s="48">
        <f t="shared" ca="1" si="163"/>
        <v>3</v>
      </c>
      <c r="AG223" s="48">
        <f t="shared" ca="1" si="163"/>
        <v>2</v>
      </c>
      <c r="AH223" s="48">
        <f t="shared" ca="1" si="163"/>
        <v>1</v>
      </c>
      <c r="AI223" s="48">
        <f t="shared" ca="1" si="163"/>
        <v>3</v>
      </c>
      <c r="AJ223" s="48">
        <f t="shared" ca="1" si="164"/>
        <v>1</v>
      </c>
      <c r="AK223" s="48">
        <f t="shared" ca="1" si="164"/>
        <v>2</v>
      </c>
      <c r="AL223" s="48">
        <f t="shared" ca="1" si="164"/>
        <v>3</v>
      </c>
      <c r="AM223" s="48">
        <f t="shared" ca="1" si="164"/>
        <v>3</v>
      </c>
      <c r="AN223" s="48">
        <f t="shared" ca="1" si="164"/>
        <v>1</v>
      </c>
      <c r="AO223" s="48">
        <f t="shared" ca="1" si="164"/>
        <v>2</v>
      </c>
      <c r="AP223" s="48">
        <f t="shared" ca="1" si="164"/>
        <v>1</v>
      </c>
      <c r="AQ223" s="48">
        <f t="shared" ca="1" si="164"/>
        <v>3</v>
      </c>
      <c r="AR223" s="48">
        <f t="shared" ca="1" si="164"/>
        <v>3</v>
      </c>
      <c r="AS223" s="48">
        <f t="shared" ca="1" si="164"/>
        <v>2</v>
      </c>
      <c r="AT223" s="48">
        <f t="shared" ca="1" si="165"/>
        <v>2</v>
      </c>
      <c r="AU223" s="48">
        <f t="shared" ca="1" si="165"/>
        <v>3</v>
      </c>
      <c r="AV223" s="48">
        <f t="shared" ca="1" si="165"/>
        <v>2</v>
      </c>
      <c r="AW223" s="48">
        <f t="shared" ca="1" si="165"/>
        <v>3</v>
      </c>
      <c r="AX223" s="48">
        <f t="shared" ca="1" si="165"/>
        <v>3</v>
      </c>
      <c r="AY223" s="48">
        <f t="shared" ca="1" si="165"/>
        <v>1</v>
      </c>
      <c r="AZ223" s="48">
        <f t="shared" ca="1" si="165"/>
        <v>2</v>
      </c>
      <c r="BA223" s="48">
        <f t="shared" ca="1" si="165"/>
        <v>3</v>
      </c>
      <c r="BB223" s="48">
        <f t="shared" ca="1" si="165"/>
        <v>1</v>
      </c>
      <c r="BC223" s="48">
        <f t="shared" ca="1" si="165"/>
        <v>1</v>
      </c>
      <c r="BD223" s="48">
        <f t="shared" ca="1" si="166"/>
        <v>1</v>
      </c>
      <c r="BE223" s="48">
        <f t="shared" ca="1" si="166"/>
        <v>2</v>
      </c>
      <c r="BF223" s="48">
        <f t="shared" ca="1" si="166"/>
        <v>2</v>
      </c>
      <c r="BG223" s="48">
        <f t="shared" ca="1" si="166"/>
        <v>3</v>
      </c>
      <c r="BH223" s="48">
        <f t="shared" ca="1" si="166"/>
        <v>1</v>
      </c>
      <c r="BI223" s="48">
        <f t="shared" ca="1" si="166"/>
        <v>1</v>
      </c>
      <c r="BJ223" s="48">
        <f t="shared" ca="1" si="166"/>
        <v>2</v>
      </c>
      <c r="BK223" s="48">
        <f t="shared" ca="1" si="166"/>
        <v>3</v>
      </c>
      <c r="BL223" s="48">
        <f t="shared" ca="1" si="166"/>
        <v>2</v>
      </c>
      <c r="BM223" s="48">
        <f t="shared" ca="1" si="166"/>
        <v>2</v>
      </c>
      <c r="BN223" s="48">
        <f t="shared" ca="1" si="166"/>
        <v>2</v>
      </c>
      <c r="BO223" s="48">
        <f t="shared" ca="1" si="166"/>
        <v>2</v>
      </c>
    </row>
    <row r="224" spans="1:67" x14ac:dyDescent="0.25">
      <c r="A224" s="48">
        <v>223</v>
      </c>
      <c r="B224" s="48">
        <f t="shared" ca="1" si="139"/>
        <v>8</v>
      </c>
      <c r="C224" s="48">
        <f ca="1">SUM($P224:S224)</f>
        <v>5</v>
      </c>
      <c r="D224" s="48">
        <f t="shared" ca="1" si="140"/>
        <v>11</v>
      </c>
      <c r="E224" s="48">
        <f t="shared" ca="1" si="141"/>
        <v>22</v>
      </c>
      <c r="F224" s="48">
        <f t="shared" ca="1" si="142"/>
        <v>28</v>
      </c>
      <c r="G224" s="48">
        <f t="shared" ca="1" si="143"/>
        <v>32</v>
      </c>
      <c r="H224" s="48">
        <f t="shared" ca="1" si="144"/>
        <v>40</v>
      </c>
      <c r="I224" s="48">
        <f t="shared" ca="1" si="145"/>
        <v>48</v>
      </c>
      <c r="J224" s="48">
        <f t="shared" ca="1" si="146"/>
        <v>58</v>
      </c>
      <c r="K224" s="48">
        <f t="shared" ca="1" si="147"/>
        <v>67</v>
      </c>
      <c r="L224" s="48">
        <f t="shared" ca="1" si="148"/>
        <v>78</v>
      </c>
      <c r="M224" s="48">
        <f t="shared" ca="1" si="149"/>
        <v>84</v>
      </c>
      <c r="N224" s="48">
        <f t="shared" ca="1" si="150"/>
        <v>94</v>
      </c>
      <c r="O224" s="48">
        <f t="shared" ca="1" si="151"/>
        <v>102</v>
      </c>
      <c r="P224" s="48">
        <f t="shared" ca="1" si="162"/>
        <v>1</v>
      </c>
      <c r="Q224" s="48">
        <f t="shared" ca="1" si="162"/>
        <v>2</v>
      </c>
      <c r="R224" s="48">
        <f t="shared" ca="1" si="162"/>
        <v>1</v>
      </c>
      <c r="S224" s="48">
        <f t="shared" ca="1" si="162"/>
        <v>1</v>
      </c>
      <c r="T224" s="48">
        <f t="shared" ca="1" si="162"/>
        <v>2</v>
      </c>
      <c r="U224" s="48">
        <f t="shared" ca="1" si="162"/>
        <v>1</v>
      </c>
      <c r="V224" s="48">
        <f t="shared" ca="1" si="162"/>
        <v>1</v>
      </c>
      <c r="W224" s="48">
        <f t="shared" ca="1" si="162"/>
        <v>2</v>
      </c>
      <c r="X224" s="48">
        <f t="shared" ca="1" si="162"/>
        <v>2</v>
      </c>
      <c r="Y224" s="48">
        <f t="shared" ca="1" si="162"/>
        <v>3</v>
      </c>
      <c r="Z224" s="48">
        <f t="shared" ca="1" si="163"/>
        <v>3</v>
      </c>
      <c r="AA224" s="48">
        <f t="shared" ca="1" si="163"/>
        <v>3</v>
      </c>
      <c r="AB224" s="48">
        <f t="shared" ca="1" si="163"/>
        <v>1</v>
      </c>
      <c r="AC224" s="48">
        <f t="shared" ca="1" si="163"/>
        <v>1</v>
      </c>
      <c r="AD224" s="48">
        <f t="shared" ca="1" si="163"/>
        <v>2</v>
      </c>
      <c r="AE224" s="48">
        <f t="shared" ca="1" si="163"/>
        <v>2</v>
      </c>
      <c r="AF224" s="48">
        <f t="shared" ca="1" si="163"/>
        <v>1</v>
      </c>
      <c r="AG224" s="48">
        <f t="shared" ca="1" si="163"/>
        <v>1</v>
      </c>
      <c r="AH224" s="48">
        <f t="shared" ca="1" si="163"/>
        <v>1</v>
      </c>
      <c r="AI224" s="48">
        <f t="shared" ca="1" si="163"/>
        <v>1</v>
      </c>
      <c r="AJ224" s="48">
        <f t="shared" ca="1" si="164"/>
        <v>3</v>
      </c>
      <c r="AK224" s="48">
        <f t="shared" ca="1" si="164"/>
        <v>2</v>
      </c>
      <c r="AL224" s="48">
        <f t="shared" ca="1" si="164"/>
        <v>1</v>
      </c>
      <c r="AM224" s="48">
        <f t="shared" ca="1" si="164"/>
        <v>2</v>
      </c>
      <c r="AN224" s="48">
        <f t="shared" ca="1" si="164"/>
        <v>3</v>
      </c>
      <c r="AO224" s="48">
        <f t="shared" ca="1" si="164"/>
        <v>1</v>
      </c>
      <c r="AP224" s="48">
        <f t="shared" ca="1" si="164"/>
        <v>3</v>
      </c>
      <c r="AQ224" s="48">
        <f t="shared" ca="1" si="164"/>
        <v>1</v>
      </c>
      <c r="AR224" s="48">
        <f t="shared" ca="1" si="164"/>
        <v>2</v>
      </c>
      <c r="AS224" s="48">
        <f t="shared" ca="1" si="164"/>
        <v>3</v>
      </c>
      <c r="AT224" s="48">
        <f t="shared" ca="1" si="165"/>
        <v>3</v>
      </c>
      <c r="AU224" s="48">
        <f t="shared" ca="1" si="165"/>
        <v>2</v>
      </c>
      <c r="AV224" s="48">
        <f t="shared" ca="1" si="165"/>
        <v>3</v>
      </c>
      <c r="AW224" s="48">
        <f t="shared" ca="1" si="165"/>
        <v>2</v>
      </c>
      <c r="AX224" s="48">
        <f t="shared" ca="1" si="165"/>
        <v>3</v>
      </c>
      <c r="AY224" s="48">
        <f t="shared" ca="1" si="165"/>
        <v>1</v>
      </c>
      <c r="AZ224" s="48">
        <f t="shared" ca="1" si="165"/>
        <v>3</v>
      </c>
      <c r="BA224" s="48">
        <f t="shared" ca="1" si="165"/>
        <v>2</v>
      </c>
      <c r="BB224" s="48">
        <f t="shared" ca="1" si="165"/>
        <v>3</v>
      </c>
      <c r="BC224" s="48">
        <f t="shared" ca="1" si="165"/>
        <v>3</v>
      </c>
      <c r="BD224" s="48">
        <f t="shared" ca="1" si="166"/>
        <v>2</v>
      </c>
      <c r="BE224" s="48">
        <f t="shared" ca="1" si="166"/>
        <v>2</v>
      </c>
      <c r="BF224" s="48">
        <f t="shared" ca="1" si="166"/>
        <v>1</v>
      </c>
      <c r="BG224" s="48">
        <f t="shared" ca="1" si="166"/>
        <v>1</v>
      </c>
      <c r="BH224" s="48">
        <f t="shared" ca="1" si="166"/>
        <v>3</v>
      </c>
      <c r="BI224" s="48">
        <f t="shared" ca="1" si="166"/>
        <v>3</v>
      </c>
      <c r="BJ224" s="48">
        <f t="shared" ca="1" si="166"/>
        <v>2</v>
      </c>
      <c r="BK224" s="48">
        <f t="shared" ca="1" si="166"/>
        <v>2</v>
      </c>
      <c r="BL224" s="48">
        <f t="shared" ca="1" si="166"/>
        <v>2</v>
      </c>
      <c r="BM224" s="48">
        <f t="shared" ca="1" si="166"/>
        <v>3</v>
      </c>
      <c r="BN224" s="48">
        <f t="shared" ca="1" si="166"/>
        <v>2</v>
      </c>
      <c r="BO224" s="48">
        <f t="shared" ca="1" si="166"/>
        <v>1</v>
      </c>
    </row>
    <row r="225" spans="1:67" x14ac:dyDescent="0.25">
      <c r="A225" s="48">
        <v>224</v>
      </c>
      <c r="B225" s="48">
        <f t="shared" ca="1" si="139"/>
        <v>9</v>
      </c>
      <c r="C225" s="48">
        <f ca="1">SUM($P225:S225)</f>
        <v>6</v>
      </c>
      <c r="D225" s="48">
        <f t="shared" ca="1" si="140"/>
        <v>14</v>
      </c>
      <c r="E225" s="48">
        <f t="shared" ca="1" si="141"/>
        <v>25</v>
      </c>
      <c r="F225" s="48">
        <f t="shared" ca="1" si="142"/>
        <v>33</v>
      </c>
      <c r="G225" s="48">
        <f t="shared" ca="1" si="143"/>
        <v>40</v>
      </c>
      <c r="H225" s="48">
        <f t="shared" ca="1" si="144"/>
        <v>50</v>
      </c>
      <c r="I225" s="48">
        <f t="shared" ca="1" si="145"/>
        <v>59</v>
      </c>
      <c r="J225" s="48">
        <f t="shared" ca="1" si="146"/>
        <v>67</v>
      </c>
      <c r="K225" s="48">
        <f t="shared" ca="1" si="147"/>
        <v>74</v>
      </c>
      <c r="L225" s="48">
        <f t="shared" ca="1" si="148"/>
        <v>82</v>
      </c>
      <c r="M225" s="48">
        <f t="shared" ca="1" si="149"/>
        <v>89</v>
      </c>
      <c r="N225" s="48">
        <f t="shared" ca="1" si="150"/>
        <v>95</v>
      </c>
      <c r="O225" s="48">
        <f t="shared" ca="1" si="151"/>
        <v>104</v>
      </c>
      <c r="P225" s="48">
        <f t="shared" ca="1" si="162"/>
        <v>1</v>
      </c>
      <c r="Q225" s="48">
        <f t="shared" ca="1" si="162"/>
        <v>3</v>
      </c>
      <c r="R225" s="48">
        <f t="shared" ca="1" si="162"/>
        <v>1</v>
      </c>
      <c r="S225" s="48">
        <f t="shared" ca="1" si="162"/>
        <v>1</v>
      </c>
      <c r="T225" s="48">
        <f t="shared" ca="1" si="162"/>
        <v>2</v>
      </c>
      <c r="U225" s="48">
        <f t="shared" ca="1" si="162"/>
        <v>1</v>
      </c>
      <c r="V225" s="48">
        <f t="shared" ca="1" si="162"/>
        <v>3</v>
      </c>
      <c r="W225" s="48">
        <f t="shared" ca="1" si="162"/>
        <v>2</v>
      </c>
      <c r="X225" s="48">
        <f t="shared" ca="1" si="162"/>
        <v>3</v>
      </c>
      <c r="Y225" s="48">
        <f t="shared" ca="1" si="162"/>
        <v>3</v>
      </c>
      <c r="Z225" s="48">
        <f t="shared" ca="1" si="163"/>
        <v>3</v>
      </c>
      <c r="AA225" s="48">
        <f t="shared" ca="1" si="163"/>
        <v>2</v>
      </c>
      <c r="AB225" s="48">
        <f t="shared" ca="1" si="163"/>
        <v>3</v>
      </c>
      <c r="AC225" s="48">
        <f t="shared" ca="1" si="163"/>
        <v>2</v>
      </c>
      <c r="AD225" s="48">
        <f t="shared" ca="1" si="163"/>
        <v>2</v>
      </c>
      <c r="AE225" s="48">
        <f t="shared" ca="1" si="163"/>
        <v>1</v>
      </c>
      <c r="AF225" s="48">
        <f t="shared" ca="1" si="163"/>
        <v>3</v>
      </c>
      <c r="AG225" s="48">
        <f t="shared" ca="1" si="163"/>
        <v>1</v>
      </c>
      <c r="AH225" s="48">
        <f t="shared" ca="1" si="163"/>
        <v>2</v>
      </c>
      <c r="AI225" s="48">
        <f t="shared" ca="1" si="163"/>
        <v>1</v>
      </c>
      <c r="AJ225" s="48">
        <f t="shared" ca="1" si="164"/>
        <v>3</v>
      </c>
      <c r="AK225" s="48">
        <f t="shared" ca="1" si="164"/>
        <v>3</v>
      </c>
      <c r="AL225" s="48">
        <f t="shared" ca="1" si="164"/>
        <v>1</v>
      </c>
      <c r="AM225" s="48">
        <f t="shared" ca="1" si="164"/>
        <v>3</v>
      </c>
      <c r="AN225" s="48">
        <f t="shared" ca="1" si="164"/>
        <v>1</v>
      </c>
      <c r="AO225" s="48">
        <f t="shared" ca="1" si="164"/>
        <v>3</v>
      </c>
      <c r="AP225" s="48">
        <f t="shared" ca="1" si="164"/>
        <v>2</v>
      </c>
      <c r="AQ225" s="48">
        <f t="shared" ca="1" si="164"/>
        <v>3</v>
      </c>
      <c r="AR225" s="48">
        <f t="shared" ca="1" si="164"/>
        <v>3</v>
      </c>
      <c r="AS225" s="48">
        <f t="shared" ca="1" si="164"/>
        <v>2</v>
      </c>
      <c r="AT225" s="48">
        <f t="shared" ca="1" si="165"/>
        <v>2</v>
      </c>
      <c r="AU225" s="48">
        <f t="shared" ca="1" si="165"/>
        <v>1</v>
      </c>
      <c r="AV225" s="48">
        <f t="shared" ca="1" si="165"/>
        <v>2</v>
      </c>
      <c r="AW225" s="48">
        <f t="shared" ca="1" si="165"/>
        <v>2</v>
      </c>
      <c r="AX225" s="48">
        <f t="shared" ca="1" si="165"/>
        <v>2</v>
      </c>
      <c r="AY225" s="48">
        <f t="shared" ca="1" si="165"/>
        <v>1</v>
      </c>
      <c r="AZ225" s="48">
        <f t="shared" ca="1" si="165"/>
        <v>1</v>
      </c>
      <c r="BA225" s="48">
        <f t="shared" ca="1" si="165"/>
        <v>2</v>
      </c>
      <c r="BB225" s="48">
        <f t="shared" ca="1" si="165"/>
        <v>3</v>
      </c>
      <c r="BC225" s="48">
        <f t="shared" ca="1" si="165"/>
        <v>2</v>
      </c>
      <c r="BD225" s="48">
        <f t="shared" ca="1" si="166"/>
        <v>1</v>
      </c>
      <c r="BE225" s="48">
        <f t="shared" ca="1" si="166"/>
        <v>2</v>
      </c>
      <c r="BF225" s="48">
        <f t="shared" ca="1" si="166"/>
        <v>1</v>
      </c>
      <c r="BG225" s="48">
        <f t="shared" ca="1" si="166"/>
        <v>3</v>
      </c>
      <c r="BH225" s="48">
        <f t="shared" ca="1" si="166"/>
        <v>2</v>
      </c>
      <c r="BI225" s="48">
        <f t="shared" ca="1" si="166"/>
        <v>1</v>
      </c>
      <c r="BJ225" s="48">
        <f t="shared" ca="1" si="166"/>
        <v>1</v>
      </c>
      <c r="BK225" s="48">
        <f t="shared" ca="1" si="166"/>
        <v>2</v>
      </c>
      <c r="BL225" s="48">
        <f t="shared" ca="1" si="166"/>
        <v>3</v>
      </c>
      <c r="BM225" s="48">
        <f t="shared" ca="1" si="166"/>
        <v>2</v>
      </c>
      <c r="BN225" s="48">
        <f t="shared" ca="1" si="166"/>
        <v>1</v>
      </c>
      <c r="BO225" s="48">
        <f t="shared" ca="1" si="166"/>
        <v>3</v>
      </c>
    </row>
    <row r="226" spans="1:67" x14ac:dyDescent="0.25">
      <c r="A226" s="48">
        <v>225</v>
      </c>
      <c r="B226" s="48">
        <f t="shared" ca="1" si="139"/>
        <v>12</v>
      </c>
      <c r="C226" s="48">
        <f ca="1">SUM($P226:S226)</f>
        <v>8</v>
      </c>
      <c r="D226" s="48">
        <f t="shared" ca="1" si="140"/>
        <v>17</v>
      </c>
      <c r="E226" s="48">
        <f t="shared" ca="1" si="141"/>
        <v>25</v>
      </c>
      <c r="F226" s="48">
        <f t="shared" ca="1" si="142"/>
        <v>33</v>
      </c>
      <c r="G226" s="48">
        <f t="shared" ca="1" si="143"/>
        <v>39</v>
      </c>
      <c r="H226" s="48">
        <f t="shared" ca="1" si="144"/>
        <v>46</v>
      </c>
      <c r="I226" s="48">
        <f t="shared" ca="1" si="145"/>
        <v>51</v>
      </c>
      <c r="J226" s="48">
        <f t="shared" ca="1" si="146"/>
        <v>60</v>
      </c>
      <c r="K226" s="48">
        <f t="shared" ca="1" si="147"/>
        <v>70</v>
      </c>
      <c r="L226" s="48">
        <f t="shared" ca="1" si="148"/>
        <v>76</v>
      </c>
      <c r="M226" s="48">
        <f t="shared" ca="1" si="149"/>
        <v>85</v>
      </c>
      <c r="N226" s="48">
        <f t="shared" ca="1" si="150"/>
        <v>91</v>
      </c>
      <c r="O226" s="48">
        <f t="shared" ca="1" si="151"/>
        <v>98</v>
      </c>
      <c r="P226" s="48">
        <f t="shared" ca="1" si="162"/>
        <v>2</v>
      </c>
      <c r="Q226" s="48">
        <f t="shared" ca="1" si="162"/>
        <v>1</v>
      </c>
      <c r="R226" s="48">
        <f t="shared" ca="1" si="162"/>
        <v>3</v>
      </c>
      <c r="S226" s="48">
        <f t="shared" ca="1" si="162"/>
        <v>2</v>
      </c>
      <c r="T226" s="48">
        <f t="shared" ca="1" si="162"/>
        <v>2</v>
      </c>
      <c r="U226" s="48">
        <f t="shared" ca="1" si="162"/>
        <v>2</v>
      </c>
      <c r="V226" s="48">
        <f t="shared" ca="1" si="162"/>
        <v>2</v>
      </c>
      <c r="W226" s="48">
        <f t="shared" ca="1" si="162"/>
        <v>3</v>
      </c>
      <c r="X226" s="48">
        <f t="shared" ca="1" si="162"/>
        <v>2</v>
      </c>
      <c r="Y226" s="48">
        <f t="shared" ca="1" si="162"/>
        <v>3</v>
      </c>
      <c r="Z226" s="48">
        <f t="shared" ca="1" si="163"/>
        <v>2</v>
      </c>
      <c r="AA226" s="48">
        <f t="shared" ca="1" si="163"/>
        <v>1</v>
      </c>
      <c r="AB226" s="48">
        <f t="shared" ca="1" si="163"/>
        <v>2</v>
      </c>
      <c r="AC226" s="48">
        <f t="shared" ca="1" si="163"/>
        <v>2</v>
      </c>
      <c r="AD226" s="48">
        <f t="shared" ca="1" si="163"/>
        <v>3</v>
      </c>
      <c r="AE226" s="48">
        <f t="shared" ca="1" si="163"/>
        <v>1</v>
      </c>
      <c r="AF226" s="48">
        <f t="shared" ca="1" si="163"/>
        <v>1</v>
      </c>
      <c r="AG226" s="48">
        <f t="shared" ca="1" si="163"/>
        <v>3</v>
      </c>
      <c r="AH226" s="48">
        <f t="shared" ca="1" si="163"/>
        <v>1</v>
      </c>
      <c r="AI226" s="48">
        <f t="shared" ca="1" si="163"/>
        <v>1</v>
      </c>
      <c r="AJ226" s="48">
        <f t="shared" ca="1" si="164"/>
        <v>1</v>
      </c>
      <c r="AK226" s="48">
        <f t="shared" ca="1" si="164"/>
        <v>3</v>
      </c>
      <c r="AL226" s="48">
        <f t="shared" ca="1" si="164"/>
        <v>2</v>
      </c>
      <c r="AM226" s="48">
        <f t="shared" ca="1" si="164"/>
        <v>1</v>
      </c>
      <c r="AN226" s="48">
        <f t="shared" ca="1" si="164"/>
        <v>1</v>
      </c>
      <c r="AO226" s="48">
        <f t="shared" ca="1" si="164"/>
        <v>1</v>
      </c>
      <c r="AP226" s="48">
        <f t="shared" ca="1" si="164"/>
        <v>1</v>
      </c>
      <c r="AQ226" s="48">
        <f t="shared" ca="1" si="164"/>
        <v>2</v>
      </c>
      <c r="AR226" s="48">
        <f t="shared" ca="1" si="164"/>
        <v>3</v>
      </c>
      <c r="AS226" s="48">
        <f t="shared" ca="1" si="164"/>
        <v>1</v>
      </c>
      <c r="AT226" s="48">
        <f t="shared" ca="1" si="165"/>
        <v>2</v>
      </c>
      <c r="AU226" s="48">
        <f t="shared" ca="1" si="165"/>
        <v>3</v>
      </c>
      <c r="AV226" s="48">
        <f t="shared" ca="1" si="165"/>
        <v>3</v>
      </c>
      <c r="AW226" s="48">
        <f t="shared" ca="1" si="165"/>
        <v>1</v>
      </c>
      <c r="AX226" s="48">
        <f t="shared" ca="1" si="165"/>
        <v>3</v>
      </c>
      <c r="AY226" s="48">
        <f t="shared" ca="1" si="165"/>
        <v>3</v>
      </c>
      <c r="AZ226" s="48">
        <f t="shared" ca="1" si="165"/>
        <v>1</v>
      </c>
      <c r="BA226" s="48">
        <f t="shared" ca="1" si="165"/>
        <v>1</v>
      </c>
      <c r="BB226" s="48">
        <f t="shared" ca="1" si="165"/>
        <v>1</v>
      </c>
      <c r="BC226" s="48">
        <f t="shared" ca="1" si="165"/>
        <v>3</v>
      </c>
      <c r="BD226" s="48">
        <f t="shared" ca="1" si="166"/>
        <v>3</v>
      </c>
      <c r="BE226" s="48">
        <f t="shared" ca="1" si="166"/>
        <v>3</v>
      </c>
      <c r="BF226" s="48">
        <f t="shared" ca="1" si="166"/>
        <v>1</v>
      </c>
      <c r="BG226" s="48">
        <f t="shared" ca="1" si="166"/>
        <v>2</v>
      </c>
      <c r="BH226" s="48">
        <f t="shared" ca="1" si="166"/>
        <v>1</v>
      </c>
      <c r="BI226" s="48">
        <f t="shared" ca="1" si="166"/>
        <v>2</v>
      </c>
      <c r="BJ226" s="48">
        <f t="shared" ca="1" si="166"/>
        <v>1</v>
      </c>
      <c r="BK226" s="48">
        <f t="shared" ca="1" si="166"/>
        <v>2</v>
      </c>
      <c r="BL226" s="48">
        <f t="shared" ca="1" si="166"/>
        <v>2</v>
      </c>
      <c r="BM226" s="48">
        <f t="shared" ca="1" si="166"/>
        <v>2</v>
      </c>
      <c r="BN226" s="48">
        <f t="shared" ca="1" si="166"/>
        <v>2</v>
      </c>
      <c r="BO226" s="48">
        <f t="shared" ca="1" si="166"/>
        <v>1</v>
      </c>
    </row>
    <row r="227" spans="1:67" x14ac:dyDescent="0.25">
      <c r="A227" s="48">
        <v>226</v>
      </c>
      <c r="B227" s="48">
        <f t="shared" ca="1" si="139"/>
        <v>14</v>
      </c>
      <c r="C227" s="48">
        <f ca="1">SUM($P227:S227)</f>
        <v>8</v>
      </c>
      <c r="D227" s="48">
        <f t="shared" ca="1" si="140"/>
        <v>18</v>
      </c>
      <c r="E227" s="48">
        <f t="shared" ca="1" si="141"/>
        <v>25</v>
      </c>
      <c r="F227" s="48">
        <f t="shared" ca="1" si="142"/>
        <v>31</v>
      </c>
      <c r="G227" s="48">
        <f t="shared" ca="1" si="143"/>
        <v>35</v>
      </c>
      <c r="H227" s="48">
        <f t="shared" ca="1" si="144"/>
        <v>41</v>
      </c>
      <c r="I227" s="48">
        <f t="shared" ca="1" si="145"/>
        <v>48</v>
      </c>
      <c r="J227" s="48">
        <f t="shared" ca="1" si="146"/>
        <v>56</v>
      </c>
      <c r="K227" s="48">
        <f t="shared" ca="1" si="147"/>
        <v>65</v>
      </c>
      <c r="L227" s="48">
        <f t="shared" ca="1" si="148"/>
        <v>74</v>
      </c>
      <c r="M227" s="48">
        <f t="shared" ca="1" si="149"/>
        <v>81</v>
      </c>
      <c r="N227" s="48">
        <f t="shared" ca="1" si="150"/>
        <v>89</v>
      </c>
      <c r="O227" s="48">
        <f t="shared" ca="1" si="151"/>
        <v>97</v>
      </c>
      <c r="P227" s="48">
        <f t="shared" ca="1" si="162"/>
        <v>2</v>
      </c>
      <c r="Q227" s="48">
        <f t="shared" ca="1" si="162"/>
        <v>1</v>
      </c>
      <c r="R227" s="48">
        <f t="shared" ca="1" si="162"/>
        <v>3</v>
      </c>
      <c r="S227" s="48">
        <f t="shared" ca="1" si="162"/>
        <v>2</v>
      </c>
      <c r="T227" s="48">
        <f t="shared" ca="1" si="162"/>
        <v>3</v>
      </c>
      <c r="U227" s="48">
        <f t="shared" ca="1" si="162"/>
        <v>3</v>
      </c>
      <c r="V227" s="48">
        <f t="shared" ca="1" si="162"/>
        <v>1</v>
      </c>
      <c r="W227" s="48">
        <f t="shared" ca="1" si="162"/>
        <v>3</v>
      </c>
      <c r="X227" s="48">
        <f t="shared" ca="1" si="162"/>
        <v>2</v>
      </c>
      <c r="Y227" s="48">
        <f t="shared" ca="1" si="162"/>
        <v>2</v>
      </c>
      <c r="Z227" s="48">
        <f t="shared" ca="1" si="163"/>
        <v>1</v>
      </c>
      <c r="AA227" s="48">
        <f t="shared" ca="1" si="163"/>
        <v>2</v>
      </c>
      <c r="AB227" s="48">
        <f t="shared" ca="1" si="163"/>
        <v>1</v>
      </c>
      <c r="AC227" s="48">
        <f t="shared" ca="1" si="163"/>
        <v>1</v>
      </c>
      <c r="AD227" s="48">
        <f t="shared" ca="1" si="163"/>
        <v>2</v>
      </c>
      <c r="AE227" s="48">
        <f t="shared" ca="1" si="163"/>
        <v>2</v>
      </c>
      <c r="AF227" s="48">
        <f t="shared" ca="1" si="163"/>
        <v>1</v>
      </c>
      <c r="AG227" s="48">
        <f t="shared" ca="1" si="163"/>
        <v>1</v>
      </c>
      <c r="AH227" s="48">
        <f t="shared" ca="1" si="163"/>
        <v>1</v>
      </c>
      <c r="AI227" s="48">
        <f t="shared" ca="1" si="163"/>
        <v>1</v>
      </c>
      <c r="AJ227" s="48">
        <f t="shared" ca="1" si="164"/>
        <v>1</v>
      </c>
      <c r="AK227" s="48">
        <f t="shared" ca="1" si="164"/>
        <v>2</v>
      </c>
      <c r="AL227" s="48">
        <f t="shared" ca="1" si="164"/>
        <v>1</v>
      </c>
      <c r="AM227" s="48">
        <f t="shared" ca="1" si="164"/>
        <v>2</v>
      </c>
      <c r="AN227" s="48">
        <f t="shared" ca="1" si="164"/>
        <v>1</v>
      </c>
      <c r="AO227" s="48">
        <f t="shared" ca="1" si="164"/>
        <v>2</v>
      </c>
      <c r="AP227" s="48">
        <f t="shared" ca="1" si="164"/>
        <v>3</v>
      </c>
      <c r="AQ227" s="48">
        <f t="shared" ca="1" si="164"/>
        <v>1</v>
      </c>
      <c r="AR227" s="48">
        <f t="shared" ca="1" si="164"/>
        <v>2</v>
      </c>
      <c r="AS227" s="48">
        <f t="shared" ca="1" si="164"/>
        <v>2</v>
      </c>
      <c r="AT227" s="48">
        <f t="shared" ca="1" si="165"/>
        <v>1</v>
      </c>
      <c r="AU227" s="48">
        <f t="shared" ca="1" si="165"/>
        <v>3</v>
      </c>
      <c r="AV227" s="48">
        <f t="shared" ca="1" si="165"/>
        <v>3</v>
      </c>
      <c r="AW227" s="48">
        <f t="shared" ca="1" si="165"/>
        <v>2</v>
      </c>
      <c r="AX227" s="48">
        <f t="shared" ca="1" si="165"/>
        <v>1</v>
      </c>
      <c r="AY227" s="48">
        <f t="shared" ca="1" si="165"/>
        <v>3</v>
      </c>
      <c r="AZ227" s="48">
        <f t="shared" ca="1" si="165"/>
        <v>1</v>
      </c>
      <c r="BA227" s="48">
        <f t="shared" ca="1" si="165"/>
        <v>2</v>
      </c>
      <c r="BB227" s="48">
        <f t="shared" ca="1" si="165"/>
        <v>3</v>
      </c>
      <c r="BC227" s="48">
        <f t="shared" ca="1" si="165"/>
        <v>3</v>
      </c>
      <c r="BD227" s="48">
        <f t="shared" ca="1" si="166"/>
        <v>1</v>
      </c>
      <c r="BE227" s="48">
        <f t="shared" ca="1" si="166"/>
        <v>2</v>
      </c>
      <c r="BF227" s="48">
        <f t="shared" ca="1" si="166"/>
        <v>1</v>
      </c>
      <c r="BG227" s="48">
        <f t="shared" ca="1" si="166"/>
        <v>3</v>
      </c>
      <c r="BH227" s="48">
        <f t="shared" ca="1" si="166"/>
        <v>1</v>
      </c>
      <c r="BI227" s="48">
        <f t="shared" ca="1" si="166"/>
        <v>1</v>
      </c>
      <c r="BJ227" s="48">
        <f t="shared" ca="1" si="166"/>
        <v>3</v>
      </c>
      <c r="BK227" s="48">
        <f t="shared" ca="1" si="166"/>
        <v>3</v>
      </c>
      <c r="BL227" s="48">
        <f t="shared" ca="1" si="166"/>
        <v>2</v>
      </c>
      <c r="BM227" s="48">
        <f t="shared" ca="1" si="166"/>
        <v>3</v>
      </c>
      <c r="BN227" s="48">
        <f t="shared" ca="1" si="166"/>
        <v>2</v>
      </c>
      <c r="BO227" s="48">
        <f t="shared" ca="1" si="166"/>
        <v>1</v>
      </c>
    </row>
    <row r="228" spans="1:67" x14ac:dyDescent="0.25">
      <c r="A228" s="48">
        <v>227</v>
      </c>
      <c r="B228" s="48">
        <f t="shared" ca="1" si="139"/>
        <v>8</v>
      </c>
      <c r="C228" s="48">
        <f ca="1">SUM($P228:S228)</f>
        <v>4</v>
      </c>
      <c r="D228" s="48">
        <f t="shared" ca="1" si="140"/>
        <v>13</v>
      </c>
      <c r="E228" s="48">
        <f t="shared" ca="1" si="141"/>
        <v>21</v>
      </c>
      <c r="F228" s="48">
        <f t="shared" ca="1" si="142"/>
        <v>30</v>
      </c>
      <c r="G228" s="48">
        <f t="shared" ca="1" si="143"/>
        <v>36</v>
      </c>
      <c r="H228" s="48">
        <f t="shared" ca="1" si="144"/>
        <v>45</v>
      </c>
      <c r="I228" s="48">
        <f t="shared" ca="1" si="145"/>
        <v>55</v>
      </c>
      <c r="J228" s="48">
        <f t="shared" ca="1" si="146"/>
        <v>62</v>
      </c>
      <c r="K228" s="48">
        <f t="shared" ca="1" si="147"/>
        <v>69</v>
      </c>
      <c r="L228" s="48">
        <f t="shared" ca="1" si="148"/>
        <v>75</v>
      </c>
      <c r="M228" s="48">
        <f t="shared" ca="1" si="149"/>
        <v>85</v>
      </c>
      <c r="N228" s="48">
        <f t="shared" ca="1" si="150"/>
        <v>92</v>
      </c>
      <c r="O228" s="48">
        <f t="shared" ca="1" si="151"/>
        <v>102</v>
      </c>
      <c r="P228" s="48">
        <f t="shared" ca="1" si="162"/>
        <v>1</v>
      </c>
      <c r="Q228" s="48">
        <f t="shared" ca="1" si="162"/>
        <v>1</v>
      </c>
      <c r="R228" s="48">
        <f t="shared" ca="1" si="162"/>
        <v>1</v>
      </c>
      <c r="S228" s="48">
        <f t="shared" ca="1" si="162"/>
        <v>1</v>
      </c>
      <c r="T228" s="48">
        <f t="shared" ca="1" si="162"/>
        <v>1</v>
      </c>
      <c r="U228" s="48">
        <f t="shared" ca="1" si="162"/>
        <v>3</v>
      </c>
      <c r="V228" s="48">
        <f t="shared" ca="1" si="162"/>
        <v>2</v>
      </c>
      <c r="W228" s="48">
        <f t="shared" ca="1" si="162"/>
        <v>3</v>
      </c>
      <c r="X228" s="48">
        <f t="shared" ca="1" si="162"/>
        <v>1</v>
      </c>
      <c r="Y228" s="48">
        <f t="shared" ca="1" si="162"/>
        <v>2</v>
      </c>
      <c r="Z228" s="48">
        <f t="shared" ca="1" si="163"/>
        <v>3</v>
      </c>
      <c r="AA228" s="48">
        <f t="shared" ca="1" si="163"/>
        <v>2</v>
      </c>
      <c r="AB228" s="48">
        <f t="shared" ca="1" si="163"/>
        <v>2</v>
      </c>
      <c r="AC228" s="48">
        <f t="shared" ca="1" si="163"/>
        <v>3</v>
      </c>
      <c r="AD228" s="48">
        <f t="shared" ca="1" si="163"/>
        <v>2</v>
      </c>
      <c r="AE228" s="48">
        <f t="shared" ca="1" si="163"/>
        <v>2</v>
      </c>
      <c r="AF228" s="48">
        <f t="shared" ca="1" si="163"/>
        <v>1</v>
      </c>
      <c r="AG228" s="48">
        <f t="shared" ca="1" si="163"/>
        <v>3</v>
      </c>
      <c r="AH228" s="48">
        <f t="shared" ca="1" si="163"/>
        <v>1</v>
      </c>
      <c r="AI228" s="48">
        <f t="shared" ca="1" si="163"/>
        <v>1</v>
      </c>
      <c r="AJ228" s="48">
        <f t="shared" ca="1" si="164"/>
        <v>2</v>
      </c>
      <c r="AK228" s="48">
        <f t="shared" ca="1" si="164"/>
        <v>3</v>
      </c>
      <c r="AL228" s="48">
        <f t="shared" ca="1" si="164"/>
        <v>1</v>
      </c>
      <c r="AM228" s="48">
        <f t="shared" ca="1" si="164"/>
        <v>3</v>
      </c>
      <c r="AN228" s="48">
        <f t="shared" ca="1" si="164"/>
        <v>3</v>
      </c>
      <c r="AO228" s="48">
        <f t="shared" ca="1" si="164"/>
        <v>2</v>
      </c>
      <c r="AP228" s="48">
        <f t="shared" ca="1" si="164"/>
        <v>3</v>
      </c>
      <c r="AQ228" s="48">
        <f t="shared" ca="1" si="164"/>
        <v>2</v>
      </c>
      <c r="AR228" s="48">
        <f t="shared" ca="1" si="164"/>
        <v>2</v>
      </c>
      <c r="AS228" s="48">
        <f t="shared" ca="1" si="164"/>
        <v>1</v>
      </c>
      <c r="AT228" s="48">
        <f t="shared" ca="1" si="165"/>
        <v>3</v>
      </c>
      <c r="AU228" s="48">
        <f t="shared" ca="1" si="165"/>
        <v>1</v>
      </c>
      <c r="AV228" s="48">
        <f t="shared" ca="1" si="165"/>
        <v>1</v>
      </c>
      <c r="AW228" s="48">
        <f t="shared" ca="1" si="165"/>
        <v>2</v>
      </c>
      <c r="AX228" s="48">
        <f t="shared" ca="1" si="165"/>
        <v>3</v>
      </c>
      <c r="AY228" s="48">
        <f t="shared" ca="1" si="165"/>
        <v>1</v>
      </c>
      <c r="AZ228" s="48">
        <f t="shared" ca="1" si="165"/>
        <v>1</v>
      </c>
      <c r="BA228" s="48">
        <f t="shared" ca="1" si="165"/>
        <v>1</v>
      </c>
      <c r="BB228" s="48">
        <f t="shared" ca="1" si="165"/>
        <v>1</v>
      </c>
      <c r="BC228" s="48">
        <f t="shared" ca="1" si="165"/>
        <v>3</v>
      </c>
      <c r="BD228" s="48">
        <f t="shared" ca="1" si="166"/>
        <v>3</v>
      </c>
      <c r="BE228" s="48">
        <f t="shared" ca="1" si="166"/>
        <v>2</v>
      </c>
      <c r="BF228" s="48">
        <f t="shared" ca="1" si="166"/>
        <v>3</v>
      </c>
      <c r="BG228" s="48">
        <f t="shared" ca="1" si="166"/>
        <v>2</v>
      </c>
      <c r="BH228" s="48">
        <f t="shared" ca="1" si="166"/>
        <v>2</v>
      </c>
      <c r="BI228" s="48">
        <f t="shared" ca="1" si="166"/>
        <v>1</v>
      </c>
      <c r="BJ228" s="48">
        <f t="shared" ca="1" si="166"/>
        <v>3</v>
      </c>
      <c r="BK228" s="48">
        <f t="shared" ca="1" si="166"/>
        <v>1</v>
      </c>
      <c r="BL228" s="48">
        <f t="shared" ca="1" si="166"/>
        <v>3</v>
      </c>
      <c r="BM228" s="48">
        <f t="shared" ca="1" si="166"/>
        <v>3</v>
      </c>
      <c r="BN228" s="48">
        <f t="shared" ca="1" si="166"/>
        <v>3</v>
      </c>
      <c r="BO228" s="48">
        <f t="shared" ca="1" si="166"/>
        <v>1</v>
      </c>
    </row>
    <row r="229" spans="1:67" x14ac:dyDescent="0.25">
      <c r="A229" s="48">
        <v>228</v>
      </c>
      <c r="B229" s="48">
        <f t="shared" ca="1" si="139"/>
        <v>12</v>
      </c>
      <c r="C229" s="48">
        <f ca="1">SUM($P229:S229)</f>
        <v>9</v>
      </c>
      <c r="D229" s="48">
        <f t="shared" ca="1" si="140"/>
        <v>16</v>
      </c>
      <c r="E229" s="48">
        <f t="shared" ca="1" si="141"/>
        <v>24</v>
      </c>
      <c r="F229" s="48">
        <f t="shared" ca="1" si="142"/>
        <v>34</v>
      </c>
      <c r="G229" s="48">
        <f t="shared" ca="1" si="143"/>
        <v>44</v>
      </c>
      <c r="H229" s="48">
        <f t="shared" ca="1" si="144"/>
        <v>55</v>
      </c>
      <c r="I229" s="48">
        <f t="shared" ca="1" si="145"/>
        <v>64</v>
      </c>
      <c r="J229" s="48">
        <f t="shared" ca="1" si="146"/>
        <v>73</v>
      </c>
      <c r="K229" s="48">
        <f t="shared" ca="1" si="147"/>
        <v>79</v>
      </c>
      <c r="L229" s="48">
        <f t="shared" ca="1" si="148"/>
        <v>87</v>
      </c>
      <c r="M229" s="48">
        <f t="shared" ca="1" si="149"/>
        <v>92</v>
      </c>
      <c r="N229" s="48">
        <f t="shared" ca="1" si="150"/>
        <v>101</v>
      </c>
      <c r="O229" s="48">
        <f t="shared" ca="1" si="151"/>
        <v>110</v>
      </c>
      <c r="P229" s="48">
        <f t="shared" ca="1" si="162"/>
        <v>2</v>
      </c>
      <c r="Q229" s="48">
        <f t="shared" ca="1" si="162"/>
        <v>2</v>
      </c>
      <c r="R229" s="48">
        <f t="shared" ca="1" si="162"/>
        <v>3</v>
      </c>
      <c r="S229" s="48">
        <f t="shared" ca="1" si="162"/>
        <v>2</v>
      </c>
      <c r="T229" s="48">
        <f t="shared" ca="1" si="162"/>
        <v>1</v>
      </c>
      <c r="U229" s="48">
        <f t="shared" ca="1" si="162"/>
        <v>2</v>
      </c>
      <c r="V229" s="48">
        <f t="shared" ca="1" si="162"/>
        <v>2</v>
      </c>
      <c r="W229" s="48">
        <f t="shared" ca="1" si="162"/>
        <v>2</v>
      </c>
      <c r="X229" s="48">
        <f t="shared" ca="1" si="162"/>
        <v>1</v>
      </c>
      <c r="Y229" s="48">
        <f t="shared" ca="1" si="162"/>
        <v>3</v>
      </c>
      <c r="Z229" s="48">
        <f t="shared" ca="1" si="163"/>
        <v>2</v>
      </c>
      <c r="AA229" s="48">
        <f t="shared" ca="1" si="163"/>
        <v>2</v>
      </c>
      <c r="AB229" s="48">
        <f t="shared" ca="1" si="163"/>
        <v>2</v>
      </c>
      <c r="AC229" s="48">
        <f t="shared" ca="1" si="163"/>
        <v>3</v>
      </c>
      <c r="AD229" s="48">
        <f t="shared" ca="1" si="163"/>
        <v>2</v>
      </c>
      <c r="AE229" s="48">
        <f t="shared" ca="1" si="163"/>
        <v>3</v>
      </c>
      <c r="AF229" s="48">
        <f t="shared" ca="1" si="163"/>
        <v>2</v>
      </c>
      <c r="AG229" s="48">
        <f t="shared" ca="1" si="163"/>
        <v>2</v>
      </c>
      <c r="AH229" s="48">
        <f t="shared" ca="1" si="163"/>
        <v>3</v>
      </c>
      <c r="AI229" s="48">
        <f t="shared" ca="1" si="163"/>
        <v>3</v>
      </c>
      <c r="AJ229" s="48">
        <f t="shared" ca="1" si="164"/>
        <v>3</v>
      </c>
      <c r="AK229" s="48">
        <f t="shared" ca="1" si="164"/>
        <v>3</v>
      </c>
      <c r="AL229" s="48">
        <f t="shared" ca="1" si="164"/>
        <v>2</v>
      </c>
      <c r="AM229" s="48">
        <f t="shared" ca="1" si="164"/>
        <v>3</v>
      </c>
      <c r="AN229" s="48">
        <f t="shared" ca="1" si="164"/>
        <v>1</v>
      </c>
      <c r="AO229" s="48">
        <f t="shared" ca="1" si="164"/>
        <v>3</v>
      </c>
      <c r="AP229" s="48">
        <f t="shared" ca="1" si="164"/>
        <v>3</v>
      </c>
      <c r="AQ229" s="48">
        <f t="shared" ca="1" si="164"/>
        <v>2</v>
      </c>
      <c r="AR229" s="48">
        <f t="shared" ca="1" si="164"/>
        <v>3</v>
      </c>
      <c r="AS229" s="48">
        <f t="shared" ca="1" si="164"/>
        <v>1</v>
      </c>
      <c r="AT229" s="48">
        <f t="shared" ca="1" si="165"/>
        <v>2</v>
      </c>
      <c r="AU229" s="48">
        <f t="shared" ca="1" si="165"/>
        <v>3</v>
      </c>
      <c r="AV229" s="48">
        <f t="shared" ca="1" si="165"/>
        <v>2</v>
      </c>
      <c r="AW229" s="48">
        <f t="shared" ca="1" si="165"/>
        <v>1</v>
      </c>
      <c r="AX229" s="48">
        <f t="shared" ca="1" si="165"/>
        <v>2</v>
      </c>
      <c r="AY229" s="48">
        <f t="shared" ca="1" si="165"/>
        <v>1</v>
      </c>
      <c r="AZ229" s="48">
        <f t="shared" ca="1" si="165"/>
        <v>2</v>
      </c>
      <c r="BA229" s="48">
        <f t="shared" ca="1" si="165"/>
        <v>2</v>
      </c>
      <c r="BB229" s="48">
        <f t="shared" ca="1" si="165"/>
        <v>1</v>
      </c>
      <c r="BC229" s="48">
        <f t="shared" ca="1" si="165"/>
        <v>3</v>
      </c>
      <c r="BD229" s="48">
        <f t="shared" ca="1" si="166"/>
        <v>1</v>
      </c>
      <c r="BE229" s="48">
        <f t="shared" ca="1" si="166"/>
        <v>1</v>
      </c>
      <c r="BF229" s="48">
        <f t="shared" ca="1" si="166"/>
        <v>2</v>
      </c>
      <c r="BG229" s="48">
        <f t="shared" ca="1" si="166"/>
        <v>1</v>
      </c>
      <c r="BH229" s="48">
        <f t="shared" ca="1" si="166"/>
        <v>2</v>
      </c>
      <c r="BI229" s="48">
        <f t="shared" ca="1" si="166"/>
        <v>2</v>
      </c>
      <c r="BJ229" s="48">
        <f t="shared" ca="1" si="166"/>
        <v>2</v>
      </c>
      <c r="BK229" s="48">
        <f t="shared" ca="1" si="166"/>
        <v>3</v>
      </c>
      <c r="BL229" s="48">
        <f t="shared" ca="1" si="166"/>
        <v>2</v>
      </c>
      <c r="BM229" s="48">
        <f t="shared" ca="1" si="166"/>
        <v>1</v>
      </c>
      <c r="BN229" s="48">
        <f t="shared" ca="1" si="166"/>
        <v>3</v>
      </c>
      <c r="BO229" s="48">
        <f t="shared" ca="1" si="166"/>
        <v>3</v>
      </c>
    </row>
    <row r="230" spans="1:67" x14ac:dyDescent="0.25">
      <c r="A230" s="48">
        <v>229</v>
      </c>
      <c r="B230" s="48">
        <f t="shared" ca="1" si="139"/>
        <v>12</v>
      </c>
      <c r="C230" s="48">
        <f ca="1">SUM($P230:S230)</f>
        <v>9</v>
      </c>
      <c r="D230" s="48">
        <f t="shared" ca="1" si="140"/>
        <v>16</v>
      </c>
      <c r="E230" s="48">
        <f t="shared" ca="1" si="141"/>
        <v>25</v>
      </c>
      <c r="F230" s="48">
        <f t="shared" ca="1" si="142"/>
        <v>33</v>
      </c>
      <c r="G230" s="48">
        <f t="shared" ca="1" si="143"/>
        <v>41</v>
      </c>
      <c r="H230" s="48">
        <f t="shared" ca="1" si="144"/>
        <v>49</v>
      </c>
      <c r="I230" s="48">
        <f t="shared" ca="1" si="145"/>
        <v>55</v>
      </c>
      <c r="J230" s="48">
        <f t="shared" ca="1" si="146"/>
        <v>64</v>
      </c>
      <c r="K230" s="48">
        <f t="shared" ca="1" si="147"/>
        <v>72</v>
      </c>
      <c r="L230" s="48">
        <f t="shared" ca="1" si="148"/>
        <v>79</v>
      </c>
      <c r="M230" s="48">
        <f t="shared" ca="1" si="149"/>
        <v>88</v>
      </c>
      <c r="N230" s="48">
        <f t="shared" ca="1" si="150"/>
        <v>98</v>
      </c>
      <c r="O230" s="48">
        <f t="shared" ca="1" si="151"/>
        <v>107</v>
      </c>
      <c r="P230" s="48">
        <f t="shared" ca="1" si="162"/>
        <v>2</v>
      </c>
      <c r="Q230" s="48">
        <f t="shared" ca="1" si="162"/>
        <v>1</v>
      </c>
      <c r="R230" s="48">
        <f t="shared" ca="1" si="162"/>
        <v>3</v>
      </c>
      <c r="S230" s="48">
        <f t="shared" ca="1" si="162"/>
        <v>3</v>
      </c>
      <c r="T230" s="48">
        <f t="shared" ca="1" si="162"/>
        <v>2</v>
      </c>
      <c r="U230" s="48">
        <f t="shared" ca="1" si="162"/>
        <v>1</v>
      </c>
      <c r="V230" s="48">
        <f t="shared" ca="1" si="162"/>
        <v>2</v>
      </c>
      <c r="W230" s="48">
        <f t="shared" ca="1" si="162"/>
        <v>2</v>
      </c>
      <c r="X230" s="48">
        <f t="shared" ca="1" si="162"/>
        <v>2</v>
      </c>
      <c r="Y230" s="48">
        <f t="shared" ca="1" si="162"/>
        <v>3</v>
      </c>
      <c r="Z230" s="48">
        <f t="shared" ca="1" si="163"/>
        <v>1</v>
      </c>
      <c r="AA230" s="48">
        <f t="shared" ca="1" si="163"/>
        <v>3</v>
      </c>
      <c r="AB230" s="48">
        <f t="shared" ca="1" si="163"/>
        <v>2</v>
      </c>
      <c r="AC230" s="48">
        <f t="shared" ca="1" si="163"/>
        <v>3</v>
      </c>
      <c r="AD230" s="48">
        <f t="shared" ca="1" si="163"/>
        <v>2</v>
      </c>
      <c r="AE230" s="48">
        <f t="shared" ca="1" si="163"/>
        <v>1</v>
      </c>
      <c r="AF230" s="48">
        <f t="shared" ca="1" si="163"/>
        <v>2</v>
      </c>
      <c r="AG230" s="48">
        <f t="shared" ca="1" si="163"/>
        <v>2</v>
      </c>
      <c r="AH230" s="48">
        <f t="shared" ca="1" si="163"/>
        <v>1</v>
      </c>
      <c r="AI230" s="48">
        <f t="shared" ca="1" si="163"/>
        <v>3</v>
      </c>
      <c r="AJ230" s="48">
        <f t="shared" ca="1" si="164"/>
        <v>2</v>
      </c>
      <c r="AK230" s="48">
        <f t="shared" ca="1" si="164"/>
        <v>3</v>
      </c>
      <c r="AL230" s="48">
        <f t="shared" ca="1" si="164"/>
        <v>2</v>
      </c>
      <c r="AM230" s="48">
        <f t="shared" ca="1" si="164"/>
        <v>1</v>
      </c>
      <c r="AN230" s="48">
        <f t="shared" ca="1" si="164"/>
        <v>2</v>
      </c>
      <c r="AO230" s="48">
        <f t="shared" ca="1" si="164"/>
        <v>1</v>
      </c>
      <c r="AP230" s="48">
        <f t="shared" ca="1" si="164"/>
        <v>1</v>
      </c>
      <c r="AQ230" s="48">
        <f t="shared" ca="1" si="164"/>
        <v>2</v>
      </c>
      <c r="AR230" s="48">
        <f t="shared" ca="1" si="164"/>
        <v>2</v>
      </c>
      <c r="AS230" s="48">
        <f t="shared" ca="1" si="164"/>
        <v>1</v>
      </c>
      <c r="AT230" s="48">
        <f t="shared" ca="1" si="165"/>
        <v>3</v>
      </c>
      <c r="AU230" s="48">
        <f t="shared" ca="1" si="165"/>
        <v>3</v>
      </c>
      <c r="AV230" s="48">
        <f t="shared" ca="1" si="165"/>
        <v>3</v>
      </c>
      <c r="AW230" s="48">
        <f t="shared" ca="1" si="165"/>
        <v>1</v>
      </c>
      <c r="AX230" s="48">
        <f t="shared" ca="1" si="165"/>
        <v>2</v>
      </c>
      <c r="AY230" s="48">
        <f t="shared" ca="1" si="165"/>
        <v>2</v>
      </c>
      <c r="AZ230" s="48">
        <f t="shared" ca="1" si="165"/>
        <v>3</v>
      </c>
      <c r="BA230" s="48">
        <f t="shared" ca="1" si="165"/>
        <v>1</v>
      </c>
      <c r="BB230" s="48">
        <f t="shared" ca="1" si="165"/>
        <v>1</v>
      </c>
      <c r="BC230" s="48">
        <f t="shared" ca="1" si="165"/>
        <v>2</v>
      </c>
      <c r="BD230" s="48">
        <f t="shared" ca="1" si="166"/>
        <v>2</v>
      </c>
      <c r="BE230" s="48">
        <f t="shared" ca="1" si="166"/>
        <v>3</v>
      </c>
      <c r="BF230" s="48">
        <f t="shared" ca="1" si="166"/>
        <v>3</v>
      </c>
      <c r="BG230" s="48">
        <f t="shared" ca="1" si="166"/>
        <v>1</v>
      </c>
      <c r="BH230" s="48">
        <f t="shared" ca="1" si="166"/>
        <v>2</v>
      </c>
      <c r="BI230" s="48">
        <f t="shared" ca="1" si="166"/>
        <v>3</v>
      </c>
      <c r="BJ230" s="48">
        <f t="shared" ca="1" si="166"/>
        <v>2</v>
      </c>
      <c r="BK230" s="48">
        <f t="shared" ca="1" si="166"/>
        <v>3</v>
      </c>
      <c r="BL230" s="48">
        <f t="shared" ca="1" si="166"/>
        <v>2</v>
      </c>
      <c r="BM230" s="48">
        <f t="shared" ca="1" si="166"/>
        <v>3</v>
      </c>
      <c r="BN230" s="48">
        <f t="shared" ca="1" si="166"/>
        <v>3</v>
      </c>
      <c r="BO230" s="48">
        <f t="shared" ca="1" si="166"/>
        <v>1</v>
      </c>
    </row>
    <row r="231" spans="1:67" x14ac:dyDescent="0.25">
      <c r="A231" s="48">
        <v>230</v>
      </c>
      <c r="B231" s="48">
        <f t="shared" ca="1" si="139"/>
        <v>14</v>
      </c>
      <c r="C231" s="48">
        <f ca="1">SUM($P231:S231)</f>
        <v>10</v>
      </c>
      <c r="D231" s="48">
        <f t="shared" ca="1" si="140"/>
        <v>18</v>
      </c>
      <c r="E231" s="48">
        <f t="shared" ca="1" si="141"/>
        <v>26</v>
      </c>
      <c r="F231" s="48">
        <f t="shared" ca="1" si="142"/>
        <v>36</v>
      </c>
      <c r="G231" s="48">
        <f t="shared" ca="1" si="143"/>
        <v>43</v>
      </c>
      <c r="H231" s="48">
        <f t="shared" ca="1" si="144"/>
        <v>51</v>
      </c>
      <c r="I231" s="48">
        <f t="shared" ca="1" si="145"/>
        <v>60</v>
      </c>
      <c r="J231" s="48">
        <f t="shared" ca="1" si="146"/>
        <v>66</v>
      </c>
      <c r="K231" s="48">
        <f t="shared" ca="1" si="147"/>
        <v>75</v>
      </c>
      <c r="L231" s="48">
        <f t="shared" ca="1" si="148"/>
        <v>84</v>
      </c>
      <c r="M231" s="48">
        <f t="shared" ca="1" si="149"/>
        <v>91</v>
      </c>
      <c r="N231" s="48">
        <f t="shared" ca="1" si="150"/>
        <v>99</v>
      </c>
      <c r="O231" s="48">
        <f t="shared" ca="1" si="151"/>
        <v>108</v>
      </c>
      <c r="P231" s="48">
        <f t="shared" ca="1" si="162"/>
        <v>3</v>
      </c>
      <c r="Q231" s="48">
        <f t="shared" ca="1" si="162"/>
        <v>3</v>
      </c>
      <c r="R231" s="48">
        <f t="shared" ca="1" si="162"/>
        <v>2</v>
      </c>
      <c r="S231" s="48">
        <f t="shared" ca="1" si="162"/>
        <v>2</v>
      </c>
      <c r="T231" s="48">
        <f t="shared" ca="1" si="162"/>
        <v>2</v>
      </c>
      <c r="U231" s="48">
        <f t="shared" ca="1" si="162"/>
        <v>2</v>
      </c>
      <c r="V231" s="48">
        <f t="shared" ca="1" si="162"/>
        <v>1</v>
      </c>
      <c r="W231" s="48">
        <f t="shared" ca="1" si="162"/>
        <v>3</v>
      </c>
      <c r="X231" s="48">
        <f t="shared" ca="1" si="162"/>
        <v>3</v>
      </c>
      <c r="Y231" s="48">
        <f t="shared" ca="1" si="162"/>
        <v>2</v>
      </c>
      <c r="Z231" s="48">
        <f t="shared" ca="1" si="163"/>
        <v>1</v>
      </c>
      <c r="AA231" s="48">
        <f t="shared" ca="1" si="163"/>
        <v>2</v>
      </c>
      <c r="AB231" s="48">
        <f t="shared" ca="1" si="163"/>
        <v>3</v>
      </c>
      <c r="AC231" s="48">
        <f t="shared" ca="1" si="163"/>
        <v>2</v>
      </c>
      <c r="AD231" s="48">
        <f t="shared" ca="1" si="163"/>
        <v>2</v>
      </c>
      <c r="AE231" s="48">
        <f t="shared" ca="1" si="163"/>
        <v>3</v>
      </c>
      <c r="AF231" s="48">
        <f t="shared" ca="1" si="163"/>
        <v>1</v>
      </c>
      <c r="AG231" s="48">
        <f t="shared" ca="1" si="163"/>
        <v>1</v>
      </c>
      <c r="AH231" s="48">
        <f t="shared" ca="1" si="163"/>
        <v>2</v>
      </c>
      <c r="AI231" s="48">
        <f t="shared" ca="1" si="163"/>
        <v>3</v>
      </c>
      <c r="AJ231" s="48">
        <f t="shared" ca="1" si="164"/>
        <v>2</v>
      </c>
      <c r="AK231" s="48">
        <f t="shared" ca="1" si="164"/>
        <v>1</v>
      </c>
      <c r="AL231" s="48">
        <f t="shared" ca="1" si="164"/>
        <v>3</v>
      </c>
      <c r="AM231" s="48">
        <f t="shared" ca="1" si="164"/>
        <v>2</v>
      </c>
      <c r="AN231" s="48">
        <f t="shared" ca="1" si="164"/>
        <v>3</v>
      </c>
      <c r="AO231" s="48">
        <f t="shared" ca="1" si="164"/>
        <v>2</v>
      </c>
      <c r="AP231" s="48">
        <f t="shared" ca="1" si="164"/>
        <v>3</v>
      </c>
      <c r="AQ231" s="48">
        <f t="shared" ca="1" si="164"/>
        <v>1</v>
      </c>
      <c r="AR231" s="48">
        <f t="shared" ca="1" si="164"/>
        <v>3</v>
      </c>
      <c r="AS231" s="48">
        <f t="shared" ca="1" si="164"/>
        <v>1</v>
      </c>
      <c r="AT231" s="48">
        <f t="shared" ca="1" si="165"/>
        <v>1</v>
      </c>
      <c r="AU231" s="48">
        <f t="shared" ca="1" si="165"/>
        <v>1</v>
      </c>
      <c r="AV231" s="48">
        <f t="shared" ca="1" si="165"/>
        <v>2</v>
      </c>
      <c r="AW231" s="48">
        <f t="shared" ca="1" si="165"/>
        <v>3</v>
      </c>
      <c r="AX231" s="48">
        <f t="shared" ca="1" si="165"/>
        <v>1</v>
      </c>
      <c r="AY231" s="48">
        <f t="shared" ca="1" si="165"/>
        <v>3</v>
      </c>
      <c r="AZ231" s="48">
        <f t="shared" ca="1" si="165"/>
        <v>3</v>
      </c>
      <c r="BA231" s="48">
        <f t="shared" ca="1" si="165"/>
        <v>1</v>
      </c>
      <c r="BB231" s="48">
        <f t="shared" ca="1" si="165"/>
        <v>2</v>
      </c>
      <c r="BC231" s="48">
        <f t="shared" ca="1" si="165"/>
        <v>3</v>
      </c>
      <c r="BD231" s="48">
        <f t="shared" ca="1" si="166"/>
        <v>3</v>
      </c>
      <c r="BE231" s="48">
        <f t="shared" ca="1" si="166"/>
        <v>1</v>
      </c>
      <c r="BF231" s="48">
        <f t="shared" ca="1" si="166"/>
        <v>1</v>
      </c>
      <c r="BG231" s="48">
        <f t="shared" ca="1" si="166"/>
        <v>2</v>
      </c>
      <c r="BH231" s="48">
        <f t="shared" ca="1" si="166"/>
        <v>1</v>
      </c>
      <c r="BI231" s="48">
        <f t="shared" ca="1" si="166"/>
        <v>1</v>
      </c>
      <c r="BJ231" s="48">
        <f t="shared" ca="1" si="166"/>
        <v>3</v>
      </c>
      <c r="BK231" s="48">
        <f t="shared" ca="1" si="166"/>
        <v>3</v>
      </c>
      <c r="BL231" s="48">
        <f t="shared" ca="1" si="166"/>
        <v>1</v>
      </c>
      <c r="BM231" s="48">
        <f t="shared" ca="1" si="166"/>
        <v>3</v>
      </c>
      <c r="BN231" s="48">
        <f t="shared" ca="1" si="166"/>
        <v>2</v>
      </c>
      <c r="BO231" s="48">
        <f t="shared" ca="1" si="166"/>
        <v>3</v>
      </c>
    </row>
    <row r="232" spans="1:67" x14ac:dyDescent="0.25">
      <c r="A232" s="48">
        <v>231</v>
      </c>
      <c r="B232" s="48">
        <f t="shared" ca="1" si="139"/>
        <v>11</v>
      </c>
      <c r="C232" s="48">
        <f ca="1">SUM($P232:S232)</f>
        <v>7</v>
      </c>
      <c r="D232" s="48">
        <f t="shared" ca="1" si="140"/>
        <v>14</v>
      </c>
      <c r="E232" s="48">
        <f t="shared" ca="1" si="141"/>
        <v>24</v>
      </c>
      <c r="F232" s="48">
        <f t="shared" ca="1" si="142"/>
        <v>30</v>
      </c>
      <c r="G232" s="48">
        <f t="shared" ca="1" si="143"/>
        <v>37</v>
      </c>
      <c r="H232" s="48">
        <f t="shared" ca="1" si="144"/>
        <v>47</v>
      </c>
      <c r="I232" s="48">
        <f t="shared" ca="1" si="145"/>
        <v>54</v>
      </c>
      <c r="J232" s="48">
        <f t="shared" ca="1" si="146"/>
        <v>62</v>
      </c>
      <c r="K232" s="48">
        <f t="shared" ca="1" si="147"/>
        <v>69</v>
      </c>
      <c r="L232" s="48">
        <f t="shared" ca="1" si="148"/>
        <v>78</v>
      </c>
      <c r="M232" s="48">
        <f t="shared" ca="1" si="149"/>
        <v>87</v>
      </c>
      <c r="N232" s="48">
        <f t="shared" ca="1" si="150"/>
        <v>96</v>
      </c>
      <c r="O232" s="48">
        <f t="shared" ca="1" si="151"/>
        <v>107</v>
      </c>
      <c r="P232" s="48">
        <f t="shared" ref="P232:Y241" ca="1" si="167">MAX(1,IF(SamplesOrEstimateFlag = "Data", INDEX(Samples,RANDBETWEEN(1, TotalCount), 0), RANDBETWEEN(ThroughputLowEstimate,ThroughputHighEstimate)) / RANDBETWEEN(StorySplitRateLowEstimate,StorySplitRateHighEstimate))</f>
        <v>2</v>
      </c>
      <c r="Q232" s="48">
        <f t="shared" ca="1" si="167"/>
        <v>1</v>
      </c>
      <c r="R232" s="48">
        <f t="shared" ca="1" si="167"/>
        <v>2</v>
      </c>
      <c r="S232" s="48">
        <f t="shared" ca="1" si="167"/>
        <v>2</v>
      </c>
      <c r="T232" s="48">
        <f t="shared" ca="1" si="167"/>
        <v>3</v>
      </c>
      <c r="U232" s="48">
        <f t="shared" ca="1" si="167"/>
        <v>1</v>
      </c>
      <c r="V232" s="48">
        <f t="shared" ca="1" si="167"/>
        <v>1</v>
      </c>
      <c r="W232" s="48">
        <f t="shared" ca="1" si="167"/>
        <v>2</v>
      </c>
      <c r="X232" s="48">
        <f t="shared" ca="1" si="167"/>
        <v>3</v>
      </c>
      <c r="Y232" s="48">
        <f t="shared" ca="1" si="167"/>
        <v>1</v>
      </c>
      <c r="Z232" s="48">
        <f t="shared" ref="Z232:AI241" ca="1" si="168">MAX(1,IF(SamplesOrEstimateFlag = "Data", INDEX(Samples,RANDBETWEEN(1, TotalCount), 0), RANDBETWEEN(ThroughputLowEstimate,ThroughputHighEstimate)) / RANDBETWEEN(StorySplitRateLowEstimate,StorySplitRateHighEstimate))</f>
        <v>3</v>
      </c>
      <c r="AA232" s="48">
        <f t="shared" ca="1" si="168"/>
        <v>3</v>
      </c>
      <c r="AB232" s="48">
        <f t="shared" ca="1" si="168"/>
        <v>2</v>
      </c>
      <c r="AC232" s="48">
        <f t="shared" ca="1" si="168"/>
        <v>1</v>
      </c>
      <c r="AD232" s="48">
        <f t="shared" ca="1" si="168"/>
        <v>1</v>
      </c>
      <c r="AE232" s="48">
        <f t="shared" ca="1" si="168"/>
        <v>2</v>
      </c>
      <c r="AF232" s="48">
        <f t="shared" ca="1" si="168"/>
        <v>2</v>
      </c>
      <c r="AG232" s="48">
        <f t="shared" ca="1" si="168"/>
        <v>1</v>
      </c>
      <c r="AH232" s="48">
        <f t="shared" ca="1" si="168"/>
        <v>3</v>
      </c>
      <c r="AI232" s="48">
        <f t="shared" ca="1" si="168"/>
        <v>1</v>
      </c>
      <c r="AJ232" s="48">
        <f t="shared" ref="AJ232:AS241" ca="1" si="169">MAX(1,IF(SamplesOrEstimateFlag = "Data", INDEX(Samples,RANDBETWEEN(1, TotalCount), 0), RANDBETWEEN(ThroughputLowEstimate,ThroughputHighEstimate)) / RANDBETWEEN(StorySplitRateLowEstimate,StorySplitRateHighEstimate))</f>
        <v>3</v>
      </c>
      <c r="AK232" s="48">
        <f t="shared" ca="1" si="169"/>
        <v>3</v>
      </c>
      <c r="AL232" s="48">
        <f t="shared" ca="1" si="169"/>
        <v>2</v>
      </c>
      <c r="AM232" s="48">
        <f t="shared" ca="1" si="169"/>
        <v>2</v>
      </c>
      <c r="AN232" s="48">
        <f t="shared" ca="1" si="169"/>
        <v>3</v>
      </c>
      <c r="AO232" s="48">
        <f t="shared" ca="1" si="169"/>
        <v>1</v>
      </c>
      <c r="AP232" s="48">
        <f t="shared" ca="1" si="169"/>
        <v>1</v>
      </c>
      <c r="AQ232" s="48">
        <f t="shared" ca="1" si="169"/>
        <v>2</v>
      </c>
      <c r="AR232" s="48">
        <f t="shared" ca="1" si="169"/>
        <v>1</v>
      </c>
      <c r="AS232" s="48">
        <f t="shared" ca="1" si="169"/>
        <v>3</v>
      </c>
      <c r="AT232" s="48">
        <f t="shared" ref="AT232:BC241" ca="1" si="170">MAX(1,IF(SamplesOrEstimateFlag = "Data", INDEX(Samples,RANDBETWEEN(1, TotalCount), 0), RANDBETWEEN(ThroughputLowEstimate,ThroughputHighEstimate)) / RANDBETWEEN(StorySplitRateLowEstimate,StorySplitRateHighEstimate))</f>
        <v>3</v>
      </c>
      <c r="AU232" s="48">
        <f t="shared" ca="1" si="170"/>
        <v>1</v>
      </c>
      <c r="AV232" s="48">
        <f t="shared" ca="1" si="170"/>
        <v>3</v>
      </c>
      <c r="AW232" s="48">
        <f t="shared" ca="1" si="170"/>
        <v>1</v>
      </c>
      <c r="AX232" s="48">
        <f t="shared" ca="1" si="170"/>
        <v>2</v>
      </c>
      <c r="AY232" s="48">
        <f t="shared" ca="1" si="170"/>
        <v>1</v>
      </c>
      <c r="AZ232" s="48">
        <f t="shared" ca="1" si="170"/>
        <v>3</v>
      </c>
      <c r="BA232" s="48">
        <f t="shared" ca="1" si="170"/>
        <v>2</v>
      </c>
      <c r="BB232" s="48">
        <f t="shared" ca="1" si="170"/>
        <v>3</v>
      </c>
      <c r="BC232" s="48">
        <f t="shared" ca="1" si="170"/>
        <v>1</v>
      </c>
      <c r="BD232" s="48">
        <f t="shared" ref="BD232:BO241" ca="1" si="171">MAX(1,IF(SamplesOrEstimateFlag = "Data", INDEX(Samples,RANDBETWEEN(1, TotalCount), 0), RANDBETWEEN(ThroughputLowEstimate,ThroughputHighEstimate)) / RANDBETWEEN(StorySplitRateLowEstimate,StorySplitRateHighEstimate))</f>
        <v>3</v>
      </c>
      <c r="BE232" s="48">
        <f t="shared" ca="1" si="171"/>
        <v>1</v>
      </c>
      <c r="BF232" s="48">
        <f t="shared" ca="1" si="171"/>
        <v>3</v>
      </c>
      <c r="BG232" s="48">
        <f t="shared" ca="1" si="171"/>
        <v>2</v>
      </c>
      <c r="BH232" s="48">
        <f t="shared" ca="1" si="171"/>
        <v>3</v>
      </c>
      <c r="BI232" s="48">
        <f t="shared" ca="1" si="171"/>
        <v>2</v>
      </c>
      <c r="BJ232" s="48">
        <f t="shared" ca="1" si="171"/>
        <v>3</v>
      </c>
      <c r="BK232" s="48">
        <f t="shared" ca="1" si="171"/>
        <v>1</v>
      </c>
      <c r="BL232" s="48">
        <f t="shared" ca="1" si="171"/>
        <v>3</v>
      </c>
      <c r="BM232" s="48">
        <f t="shared" ca="1" si="171"/>
        <v>3</v>
      </c>
      <c r="BN232" s="48">
        <f t="shared" ca="1" si="171"/>
        <v>2</v>
      </c>
      <c r="BO232" s="48">
        <f t="shared" ca="1" si="171"/>
        <v>3</v>
      </c>
    </row>
    <row r="233" spans="1:67" x14ac:dyDescent="0.25">
      <c r="A233" s="48">
        <v>232</v>
      </c>
      <c r="B233" s="48">
        <f t="shared" ca="1" si="139"/>
        <v>15</v>
      </c>
      <c r="C233" s="48">
        <f ca="1">SUM($P233:S233)</f>
        <v>11</v>
      </c>
      <c r="D233" s="48">
        <f t="shared" ca="1" si="140"/>
        <v>21</v>
      </c>
      <c r="E233" s="48">
        <f t="shared" ca="1" si="141"/>
        <v>31</v>
      </c>
      <c r="F233" s="48">
        <f t="shared" ca="1" si="142"/>
        <v>42</v>
      </c>
      <c r="G233" s="48">
        <f t="shared" ca="1" si="143"/>
        <v>51</v>
      </c>
      <c r="H233" s="48">
        <f t="shared" ca="1" si="144"/>
        <v>59</v>
      </c>
      <c r="I233" s="48">
        <f t="shared" ca="1" si="145"/>
        <v>68</v>
      </c>
      <c r="J233" s="48">
        <f t="shared" ca="1" si="146"/>
        <v>76</v>
      </c>
      <c r="K233" s="48">
        <f t="shared" ca="1" si="147"/>
        <v>81</v>
      </c>
      <c r="L233" s="48">
        <f t="shared" ca="1" si="148"/>
        <v>87</v>
      </c>
      <c r="M233" s="48">
        <f t="shared" ca="1" si="149"/>
        <v>94</v>
      </c>
      <c r="N233" s="48">
        <f t="shared" ca="1" si="150"/>
        <v>102</v>
      </c>
      <c r="O233" s="48">
        <f t="shared" ca="1" si="151"/>
        <v>110</v>
      </c>
      <c r="P233" s="48">
        <f t="shared" ca="1" si="167"/>
        <v>3</v>
      </c>
      <c r="Q233" s="48">
        <f t="shared" ca="1" si="167"/>
        <v>3</v>
      </c>
      <c r="R233" s="48">
        <f t="shared" ca="1" si="167"/>
        <v>3</v>
      </c>
      <c r="S233" s="48">
        <f t="shared" ca="1" si="167"/>
        <v>2</v>
      </c>
      <c r="T233" s="48">
        <f t="shared" ca="1" si="167"/>
        <v>3</v>
      </c>
      <c r="U233" s="48">
        <f t="shared" ca="1" si="167"/>
        <v>1</v>
      </c>
      <c r="V233" s="48">
        <f t="shared" ca="1" si="167"/>
        <v>3</v>
      </c>
      <c r="W233" s="48">
        <f t="shared" ca="1" si="167"/>
        <v>3</v>
      </c>
      <c r="X233" s="48">
        <f t="shared" ca="1" si="167"/>
        <v>2</v>
      </c>
      <c r="Y233" s="48">
        <f t="shared" ca="1" si="167"/>
        <v>3</v>
      </c>
      <c r="Z233" s="48">
        <f t="shared" ca="1" si="168"/>
        <v>3</v>
      </c>
      <c r="AA233" s="48">
        <f t="shared" ca="1" si="168"/>
        <v>2</v>
      </c>
      <c r="AB233" s="48">
        <f t="shared" ca="1" si="168"/>
        <v>3</v>
      </c>
      <c r="AC233" s="48">
        <f t="shared" ca="1" si="168"/>
        <v>2</v>
      </c>
      <c r="AD233" s="48">
        <f t="shared" ca="1" si="168"/>
        <v>3</v>
      </c>
      <c r="AE233" s="48">
        <f t="shared" ca="1" si="168"/>
        <v>3</v>
      </c>
      <c r="AF233" s="48">
        <f t="shared" ca="1" si="168"/>
        <v>3</v>
      </c>
      <c r="AG233" s="48">
        <f t="shared" ca="1" si="168"/>
        <v>1</v>
      </c>
      <c r="AH233" s="48">
        <f t="shared" ca="1" si="168"/>
        <v>2</v>
      </c>
      <c r="AI233" s="48">
        <f t="shared" ca="1" si="168"/>
        <v>3</v>
      </c>
      <c r="AJ233" s="48">
        <f t="shared" ca="1" si="169"/>
        <v>3</v>
      </c>
      <c r="AK233" s="48">
        <f t="shared" ca="1" si="169"/>
        <v>1</v>
      </c>
      <c r="AL233" s="48">
        <f t="shared" ca="1" si="169"/>
        <v>3</v>
      </c>
      <c r="AM233" s="48">
        <f t="shared" ca="1" si="169"/>
        <v>1</v>
      </c>
      <c r="AN233" s="48">
        <f t="shared" ca="1" si="169"/>
        <v>3</v>
      </c>
      <c r="AO233" s="48">
        <f t="shared" ca="1" si="169"/>
        <v>1</v>
      </c>
      <c r="AP233" s="48">
        <f t="shared" ca="1" si="169"/>
        <v>2</v>
      </c>
      <c r="AQ233" s="48">
        <f t="shared" ca="1" si="169"/>
        <v>3</v>
      </c>
      <c r="AR233" s="48">
        <f t="shared" ca="1" si="169"/>
        <v>1</v>
      </c>
      <c r="AS233" s="48">
        <f t="shared" ca="1" si="169"/>
        <v>2</v>
      </c>
      <c r="AT233" s="48">
        <f t="shared" ca="1" si="170"/>
        <v>3</v>
      </c>
      <c r="AU233" s="48">
        <f t="shared" ca="1" si="170"/>
        <v>2</v>
      </c>
      <c r="AV233" s="48">
        <f t="shared" ca="1" si="170"/>
        <v>1</v>
      </c>
      <c r="AW233" s="48">
        <f t="shared" ca="1" si="170"/>
        <v>2</v>
      </c>
      <c r="AX233" s="48">
        <f t="shared" ca="1" si="170"/>
        <v>1</v>
      </c>
      <c r="AY233" s="48">
        <f t="shared" ca="1" si="170"/>
        <v>1</v>
      </c>
      <c r="AZ233" s="48">
        <f t="shared" ca="1" si="170"/>
        <v>1</v>
      </c>
      <c r="BA233" s="48">
        <f t="shared" ca="1" si="170"/>
        <v>2</v>
      </c>
      <c r="BB233" s="48">
        <f t="shared" ca="1" si="170"/>
        <v>2</v>
      </c>
      <c r="BC233" s="48">
        <f t="shared" ca="1" si="170"/>
        <v>1</v>
      </c>
      <c r="BD233" s="48">
        <f t="shared" ca="1" si="171"/>
        <v>2</v>
      </c>
      <c r="BE233" s="48">
        <f t="shared" ca="1" si="171"/>
        <v>1</v>
      </c>
      <c r="BF233" s="48">
        <f t="shared" ca="1" si="171"/>
        <v>3</v>
      </c>
      <c r="BG233" s="48">
        <f t="shared" ca="1" si="171"/>
        <v>1</v>
      </c>
      <c r="BH233" s="48">
        <f t="shared" ca="1" si="171"/>
        <v>3</v>
      </c>
      <c r="BI233" s="48">
        <f t="shared" ca="1" si="171"/>
        <v>2</v>
      </c>
      <c r="BJ233" s="48">
        <f t="shared" ca="1" si="171"/>
        <v>2</v>
      </c>
      <c r="BK233" s="48">
        <f t="shared" ca="1" si="171"/>
        <v>1</v>
      </c>
      <c r="BL233" s="48">
        <f t="shared" ca="1" si="171"/>
        <v>1</v>
      </c>
      <c r="BM233" s="48">
        <f t="shared" ca="1" si="171"/>
        <v>2</v>
      </c>
      <c r="BN233" s="48">
        <f t="shared" ca="1" si="171"/>
        <v>2</v>
      </c>
      <c r="BO233" s="48">
        <f t="shared" ca="1" si="171"/>
        <v>3</v>
      </c>
    </row>
    <row r="234" spans="1:67" x14ac:dyDescent="0.25">
      <c r="A234" s="48">
        <v>233</v>
      </c>
      <c r="B234" s="48">
        <f t="shared" ca="1" si="139"/>
        <v>13</v>
      </c>
      <c r="C234" s="48">
        <f ca="1">SUM($P234:S234)</f>
        <v>8</v>
      </c>
      <c r="D234" s="48">
        <f t="shared" ca="1" si="140"/>
        <v>18</v>
      </c>
      <c r="E234" s="48">
        <f t="shared" ca="1" si="141"/>
        <v>27</v>
      </c>
      <c r="F234" s="48">
        <f t="shared" ca="1" si="142"/>
        <v>34</v>
      </c>
      <c r="G234" s="48">
        <f t="shared" ca="1" si="143"/>
        <v>43</v>
      </c>
      <c r="H234" s="48">
        <f t="shared" ca="1" si="144"/>
        <v>54</v>
      </c>
      <c r="I234" s="48">
        <f t="shared" ca="1" si="145"/>
        <v>60</v>
      </c>
      <c r="J234" s="48">
        <f t="shared" ca="1" si="146"/>
        <v>70</v>
      </c>
      <c r="K234" s="48">
        <f t="shared" ca="1" si="147"/>
        <v>80</v>
      </c>
      <c r="L234" s="48">
        <f t="shared" ca="1" si="148"/>
        <v>88</v>
      </c>
      <c r="M234" s="48">
        <f t="shared" ca="1" si="149"/>
        <v>97</v>
      </c>
      <c r="N234" s="48">
        <f t="shared" ca="1" si="150"/>
        <v>103</v>
      </c>
      <c r="O234" s="48">
        <f t="shared" ca="1" si="151"/>
        <v>111</v>
      </c>
      <c r="P234" s="48">
        <f t="shared" ca="1" si="167"/>
        <v>3</v>
      </c>
      <c r="Q234" s="48">
        <f t="shared" ca="1" si="167"/>
        <v>1</v>
      </c>
      <c r="R234" s="48">
        <f t="shared" ca="1" si="167"/>
        <v>2</v>
      </c>
      <c r="S234" s="48">
        <f t="shared" ca="1" si="167"/>
        <v>2</v>
      </c>
      <c r="T234" s="48">
        <f t="shared" ca="1" si="167"/>
        <v>2</v>
      </c>
      <c r="U234" s="48">
        <f t="shared" ca="1" si="167"/>
        <v>3</v>
      </c>
      <c r="V234" s="48">
        <f t="shared" ca="1" si="167"/>
        <v>2</v>
      </c>
      <c r="W234" s="48">
        <f t="shared" ca="1" si="167"/>
        <v>3</v>
      </c>
      <c r="X234" s="48">
        <f t="shared" ca="1" si="167"/>
        <v>1</v>
      </c>
      <c r="Y234" s="48">
        <f t="shared" ca="1" si="167"/>
        <v>2</v>
      </c>
      <c r="Z234" s="48">
        <f t="shared" ca="1" si="168"/>
        <v>3</v>
      </c>
      <c r="AA234" s="48">
        <f t="shared" ca="1" si="168"/>
        <v>3</v>
      </c>
      <c r="AB234" s="48">
        <f t="shared" ca="1" si="168"/>
        <v>3</v>
      </c>
      <c r="AC234" s="48">
        <f t="shared" ca="1" si="168"/>
        <v>1</v>
      </c>
      <c r="AD234" s="48">
        <f t="shared" ca="1" si="168"/>
        <v>1</v>
      </c>
      <c r="AE234" s="48">
        <f t="shared" ca="1" si="168"/>
        <v>2</v>
      </c>
      <c r="AF234" s="48">
        <f t="shared" ca="1" si="168"/>
        <v>2</v>
      </c>
      <c r="AG234" s="48">
        <f t="shared" ca="1" si="168"/>
        <v>3</v>
      </c>
      <c r="AH234" s="48">
        <f t="shared" ca="1" si="168"/>
        <v>3</v>
      </c>
      <c r="AI234" s="48">
        <f t="shared" ca="1" si="168"/>
        <v>1</v>
      </c>
      <c r="AJ234" s="48">
        <f t="shared" ca="1" si="169"/>
        <v>2</v>
      </c>
      <c r="AK234" s="48">
        <f t="shared" ca="1" si="169"/>
        <v>3</v>
      </c>
      <c r="AL234" s="48">
        <f t="shared" ca="1" si="169"/>
        <v>3</v>
      </c>
      <c r="AM234" s="48">
        <f t="shared" ca="1" si="169"/>
        <v>3</v>
      </c>
      <c r="AN234" s="48">
        <f t="shared" ca="1" si="169"/>
        <v>1</v>
      </c>
      <c r="AO234" s="48">
        <f t="shared" ca="1" si="169"/>
        <v>1</v>
      </c>
      <c r="AP234" s="48">
        <f t="shared" ca="1" si="169"/>
        <v>2</v>
      </c>
      <c r="AQ234" s="48">
        <f t="shared" ca="1" si="169"/>
        <v>2</v>
      </c>
      <c r="AR234" s="48">
        <f t="shared" ca="1" si="169"/>
        <v>2</v>
      </c>
      <c r="AS234" s="48">
        <f t="shared" ca="1" si="169"/>
        <v>3</v>
      </c>
      <c r="AT234" s="48">
        <f t="shared" ca="1" si="170"/>
        <v>2</v>
      </c>
      <c r="AU234" s="48">
        <f t="shared" ca="1" si="170"/>
        <v>3</v>
      </c>
      <c r="AV234" s="48">
        <f t="shared" ca="1" si="170"/>
        <v>3</v>
      </c>
      <c r="AW234" s="48">
        <f t="shared" ca="1" si="170"/>
        <v>3</v>
      </c>
      <c r="AX234" s="48">
        <f t="shared" ca="1" si="170"/>
        <v>3</v>
      </c>
      <c r="AY234" s="48">
        <f t="shared" ca="1" si="170"/>
        <v>1</v>
      </c>
      <c r="AZ234" s="48">
        <f t="shared" ca="1" si="170"/>
        <v>2</v>
      </c>
      <c r="BA234" s="48">
        <f t="shared" ca="1" si="170"/>
        <v>3</v>
      </c>
      <c r="BB234" s="48">
        <f t="shared" ca="1" si="170"/>
        <v>2</v>
      </c>
      <c r="BC234" s="48">
        <f t="shared" ca="1" si="170"/>
        <v>1</v>
      </c>
      <c r="BD234" s="48">
        <f t="shared" ca="1" si="171"/>
        <v>2</v>
      </c>
      <c r="BE234" s="48">
        <f t="shared" ca="1" si="171"/>
        <v>3</v>
      </c>
      <c r="BF234" s="48">
        <f t="shared" ca="1" si="171"/>
        <v>2</v>
      </c>
      <c r="BG234" s="48">
        <f t="shared" ca="1" si="171"/>
        <v>2</v>
      </c>
      <c r="BH234" s="48">
        <f t="shared" ca="1" si="171"/>
        <v>1</v>
      </c>
      <c r="BI234" s="48">
        <f t="shared" ca="1" si="171"/>
        <v>3</v>
      </c>
      <c r="BJ234" s="48">
        <f t="shared" ca="1" si="171"/>
        <v>1</v>
      </c>
      <c r="BK234" s="48">
        <f t="shared" ca="1" si="171"/>
        <v>1</v>
      </c>
      <c r="BL234" s="48">
        <f t="shared" ca="1" si="171"/>
        <v>2</v>
      </c>
      <c r="BM234" s="48">
        <f t="shared" ca="1" si="171"/>
        <v>2</v>
      </c>
      <c r="BN234" s="48">
        <f t="shared" ca="1" si="171"/>
        <v>3</v>
      </c>
      <c r="BO234" s="48">
        <f t="shared" ca="1" si="171"/>
        <v>1</v>
      </c>
    </row>
    <row r="235" spans="1:67" x14ac:dyDescent="0.25">
      <c r="A235" s="48">
        <v>234</v>
      </c>
      <c r="B235" s="48">
        <f t="shared" ca="1" si="139"/>
        <v>12</v>
      </c>
      <c r="C235" s="48">
        <f ca="1">SUM($P235:S235)</f>
        <v>7</v>
      </c>
      <c r="D235" s="48">
        <f t="shared" ca="1" si="140"/>
        <v>15</v>
      </c>
      <c r="E235" s="48">
        <f t="shared" ca="1" si="141"/>
        <v>23</v>
      </c>
      <c r="F235" s="48">
        <f t="shared" ca="1" si="142"/>
        <v>27</v>
      </c>
      <c r="G235" s="48">
        <f t="shared" ca="1" si="143"/>
        <v>34</v>
      </c>
      <c r="H235" s="48">
        <f t="shared" ca="1" si="144"/>
        <v>38</v>
      </c>
      <c r="I235" s="48">
        <f t="shared" ca="1" si="145"/>
        <v>46</v>
      </c>
      <c r="J235" s="48">
        <f t="shared" ca="1" si="146"/>
        <v>51</v>
      </c>
      <c r="K235" s="48">
        <f t="shared" ca="1" si="147"/>
        <v>59</v>
      </c>
      <c r="L235" s="48">
        <f t="shared" ca="1" si="148"/>
        <v>67</v>
      </c>
      <c r="M235" s="48">
        <f t="shared" ca="1" si="149"/>
        <v>75</v>
      </c>
      <c r="N235" s="48">
        <f t="shared" ca="1" si="150"/>
        <v>85</v>
      </c>
      <c r="O235" s="48">
        <f t="shared" ca="1" si="151"/>
        <v>93</v>
      </c>
      <c r="P235" s="48">
        <f t="shared" ca="1" si="167"/>
        <v>2</v>
      </c>
      <c r="Q235" s="48">
        <f t="shared" ca="1" si="167"/>
        <v>3</v>
      </c>
      <c r="R235" s="48">
        <f t="shared" ca="1" si="167"/>
        <v>1</v>
      </c>
      <c r="S235" s="48">
        <f t="shared" ca="1" si="167"/>
        <v>1</v>
      </c>
      <c r="T235" s="48">
        <f t="shared" ca="1" si="167"/>
        <v>2</v>
      </c>
      <c r="U235" s="48">
        <f t="shared" ca="1" si="167"/>
        <v>3</v>
      </c>
      <c r="V235" s="48">
        <f t="shared" ca="1" si="167"/>
        <v>2</v>
      </c>
      <c r="W235" s="48">
        <f t="shared" ca="1" si="167"/>
        <v>1</v>
      </c>
      <c r="X235" s="48">
        <f t="shared" ca="1" si="167"/>
        <v>1</v>
      </c>
      <c r="Y235" s="48">
        <f t="shared" ca="1" si="167"/>
        <v>2</v>
      </c>
      <c r="Z235" s="48">
        <f t="shared" ca="1" si="168"/>
        <v>2</v>
      </c>
      <c r="AA235" s="48">
        <f t="shared" ca="1" si="168"/>
        <v>3</v>
      </c>
      <c r="AB235" s="48">
        <f t="shared" ca="1" si="168"/>
        <v>1</v>
      </c>
      <c r="AC235" s="48">
        <f t="shared" ca="1" si="168"/>
        <v>1</v>
      </c>
      <c r="AD235" s="48">
        <f t="shared" ca="1" si="168"/>
        <v>1</v>
      </c>
      <c r="AE235" s="48">
        <f t="shared" ca="1" si="168"/>
        <v>1</v>
      </c>
      <c r="AF235" s="48">
        <f t="shared" ca="1" si="168"/>
        <v>2</v>
      </c>
      <c r="AG235" s="48">
        <f t="shared" ca="1" si="168"/>
        <v>1</v>
      </c>
      <c r="AH235" s="48">
        <f t="shared" ca="1" si="168"/>
        <v>1</v>
      </c>
      <c r="AI235" s="48">
        <f t="shared" ca="1" si="168"/>
        <v>3</v>
      </c>
      <c r="AJ235" s="48">
        <f t="shared" ca="1" si="169"/>
        <v>1</v>
      </c>
      <c r="AK235" s="48">
        <f t="shared" ca="1" si="169"/>
        <v>1</v>
      </c>
      <c r="AL235" s="48">
        <f t="shared" ca="1" si="169"/>
        <v>1</v>
      </c>
      <c r="AM235" s="48">
        <f t="shared" ca="1" si="169"/>
        <v>1</v>
      </c>
      <c r="AN235" s="48">
        <f t="shared" ca="1" si="169"/>
        <v>1</v>
      </c>
      <c r="AO235" s="48">
        <f t="shared" ca="1" si="169"/>
        <v>2</v>
      </c>
      <c r="AP235" s="48">
        <f t="shared" ca="1" si="169"/>
        <v>2</v>
      </c>
      <c r="AQ235" s="48">
        <f t="shared" ca="1" si="169"/>
        <v>3</v>
      </c>
      <c r="AR235" s="48">
        <f t="shared" ca="1" si="169"/>
        <v>1</v>
      </c>
      <c r="AS235" s="48">
        <f t="shared" ca="1" si="169"/>
        <v>2</v>
      </c>
      <c r="AT235" s="48">
        <f t="shared" ca="1" si="170"/>
        <v>1</v>
      </c>
      <c r="AU235" s="48">
        <f t="shared" ca="1" si="170"/>
        <v>1</v>
      </c>
      <c r="AV235" s="48">
        <f t="shared" ca="1" si="170"/>
        <v>2</v>
      </c>
      <c r="AW235" s="48">
        <f t="shared" ca="1" si="170"/>
        <v>3</v>
      </c>
      <c r="AX235" s="48">
        <f t="shared" ca="1" si="170"/>
        <v>1</v>
      </c>
      <c r="AY235" s="48">
        <f t="shared" ca="1" si="170"/>
        <v>2</v>
      </c>
      <c r="AZ235" s="48">
        <f t="shared" ca="1" si="170"/>
        <v>2</v>
      </c>
      <c r="BA235" s="48">
        <f t="shared" ca="1" si="170"/>
        <v>2</v>
      </c>
      <c r="BB235" s="48">
        <f t="shared" ca="1" si="170"/>
        <v>2</v>
      </c>
      <c r="BC235" s="48">
        <f t="shared" ca="1" si="170"/>
        <v>2</v>
      </c>
      <c r="BD235" s="48">
        <f t="shared" ca="1" si="171"/>
        <v>2</v>
      </c>
      <c r="BE235" s="48">
        <f t="shared" ca="1" si="171"/>
        <v>2</v>
      </c>
      <c r="BF235" s="48">
        <f t="shared" ca="1" si="171"/>
        <v>2</v>
      </c>
      <c r="BG235" s="48">
        <f t="shared" ca="1" si="171"/>
        <v>2</v>
      </c>
      <c r="BH235" s="48">
        <f t="shared" ca="1" si="171"/>
        <v>3</v>
      </c>
      <c r="BI235" s="48">
        <f t="shared" ca="1" si="171"/>
        <v>1</v>
      </c>
      <c r="BJ235" s="48">
        <f t="shared" ca="1" si="171"/>
        <v>3</v>
      </c>
      <c r="BK235" s="48">
        <f t="shared" ca="1" si="171"/>
        <v>3</v>
      </c>
      <c r="BL235" s="48">
        <f t="shared" ca="1" si="171"/>
        <v>1</v>
      </c>
      <c r="BM235" s="48">
        <f t="shared" ca="1" si="171"/>
        <v>2</v>
      </c>
      <c r="BN235" s="48">
        <f t="shared" ca="1" si="171"/>
        <v>2</v>
      </c>
      <c r="BO235" s="48">
        <f t="shared" ca="1" si="171"/>
        <v>3</v>
      </c>
    </row>
    <row r="236" spans="1:67" x14ac:dyDescent="0.25">
      <c r="A236" s="48">
        <v>235</v>
      </c>
      <c r="B236" s="48">
        <f t="shared" ca="1" si="139"/>
        <v>11</v>
      </c>
      <c r="C236" s="48">
        <f ca="1">SUM($P236:S236)</f>
        <v>7</v>
      </c>
      <c r="D236" s="48">
        <f t="shared" ca="1" si="140"/>
        <v>15</v>
      </c>
      <c r="E236" s="48">
        <f t="shared" ca="1" si="141"/>
        <v>23</v>
      </c>
      <c r="F236" s="48">
        <f t="shared" ca="1" si="142"/>
        <v>29</v>
      </c>
      <c r="G236" s="48">
        <f t="shared" ca="1" si="143"/>
        <v>37</v>
      </c>
      <c r="H236" s="48">
        <f t="shared" ca="1" si="144"/>
        <v>46</v>
      </c>
      <c r="I236" s="48">
        <f t="shared" ca="1" si="145"/>
        <v>53</v>
      </c>
      <c r="J236" s="48">
        <f t="shared" ca="1" si="146"/>
        <v>59</v>
      </c>
      <c r="K236" s="48">
        <f t="shared" ca="1" si="147"/>
        <v>66</v>
      </c>
      <c r="L236" s="48">
        <f t="shared" ca="1" si="148"/>
        <v>73</v>
      </c>
      <c r="M236" s="48">
        <f t="shared" ca="1" si="149"/>
        <v>81</v>
      </c>
      <c r="N236" s="48">
        <f t="shared" ca="1" si="150"/>
        <v>92</v>
      </c>
      <c r="O236" s="48">
        <f t="shared" ca="1" si="151"/>
        <v>101</v>
      </c>
      <c r="P236" s="48">
        <f t="shared" ca="1" si="167"/>
        <v>2</v>
      </c>
      <c r="Q236" s="48">
        <f t="shared" ca="1" si="167"/>
        <v>1</v>
      </c>
      <c r="R236" s="48">
        <f t="shared" ca="1" si="167"/>
        <v>2</v>
      </c>
      <c r="S236" s="48">
        <f t="shared" ca="1" si="167"/>
        <v>2</v>
      </c>
      <c r="T236" s="48">
        <f t="shared" ca="1" si="167"/>
        <v>3</v>
      </c>
      <c r="U236" s="48">
        <f t="shared" ca="1" si="167"/>
        <v>1</v>
      </c>
      <c r="V236" s="48">
        <f t="shared" ca="1" si="167"/>
        <v>2</v>
      </c>
      <c r="W236" s="48">
        <f t="shared" ca="1" si="167"/>
        <v>2</v>
      </c>
      <c r="X236" s="48">
        <f t="shared" ca="1" si="167"/>
        <v>3</v>
      </c>
      <c r="Y236" s="48">
        <f t="shared" ca="1" si="167"/>
        <v>1</v>
      </c>
      <c r="Z236" s="48">
        <f t="shared" ca="1" si="168"/>
        <v>2</v>
      </c>
      <c r="AA236" s="48">
        <f t="shared" ca="1" si="168"/>
        <v>2</v>
      </c>
      <c r="AB236" s="48">
        <f t="shared" ca="1" si="168"/>
        <v>1</v>
      </c>
      <c r="AC236" s="48">
        <f t="shared" ca="1" si="168"/>
        <v>3</v>
      </c>
      <c r="AD236" s="48">
        <f t="shared" ca="1" si="168"/>
        <v>1</v>
      </c>
      <c r="AE236" s="48">
        <f t="shared" ca="1" si="168"/>
        <v>1</v>
      </c>
      <c r="AF236" s="48">
        <f t="shared" ca="1" si="168"/>
        <v>1</v>
      </c>
      <c r="AG236" s="48">
        <f t="shared" ca="1" si="168"/>
        <v>3</v>
      </c>
      <c r="AH236" s="48">
        <f t="shared" ca="1" si="168"/>
        <v>2</v>
      </c>
      <c r="AI236" s="48">
        <f t="shared" ca="1" si="168"/>
        <v>2</v>
      </c>
      <c r="AJ236" s="48">
        <f t="shared" ca="1" si="169"/>
        <v>3</v>
      </c>
      <c r="AK236" s="48">
        <f t="shared" ca="1" si="169"/>
        <v>2</v>
      </c>
      <c r="AL236" s="48">
        <f t="shared" ca="1" si="169"/>
        <v>1</v>
      </c>
      <c r="AM236" s="48">
        <f t="shared" ca="1" si="169"/>
        <v>3</v>
      </c>
      <c r="AN236" s="48">
        <f t="shared" ca="1" si="169"/>
        <v>1</v>
      </c>
      <c r="AO236" s="48">
        <f t="shared" ca="1" si="169"/>
        <v>3</v>
      </c>
      <c r="AP236" s="48">
        <f t="shared" ca="1" si="169"/>
        <v>2</v>
      </c>
      <c r="AQ236" s="48">
        <f t="shared" ca="1" si="169"/>
        <v>1</v>
      </c>
      <c r="AR236" s="48">
        <f t="shared" ca="1" si="169"/>
        <v>1</v>
      </c>
      <c r="AS236" s="48">
        <f t="shared" ca="1" si="169"/>
        <v>2</v>
      </c>
      <c r="AT236" s="48">
        <f t="shared" ca="1" si="170"/>
        <v>1</v>
      </c>
      <c r="AU236" s="48">
        <f t="shared" ca="1" si="170"/>
        <v>2</v>
      </c>
      <c r="AV236" s="48">
        <f t="shared" ca="1" si="170"/>
        <v>1</v>
      </c>
      <c r="AW236" s="48">
        <f t="shared" ca="1" si="170"/>
        <v>1</v>
      </c>
      <c r="AX236" s="48">
        <f t="shared" ca="1" si="170"/>
        <v>2</v>
      </c>
      <c r="AY236" s="48">
        <f t="shared" ca="1" si="170"/>
        <v>3</v>
      </c>
      <c r="AZ236" s="48">
        <f t="shared" ca="1" si="170"/>
        <v>2</v>
      </c>
      <c r="BA236" s="48">
        <f t="shared" ca="1" si="170"/>
        <v>2</v>
      </c>
      <c r="BB236" s="48">
        <f t="shared" ca="1" si="170"/>
        <v>1</v>
      </c>
      <c r="BC236" s="48">
        <f t="shared" ca="1" si="170"/>
        <v>2</v>
      </c>
      <c r="BD236" s="48">
        <f t="shared" ca="1" si="171"/>
        <v>1</v>
      </c>
      <c r="BE236" s="48">
        <f t="shared" ca="1" si="171"/>
        <v>3</v>
      </c>
      <c r="BF236" s="48">
        <f t="shared" ca="1" si="171"/>
        <v>1</v>
      </c>
      <c r="BG236" s="48">
        <f t="shared" ca="1" si="171"/>
        <v>3</v>
      </c>
      <c r="BH236" s="48">
        <f t="shared" ca="1" si="171"/>
        <v>3</v>
      </c>
      <c r="BI236" s="48">
        <f t="shared" ca="1" si="171"/>
        <v>3</v>
      </c>
      <c r="BJ236" s="48">
        <f t="shared" ca="1" si="171"/>
        <v>3</v>
      </c>
      <c r="BK236" s="48">
        <f t="shared" ca="1" si="171"/>
        <v>2</v>
      </c>
      <c r="BL236" s="48">
        <f t="shared" ca="1" si="171"/>
        <v>1</v>
      </c>
      <c r="BM236" s="48">
        <f t="shared" ca="1" si="171"/>
        <v>3</v>
      </c>
      <c r="BN236" s="48">
        <f t="shared" ca="1" si="171"/>
        <v>3</v>
      </c>
      <c r="BO236" s="48">
        <f t="shared" ca="1" si="171"/>
        <v>2</v>
      </c>
    </row>
    <row r="237" spans="1:67" x14ac:dyDescent="0.25">
      <c r="A237" s="48">
        <v>236</v>
      </c>
      <c r="B237" s="48">
        <f t="shared" ca="1" si="139"/>
        <v>12</v>
      </c>
      <c r="C237" s="48">
        <f ca="1">SUM($P237:S237)</f>
        <v>7</v>
      </c>
      <c r="D237" s="48">
        <f t="shared" ca="1" si="140"/>
        <v>14</v>
      </c>
      <c r="E237" s="48">
        <f t="shared" ca="1" si="141"/>
        <v>20</v>
      </c>
      <c r="F237" s="48">
        <f t="shared" ca="1" si="142"/>
        <v>27</v>
      </c>
      <c r="G237" s="48">
        <f t="shared" ca="1" si="143"/>
        <v>33</v>
      </c>
      <c r="H237" s="48">
        <f t="shared" ca="1" si="144"/>
        <v>38</v>
      </c>
      <c r="I237" s="48">
        <f t="shared" ca="1" si="145"/>
        <v>46</v>
      </c>
      <c r="J237" s="48">
        <f t="shared" ca="1" si="146"/>
        <v>58</v>
      </c>
      <c r="K237" s="48">
        <f t="shared" ca="1" si="147"/>
        <v>66</v>
      </c>
      <c r="L237" s="48">
        <f t="shared" ca="1" si="148"/>
        <v>74</v>
      </c>
      <c r="M237" s="48">
        <f t="shared" ca="1" si="149"/>
        <v>82</v>
      </c>
      <c r="N237" s="48">
        <f t="shared" ca="1" si="150"/>
        <v>92</v>
      </c>
      <c r="O237" s="48">
        <f t="shared" ca="1" si="151"/>
        <v>100</v>
      </c>
      <c r="P237" s="48">
        <f t="shared" ca="1" si="167"/>
        <v>1</v>
      </c>
      <c r="Q237" s="48">
        <f t="shared" ca="1" si="167"/>
        <v>1</v>
      </c>
      <c r="R237" s="48">
        <f t="shared" ca="1" si="167"/>
        <v>3</v>
      </c>
      <c r="S237" s="48">
        <f t="shared" ca="1" si="167"/>
        <v>2</v>
      </c>
      <c r="T237" s="48">
        <f t="shared" ca="1" si="167"/>
        <v>3</v>
      </c>
      <c r="U237" s="48">
        <f t="shared" ca="1" si="167"/>
        <v>2</v>
      </c>
      <c r="V237" s="48">
        <f t="shared" ca="1" si="167"/>
        <v>1</v>
      </c>
      <c r="W237" s="48">
        <f t="shared" ca="1" si="167"/>
        <v>1</v>
      </c>
      <c r="X237" s="48">
        <f t="shared" ca="1" si="167"/>
        <v>1</v>
      </c>
      <c r="Y237" s="48">
        <f t="shared" ca="1" si="167"/>
        <v>2</v>
      </c>
      <c r="Z237" s="48">
        <f t="shared" ca="1" si="168"/>
        <v>2</v>
      </c>
      <c r="AA237" s="48">
        <f t="shared" ca="1" si="168"/>
        <v>1</v>
      </c>
      <c r="AB237" s="48">
        <f t="shared" ca="1" si="168"/>
        <v>3</v>
      </c>
      <c r="AC237" s="48">
        <f t="shared" ca="1" si="168"/>
        <v>1</v>
      </c>
      <c r="AD237" s="48">
        <f t="shared" ca="1" si="168"/>
        <v>2</v>
      </c>
      <c r="AE237" s="48">
        <f t="shared" ca="1" si="168"/>
        <v>1</v>
      </c>
      <c r="AF237" s="48">
        <f t="shared" ca="1" si="168"/>
        <v>1</v>
      </c>
      <c r="AG237" s="48">
        <f t="shared" ca="1" si="168"/>
        <v>1</v>
      </c>
      <c r="AH237" s="48">
        <f t="shared" ca="1" si="168"/>
        <v>1</v>
      </c>
      <c r="AI237" s="48">
        <f t="shared" ca="1" si="168"/>
        <v>3</v>
      </c>
      <c r="AJ237" s="48">
        <f t="shared" ca="1" si="169"/>
        <v>2</v>
      </c>
      <c r="AK237" s="48">
        <f t="shared" ca="1" si="169"/>
        <v>1</v>
      </c>
      <c r="AL237" s="48">
        <f t="shared" ca="1" si="169"/>
        <v>1</v>
      </c>
      <c r="AM237" s="48">
        <f t="shared" ca="1" si="169"/>
        <v>1</v>
      </c>
      <c r="AN237" s="48">
        <f t="shared" ca="1" si="169"/>
        <v>3</v>
      </c>
      <c r="AO237" s="48">
        <f t="shared" ca="1" si="169"/>
        <v>2</v>
      </c>
      <c r="AP237" s="48">
        <f t="shared" ca="1" si="169"/>
        <v>2</v>
      </c>
      <c r="AQ237" s="48">
        <f t="shared" ca="1" si="169"/>
        <v>1</v>
      </c>
      <c r="AR237" s="48">
        <f t="shared" ca="1" si="169"/>
        <v>3</v>
      </c>
      <c r="AS237" s="48">
        <f t="shared" ca="1" si="169"/>
        <v>3</v>
      </c>
      <c r="AT237" s="48">
        <f t="shared" ca="1" si="170"/>
        <v>3</v>
      </c>
      <c r="AU237" s="48">
        <f t="shared" ca="1" si="170"/>
        <v>3</v>
      </c>
      <c r="AV237" s="48">
        <f t="shared" ca="1" si="170"/>
        <v>1</v>
      </c>
      <c r="AW237" s="48">
        <f t="shared" ca="1" si="170"/>
        <v>1</v>
      </c>
      <c r="AX237" s="48">
        <f t="shared" ca="1" si="170"/>
        <v>3</v>
      </c>
      <c r="AY237" s="48">
        <f t="shared" ca="1" si="170"/>
        <v>3</v>
      </c>
      <c r="AZ237" s="48">
        <f t="shared" ca="1" si="170"/>
        <v>3</v>
      </c>
      <c r="BA237" s="48">
        <f t="shared" ca="1" si="170"/>
        <v>1</v>
      </c>
      <c r="BB237" s="48">
        <f t="shared" ca="1" si="170"/>
        <v>2</v>
      </c>
      <c r="BC237" s="48">
        <f t="shared" ca="1" si="170"/>
        <v>2</v>
      </c>
      <c r="BD237" s="48">
        <f t="shared" ca="1" si="171"/>
        <v>1</v>
      </c>
      <c r="BE237" s="48">
        <f t="shared" ca="1" si="171"/>
        <v>1</v>
      </c>
      <c r="BF237" s="48">
        <f t="shared" ca="1" si="171"/>
        <v>3</v>
      </c>
      <c r="BG237" s="48">
        <f t="shared" ca="1" si="171"/>
        <v>3</v>
      </c>
      <c r="BH237" s="48">
        <f t="shared" ca="1" si="171"/>
        <v>3</v>
      </c>
      <c r="BI237" s="48">
        <f t="shared" ca="1" si="171"/>
        <v>2</v>
      </c>
      <c r="BJ237" s="48">
        <f t="shared" ca="1" si="171"/>
        <v>3</v>
      </c>
      <c r="BK237" s="48">
        <f t="shared" ca="1" si="171"/>
        <v>2</v>
      </c>
      <c r="BL237" s="48">
        <f t="shared" ca="1" si="171"/>
        <v>2</v>
      </c>
      <c r="BM237" s="48">
        <f t="shared" ca="1" si="171"/>
        <v>2</v>
      </c>
      <c r="BN237" s="48">
        <f t="shared" ca="1" si="171"/>
        <v>1</v>
      </c>
      <c r="BO237" s="48">
        <f t="shared" ca="1" si="171"/>
        <v>3</v>
      </c>
    </row>
    <row r="238" spans="1:67" x14ac:dyDescent="0.25">
      <c r="A238" s="48">
        <v>237</v>
      </c>
      <c r="B238" s="48">
        <f t="shared" ca="1" si="139"/>
        <v>14</v>
      </c>
      <c r="C238" s="48">
        <f ca="1">SUM($P238:S238)</f>
        <v>10</v>
      </c>
      <c r="D238" s="48">
        <f t="shared" ca="1" si="140"/>
        <v>18</v>
      </c>
      <c r="E238" s="48">
        <f t="shared" ca="1" si="141"/>
        <v>24</v>
      </c>
      <c r="F238" s="48">
        <f t="shared" ca="1" si="142"/>
        <v>33</v>
      </c>
      <c r="G238" s="48">
        <f t="shared" ca="1" si="143"/>
        <v>41</v>
      </c>
      <c r="H238" s="48">
        <f t="shared" ca="1" si="144"/>
        <v>49</v>
      </c>
      <c r="I238" s="48">
        <f t="shared" ca="1" si="145"/>
        <v>56</v>
      </c>
      <c r="J238" s="48">
        <f t="shared" ca="1" si="146"/>
        <v>63</v>
      </c>
      <c r="K238" s="48">
        <f t="shared" ca="1" si="147"/>
        <v>74</v>
      </c>
      <c r="L238" s="48">
        <f t="shared" ca="1" si="148"/>
        <v>80</v>
      </c>
      <c r="M238" s="48">
        <f t="shared" ca="1" si="149"/>
        <v>88</v>
      </c>
      <c r="N238" s="48">
        <f t="shared" ca="1" si="150"/>
        <v>92</v>
      </c>
      <c r="O238" s="48">
        <f t="shared" ca="1" si="151"/>
        <v>100</v>
      </c>
      <c r="P238" s="48">
        <f t="shared" ca="1" si="167"/>
        <v>3</v>
      </c>
      <c r="Q238" s="48">
        <f t="shared" ca="1" si="167"/>
        <v>1</v>
      </c>
      <c r="R238" s="48">
        <f t="shared" ca="1" si="167"/>
        <v>3</v>
      </c>
      <c r="S238" s="48">
        <f t="shared" ca="1" si="167"/>
        <v>3</v>
      </c>
      <c r="T238" s="48">
        <f t="shared" ca="1" si="167"/>
        <v>2</v>
      </c>
      <c r="U238" s="48">
        <f t="shared" ca="1" si="167"/>
        <v>2</v>
      </c>
      <c r="V238" s="48">
        <f t="shared" ca="1" si="167"/>
        <v>1</v>
      </c>
      <c r="W238" s="48">
        <f t="shared" ca="1" si="167"/>
        <v>3</v>
      </c>
      <c r="X238" s="48">
        <f t="shared" ca="1" si="167"/>
        <v>2</v>
      </c>
      <c r="Y238" s="48">
        <f t="shared" ca="1" si="167"/>
        <v>1</v>
      </c>
      <c r="Z238" s="48">
        <f t="shared" ca="1" si="168"/>
        <v>1</v>
      </c>
      <c r="AA238" s="48">
        <f t="shared" ca="1" si="168"/>
        <v>2</v>
      </c>
      <c r="AB238" s="48">
        <f t="shared" ca="1" si="168"/>
        <v>3</v>
      </c>
      <c r="AC238" s="48">
        <f t="shared" ca="1" si="168"/>
        <v>2</v>
      </c>
      <c r="AD238" s="48">
        <f t="shared" ca="1" si="168"/>
        <v>2</v>
      </c>
      <c r="AE238" s="48">
        <f t="shared" ca="1" si="168"/>
        <v>2</v>
      </c>
      <c r="AF238" s="48">
        <f t="shared" ca="1" si="168"/>
        <v>3</v>
      </c>
      <c r="AG238" s="48">
        <f t="shared" ca="1" si="168"/>
        <v>2</v>
      </c>
      <c r="AH238" s="48">
        <f t="shared" ca="1" si="168"/>
        <v>1</v>
      </c>
      <c r="AI238" s="48">
        <f t="shared" ca="1" si="168"/>
        <v>2</v>
      </c>
      <c r="AJ238" s="48">
        <f t="shared" ca="1" si="169"/>
        <v>3</v>
      </c>
      <c r="AK238" s="48">
        <f t="shared" ca="1" si="169"/>
        <v>1</v>
      </c>
      <c r="AL238" s="48">
        <f t="shared" ca="1" si="169"/>
        <v>1</v>
      </c>
      <c r="AM238" s="48">
        <f t="shared" ca="1" si="169"/>
        <v>3</v>
      </c>
      <c r="AN238" s="48">
        <f t="shared" ca="1" si="169"/>
        <v>3</v>
      </c>
      <c r="AO238" s="48">
        <f t="shared" ca="1" si="169"/>
        <v>1</v>
      </c>
      <c r="AP238" s="48">
        <f t="shared" ca="1" si="169"/>
        <v>2</v>
      </c>
      <c r="AQ238" s="48">
        <f t="shared" ca="1" si="169"/>
        <v>1</v>
      </c>
      <c r="AR238" s="48">
        <f t="shared" ca="1" si="169"/>
        <v>2</v>
      </c>
      <c r="AS238" s="48">
        <f t="shared" ca="1" si="169"/>
        <v>2</v>
      </c>
      <c r="AT238" s="48">
        <f t="shared" ca="1" si="170"/>
        <v>2</v>
      </c>
      <c r="AU238" s="48">
        <f t="shared" ca="1" si="170"/>
        <v>1</v>
      </c>
      <c r="AV238" s="48">
        <f t="shared" ca="1" si="170"/>
        <v>2</v>
      </c>
      <c r="AW238" s="48">
        <f t="shared" ca="1" si="170"/>
        <v>3</v>
      </c>
      <c r="AX238" s="48">
        <f t="shared" ca="1" si="170"/>
        <v>3</v>
      </c>
      <c r="AY238" s="48">
        <f t="shared" ca="1" si="170"/>
        <v>3</v>
      </c>
      <c r="AZ238" s="48">
        <f t="shared" ca="1" si="170"/>
        <v>1</v>
      </c>
      <c r="BA238" s="48">
        <f t="shared" ca="1" si="170"/>
        <v>1</v>
      </c>
      <c r="BB238" s="48">
        <f t="shared" ca="1" si="170"/>
        <v>1</v>
      </c>
      <c r="BC238" s="48">
        <f t="shared" ca="1" si="170"/>
        <v>3</v>
      </c>
      <c r="BD238" s="48">
        <f t="shared" ca="1" si="171"/>
        <v>2</v>
      </c>
      <c r="BE238" s="48">
        <f t="shared" ca="1" si="171"/>
        <v>1</v>
      </c>
      <c r="BF238" s="48">
        <f t="shared" ca="1" si="171"/>
        <v>2</v>
      </c>
      <c r="BG238" s="48">
        <f t="shared" ca="1" si="171"/>
        <v>3</v>
      </c>
      <c r="BH238" s="48">
        <f t="shared" ca="1" si="171"/>
        <v>1</v>
      </c>
      <c r="BI238" s="48">
        <f t="shared" ca="1" si="171"/>
        <v>1</v>
      </c>
      <c r="BJ238" s="48">
        <f t="shared" ca="1" si="171"/>
        <v>1</v>
      </c>
      <c r="BK238" s="48">
        <f t="shared" ca="1" si="171"/>
        <v>1</v>
      </c>
      <c r="BL238" s="48">
        <f t="shared" ca="1" si="171"/>
        <v>2</v>
      </c>
      <c r="BM238" s="48">
        <f t="shared" ca="1" si="171"/>
        <v>1</v>
      </c>
      <c r="BN238" s="48">
        <f t="shared" ca="1" si="171"/>
        <v>2</v>
      </c>
      <c r="BO238" s="48">
        <f t="shared" ca="1" si="171"/>
        <v>3</v>
      </c>
    </row>
    <row r="239" spans="1:67" x14ac:dyDescent="0.25">
      <c r="A239" s="48">
        <v>238</v>
      </c>
      <c r="B239" s="48">
        <f t="shared" ca="1" si="139"/>
        <v>13</v>
      </c>
      <c r="C239" s="48">
        <f ca="1">SUM($P239:S239)</f>
        <v>8</v>
      </c>
      <c r="D239" s="48">
        <f t="shared" ca="1" si="140"/>
        <v>16</v>
      </c>
      <c r="E239" s="48">
        <f t="shared" ca="1" si="141"/>
        <v>25</v>
      </c>
      <c r="F239" s="48">
        <f t="shared" ca="1" si="142"/>
        <v>35</v>
      </c>
      <c r="G239" s="48">
        <f t="shared" ca="1" si="143"/>
        <v>45</v>
      </c>
      <c r="H239" s="48">
        <f t="shared" ca="1" si="144"/>
        <v>49</v>
      </c>
      <c r="I239" s="48">
        <f t="shared" ca="1" si="145"/>
        <v>57</v>
      </c>
      <c r="J239" s="48">
        <f t="shared" ca="1" si="146"/>
        <v>66</v>
      </c>
      <c r="K239" s="48">
        <f t="shared" ca="1" si="147"/>
        <v>75</v>
      </c>
      <c r="L239" s="48">
        <f t="shared" ca="1" si="148"/>
        <v>83</v>
      </c>
      <c r="M239" s="48">
        <f t="shared" ca="1" si="149"/>
        <v>90</v>
      </c>
      <c r="N239" s="48">
        <f t="shared" ca="1" si="150"/>
        <v>99</v>
      </c>
      <c r="O239" s="48">
        <f t="shared" ca="1" si="151"/>
        <v>111</v>
      </c>
      <c r="P239" s="48">
        <f t="shared" ca="1" si="167"/>
        <v>2</v>
      </c>
      <c r="Q239" s="48">
        <f t="shared" ca="1" si="167"/>
        <v>3</v>
      </c>
      <c r="R239" s="48">
        <f t="shared" ca="1" si="167"/>
        <v>1</v>
      </c>
      <c r="S239" s="48">
        <f t="shared" ca="1" si="167"/>
        <v>2</v>
      </c>
      <c r="T239" s="48">
        <f t="shared" ca="1" si="167"/>
        <v>2</v>
      </c>
      <c r="U239" s="48">
        <f t="shared" ca="1" si="167"/>
        <v>3</v>
      </c>
      <c r="V239" s="48">
        <f t="shared" ca="1" si="167"/>
        <v>1</v>
      </c>
      <c r="W239" s="48">
        <f t="shared" ca="1" si="167"/>
        <v>2</v>
      </c>
      <c r="X239" s="48">
        <f t="shared" ca="1" si="167"/>
        <v>1</v>
      </c>
      <c r="Y239" s="48">
        <f t="shared" ca="1" si="167"/>
        <v>3</v>
      </c>
      <c r="Z239" s="48">
        <f t="shared" ca="1" si="168"/>
        <v>2</v>
      </c>
      <c r="AA239" s="48">
        <f t="shared" ca="1" si="168"/>
        <v>3</v>
      </c>
      <c r="AB239" s="48">
        <f t="shared" ca="1" si="168"/>
        <v>3</v>
      </c>
      <c r="AC239" s="48">
        <f t="shared" ca="1" si="168"/>
        <v>3</v>
      </c>
      <c r="AD239" s="48">
        <f t="shared" ca="1" si="168"/>
        <v>3</v>
      </c>
      <c r="AE239" s="48">
        <f t="shared" ca="1" si="168"/>
        <v>1</v>
      </c>
      <c r="AF239" s="48">
        <f t="shared" ca="1" si="168"/>
        <v>3</v>
      </c>
      <c r="AG239" s="48">
        <f t="shared" ca="1" si="168"/>
        <v>1</v>
      </c>
      <c r="AH239" s="48">
        <f t="shared" ca="1" si="168"/>
        <v>3</v>
      </c>
      <c r="AI239" s="48">
        <f t="shared" ca="1" si="168"/>
        <v>3</v>
      </c>
      <c r="AJ239" s="48">
        <f t="shared" ca="1" si="169"/>
        <v>1</v>
      </c>
      <c r="AK239" s="48">
        <f t="shared" ca="1" si="169"/>
        <v>1</v>
      </c>
      <c r="AL239" s="48">
        <f t="shared" ca="1" si="169"/>
        <v>1</v>
      </c>
      <c r="AM239" s="48">
        <f t="shared" ca="1" si="169"/>
        <v>1</v>
      </c>
      <c r="AN239" s="48">
        <f t="shared" ca="1" si="169"/>
        <v>3</v>
      </c>
      <c r="AO239" s="48">
        <f t="shared" ca="1" si="169"/>
        <v>1</v>
      </c>
      <c r="AP239" s="48">
        <f t="shared" ca="1" si="169"/>
        <v>2</v>
      </c>
      <c r="AQ239" s="48">
        <f t="shared" ca="1" si="169"/>
        <v>2</v>
      </c>
      <c r="AR239" s="48">
        <f t="shared" ca="1" si="169"/>
        <v>3</v>
      </c>
      <c r="AS239" s="48">
        <f t="shared" ca="1" si="169"/>
        <v>2</v>
      </c>
      <c r="AT239" s="48">
        <f t="shared" ca="1" si="170"/>
        <v>2</v>
      </c>
      <c r="AU239" s="48">
        <f t="shared" ca="1" si="170"/>
        <v>2</v>
      </c>
      <c r="AV239" s="48">
        <f t="shared" ca="1" si="170"/>
        <v>2</v>
      </c>
      <c r="AW239" s="48">
        <f t="shared" ca="1" si="170"/>
        <v>1</v>
      </c>
      <c r="AX239" s="48">
        <f t="shared" ca="1" si="170"/>
        <v>3</v>
      </c>
      <c r="AY239" s="48">
        <f t="shared" ca="1" si="170"/>
        <v>3</v>
      </c>
      <c r="AZ239" s="48">
        <f t="shared" ca="1" si="170"/>
        <v>2</v>
      </c>
      <c r="BA239" s="48">
        <f t="shared" ca="1" si="170"/>
        <v>1</v>
      </c>
      <c r="BB239" s="48">
        <f t="shared" ca="1" si="170"/>
        <v>3</v>
      </c>
      <c r="BC239" s="48">
        <f t="shared" ca="1" si="170"/>
        <v>2</v>
      </c>
      <c r="BD239" s="48">
        <f t="shared" ca="1" si="171"/>
        <v>2</v>
      </c>
      <c r="BE239" s="48">
        <f t="shared" ca="1" si="171"/>
        <v>1</v>
      </c>
      <c r="BF239" s="48">
        <f t="shared" ca="1" si="171"/>
        <v>3</v>
      </c>
      <c r="BG239" s="48">
        <f t="shared" ca="1" si="171"/>
        <v>1</v>
      </c>
      <c r="BH239" s="48">
        <f t="shared" ca="1" si="171"/>
        <v>3</v>
      </c>
      <c r="BI239" s="48">
        <f t="shared" ca="1" si="171"/>
        <v>2</v>
      </c>
      <c r="BJ239" s="48">
        <f t="shared" ca="1" si="171"/>
        <v>1</v>
      </c>
      <c r="BK239" s="48">
        <f t="shared" ca="1" si="171"/>
        <v>3</v>
      </c>
      <c r="BL239" s="48">
        <f t="shared" ca="1" si="171"/>
        <v>3</v>
      </c>
      <c r="BM239" s="48">
        <f t="shared" ca="1" si="171"/>
        <v>3</v>
      </c>
      <c r="BN239" s="48">
        <f t="shared" ca="1" si="171"/>
        <v>3</v>
      </c>
      <c r="BO239" s="48">
        <f t="shared" ca="1" si="171"/>
        <v>3</v>
      </c>
    </row>
    <row r="240" spans="1:67" x14ac:dyDescent="0.25">
      <c r="A240" s="48">
        <v>239</v>
      </c>
      <c r="B240" s="48">
        <f t="shared" ca="1" si="139"/>
        <v>13</v>
      </c>
      <c r="C240" s="48">
        <f ca="1">SUM($P240:S240)</f>
        <v>9</v>
      </c>
      <c r="D240" s="48">
        <f t="shared" ca="1" si="140"/>
        <v>18</v>
      </c>
      <c r="E240" s="48">
        <f t="shared" ca="1" si="141"/>
        <v>28</v>
      </c>
      <c r="F240" s="48">
        <f t="shared" ca="1" si="142"/>
        <v>37</v>
      </c>
      <c r="G240" s="48">
        <f t="shared" ca="1" si="143"/>
        <v>44</v>
      </c>
      <c r="H240" s="48">
        <f t="shared" ca="1" si="144"/>
        <v>52</v>
      </c>
      <c r="I240" s="48">
        <f t="shared" ca="1" si="145"/>
        <v>60</v>
      </c>
      <c r="J240" s="48">
        <f t="shared" ca="1" si="146"/>
        <v>68</v>
      </c>
      <c r="K240" s="48">
        <f t="shared" ca="1" si="147"/>
        <v>74</v>
      </c>
      <c r="L240" s="48">
        <f t="shared" ca="1" si="148"/>
        <v>80</v>
      </c>
      <c r="M240" s="48">
        <f t="shared" ca="1" si="149"/>
        <v>89</v>
      </c>
      <c r="N240" s="48">
        <f t="shared" ca="1" si="150"/>
        <v>96</v>
      </c>
      <c r="O240" s="48">
        <f t="shared" ca="1" si="151"/>
        <v>104</v>
      </c>
      <c r="P240" s="48">
        <f t="shared" ca="1" si="167"/>
        <v>1</v>
      </c>
      <c r="Q240" s="48">
        <f t="shared" ca="1" si="167"/>
        <v>3</v>
      </c>
      <c r="R240" s="48">
        <f t="shared" ca="1" si="167"/>
        <v>3</v>
      </c>
      <c r="S240" s="48">
        <f t="shared" ca="1" si="167"/>
        <v>2</v>
      </c>
      <c r="T240" s="48">
        <f t="shared" ca="1" si="167"/>
        <v>3</v>
      </c>
      <c r="U240" s="48">
        <f t="shared" ca="1" si="167"/>
        <v>1</v>
      </c>
      <c r="V240" s="48">
        <f t="shared" ca="1" si="167"/>
        <v>2</v>
      </c>
      <c r="W240" s="48">
        <f t="shared" ca="1" si="167"/>
        <v>3</v>
      </c>
      <c r="X240" s="48">
        <f t="shared" ca="1" si="167"/>
        <v>2</v>
      </c>
      <c r="Y240" s="48">
        <f t="shared" ca="1" si="167"/>
        <v>3</v>
      </c>
      <c r="Z240" s="48">
        <f t="shared" ca="1" si="168"/>
        <v>2</v>
      </c>
      <c r="AA240" s="48">
        <f t="shared" ca="1" si="168"/>
        <v>3</v>
      </c>
      <c r="AB240" s="48">
        <f t="shared" ca="1" si="168"/>
        <v>3</v>
      </c>
      <c r="AC240" s="48">
        <f t="shared" ca="1" si="168"/>
        <v>2</v>
      </c>
      <c r="AD240" s="48">
        <f t="shared" ca="1" si="168"/>
        <v>3</v>
      </c>
      <c r="AE240" s="48">
        <f t="shared" ca="1" si="168"/>
        <v>1</v>
      </c>
      <c r="AF240" s="48">
        <f t="shared" ca="1" si="168"/>
        <v>3</v>
      </c>
      <c r="AG240" s="48">
        <f t="shared" ca="1" si="168"/>
        <v>2</v>
      </c>
      <c r="AH240" s="48">
        <f t="shared" ca="1" si="168"/>
        <v>1</v>
      </c>
      <c r="AI240" s="48">
        <f t="shared" ca="1" si="168"/>
        <v>1</v>
      </c>
      <c r="AJ240" s="48">
        <f t="shared" ca="1" si="169"/>
        <v>1</v>
      </c>
      <c r="AK240" s="48">
        <f t="shared" ca="1" si="169"/>
        <v>3</v>
      </c>
      <c r="AL240" s="48">
        <f t="shared" ca="1" si="169"/>
        <v>1</v>
      </c>
      <c r="AM240" s="48">
        <f t="shared" ca="1" si="169"/>
        <v>3</v>
      </c>
      <c r="AN240" s="48">
        <f t="shared" ca="1" si="169"/>
        <v>2</v>
      </c>
      <c r="AO240" s="48">
        <f t="shared" ca="1" si="169"/>
        <v>1</v>
      </c>
      <c r="AP240" s="48">
        <f t="shared" ca="1" si="169"/>
        <v>2</v>
      </c>
      <c r="AQ240" s="48">
        <f t="shared" ca="1" si="169"/>
        <v>3</v>
      </c>
      <c r="AR240" s="48">
        <f t="shared" ca="1" si="169"/>
        <v>1</v>
      </c>
      <c r="AS240" s="48">
        <f t="shared" ca="1" si="169"/>
        <v>2</v>
      </c>
      <c r="AT240" s="48">
        <f t="shared" ca="1" si="170"/>
        <v>3</v>
      </c>
      <c r="AU240" s="48">
        <f t="shared" ca="1" si="170"/>
        <v>2</v>
      </c>
      <c r="AV240" s="48">
        <f t="shared" ca="1" si="170"/>
        <v>2</v>
      </c>
      <c r="AW240" s="48">
        <f t="shared" ca="1" si="170"/>
        <v>1</v>
      </c>
      <c r="AX240" s="48">
        <f t="shared" ca="1" si="170"/>
        <v>1</v>
      </c>
      <c r="AY240" s="48">
        <f t="shared" ca="1" si="170"/>
        <v>2</v>
      </c>
      <c r="AZ240" s="48">
        <f t="shared" ca="1" si="170"/>
        <v>3</v>
      </c>
      <c r="BA240" s="48">
        <f t="shared" ca="1" si="170"/>
        <v>1</v>
      </c>
      <c r="BB240" s="48">
        <f t="shared" ca="1" si="170"/>
        <v>1</v>
      </c>
      <c r="BC240" s="48">
        <f t="shared" ca="1" si="170"/>
        <v>1</v>
      </c>
      <c r="BD240" s="48">
        <f t="shared" ca="1" si="171"/>
        <v>2</v>
      </c>
      <c r="BE240" s="48">
        <f t="shared" ca="1" si="171"/>
        <v>1</v>
      </c>
      <c r="BF240" s="48">
        <f t="shared" ca="1" si="171"/>
        <v>3</v>
      </c>
      <c r="BG240" s="48">
        <f t="shared" ca="1" si="171"/>
        <v>3</v>
      </c>
      <c r="BH240" s="48">
        <f t="shared" ca="1" si="171"/>
        <v>2</v>
      </c>
      <c r="BI240" s="48">
        <f t="shared" ca="1" si="171"/>
        <v>2</v>
      </c>
      <c r="BJ240" s="48">
        <f t="shared" ca="1" si="171"/>
        <v>2</v>
      </c>
      <c r="BK240" s="48">
        <f t="shared" ca="1" si="171"/>
        <v>1</v>
      </c>
      <c r="BL240" s="48">
        <f t="shared" ca="1" si="171"/>
        <v>1</v>
      </c>
      <c r="BM240" s="48">
        <f t="shared" ca="1" si="171"/>
        <v>2</v>
      </c>
      <c r="BN240" s="48">
        <f t="shared" ca="1" si="171"/>
        <v>2</v>
      </c>
      <c r="BO240" s="48">
        <f t="shared" ca="1" si="171"/>
        <v>3</v>
      </c>
    </row>
    <row r="241" spans="1:67" x14ac:dyDescent="0.25">
      <c r="A241" s="48">
        <v>240</v>
      </c>
      <c r="B241" s="48">
        <f t="shared" ca="1" si="139"/>
        <v>14</v>
      </c>
      <c r="C241" s="48">
        <f ca="1">SUM($P241:S241)</f>
        <v>10</v>
      </c>
      <c r="D241" s="48">
        <f t="shared" ca="1" si="140"/>
        <v>19</v>
      </c>
      <c r="E241" s="48">
        <f t="shared" ca="1" si="141"/>
        <v>28</v>
      </c>
      <c r="F241" s="48">
        <f t="shared" ca="1" si="142"/>
        <v>36</v>
      </c>
      <c r="G241" s="48">
        <f t="shared" ca="1" si="143"/>
        <v>43</v>
      </c>
      <c r="H241" s="48">
        <f t="shared" ca="1" si="144"/>
        <v>51</v>
      </c>
      <c r="I241" s="48">
        <f t="shared" ca="1" si="145"/>
        <v>60</v>
      </c>
      <c r="J241" s="48">
        <f t="shared" ca="1" si="146"/>
        <v>69</v>
      </c>
      <c r="K241" s="48">
        <f t="shared" ca="1" si="147"/>
        <v>77</v>
      </c>
      <c r="L241" s="48">
        <f t="shared" ca="1" si="148"/>
        <v>84</v>
      </c>
      <c r="M241" s="48">
        <f t="shared" ca="1" si="149"/>
        <v>91</v>
      </c>
      <c r="N241" s="48">
        <f t="shared" ca="1" si="150"/>
        <v>97</v>
      </c>
      <c r="O241" s="48">
        <f t="shared" ca="1" si="151"/>
        <v>103</v>
      </c>
      <c r="P241" s="48">
        <f t="shared" ca="1" si="167"/>
        <v>3</v>
      </c>
      <c r="Q241" s="48">
        <f t="shared" ca="1" si="167"/>
        <v>3</v>
      </c>
      <c r="R241" s="48">
        <f t="shared" ca="1" si="167"/>
        <v>1</v>
      </c>
      <c r="S241" s="48">
        <f t="shared" ca="1" si="167"/>
        <v>3</v>
      </c>
      <c r="T241" s="48">
        <f t="shared" ca="1" si="167"/>
        <v>1</v>
      </c>
      <c r="U241" s="48">
        <f t="shared" ca="1" si="167"/>
        <v>3</v>
      </c>
      <c r="V241" s="48">
        <f t="shared" ca="1" si="167"/>
        <v>2</v>
      </c>
      <c r="W241" s="48">
        <f t="shared" ca="1" si="167"/>
        <v>3</v>
      </c>
      <c r="X241" s="48">
        <f t="shared" ca="1" si="167"/>
        <v>3</v>
      </c>
      <c r="Y241" s="48">
        <f t="shared" ca="1" si="167"/>
        <v>1</v>
      </c>
      <c r="Z241" s="48">
        <f t="shared" ca="1" si="168"/>
        <v>3</v>
      </c>
      <c r="AA241" s="48">
        <f t="shared" ca="1" si="168"/>
        <v>2</v>
      </c>
      <c r="AB241" s="48">
        <f t="shared" ca="1" si="168"/>
        <v>2</v>
      </c>
      <c r="AC241" s="48">
        <f t="shared" ca="1" si="168"/>
        <v>2</v>
      </c>
      <c r="AD241" s="48">
        <f t="shared" ca="1" si="168"/>
        <v>2</v>
      </c>
      <c r="AE241" s="48">
        <f t="shared" ca="1" si="168"/>
        <v>2</v>
      </c>
      <c r="AF241" s="48">
        <f t="shared" ca="1" si="168"/>
        <v>2</v>
      </c>
      <c r="AG241" s="48">
        <f t="shared" ca="1" si="168"/>
        <v>2</v>
      </c>
      <c r="AH241" s="48">
        <f t="shared" ca="1" si="168"/>
        <v>1</v>
      </c>
      <c r="AI241" s="48">
        <f t="shared" ca="1" si="168"/>
        <v>2</v>
      </c>
      <c r="AJ241" s="48">
        <f t="shared" ca="1" si="169"/>
        <v>2</v>
      </c>
      <c r="AK241" s="48">
        <f t="shared" ca="1" si="169"/>
        <v>2</v>
      </c>
      <c r="AL241" s="48">
        <f t="shared" ca="1" si="169"/>
        <v>3</v>
      </c>
      <c r="AM241" s="48">
        <f t="shared" ca="1" si="169"/>
        <v>1</v>
      </c>
      <c r="AN241" s="48">
        <f t="shared" ca="1" si="169"/>
        <v>1</v>
      </c>
      <c r="AO241" s="48">
        <f t="shared" ca="1" si="169"/>
        <v>2</v>
      </c>
      <c r="AP241" s="48">
        <f t="shared" ca="1" si="169"/>
        <v>3</v>
      </c>
      <c r="AQ241" s="48">
        <f t="shared" ca="1" si="169"/>
        <v>3</v>
      </c>
      <c r="AR241" s="48">
        <f t="shared" ca="1" si="169"/>
        <v>3</v>
      </c>
      <c r="AS241" s="48">
        <f t="shared" ca="1" si="169"/>
        <v>1</v>
      </c>
      <c r="AT241" s="48">
        <f t="shared" ca="1" si="170"/>
        <v>2</v>
      </c>
      <c r="AU241" s="48">
        <f t="shared" ca="1" si="170"/>
        <v>3</v>
      </c>
      <c r="AV241" s="48">
        <f t="shared" ca="1" si="170"/>
        <v>1</v>
      </c>
      <c r="AW241" s="48">
        <f t="shared" ca="1" si="170"/>
        <v>2</v>
      </c>
      <c r="AX241" s="48">
        <f t="shared" ca="1" si="170"/>
        <v>2</v>
      </c>
      <c r="AY241" s="48">
        <f t="shared" ca="1" si="170"/>
        <v>3</v>
      </c>
      <c r="AZ241" s="48">
        <f t="shared" ca="1" si="170"/>
        <v>1</v>
      </c>
      <c r="BA241" s="48">
        <f t="shared" ca="1" si="170"/>
        <v>2</v>
      </c>
      <c r="BB241" s="48">
        <f t="shared" ca="1" si="170"/>
        <v>2</v>
      </c>
      <c r="BC241" s="48">
        <f t="shared" ca="1" si="170"/>
        <v>2</v>
      </c>
      <c r="BD241" s="48">
        <f t="shared" ca="1" si="171"/>
        <v>1</v>
      </c>
      <c r="BE241" s="48">
        <f t="shared" ca="1" si="171"/>
        <v>1</v>
      </c>
      <c r="BF241" s="48">
        <f t="shared" ca="1" si="171"/>
        <v>3</v>
      </c>
      <c r="BG241" s="48">
        <f t="shared" ca="1" si="171"/>
        <v>2</v>
      </c>
      <c r="BH241" s="48">
        <f t="shared" ca="1" si="171"/>
        <v>2</v>
      </c>
      <c r="BI241" s="48">
        <f t="shared" ca="1" si="171"/>
        <v>1</v>
      </c>
      <c r="BJ241" s="48">
        <f t="shared" ca="1" si="171"/>
        <v>1</v>
      </c>
      <c r="BK241" s="48">
        <f t="shared" ca="1" si="171"/>
        <v>2</v>
      </c>
      <c r="BL241" s="48">
        <f t="shared" ca="1" si="171"/>
        <v>1</v>
      </c>
      <c r="BM241" s="48">
        <f t="shared" ca="1" si="171"/>
        <v>3</v>
      </c>
      <c r="BN241" s="48">
        <f t="shared" ca="1" si="171"/>
        <v>1</v>
      </c>
      <c r="BO241" s="48">
        <f t="shared" ca="1" si="171"/>
        <v>1</v>
      </c>
    </row>
    <row r="242" spans="1:67" x14ac:dyDescent="0.25">
      <c r="A242" s="48">
        <v>241</v>
      </c>
      <c r="B242" s="48">
        <f t="shared" ca="1" si="139"/>
        <v>12</v>
      </c>
      <c r="C242" s="48">
        <f ca="1">SUM($P242:S242)</f>
        <v>6</v>
      </c>
      <c r="D242" s="48">
        <f t="shared" ca="1" si="140"/>
        <v>17</v>
      </c>
      <c r="E242" s="48">
        <f t="shared" ca="1" si="141"/>
        <v>26</v>
      </c>
      <c r="F242" s="48">
        <f t="shared" ca="1" si="142"/>
        <v>32</v>
      </c>
      <c r="G242" s="48">
        <f t="shared" ca="1" si="143"/>
        <v>41</v>
      </c>
      <c r="H242" s="48">
        <f t="shared" ca="1" si="144"/>
        <v>50</v>
      </c>
      <c r="I242" s="48">
        <f t="shared" ca="1" si="145"/>
        <v>58</v>
      </c>
      <c r="J242" s="48">
        <f t="shared" ca="1" si="146"/>
        <v>67</v>
      </c>
      <c r="K242" s="48">
        <f t="shared" ca="1" si="147"/>
        <v>75</v>
      </c>
      <c r="L242" s="48">
        <f t="shared" ca="1" si="148"/>
        <v>83</v>
      </c>
      <c r="M242" s="48">
        <f t="shared" ca="1" si="149"/>
        <v>95</v>
      </c>
      <c r="N242" s="48">
        <f t="shared" ca="1" si="150"/>
        <v>104</v>
      </c>
      <c r="O242" s="48">
        <f t="shared" ca="1" si="151"/>
        <v>113</v>
      </c>
      <c r="P242" s="48">
        <f t="shared" ref="P242:Y251" ca="1" si="172">MAX(1,IF(SamplesOrEstimateFlag = "Data", INDEX(Samples,RANDBETWEEN(1, TotalCount), 0), RANDBETWEEN(ThroughputLowEstimate,ThroughputHighEstimate)) / RANDBETWEEN(StorySplitRateLowEstimate,StorySplitRateHighEstimate))</f>
        <v>1</v>
      </c>
      <c r="Q242" s="48">
        <f t="shared" ca="1" si="172"/>
        <v>1</v>
      </c>
      <c r="R242" s="48">
        <f t="shared" ca="1" si="172"/>
        <v>3</v>
      </c>
      <c r="S242" s="48">
        <f t="shared" ca="1" si="172"/>
        <v>1</v>
      </c>
      <c r="T242" s="48">
        <f t="shared" ca="1" si="172"/>
        <v>3</v>
      </c>
      <c r="U242" s="48">
        <f t="shared" ca="1" si="172"/>
        <v>3</v>
      </c>
      <c r="V242" s="48">
        <f t="shared" ca="1" si="172"/>
        <v>3</v>
      </c>
      <c r="W242" s="48">
        <f t="shared" ca="1" si="172"/>
        <v>2</v>
      </c>
      <c r="X242" s="48">
        <f t="shared" ca="1" si="172"/>
        <v>1</v>
      </c>
      <c r="Y242" s="48">
        <f t="shared" ca="1" si="172"/>
        <v>3</v>
      </c>
      <c r="Z242" s="48">
        <f t="shared" ref="Z242:AI251" ca="1" si="173">MAX(1,IF(SamplesOrEstimateFlag = "Data", INDEX(Samples,RANDBETWEEN(1, TotalCount), 0), RANDBETWEEN(ThroughputLowEstimate,ThroughputHighEstimate)) / RANDBETWEEN(StorySplitRateLowEstimate,StorySplitRateHighEstimate))</f>
        <v>2</v>
      </c>
      <c r="AA242" s="48">
        <f t="shared" ca="1" si="173"/>
        <v>3</v>
      </c>
      <c r="AB242" s="48">
        <f t="shared" ca="1" si="173"/>
        <v>1</v>
      </c>
      <c r="AC242" s="48">
        <f t="shared" ca="1" si="173"/>
        <v>1</v>
      </c>
      <c r="AD242" s="48">
        <f t="shared" ca="1" si="173"/>
        <v>1</v>
      </c>
      <c r="AE242" s="48">
        <f t="shared" ca="1" si="173"/>
        <v>3</v>
      </c>
      <c r="AF242" s="48">
        <f t="shared" ca="1" si="173"/>
        <v>3</v>
      </c>
      <c r="AG242" s="48">
        <f t="shared" ca="1" si="173"/>
        <v>3</v>
      </c>
      <c r="AH242" s="48">
        <f t="shared" ca="1" si="173"/>
        <v>1</v>
      </c>
      <c r="AI242" s="48">
        <f t="shared" ca="1" si="173"/>
        <v>2</v>
      </c>
      <c r="AJ242" s="48">
        <f t="shared" ref="AJ242:AS251" ca="1" si="174">MAX(1,IF(SamplesOrEstimateFlag = "Data", INDEX(Samples,RANDBETWEEN(1, TotalCount), 0), RANDBETWEEN(ThroughputLowEstimate,ThroughputHighEstimate)) / RANDBETWEEN(StorySplitRateLowEstimate,StorySplitRateHighEstimate))</f>
        <v>2</v>
      </c>
      <c r="AK242" s="48">
        <f t="shared" ca="1" si="174"/>
        <v>3</v>
      </c>
      <c r="AL242" s="48">
        <f t="shared" ca="1" si="174"/>
        <v>1</v>
      </c>
      <c r="AM242" s="48">
        <f t="shared" ca="1" si="174"/>
        <v>3</v>
      </c>
      <c r="AN242" s="48">
        <f t="shared" ca="1" si="174"/>
        <v>1</v>
      </c>
      <c r="AO242" s="48">
        <f t="shared" ca="1" si="174"/>
        <v>2</v>
      </c>
      <c r="AP242" s="48">
        <f t="shared" ca="1" si="174"/>
        <v>3</v>
      </c>
      <c r="AQ242" s="48">
        <f t="shared" ca="1" si="174"/>
        <v>2</v>
      </c>
      <c r="AR242" s="48">
        <f t="shared" ca="1" si="174"/>
        <v>2</v>
      </c>
      <c r="AS242" s="48">
        <f t="shared" ca="1" si="174"/>
        <v>1</v>
      </c>
      <c r="AT242" s="48">
        <f t="shared" ref="AT242:BC251" ca="1" si="175">MAX(1,IF(SamplesOrEstimateFlag = "Data", INDEX(Samples,RANDBETWEEN(1, TotalCount), 0), RANDBETWEEN(ThroughputLowEstimate,ThroughputHighEstimate)) / RANDBETWEEN(StorySplitRateLowEstimate,StorySplitRateHighEstimate))</f>
        <v>3</v>
      </c>
      <c r="AU242" s="48">
        <f t="shared" ca="1" si="175"/>
        <v>3</v>
      </c>
      <c r="AV242" s="48">
        <f t="shared" ca="1" si="175"/>
        <v>2</v>
      </c>
      <c r="AW242" s="48">
        <f t="shared" ca="1" si="175"/>
        <v>2</v>
      </c>
      <c r="AX242" s="48">
        <f t="shared" ca="1" si="175"/>
        <v>1</v>
      </c>
      <c r="AY242" s="48">
        <f t="shared" ca="1" si="175"/>
        <v>3</v>
      </c>
      <c r="AZ242" s="48">
        <f t="shared" ca="1" si="175"/>
        <v>2</v>
      </c>
      <c r="BA242" s="48">
        <f t="shared" ca="1" si="175"/>
        <v>3</v>
      </c>
      <c r="BB242" s="48">
        <f t="shared" ca="1" si="175"/>
        <v>1</v>
      </c>
      <c r="BC242" s="48">
        <f t="shared" ca="1" si="175"/>
        <v>2</v>
      </c>
      <c r="BD242" s="48">
        <f t="shared" ref="BD242:BO251" ca="1" si="176">MAX(1,IF(SamplesOrEstimateFlag = "Data", INDEX(Samples,RANDBETWEEN(1, TotalCount), 0), RANDBETWEEN(ThroughputLowEstimate,ThroughputHighEstimate)) / RANDBETWEEN(StorySplitRateLowEstimate,StorySplitRateHighEstimate))</f>
        <v>3</v>
      </c>
      <c r="BE242" s="48">
        <f t="shared" ca="1" si="176"/>
        <v>3</v>
      </c>
      <c r="BF242" s="48">
        <f t="shared" ca="1" si="176"/>
        <v>3</v>
      </c>
      <c r="BG242" s="48">
        <f t="shared" ca="1" si="176"/>
        <v>3</v>
      </c>
      <c r="BH242" s="48">
        <f t="shared" ca="1" si="176"/>
        <v>2</v>
      </c>
      <c r="BI242" s="48">
        <f t="shared" ca="1" si="176"/>
        <v>1</v>
      </c>
      <c r="BJ242" s="48">
        <f t="shared" ca="1" si="176"/>
        <v>3</v>
      </c>
      <c r="BK242" s="48">
        <f t="shared" ca="1" si="176"/>
        <v>3</v>
      </c>
      <c r="BL242" s="48">
        <f t="shared" ca="1" si="176"/>
        <v>2</v>
      </c>
      <c r="BM242" s="48">
        <f t="shared" ca="1" si="176"/>
        <v>3</v>
      </c>
      <c r="BN242" s="48">
        <f t="shared" ca="1" si="176"/>
        <v>1</v>
      </c>
      <c r="BO242" s="48">
        <f t="shared" ca="1" si="176"/>
        <v>3</v>
      </c>
    </row>
    <row r="243" spans="1:67" x14ac:dyDescent="0.25">
      <c r="A243" s="48">
        <v>242</v>
      </c>
      <c r="B243" s="48">
        <f t="shared" ca="1" si="139"/>
        <v>12</v>
      </c>
      <c r="C243" s="48">
        <f ca="1">SUM($P243:S243)</f>
        <v>9</v>
      </c>
      <c r="D243" s="48">
        <f t="shared" ca="1" si="140"/>
        <v>17</v>
      </c>
      <c r="E243" s="48">
        <f t="shared" ca="1" si="141"/>
        <v>25</v>
      </c>
      <c r="F243" s="48">
        <f t="shared" ca="1" si="142"/>
        <v>34</v>
      </c>
      <c r="G243" s="48">
        <f t="shared" ca="1" si="143"/>
        <v>40</v>
      </c>
      <c r="H243" s="48">
        <f t="shared" ca="1" si="144"/>
        <v>48</v>
      </c>
      <c r="I243" s="48">
        <f t="shared" ca="1" si="145"/>
        <v>55</v>
      </c>
      <c r="J243" s="48">
        <f t="shared" ca="1" si="146"/>
        <v>63</v>
      </c>
      <c r="K243" s="48">
        <f t="shared" ca="1" si="147"/>
        <v>73</v>
      </c>
      <c r="L243" s="48">
        <f t="shared" ca="1" si="148"/>
        <v>83</v>
      </c>
      <c r="M243" s="48">
        <f t="shared" ca="1" si="149"/>
        <v>92</v>
      </c>
      <c r="N243" s="48">
        <f t="shared" ca="1" si="150"/>
        <v>98</v>
      </c>
      <c r="O243" s="48">
        <f t="shared" ca="1" si="151"/>
        <v>107</v>
      </c>
      <c r="P243" s="48">
        <f t="shared" ca="1" si="172"/>
        <v>2</v>
      </c>
      <c r="Q243" s="48">
        <f t="shared" ca="1" si="172"/>
        <v>3</v>
      </c>
      <c r="R243" s="48">
        <f t="shared" ca="1" si="172"/>
        <v>1</v>
      </c>
      <c r="S243" s="48">
        <f t="shared" ca="1" si="172"/>
        <v>3</v>
      </c>
      <c r="T243" s="48">
        <f t="shared" ca="1" si="172"/>
        <v>1</v>
      </c>
      <c r="U243" s="48">
        <f t="shared" ca="1" si="172"/>
        <v>2</v>
      </c>
      <c r="V243" s="48">
        <f t="shared" ca="1" si="172"/>
        <v>3</v>
      </c>
      <c r="W243" s="48">
        <f t="shared" ca="1" si="172"/>
        <v>2</v>
      </c>
      <c r="X243" s="48">
        <f t="shared" ca="1" si="172"/>
        <v>1</v>
      </c>
      <c r="Y243" s="48">
        <f t="shared" ca="1" si="172"/>
        <v>3</v>
      </c>
      <c r="Z243" s="48">
        <f t="shared" ca="1" si="173"/>
        <v>1</v>
      </c>
      <c r="AA243" s="48">
        <f t="shared" ca="1" si="173"/>
        <v>3</v>
      </c>
      <c r="AB243" s="48">
        <f t="shared" ca="1" si="173"/>
        <v>3</v>
      </c>
      <c r="AC243" s="48">
        <f t="shared" ca="1" si="173"/>
        <v>3</v>
      </c>
      <c r="AD243" s="48">
        <f t="shared" ca="1" si="173"/>
        <v>1</v>
      </c>
      <c r="AE243" s="48">
        <f t="shared" ca="1" si="173"/>
        <v>2</v>
      </c>
      <c r="AF243" s="48">
        <f t="shared" ca="1" si="173"/>
        <v>1</v>
      </c>
      <c r="AG243" s="48">
        <f t="shared" ca="1" si="173"/>
        <v>2</v>
      </c>
      <c r="AH243" s="48">
        <f t="shared" ca="1" si="173"/>
        <v>2</v>
      </c>
      <c r="AI243" s="48">
        <f t="shared" ca="1" si="173"/>
        <v>1</v>
      </c>
      <c r="AJ243" s="48">
        <f t="shared" ca="1" si="174"/>
        <v>3</v>
      </c>
      <c r="AK243" s="48">
        <f t="shared" ca="1" si="174"/>
        <v>1</v>
      </c>
      <c r="AL243" s="48">
        <f t="shared" ca="1" si="174"/>
        <v>3</v>
      </c>
      <c r="AM243" s="48">
        <f t="shared" ca="1" si="174"/>
        <v>1</v>
      </c>
      <c r="AN243" s="48">
        <f t="shared" ca="1" si="174"/>
        <v>1</v>
      </c>
      <c r="AO243" s="48">
        <f t="shared" ca="1" si="174"/>
        <v>3</v>
      </c>
      <c r="AP243" s="48">
        <f t="shared" ca="1" si="174"/>
        <v>2</v>
      </c>
      <c r="AQ243" s="48">
        <f t="shared" ca="1" si="174"/>
        <v>1</v>
      </c>
      <c r="AR243" s="48">
        <f t="shared" ca="1" si="174"/>
        <v>3</v>
      </c>
      <c r="AS243" s="48">
        <f t="shared" ca="1" si="174"/>
        <v>3</v>
      </c>
      <c r="AT243" s="48">
        <f t="shared" ca="1" si="175"/>
        <v>1</v>
      </c>
      <c r="AU243" s="48">
        <f t="shared" ca="1" si="175"/>
        <v>1</v>
      </c>
      <c r="AV243" s="48">
        <f t="shared" ca="1" si="175"/>
        <v>2</v>
      </c>
      <c r="AW243" s="48">
        <f t="shared" ca="1" si="175"/>
        <v>2</v>
      </c>
      <c r="AX243" s="48">
        <f t="shared" ca="1" si="175"/>
        <v>3</v>
      </c>
      <c r="AY243" s="48">
        <f t="shared" ca="1" si="175"/>
        <v>3</v>
      </c>
      <c r="AZ243" s="48">
        <f t="shared" ca="1" si="175"/>
        <v>3</v>
      </c>
      <c r="BA243" s="48">
        <f t="shared" ca="1" si="175"/>
        <v>3</v>
      </c>
      <c r="BB243" s="48">
        <f t="shared" ca="1" si="175"/>
        <v>1</v>
      </c>
      <c r="BC243" s="48">
        <f t="shared" ca="1" si="175"/>
        <v>3</v>
      </c>
      <c r="BD243" s="48">
        <f t="shared" ca="1" si="176"/>
        <v>2</v>
      </c>
      <c r="BE243" s="48">
        <f t="shared" ca="1" si="176"/>
        <v>3</v>
      </c>
      <c r="BF243" s="48">
        <f t="shared" ca="1" si="176"/>
        <v>1</v>
      </c>
      <c r="BG243" s="48">
        <f t="shared" ca="1" si="176"/>
        <v>3</v>
      </c>
      <c r="BH243" s="48">
        <f t="shared" ca="1" si="176"/>
        <v>2</v>
      </c>
      <c r="BI243" s="48">
        <f t="shared" ca="1" si="176"/>
        <v>1</v>
      </c>
      <c r="BJ243" s="48">
        <f t="shared" ca="1" si="176"/>
        <v>2</v>
      </c>
      <c r="BK243" s="48">
        <f t="shared" ca="1" si="176"/>
        <v>1</v>
      </c>
      <c r="BL243" s="48">
        <f t="shared" ca="1" si="176"/>
        <v>3</v>
      </c>
      <c r="BM243" s="48">
        <f t="shared" ca="1" si="176"/>
        <v>1</v>
      </c>
      <c r="BN243" s="48">
        <f t="shared" ca="1" si="176"/>
        <v>2</v>
      </c>
      <c r="BO243" s="48">
        <f t="shared" ca="1" si="176"/>
        <v>3</v>
      </c>
    </row>
    <row r="244" spans="1:67" x14ac:dyDescent="0.25">
      <c r="A244" s="48">
        <v>243</v>
      </c>
      <c r="B244" s="48">
        <f t="shared" ca="1" si="139"/>
        <v>9</v>
      </c>
      <c r="C244" s="48">
        <f ca="1">SUM($P244:S244)</f>
        <v>6</v>
      </c>
      <c r="D244" s="48">
        <f t="shared" ca="1" si="140"/>
        <v>11</v>
      </c>
      <c r="E244" s="48">
        <f t="shared" ca="1" si="141"/>
        <v>18</v>
      </c>
      <c r="F244" s="48">
        <f t="shared" ca="1" si="142"/>
        <v>28</v>
      </c>
      <c r="G244" s="48">
        <f t="shared" ca="1" si="143"/>
        <v>37</v>
      </c>
      <c r="H244" s="48">
        <f t="shared" ca="1" si="144"/>
        <v>45</v>
      </c>
      <c r="I244" s="48">
        <f t="shared" ca="1" si="145"/>
        <v>52</v>
      </c>
      <c r="J244" s="48">
        <f t="shared" ca="1" si="146"/>
        <v>59</v>
      </c>
      <c r="K244" s="48">
        <f t="shared" ca="1" si="147"/>
        <v>69</v>
      </c>
      <c r="L244" s="48">
        <f t="shared" ca="1" si="148"/>
        <v>74</v>
      </c>
      <c r="M244" s="48">
        <f t="shared" ca="1" si="149"/>
        <v>83</v>
      </c>
      <c r="N244" s="48">
        <f t="shared" ca="1" si="150"/>
        <v>89</v>
      </c>
      <c r="O244" s="48">
        <f t="shared" ca="1" si="151"/>
        <v>96</v>
      </c>
      <c r="P244" s="48">
        <f t="shared" ca="1" si="172"/>
        <v>1</v>
      </c>
      <c r="Q244" s="48">
        <f t="shared" ca="1" si="172"/>
        <v>2</v>
      </c>
      <c r="R244" s="48">
        <f t="shared" ca="1" si="172"/>
        <v>1</v>
      </c>
      <c r="S244" s="48">
        <f t="shared" ca="1" si="172"/>
        <v>2</v>
      </c>
      <c r="T244" s="48">
        <f t="shared" ca="1" si="172"/>
        <v>2</v>
      </c>
      <c r="U244" s="48">
        <f t="shared" ca="1" si="172"/>
        <v>1</v>
      </c>
      <c r="V244" s="48">
        <f t="shared" ca="1" si="172"/>
        <v>1</v>
      </c>
      <c r="W244" s="48">
        <f t="shared" ca="1" si="172"/>
        <v>1</v>
      </c>
      <c r="X244" s="48">
        <f t="shared" ca="1" si="172"/>
        <v>3</v>
      </c>
      <c r="Y244" s="48">
        <f t="shared" ca="1" si="172"/>
        <v>1</v>
      </c>
      <c r="Z244" s="48">
        <f t="shared" ca="1" si="173"/>
        <v>2</v>
      </c>
      <c r="AA244" s="48">
        <f t="shared" ca="1" si="173"/>
        <v>1</v>
      </c>
      <c r="AB244" s="48">
        <f t="shared" ca="1" si="173"/>
        <v>3</v>
      </c>
      <c r="AC244" s="48">
        <f t="shared" ca="1" si="173"/>
        <v>1</v>
      </c>
      <c r="AD244" s="48">
        <f t="shared" ca="1" si="173"/>
        <v>3</v>
      </c>
      <c r="AE244" s="48">
        <f t="shared" ca="1" si="173"/>
        <v>3</v>
      </c>
      <c r="AF244" s="48">
        <f t="shared" ca="1" si="173"/>
        <v>2</v>
      </c>
      <c r="AG244" s="48">
        <f t="shared" ca="1" si="173"/>
        <v>2</v>
      </c>
      <c r="AH244" s="48">
        <f t="shared" ca="1" si="173"/>
        <v>3</v>
      </c>
      <c r="AI244" s="48">
        <f t="shared" ca="1" si="173"/>
        <v>2</v>
      </c>
      <c r="AJ244" s="48">
        <f t="shared" ca="1" si="174"/>
        <v>3</v>
      </c>
      <c r="AK244" s="48">
        <f t="shared" ca="1" si="174"/>
        <v>3</v>
      </c>
      <c r="AL244" s="48">
        <f t="shared" ca="1" si="174"/>
        <v>1</v>
      </c>
      <c r="AM244" s="48">
        <f t="shared" ca="1" si="174"/>
        <v>1</v>
      </c>
      <c r="AN244" s="48">
        <f t="shared" ca="1" si="174"/>
        <v>2</v>
      </c>
      <c r="AO244" s="48">
        <f t="shared" ca="1" si="174"/>
        <v>3</v>
      </c>
      <c r="AP244" s="48">
        <f t="shared" ca="1" si="174"/>
        <v>1</v>
      </c>
      <c r="AQ244" s="48">
        <f t="shared" ca="1" si="174"/>
        <v>1</v>
      </c>
      <c r="AR244" s="48">
        <f t="shared" ca="1" si="174"/>
        <v>1</v>
      </c>
      <c r="AS244" s="48">
        <f t="shared" ca="1" si="174"/>
        <v>2</v>
      </c>
      <c r="AT244" s="48">
        <f t="shared" ca="1" si="175"/>
        <v>2</v>
      </c>
      <c r="AU244" s="48">
        <f t="shared" ca="1" si="175"/>
        <v>2</v>
      </c>
      <c r="AV244" s="48">
        <f t="shared" ca="1" si="175"/>
        <v>3</v>
      </c>
      <c r="AW244" s="48">
        <f t="shared" ca="1" si="175"/>
        <v>2</v>
      </c>
      <c r="AX244" s="48">
        <f t="shared" ca="1" si="175"/>
        <v>3</v>
      </c>
      <c r="AY244" s="48">
        <f t="shared" ca="1" si="175"/>
        <v>2</v>
      </c>
      <c r="AZ244" s="48">
        <f t="shared" ca="1" si="175"/>
        <v>1</v>
      </c>
      <c r="BA244" s="48">
        <f t="shared" ca="1" si="175"/>
        <v>2</v>
      </c>
      <c r="BB244" s="48">
        <f t="shared" ca="1" si="175"/>
        <v>1</v>
      </c>
      <c r="BC244" s="48">
        <f t="shared" ca="1" si="175"/>
        <v>1</v>
      </c>
      <c r="BD244" s="48">
        <f t="shared" ca="1" si="176"/>
        <v>3</v>
      </c>
      <c r="BE244" s="48">
        <f t="shared" ca="1" si="176"/>
        <v>3</v>
      </c>
      <c r="BF244" s="48">
        <f t="shared" ca="1" si="176"/>
        <v>1</v>
      </c>
      <c r="BG244" s="48">
        <f t="shared" ca="1" si="176"/>
        <v>2</v>
      </c>
      <c r="BH244" s="48">
        <f t="shared" ca="1" si="176"/>
        <v>1</v>
      </c>
      <c r="BI244" s="48">
        <f t="shared" ca="1" si="176"/>
        <v>2</v>
      </c>
      <c r="BJ244" s="48">
        <f t="shared" ca="1" si="176"/>
        <v>1</v>
      </c>
      <c r="BK244" s="48">
        <f t="shared" ca="1" si="176"/>
        <v>2</v>
      </c>
      <c r="BL244" s="48">
        <f t="shared" ca="1" si="176"/>
        <v>1</v>
      </c>
      <c r="BM244" s="48">
        <f t="shared" ca="1" si="176"/>
        <v>2</v>
      </c>
      <c r="BN244" s="48">
        <f t="shared" ca="1" si="176"/>
        <v>3</v>
      </c>
      <c r="BO244" s="48">
        <f t="shared" ca="1" si="176"/>
        <v>1</v>
      </c>
    </row>
    <row r="245" spans="1:67" x14ac:dyDescent="0.25">
      <c r="A245" s="48">
        <v>244</v>
      </c>
      <c r="B245" s="48">
        <f t="shared" ca="1" si="139"/>
        <v>10</v>
      </c>
      <c r="C245" s="48">
        <f ca="1">SUM($P245:S245)</f>
        <v>6</v>
      </c>
      <c r="D245" s="48">
        <f t="shared" ca="1" si="140"/>
        <v>15</v>
      </c>
      <c r="E245" s="48">
        <f t="shared" ca="1" si="141"/>
        <v>24</v>
      </c>
      <c r="F245" s="48">
        <f t="shared" ca="1" si="142"/>
        <v>31</v>
      </c>
      <c r="G245" s="48">
        <f t="shared" ca="1" si="143"/>
        <v>39</v>
      </c>
      <c r="H245" s="48">
        <f t="shared" ca="1" si="144"/>
        <v>47</v>
      </c>
      <c r="I245" s="48">
        <f t="shared" ca="1" si="145"/>
        <v>54</v>
      </c>
      <c r="J245" s="48">
        <f t="shared" ca="1" si="146"/>
        <v>61</v>
      </c>
      <c r="K245" s="48">
        <f t="shared" ca="1" si="147"/>
        <v>70</v>
      </c>
      <c r="L245" s="48">
        <f t="shared" ca="1" si="148"/>
        <v>74</v>
      </c>
      <c r="M245" s="48">
        <f t="shared" ca="1" si="149"/>
        <v>83</v>
      </c>
      <c r="N245" s="48">
        <f t="shared" ca="1" si="150"/>
        <v>92</v>
      </c>
      <c r="O245" s="48">
        <f t="shared" ca="1" si="151"/>
        <v>99</v>
      </c>
      <c r="P245" s="48">
        <f t="shared" ca="1" si="172"/>
        <v>1</v>
      </c>
      <c r="Q245" s="48">
        <f t="shared" ca="1" si="172"/>
        <v>1</v>
      </c>
      <c r="R245" s="48">
        <f t="shared" ca="1" si="172"/>
        <v>1</v>
      </c>
      <c r="S245" s="48">
        <f t="shared" ca="1" si="172"/>
        <v>3</v>
      </c>
      <c r="T245" s="48">
        <f t="shared" ca="1" si="172"/>
        <v>2</v>
      </c>
      <c r="U245" s="48">
        <f t="shared" ca="1" si="172"/>
        <v>2</v>
      </c>
      <c r="V245" s="48">
        <f t="shared" ca="1" si="172"/>
        <v>3</v>
      </c>
      <c r="W245" s="48">
        <f t="shared" ca="1" si="172"/>
        <v>2</v>
      </c>
      <c r="X245" s="48">
        <f t="shared" ca="1" si="172"/>
        <v>2</v>
      </c>
      <c r="Y245" s="48">
        <f t="shared" ca="1" si="172"/>
        <v>2</v>
      </c>
      <c r="Z245" s="48">
        <f t="shared" ca="1" si="173"/>
        <v>2</v>
      </c>
      <c r="AA245" s="48">
        <f t="shared" ca="1" si="173"/>
        <v>3</v>
      </c>
      <c r="AB245" s="48">
        <f t="shared" ca="1" si="173"/>
        <v>2</v>
      </c>
      <c r="AC245" s="48">
        <f t="shared" ca="1" si="173"/>
        <v>3</v>
      </c>
      <c r="AD245" s="48">
        <f t="shared" ca="1" si="173"/>
        <v>1</v>
      </c>
      <c r="AE245" s="48">
        <f t="shared" ca="1" si="173"/>
        <v>1</v>
      </c>
      <c r="AF245" s="48">
        <f t="shared" ca="1" si="173"/>
        <v>1</v>
      </c>
      <c r="AG245" s="48">
        <f t="shared" ca="1" si="173"/>
        <v>2</v>
      </c>
      <c r="AH245" s="48">
        <f t="shared" ca="1" si="173"/>
        <v>2</v>
      </c>
      <c r="AI245" s="48">
        <f t="shared" ca="1" si="173"/>
        <v>3</v>
      </c>
      <c r="AJ245" s="48">
        <f t="shared" ca="1" si="174"/>
        <v>3</v>
      </c>
      <c r="AK245" s="48">
        <f t="shared" ca="1" si="174"/>
        <v>3</v>
      </c>
      <c r="AL245" s="48">
        <f t="shared" ca="1" si="174"/>
        <v>1</v>
      </c>
      <c r="AM245" s="48">
        <f t="shared" ca="1" si="174"/>
        <v>1</v>
      </c>
      <c r="AN245" s="48">
        <f t="shared" ca="1" si="174"/>
        <v>1</v>
      </c>
      <c r="AO245" s="48">
        <f t="shared" ca="1" si="174"/>
        <v>2</v>
      </c>
      <c r="AP245" s="48">
        <f t="shared" ca="1" si="174"/>
        <v>2</v>
      </c>
      <c r="AQ245" s="48">
        <f t="shared" ca="1" si="174"/>
        <v>2</v>
      </c>
      <c r="AR245" s="48">
        <f t="shared" ca="1" si="174"/>
        <v>1</v>
      </c>
      <c r="AS245" s="48">
        <f t="shared" ca="1" si="174"/>
        <v>2</v>
      </c>
      <c r="AT245" s="48">
        <f t="shared" ca="1" si="175"/>
        <v>3</v>
      </c>
      <c r="AU245" s="48">
        <f t="shared" ca="1" si="175"/>
        <v>1</v>
      </c>
      <c r="AV245" s="48">
        <f t="shared" ca="1" si="175"/>
        <v>1</v>
      </c>
      <c r="AW245" s="48">
        <f t="shared" ca="1" si="175"/>
        <v>2</v>
      </c>
      <c r="AX245" s="48">
        <f t="shared" ca="1" si="175"/>
        <v>3</v>
      </c>
      <c r="AY245" s="48">
        <f t="shared" ca="1" si="175"/>
        <v>3</v>
      </c>
      <c r="AZ245" s="48">
        <f t="shared" ca="1" si="175"/>
        <v>1</v>
      </c>
      <c r="BA245" s="48">
        <f t="shared" ca="1" si="175"/>
        <v>1</v>
      </c>
      <c r="BB245" s="48">
        <f t="shared" ca="1" si="175"/>
        <v>1</v>
      </c>
      <c r="BC245" s="48">
        <f t="shared" ca="1" si="175"/>
        <v>1</v>
      </c>
      <c r="BD245" s="48">
        <f t="shared" ca="1" si="176"/>
        <v>1</v>
      </c>
      <c r="BE245" s="48">
        <f t="shared" ca="1" si="176"/>
        <v>3</v>
      </c>
      <c r="BF245" s="48">
        <f t="shared" ca="1" si="176"/>
        <v>3</v>
      </c>
      <c r="BG245" s="48">
        <f t="shared" ca="1" si="176"/>
        <v>2</v>
      </c>
      <c r="BH245" s="48">
        <f t="shared" ca="1" si="176"/>
        <v>3</v>
      </c>
      <c r="BI245" s="48">
        <f t="shared" ca="1" si="176"/>
        <v>1</v>
      </c>
      <c r="BJ245" s="48">
        <f t="shared" ca="1" si="176"/>
        <v>2</v>
      </c>
      <c r="BK245" s="48">
        <f t="shared" ca="1" si="176"/>
        <v>3</v>
      </c>
      <c r="BL245" s="48">
        <f t="shared" ca="1" si="176"/>
        <v>3</v>
      </c>
      <c r="BM245" s="48">
        <f t="shared" ca="1" si="176"/>
        <v>2</v>
      </c>
      <c r="BN245" s="48">
        <f t="shared" ca="1" si="176"/>
        <v>1</v>
      </c>
      <c r="BO245" s="48">
        <f t="shared" ca="1" si="176"/>
        <v>1</v>
      </c>
    </row>
    <row r="246" spans="1:67" x14ac:dyDescent="0.25">
      <c r="A246" s="48">
        <v>245</v>
      </c>
      <c r="B246" s="48">
        <f t="shared" ca="1" si="139"/>
        <v>12</v>
      </c>
      <c r="C246" s="48">
        <f ca="1">SUM($P246:S246)</f>
        <v>8</v>
      </c>
      <c r="D246" s="48">
        <f t="shared" ca="1" si="140"/>
        <v>16</v>
      </c>
      <c r="E246" s="48">
        <f t="shared" ca="1" si="141"/>
        <v>22</v>
      </c>
      <c r="F246" s="48">
        <f t="shared" ca="1" si="142"/>
        <v>32</v>
      </c>
      <c r="G246" s="48">
        <f t="shared" ca="1" si="143"/>
        <v>41</v>
      </c>
      <c r="H246" s="48">
        <f t="shared" ca="1" si="144"/>
        <v>51</v>
      </c>
      <c r="I246" s="48">
        <f t="shared" ca="1" si="145"/>
        <v>59</v>
      </c>
      <c r="J246" s="48">
        <f t="shared" ca="1" si="146"/>
        <v>67</v>
      </c>
      <c r="K246" s="48">
        <f t="shared" ca="1" si="147"/>
        <v>76</v>
      </c>
      <c r="L246" s="48">
        <f t="shared" ca="1" si="148"/>
        <v>86</v>
      </c>
      <c r="M246" s="48">
        <f t="shared" ca="1" si="149"/>
        <v>96</v>
      </c>
      <c r="N246" s="48">
        <f t="shared" ca="1" si="150"/>
        <v>104</v>
      </c>
      <c r="O246" s="48">
        <f t="shared" ca="1" si="151"/>
        <v>110</v>
      </c>
      <c r="P246" s="48">
        <f t="shared" ca="1" si="172"/>
        <v>3</v>
      </c>
      <c r="Q246" s="48">
        <f t="shared" ca="1" si="172"/>
        <v>1</v>
      </c>
      <c r="R246" s="48">
        <f t="shared" ca="1" si="172"/>
        <v>2</v>
      </c>
      <c r="S246" s="48">
        <f t="shared" ca="1" si="172"/>
        <v>2</v>
      </c>
      <c r="T246" s="48">
        <f t="shared" ca="1" si="172"/>
        <v>1</v>
      </c>
      <c r="U246" s="48">
        <f t="shared" ca="1" si="172"/>
        <v>3</v>
      </c>
      <c r="V246" s="48">
        <f t="shared" ca="1" si="172"/>
        <v>1</v>
      </c>
      <c r="W246" s="48">
        <f t="shared" ca="1" si="172"/>
        <v>3</v>
      </c>
      <c r="X246" s="48">
        <f t="shared" ca="1" si="172"/>
        <v>3</v>
      </c>
      <c r="Y246" s="48">
        <f t="shared" ca="1" si="172"/>
        <v>1</v>
      </c>
      <c r="Z246" s="48">
        <f t="shared" ca="1" si="173"/>
        <v>1</v>
      </c>
      <c r="AA246" s="48">
        <f t="shared" ca="1" si="173"/>
        <v>1</v>
      </c>
      <c r="AB246" s="48">
        <f t="shared" ca="1" si="173"/>
        <v>2</v>
      </c>
      <c r="AC246" s="48">
        <f t="shared" ca="1" si="173"/>
        <v>2</v>
      </c>
      <c r="AD246" s="48">
        <f t="shared" ca="1" si="173"/>
        <v>3</v>
      </c>
      <c r="AE246" s="48">
        <f t="shared" ca="1" si="173"/>
        <v>3</v>
      </c>
      <c r="AF246" s="48">
        <f t="shared" ca="1" si="173"/>
        <v>3</v>
      </c>
      <c r="AG246" s="48">
        <f t="shared" ca="1" si="173"/>
        <v>3</v>
      </c>
      <c r="AH246" s="48">
        <f t="shared" ca="1" si="173"/>
        <v>2</v>
      </c>
      <c r="AI246" s="48">
        <f t="shared" ca="1" si="173"/>
        <v>1</v>
      </c>
      <c r="AJ246" s="48">
        <f t="shared" ca="1" si="174"/>
        <v>2</v>
      </c>
      <c r="AK246" s="48">
        <f t="shared" ca="1" si="174"/>
        <v>2</v>
      </c>
      <c r="AL246" s="48">
        <f t="shared" ca="1" si="174"/>
        <v>3</v>
      </c>
      <c r="AM246" s="48">
        <f t="shared" ca="1" si="174"/>
        <v>3</v>
      </c>
      <c r="AN246" s="48">
        <f t="shared" ca="1" si="174"/>
        <v>2</v>
      </c>
      <c r="AO246" s="48">
        <f t="shared" ca="1" si="174"/>
        <v>3</v>
      </c>
      <c r="AP246" s="48">
        <f t="shared" ca="1" si="174"/>
        <v>2</v>
      </c>
      <c r="AQ246" s="48">
        <f t="shared" ca="1" si="174"/>
        <v>1</v>
      </c>
      <c r="AR246" s="48">
        <f t="shared" ca="1" si="174"/>
        <v>1</v>
      </c>
      <c r="AS246" s="48">
        <f t="shared" ca="1" si="174"/>
        <v>1</v>
      </c>
      <c r="AT246" s="48">
        <f t="shared" ca="1" si="175"/>
        <v>3</v>
      </c>
      <c r="AU246" s="48">
        <f t="shared" ca="1" si="175"/>
        <v>3</v>
      </c>
      <c r="AV246" s="48">
        <f t="shared" ca="1" si="175"/>
        <v>2</v>
      </c>
      <c r="AW246" s="48">
        <f t="shared" ca="1" si="175"/>
        <v>3</v>
      </c>
      <c r="AX246" s="48">
        <f t="shared" ca="1" si="175"/>
        <v>2</v>
      </c>
      <c r="AY246" s="48">
        <f t="shared" ca="1" si="175"/>
        <v>2</v>
      </c>
      <c r="AZ246" s="48">
        <f t="shared" ca="1" si="175"/>
        <v>1</v>
      </c>
      <c r="BA246" s="48">
        <f t="shared" ca="1" si="175"/>
        <v>3</v>
      </c>
      <c r="BB246" s="48">
        <f t="shared" ca="1" si="175"/>
        <v>3</v>
      </c>
      <c r="BC246" s="48">
        <f t="shared" ca="1" si="175"/>
        <v>3</v>
      </c>
      <c r="BD246" s="48">
        <f t="shared" ca="1" si="176"/>
        <v>3</v>
      </c>
      <c r="BE246" s="48">
        <f t="shared" ca="1" si="176"/>
        <v>2</v>
      </c>
      <c r="BF246" s="48">
        <f t="shared" ca="1" si="176"/>
        <v>3</v>
      </c>
      <c r="BG246" s="48">
        <f t="shared" ca="1" si="176"/>
        <v>2</v>
      </c>
      <c r="BH246" s="48">
        <f t="shared" ca="1" si="176"/>
        <v>3</v>
      </c>
      <c r="BI246" s="48">
        <f t="shared" ca="1" si="176"/>
        <v>2</v>
      </c>
      <c r="BJ246" s="48">
        <f t="shared" ca="1" si="176"/>
        <v>1</v>
      </c>
      <c r="BK246" s="48">
        <f t="shared" ca="1" si="176"/>
        <v>2</v>
      </c>
      <c r="BL246" s="48">
        <f t="shared" ca="1" si="176"/>
        <v>2</v>
      </c>
      <c r="BM246" s="48">
        <f t="shared" ca="1" si="176"/>
        <v>1</v>
      </c>
      <c r="BN246" s="48">
        <f t="shared" ca="1" si="176"/>
        <v>2</v>
      </c>
      <c r="BO246" s="48">
        <f t="shared" ca="1" si="176"/>
        <v>1</v>
      </c>
    </row>
    <row r="247" spans="1:67" x14ac:dyDescent="0.25">
      <c r="A247" s="48">
        <v>246</v>
      </c>
      <c r="B247" s="48">
        <f t="shared" ca="1" si="139"/>
        <v>15</v>
      </c>
      <c r="C247" s="48">
        <f ca="1">SUM($P247:S247)</f>
        <v>10</v>
      </c>
      <c r="D247" s="48">
        <f t="shared" ca="1" si="140"/>
        <v>21</v>
      </c>
      <c r="E247" s="48">
        <f t="shared" ca="1" si="141"/>
        <v>30</v>
      </c>
      <c r="F247" s="48">
        <f t="shared" ca="1" si="142"/>
        <v>34</v>
      </c>
      <c r="G247" s="48">
        <f t="shared" ca="1" si="143"/>
        <v>42</v>
      </c>
      <c r="H247" s="48">
        <f t="shared" ca="1" si="144"/>
        <v>50</v>
      </c>
      <c r="I247" s="48">
        <f t="shared" ca="1" si="145"/>
        <v>56</v>
      </c>
      <c r="J247" s="48">
        <f t="shared" ca="1" si="146"/>
        <v>64</v>
      </c>
      <c r="K247" s="48">
        <f t="shared" ca="1" si="147"/>
        <v>72</v>
      </c>
      <c r="L247" s="48">
        <f t="shared" ca="1" si="148"/>
        <v>80</v>
      </c>
      <c r="M247" s="48">
        <f t="shared" ca="1" si="149"/>
        <v>88</v>
      </c>
      <c r="N247" s="48">
        <f t="shared" ca="1" si="150"/>
        <v>93</v>
      </c>
      <c r="O247" s="48">
        <f t="shared" ca="1" si="151"/>
        <v>101</v>
      </c>
      <c r="P247" s="48">
        <f t="shared" ca="1" si="172"/>
        <v>3</v>
      </c>
      <c r="Q247" s="48">
        <f t="shared" ca="1" si="172"/>
        <v>3</v>
      </c>
      <c r="R247" s="48">
        <f t="shared" ca="1" si="172"/>
        <v>1</v>
      </c>
      <c r="S247" s="48">
        <f t="shared" ca="1" si="172"/>
        <v>3</v>
      </c>
      <c r="T247" s="48">
        <f t="shared" ca="1" si="172"/>
        <v>2</v>
      </c>
      <c r="U247" s="48">
        <f t="shared" ca="1" si="172"/>
        <v>3</v>
      </c>
      <c r="V247" s="48">
        <f t="shared" ca="1" si="172"/>
        <v>3</v>
      </c>
      <c r="W247" s="48">
        <f t="shared" ca="1" si="172"/>
        <v>3</v>
      </c>
      <c r="X247" s="48">
        <f t="shared" ca="1" si="172"/>
        <v>3</v>
      </c>
      <c r="Y247" s="48">
        <f t="shared" ca="1" si="172"/>
        <v>1</v>
      </c>
      <c r="Z247" s="48">
        <f t="shared" ca="1" si="173"/>
        <v>2</v>
      </c>
      <c r="AA247" s="48">
        <f t="shared" ca="1" si="173"/>
        <v>3</v>
      </c>
      <c r="AB247" s="48">
        <f t="shared" ca="1" si="173"/>
        <v>1</v>
      </c>
      <c r="AC247" s="48">
        <f t="shared" ca="1" si="173"/>
        <v>1</v>
      </c>
      <c r="AD247" s="48">
        <f t="shared" ca="1" si="173"/>
        <v>1</v>
      </c>
      <c r="AE247" s="48">
        <f t="shared" ca="1" si="173"/>
        <v>1</v>
      </c>
      <c r="AF247" s="48">
        <f t="shared" ca="1" si="173"/>
        <v>2</v>
      </c>
      <c r="AG247" s="48">
        <f t="shared" ca="1" si="173"/>
        <v>3</v>
      </c>
      <c r="AH247" s="48">
        <f t="shared" ca="1" si="173"/>
        <v>2</v>
      </c>
      <c r="AI247" s="48">
        <f t="shared" ca="1" si="173"/>
        <v>1</v>
      </c>
      <c r="AJ247" s="48">
        <f t="shared" ca="1" si="174"/>
        <v>3</v>
      </c>
      <c r="AK247" s="48">
        <f t="shared" ca="1" si="174"/>
        <v>2</v>
      </c>
      <c r="AL247" s="48">
        <f t="shared" ca="1" si="174"/>
        <v>1</v>
      </c>
      <c r="AM247" s="48">
        <f t="shared" ca="1" si="174"/>
        <v>2</v>
      </c>
      <c r="AN247" s="48">
        <f t="shared" ca="1" si="174"/>
        <v>2</v>
      </c>
      <c r="AO247" s="48">
        <f t="shared" ca="1" si="174"/>
        <v>1</v>
      </c>
      <c r="AP247" s="48">
        <f t="shared" ca="1" si="174"/>
        <v>1</v>
      </c>
      <c r="AQ247" s="48">
        <f t="shared" ca="1" si="174"/>
        <v>2</v>
      </c>
      <c r="AR247" s="48">
        <f t="shared" ca="1" si="174"/>
        <v>3</v>
      </c>
      <c r="AS247" s="48">
        <f t="shared" ca="1" si="174"/>
        <v>3</v>
      </c>
      <c r="AT247" s="48">
        <f t="shared" ca="1" si="175"/>
        <v>1</v>
      </c>
      <c r="AU247" s="48">
        <f t="shared" ca="1" si="175"/>
        <v>1</v>
      </c>
      <c r="AV247" s="48">
        <f t="shared" ca="1" si="175"/>
        <v>2</v>
      </c>
      <c r="AW247" s="48">
        <f t="shared" ca="1" si="175"/>
        <v>1</v>
      </c>
      <c r="AX247" s="48">
        <f t="shared" ca="1" si="175"/>
        <v>3</v>
      </c>
      <c r="AY247" s="48">
        <f t="shared" ca="1" si="175"/>
        <v>2</v>
      </c>
      <c r="AZ247" s="48">
        <f t="shared" ca="1" si="175"/>
        <v>3</v>
      </c>
      <c r="BA247" s="48">
        <f t="shared" ca="1" si="175"/>
        <v>2</v>
      </c>
      <c r="BB247" s="48">
        <f t="shared" ca="1" si="175"/>
        <v>1</v>
      </c>
      <c r="BC247" s="48">
        <f t="shared" ca="1" si="175"/>
        <v>2</v>
      </c>
      <c r="BD247" s="48">
        <f t="shared" ca="1" si="176"/>
        <v>1</v>
      </c>
      <c r="BE247" s="48">
        <f t="shared" ca="1" si="176"/>
        <v>3</v>
      </c>
      <c r="BF247" s="48">
        <f t="shared" ca="1" si="176"/>
        <v>1</v>
      </c>
      <c r="BG247" s="48">
        <f t="shared" ca="1" si="176"/>
        <v>3</v>
      </c>
      <c r="BH247" s="48">
        <f t="shared" ca="1" si="176"/>
        <v>1</v>
      </c>
      <c r="BI247" s="48">
        <f t="shared" ca="1" si="176"/>
        <v>1</v>
      </c>
      <c r="BJ247" s="48">
        <f t="shared" ca="1" si="176"/>
        <v>2</v>
      </c>
      <c r="BK247" s="48">
        <f t="shared" ca="1" si="176"/>
        <v>1</v>
      </c>
      <c r="BL247" s="48">
        <f t="shared" ca="1" si="176"/>
        <v>3</v>
      </c>
      <c r="BM247" s="48">
        <f t="shared" ca="1" si="176"/>
        <v>2</v>
      </c>
      <c r="BN247" s="48">
        <f t="shared" ca="1" si="176"/>
        <v>2</v>
      </c>
      <c r="BO247" s="48">
        <f t="shared" ca="1" si="176"/>
        <v>1</v>
      </c>
    </row>
    <row r="248" spans="1:67" x14ac:dyDescent="0.25">
      <c r="A248" s="48">
        <v>247</v>
      </c>
      <c r="B248" s="48">
        <f t="shared" ca="1" si="139"/>
        <v>13</v>
      </c>
      <c r="C248" s="48">
        <f ca="1">SUM($P248:S248)</f>
        <v>7</v>
      </c>
      <c r="D248" s="48">
        <f t="shared" ca="1" si="140"/>
        <v>15</v>
      </c>
      <c r="E248" s="48">
        <f t="shared" ca="1" si="141"/>
        <v>20</v>
      </c>
      <c r="F248" s="48">
        <f t="shared" ca="1" si="142"/>
        <v>29</v>
      </c>
      <c r="G248" s="48">
        <f t="shared" ca="1" si="143"/>
        <v>35</v>
      </c>
      <c r="H248" s="48">
        <f t="shared" ca="1" si="144"/>
        <v>44</v>
      </c>
      <c r="I248" s="48">
        <f t="shared" ca="1" si="145"/>
        <v>52</v>
      </c>
      <c r="J248" s="48">
        <f t="shared" ca="1" si="146"/>
        <v>59</v>
      </c>
      <c r="K248" s="48">
        <f t="shared" ca="1" si="147"/>
        <v>65</v>
      </c>
      <c r="L248" s="48">
        <f t="shared" ca="1" si="148"/>
        <v>74</v>
      </c>
      <c r="M248" s="48">
        <f t="shared" ca="1" si="149"/>
        <v>84</v>
      </c>
      <c r="N248" s="48">
        <f t="shared" ca="1" si="150"/>
        <v>89</v>
      </c>
      <c r="O248" s="48">
        <f t="shared" ca="1" si="151"/>
        <v>95</v>
      </c>
      <c r="P248" s="48">
        <f t="shared" ca="1" si="172"/>
        <v>1</v>
      </c>
      <c r="Q248" s="48">
        <f t="shared" ca="1" si="172"/>
        <v>1</v>
      </c>
      <c r="R248" s="48">
        <f t="shared" ca="1" si="172"/>
        <v>3</v>
      </c>
      <c r="S248" s="48">
        <f t="shared" ca="1" si="172"/>
        <v>2</v>
      </c>
      <c r="T248" s="48">
        <f t="shared" ca="1" si="172"/>
        <v>3</v>
      </c>
      <c r="U248" s="48">
        <f t="shared" ca="1" si="172"/>
        <v>3</v>
      </c>
      <c r="V248" s="48">
        <f t="shared" ca="1" si="172"/>
        <v>1</v>
      </c>
      <c r="W248" s="48">
        <f t="shared" ca="1" si="172"/>
        <v>1</v>
      </c>
      <c r="X248" s="48">
        <f t="shared" ca="1" si="172"/>
        <v>2</v>
      </c>
      <c r="Y248" s="48">
        <f t="shared" ca="1" si="172"/>
        <v>1</v>
      </c>
      <c r="Z248" s="48">
        <f t="shared" ca="1" si="173"/>
        <v>1</v>
      </c>
      <c r="AA248" s="48">
        <f t="shared" ca="1" si="173"/>
        <v>1</v>
      </c>
      <c r="AB248" s="48">
        <f t="shared" ca="1" si="173"/>
        <v>2</v>
      </c>
      <c r="AC248" s="48">
        <f t="shared" ca="1" si="173"/>
        <v>2</v>
      </c>
      <c r="AD248" s="48">
        <f t="shared" ca="1" si="173"/>
        <v>2</v>
      </c>
      <c r="AE248" s="48">
        <f t="shared" ca="1" si="173"/>
        <v>3</v>
      </c>
      <c r="AF248" s="48">
        <f t="shared" ca="1" si="173"/>
        <v>1</v>
      </c>
      <c r="AG248" s="48">
        <f t="shared" ca="1" si="173"/>
        <v>2</v>
      </c>
      <c r="AH248" s="48">
        <f t="shared" ca="1" si="173"/>
        <v>1</v>
      </c>
      <c r="AI248" s="48">
        <f t="shared" ca="1" si="173"/>
        <v>2</v>
      </c>
      <c r="AJ248" s="48">
        <f t="shared" ca="1" si="174"/>
        <v>2</v>
      </c>
      <c r="AK248" s="48">
        <f t="shared" ca="1" si="174"/>
        <v>3</v>
      </c>
      <c r="AL248" s="48">
        <f t="shared" ca="1" si="174"/>
        <v>3</v>
      </c>
      <c r="AM248" s="48">
        <f t="shared" ca="1" si="174"/>
        <v>1</v>
      </c>
      <c r="AN248" s="48">
        <f t="shared" ca="1" si="174"/>
        <v>3</v>
      </c>
      <c r="AO248" s="48">
        <f t="shared" ca="1" si="174"/>
        <v>1</v>
      </c>
      <c r="AP248" s="48">
        <f t="shared" ca="1" si="174"/>
        <v>1</v>
      </c>
      <c r="AQ248" s="48">
        <f t="shared" ca="1" si="174"/>
        <v>3</v>
      </c>
      <c r="AR248" s="48">
        <f t="shared" ca="1" si="174"/>
        <v>2</v>
      </c>
      <c r="AS248" s="48">
        <f t="shared" ca="1" si="174"/>
        <v>2</v>
      </c>
      <c r="AT248" s="48">
        <f t="shared" ca="1" si="175"/>
        <v>2</v>
      </c>
      <c r="AU248" s="48">
        <f t="shared" ca="1" si="175"/>
        <v>1</v>
      </c>
      <c r="AV248" s="48">
        <f t="shared" ca="1" si="175"/>
        <v>2</v>
      </c>
      <c r="AW248" s="48">
        <f t="shared" ca="1" si="175"/>
        <v>2</v>
      </c>
      <c r="AX248" s="48">
        <f t="shared" ca="1" si="175"/>
        <v>1</v>
      </c>
      <c r="AY248" s="48">
        <f t="shared" ca="1" si="175"/>
        <v>1</v>
      </c>
      <c r="AZ248" s="48">
        <f t="shared" ca="1" si="175"/>
        <v>2</v>
      </c>
      <c r="BA248" s="48">
        <f t="shared" ca="1" si="175"/>
        <v>3</v>
      </c>
      <c r="BB248" s="48">
        <f t="shared" ca="1" si="175"/>
        <v>2</v>
      </c>
      <c r="BC248" s="48">
        <f t="shared" ca="1" si="175"/>
        <v>2</v>
      </c>
      <c r="BD248" s="48">
        <f t="shared" ca="1" si="176"/>
        <v>3</v>
      </c>
      <c r="BE248" s="48">
        <f t="shared" ca="1" si="176"/>
        <v>1</v>
      </c>
      <c r="BF248" s="48">
        <f t="shared" ca="1" si="176"/>
        <v>3</v>
      </c>
      <c r="BG248" s="48">
        <f t="shared" ca="1" si="176"/>
        <v>3</v>
      </c>
      <c r="BH248" s="48">
        <f t="shared" ca="1" si="176"/>
        <v>1</v>
      </c>
      <c r="BI248" s="48">
        <f t="shared" ca="1" si="176"/>
        <v>1</v>
      </c>
      <c r="BJ248" s="48">
        <f t="shared" ca="1" si="176"/>
        <v>1</v>
      </c>
      <c r="BK248" s="48">
        <f t="shared" ca="1" si="176"/>
        <v>2</v>
      </c>
      <c r="BL248" s="48">
        <f t="shared" ca="1" si="176"/>
        <v>1</v>
      </c>
      <c r="BM248" s="48">
        <f t="shared" ca="1" si="176"/>
        <v>1</v>
      </c>
      <c r="BN248" s="48">
        <f t="shared" ca="1" si="176"/>
        <v>3</v>
      </c>
      <c r="BO248" s="48">
        <f t="shared" ca="1" si="176"/>
        <v>1</v>
      </c>
    </row>
    <row r="249" spans="1:67" x14ac:dyDescent="0.25">
      <c r="A249" s="48">
        <v>248</v>
      </c>
      <c r="B249" s="48">
        <f t="shared" ca="1" si="139"/>
        <v>8</v>
      </c>
      <c r="C249" s="48">
        <f ca="1">SUM($P249:S249)</f>
        <v>4</v>
      </c>
      <c r="D249" s="48">
        <f t="shared" ca="1" si="140"/>
        <v>12</v>
      </c>
      <c r="E249" s="48">
        <f t="shared" ca="1" si="141"/>
        <v>17</v>
      </c>
      <c r="F249" s="48">
        <f t="shared" ca="1" si="142"/>
        <v>26</v>
      </c>
      <c r="G249" s="48">
        <f t="shared" ca="1" si="143"/>
        <v>35</v>
      </c>
      <c r="H249" s="48">
        <f t="shared" ca="1" si="144"/>
        <v>42</v>
      </c>
      <c r="I249" s="48">
        <f t="shared" ca="1" si="145"/>
        <v>47</v>
      </c>
      <c r="J249" s="48">
        <f t="shared" ca="1" si="146"/>
        <v>58</v>
      </c>
      <c r="K249" s="48">
        <f t="shared" ca="1" si="147"/>
        <v>65</v>
      </c>
      <c r="L249" s="48">
        <f t="shared" ca="1" si="148"/>
        <v>73</v>
      </c>
      <c r="M249" s="48">
        <f t="shared" ca="1" si="149"/>
        <v>81</v>
      </c>
      <c r="N249" s="48">
        <f t="shared" ca="1" si="150"/>
        <v>89</v>
      </c>
      <c r="O249" s="48">
        <f t="shared" ca="1" si="151"/>
        <v>96</v>
      </c>
      <c r="P249" s="48">
        <f t="shared" ca="1" si="172"/>
        <v>1</v>
      </c>
      <c r="Q249" s="48">
        <f t="shared" ca="1" si="172"/>
        <v>1</v>
      </c>
      <c r="R249" s="48">
        <f t="shared" ca="1" si="172"/>
        <v>1</v>
      </c>
      <c r="S249" s="48">
        <f t="shared" ca="1" si="172"/>
        <v>1</v>
      </c>
      <c r="T249" s="48">
        <f t="shared" ca="1" si="172"/>
        <v>2</v>
      </c>
      <c r="U249" s="48">
        <f t="shared" ca="1" si="172"/>
        <v>2</v>
      </c>
      <c r="V249" s="48">
        <f t="shared" ca="1" si="172"/>
        <v>3</v>
      </c>
      <c r="W249" s="48">
        <f t="shared" ca="1" si="172"/>
        <v>1</v>
      </c>
      <c r="X249" s="48">
        <f t="shared" ca="1" si="172"/>
        <v>1</v>
      </c>
      <c r="Y249" s="48">
        <f t="shared" ca="1" si="172"/>
        <v>1</v>
      </c>
      <c r="Z249" s="48">
        <f t="shared" ca="1" si="173"/>
        <v>2</v>
      </c>
      <c r="AA249" s="48">
        <f t="shared" ca="1" si="173"/>
        <v>1</v>
      </c>
      <c r="AB249" s="48">
        <f t="shared" ca="1" si="173"/>
        <v>1</v>
      </c>
      <c r="AC249" s="48">
        <f t="shared" ca="1" si="173"/>
        <v>3</v>
      </c>
      <c r="AD249" s="48">
        <f t="shared" ca="1" si="173"/>
        <v>3</v>
      </c>
      <c r="AE249" s="48">
        <f t="shared" ca="1" si="173"/>
        <v>2</v>
      </c>
      <c r="AF249" s="48">
        <f t="shared" ca="1" si="173"/>
        <v>3</v>
      </c>
      <c r="AG249" s="48">
        <f t="shared" ca="1" si="173"/>
        <v>1</v>
      </c>
      <c r="AH249" s="48">
        <f t="shared" ca="1" si="173"/>
        <v>2</v>
      </c>
      <c r="AI249" s="48">
        <f t="shared" ca="1" si="173"/>
        <v>3</v>
      </c>
      <c r="AJ249" s="48">
        <f t="shared" ca="1" si="174"/>
        <v>3</v>
      </c>
      <c r="AK249" s="48">
        <f t="shared" ca="1" si="174"/>
        <v>1</v>
      </c>
      <c r="AL249" s="48">
        <f t="shared" ca="1" si="174"/>
        <v>2</v>
      </c>
      <c r="AM249" s="48">
        <f t="shared" ca="1" si="174"/>
        <v>1</v>
      </c>
      <c r="AN249" s="48">
        <f t="shared" ca="1" si="174"/>
        <v>1</v>
      </c>
      <c r="AO249" s="48">
        <f t="shared" ca="1" si="174"/>
        <v>1</v>
      </c>
      <c r="AP249" s="48">
        <f t="shared" ca="1" si="174"/>
        <v>2</v>
      </c>
      <c r="AQ249" s="48">
        <f t="shared" ca="1" si="174"/>
        <v>1</v>
      </c>
      <c r="AR249" s="48">
        <f t="shared" ca="1" si="174"/>
        <v>3</v>
      </c>
      <c r="AS249" s="48">
        <f t="shared" ca="1" si="174"/>
        <v>3</v>
      </c>
      <c r="AT249" s="48">
        <f t="shared" ca="1" si="175"/>
        <v>2</v>
      </c>
      <c r="AU249" s="48">
        <f t="shared" ca="1" si="175"/>
        <v>3</v>
      </c>
      <c r="AV249" s="48">
        <f t="shared" ca="1" si="175"/>
        <v>1</v>
      </c>
      <c r="AW249" s="48">
        <f t="shared" ca="1" si="175"/>
        <v>1</v>
      </c>
      <c r="AX249" s="48">
        <f t="shared" ca="1" si="175"/>
        <v>2</v>
      </c>
      <c r="AY249" s="48">
        <f t="shared" ca="1" si="175"/>
        <v>3</v>
      </c>
      <c r="AZ249" s="48">
        <f t="shared" ca="1" si="175"/>
        <v>2</v>
      </c>
      <c r="BA249" s="48">
        <f t="shared" ca="1" si="175"/>
        <v>2</v>
      </c>
      <c r="BB249" s="48">
        <f t="shared" ca="1" si="175"/>
        <v>2</v>
      </c>
      <c r="BC249" s="48">
        <f t="shared" ca="1" si="175"/>
        <v>2</v>
      </c>
      <c r="BD249" s="48">
        <f t="shared" ca="1" si="176"/>
        <v>3</v>
      </c>
      <c r="BE249" s="48">
        <f t="shared" ca="1" si="176"/>
        <v>2</v>
      </c>
      <c r="BF249" s="48">
        <f t="shared" ca="1" si="176"/>
        <v>1</v>
      </c>
      <c r="BG249" s="48">
        <f t="shared" ca="1" si="176"/>
        <v>2</v>
      </c>
      <c r="BH249" s="48">
        <f t="shared" ca="1" si="176"/>
        <v>2</v>
      </c>
      <c r="BI249" s="48">
        <f t="shared" ca="1" si="176"/>
        <v>2</v>
      </c>
      <c r="BJ249" s="48">
        <f t="shared" ca="1" si="176"/>
        <v>3</v>
      </c>
      <c r="BK249" s="48">
        <f t="shared" ca="1" si="176"/>
        <v>1</v>
      </c>
      <c r="BL249" s="48">
        <f t="shared" ca="1" si="176"/>
        <v>1</v>
      </c>
      <c r="BM249" s="48">
        <f t="shared" ca="1" si="176"/>
        <v>2</v>
      </c>
      <c r="BN249" s="48">
        <f t="shared" ca="1" si="176"/>
        <v>1</v>
      </c>
      <c r="BO249" s="48">
        <f t="shared" ca="1" si="176"/>
        <v>3</v>
      </c>
    </row>
    <row r="250" spans="1:67" x14ac:dyDescent="0.25">
      <c r="A250" s="48">
        <v>249</v>
      </c>
      <c r="B250" s="48">
        <f t="shared" ca="1" si="139"/>
        <v>12</v>
      </c>
      <c r="C250" s="48">
        <f ca="1">SUM($P250:S250)</f>
        <v>8</v>
      </c>
      <c r="D250" s="48">
        <f t="shared" ca="1" si="140"/>
        <v>14</v>
      </c>
      <c r="E250" s="48">
        <f t="shared" ca="1" si="141"/>
        <v>24</v>
      </c>
      <c r="F250" s="48">
        <f t="shared" ca="1" si="142"/>
        <v>32</v>
      </c>
      <c r="G250" s="48">
        <f t="shared" ca="1" si="143"/>
        <v>43</v>
      </c>
      <c r="H250" s="48">
        <f t="shared" ca="1" si="144"/>
        <v>51</v>
      </c>
      <c r="I250" s="48">
        <f t="shared" ca="1" si="145"/>
        <v>61</v>
      </c>
      <c r="J250" s="48">
        <f t="shared" ca="1" si="146"/>
        <v>68</v>
      </c>
      <c r="K250" s="48">
        <f t="shared" ca="1" si="147"/>
        <v>75</v>
      </c>
      <c r="L250" s="48">
        <f t="shared" ca="1" si="148"/>
        <v>83</v>
      </c>
      <c r="M250" s="48">
        <f t="shared" ca="1" si="149"/>
        <v>91</v>
      </c>
      <c r="N250" s="48">
        <f t="shared" ca="1" si="150"/>
        <v>99</v>
      </c>
      <c r="O250" s="48">
        <f t="shared" ca="1" si="151"/>
        <v>108</v>
      </c>
      <c r="P250" s="48">
        <f t="shared" ca="1" si="172"/>
        <v>2</v>
      </c>
      <c r="Q250" s="48">
        <f t="shared" ca="1" si="172"/>
        <v>3</v>
      </c>
      <c r="R250" s="48">
        <f t="shared" ca="1" si="172"/>
        <v>1</v>
      </c>
      <c r="S250" s="48">
        <f t="shared" ca="1" si="172"/>
        <v>2</v>
      </c>
      <c r="T250" s="48">
        <f t="shared" ca="1" si="172"/>
        <v>1</v>
      </c>
      <c r="U250" s="48">
        <f t="shared" ca="1" si="172"/>
        <v>3</v>
      </c>
      <c r="V250" s="48">
        <f t="shared" ca="1" si="172"/>
        <v>1</v>
      </c>
      <c r="W250" s="48">
        <f t="shared" ca="1" si="172"/>
        <v>1</v>
      </c>
      <c r="X250" s="48">
        <f t="shared" ca="1" si="172"/>
        <v>3</v>
      </c>
      <c r="Y250" s="48">
        <f t="shared" ca="1" si="172"/>
        <v>3</v>
      </c>
      <c r="Z250" s="48">
        <f t="shared" ca="1" si="173"/>
        <v>2</v>
      </c>
      <c r="AA250" s="48">
        <f t="shared" ca="1" si="173"/>
        <v>2</v>
      </c>
      <c r="AB250" s="48">
        <f t="shared" ca="1" si="173"/>
        <v>3</v>
      </c>
      <c r="AC250" s="48">
        <f t="shared" ca="1" si="173"/>
        <v>3</v>
      </c>
      <c r="AD250" s="48">
        <f t="shared" ca="1" si="173"/>
        <v>1</v>
      </c>
      <c r="AE250" s="48">
        <f t="shared" ca="1" si="173"/>
        <v>1</v>
      </c>
      <c r="AF250" s="48">
        <f t="shared" ca="1" si="173"/>
        <v>3</v>
      </c>
      <c r="AG250" s="48">
        <f t="shared" ca="1" si="173"/>
        <v>3</v>
      </c>
      <c r="AH250" s="48">
        <f t="shared" ca="1" si="173"/>
        <v>3</v>
      </c>
      <c r="AI250" s="48">
        <f t="shared" ca="1" si="173"/>
        <v>2</v>
      </c>
      <c r="AJ250" s="48">
        <f t="shared" ca="1" si="174"/>
        <v>1</v>
      </c>
      <c r="AK250" s="48">
        <f t="shared" ca="1" si="174"/>
        <v>2</v>
      </c>
      <c r="AL250" s="48">
        <f t="shared" ca="1" si="174"/>
        <v>3</v>
      </c>
      <c r="AM250" s="48">
        <f t="shared" ca="1" si="174"/>
        <v>2</v>
      </c>
      <c r="AN250" s="48">
        <f t="shared" ca="1" si="174"/>
        <v>3</v>
      </c>
      <c r="AO250" s="48">
        <f t="shared" ca="1" si="174"/>
        <v>1</v>
      </c>
      <c r="AP250" s="48">
        <f t="shared" ca="1" si="174"/>
        <v>3</v>
      </c>
      <c r="AQ250" s="48">
        <f t="shared" ca="1" si="174"/>
        <v>3</v>
      </c>
      <c r="AR250" s="48">
        <f t="shared" ca="1" si="174"/>
        <v>2</v>
      </c>
      <c r="AS250" s="48">
        <f t="shared" ca="1" si="174"/>
        <v>1</v>
      </c>
      <c r="AT250" s="48">
        <f t="shared" ca="1" si="175"/>
        <v>3</v>
      </c>
      <c r="AU250" s="48">
        <f t="shared" ca="1" si="175"/>
        <v>1</v>
      </c>
      <c r="AV250" s="48">
        <f t="shared" ca="1" si="175"/>
        <v>1</v>
      </c>
      <c r="AW250" s="48">
        <f t="shared" ca="1" si="175"/>
        <v>3</v>
      </c>
      <c r="AX250" s="48">
        <f t="shared" ca="1" si="175"/>
        <v>2</v>
      </c>
      <c r="AY250" s="48">
        <f t="shared" ca="1" si="175"/>
        <v>1</v>
      </c>
      <c r="AZ250" s="48">
        <f t="shared" ca="1" si="175"/>
        <v>2</v>
      </c>
      <c r="BA250" s="48">
        <f t="shared" ca="1" si="175"/>
        <v>2</v>
      </c>
      <c r="BB250" s="48">
        <f t="shared" ca="1" si="175"/>
        <v>3</v>
      </c>
      <c r="BC250" s="48">
        <f t="shared" ca="1" si="175"/>
        <v>1</v>
      </c>
      <c r="BD250" s="48">
        <f t="shared" ca="1" si="176"/>
        <v>3</v>
      </c>
      <c r="BE250" s="48">
        <f t="shared" ca="1" si="176"/>
        <v>1</v>
      </c>
      <c r="BF250" s="48">
        <f t="shared" ca="1" si="176"/>
        <v>1</v>
      </c>
      <c r="BG250" s="48">
        <f t="shared" ca="1" si="176"/>
        <v>3</v>
      </c>
      <c r="BH250" s="48">
        <f t="shared" ca="1" si="176"/>
        <v>1</v>
      </c>
      <c r="BI250" s="48">
        <f t="shared" ca="1" si="176"/>
        <v>2</v>
      </c>
      <c r="BJ250" s="48">
        <f t="shared" ca="1" si="176"/>
        <v>3</v>
      </c>
      <c r="BK250" s="48">
        <f t="shared" ca="1" si="176"/>
        <v>2</v>
      </c>
      <c r="BL250" s="48">
        <f t="shared" ca="1" si="176"/>
        <v>1</v>
      </c>
      <c r="BM250" s="48">
        <f t="shared" ca="1" si="176"/>
        <v>3</v>
      </c>
      <c r="BN250" s="48">
        <f t="shared" ca="1" si="176"/>
        <v>3</v>
      </c>
      <c r="BO250" s="48">
        <f t="shared" ca="1" si="176"/>
        <v>2</v>
      </c>
    </row>
    <row r="251" spans="1:67" x14ac:dyDescent="0.25">
      <c r="A251" s="48">
        <v>250</v>
      </c>
      <c r="B251" s="48">
        <f t="shared" ca="1" si="139"/>
        <v>15</v>
      </c>
      <c r="C251" s="48">
        <f ca="1">SUM($P251:S251)</f>
        <v>9</v>
      </c>
      <c r="D251" s="48">
        <f t="shared" ca="1" si="140"/>
        <v>21</v>
      </c>
      <c r="E251" s="48">
        <f t="shared" ca="1" si="141"/>
        <v>28</v>
      </c>
      <c r="F251" s="48">
        <f t="shared" ca="1" si="142"/>
        <v>37</v>
      </c>
      <c r="G251" s="48">
        <f t="shared" ca="1" si="143"/>
        <v>45</v>
      </c>
      <c r="H251" s="48">
        <f t="shared" ca="1" si="144"/>
        <v>51</v>
      </c>
      <c r="I251" s="48">
        <f t="shared" ca="1" si="145"/>
        <v>58</v>
      </c>
      <c r="J251" s="48">
        <f t="shared" ca="1" si="146"/>
        <v>65</v>
      </c>
      <c r="K251" s="48">
        <f t="shared" ca="1" si="147"/>
        <v>75</v>
      </c>
      <c r="L251" s="48">
        <f t="shared" ca="1" si="148"/>
        <v>83</v>
      </c>
      <c r="M251" s="48">
        <f t="shared" ca="1" si="149"/>
        <v>94</v>
      </c>
      <c r="N251" s="48">
        <f t="shared" ca="1" si="150"/>
        <v>104</v>
      </c>
      <c r="O251" s="48">
        <f t="shared" ca="1" si="151"/>
        <v>114</v>
      </c>
      <c r="P251" s="48">
        <f t="shared" ca="1" si="172"/>
        <v>2</v>
      </c>
      <c r="Q251" s="48">
        <f t="shared" ca="1" si="172"/>
        <v>1</v>
      </c>
      <c r="R251" s="48">
        <f t="shared" ca="1" si="172"/>
        <v>3</v>
      </c>
      <c r="S251" s="48">
        <f t="shared" ca="1" si="172"/>
        <v>3</v>
      </c>
      <c r="T251" s="48">
        <f t="shared" ca="1" si="172"/>
        <v>3</v>
      </c>
      <c r="U251" s="48">
        <f t="shared" ca="1" si="172"/>
        <v>3</v>
      </c>
      <c r="V251" s="48">
        <f t="shared" ca="1" si="172"/>
        <v>3</v>
      </c>
      <c r="W251" s="48">
        <f t="shared" ca="1" si="172"/>
        <v>3</v>
      </c>
      <c r="X251" s="48">
        <f t="shared" ca="1" si="172"/>
        <v>3</v>
      </c>
      <c r="Y251" s="48">
        <f t="shared" ca="1" si="172"/>
        <v>2</v>
      </c>
      <c r="Z251" s="48">
        <f t="shared" ca="1" si="173"/>
        <v>1</v>
      </c>
      <c r="AA251" s="48">
        <f t="shared" ca="1" si="173"/>
        <v>1</v>
      </c>
      <c r="AB251" s="48">
        <f t="shared" ca="1" si="173"/>
        <v>2</v>
      </c>
      <c r="AC251" s="48">
        <f t="shared" ca="1" si="173"/>
        <v>3</v>
      </c>
      <c r="AD251" s="48">
        <f t="shared" ca="1" si="173"/>
        <v>1</v>
      </c>
      <c r="AE251" s="48">
        <f t="shared" ca="1" si="173"/>
        <v>3</v>
      </c>
      <c r="AF251" s="48">
        <f t="shared" ca="1" si="173"/>
        <v>2</v>
      </c>
      <c r="AG251" s="48">
        <f t="shared" ca="1" si="173"/>
        <v>2</v>
      </c>
      <c r="AH251" s="48">
        <f t="shared" ca="1" si="173"/>
        <v>3</v>
      </c>
      <c r="AI251" s="48">
        <f t="shared" ca="1" si="173"/>
        <v>1</v>
      </c>
      <c r="AJ251" s="48">
        <f t="shared" ca="1" si="174"/>
        <v>1</v>
      </c>
      <c r="AK251" s="48">
        <f t="shared" ca="1" si="174"/>
        <v>3</v>
      </c>
      <c r="AL251" s="48">
        <f t="shared" ca="1" si="174"/>
        <v>1</v>
      </c>
      <c r="AM251" s="48">
        <f t="shared" ca="1" si="174"/>
        <v>1</v>
      </c>
      <c r="AN251" s="48">
        <f t="shared" ca="1" si="174"/>
        <v>2</v>
      </c>
      <c r="AO251" s="48">
        <f t="shared" ca="1" si="174"/>
        <v>2</v>
      </c>
      <c r="AP251" s="48">
        <f t="shared" ca="1" si="174"/>
        <v>2</v>
      </c>
      <c r="AQ251" s="48">
        <f t="shared" ca="1" si="174"/>
        <v>1</v>
      </c>
      <c r="AR251" s="48">
        <f t="shared" ca="1" si="174"/>
        <v>1</v>
      </c>
      <c r="AS251" s="48">
        <f t="shared" ca="1" si="174"/>
        <v>3</v>
      </c>
      <c r="AT251" s="48">
        <f t="shared" ca="1" si="175"/>
        <v>1</v>
      </c>
      <c r="AU251" s="48">
        <f t="shared" ca="1" si="175"/>
        <v>2</v>
      </c>
      <c r="AV251" s="48">
        <f t="shared" ca="1" si="175"/>
        <v>2</v>
      </c>
      <c r="AW251" s="48">
        <f t="shared" ca="1" si="175"/>
        <v>3</v>
      </c>
      <c r="AX251" s="48">
        <f t="shared" ca="1" si="175"/>
        <v>3</v>
      </c>
      <c r="AY251" s="48">
        <f t="shared" ca="1" si="175"/>
        <v>2</v>
      </c>
      <c r="AZ251" s="48">
        <f t="shared" ca="1" si="175"/>
        <v>2</v>
      </c>
      <c r="BA251" s="48">
        <f t="shared" ca="1" si="175"/>
        <v>3</v>
      </c>
      <c r="BB251" s="48">
        <f t="shared" ca="1" si="175"/>
        <v>1</v>
      </c>
      <c r="BC251" s="48">
        <f t="shared" ca="1" si="175"/>
        <v>2</v>
      </c>
      <c r="BD251" s="48">
        <f t="shared" ca="1" si="176"/>
        <v>2</v>
      </c>
      <c r="BE251" s="48">
        <f t="shared" ca="1" si="176"/>
        <v>3</v>
      </c>
      <c r="BF251" s="48">
        <f t="shared" ca="1" si="176"/>
        <v>3</v>
      </c>
      <c r="BG251" s="48">
        <f t="shared" ca="1" si="176"/>
        <v>3</v>
      </c>
      <c r="BH251" s="48">
        <f t="shared" ca="1" si="176"/>
        <v>2</v>
      </c>
      <c r="BI251" s="48">
        <f t="shared" ca="1" si="176"/>
        <v>3</v>
      </c>
      <c r="BJ251" s="48">
        <f t="shared" ca="1" si="176"/>
        <v>3</v>
      </c>
      <c r="BK251" s="48">
        <f t="shared" ca="1" si="176"/>
        <v>2</v>
      </c>
      <c r="BL251" s="48">
        <f t="shared" ca="1" si="176"/>
        <v>3</v>
      </c>
      <c r="BM251" s="48">
        <f t="shared" ca="1" si="176"/>
        <v>3</v>
      </c>
      <c r="BN251" s="48">
        <f t="shared" ca="1" si="176"/>
        <v>2</v>
      </c>
      <c r="BO251" s="48">
        <f t="shared" ca="1" si="176"/>
        <v>2</v>
      </c>
    </row>
    <row r="252" spans="1:67" x14ac:dyDescent="0.25">
      <c r="A252" s="48">
        <v>251</v>
      </c>
      <c r="B252" s="48">
        <f t="shared" ca="1" si="139"/>
        <v>12</v>
      </c>
      <c r="C252" s="48">
        <f ca="1">SUM($P252:S252)</f>
        <v>8</v>
      </c>
      <c r="D252" s="48">
        <f t="shared" ca="1" si="140"/>
        <v>17</v>
      </c>
      <c r="E252" s="48">
        <f t="shared" ca="1" si="141"/>
        <v>27</v>
      </c>
      <c r="F252" s="48">
        <f t="shared" ca="1" si="142"/>
        <v>35</v>
      </c>
      <c r="G252" s="48">
        <f t="shared" ca="1" si="143"/>
        <v>45</v>
      </c>
      <c r="H252" s="48">
        <f t="shared" ca="1" si="144"/>
        <v>55</v>
      </c>
      <c r="I252" s="48">
        <f t="shared" ca="1" si="145"/>
        <v>64</v>
      </c>
      <c r="J252" s="48">
        <f t="shared" ca="1" si="146"/>
        <v>73</v>
      </c>
      <c r="K252" s="48">
        <f t="shared" ca="1" si="147"/>
        <v>79</v>
      </c>
      <c r="L252" s="48">
        <f t="shared" ca="1" si="148"/>
        <v>87</v>
      </c>
      <c r="M252" s="48">
        <f t="shared" ca="1" si="149"/>
        <v>96</v>
      </c>
      <c r="N252" s="48">
        <f t="shared" ca="1" si="150"/>
        <v>106</v>
      </c>
      <c r="O252" s="48">
        <f t="shared" ca="1" si="151"/>
        <v>117</v>
      </c>
      <c r="P252" s="48">
        <f t="shared" ref="P252:Y261" ca="1" si="177">MAX(1,IF(SamplesOrEstimateFlag = "Data", INDEX(Samples,RANDBETWEEN(1, TotalCount), 0), RANDBETWEEN(ThroughputLowEstimate,ThroughputHighEstimate)) / RANDBETWEEN(StorySplitRateLowEstimate,StorySplitRateHighEstimate))</f>
        <v>2</v>
      </c>
      <c r="Q252" s="48">
        <f t="shared" ca="1" si="177"/>
        <v>3</v>
      </c>
      <c r="R252" s="48">
        <f t="shared" ca="1" si="177"/>
        <v>2</v>
      </c>
      <c r="S252" s="48">
        <f t="shared" ca="1" si="177"/>
        <v>1</v>
      </c>
      <c r="T252" s="48">
        <f t="shared" ca="1" si="177"/>
        <v>3</v>
      </c>
      <c r="U252" s="48">
        <f t="shared" ca="1" si="177"/>
        <v>1</v>
      </c>
      <c r="V252" s="48">
        <f t="shared" ca="1" si="177"/>
        <v>2</v>
      </c>
      <c r="W252" s="48">
        <f t="shared" ca="1" si="177"/>
        <v>3</v>
      </c>
      <c r="X252" s="48">
        <f t="shared" ca="1" si="177"/>
        <v>3</v>
      </c>
      <c r="Y252" s="48">
        <f t="shared" ca="1" si="177"/>
        <v>1</v>
      </c>
      <c r="Z252" s="48">
        <f t="shared" ref="Z252:AI261" ca="1" si="178">MAX(1,IF(SamplesOrEstimateFlag = "Data", INDEX(Samples,RANDBETWEEN(1, TotalCount), 0), RANDBETWEEN(ThroughputLowEstimate,ThroughputHighEstimate)) / RANDBETWEEN(StorySplitRateLowEstimate,StorySplitRateHighEstimate))</f>
        <v>3</v>
      </c>
      <c r="AA252" s="48">
        <f t="shared" ca="1" si="178"/>
        <v>3</v>
      </c>
      <c r="AB252" s="48">
        <f t="shared" ca="1" si="178"/>
        <v>3</v>
      </c>
      <c r="AC252" s="48">
        <f t="shared" ca="1" si="178"/>
        <v>1</v>
      </c>
      <c r="AD252" s="48">
        <f t="shared" ca="1" si="178"/>
        <v>3</v>
      </c>
      <c r="AE252" s="48">
        <f t="shared" ca="1" si="178"/>
        <v>1</v>
      </c>
      <c r="AF252" s="48">
        <f t="shared" ca="1" si="178"/>
        <v>3</v>
      </c>
      <c r="AG252" s="48">
        <f t="shared" ca="1" si="178"/>
        <v>3</v>
      </c>
      <c r="AH252" s="48">
        <f t="shared" ca="1" si="178"/>
        <v>2</v>
      </c>
      <c r="AI252" s="48">
        <f t="shared" ca="1" si="178"/>
        <v>2</v>
      </c>
      <c r="AJ252" s="48">
        <f t="shared" ref="AJ252:AS261" ca="1" si="179">MAX(1,IF(SamplesOrEstimateFlag = "Data", INDEX(Samples,RANDBETWEEN(1, TotalCount), 0), RANDBETWEEN(ThroughputLowEstimate,ThroughputHighEstimate)) / RANDBETWEEN(StorySplitRateLowEstimate,StorySplitRateHighEstimate))</f>
        <v>2</v>
      </c>
      <c r="AK252" s="48">
        <f t="shared" ca="1" si="179"/>
        <v>3</v>
      </c>
      <c r="AL252" s="48">
        <f t="shared" ca="1" si="179"/>
        <v>3</v>
      </c>
      <c r="AM252" s="48">
        <f t="shared" ca="1" si="179"/>
        <v>2</v>
      </c>
      <c r="AN252" s="48">
        <f t="shared" ca="1" si="179"/>
        <v>3</v>
      </c>
      <c r="AO252" s="48">
        <f t="shared" ca="1" si="179"/>
        <v>2</v>
      </c>
      <c r="AP252" s="48">
        <f t="shared" ca="1" si="179"/>
        <v>1</v>
      </c>
      <c r="AQ252" s="48">
        <f t="shared" ca="1" si="179"/>
        <v>3</v>
      </c>
      <c r="AR252" s="48">
        <f t="shared" ca="1" si="179"/>
        <v>2</v>
      </c>
      <c r="AS252" s="48">
        <f t="shared" ca="1" si="179"/>
        <v>3</v>
      </c>
      <c r="AT252" s="48">
        <f t="shared" ref="AT252:BC261" ca="1" si="180">MAX(1,IF(SamplesOrEstimateFlag = "Data", INDEX(Samples,RANDBETWEEN(1, TotalCount), 0), RANDBETWEEN(ThroughputLowEstimate,ThroughputHighEstimate)) / RANDBETWEEN(StorySplitRateLowEstimate,StorySplitRateHighEstimate))</f>
        <v>2</v>
      </c>
      <c r="AU252" s="48">
        <f t="shared" ca="1" si="180"/>
        <v>2</v>
      </c>
      <c r="AV252" s="48">
        <f t="shared" ca="1" si="180"/>
        <v>1</v>
      </c>
      <c r="AW252" s="48">
        <f t="shared" ca="1" si="180"/>
        <v>3</v>
      </c>
      <c r="AX252" s="48">
        <f t="shared" ca="1" si="180"/>
        <v>1</v>
      </c>
      <c r="AY252" s="48">
        <f t="shared" ca="1" si="180"/>
        <v>1</v>
      </c>
      <c r="AZ252" s="48">
        <f t="shared" ca="1" si="180"/>
        <v>2</v>
      </c>
      <c r="BA252" s="48">
        <f t="shared" ca="1" si="180"/>
        <v>2</v>
      </c>
      <c r="BB252" s="48">
        <f t="shared" ca="1" si="180"/>
        <v>3</v>
      </c>
      <c r="BC252" s="48">
        <f t="shared" ca="1" si="180"/>
        <v>1</v>
      </c>
      <c r="BD252" s="48">
        <f t="shared" ref="BD252:BO261" ca="1" si="181">MAX(1,IF(SamplesOrEstimateFlag = "Data", INDEX(Samples,RANDBETWEEN(1, TotalCount), 0), RANDBETWEEN(ThroughputLowEstimate,ThroughputHighEstimate)) / RANDBETWEEN(StorySplitRateLowEstimate,StorySplitRateHighEstimate))</f>
        <v>3</v>
      </c>
      <c r="BE252" s="48">
        <f t="shared" ca="1" si="181"/>
        <v>3</v>
      </c>
      <c r="BF252" s="48">
        <f t="shared" ca="1" si="181"/>
        <v>2</v>
      </c>
      <c r="BG252" s="48">
        <f t="shared" ca="1" si="181"/>
        <v>1</v>
      </c>
      <c r="BH252" s="48">
        <f t="shared" ca="1" si="181"/>
        <v>2</v>
      </c>
      <c r="BI252" s="48">
        <f t="shared" ca="1" si="181"/>
        <v>3</v>
      </c>
      <c r="BJ252" s="48">
        <f t="shared" ca="1" si="181"/>
        <v>2</v>
      </c>
      <c r="BK252" s="48">
        <f t="shared" ca="1" si="181"/>
        <v>3</v>
      </c>
      <c r="BL252" s="48">
        <f t="shared" ca="1" si="181"/>
        <v>3</v>
      </c>
      <c r="BM252" s="48">
        <f t="shared" ca="1" si="181"/>
        <v>3</v>
      </c>
      <c r="BN252" s="48">
        <f t="shared" ca="1" si="181"/>
        <v>2</v>
      </c>
      <c r="BO252" s="48">
        <f t="shared" ca="1" si="181"/>
        <v>3</v>
      </c>
    </row>
    <row r="253" spans="1:67" x14ac:dyDescent="0.25">
      <c r="A253" s="48">
        <v>252</v>
      </c>
      <c r="B253" s="48">
        <f t="shared" ca="1" si="139"/>
        <v>11</v>
      </c>
      <c r="C253" s="48">
        <f ca="1">SUM($P253:S253)</f>
        <v>6</v>
      </c>
      <c r="D253" s="48">
        <f t="shared" ca="1" si="140"/>
        <v>17</v>
      </c>
      <c r="E253" s="48">
        <f t="shared" ca="1" si="141"/>
        <v>28</v>
      </c>
      <c r="F253" s="48">
        <f t="shared" ca="1" si="142"/>
        <v>38</v>
      </c>
      <c r="G253" s="48">
        <f t="shared" ca="1" si="143"/>
        <v>47</v>
      </c>
      <c r="H253" s="48">
        <f t="shared" ca="1" si="144"/>
        <v>58</v>
      </c>
      <c r="I253" s="48">
        <f t="shared" ca="1" si="145"/>
        <v>63</v>
      </c>
      <c r="J253" s="48">
        <f t="shared" ca="1" si="146"/>
        <v>72</v>
      </c>
      <c r="K253" s="48">
        <f t="shared" ca="1" si="147"/>
        <v>78</v>
      </c>
      <c r="L253" s="48">
        <f t="shared" ca="1" si="148"/>
        <v>88</v>
      </c>
      <c r="M253" s="48">
        <f t="shared" ca="1" si="149"/>
        <v>93</v>
      </c>
      <c r="N253" s="48">
        <f t="shared" ca="1" si="150"/>
        <v>101</v>
      </c>
      <c r="O253" s="48">
        <f t="shared" ca="1" si="151"/>
        <v>109</v>
      </c>
      <c r="P253" s="48">
        <f t="shared" ca="1" si="177"/>
        <v>2</v>
      </c>
      <c r="Q253" s="48">
        <f t="shared" ca="1" si="177"/>
        <v>2</v>
      </c>
      <c r="R253" s="48">
        <f t="shared" ca="1" si="177"/>
        <v>1</v>
      </c>
      <c r="S253" s="48">
        <f t="shared" ca="1" si="177"/>
        <v>1</v>
      </c>
      <c r="T253" s="48">
        <f t="shared" ca="1" si="177"/>
        <v>3</v>
      </c>
      <c r="U253" s="48">
        <f t="shared" ca="1" si="177"/>
        <v>2</v>
      </c>
      <c r="V253" s="48">
        <f t="shared" ca="1" si="177"/>
        <v>3</v>
      </c>
      <c r="W253" s="48">
        <f t="shared" ca="1" si="177"/>
        <v>3</v>
      </c>
      <c r="X253" s="48">
        <f t="shared" ca="1" si="177"/>
        <v>2</v>
      </c>
      <c r="Y253" s="48">
        <f t="shared" ca="1" si="177"/>
        <v>3</v>
      </c>
      <c r="Z253" s="48">
        <f t="shared" ca="1" si="178"/>
        <v>3</v>
      </c>
      <c r="AA253" s="48">
        <f t="shared" ca="1" si="178"/>
        <v>3</v>
      </c>
      <c r="AB253" s="48">
        <f t="shared" ca="1" si="178"/>
        <v>3</v>
      </c>
      <c r="AC253" s="48">
        <f t="shared" ca="1" si="178"/>
        <v>2</v>
      </c>
      <c r="AD253" s="48">
        <f t="shared" ca="1" si="178"/>
        <v>2</v>
      </c>
      <c r="AE253" s="48">
        <f t="shared" ca="1" si="178"/>
        <v>3</v>
      </c>
      <c r="AF253" s="48">
        <f t="shared" ca="1" si="178"/>
        <v>3</v>
      </c>
      <c r="AG253" s="48">
        <f t="shared" ca="1" si="178"/>
        <v>3</v>
      </c>
      <c r="AH253" s="48">
        <f t="shared" ca="1" si="178"/>
        <v>1</v>
      </c>
      <c r="AI253" s="48">
        <f t="shared" ca="1" si="178"/>
        <v>2</v>
      </c>
      <c r="AJ253" s="48">
        <f t="shared" ca="1" si="179"/>
        <v>2</v>
      </c>
      <c r="AK253" s="48">
        <f t="shared" ca="1" si="179"/>
        <v>3</v>
      </c>
      <c r="AL253" s="48">
        <f t="shared" ca="1" si="179"/>
        <v>3</v>
      </c>
      <c r="AM253" s="48">
        <f t="shared" ca="1" si="179"/>
        <v>3</v>
      </c>
      <c r="AN253" s="48">
        <f t="shared" ca="1" si="179"/>
        <v>1</v>
      </c>
      <c r="AO253" s="48">
        <f t="shared" ca="1" si="179"/>
        <v>1</v>
      </c>
      <c r="AP253" s="48">
        <f t="shared" ca="1" si="179"/>
        <v>1</v>
      </c>
      <c r="AQ253" s="48">
        <f t="shared" ca="1" si="179"/>
        <v>2</v>
      </c>
      <c r="AR253" s="48">
        <f t="shared" ca="1" si="179"/>
        <v>2</v>
      </c>
      <c r="AS253" s="48">
        <f t="shared" ca="1" si="179"/>
        <v>3</v>
      </c>
      <c r="AT253" s="48">
        <f t="shared" ca="1" si="180"/>
        <v>3</v>
      </c>
      <c r="AU253" s="48">
        <f t="shared" ca="1" si="180"/>
        <v>1</v>
      </c>
      <c r="AV253" s="48">
        <f t="shared" ca="1" si="180"/>
        <v>2</v>
      </c>
      <c r="AW253" s="48">
        <f t="shared" ca="1" si="180"/>
        <v>2</v>
      </c>
      <c r="AX253" s="48">
        <f t="shared" ca="1" si="180"/>
        <v>1</v>
      </c>
      <c r="AY253" s="48">
        <f t="shared" ca="1" si="180"/>
        <v>1</v>
      </c>
      <c r="AZ253" s="48">
        <f t="shared" ca="1" si="180"/>
        <v>3</v>
      </c>
      <c r="BA253" s="48">
        <f t="shared" ca="1" si="180"/>
        <v>1</v>
      </c>
      <c r="BB253" s="48">
        <f t="shared" ca="1" si="180"/>
        <v>3</v>
      </c>
      <c r="BC253" s="48">
        <f t="shared" ca="1" si="180"/>
        <v>3</v>
      </c>
      <c r="BD253" s="48">
        <f t="shared" ca="1" si="181"/>
        <v>1</v>
      </c>
      <c r="BE253" s="48">
        <f t="shared" ca="1" si="181"/>
        <v>1</v>
      </c>
      <c r="BF253" s="48">
        <f t="shared" ca="1" si="181"/>
        <v>1</v>
      </c>
      <c r="BG253" s="48">
        <f t="shared" ca="1" si="181"/>
        <v>2</v>
      </c>
      <c r="BH253" s="48">
        <f t="shared" ca="1" si="181"/>
        <v>2</v>
      </c>
      <c r="BI253" s="48">
        <f t="shared" ca="1" si="181"/>
        <v>2</v>
      </c>
      <c r="BJ253" s="48">
        <f t="shared" ca="1" si="181"/>
        <v>1</v>
      </c>
      <c r="BK253" s="48">
        <f t="shared" ca="1" si="181"/>
        <v>3</v>
      </c>
      <c r="BL253" s="48">
        <f t="shared" ca="1" si="181"/>
        <v>2</v>
      </c>
      <c r="BM253" s="48">
        <f t="shared" ca="1" si="181"/>
        <v>1</v>
      </c>
      <c r="BN253" s="48">
        <f t="shared" ca="1" si="181"/>
        <v>2</v>
      </c>
      <c r="BO253" s="48">
        <f t="shared" ca="1" si="181"/>
        <v>3</v>
      </c>
    </row>
    <row r="254" spans="1:67" x14ac:dyDescent="0.25">
      <c r="A254" s="48">
        <v>253</v>
      </c>
      <c r="B254" s="48">
        <f t="shared" ca="1" si="139"/>
        <v>11</v>
      </c>
      <c r="C254" s="48">
        <f ca="1">SUM($P254:S254)</f>
        <v>9</v>
      </c>
      <c r="D254" s="48">
        <f t="shared" ca="1" si="140"/>
        <v>14</v>
      </c>
      <c r="E254" s="48">
        <f t="shared" ca="1" si="141"/>
        <v>23</v>
      </c>
      <c r="F254" s="48">
        <f t="shared" ca="1" si="142"/>
        <v>30</v>
      </c>
      <c r="G254" s="48">
        <f t="shared" ca="1" si="143"/>
        <v>39</v>
      </c>
      <c r="H254" s="48">
        <f t="shared" ca="1" si="144"/>
        <v>47</v>
      </c>
      <c r="I254" s="48">
        <f t="shared" ca="1" si="145"/>
        <v>52</v>
      </c>
      <c r="J254" s="48">
        <f t="shared" ca="1" si="146"/>
        <v>60</v>
      </c>
      <c r="K254" s="48">
        <f t="shared" ca="1" si="147"/>
        <v>68</v>
      </c>
      <c r="L254" s="48">
        <f t="shared" ca="1" si="148"/>
        <v>76</v>
      </c>
      <c r="M254" s="48">
        <f t="shared" ca="1" si="149"/>
        <v>87</v>
      </c>
      <c r="N254" s="48">
        <f t="shared" ca="1" si="150"/>
        <v>94</v>
      </c>
      <c r="O254" s="48">
        <f t="shared" ca="1" si="151"/>
        <v>103</v>
      </c>
      <c r="P254" s="48">
        <f t="shared" ca="1" si="177"/>
        <v>3</v>
      </c>
      <c r="Q254" s="48">
        <f t="shared" ca="1" si="177"/>
        <v>3</v>
      </c>
      <c r="R254" s="48">
        <f t="shared" ca="1" si="177"/>
        <v>2</v>
      </c>
      <c r="S254" s="48">
        <f t="shared" ca="1" si="177"/>
        <v>1</v>
      </c>
      <c r="T254" s="48">
        <f t="shared" ca="1" si="177"/>
        <v>1</v>
      </c>
      <c r="U254" s="48">
        <f t="shared" ca="1" si="177"/>
        <v>1</v>
      </c>
      <c r="V254" s="48">
        <f t="shared" ca="1" si="177"/>
        <v>1</v>
      </c>
      <c r="W254" s="48">
        <f t="shared" ca="1" si="177"/>
        <v>2</v>
      </c>
      <c r="X254" s="48">
        <f t="shared" ca="1" si="177"/>
        <v>3</v>
      </c>
      <c r="Y254" s="48">
        <f t="shared" ca="1" si="177"/>
        <v>2</v>
      </c>
      <c r="Z254" s="48">
        <f t="shared" ca="1" si="178"/>
        <v>2</v>
      </c>
      <c r="AA254" s="48">
        <f t="shared" ca="1" si="178"/>
        <v>2</v>
      </c>
      <c r="AB254" s="48">
        <f t="shared" ca="1" si="178"/>
        <v>2</v>
      </c>
      <c r="AC254" s="48">
        <f t="shared" ca="1" si="178"/>
        <v>3</v>
      </c>
      <c r="AD254" s="48">
        <f t="shared" ca="1" si="178"/>
        <v>1</v>
      </c>
      <c r="AE254" s="48">
        <f t="shared" ca="1" si="178"/>
        <v>1</v>
      </c>
      <c r="AF254" s="48">
        <f t="shared" ca="1" si="178"/>
        <v>3</v>
      </c>
      <c r="AG254" s="48">
        <f t="shared" ca="1" si="178"/>
        <v>3</v>
      </c>
      <c r="AH254" s="48">
        <f t="shared" ca="1" si="178"/>
        <v>1</v>
      </c>
      <c r="AI254" s="48">
        <f t="shared" ca="1" si="178"/>
        <v>2</v>
      </c>
      <c r="AJ254" s="48">
        <f t="shared" ca="1" si="179"/>
        <v>1</v>
      </c>
      <c r="AK254" s="48">
        <f t="shared" ca="1" si="179"/>
        <v>3</v>
      </c>
      <c r="AL254" s="48">
        <f t="shared" ca="1" si="179"/>
        <v>1</v>
      </c>
      <c r="AM254" s="48">
        <f t="shared" ca="1" si="179"/>
        <v>3</v>
      </c>
      <c r="AN254" s="48">
        <f t="shared" ca="1" si="179"/>
        <v>2</v>
      </c>
      <c r="AO254" s="48">
        <f t="shared" ca="1" si="179"/>
        <v>1</v>
      </c>
      <c r="AP254" s="48">
        <f t="shared" ca="1" si="179"/>
        <v>1</v>
      </c>
      <c r="AQ254" s="48">
        <f t="shared" ca="1" si="179"/>
        <v>1</v>
      </c>
      <c r="AR254" s="48">
        <f t="shared" ca="1" si="179"/>
        <v>2</v>
      </c>
      <c r="AS254" s="48">
        <f t="shared" ca="1" si="179"/>
        <v>2</v>
      </c>
      <c r="AT254" s="48">
        <f t="shared" ca="1" si="180"/>
        <v>2</v>
      </c>
      <c r="AU254" s="48">
        <f t="shared" ca="1" si="180"/>
        <v>2</v>
      </c>
      <c r="AV254" s="48">
        <f t="shared" ca="1" si="180"/>
        <v>1</v>
      </c>
      <c r="AW254" s="48">
        <f t="shared" ca="1" si="180"/>
        <v>2</v>
      </c>
      <c r="AX254" s="48">
        <f t="shared" ca="1" si="180"/>
        <v>2</v>
      </c>
      <c r="AY254" s="48">
        <f t="shared" ca="1" si="180"/>
        <v>3</v>
      </c>
      <c r="AZ254" s="48">
        <f t="shared" ca="1" si="180"/>
        <v>1</v>
      </c>
      <c r="BA254" s="48">
        <f t="shared" ca="1" si="180"/>
        <v>3</v>
      </c>
      <c r="BB254" s="48">
        <f t="shared" ca="1" si="180"/>
        <v>3</v>
      </c>
      <c r="BC254" s="48">
        <f t="shared" ca="1" si="180"/>
        <v>1</v>
      </c>
      <c r="BD254" s="48">
        <f t="shared" ca="1" si="181"/>
        <v>3</v>
      </c>
      <c r="BE254" s="48">
        <f t="shared" ca="1" si="181"/>
        <v>2</v>
      </c>
      <c r="BF254" s="48">
        <f t="shared" ca="1" si="181"/>
        <v>3</v>
      </c>
      <c r="BG254" s="48">
        <f t="shared" ca="1" si="181"/>
        <v>3</v>
      </c>
      <c r="BH254" s="48">
        <f t="shared" ca="1" si="181"/>
        <v>1</v>
      </c>
      <c r="BI254" s="48">
        <f t="shared" ca="1" si="181"/>
        <v>1</v>
      </c>
      <c r="BJ254" s="48">
        <f t="shared" ca="1" si="181"/>
        <v>3</v>
      </c>
      <c r="BK254" s="48">
        <f t="shared" ca="1" si="181"/>
        <v>2</v>
      </c>
      <c r="BL254" s="48">
        <f t="shared" ca="1" si="181"/>
        <v>3</v>
      </c>
      <c r="BM254" s="48">
        <f t="shared" ca="1" si="181"/>
        <v>1</v>
      </c>
      <c r="BN254" s="48">
        <f t="shared" ca="1" si="181"/>
        <v>2</v>
      </c>
      <c r="BO254" s="48">
        <f t="shared" ca="1" si="181"/>
        <v>3</v>
      </c>
    </row>
    <row r="255" spans="1:67" x14ac:dyDescent="0.25">
      <c r="A255" s="48">
        <v>254</v>
      </c>
      <c r="B255" s="48">
        <f t="shared" ca="1" si="139"/>
        <v>11</v>
      </c>
      <c r="C255" s="48">
        <f ca="1">SUM($P255:S255)</f>
        <v>9</v>
      </c>
      <c r="D255" s="48">
        <f t="shared" ca="1" si="140"/>
        <v>16</v>
      </c>
      <c r="E255" s="48">
        <f t="shared" ca="1" si="141"/>
        <v>23</v>
      </c>
      <c r="F255" s="48">
        <f t="shared" ca="1" si="142"/>
        <v>33</v>
      </c>
      <c r="G255" s="48">
        <f t="shared" ca="1" si="143"/>
        <v>39</v>
      </c>
      <c r="H255" s="48">
        <f t="shared" ca="1" si="144"/>
        <v>49</v>
      </c>
      <c r="I255" s="48">
        <f t="shared" ca="1" si="145"/>
        <v>56</v>
      </c>
      <c r="J255" s="48">
        <f t="shared" ca="1" si="146"/>
        <v>66</v>
      </c>
      <c r="K255" s="48">
        <f t="shared" ca="1" si="147"/>
        <v>76</v>
      </c>
      <c r="L255" s="48">
        <f t="shared" ca="1" si="148"/>
        <v>85</v>
      </c>
      <c r="M255" s="48">
        <f t="shared" ca="1" si="149"/>
        <v>94</v>
      </c>
      <c r="N255" s="48">
        <f t="shared" ca="1" si="150"/>
        <v>103</v>
      </c>
      <c r="O255" s="48">
        <f t="shared" ca="1" si="151"/>
        <v>113</v>
      </c>
      <c r="P255" s="48">
        <f t="shared" ca="1" si="177"/>
        <v>3</v>
      </c>
      <c r="Q255" s="48">
        <f t="shared" ca="1" si="177"/>
        <v>3</v>
      </c>
      <c r="R255" s="48">
        <f t="shared" ca="1" si="177"/>
        <v>1</v>
      </c>
      <c r="S255" s="48">
        <f t="shared" ca="1" si="177"/>
        <v>2</v>
      </c>
      <c r="T255" s="48">
        <f t="shared" ca="1" si="177"/>
        <v>1</v>
      </c>
      <c r="U255" s="48">
        <f t="shared" ca="1" si="177"/>
        <v>1</v>
      </c>
      <c r="V255" s="48">
        <f t="shared" ca="1" si="177"/>
        <v>2</v>
      </c>
      <c r="W255" s="48">
        <f t="shared" ca="1" si="177"/>
        <v>3</v>
      </c>
      <c r="X255" s="48">
        <f t="shared" ca="1" si="177"/>
        <v>3</v>
      </c>
      <c r="Y255" s="48">
        <f t="shared" ca="1" si="177"/>
        <v>1</v>
      </c>
      <c r="Z255" s="48">
        <f t="shared" ca="1" si="178"/>
        <v>2</v>
      </c>
      <c r="AA255" s="48">
        <f t="shared" ca="1" si="178"/>
        <v>1</v>
      </c>
      <c r="AB255" s="48">
        <f t="shared" ca="1" si="178"/>
        <v>3</v>
      </c>
      <c r="AC255" s="48">
        <f t="shared" ca="1" si="178"/>
        <v>3</v>
      </c>
      <c r="AD255" s="48">
        <f t="shared" ca="1" si="178"/>
        <v>3</v>
      </c>
      <c r="AE255" s="48">
        <f t="shared" ca="1" si="178"/>
        <v>1</v>
      </c>
      <c r="AF255" s="48">
        <f t="shared" ca="1" si="178"/>
        <v>1</v>
      </c>
      <c r="AG255" s="48">
        <f t="shared" ca="1" si="178"/>
        <v>1</v>
      </c>
      <c r="AH255" s="48">
        <f t="shared" ca="1" si="178"/>
        <v>2</v>
      </c>
      <c r="AI255" s="48">
        <f t="shared" ca="1" si="178"/>
        <v>2</v>
      </c>
      <c r="AJ255" s="48">
        <f t="shared" ca="1" si="179"/>
        <v>2</v>
      </c>
      <c r="AK255" s="48">
        <f t="shared" ca="1" si="179"/>
        <v>3</v>
      </c>
      <c r="AL255" s="48">
        <f t="shared" ca="1" si="179"/>
        <v>2</v>
      </c>
      <c r="AM255" s="48">
        <f t="shared" ca="1" si="179"/>
        <v>3</v>
      </c>
      <c r="AN255" s="48">
        <f t="shared" ca="1" si="179"/>
        <v>1</v>
      </c>
      <c r="AO255" s="48">
        <f t="shared" ca="1" si="179"/>
        <v>3</v>
      </c>
      <c r="AP255" s="48">
        <f t="shared" ca="1" si="179"/>
        <v>1</v>
      </c>
      <c r="AQ255" s="48">
        <f t="shared" ca="1" si="179"/>
        <v>2</v>
      </c>
      <c r="AR255" s="48">
        <f t="shared" ca="1" si="179"/>
        <v>3</v>
      </c>
      <c r="AS255" s="48">
        <f t="shared" ca="1" si="179"/>
        <v>2</v>
      </c>
      <c r="AT255" s="48">
        <f t="shared" ca="1" si="180"/>
        <v>2</v>
      </c>
      <c r="AU255" s="48">
        <f t="shared" ca="1" si="180"/>
        <v>3</v>
      </c>
      <c r="AV255" s="48">
        <f t="shared" ca="1" si="180"/>
        <v>2</v>
      </c>
      <c r="AW255" s="48">
        <f t="shared" ca="1" si="180"/>
        <v>3</v>
      </c>
      <c r="AX255" s="48">
        <f t="shared" ca="1" si="180"/>
        <v>2</v>
      </c>
      <c r="AY255" s="48">
        <f t="shared" ca="1" si="180"/>
        <v>3</v>
      </c>
      <c r="AZ255" s="48">
        <f t="shared" ca="1" si="180"/>
        <v>3</v>
      </c>
      <c r="BA255" s="48">
        <f t="shared" ca="1" si="180"/>
        <v>1</v>
      </c>
      <c r="BB255" s="48">
        <f t="shared" ca="1" si="180"/>
        <v>2</v>
      </c>
      <c r="BC255" s="48">
        <f t="shared" ca="1" si="180"/>
        <v>3</v>
      </c>
      <c r="BD255" s="48">
        <f t="shared" ca="1" si="181"/>
        <v>3</v>
      </c>
      <c r="BE255" s="48">
        <f t="shared" ca="1" si="181"/>
        <v>3</v>
      </c>
      <c r="BF255" s="48">
        <f t="shared" ca="1" si="181"/>
        <v>1</v>
      </c>
      <c r="BG255" s="48">
        <f t="shared" ca="1" si="181"/>
        <v>2</v>
      </c>
      <c r="BH255" s="48">
        <f t="shared" ca="1" si="181"/>
        <v>3</v>
      </c>
      <c r="BI255" s="48">
        <f t="shared" ca="1" si="181"/>
        <v>3</v>
      </c>
      <c r="BJ255" s="48">
        <f t="shared" ca="1" si="181"/>
        <v>1</v>
      </c>
      <c r="BK255" s="48">
        <f t="shared" ca="1" si="181"/>
        <v>2</v>
      </c>
      <c r="BL255" s="48">
        <f t="shared" ca="1" si="181"/>
        <v>3</v>
      </c>
      <c r="BM255" s="48">
        <f t="shared" ca="1" si="181"/>
        <v>1</v>
      </c>
      <c r="BN255" s="48">
        <f t="shared" ca="1" si="181"/>
        <v>3</v>
      </c>
      <c r="BO255" s="48">
        <f t="shared" ca="1" si="181"/>
        <v>3</v>
      </c>
    </row>
    <row r="256" spans="1:67" x14ac:dyDescent="0.25">
      <c r="A256" s="48">
        <v>255</v>
      </c>
      <c r="B256" s="48">
        <f t="shared" ca="1" si="139"/>
        <v>11</v>
      </c>
      <c r="C256" s="48">
        <f ca="1">SUM($P256:S256)</f>
        <v>8</v>
      </c>
      <c r="D256" s="48">
        <f t="shared" ca="1" si="140"/>
        <v>16</v>
      </c>
      <c r="E256" s="48">
        <f t="shared" ca="1" si="141"/>
        <v>21</v>
      </c>
      <c r="F256" s="48">
        <f t="shared" ca="1" si="142"/>
        <v>29</v>
      </c>
      <c r="G256" s="48">
        <f t="shared" ca="1" si="143"/>
        <v>38</v>
      </c>
      <c r="H256" s="48">
        <f t="shared" ca="1" si="144"/>
        <v>47</v>
      </c>
      <c r="I256" s="48">
        <f t="shared" ca="1" si="145"/>
        <v>57</v>
      </c>
      <c r="J256" s="48">
        <f t="shared" ca="1" si="146"/>
        <v>67</v>
      </c>
      <c r="K256" s="48">
        <f t="shared" ca="1" si="147"/>
        <v>77</v>
      </c>
      <c r="L256" s="48">
        <f t="shared" ca="1" si="148"/>
        <v>85</v>
      </c>
      <c r="M256" s="48">
        <f t="shared" ca="1" si="149"/>
        <v>92</v>
      </c>
      <c r="N256" s="48">
        <f t="shared" ca="1" si="150"/>
        <v>98</v>
      </c>
      <c r="O256" s="48">
        <f t="shared" ca="1" si="151"/>
        <v>105</v>
      </c>
      <c r="P256" s="48">
        <f t="shared" ca="1" si="177"/>
        <v>3</v>
      </c>
      <c r="Q256" s="48">
        <f t="shared" ca="1" si="177"/>
        <v>3</v>
      </c>
      <c r="R256" s="48">
        <f t="shared" ca="1" si="177"/>
        <v>1</v>
      </c>
      <c r="S256" s="48">
        <f t="shared" ca="1" si="177"/>
        <v>1</v>
      </c>
      <c r="T256" s="48">
        <f t="shared" ca="1" si="177"/>
        <v>2</v>
      </c>
      <c r="U256" s="48">
        <f t="shared" ca="1" si="177"/>
        <v>1</v>
      </c>
      <c r="V256" s="48">
        <f t="shared" ca="1" si="177"/>
        <v>3</v>
      </c>
      <c r="W256" s="48">
        <f t="shared" ca="1" si="177"/>
        <v>2</v>
      </c>
      <c r="X256" s="48">
        <f t="shared" ca="1" si="177"/>
        <v>1</v>
      </c>
      <c r="Y256" s="48">
        <f t="shared" ca="1" si="177"/>
        <v>2</v>
      </c>
      <c r="Z256" s="48">
        <f t="shared" ca="1" si="178"/>
        <v>1</v>
      </c>
      <c r="AA256" s="48">
        <f t="shared" ca="1" si="178"/>
        <v>1</v>
      </c>
      <c r="AB256" s="48">
        <f t="shared" ca="1" si="178"/>
        <v>3</v>
      </c>
      <c r="AC256" s="48">
        <f t="shared" ca="1" si="178"/>
        <v>1</v>
      </c>
      <c r="AD256" s="48">
        <f t="shared" ca="1" si="178"/>
        <v>2</v>
      </c>
      <c r="AE256" s="48">
        <f t="shared" ca="1" si="178"/>
        <v>2</v>
      </c>
      <c r="AF256" s="48">
        <f t="shared" ca="1" si="178"/>
        <v>2</v>
      </c>
      <c r="AG256" s="48">
        <f t="shared" ca="1" si="178"/>
        <v>3</v>
      </c>
      <c r="AH256" s="48">
        <f t="shared" ca="1" si="178"/>
        <v>1</v>
      </c>
      <c r="AI256" s="48">
        <f t="shared" ca="1" si="178"/>
        <v>3</v>
      </c>
      <c r="AJ256" s="48">
        <f t="shared" ca="1" si="179"/>
        <v>3</v>
      </c>
      <c r="AK256" s="48">
        <f t="shared" ca="1" si="179"/>
        <v>2</v>
      </c>
      <c r="AL256" s="48">
        <f t="shared" ca="1" si="179"/>
        <v>2</v>
      </c>
      <c r="AM256" s="48">
        <f t="shared" ca="1" si="179"/>
        <v>2</v>
      </c>
      <c r="AN256" s="48">
        <f t="shared" ca="1" si="179"/>
        <v>3</v>
      </c>
      <c r="AO256" s="48">
        <f t="shared" ca="1" si="179"/>
        <v>3</v>
      </c>
      <c r="AP256" s="48">
        <f t="shared" ca="1" si="179"/>
        <v>1</v>
      </c>
      <c r="AQ256" s="48">
        <f t="shared" ca="1" si="179"/>
        <v>3</v>
      </c>
      <c r="AR256" s="48">
        <f t="shared" ca="1" si="179"/>
        <v>2</v>
      </c>
      <c r="AS256" s="48">
        <f t="shared" ca="1" si="179"/>
        <v>3</v>
      </c>
      <c r="AT256" s="48">
        <f t="shared" ca="1" si="180"/>
        <v>3</v>
      </c>
      <c r="AU256" s="48">
        <f t="shared" ca="1" si="180"/>
        <v>2</v>
      </c>
      <c r="AV256" s="48">
        <f t="shared" ca="1" si="180"/>
        <v>3</v>
      </c>
      <c r="AW256" s="48">
        <f t="shared" ca="1" si="180"/>
        <v>2</v>
      </c>
      <c r="AX256" s="48">
        <f t="shared" ca="1" si="180"/>
        <v>2</v>
      </c>
      <c r="AY256" s="48">
        <f t="shared" ca="1" si="180"/>
        <v>3</v>
      </c>
      <c r="AZ256" s="48">
        <f t="shared" ca="1" si="180"/>
        <v>2</v>
      </c>
      <c r="BA256" s="48">
        <f t="shared" ca="1" si="180"/>
        <v>1</v>
      </c>
      <c r="BB256" s="48">
        <f t="shared" ca="1" si="180"/>
        <v>3</v>
      </c>
      <c r="BC256" s="48">
        <f t="shared" ca="1" si="180"/>
        <v>2</v>
      </c>
      <c r="BD256" s="48">
        <f t="shared" ca="1" si="181"/>
        <v>2</v>
      </c>
      <c r="BE256" s="48">
        <f t="shared" ca="1" si="181"/>
        <v>1</v>
      </c>
      <c r="BF256" s="48">
        <f t="shared" ca="1" si="181"/>
        <v>1</v>
      </c>
      <c r="BG256" s="48">
        <f t="shared" ca="1" si="181"/>
        <v>3</v>
      </c>
      <c r="BH256" s="48">
        <f t="shared" ca="1" si="181"/>
        <v>1</v>
      </c>
      <c r="BI256" s="48">
        <f t="shared" ca="1" si="181"/>
        <v>1</v>
      </c>
      <c r="BJ256" s="48">
        <f t="shared" ca="1" si="181"/>
        <v>3</v>
      </c>
      <c r="BK256" s="48">
        <f t="shared" ca="1" si="181"/>
        <v>1</v>
      </c>
      <c r="BL256" s="48">
        <f t="shared" ca="1" si="181"/>
        <v>1</v>
      </c>
      <c r="BM256" s="48">
        <f t="shared" ca="1" si="181"/>
        <v>1</v>
      </c>
      <c r="BN256" s="48">
        <f t="shared" ca="1" si="181"/>
        <v>3</v>
      </c>
      <c r="BO256" s="48">
        <f t="shared" ca="1" si="181"/>
        <v>2</v>
      </c>
    </row>
    <row r="257" spans="1:67" x14ac:dyDescent="0.25">
      <c r="A257" s="48">
        <v>256</v>
      </c>
      <c r="B257" s="48">
        <f t="shared" ca="1" si="139"/>
        <v>11</v>
      </c>
      <c r="C257" s="48">
        <f ca="1">SUM($P257:S257)</f>
        <v>7</v>
      </c>
      <c r="D257" s="48">
        <f t="shared" ca="1" si="140"/>
        <v>16</v>
      </c>
      <c r="E257" s="48">
        <f t="shared" ca="1" si="141"/>
        <v>22</v>
      </c>
      <c r="F257" s="48">
        <f t="shared" ca="1" si="142"/>
        <v>31</v>
      </c>
      <c r="G257" s="48">
        <f t="shared" ca="1" si="143"/>
        <v>39</v>
      </c>
      <c r="H257" s="48">
        <f t="shared" ca="1" si="144"/>
        <v>47</v>
      </c>
      <c r="I257" s="48">
        <f t="shared" ca="1" si="145"/>
        <v>55</v>
      </c>
      <c r="J257" s="48">
        <f t="shared" ca="1" si="146"/>
        <v>62</v>
      </c>
      <c r="K257" s="48">
        <f t="shared" ca="1" si="147"/>
        <v>68</v>
      </c>
      <c r="L257" s="48">
        <f t="shared" ca="1" si="148"/>
        <v>79</v>
      </c>
      <c r="M257" s="48">
        <f t="shared" ca="1" si="149"/>
        <v>85</v>
      </c>
      <c r="N257" s="48">
        <f t="shared" ca="1" si="150"/>
        <v>92</v>
      </c>
      <c r="O257" s="48">
        <f t="shared" ca="1" si="151"/>
        <v>103</v>
      </c>
      <c r="P257" s="48">
        <f t="shared" ca="1" si="177"/>
        <v>3</v>
      </c>
      <c r="Q257" s="48">
        <f t="shared" ca="1" si="177"/>
        <v>2</v>
      </c>
      <c r="R257" s="48">
        <f t="shared" ca="1" si="177"/>
        <v>1</v>
      </c>
      <c r="S257" s="48">
        <f t="shared" ca="1" si="177"/>
        <v>1</v>
      </c>
      <c r="T257" s="48">
        <f t="shared" ca="1" si="177"/>
        <v>2</v>
      </c>
      <c r="U257" s="48">
        <f t="shared" ca="1" si="177"/>
        <v>2</v>
      </c>
      <c r="V257" s="48">
        <f t="shared" ca="1" si="177"/>
        <v>2</v>
      </c>
      <c r="W257" s="48">
        <f t="shared" ca="1" si="177"/>
        <v>3</v>
      </c>
      <c r="X257" s="48">
        <f t="shared" ca="1" si="177"/>
        <v>1</v>
      </c>
      <c r="Y257" s="48">
        <f t="shared" ca="1" si="177"/>
        <v>1</v>
      </c>
      <c r="Z257" s="48">
        <f t="shared" ca="1" si="178"/>
        <v>1</v>
      </c>
      <c r="AA257" s="48">
        <f t="shared" ca="1" si="178"/>
        <v>3</v>
      </c>
      <c r="AB257" s="48">
        <f t="shared" ca="1" si="178"/>
        <v>2</v>
      </c>
      <c r="AC257" s="48">
        <f t="shared" ca="1" si="178"/>
        <v>1</v>
      </c>
      <c r="AD257" s="48">
        <f t="shared" ca="1" si="178"/>
        <v>3</v>
      </c>
      <c r="AE257" s="48">
        <f t="shared" ca="1" si="178"/>
        <v>3</v>
      </c>
      <c r="AF257" s="48">
        <f t="shared" ca="1" si="178"/>
        <v>3</v>
      </c>
      <c r="AG257" s="48">
        <f t="shared" ca="1" si="178"/>
        <v>1</v>
      </c>
      <c r="AH257" s="48">
        <f t="shared" ca="1" si="178"/>
        <v>3</v>
      </c>
      <c r="AI257" s="48">
        <f t="shared" ca="1" si="178"/>
        <v>1</v>
      </c>
      <c r="AJ257" s="48">
        <f t="shared" ca="1" si="179"/>
        <v>3</v>
      </c>
      <c r="AK257" s="48">
        <f t="shared" ca="1" si="179"/>
        <v>1</v>
      </c>
      <c r="AL257" s="48">
        <f t="shared" ca="1" si="179"/>
        <v>1</v>
      </c>
      <c r="AM257" s="48">
        <f t="shared" ca="1" si="179"/>
        <v>3</v>
      </c>
      <c r="AN257" s="48">
        <f t="shared" ca="1" si="179"/>
        <v>3</v>
      </c>
      <c r="AO257" s="48">
        <f t="shared" ca="1" si="179"/>
        <v>3</v>
      </c>
      <c r="AP257" s="48">
        <f t="shared" ca="1" si="179"/>
        <v>1</v>
      </c>
      <c r="AQ257" s="48">
        <f t="shared" ca="1" si="179"/>
        <v>1</v>
      </c>
      <c r="AR257" s="48">
        <f t="shared" ca="1" si="179"/>
        <v>1</v>
      </c>
      <c r="AS257" s="48">
        <f t="shared" ca="1" si="179"/>
        <v>2</v>
      </c>
      <c r="AT257" s="48">
        <f t="shared" ca="1" si="180"/>
        <v>2</v>
      </c>
      <c r="AU257" s="48">
        <f t="shared" ca="1" si="180"/>
        <v>2</v>
      </c>
      <c r="AV257" s="48">
        <f t="shared" ca="1" si="180"/>
        <v>2</v>
      </c>
      <c r="AW257" s="48">
        <f t="shared" ca="1" si="180"/>
        <v>1</v>
      </c>
      <c r="AX257" s="48">
        <f t="shared" ca="1" si="180"/>
        <v>1</v>
      </c>
      <c r="AY257" s="48">
        <f t="shared" ca="1" si="180"/>
        <v>2</v>
      </c>
      <c r="AZ257" s="48">
        <f t="shared" ca="1" si="180"/>
        <v>3</v>
      </c>
      <c r="BA257" s="48">
        <f t="shared" ca="1" si="180"/>
        <v>3</v>
      </c>
      <c r="BB257" s="48">
        <f t="shared" ca="1" si="180"/>
        <v>3</v>
      </c>
      <c r="BC257" s="48">
        <f t="shared" ca="1" si="180"/>
        <v>2</v>
      </c>
      <c r="BD257" s="48">
        <f t="shared" ca="1" si="181"/>
        <v>2</v>
      </c>
      <c r="BE257" s="48">
        <f t="shared" ca="1" si="181"/>
        <v>2</v>
      </c>
      <c r="BF257" s="48">
        <f t="shared" ca="1" si="181"/>
        <v>1</v>
      </c>
      <c r="BG257" s="48">
        <f t="shared" ca="1" si="181"/>
        <v>1</v>
      </c>
      <c r="BH257" s="48">
        <f t="shared" ca="1" si="181"/>
        <v>3</v>
      </c>
      <c r="BI257" s="48">
        <f t="shared" ca="1" si="181"/>
        <v>2</v>
      </c>
      <c r="BJ257" s="48">
        <f t="shared" ca="1" si="181"/>
        <v>1</v>
      </c>
      <c r="BK257" s="48">
        <f t="shared" ca="1" si="181"/>
        <v>1</v>
      </c>
      <c r="BL257" s="48">
        <f t="shared" ca="1" si="181"/>
        <v>3</v>
      </c>
      <c r="BM257" s="48">
        <f t="shared" ca="1" si="181"/>
        <v>2</v>
      </c>
      <c r="BN257" s="48">
        <f t="shared" ca="1" si="181"/>
        <v>3</v>
      </c>
      <c r="BO257" s="48">
        <f t="shared" ca="1" si="181"/>
        <v>3</v>
      </c>
    </row>
    <row r="258" spans="1:67" x14ac:dyDescent="0.25">
      <c r="A258" s="48">
        <v>257</v>
      </c>
      <c r="B258" s="48">
        <f t="shared" ref="B258:B321" ca="1" si="182">SUMIF(P$1:BO$1,"&lt;=" &amp; WeeksToForecast,P258:BO258)</f>
        <v>14</v>
      </c>
      <c r="C258" s="48">
        <f ca="1">SUM($P258:S258)</f>
        <v>9</v>
      </c>
      <c r="D258" s="48">
        <f t="shared" ca="1" si="140"/>
        <v>19</v>
      </c>
      <c r="E258" s="48">
        <f t="shared" ca="1" si="141"/>
        <v>25</v>
      </c>
      <c r="F258" s="48">
        <f t="shared" ca="1" si="142"/>
        <v>35</v>
      </c>
      <c r="G258" s="48">
        <f t="shared" ca="1" si="143"/>
        <v>44</v>
      </c>
      <c r="H258" s="48">
        <f t="shared" ca="1" si="144"/>
        <v>53</v>
      </c>
      <c r="I258" s="48">
        <f t="shared" ca="1" si="145"/>
        <v>61</v>
      </c>
      <c r="J258" s="48">
        <f t="shared" ca="1" si="146"/>
        <v>67</v>
      </c>
      <c r="K258" s="48">
        <f t="shared" ca="1" si="147"/>
        <v>77</v>
      </c>
      <c r="L258" s="48">
        <f t="shared" ca="1" si="148"/>
        <v>83</v>
      </c>
      <c r="M258" s="48">
        <f t="shared" ca="1" si="149"/>
        <v>90</v>
      </c>
      <c r="N258" s="48">
        <f t="shared" ca="1" si="150"/>
        <v>99</v>
      </c>
      <c r="O258" s="48">
        <f t="shared" ca="1" si="151"/>
        <v>105</v>
      </c>
      <c r="P258" s="48">
        <f t="shared" ca="1" si="177"/>
        <v>2</v>
      </c>
      <c r="Q258" s="48">
        <f t="shared" ca="1" si="177"/>
        <v>3</v>
      </c>
      <c r="R258" s="48">
        <f t="shared" ca="1" si="177"/>
        <v>2</v>
      </c>
      <c r="S258" s="48">
        <f t="shared" ca="1" si="177"/>
        <v>2</v>
      </c>
      <c r="T258" s="48">
        <f t="shared" ca="1" si="177"/>
        <v>3</v>
      </c>
      <c r="U258" s="48">
        <f t="shared" ca="1" si="177"/>
        <v>2</v>
      </c>
      <c r="V258" s="48">
        <f t="shared" ca="1" si="177"/>
        <v>2</v>
      </c>
      <c r="W258" s="48">
        <f t="shared" ca="1" si="177"/>
        <v>3</v>
      </c>
      <c r="X258" s="48">
        <f t="shared" ca="1" si="177"/>
        <v>1</v>
      </c>
      <c r="Y258" s="48">
        <f t="shared" ca="1" si="177"/>
        <v>1</v>
      </c>
      <c r="Z258" s="48">
        <f t="shared" ca="1" si="178"/>
        <v>1</v>
      </c>
      <c r="AA258" s="48">
        <f t="shared" ca="1" si="178"/>
        <v>3</v>
      </c>
      <c r="AB258" s="48">
        <f t="shared" ca="1" si="178"/>
        <v>3</v>
      </c>
      <c r="AC258" s="48">
        <f t="shared" ca="1" si="178"/>
        <v>2</v>
      </c>
      <c r="AD258" s="48">
        <f t="shared" ca="1" si="178"/>
        <v>3</v>
      </c>
      <c r="AE258" s="48">
        <f t="shared" ca="1" si="178"/>
        <v>2</v>
      </c>
      <c r="AF258" s="48">
        <f t="shared" ca="1" si="178"/>
        <v>1</v>
      </c>
      <c r="AG258" s="48">
        <f t="shared" ca="1" si="178"/>
        <v>3</v>
      </c>
      <c r="AH258" s="48">
        <f t="shared" ca="1" si="178"/>
        <v>2</v>
      </c>
      <c r="AI258" s="48">
        <f t="shared" ca="1" si="178"/>
        <v>3</v>
      </c>
      <c r="AJ258" s="48">
        <f t="shared" ca="1" si="179"/>
        <v>1</v>
      </c>
      <c r="AK258" s="48">
        <f t="shared" ca="1" si="179"/>
        <v>2</v>
      </c>
      <c r="AL258" s="48">
        <f t="shared" ca="1" si="179"/>
        <v>3</v>
      </c>
      <c r="AM258" s="48">
        <f t="shared" ca="1" si="179"/>
        <v>3</v>
      </c>
      <c r="AN258" s="48">
        <f t="shared" ca="1" si="179"/>
        <v>1</v>
      </c>
      <c r="AO258" s="48">
        <f t="shared" ca="1" si="179"/>
        <v>2</v>
      </c>
      <c r="AP258" s="48">
        <f t="shared" ca="1" si="179"/>
        <v>2</v>
      </c>
      <c r="AQ258" s="48">
        <f t="shared" ca="1" si="179"/>
        <v>3</v>
      </c>
      <c r="AR258" s="48">
        <f t="shared" ca="1" si="179"/>
        <v>3</v>
      </c>
      <c r="AS258" s="48">
        <f t="shared" ca="1" si="179"/>
        <v>1</v>
      </c>
      <c r="AT258" s="48">
        <f t="shared" ca="1" si="180"/>
        <v>1</v>
      </c>
      <c r="AU258" s="48">
        <f t="shared" ca="1" si="180"/>
        <v>1</v>
      </c>
      <c r="AV258" s="48">
        <f t="shared" ca="1" si="180"/>
        <v>2</v>
      </c>
      <c r="AW258" s="48">
        <f t="shared" ca="1" si="180"/>
        <v>2</v>
      </c>
      <c r="AX258" s="48">
        <f t="shared" ca="1" si="180"/>
        <v>3</v>
      </c>
      <c r="AY258" s="48">
        <f t="shared" ca="1" si="180"/>
        <v>3</v>
      </c>
      <c r="AZ258" s="48">
        <f t="shared" ca="1" si="180"/>
        <v>2</v>
      </c>
      <c r="BA258" s="48">
        <f t="shared" ca="1" si="180"/>
        <v>1</v>
      </c>
      <c r="BB258" s="48">
        <f t="shared" ca="1" si="180"/>
        <v>2</v>
      </c>
      <c r="BC258" s="48">
        <f t="shared" ca="1" si="180"/>
        <v>1</v>
      </c>
      <c r="BD258" s="48">
        <f t="shared" ca="1" si="181"/>
        <v>1</v>
      </c>
      <c r="BE258" s="48">
        <f t="shared" ca="1" si="181"/>
        <v>1</v>
      </c>
      <c r="BF258" s="48">
        <f t="shared" ca="1" si="181"/>
        <v>3</v>
      </c>
      <c r="BG258" s="48">
        <f t="shared" ca="1" si="181"/>
        <v>2</v>
      </c>
      <c r="BH258" s="48">
        <f t="shared" ca="1" si="181"/>
        <v>2</v>
      </c>
      <c r="BI258" s="48">
        <f t="shared" ca="1" si="181"/>
        <v>3</v>
      </c>
      <c r="BJ258" s="48">
        <f t="shared" ca="1" si="181"/>
        <v>1</v>
      </c>
      <c r="BK258" s="48">
        <f t="shared" ca="1" si="181"/>
        <v>3</v>
      </c>
      <c r="BL258" s="48">
        <f t="shared" ca="1" si="181"/>
        <v>1</v>
      </c>
      <c r="BM258" s="48">
        <f t="shared" ca="1" si="181"/>
        <v>2</v>
      </c>
      <c r="BN258" s="48">
        <f t="shared" ca="1" si="181"/>
        <v>2</v>
      </c>
      <c r="BO258" s="48">
        <f t="shared" ca="1" si="181"/>
        <v>1</v>
      </c>
    </row>
    <row r="259" spans="1:67" x14ac:dyDescent="0.25">
      <c r="A259" s="48">
        <v>258</v>
      </c>
      <c r="B259" s="48">
        <f t="shared" ca="1" si="182"/>
        <v>8</v>
      </c>
      <c r="C259" s="48">
        <f ca="1">SUM($P259:S259)</f>
        <v>4</v>
      </c>
      <c r="D259" s="48">
        <f t="shared" ref="D259:D322" ca="1" si="183">SUM(P259:W259)</f>
        <v>11</v>
      </c>
      <c r="E259" s="48">
        <f t="shared" ref="E259:E322" ca="1" si="184">SUM(P259:AA259)</f>
        <v>20</v>
      </c>
      <c r="F259" s="48">
        <f t="shared" ref="F259:F322" ca="1" si="185">SUM(P259:AE259)</f>
        <v>28</v>
      </c>
      <c r="G259" s="48">
        <f t="shared" ref="G259:G322" ca="1" si="186">SUM(P259:AI259)</f>
        <v>38</v>
      </c>
      <c r="H259" s="48">
        <f t="shared" ref="H259:H322" ca="1" si="187">SUM(P259:AM259)</f>
        <v>45</v>
      </c>
      <c r="I259" s="48">
        <f t="shared" ref="I259:I322" ca="1" si="188">SUM(P259:AQ259)</f>
        <v>54</v>
      </c>
      <c r="J259" s="48">
        <f t="shared" ref="J259:J322" ca="1" si="189">SUM(P259:AU259)</f>
        <v>60</v>
      </c>
      <c r="K259" s="48">
        <f t="shared" ref="K259:K322" ca="1" si="190">SUM(P259:AY259)</f>
        <v>70</v>
      </c>
      <c r="L259" s="48">
        <f t="shared" ref="L259:L322" ca="1" si="191">SUM(P259:BC259)</f>
        <v>78</v>
      </c>
      <c r="M259" s="48">
        <f t="shared" ref="M259:M322" ca="1" si="192">SUM(P259:BG259)</f>
        <v>88</v>
      </c>
      <c r="N259" s="48">
        <f t="shared" ref="N259:N322" ca="1" si="193">SUM(P259:BK259)</f>
        <v>97</v>
      </c>
      <c r="O259" s="48">
        <f t="shared" ref="O259:O322" ca="1" si="194">SUM(P259:BO259)</f>
        <v>107</v>
      </c>
      <c r="P259" s="48">
        <f t="shared" ca="1" si="177"/>
        <v>1</v>
      </c>
      <c r="Q259" s="48">
        <f t="shared" ca="1" si="177"/>
        <v>1</v>
      </c>
      <c r="R259" s="48">
        <f t="shared" ca="1" si="177"/>
        <v>1</v>
      </c>
      <c r="S259" s="48">
        <f t="shared" ca="1" si="177"/>
        <v>1</v>
      </c>
      <c r="T259" s="48">
        <f t="shared" ca="1" si="177"/>
        <v>2</v>
      </c>
      <c r="U259" s="48">
        <f t="shared" ca="1" si="177"/>
        <v>2</v>
      </c>
      <c r="V259" s="48">
        <f t="shared" ca="1" si="177"/>
        <v>1</v>
      </c>
      <c r="W259" s="48">
        <f t="shared" ca="1" si="177"/>
        <v>2</v>
      </c>
      <c r="X259" s="48">
        <f t="shared" ca="1" si="177"/>
        <v>3</v>
      </c>
      <c r="Y259" s="48">
        <f t="shared" ca="1" si="177"/>
        <v>1</v>
      </c>
      <c r="Z259" s="48">
        <f t="shared" ca="1" si="178"/>
        <v>3</v>
      </c>
      <c r="AA259" s="48">
        <f t="shared" ca="1" si="178"/>
        <v>2</v>
      </c>
      <c r="AB259" s="48">
        <f t="shared" ca="1" si="178"/>
        <v>1</v>
      </c>
      <c r="AC259" s="48">
        <f t="shared" ca="1" si="178"/>
        <v>2</v>
      </c>
      <c r="AD259" s="48">
        <f t="shared" ca="1" si="178"/>
        <v>3</v>
      </c>
      <c r="AE259" s="48">
        <f t="shared" ca="1" si="178"/>
        <v>2</v>
      </c>
      <c r="AF259" s="48">
        <f t="shared" ca="1" si="178"/>
        <v>3</v>
      </c>
      <c r="AG259" s="48">
        <f t="shared" ca="1" si="178"/>
        <v>3</v>
      </c>
      <c r="AH259" s="48">
        <f t="shared" ca="1" si="178"/>
        <v>3</v>
      </c>
      <c r="AI259" s="48">
        <f t="shared" ca="1" si="178"/>
        <v>1</v>
      </c>
      <c r="AJ259" s="48">
        <f t="shared" ca="1" si="179"/>
        <v>2</v>
      </c>
      <c r="AK259" s="48">
        <f t="shared" ca="1" si="179"/>
        <v>1</v>
      </c>
      <c r="AL259" s="48">
        <f t="shared" ca="1" si="179"/>
        <v>3</v>
      </c>
      <c r="AM259" s="48">
        <f t="shared" ca="1" si="179"/>
        <v>1</v>
      </c>
      <c r="AN259" s="48">
        <f t="shared" ca="1" si="179"/>
        <v>3</v>
      </c>
      <c r="AO259" s="48">
        <f t="shared" ca="1" si="179"/>
        <v>1</v>
      </c>
      <c r="AP259" s="48">
        <f t="shared" ca="1" si="179"/>
        <v>2</v>
      </c>
      <c r="AQ259" s="48">
        <f t="shared" ca="1" si="179"/>
        <v>3</v>
      </c>
      <c r="AR259" s="48">
        <f t="shared" ca="1" si="179"/>
        <v>1</v>
      </c>
      <c r="AS259" s="48">
        <f t="shared" ca="1" si="179"/>
        <v>1</v>
      </c>
      <c r="AT259" s="48">
        <f t="shared" ca="1" si="180"/>
        <v>1</v>
      </c>
      <c r="AU259" s="48">
        <f t="shared" ca="1" si="180"/>
        <v>3</v>
      </c>
      <c r="AV259" s="48">
        <f t="shared" ca="1" si="180"/>
        <v>2</v>
      </c>
      <c r="AW259" s="48">
        <f t="shared" ca="1" si="180"/>
        <v>3</v>
      </c>
      <c r="AX259" s="48">
        <f t="shared" ca="1" si="180"/>
        <v>3</v>
      </c>
      <c r="AY259" s="48">
        <f t="shared" ca="1" si="180"/>
        <v>2</v>
      </c>
      <c r="AZ259" s="48">
        <f t="shared" ca="1" si="180"/>
        <v>1</v>
      </c>
      <c r="BA259" s="48">
        <f t="shared" ca="1" si="180"/>
        <v>2</v>
      </c>
      <c r="BB259" s="48">
        <f t="shared" ca="1" si="180"/>
        <v>3</v>
      </c>
      <c r="BC259" s="48">
        <f t="shared" ca="1" si="180"/>
        <v>2</v>
      </c>
      <c r="BD259" s="48">
        <f t="shared" ca="1" si="181"/>
        <v>2</v>
      </c>
      <c r="BE259" s="48">
        <f t="shared" ca="1" si="181"/>
        <v>3</v>
      </c>
      <c r="BF259" s="48">
        <f t="shared" ca="1" si="181"/>
        <v>3</v>
      </c>
      <c r="BG259" s="48">
        <f t="shared" ca="1" si="181"/>
        <v>2</v>
      </c>
      <c r="BH259" s="48">
        <f t="shared" ca="1" si="181"/>
        <v>3</v>
      </c>
      <c r="BI259" s="48">
        <f t="shared" ca="1" si="181"/>
        <v>3</v>
      </c>
      <c r="BJ259" s="48">
        <f t="shared" ca="1" si="181"/>
        <v>2</v>
      </c>
      <c r="BK259" s="48">
        <f t="shared" ca="1" si="181"/>
        <v>1</v>
      </c>
      <c r="BL259" s="48">
        <f t="shared" ca="1" si="181"/>
        <v>3</v>
      </c>
      <c r="BM259" s="48">
        <f t="shared" ca="1" si="181"/>
        <v>1</v>
      </c>
      <c r="BN259" s="48">
        <f t="shared" ca="1" si="181"/>
        <v>3</v>
      </c>
      <c r="BO259" s="48">
        <f t="shared" ca="1" si="181"/>
        <v>3</v>
      </c>
    </row>
    <row r="260" spans="1:67" x14ac:dyDescent="0.25">
      <c r="A260" s="48">
        <v>259</v>
      </c>
      <c r="B260" s="48">
        <f t="shared" ca="1" si="182"/>
        <v>10</v>
      </c>
      <c r="C260" s="48">
        <f ca="1">SUM($P260:S260)</f>
        <v>7</v>
      </c>
      <c r="D260" s="48">
        <f t="shared" ca="1" si="183"/>
        <v>15</v>
      </c>
      <c r="E260" s="48">
        <f t="shared" ca="1" si="184"/>
        <v>25</v>
      </c>
      <c r="F260" s="48">
        <f t="shared" ca="1" si="185"/>
        <v>33</v>
      </c>
      <c r="G260" s="48">
        <f t="shared" ca="1" si="186"/>
        <v>44</v>
      </c>
      <c r="H260" s="48">
        <f t="shared" ca="1" si="187"/>
        <v>53</v>
      </c>
      <c r="I260" s="48">
        <f t="shared" ca="1" si="188"/>
        <v>60</v>
      </c>
      <c r="J260" s="48">
        <f t="shared" ca="1" si="189"/>
        <v>71</v>
      </c>
      <c r="K260" s="48">
        <f t="shared" ca="1" si="190"/>
        <v>82</v>
      </c>
      <c r="L260" s="48">
        <f t="shared" ca="1" si="191"/>
        <v>89</v>
      </c>
      <c r="M260" s="48">
        <f t="shared" ca="1" si="192"/>
        <v>97</v>
      </c>
      <c r="N260" s="48">
        <f t="shared" ca="1" si="193"/>
        <v>106</v>
      </c>
      <c r="O260" s="48">
        <f t="shared" ca="1" si="194"/>
        <v>115</v>
      </c>
      <c r="P260" s="48">
        <f t="shared" ca="1" si="177"/>
        <v>1</v>
      </c>
      <c r="Q260" s="48">
        <f t="shared" ca="1" si="177"/>
        <v>1</v>
      </c>
      <c r="R260" s="48">
        <f t="shared" ca="1" si="177"/>
        <v>2</v>
      </c>
      <c r="S260" s="48">
        <f t="shared" ca="1" si="177"/>
        <v>3</v>
      </c>
      <c r="T260" s="48">
        <f t="shared" ca="1" si="177"/>
        <v>1</v>
      </c>
      <c r="U260" s="48">
        <f t="shared" ca="1" si="177"/>
        <v>2</v>
      </c>
      <c r="V260" s="48">
        <f t="shared" ca="1" si="177"/>
        <v>3</v>
      </c>
      <c r="W260" s="48">
        <f t="shared" ca="1" si="177"/>
        <v>2</v>
      </c>
      <c r="X260" s="48">
        <f t="shared" ca="1" si="177"/>
        <v>3</v>
      </c>
      <c r="Y260" s="48">
        <f t="shared" ca="1" si="177"/>
        <v>3</v>
      </c>
      <c r="Z260" s="48">
        <f t="shared" ca="1" si="178"/>
        <v>1</v>
      </c>
      <c r="AA260" s="48">
        <f t="shared" ca="1" si="178"/>
        <v>3</v>
      </c>
      <c r="AB260" s="48">
        <f t="shared" ca="1" si="178"/>
        <v>1</v>
      </c>
      <c r="AC260" s="48">
        <f t="shared" ca="1" si="178"/>
        <v>3</v>
      </c>
      <c r="AD260" s="48">
        <f t="shared" ca="1" si="178"/>
        <v>3</v>
      </c>
      <c r="AE260" s="48">
        <f t="shared" ca="1" si="178"/>
        <v>1</v>
      </c>
      <c r="AF260" s="48">
        <f t="shared" ca="1" si="178"/>
        <v>3</v>
      </c>
      <c r="AG260" s="48">
        <f t="shared" ca="1" si="178"/>
        <v>3</v>
      </c>
      <c r="AH260" s="48">
        <f t="shared" ca="1" si="178"/>
        <v>2</v>
      </c>
      <c r="AI260" s="48">
        <f t="shared" ca="1" si="178"/>
        <v>3</v>
      </c>
      <c r="AJ260" s="48">
        <f t="shared" ca="1" si="179"/>
        <v>3</v>
      </c>
      <c r="AK260" s="48">
        <f t="shared" ca="1" si="179"/>
        <v>2</v>
      </c>
      <c r="AL260" s="48">
        <f t="shared" ca="1" si="179"/>
        <v>1</v>
      </c>
      <c r="AM260" s="48">
        <f t="shared" ca="1" si="179"/>
        <v>3</v>
      </c>
      <c r="AN260" s="48">
        <f t="shared" ca="1" si="179"/>
        <v>2</v>
      </c>
      <c r="AO260" s="48">
        <f t="shared" ca="1" si="179"/>
        <v>3</v>
      </c>
      <c r="AP260" s="48">
        <f t="shared" ca="1" si="179"/>
        <v>1</v>
      </c>
      <c r="AQ260" s="48">
        <f t="shared" ca="1" si="179"/>
        <v>1</v>
      </c>
      <c r="AR260" s="48">
        <f t="shared" ca="1" si="179"/>
        <v>2</v>
      </c>
      <c r="AS260" s="48">
        <f t="shared" ca="1" si="179"/>
        <v>3</v>
      </c>
      <c r="AT260" s="48">
        <f t="shared" ca="1" si="180"/>
        <v>3</v>
      </c>
      <c r="AU260" s="48">
        <f t="shared" ca="1" si="180"/>
        <v>3</v>
      </c>
      <c r="AV260" s="48">
        <f t="shared" ca="1" si="180"/>
        <v>3</v>
      </c>
      <c r="AW260" s="48">
        <f t="shared" ca="1" si="180"/>
        <v>3</v>
      </c>
      <c r="AX260" s="48">
        <f t="shared" ca="1" si="180"/>
        <v>3</v>
      </c>
      <c r="AY260" s="48">
        <f t="shared" ca="1" si="180"/>
        <v>2</v>
      </c>
      <c r="AZ260" s="48">
        <f t="shared" ca="1" si="180"/>
        <v>1</v>
      </c>
      <c r="BA260" s="48">
        <f t="shared" ca="1" si="180"/>
        <v>3</v>
      </c>
      <c r="BB260" s="48">
        <f t="shared" ca="1" si="180"/>
        <v>1</v>
      </c>
      <c r="BC260" s="48">
        <f t="shared" ca="1" si="180"/>
        <v>2</v>
      </c>
      <c r="BD260" s="48">
        <f t="shared" ca="1" si="181"/>
        <v>2</v>
      </c>
      <c r="BE260" s="48">
        <f t="shared" ca="1" si="181"/>
        <v>3</v>
      </c>
      <c r="BF260" s="48">
        <f t="shared" ca="1" si="181"/>
        <v>2</v>
      </c>
      <c r="BG260" s="48">
        <f t="shared" ca="1" si="181"/>
        <v>1</v>
      </c>
      <c r="BH260" s="48">
        <f t="shared" ca="1" si="181"/>
        <v>1</v>
      </c>
      <c r="BI260" s="48">
        <f t="shared" ca="1" si="181"/>
        <v>3</v>
      </c>
      <c r="BJ260" s="48">
        <f t="shared" ca="1" si="181"/>
        <v>3</v>
      </c>
      <c r="BK260" s="48">
        <f t="shared" ca="1" si="181"/>
        <v>2</v>
      </c>
      <c r="BL260" s="48">
        <f t="shared" ca="1" si="181"/>
        <v>2</v>
      </c>
      <c r="BM260" s="48">
        <f t="shared" ca="1" si="181"/>
        <v>2</v>
      </c>
      <c r="BN260" s="48">
        <f t="shared" ca="1" si="181"/>
        <v>2</v>
      </c>
      <c r="BO260" s="48">
        <f t="shared" ca="1" si="181"/>
        <v>3</v>
      </c>
    </row>
    <row r="261" spans="1:67" x14ac:dyDescent="0.25">
      <c r="A261" s="48">
        <v>260</v>
      </c>
      <c r="B261" s="48">
        <f t="shared" ca="1" si="182"/>
        <v>15</v>
      </c>
      <c r="C261" s="48">
        <f ca="1">SUM($P261:S261)</f>
        <v>9</v>
      </c>
      <c r="D261" s="48">
        <f t="shared" ca="1" si="183"/>
        <v>18</v>
      </c>
      <c r="E261" s="48">
        <f t="shared" ca="1" si="184"/>
        <v>27</v>
      </c>
      <c r="F261" s="48">
        <f t="shared" ca="1" si="185"/>
        <v>35</v>
      </c>
      <c r="G261" s="48">
        <f t="shared" ca="1" si="186"/>
        <v>43</v>
      </c>
      <c r="H261" s="48">
        <f t="shared" ca="1" si="187"/>
        <v>53</v>
      </c>
      <c r="I261" s="48">
        <f t="shared" ca="1" si="188"/>
        <v>60</v>
      </c>
      <c r="J261" s="48">
        <f t="shared" ca="1" si="189"/>
        <v>71</v>
      </c>
      <c r="K261" s="48">
        <f t="shared" ca="1" si="190"/>
        <v>79</v>
      </c>
      <c r="L261" s="48">
        <f t="shared" ca="1" si="191"/>
        <v>87</v>
      </c>
      <c r="M261" s="48">
        <f t="shared" ca="1" si="192"/>
        <v>94</v>
      </c>
      <c r="N261" s="48">
        <f t="shared" ca="1" si="193"/>
        <v>102</v>
      </c>
      <c r="O261" s="48">
        <f t="shared" ca="1" si="194"/>
        <v>112</v>
      </c>
      <c r="P261" s="48">
        <f t="shared" ca="1" si="177"/>
        <v>2</v>
      </c>
      <c r="Q261" s="48">
        <f t="shared" ca="1" si="177"/>
        <v>2</v>
      </c>
      <c r="R261" s="48">
        <f t="shared" ca="1" si="177"/>
        <v>3</v>
      </c>
      <c r="S261" s="48">
        <f t="shared" ca="1" si="177"/>
        <v>2</v>
      </c>
      <c r="T261" s="48">
        <f t="shared" ca="1" si="177"/>
        <v>3</v>
      </c>
      <c r="U261" s="48">
        <f t="shared" ca="1" si="177"/>
        <v>3</v>
      </c>
      <c r="V261" s="48">
        <f t="shared" ca="1" si="177"/>
        <v>1</v>
      </c>
      <c r="W261" s="48">
        <f t="shared" ca="1" si="177"/>
        <v>2</v>
      </c>
      <c r="X261" s="48">
        <f t="shared" ca="1" si="177"/>
        <v>2</v>
      </c>
      <c r="Y261" s="48">
        <f t="shared" ca="1" si="177"/>
        <v>2</v>
      </c>
      <c r="Z261" s="48">
        <f t="shared" ca="1" si="178"/>
        <v>2</v>
      </c>
      <c r="AA261" s="48">
        <f t="shared" ca="1" si="178"/>
        <v>3</v>
      </c>
      <c r="AB261" s="48">
        <f t="shared" ca="1" si="178"/>
        <v>2</v>
      </c>
      <c r="AC261" s="48">
        <f t="shared" ca="1" si="178"/>
        <v>2</v>
      </c>
      <c r="AD261" s="48">
        <f t="shared" ca="1" si="178"/>
        <v>1</v>
      </c>
      <c r="AE261" s="48">
        <f t="shared" ca="1" si="178"/>
        <v>3</v>
      </c>
      <c r="AF261" s="48">
        <f t="shared" ca="1" si="178"/>
        <v>3</v>
      </c>
      <c r="AG261" s="48">
        <f t="shared" ca="1" si="178"/>
        <v>1</v>
      </c>
      <c r="AH261" s="48">
        <f t="shared" ca="1" si="178"/>
        <v>3</v>
      </c>
      <c r="AI261" s="48">
        <f t="shared" ca="1" si="178"/>
        <v>1</v>
      </c>
      <c r="AJ261" s="48">
        <f t="shared" ca="1" si="179"/>
        <v>2</v>
      </c>
      <c r="AK261" s="48">
        <f t="shared" ca="1" si="179"/>
        <v>2</v>
      </c>
      <c r="AL261" s="48">
        <f t="shared" ca="1" si="179"/>
        <v>3</v>
      </c>
      <c r="AM261" s="48">
        <f t="shared" ca="1" si="179"/>
        <v>3</v>
      </c>
      <c r="AN261" s="48">
        <f t="shared" ca="1" si="179"/>
        <v>1</v>
      </c>
      <c r="AO261" s="48">
        <f t="shared" ca="1" si="179"/>
        <v>1</v>
      </c>
      <c r="AP261" s="48">
        <f t="shared" ca="1" si="179"/>
        <v>3</v>
      </c>
      <c r="AQ261" s="48">
        <f t="shared" ca="1" si="179"/>
        <v>2</v>
      </c>
      <c r="AR261" s="48">
        <f t="shared" ca="1" si="179"/>
        <v>3</v>
      </c>
      <c r="AS261" s="48">
        <f t="shared" ca="1" si="179"/>
        <v>3</v>
      </c>
      <c r="AT261" s="48">
        <f t="shared" ca="1" si="180"/>
        <v>3</v>
      </c>
      <c r="AU261" s="48">
        <f t="shared" ca="1" si="180"/>
        <v>2</v>
      </c>
      <c r="AV261" s="48">
        <f t="shared" ca="1" si="180"/>
        <v>2</v>
      </c>
      <c r="AW261" s="48">
        <f t="shared" ca="1" si="180"/>
        <v>2</v>
      </c>
      <c r="AX261" s="48">
        <f t="shared" ca="1" si="180"/>
        <v>3</v>
      </c>
      <c r="AY261" s="48">
        <f t="shared" ca="1" si="180"/>
        <v>1</v>
      </c>
      <c r="AZ261" s="48">
        <f t="shared" ca="1" si="180"/>
        <v>3</v>
      </c>
      <c r="BA261" s="48">
        <f t="shared" ca="1" si="180"/>
        <v>3</v>
      </c>
      <c r="BB261" s="48">
        <f t="shared" ca="1" si="180"/>
        <v>1</v>
      </c>
      <c r="BC261" s="48">
        <f t="shared" ca="1" si="180"/>
        <v>1</v>
      </c>
      <c r="BD261" s="48">
        <f t="shared" ca="1" si="181"/>
        <v>2</v>
      </c>
      <c r="BE261" s="48">
        <f t="shared" ca="1" si="181"/>
        <v>2</v>
      </c>
      <c r="BF261" s="48">
        <f t="shared" ca="1" si="181"/>
        <v>2</v>
      </c>
      <c r="BG261" s="48">
        <f t="shared" ca="1" si="181"/>
        <v>1</v>
      </c>
      <c r="BH261" s="48">
        <f t="shared" ca="1" si="181"/>
        <v>1</v>
      </c>
      <c r="BI261" s="48">
        <f t="shared" ca="1" si="181"/>
        <v>2</v>
      </c>
      <c r="BJ261" s="48">
        <f t="shared" ca="1" si="181"/>
        <v>2</v>
      </c>
      <c r="BK261" s="48">
        <f t="shared" ca="1" si="181"/>
        <v>3</v>
      </c>
      <c r="BL261" s="48">
        <f t="shared" ca="1" si="181"/>
        <v>2</v>
      </c>
      <c r="BM261" s="48">
        <f t="shared" ca="1" si="181"/>
        <v>2</v>
      </c>
      <c r="BN261" s="48">
        <f t="shared" ca="1" si="181"/>
        <v>3</v>
      </c>
      <c r="BO261" s="48">
        <f t="shared" ca="1" si="181"/>
        <v>3</v>
      </c>
    </row>
    <row r="262" spans="1:67" x14ac:dyDescent="0.25">
      <c r="A262" s="48">
        <v>261</v>
      </c>
      <c r="B262" s="48">
        <f t="shared" ca="1" si="182"/>
        <v>10</v>
      </c>
      <c r="C262" s="48">
        <f ca="1">SUM($P262:S262)</f>
        <v>8</v>
      </c>
      <c r="D262" s="48">
        <f t="shared" ca="1" si="183"/>
        <v>12</v>
      </c>
      <c r="E262" s="48">
        <f t="shared" ca="1" si="184"/>
        <v>20</v>
      </c>
      <c r="F262" s="48">
        <f t="shared" ca="1" si="185"/>
        <v>28</v>
      </c>
      <c r="G262" s="48">
        <f t="shared" ca="1" si="186"/>
        <v>37</v>
      </c>
      <c r="H262" s="48">
        <f t="shared" ca="1" si="187"/>
        <v>43</v>
      </c>
      <c r="I262" s="48">
        <f t="shared" ca="1" si="188"/>
        <v>50</v>
      </c>
      <c r="J262" s="48">
        <f t="shared" ca="1" si="189"/>
        <v>56</v>
      </c>
      <c r="K262" s="48">
        <f t="shared" ca="1" si="190"/>
        <v>62</v>
      </c>
      <c r="L262" s="48">
        <f t="shared" ca="1" si="191"/>
        <v>72</v>
      </c>
      <c r="M262" s="48">
        <f t="shared" ca="1" si="192"/>
        <v>80</v>
      </c>
      <c r="N262" s="48">
        <f t="shared" ca="1" si="193"/>
        <v>87</v>
      </c>
      <c r="O262" s="48">
        <f t="shared" ca="1" si="194"/>
        <v>94</v>
      </c>
      <c r="P262" s="48">
        <f t="shared" ref="P262:Y271" ca="1" si="195">MAX(1,IF(SamplesOrEstimateFlag = "Data", INDEX(Samples,RANDBETWEEN(1, TotalCount), 0), RANDBETWEEN(ThroughputLowEstimate,ThroughputHighEstimate)) / RANDBETWEEN(StorySplitRateLowEstimate,StorySplitRateHighEstimate))</f>
        <v>1</v>
      </c>
      <c r="Q262" s="48">
        <f t="shared" ca="1" si="195"/>
        <v>2</v>
      </c>
      <c r="R262" s="48">
        <f t="shared" ca="1" si="195"/>
        <v>3</v>
      </c>
      <c r="S262" s="48">
        <f t="shared" ca="1" si="195"/>
        <v>2</v>
      </c>
      <c r="T262" s="48">
        <f t="shared" ca="1" si="195"/>
        <v>1</v>
      </c>
      <c r="U262" s="48">
        <f t="shared" ca="1" si="195"/>
        <v>1</v>
      </c>
      <c r="V262" s="48">
        <f t="shared" ca="1" si="195"/>
        <v>1</v>
      </c>
      <c r="W262" s="48">
        <f t="shared" ca="1" si="195"/>
        <v>1</v>
      </c>
      <c r="X262" s="48">
        <f t="shared" ca="1" si="195"/>
        <v>1</v>
      </c>
      <c r="Y262" s="48">
        <f t="shared" ca="1" si="195"/>
        <v>1</v>
      </c>
      <c r="Z262" s="48">
        <f t="shared" ref="Z262:AI271" ca="1" si="196">MAX(1,IF(SamplesOrEstimateFlag = "Data", INDEX(Samples,RANDBETWEEN(1, TotalCount), 0), RANDBETWEEN(ThroughputLowEstimate,ThroughputHighEstimate)) / RANDBETWEEN(StorySplitRateLowEstimate,StorySplitRateHighEstimate))</f>
        <v>3</v>
      </c>
      <c r="AA262" s="48">
        <f t="shared" ca="1" si="196"/>
        <v>3</v>
      </c>
      <c r="AB262" s="48">
        <f t="shared" ca="1" si="196"/>
        <v>2</v>
      </c>
      <c r="AC262" s="48">
        <f t="shared" ca="1" si="196"/>
        <v>3</v>
      </c>
      <c r="AD262" s="48">
        <f t="shared" ca="1" si="196"/>
        <v>2</v>
      </c>
      <c r="AE262" s="48">
        <f t="shared" ca="1" si="196"/>
        <v>1</v>
      </c>
      <c r="AF262" s="48">
        <f t="shared" ca="1" si="196"/>
        <v>2</v>
      </c>
      <c r="AG262" s="48">
        <f t="shared" ca="1" si="196"/>
        <v>3</v>
      </c>
      <c r="AH262" s="48">
        <f t="shared" ca="1" si="196"/>
        <v>1</v>
      </c>
      <c r="AI262" s="48">
        <f t="shared" ca="1" si="196"/>
        <v>3</v>
      </c>
      <c r="AJ262" s="48">
        <f t="shared" ref="AJ262:AS271" ca="1" si="197">MAX(1,IF(SamplesOrEstimateFlag = "Data", INDEX(Samples,RANDBETWEEN(1, TotalCount), 0), RANDBETWEEN(ThroughputLowEstimate,ThroughputHighEstimate)) / RANDBETWEEN(StorySplitRateLowEstimate,StorySplitRateHighEstimate))</f>
        <v>1</v>
      </c>
      <c r="AK262" s="48">
        <f t="shared" ca="1" si="197"/>
        <v>3</v>
      </c>
      <c r="AL262" s="48">
        <f t="shared" ca="1" si="197"/>
        <v>1</v>
      </c>
      <c r="AM262" s="48">
        <f t="shared" ca="1" si="197"/>
        <v>1</v>
      </c>
      <c r="AN262" s="48">
        <f t="shared" ca="1" si="197"/>
        <v>2</v>
      </c>
      <c r="AO262" s="48">
        <f t="shared" ca="1" si="197"/>
        <v>1</v>
      </c>
      <c r="AP262" s="48">
        <f t="shared" ca="1" si="197"/>
        <v>3</v>
      </c>
      <c r="AQ262" s="48">
        <f t="shared" ca="1" si="197"/>
        <v>1</v>
      </c>
      <c r="AR262" s="48">
        <f t="shared" ca="1" si="197"/>
        <v>1</v>
      </c>
      <c r="AS262" s="48">
        <f t="shared" ca="1" si="197"/>
        <v>2</v>
      </c>
      <c r="AT262" s="48">
        <f t="shared" ref="AT262:BC271" ca="1" si="198">MAX(1,IF(SamplesOrEstimateFlag = "Data", INDEX(Samples,RANDBETWEEN(1, TotalCount), 0), RANDBETWEEN(ThroughputLowEstimate,ThroughputHighEstimate)) / RANDBETWEEN(StorySplitRateLowEstimate,StorySplitRateHighEstimate))</f>
        <v>1</v>
      </c>
      <c r="AU262" s="48">
        <f t="shared" ca="1" si="198"/>
        <v>2</v>
      </c>
      <c r="AV262" s="48">
        <f t="shared" ca="1" si="198"/>
        <v>1</v>
      </c>
      <c r="AW262" s="48">
        <f t="shared" ca="1" si="198"/>
        <v>3</v>
      </c>
      <c r="AX262" s="48">
        <f t="shared" ca="1" si="198"/>
        <v>1</v>
      </c>
      <c r="AY262" s="48">
        <f t="shared" ca="1" si="198"/>
        <v>1</v>
      </c>
      <c r="AZ262" s="48">
        <f t="shared" ca="1" si="198"/>
        <v>3</v>
      </c>
      <c r="BA262" s="48">
        <f t="shared" ca="1" si="198"/>
        <v>2</v>
      </c>
      <c r="BB262" s="48">
        <f t="shared" ca="1" si="198"/>
        <v>3</v>
      </c>
      <c r="BC262" s="48">
        <f t="shared" ca="1" si="198"/>
        <v>2</v>
      </c>
      <c r="BD262" s="48">
        <f t="shared" ref="BD262:BO271" ca="1" si="199">MAX(1,IF(SamplesOrEstimateFlag = "Data", INDEX(Samples,RANDBETWEEN(1, TotalCount), 0), RANDBETWEEN(ThroughputLowEstimate,ThroughputHighEstimate)) / RANDBETWEEN(StorySplitRateLowEstimate,StorySplitRateHighEstimate))</f>
        <v>2</v>
      </c>
      <c r="BE262" s="48">
        <f t="shared" ca="1" si="199"/>
        <v>2</v>
      </c>
      <c r="BF262" s="48">
        <f t="shared" ca="1" si="199"/>
        <v>1</v>
      </c>
      <c r="BG262" s="48">
        <f t="shared" ca="1" si="199"/>
        <v>3</v>
      </c>
      <c r="BH262" s="48">
        <f t="shared" ca="1" si="199"/>
        <v>2</v>
      </c>
      <c r="BI262" s="48">
        <f t="shared" ca="1" si="199"/>
        <v>1</v>
      </c>
      <c r="BJ262" s="48">
        <f t="shared" ca="1" si="199"/>
        <v>3</v>
      </c>
      <c r="BK262" s="48">
        <f t="shared" ca="1" si="199"/>
        <v>1</v>
      </c>
      <c r="BL262" s="48">
        <f t="shared" ca="1" si="199"/>
        <v>2</v>
      </c>
      <c r="BM262" s="48">
        <f t="shared" ca="1" si="199"/>
        <v>3</v>
      </c>
      <c r="BN262" s="48">
        <f t="shared" ca="1" si="199"/>
        <v>1</v>
      </c>
      <c r="BO262" s="48">
        <f t="shared" ca="1" si="199"/>
        <v>1</v>
      </c>
    </row>
    <row r="263" spans="1:67" x14ac:dyDescent="0.25">
      <c r="A263" s="48">
        <v>262</v>
      </c>
      <c r="B263" s="48">
        <f t="shared" ca="1" si="182"/>
        <v>12</v>
      </c>
      <c r="C263" s="48">
        <f ca="1">SUM($P263:S263)</f>
        <v>7</v>
      </c>
      <c r="D263" s="48">
        <f t="shared" ca="1" si="183"/>
        <v>16</v>
      </c>
      <c r="E263" s="48">
        <f t="shared" ca="1" si="184"/>
        <v>26</v>
      </c>
      <c r="F263" s="48">
        <f t="shared" ca="1" si="185"/>
        <v>34</v>
      </c>
      <c r="G263" s="48">
        <f t="shared" ca="1" si="186"/>
        <v>40</v>
      </c>
      <c r="H263" s="48">
        <f t="shared" ca="1" si="187"/>
        <v>50</v>
      </c>
      <c r="I263" s="48">
        <f t="shared" ca="1" si="188"/>
        <v>59</v>
      </c>
      <c r="J263" s="48">
        <f t="shared" ca="1" si="189"/>
        <v>69</v>
      </c>
      <c r="K263" s="48">
        <f t="shared" ca="1" si="190"/>
        <v>79</v>
      </c>
      <c r="L263" s="48">
        <f t="shared" ca="1" si="191"/>
        <v>87</v>
      </c>
      <c r="M263" s="48">
        <f t="shared" ca="1" si="192"/>
        <v>95</v>
      </c>
      <c r="N263" s="48">
        <f t="shared" ca="1" si="193"/>
        <v>104</v>
      </c>
      <c r="O263" s="48">
        <f t="shared" ca="1" si="194"/>
        <v>115</v>
      </c>
      <c r="P263" s="48">
        <f t="shared" ca="1" si="195"/>
        <v>3</v>
      </c>
      <c r="Q263" s="48">
        <f t="shared" ca="1" si="195"/>
        <v>2</v>
      </c>
      <c r="R263" s="48">
        <f t="shared" ca="1" si="195"/>
        <v>1</v>
      </c>
      <c r="S263" s="48">
        <f t="shared" ca="1" si="195"/>
        <v>1</v>
      </c>
      <c r="T263" s="48">
        <f t="shared" ca="1" si="195"/>
        <v>2</v>
      </c>
      <c r="U263" s="48">
        <f t="shared" ca="1" si="195"/>
        <v>3</v>
      </c>
      <c r="V263" s="48">
        <f t="shared" ca="1" si="195"/>
        <v>1</v>
      </c>
      <c r="W263" s="48">
        <f t="shared" ca="1" si="195"/>
        <v>3</v>
      </c>
      <c r="X263" s="48">
        <f t="shared" ca="1" si="195"/>
        <v>1</v>
      </c>
      <c r="Y263" s="48">
        <f t="shared" ca="1" si="195"/>
        <v>3</v>
      </c>
      <c r="Z263" s="48">
        <f t="shared" ca="1" si="196"/>
        <v>3</v>
      </c>
      <c r="AA263" s="48">
        <f t="shared" ca="1" si="196"/>
        <v>3</v>
      </c>
      <c r="AB263" s="48">
        <f t="shared" ca="1" si="196"/>
        <v>3</v>
      </c>
      <c r="AC263" s="48">
        <f t="shared" ca="1" si="196"/>
        <v>2</v>
      </c>
      <c r="AD263" s="48">
        <f t="shared" ca="1" si="196"/>
        <v>2</v>
      </c>
      <c r="AE263" s="48">
        <f t="shared" ca="1" si="196"/>
        <v>1</v>
      </c>
      <c r="AF263" s="48">
        <f t="shared" ca="1" si="196"/>
        <v>3</v>
      </c>
      <c r="AG263" s="48">
        <f t="shared" ca="1" si="196"/>
        <v>1</v>
      </c>
      <c r="AH263" s="48">
        <f t="shared" ca="1" si="196"/>
        <v>1</v>
      </c>
      <c r="AI263" s="48">
        <f t="shared" ca="1" si="196"/>
        <v>1</v>
      </c>
      <c r="AJ263" s="48">
        <f t="shared" ca="1" si="197"/>
        <v>2</v>
      </c>
      <c r="AK263" s="48">
        <f t="shared" ca="1" si="197"/>
        <v>2</v>
      </c>
      <c r="AL263" s="48">
        <f t="shared" ca="1" si="197"/>
        <v>3</v>
      </c>
      <c r="AM263" s="48">
        <f t="shared" ca="1" si="197"/>
        <v>3</v>
      </c>
      <c r="AN263" s="48">
        <f t="shared" ca="1" si="197"/>
        <v>2</v>
      </c>
      <c r="AO263" s="48">
        <f t="shared" ca="1" si="197"/>
        <v>3</v>
      </c>
      <c r="AP263" s="48">
        <f t="shared" ca="1" si="197"/>
        <v>1</v>
      </c>
      <c r="AQ263" s="48">
        <f t="shared" ca="1" si="197"/>
        <v>3</v>
      </c>
      <c r="AR263" s="48">
        <f t="shared" ca="1" si="197"/>
        <v>3</v>
      </c>
      <c r="AS263" s="48">
        <f t="shared" ca="1" si="197"/>
        <v>1</v>
      </c>
      <c r="AT263" s="48">
        <f t="shared" ca="1" si="198"/>
        <v>3</v>
      </c>
      <c r="AU263" s="48">
        <f t="shared" ca="1" si="198"/>
        <v>3</v>
      </c>
      <c r="AV263" s="48">
        <f t="shared" ca="1" si="198"/>
        <v>3</v>
      </c>
      <c r="AW263" s="48">
        <f t="shared" ca="1" si="198"/>
        <v>2</v>
      </c>
      <c r="AX263" s="48">
        <f t="shared" ca="1" si="198"/>
        <v>2</v>
      </c>
      <c r="AY263" s="48">
        <f t="shared" ca="1" si="198"/>
        <v>3</v>
      </c>
      <c r="AZ263" s="48">
        <f t="shared" ca="1" si="198"/>
        <v>3</v>
      </c>
      <c r="BA263" s="48">
        <f t="shared" ca="1" si="198"/>
        <v>2</v>
      </c>
      <c r="BB263" s="48">
        <f t="shared" ca="1" si="198"/>
        <v>1</v>
      </c>
      <c r="BC263" s="48">
        <f t="shared" ca="1" si="198"/>
        <v>2</v>
      </c>
      <c r="BD263" s="48">
        <f t="shared" ca="1" si="199"/>
        <v>3</v>
      </c>
      <c r="BE263" s="48">
        <f t="shared" ca="1" si="199"/>
        <v>1</v>
      </c>
      <c r="BF263" s="48">
        <f t="shared" ca="1" si="199"/>
        <v>2</v>
      </c>
      <c r="BG263" s="48">
        <f t="shared" ca="1" si="199"/>
        <v>2</v>
      </c>
      <c r="BH263" s="48">
        <f t="shared" ca="1" si="199"/>
        <v>3</v>
      </c>
      <c r="BI263" s="48">
        <f t="shared" ca="1" si="199"/>
        <v>3</v>
      </c>
      <c r="BJ263" s="48">
        <f t="shared" ca="1" si="199"/>
        <v>2</v>
      </c>
      <c r="BK263" s="48">
        <f t="shared" ca="1" si="199"/>
        <v>1</v>
      </c>
      <c r="BL263" s="48">
        <f t="shared" ca="1" si="199"/>
        <v>3</v>
      </c>
      <c r="BM263" s="48">
        <f t="shared" ca="1" si="199"/>
        <v>3</v>
      </c>
      <c r="BN263" s="48">
        <f t="shared" ca="1" si="199"/>
        <v>2</v>
      </c>
      <c r="BO263" s="48">
        <f t="shared" ca="1" si="199"/>
        <v>3</v>
      </c>
    </row>
    <row r="264" spans="1:67" x14ac:dyDescent="0.25">
      <c r="A264" s="48">
        <v>263</v>
      </c>
      <c r="B264" s="48">
        <f t="shared" ca="1" si="182"/>
        <v>10</v>
      </c>
      <c r="C264" s="48">
        <f ca="1">SUM($P264:S264)</f>
        <v>8</v>
      </c>
      <c r="D264" s="48">
        <f t="shared" ca="1" si="183"/>
        <v>14</v>
      </c>
      <c r="E264" s="48">
        <f t="shared" ca="1" si="184"/>
        <v>23</v>
      </c>
      <c r="F264" s="48">
        <f t="shared" ca="1" si="185"/>
        <v>30</v>
      </c>
      <c r="G264" s="48">
        <f t="shared" ca="1" si="186"/>
        <v>38</v>
      </c>
      <c r="H264" s="48">
        <f t="shared" ca="1" si="187"/>
        <v>46</v>
      </c>
      <c r="I264" s="48">
        <f t="shared" ca="1" si="188"/>
        <v>56</v>
      </c>
      <c r="J264" s="48">
        <f t="shared" ca="1" si="189"/>
        <v>66</v>
      </c>
      <c r="K264" s="48">
        <f t="shared" ca="1" si="190"/>
        <v>74</v>
      </c>
      <c r="L264" s="48">
        <f t="shared" ca="1" si="191"/>
        <v>84</v>
      </c>
      <c r="M264" s="48">
        <f t="shared" ca="1" si="192"/>
        <v>92</v>
      </c>
      <c r="N264" s="48">
        <f t="shared" ca="1" si="193"/>
        <v>97</v>
      </c>
      <c r="O264" s="48">
        <f t="shared" ca="1" si="194"/>
        <v>106</v>
      </c>
      <c r="P264" s="48">
        <f t="shared" ca="1" si="195"/>
        <v>3</v>
      </c>
      <c r="Q264" s="48">
        <f t="shared" ca="1" si="195"/>
        <v>2</v>
      </c>
      <c r="R264" s="48">
        <f t="shared" ca="1" si="195"/>
        <v>1</v>
      </c>
      <c r="S264" s="48">
        <f t="shared" ca="1" si="195"/>
        <v>2</v>
      </c>
      <c r="T264" s="48">
        <f t="shared" ca="1" si="195"/>
        <v>1</v>
      </c>
      <c r="U264" s="48">
        <f t="shared" ca="1" si="195"/>
        <v>1</v>
      </c>
      <c r="V264" s="48">
        <f t="shared" ca="1" si="195"/>
        <v>3</v>
      </c>
      <c r="W264" s="48">
        <f t="shared" ca="1" si="195"/>
        <v>1</v>
      </c>
      <c r="X264" s="48">
        <f t="shared" ca="1" si="195"/>
        <v>3</v>
      </c>
      <c r="Y264" s="48">
        <f t="shared" ca="1" si="195"/>
        <v>1</v>
      </c>
      <c r="Z264" s="48">
        <f t="shared" ca="1" si="196"/>
        <v>2</v>
      </c>
      <c r="AA264" s="48">
        <f t="shared" ca="1" si="196"/>
        <v>3</v>
      </c>
      <c r="AB264" s="48">
        <f t="shared" ca="1" si="196"/>
        <v>2</v>
      </c>
      <c r="AC264" s="48">
        <f t="shared" ca="1" si="196"/>
        <v>2</v>
      </c>
      <c r="AD264" s="48">
        <f t="shared" ca="1" si="196"/>
        <v>1</v>
      </c>
      <c r="AE264" s="48">
        <f t="shared" ca="1" si="196"/>
        <v>2</v>
      </c>
      <c r="AF264" s="48">
        <f t="shared" ca="1" si="196"/>
        <v>2</v>
      </c>
      <c r="AG264" s="48">
        <f t="shared" ca="1" si="196"/>
        <v>2</v>
      </c>
      <c r="AH264" s="48">
        <f t="shared" ca="1" si="196"/>
        <v>1</v>
      </c>
      <c r="AI264" s="48">
        <f t="shared" ca="1" si="196"/>
        <v>3</v>
      </c>
      <c r="AJ264" s="48">
        <f t="shared" ca="1" si="197"/>
        <v>3</v>
      </c>
      <c r="AK264" s="48">
        <f t="shared" ca="1" si="197"/>
        <v>1</v>
      </c>
      <c r="AL264" s="48">
        <f t="shared" ca="1" si="197"/>
        <v>3</v>
      </c>
      <c r="AM264" s="48">
        <f t="shared" ca="1" si="197"/>
        <v>1</v>
      </c>
      <c r="AN264" s="48">
        <f t="shared" ca="1" si="197"/>
        <v>2</v>
      </c>
      <c r="AO264" s="48">
        <f t="shared" ca="1" si="197"/>
        <v>3</v>
      </c>
      <c r="AP264" s="48">
        <f t="shared" ca="1" si="197"/>
        <v>2</v>
      </c>
      <c r="AQ264" s="48">
        <f t="shared" ca="1" si="197"/>
        <v>3</v>
      </c>
      <c r="AR264" s="48">
        <f t="shared" ca="1" si="197"/>
        <v>3</v>
      </c>
      <c r="AS264" s="48">
        <f t="shared" ca="1" si="197"/>
        <v>3</v>
      </c>
      <c r="AT264" s="48">
        <f t="shared" ca="1" si="198"/>
        <v>3</v>
      </c>
      <c r="AU264" s="48">
        <f t="shared" ca="1" si="198"/>
        <v>1</v>
      </c>
      <c r="AV264" s="48">
        <f t="shared" ca="1" si="198"/>
        <v>2</v>
      </c>
      <c r="AW264" s="48">
        <f t="shared" ca="1" si="198"/>
        <v>2</v>
      </c>
      <c r="AX264" s="48">
        <f t="shared" ca="1" si="198"/>
        <v>2</v>
      </c>
      <c r="AY264" s="48">
        <f t="shared" ca="1" si="198"/>
        <v>2</v>
      </c>
      <c r="AZ264" s="48">
        <f t="shared" ca="1" si="198"/>
        <v>3</v>
      </c>
      <c r="BA264" s="48">
        <f t="shared" ca="1" si="198"/>
        <v>3</v>
      </c>
      <c r="BB264" s="48">
        <f t="shared" ca="1" si="198"/>
        <v>2</v>
      </c>
      <c r="BC264" s="48">
        <f t="shared" ca="1" si="198"/>
        <v>2</v>
      </c>
      <c r="BD264" s="48">
        <f t="shared" ca="1" si="199"/>
        <v>3</v>
      </c>
      <c r="BE264" s="48">
        <f t="shared" ca="1" si="199"/>
        <v>1</v>
      </c>
      <c r="BF264" s="48">
        <f t="shared" ca="1" si="199"/>
        <v>2</v>
      </c>
      <c r="BG264" s="48">
        <f t="shared" ca="1" si="199"/>
        <v>2</v>
      </c>
      <c r="BH264" s="48">
        <f t="shared" ca="1" si="199"/>
        <v>1</v>
      </c>
      <c r="BI264" s="48">
        <f t="shared" ca="1" si="199"/>
        <v>1</v>
      </c>
      <c r="BJ264" s="48">
        <f t="shared" ca="1" si="199"/>
        <v>1</v>
      </c>
      <c r="BK264" s="48">
        <f t="shared" ca="1" si="199"/>
        <v>2</v>
      </c>
      <c r="BL264" s="48">
        <f t="shared" ca="1" si="199"/>
        <v>3</v>
      </c>
      <c r="BM264" s="48">
        <f t="shared" ca="1" si="199"/>
        <v>1</v>
      </c>
      <c r="BN264" s="48">
        <f t="shared" ca="1" si="199"/>
        <v>3</v>
      </c>
      <c r="BO264" s="48">
        <f t="shared" ca="1" si="199"/>
        <v>2</v>
      </c>
    </row>
    <row r="265" spans="1:67" x14ac:dyDescent="0.25">
      <c r="A265" s="48">
        <v>264</v>
      </c>
      <c r="B265" s="48">
        <f t="shared" ca="1" si="182"/>
        <v>11</v>
      </c>
      <c r="C265" s="48">
        <f ca="1">SUM($P265:S265)</f>
        <v>7</v>
      </c>
      <c r="D265" s="48">
        <f t="shared" ca="1" si="183"/>
        <v>15</v>
      </c>
      <c r="E265" s="48">
        <f t="shared" ca="1" si="184"/>
        <v>21</v>
      </c>
      <c r="F265" s="48">
        <f t="shared" ca="1" si="185"/>
        <v>29</v>
      </c>
      <c r="G265" s="48">
        <f t="shared" ca="1" si="186"/>
        <v>38</v>
      </c>
      <c r="H265" s="48">
        <f t="shared" ca="1" si="187"/>
        <v>44</v>
      </c>
      <c r="I265" s="48">
        <f t="shared" ca="1" si="188"/>
        <v>54</v>
      </c>
      <c r="J265" s="48">
        <f t="shared" ca="1" si="189"/>
        <v>60</v>
      </c>
      <c r="K265" s="48">
        <f t="shared" ca="1" si="190"/>
        <v>68</v>
      </c>
      <c r="L265" s="48">
        <f t="shared" ca="1" si="191"/>
        <v>76</v>
      </c>
      <c r="M265" s="48">
        <f t="shared" ca="1" si="192"/>
        <v>86</v>
      </c>
      <c r="N265" s="48">
        <f t="shared" ca="1" si="193"/>
        <v>95</v>
      </c>
      <c r="O265" s="48">
        <f t="shared" ca="1" si="194"/>
        <v>104</v>
      </c>
      <c r="P265" s="48">
        <f t="shared" ca="1" si="195"/>
        <v>2</v>
      </c>
      <c r="Q265" s="48">
        <f t="shared" ca="1" si="195"/>
        <v>2</v>
      </c>
      <c r="R265" s="48">
        <f t="shared" ca="1" si="195"/>
        <v>1</v>
      </c>
      <c r="S265" s="48">
        <f t="shared" ca="1" si="195"/>
        <v>2</v>
      </c>
      <c r="T265" s="48">
        <f t="shared" ca="1" si="195"/>
        <v>1</v>
      </c>
      <c r="U265" s="48">
        <f t="shared" ca="1" si="195"/>
        <v>3</v>
      </c>
      <c r="V265" s="48">
        <f t="shared" ca="1" si="195"/>
        <v>1</v>
      </c>
      <c r="W265" s="48">
        <f t="shared" ca="1" si="195"/>
        <v>3</v>
      </c>
      <c r="X265" s="48">
        <f t="shared" ca="1" si="195"/>
        <v>1</v>
      </c>
      <c r="Y265" s="48">
        <f t="shared" ca="1" si="195"/>
        <v>2</v>
      </c>
      <c r="Z265" s="48">
        <f t="shared" ca="1" si="196"/>
        <v>1</v>
      </c>
      <c r="AA265" s="48">
        <f t="shared" ca="1" si="196"/>
        <v>2</v>
      </c>
      <c r="AB265" s="48">
        <f t="shared" ca="1" si="196"/>
        <v>2</v>
      </c>
      <c r="AC265" s="48">
        <f t="shared" ca="1" si="196"/>
        <v>1</v>
      </c>
      <c r="AD265" s="48">
        <f t="shared" ca="1" si="196"/>
        <v>3</v>
      </c>
      <c r="AE265" s="48">
        <f t="shared" ca="1" si="196"/>
        <v>2</v>
      </c>
      <c r="AF265" s="48">
        <f t="shared" ca="1" si="196"/>
        <v>3</v>
      </c>
      <c r="AG265" s="48">
        <f t="shared" ca="1" si="196"/>
        <v>2</v>
      </c>
      <c r="AH265" s="48">
        <f t="shared" ca="1" si="196"/>
        <v>2</v>
      </c>
      <c r="AI265" s="48">
        <f t="shared" ca="1" si="196"/>
        <v>2</v>
      </c>
      <c r="AJ265" s="48">
        <f t="shared" ca="1" si="197"/>
        <v>1</v>
      </c>
      <c r="AK265" s="48">
        <f t="shared" ca="1" si="197"/>
        <v>1</v>
      </c>
      <c r="AL265" s="48">
        <f t="shared" ca="1" si="197"/>
        <v>3</v>
      </c>
      <c r="AM265" s="48">
        <f t="shared" ca="1" si="197"/>
        <v>1</v>
      </c>
      <c r="AN265" s="48">
        <f t="shared" ca="1" si="197"/>
        <v>2</v>
      </c>
      <c r="AO265" s="48">
        <f t="shared" ca="1" si="197"/>
        <v>2</v>
      </c>
      <c r="AP265" s="48">
        <f t="shared" ca="1" si="197"/>
        <v>3</v>
      </c>
      <c r="AQ265" s="48">
        <f t="shared" ca="1" si="197"/>
        <v>3</v>
      </c>
      <c r="AR265" s="48">
        <f t="shared" ca="1" si="197"/>
        <v>3</v>
      </c>
      <c r="AS265" s="48">
        <f t="shared" ca="1" si="197"/>
        <v>1</v>
      </c>
      <c r="AT265" s="48">
        <f t="shared" ca="1" si="198"/>
        <v>1</v>
      </c>
      <c r="AU265" s="48">
        <f t="shared" ca="1" si="198"/>
        <v>1</v>
      </c>
      <c r="AV265" s="48">
        <f t="shared" ca="1" si="198"/>
        <v>2</v>
      </c>
      <c r="AW265" s="48">
        <f t="shared" ca="1" si="198"/>
        <v>3</v>
      </c>
      <c r="AX265" s="48">
        <f t="shared" ca="1" si="198"/>
        <v>1</v>
      </c>
      <c r="AY265" s="48">
        <f t="shared" ca="1" si="198"/>
        <v>2</v>
      </c>
      <c r="AZ265" s="48">
        <f t="shared" ca="1" si="198"/>
        <v>3</v>
      </c>
      <c r="BA265" s="48">
        <f t="shared" ca="1" si="198"/>
        <v>3</v>
      </c>
      <c r="BB265" s="48">
        <f t="shared" ca="1" si="198"/>
        <v>1</v>
      </c>
      <c r="BC265" s="48">
        <f t="shared" ca="1" si="198"/>
        <v>1</v>
      </c>
      <c r="BD265" s="48">
        <f t="shared" ca="1" si="199"/>
        <v>1</v>
      </c>
      <c r="BE265" s="48">
        <f t="shared" ca="1" si="199"/>
        <v>3</v>
      </c>
      <c r="BF265" s="48">
        <f t="shared" ca="1" si="199"/>
        <v>3</v>
      </c>
      <c r="BG265" s="48">
        <f t="shared" ca="1" si="199"/>
        <v>3</v>
      </c>
      <c r="BH265" s="48">
        <f t="shared" ca="1" si="199"/>
        <v>3</v>
      </c>
      <c r="BI265" s="48">
        <f t="shared" ca="1" si="199"/>
        <v>3</v>
      </c>
      <c r="BJ265" s="48">
        <f t="shared" ca="1" si="199"/>
        <v>1</v>
      </c>
      <c r="BK265" s="48">
        <f t="shared" ca="1" si="199"/>
        <v>2</v>
      </c>
      <c r="BL265" s="48">
        <f t="shared" ca="1" si="199"/>
        <v>2</v>
      </c>
      <c r="BM265" s="48">
        <f t="shared" ca="1" si="199"/>
        <v>3</v>
      </c>
      <c r="BN265" s="48">
        <f t="shared" ca="1" si="199"/>
        <v>2</v>
      </c>
      <c r="BO265" s="48">
        <f t="shared" ca="1" si="199"/>
        <v>2</v>
      </c>
    </row>
    <row r="266" spans="1:67" x14ac:dyDescent="0.25">
      <c r="A266" s="48">
        <v>265</v>
      </c>
      <c r="B266" s="48">
        <f t="shared" ca="1" si="182"/>
        <v>13</v>
      </c>
      <c r="C266" s="48">
        <f ca="1">SUM($P266:S266)</f>
        <v>9</v>
      </c>
      <c r="D266" s="48">
        <f t="shared" ca="1" si="183"/>
        <v>17</v>
      </c>
      <c r="E266" s="48">
        <f t="shared" ca="1" si="184"/>
        <v>24</v>
      </c>
      <c r="F266" s="48">
        <f t="shared" ca="1" si="185"/>
        <v>33</v>
      </c>
      <c r="G266" s="48">
        <f t="shared" ca="1" si="186"/>
        <v>41</v>
      </c>
      <c r="H266" s="48">
        <f t="shared" ca="1" si="187"/>
        <v>50</v>
      </c>
      <c r="I266" s="48">
        <f t="shared" ca="1" si="188"/>
        <v>59</v>
      </c>
      <c r="J266" s="48">
        <f t="shared" ca="1" si="189"/>
        <v>66</v>
      </c>
      <c r="K266" s="48">
        <f t="shared" ca="1" si="190"/>
        <v>75</v>
      </c>
      <c r="L266" s="48">
        <f t="shared" ca="1" si="191"/>
        <v>81</v>
      </c>
      <c r="M266" s="48">
        <f t="shared" ca="1" si="192"/>
        <v>90</v>
      </c>
      <c r="N266" s="48">
        <f t="shared" ca="1" si="193"/>
        <v>98</v>
      </c>
      <c r="O266" s="48">
        <f t="shared" ca="1" si="194"/>
        <v>105</v>
      </c>
      <c r="P266" s="48">
        <f t="shared" ca="1" si="195"/>
        <v>3</v>
      </c>
      <c r="Q266" s="48">
        <f t="shared" ca="1" si="195"/>
        <v>2</v>
      </c>
      <c r="R266" s="48">
        <f t="shared" ca="1" si="195"/>
        <v>2</v>
      </c>
      <c r="S266" s="48">
        <f t="shared" ca="1" si="195"/>
        <v>2</v>
      </c>
      <c r="T266" s="48">
        <f t="shared" ca="1" si="195"/>
        <v>1</v>
      </c>
      <c r="U266" s="48">
        <f t="shared" ca="1" si="195"/>
        <v>3</v>
      </c>
      <c r="V266" s="48">
        <f t="shared" ca="1" si="195"/>
        <v>3</v>
      </c>
      <c r="W266" s="48">
        <f t="shared" ca="1" si="195"/>
        <v>1</v>
      </c>
      <c r="X266" s="48">
        <f t="shared" ca="1" si="195"/>
        <v>1</v>
      </c>
      <c r="Y266" s="48">
        <f t="shared" ca="1" si="195"/>
        <v>3</v>
      </c>
      <c r="Z266" s="48">
        <f t="shared" ca="1" si="196"/>
        <v>1</v>
      </c>
      <c r="AA266" s="48">
        <f t="shared" ca="1" si="196"/>
        <v>2</v>
      </c>
      <c r="AB266" s="48">
        <f t="shared" ca="1" si="196"/>
        <v>2</v>
      </c>
      <c r="AC266" s="48">
        <f t="shared" ca="1" si="196"/>
        <v>2</v>
      </c>
      <c r="AD266" s="48">
        <f t="shared" ca="1" si="196"/>
        <v>2</v>
      </c>
      <c r="AE266" s="48">
        <f t="shared" ca="1" si="196"/>
        <v>3</v>
      </c>
      <c r="AF266" s="48">
        <f t="shared" ca="1" si="196"/>
        <v>2</v>
      </c>
      <c r="AG266" s="48">
        <f t="shared" ca="1" si="196"/>
        <v>2</v>
      </c>
      <c r="AH266" s="48">
        <f t="shared" ca="1" si="196"/>
        <v>3</v>
      </c>
      <c r="AI266" s="48">
        <f t="shared" ca="1" si="196"/>
        <v>1</v>
      </c>
      <c r="AJ266" s="48">
        <f t="shared" ca="1" si="197"/>
        <v>3</v>
      </c>
      <c r="AK266" s="48">
        <f t="shared" ca="1" si="197"/>
        <v>1</v>
      </c>
      <c r="AL266" s="48">
        <f t="shared" ca="1" si="197"/>
        <v>2</v>
      </c>
      <c r="AM266" s="48">
        <f t="shared" ca="1" si="197"/>
        <v>3</v>
      </c>
      <c r="AN266" s="48">
        <f t="shared" ca="1" si="197"/>
        <v>1</v>
      </c>
      <c r="AO266" s="48">
        <f t="shared" ca="1" si="197"/>
        <v>3</v>
      </c>
      <c r="AP266" s="48">
        <f t="shared" ca="1" si="197"/>
        <v>3</v>
      </c>
      <c r="AQ266" s="48">
        <f t="shared" ca="1" si="197"/>
        <v>2</v>
      </c>
      <c r="AR266" s="48">
        <f t="shared" ca="1" si="197"/>
        <v>2</v>
      </c>
      <c r="AS266" s="48">
        <f t="shared" ca="1" si="197"/>
        <v>1</v>
      </c>
      <c r="AT266" s="48">
        <f t="shared" ca="1" si="198"/>
        <v>1</v>
      </c>
      <c r="AU266" s="48">
        <f t="shared" ca="1" si="198"/>
        <v>3</v>
      </c>
      <c r="AV266" s="48">
        <f t="shared" ca="1" si="198"/>
        <v>3</v>
      </c>
      <c r="AW266" s="48">
        <f t="shared" ca="1" si="198"/>
        <v>2</v>
      </c>
      <c r="AX266" s="48">
        <f t="shared" ca="1" si="198"/>
        <v>3</v>
      </c>
      <c r="AY266" s="48">
        <f t="shared" ca="1" si="198"/>
        <v>1</v>
      </c>
      <c r="AZ266" s="48">
        <f t="shared" ca="1" si="198"/>
        <v>1</v>
      </c>
      <c r="BA266" s="48">
        <f t="shared" ca="1" si="198"/>
        <v>1</v>
      </c>
      <c r="BB266" s="48">
        <f t="shared" ca="1" si="198"/>
        <v>1</v>
      </c>
      <c r="BC266" s="48">
        <f t="shared" ca="1" si="198"/>
        <v>3</v>
      </c>
      <c r="BD266" s="48">
        <f t="shared" ca="1" si="199"/>
        <v>3</v>
      </c>
      <c r="BE266" s="48">
        <f t="shared" ca="1" si="199"/>
        <v>3</v>
      </c>
      <c r="BF266" s="48">
        <f t="shared" ca="1" si="199"/>
        <v>1</v>
      </c>
      <c r="BG266" s="48">
        <f t="shared" ca="1" si="199"/>
        <v>2</v>
      </c>
      <c r="BH266" s="48">
        <f t="shared" ca="1" si="199"/>
        <v>1</v>
      </c>
      <c r="BI266" s="48">
        <f t="shared" ca="1" si="199"/>
        <v>3</v>
      </c>
      <c r="BJ266" s="48">
        <f t="shared" ca="1" si="199"/>
        <v>1</v>
      </c>
      <c r="BK266" s="48">
        <f t="shared" ca="1" si="199"/>
        <v>3</v>
      </c>
      <c r="BL266" s="48">
        <f t="shared" ca="1" si="199"/>
        <v>2</v>
      </c>
      <c r="BM266" s="48">
        <f t="shared" ca="1" si="199"/>
        <v>1</v>
      </c>
      <c r="BN266" s="48">
        <f t="shared" ca="1" si="199"/>
        <v>3</v>
      </c>
      <c r="BO266" s="48">
        <f t="shared" ca="1" si="199"/>
        <v>1</v>
      </c>
    </row>
    <row r="267" spans="1:67" x14ac:dyDescent="0.25">
      <c r="A267" s="48">
        <v>266</v>
      </c>
      <c r="B267" s="48">
        <f t="shared" ca="1" si="182"/>
        <v>12</v>
      </c>
      <c r="C267" s="48">
        <f ca="1">SUM($P267:S267)</f>
        <v>8</v>
      </c>
      <c r="D267" s="48">
        <f t="shared" ca="1" si="183"/>
        <v>16</v>
      </c>
      <c r="E267" s="48">
        <f t="shared" ca="1" si="184"/>
        <v>26</v>
      </c>
      <c r="F267" s="48">
        <f t="shared" ca="1" si="185"/>
        <v>35</v>
      </c>
      <c r="G267" s="48">
        <f t="shared" ca="1" si="186"/>
        <v>41</v>
      </c>
      <c r="H267" s="48">
        <f t="shared" ca="1" si="187"/>
        <v>51</v>
      </c>
      <c r="I267" s="48">
        <f t="shared" ca="1" si="188"/>
        <v>61</v>
      </c>
      <c r="J267" s="48">
        <f t="shared" ca="1" si="189"/>
        <v>67</v>
      </c>
      <c r="K267" s="48">
        <f t="shared" ca="1" si="190"/>
        <v>73</v>
      </c>
      <c r="L267" s="48">
        <f t="shared" ca="1" si="191"/>
        <v>81</v>
      </c>
      <c r="M267" s="48">
        <f t="shared" ca="1" si="192"/>
        <v>90</v>
      </c>
      <c r="N267" s="48">
        <f t="shared" ca="1" si="193"/>
        <v>98</v>
      </c>
      <c r="O267" s="48">
        <f t="shared" ca="1" si="194"/>
        <v>108</v>
      </c>
      <c r="P267" s="48">
        <f t="shared" ca="1" si="195"/>
        <v>1</v>
      </c>
      <c r="Q267" s="48">
        <f t="shared" ca="1" si="195"/>
        <v>3</v>
      </c>
      <c r="R267" s="48">
        <f t="shared" ca="1" si="195"/>
        <v>3</v>
      </c>
      <c r="S267" s="48">
        <f t="shared" ca="1" si="195"/>
        <v>1</v>
      </c>
      <c r="T267" s="48">
        <f t="shared" ca="1" si="195"/>
        <v>1</v>
      </c>
      <c r="U267" s="48">
        <f t="shared" ca="1" si="195"/>
        <v>3</v>
      </c>
      <c r="V267" s="48">
        <f t="shared" ca="1" si="195"/>
        <v>2</v>
      </c>
      <c r="W267" s="48">
        <f t="shared" ca="1" si="195"/>
        <v>2</v>
      </c>
      <c r="X267" s="48">
        <f t="shared" ca="1" si="195"/>
        <v>2</v>
      </c>
      <c r="Y267" s="48">
        <f t="shared" ca="1" si="195"/>
        <v>3</v>
      </c>
      <c r="Z267" s="48">
        <f t="shared" ca="1" si="196"/>
        <v>2</v>
      </c>
      <c r="AA267" s="48">
        <f t="shared" ca="1" si="196"/>
        <v>3</v>
      </c>
      <c r="AB267" s="48">
        <f t="shared" ca="1" si="196"/>
        <v>3</v>
      </c>
      <c r="AC267" s="48">
        <f t="shared" ca="1" si="196"/>
        <v>2</v>
      </c>
      <c r="AD267" s="48">
        <f t="shared" ca="1" si="196"/>
        <v>1</v>
      </c>
      <c r="AE267" s="48">
        <f t="shared" ca="1" si="196"/>
        <v>3</v>
      </c>
      <c r="AF267" s="48">
        <f t="shared" ca="1" si="196"/>
        <v>1</v>
      </c>
      <c r="AG267" s="48">
        <f t="shared" ca="1" si="196"/>
        <v>3</v>
      </c>
      <c r="AH267" s="48">
        <f t="shared" ca="1" si="196"/>
        <v>1</v>
      </c>
      <c r="AI267" s="48">
        <f t="shared" ca="1" si="196"/>
        <v>1</v>
      </c>
      <c r="AJ267" s="48">
        <f t="shared" ca="1" si="197"/>
        <v>3</v>
      </c>
      <c r="AK267" s="48">
        <f t="shared" ca="1" si="197"/>
        <v>1</v>
      </c>
      <c r="AL267" s="48">
        <f t="shared" ca="1" si="197"/>
        <v>3</v>
      </c>
      <c r="AM267" s="48">
        <f t="shared" ca="1" si="197"/>
        <v>3</v>
      </c>
      <c r="AN267" s="48">
        <f t="shared" ca="1" si="197"/>
        <v>3</v>
      </c>
      <c r="AO267" s="48">
        <f t="shared" ca="1" si="197"/>
        <v>3</v>
      </c>
      <c r="AP267" s="48">
        <f t="shared" ca="1" si="197"/>
        <v>2</v>
      </c>
      <c r="AQ267" s="48">
        <f t="shared" ca="1" si="197"/>
        <v>2</v>
      </c>
      <c r="AR267" s="48">
        <f t="shared" ca="1" si="197"/>
        <v>1</v>
      </c>
      <c r="AS267" s="48">
        <f t="shared" ca="1" si="197"/>
        <v>1</v>
      </c>
      <c r="AT267" s="48">
        <f t="shared" ca="1" si="198"/>
        <v>3</v>
      </c>
      <c r="AU267" s="48">
        <f t="shared" ca="1" si="198"/>
        <v>1</v>
      </c>
      <c r="AV267" s="48">
        <f t="shared" ca="1" si="198"/>
        <v>1</v>
      </c>
      <c r="AW267" s="48">
        <f t="shared" ca="1" si="198"/>
        <v>3</v>
      </c>
      <c r="AX267" s="48">
        <f t="shared" ca="1" si="198"/>
        <v>1</v>
      </c>
      <c r="AY267" s="48">
        <f t="shared" ca="1" si="198"/>
        <v>1</v>
      </c>
      <c r="AZ267" s="48">
        <f t="shared" ca="1" si="198"/>
        <v>1</v>
      </c>
      <c r="BA267" s="48">
        <f t="shared" ca="1" si="198"/>
        <v>1</v>
      </c>
      <c r="BB267" s="48">
        <f t="shared" ca="1" si="198"/>
        <v>3</v>
      </c>
      <c r="BC267" s="48">
        <f t="shared" ca="1" si="198"/>
        <v>3</v>
      </c>
      <c r="BD267" s="48">
        <f t="shared" ca="1" si="199"/>
        <v>3</v>
      </c>
      <c r="BE267" s="48">
        <f t="shared" ca="1" si="199"/>
        <v>2</v>
      </c>
      <c r="BF267" s="48">
        <f t="shared" ca="1" si="199"/>
        <v>1</v>
      </c>
      <c r="BG267" s="48">
        <f t="shared" ca="1" si="199"/>
        <v>3</v>
      </c>
      <c r="BH267" s="48">
        <f t="shared" ca="1" si="199"/>
        <v>2</v>
      </c>
      <c r="BI267" s="48">
        <f t="shared" ca="1" si="199"/>
        <v>1</v>
      </c>
      <c r="BJ267" s="48">
        <f t="shared" ca="1" si="199"/>
        <v>2</v>
      </c>
      <c r="BK267" s="48">
        <f t="shared" ca="1" si="199"/>
        <v>3</v>
      </c>
      <c r="BL267" s="48">
        <f t="shared" ca="1" si="199"/>
        <v>2</v>
      </c>
      <c r="BM267" s="48">
        <f t="shared" ca="1" si="199"/>
        <v>3</v>
      </c>
      <c r="BN267" s="48">
        <f t="shared" ca="1" si="199"/>
        <v>2</v>
      </c>
      <c r="BO267" s="48">
        <f t="shared" ca="1" si="199"/>
        <v>3</v>
      </c>
    </row>
    <row r="268" spans="1:67" x14ac:dyDescent="0.25">
      <c r="A268" s="48">
        <v>267</v>
      </c>
      <c r="B268" s="48">
        <f t="shared" ca="1" si="182"/>
        <v>11</v>
      </c>
      <c r="C268" s="48">
        <f ca="1">SUM($P268:S268)</f>
        <v>9</v>
      </c>
      <c r="D268" s="48">
        <f t="shared" ca="1" si="183"/>
        <v>17</v>
      </c>
      <c r="E268" s="48">
        <f t="shared" ca="1" si="184"/>
        <v>25</v>
      </c>
      <c r="F268" s="48">
        <f t="shared" ca="1" si="185"/>
        <v>35</v>
      </c>
      <c r="G268" s="48">
        <f t="shared" ca="1" si="186"/>
        <v>42</v>
      </c>
      <c r="H268" s="48">
        <f t="shared" ca="1" si="187"/>
        <v>49</v>
      </c>
      <c r="I268" s="48">
        <f t="shared" ca="1" si="188"/>
        <v>54</v>
      </c>
      <c r="J268" s="48">
        <f t="shared" ca="1" si="189"/>
        <v>63</v>
      </c>
      <c r="K268" s="48">
        <f t="shared" ca="1" si="190"/>
        <v>71</v>
      </c>
      <c r="L268" s="48">
        <f t="shared" ca="1" si="191"/>
        <v>78</v>
      </c>
      <c r="M268" s="48">
        <f t="shared" ca="1" si="192"/>
        <v>87</v>
      </c>
      <c r="N268" s="48">
        <f t="shared" ca="1" si="193"/>
        <v>95</v>
      </c>
      <c r="O268" s="48">
        <f t="shared" ca="1" si="194"/>
        <v>107</v>
      </c>
      <c r="P268" s="48">
        <f t="shared" ca="1" si="195"/>
        <v>3</v>
      </c>
      <c r="Q268" s="48">
        <f t="shared" ca="1" si="195"/>
        <v>1</v>
      </c>
      <c r="R268" s="48">
        <f t="shared" ca="1" si="195"/>
        <v>2</v>
      </c>
      <c r="S268" s="48">
        <f t="shared" ca="1" si="195"/>
        <v>3</v>
      </c>
      <c r="T268" s="48">
        <f t="shared" ca="1" si="195"/>
        <v>1</v>
      </c>
      <c r="U268" s="48">
        <f t="shared" ca="1" si="195"/>
        <v>1</v>
      </c>
      <c r="V268" s="48">
        <f t="shared" ca="1" si="195"/>
        <v>3</v>
      </c>
      <c r="W268" s="48">
        <f t="shared" ca="1" si="195"/>
        <v>3</v>
      </c>
      <c r="X268" s="48">
        <f t="shared" ca="1" si="195"/>
        <v>3</v>
      </c>
      <c r="Y268" s="48">
        <f t="shared" ca="1" si="195"/>
        <v>1</v>
      </c>
      <c r="Z268" s="48">
        <f t="shared" ca="1" si="196"/>
        <v>1</v>
      </c>
      <c r="AA268" s="48">
        <f t="shared" ca="1" si="196"/>
        <v>3</v>
      </c>
      <c r="AB268" s="48">
        <f t="shared" ca="1" si="196"/>
        <v>1</v>
      </c>
      <c r="AC268" s="48">
        <f t="shared" ca="1" si="196"/>
        <v>3</v>
      </c>
      <c r="AD268" s="48">
        <f t="shared" ca="1" si="196"/>
        <v>3</v>
      </c>
      <c r="AE268" s="48">
        <f t="shared" ca="1" si="196"/>
        <v>3</v>
      </c>
      <c r="AF268" s="48">
        <f t="shared" ca="1" si="196"/>
        <v>1</v>
      </c>
      <c r="AG268" s="48">
        <f t="shared" ca="1" si="196"/>
        <v>3</v>
      </c>
      <c r="AH268" s="48">
        <f t="shared" ca="1" si="196"/>
        <v>2</v>
      </c>
      <c r="AI268" s="48">
        <f t="shared" ca="1" si="196"/>
        <v>1</v>
      </c>
      <c r="AJ268" s="48">
        <f t="shared" ca="1" si="197"/>
        <v>2</v>
      </c>
      <c r="AK268" s="48">
        <f t="shared" ca="1" si="197"/>
        <v>1</v>
      </c>
      <c r="AL268" s="48">
        <f t="shared" ca="1" si="197"/>
        <v>3</v>
      </c>
      <c r="AM268" s="48">
        <f t="shared" ca="1" si="197"/>
        <v>1</v>
      </c>
      <c r="AN268" s="48">
        <f t="shared" ca="1" si="197"/>
        <v>2</v>
      </c>
      <c r="AO268" s="48">
        <f t="shared" ca="1" si="197"/>
        <v>1</v>
      </c>
      <c r="AP268" s="48">
        <f t="shared" ca="1" si="197"/>
        <v>1</v>
      </c>
      <c r="AQ268" s="48">
        <f t="shared" ca="1" si="197"/>
        <v>1</v>
      </c>
      <c r="AR268" s="48">
        <f t="shared" ca="1" si="197"/>
        <v>2</v>
      </c>
      <c r="AS268" s="48">
        <f t="shared" ca="1" si="197"/>
        <v>1</v>
      </c>
      <c r="AT268" s="48">
        <f t="shared" ca="1" si="198"/>
        <v>3</v>
      </c>
      <c r="AU268" s="48">
        <f t="shared" ca="1" si="198"/>
        <v>3</v>
      </c>
      <c r="AV268" s="48">
        <f t="shared" ca="1" si="198"/>
        <v>1</v>
      </c>
      <c r="AW268" s="48">
        <f t="shared" ca="1" si="198"/>
        <v>2</v>
      </c>
      <c r="AX268" s="48">
        <f t="shared" ca="1" si="198"/>
        <v>3</v>
      </c>
      <c r="AY268" s="48">
        <f t="shared" ca="1" si="198"/>
        <v>2</v>
      </c>
      <c r="AZ268" s="48">
        <f t="shared" ca="1" si="198"/>
        <v>1</v>
      </c>
      <c r="BA268" s="48">
        <f t="shared" ca="1" si="198"/>
        <v>2</v>
      </c>
      <c r="BB268" s="48">
        <f t="shared" ca="1" si="198"/>
        <v>1</v>
      </c>
      <c r="BC268" s="48">
        <f t="shared" ca="1" si="198"/>
        <v>3</v>
      </c>
      <c r="BD268" s="48">
        <f t="shared" ca="1" si="199"/>
        <v>2</v>
      </c>
      <c r="BE268" s="48">
        <f t="shared" ca="1" si="199"/>
        <v>1</v>
      </c>
      <c r="BF268" s="48">
        <f t="shared" ca="1" si="199"/>
        <v>3</v>
      </c>
      <c r="BG268" s="48">
        <f t="shared" ca="1" si="199"/>
        <v>3</v>
      </c>
      <c r="BH268" s="48">
        <f t="shared" ca="1" si="199"/>
        <v>2</v>
      </c>
      <c r="BI268" s="48">
        <f t="shared" ca="1" si="199"/>
        <v>3</v>
      </c>
      <c r="BJ268" s="48">
        <f t="shared" ca="1" si="199"/>
        <v>2</v>
      </c>
      <c r="BK268" s="48">
        <f t="shared" ca="1" si="199"/>
        <v>1</v>
      </c>
      <c r="BL268" s="48">
        <f t="shared" ca="1" si="199"/>
        <v>3</v>
      </c>
      <c r="BM268" s="48">
        <f t="shared" ca="1" si="199"/>
        <v>3</v>
      </c>
      <c r="BN268" s="48">
        <f t="shared" ca="1" si="199"/>
        <v>3</v>
      </c>
      <c r="BO268" s="48">
        <f t="shared" ca="1" si="199"/>
        <v>3</v>
      </c>
    </row>
    <row r="269" spans="1:67" x14ac:dyDescent="0.25">
      <c r="A269" s="48">
        <v>268</v>
      </c>
      <c r="B269" s="48">
        <f t="shared" ca="1" si="182"/>
        <v>14</v>
      </c>
      <c r="C269" s="48">
        <f ca="1">SUM($P269:S269)</f>
        <v>10</v>
      </c>
      <c r="D269" s="48">
        <f t="shared" ca="1" si="183"/>
        <v>18</v>
      </c>
      <c r="E269" s="48">
        <f t="shared" ca="1" si="184"/>
        <v>27</v>
      </c>
      <c r="F269" s="48">
        <f t="shared" ca="1" si="185"/>
        <v>35</v>
      </c>
      <c r="G269" s="48">
        <f t="shared" ca="1" si="186"/>
        <v>42</v>
      </c>
      <c r="H269" s="48">
        <f t="shared" ca="1" si="187"/>
        <v>49</v>
      </c>
      <c r="I269" s="48">
        <f t="shared" ca="1" si="188"/>
        <v>58</v>
      </c>
      <c r="J269" s="48">
        <f t="shared" ca="1" si="189"/>
        <v>66</v>
      </c>
      <c r="K269" s="48">
        <f t="shared" ca="1" si="190"/>
        <v>74</v>
      </c>
      <c r="L269" s="48">
        <f t="shared" ca="1" si="191"/>
        <v>82</v>
      </c>
      <c r="M269" s="48">
        <f t="shared" ca="1" si="192"/>
        <v>87</v>
      </c>
      <c r="N269" s="48">
        <f t="shared" ca="1" si="193"/>
        <v>94</v>
      </c>
      <c r="O269" s="48">
        <f t="shared" ca="1" si="194"/>
        <v>103</v>
      </c>
      <c r="P269" s="48">
        <f t="shared" ca="1" si="195"/>
        <v>3</v>
      </c>
      <c r="Q269" s="48">
        <f t="shared" ca="1" si="195"/>
        <v>3</v>
      </c>
      <c r="R269" s="48">
        <f t="shared" ca="1" si="195"/>
        <v>1</v>
      </c>
      <c r="S269" s="48">
        <f t="shared" ca="1" si="195"/>
        <v>3</v>
      </c>
      <c r="T269" s="48">
        <f t="shared" ca="1" si="195"/>
        <v>2</v>
      </c>
      <c r="U269" s="48">
        <f t="shared" ca="1" si="195"/>
        <v>2</v>
      </c>
      <c r="V269" s="48">
        <f t="shared" ca="1" si="195"/>
        <v>1</v>
      </c>
      <c r="W269" s="48">
        <f t="shared" ca="1" si="195"/>
        <v>3</v>
      </c>
      <c r="X269" s="48">
        <f t="shared" ca="1" si="195"/>
        <v>2</v>
      </c>
      <c r="Y269" s="48">
        <f t="shared" ca="1" si="195"/>
        <v>3</v>
      </c>
      <c r="Z269" s="48">
        <f t="shared" ca="1" si="196"/>
        <v>3</v>
      </c>
      <c r="AA269" s="48">
        <f t="shared" ca="1" si="196"/>
        <v>1</v>
      </c>
      <c r="AB269" s="48">
        <f t="shared" ca="1" si="196"/>
        <v>1</v>
      </c>
      <c r="AC269" s="48">
        <f t="shared" ca="1" si="196"/>
        <v>2</v>
      </c>
      <c r="AD269" s="48">
        <f t="shared" ca="1" si="196"/>
        <v>2</v>
      </c>
      <c r="AE269" s="48">
        <f t="shared" ca="1" si="196"/>
        <v>3</v>
      </c>
      <c r="AF269" s="48">
        <f t="shared" ca="1" si="196"/>
        <v>1</v>
      </c>
      <c r="AG269" s="48">
        <f t="shared" ca="1" si="196"/>
        <v>2</v>
      </c>
      <c r="AH269" s="48">
        <f t="shared" ca="1" si="196"/>
        <v>1</v>
      </c>
      <c r="AI269" s="48">
        <f t="shared" ca="1" si="196"/>
        <v>3</v>
      </c>
      <c r="AJ269" s="48">
        <f t="shared" ca="1" si="197"/>
        <v>2</v>
      </c>
      <c r="AK269" s="48">
        <f t="shared" ca="1" si="197"/>
        <v>1</v>
      </c>
      <c r="AL269" s="48">
        <f t="shared" ca="1" si="197"/>
        <v>3</v>
      </c>
      <c r="AM269" s="48">
        <f t="shared" ca="1" si="197"/>
        <v>1</v>
      </c>
      <c r="AN269" s="48">
        <f t="shared" ca="1" si="197"/>
        <v>2</v>
      </c>
      <c r="AO269" s="48">
        <f t="shared" ca="1" si="197"/>
        <v>3</v>
      </c>
      <c r="AP269" s="48">
        <f t="shared" ca="1" si="197"/>
        <v>3</v>
      </c>
      <c r="AQ269" s="48">
        <f t="shared" ca="1" si="197"/>
        <v>1</v>
      </c>
      <c r="AR269" s="48">
        <f t="shared" ca="1" si="197"/>
        <v>2</v>
      </c>
      <c r="AS269" s="48">
        <f t="shared" ca="1" si="197"/>
        <v>1</v>
      </c>
      <c r="AT269" s="48">
        <f t="shared" ca="1" si="198"/>
        <v>3</v>
      </c>
      <c r="AU269" s="48">
        <f t="shared" ca="1" si="198"/>
        <v>2</v>
      </c>
      <c r="AV269" s="48">
        <f t="shared" ca="1" si="198"/>
        <v>1</v>
      </c>
      <c r="AW269" s="48">
        <f t="shared" ca="1" si="198"/>
        <v>3</v>
      </c>
      <c r="AX269" s="48">
        <f t="shared" ca="1" si="198"/>
        <v>1</v>
      </c>
      <c r="AY269" s="48">
        <f t="shared" ca="1" si="198"/>
        <v>3</v>
      </c>
      <c r="AZ269" s="48">
        <f t="shared" ca="1" si="198"/>
        <v>2</v>
      </c>
      <c r="BA269" s="48">
        <f t="shared" ca="1" si="198"/>
        <v>2</v>
      </c>
      <c r="BB269" s="48">
        <f t="shared" ca="1" si="198"/>
        <v>2</v>
      </c>
      <c r="BC269" s="48">
        <f t="shared" ca="1" si="198"/>
        <v>2</v>
      </c>
      <c r="BD269" s="48">
        <f t="shared" ca="1" si="199"/>
        <v>2</v>
      </c>
      <c r="BE269" s="48">
        <f t="shared" ca="1" si="199"/>
        <v>1</v>
      </c>
      <c r="BF269" s="48">
        <f t="shared" ca="1" si="199"/>
        <v>1</v>
      </c>
      <c r="BG269" s="48">
        <f t="shared" ca="1" si="199"/>
        <v>1</v>
      </c>
      <c r="BH269" s="48">
        <f t="shared" ca="1" si="199"/>
        <v>1</v>
      </c>
      <c r="BI269" s="48">
        <f t="shared" ca="1" si="199"/>
        <v>2</v>
      </c>
      <c r="BJ269" s="48">
        <f t="shared" ca="1" si="199"/>
        <v>2</v>
      </c>
      <c r="BK269" s="48">
        <f t="shared" ca="1" si="199"/>
        <v>2</v>
      </c>
      <c r="BL269" s="48">
        <f t="shared" ca="1" si="199"/>
        <v>3</v>
      </c>
      <c r="BM269" s="48">
        <f t="shared" ca="1" si="199"/>
        <v>3</v>
      </c>
      <c r="BN269" s="48">
        <f t="shared" ca="1" si="199"/>
        <v>1</v>
      </c>
      <c r="BO269" s="48">
        <f t="shared" ca="1" si="199"/>
        <v>2</v>
      </c>
    </row>
    <row r="270" spans="1:67" x14ac:dyDescent="0.25">
      <c r="A270" s="48">
        <v>269</v>
      </c>
      <c r="B270" s="48">
        <f t="shared" ca="1" si="182"/>
        <v>13</v>
      </c>
      <c r="C270" s="48">
        <f ca="1">SUM($P270:S270)</f>
        <v>9</v>
      </c>
      <c r="D270" s="48">
        <f t="shared" ca="1" si="183"/>
        <v>18</v>
      </c>
      <c r="E270" s="48">
        <f t="shared" ca="1" si="184"/>
        <v>26</v>
      </c>
      <c r="F270" s="48">
        <f t="shared" ca="1" si="185"/>
        <v>34</v>
      </c>
      <c r="G270" s="48">
        <f t="shared" ca="1" si="186"/>
        <v>41</v>
      </c>
      <c r="H270" s="48">
        <f t="shared" ca="1" si="187"/>
        <v>49</v>
      </c>
      <c r="I270" s="48">
        <f t="shared" ca="1" si="188"/>
        <v>58</v>
      </c>
      <c r="J270" s="48">
        <f t="shared" ca="1" si="189"/>
        <v>66</v>
      </c>
      <c r="K270" s="48">
        <f t="shared" ca="1" si="190"/>
        <v>70</v>
      </c>
      <c r="L270" s="48">
        <f t="shared" ca="1" si="191"/>
        <v>81</v>
      </c>
      <c r="M270" s="48">
        <f t="shared" ca="1" si="192"/>
        <v>89</v>
      </c>
      <c r="N270" s="48">
        <f t="shared" ca="1" si="193"/>
        <v>97</v>
      </c>
      <c r="O270" s="48">
        <f t="shared" ca="1" si="194"/>
        <v>107</v>
      </c>
      <c r="P270" s="48">
        <f t="shared" ca="1" si="195"/>
        <v>3</v>
      </c>
      <c r="Q270" s="48">
        <f t="shared" ca="1" si="195"/>
        <v>1</v>
      </c>
      <c r="R270" s="48">
        <f t="shared" ca="1" si="195"/>
        <v>3</v>
      </c>
      <c r="S270" s="48">
        <f t="shared" ca="1" si="195"/>
        <v>2</v>
      </c>
      <c r="T270" s="48">
        <f t="shared" ca="1" si="195"/>
        <v>2</v>
      </c>
      <c r="U270" s="48">
        <f t="shared" ca="1" si="195"/>
        <v>2</v>
      </c>
      <c r="V270" s="48">
        <f t="shared" ca="1" si="195"/>
        <v>2</v>
      </c>
      <c r="W270" s="48">
        <f t="shared" ca="1" si="195"/>
        <v>3</v>
      </c>
      <c r="X270" s="48">
        <f t="shared" ca="1" si="195"/>
        <v>2</v>
      </c>
      <c r="Y270" s="48">
        <f t="shared" ca="1" si="195"/>
        <v>2</v>
      </c>
      <c r="Z270" s="48">
        <f t="shared" ca="1" si="196"/>
        <v>3</v>
      </c>
      <c r="AA270" s="48">
        <f t="shared" ca="1" si="196"/>
        <v>1</v>
      </c>
      <c r="AB270" s="48">
        <f t="shared" ca="1" si="196"/>
        <v>1</v>
      </c>
      <c r="AC270" s="48">
        <f t="shared" ca="1" si="196"/>
        <v>1</v>
      </c>
      <c r="AD270" s="48">
        <f t="shared" ca="1" si="196"/>
        <v>3</v>
      </c>
      <c r="AE270" s="48">
        <f t="shared" ca="1" si="196"/>
        <v>3</v>
      </c>
      <c r="AF270" s="48">
        <f t="shared" ca="1" si="196"/>
        <v>2</v>
      </c>
      <c r="AG270" s="48">
        <f t="shared" ca="1" si="196"/>
        <v>1</v>
      </c>
      <c r="AH270" s="48">
        <f t="shared" ca="1" si="196"/>
        <v>2</v>
      </c>
      <c r="AI270" s="48">
        <f t="shared" ca="1" si="196"/>
        <v>2</v>
      </c>
      <c r="AJ270" s="48">
        <f t="shared" ca="1" si="197"/>
        <v>2</v>
      </c>
      <c r="AK270" s="48">
        <f t="shared" ca="1" si="197"/>
        <v>1</v>
      </c>
      <c r="AL270" s="48">
        <f t="shared" ca="1" si="197"/>
        <v>3</v>
      </c>
      <c r="AM270" s="48">
        <f t="shared" ca="1" si="197"/>
        <v>2</v>
      </c>
      <c r="AN270" s="48">
        <f t="shared" ca="1" si="197"/>
        <v>2</v>
      </c>
      <c r="AO270" s="48">
        <f t="shared" ca="1" si="197"/>
        <v>2</v>
      </c>
      <c r="AP270" s="48">
        <f t="shared" ca="1" si="197"/>
        <v>2</v>
      </c>
      <c r="AQ270" s="48">
        <f t="shared" ca="1" si="197"/>
        <v>3</v>
      </c>
      <c r="AR270" s="48">
        <f t="shared" ca="1" si="197"/>
        <v>1</v>
      </c>
      <c r="AS270" s="48">
        <f t="shared" ca="1" si="197"/>
        <v>2</v>
      </c>
      <c r="AT270" s="48">
        <f t="shared" ca="1" si="198"/>
        <v>2</v>
      </c>
      <c r="AU270" s="48">
        <f t="shared" ca="1" si="198"/>
        <v>3</v>
      </c>
      <c r="AV270" s="48">
        <f t="shared" ca="1" si="198"/>
        <v>1</v>
      </c>
      <c r="AW270" s="48">
        <f t="shared" ca="1" si="198"/>
        <v>1</v>
      </c>
      <c r="AX270" s="48">
        <f t="shared" ca="1" si="198"/>
        <v>1</v>
      </c>
      <c r="AY270" s="48">
        <f t="shared" ca="1" si="198"/>
        <v>1</v>
      </c>
      <c r="AZ270" s="48">
        <f t="shared" ca="1" si="198"/>
        <v>2</v>
      </c>
      <c r="BA270" s="48">
        <f t="shared" ca="1" si="198"/>
        <v>3</v>
      </c>
      <c r="BB270" s="48">
        <f t="shared" ca="1" si="198"/>
        <v>3</v>
      </c>
      <c r="BC270" s="48">
        <f t="shared" ca="1" si="198"/>
        <v>3</v>
      </c>
      <c r="BD270" s="48">
        <f t="shared" ca="1" si="199"/>
        <v>1</v>
      </c>
      <c r="BE270" s="48">
        <f t="shared" ca="1" si="199"/>
        <v>3</v>
      </c>
      <c r="BF270" s="48">
        <f t="shared" ca="1" si="199"/>
        <v>3</v>
      </c>
      <c r="BG270" s="48">
        <f t="shared" ca="1" si="199"/>
        <v>1</v>
      </c>
      <c r="BH270" s="48">
        <f t="shared" ca="1" si="199"/>
        <v>3</v>
      </c>
      <c r="BI270" s="48">
        <f t="shared" ca="1" si="199"/>
        <v>1</v>
      </c>
      <c r="BJ270" s="48">
        <f t="shared" ca="1" si="199"/>
        <v>1</v>
      </c>
      <c r="BK270" s="48">
        <f t="shared" ca="1" si="199"/>
        <v>3</v>
      </c>
      <c r="BL270" s="48">
        <f t="shared" ca="1" si="199"/>
        <v>3</v>
      </c>
      <c r="BM270" s="48">
        <f t="shared" ca="1" si="199"/>
        <v>2</v>
      </c>
      <c r="BN270" s="48">
        <f t="shared" ca="1" si="199"/>
        <v>2</v>
      </c>
      <c r="BO270" s="48">
        <f t="shared" ca="1" si="199"/>
        <v>3</v>
      </c>
    </row>
    <row r="271" spans="1:67" x14ac:dyDescent="0.25">
      <c r="A271" s="48">
        <v>270</v>
      </c>
      <c r="B271" s="48">
        <f t="shared" ca="1" si="182"/>
        <v>14</v>
      </c>
      <c r="C271" s="48">
        <f ca="1">SUM($P271:S271)</f>
        <v>8</v>
      </c>
      <c r="D271" s="48">
        <f t="shared" ca="1" si="183"/>
        <v>20</v>
      </c>
      <c r="E271" s="48">
        <f t="shared" ca="1" si="184"/>
        <v>28</v>
      </c>
      <c r="F271" s="48">
        <f t="shared" ca="1" si="185"/>
        <v>34</v>
      </c>
      <c r="G271" s="48">
        <f t="shared" ca="1" si="186"/>
        <v>44</v>
      </c>
      <c r="H271" s="48">
        <f t="shared" ca="1" si="187"/>
        <v>53</v>
      </c>
      <c r="I271" s="48">
        <f t="shared" ca="1" si="188"/>
        <v>62</v>
      </c>
      <c r="J271" s="48">
        <f t="shared" ca="1" si="189"/>
        <v>70</v>
      </c>
      <c r="K271" s="48">
        <f t="shared" ca="1" si="190"/>
        <v>77</v>
      </c>
      <c r="L271" s="48">
        <f t="shared" ca="1" si="191"/>
        <v>86</v>
      </c>
      <c r="M271" s="48">
        <f t="shared" ca="1" si="192"/>
        <v>94</v>
      </c>
      <c r="N271" s="48">
        <f t="shared" ca="1" si="193"/>
        <v>100</v>
      </c>
      <c r="O271" s="48">
        <f t="shared" ca="1" si="194"/>
        <v>106</v>
      </c>
      <c r="P271" s="48">
        <f t="shared" ca="1" si="195"/>
        <v>1</v>
      </c>
      <c r="Q271" s="48">
        <f t="shared" ca="1" si="195"/>
        <v>3</v>
      </c>
      <c r="R271" s="48">
        <f t="shared" ca="1" si="195"/>
        <v>1</v>
      </c>
      <c r="S271" s="48">
        <f t="shared" ca="1" si="195"/>
        <v>3</v>
      </c>
      <c r="T271" s="48">
        <f t="shared" ca="1" si="195"/>
        <v>3</v>
      </c>
      <c r="U271" s="48">
        <f t="shared" ca="1" si="195"/>
        <v>3</v>
      </c>
      <c r="V271" s="48">
        <f t="shared" ca="1" si="195"/>
        <v>3</v>
      </c>
      <c r="W271" s="48">
        <f t="shared" ca="1" si="195"/>
        <v>3</v>
      </c>
      <c r="X271" s="48">
        <f t="shared" ca="1" si="195"/>
        <v>2</v>
      </c>
      <c r="Y271" s="48">
        <f t="shared" ca="1" si="195"/>
        <v>3</v>
      </c>
      <c r="Z271" s="48">
        <f t="shared" ca="1" si="196"/>
        <v>2</v>
      </c>
      <c r="AA271" s="48">
        <f t="shared" ca="1" si="196"/>
        <v>1</v>
      </c>
      <c r="AB271" s="48">
        <f t="shared" ca="1" si="196"/>
        <v>2</v>
      </c>
      <c r="AC271" s="48">
        <f t="shared" ca="1" si="196"/>
        <v>1</v>
      </c>
      <c r="AD271" s="48">
        <f t="shared" ca="1" si="196"/>
        <v>2</v>
      </c>
      <c r="AE271" s="48">
        <f t="shared" ca="1" si="196"/>
        <v>1</v>
      </c>
      <c r="AF271" s="48">
        <f t="shared" ca="1" si="196"/>
        <v>3</v>
      </c>
      <c r="AG271" s="48">
        <f t="shared" ca="1" si="196"/>
        <v>2</v>
      </c>
      <c r="AH271" s="48">
        <f t="shared" ca="1" si="196"/>
        <v>3</v>
      </c>
      <c r="AI271" s="48">
        <f t="shared" ca="1" si="196"/>
        <v>2</v>
      </c>
      <c r="AJ271" s="48">
        <f t="shared" ca="1" si="197"/>
        <v>3</v>
      </c>
      <c r="AK271" s="48">
        <f t="shared" ca="1" si="197"/>
        <v>2</v>
      </c>
      <c r="AL271" s="48">
        <f t="shared" ca="1" si="197"/>
        <v>2</v>
      </c>
      <c r="AM271" s="48">
        <f t="shared" ca="1" si="197"/>
        <v>2</v>
      </c>
      <c r="AN271" s="48">
        <f t="shared" ca="1" si="197"/>
        <v>3</v>
      </c>
      <c r="AO271" s="48">
        <f t="shared" ca="1" si="197"/>
        <v>3</v>
      </c>
      <c r="AP271" s="48">
        <f t="shared" ca="1" si="197"/>
        <v>1</v>
      </c>
      <c r="AQ271" s="48">
        <f t="shared" ca="1" si="197"/>
        <v>2</v>
      </c>
      <c r="AR271" s="48">
        <f t="shared" ca="1" si="197"/>
        <v>1</v>
      </c>
      <c r="AS271" s="48">
        <f t="shared" ca="1" si="197"/>
        <v>3</v>
      </c>
      <c r="AT271" s="48">
        <f t="shared" ca="1" si="198"/>
        <v>2</v>
      </c>
      <c r="AU271" s="48">
        <f t="shared" ca="1" si="198"/>
        <v>2</v>
      </c>
      <c r="AV271" s="48">
        <f t="shared" ca="1" si="198"/>
        <v>3</v>
      </c>
      <c r="AW271" s="48">
        <f t="shared" ca="1" si="198"/>
        <v>1</v>
      </c>
      <c r="AX271" s="48">
        <f t="shared" ca="1" si="198"/>
        <v>2</v>
      </c>
      <c r="AY271" s="48">
        <f t="shared" ca="1" si="198"/>
        <v>1</v>
      </c>
      <c r="AZ271" s="48">
        <f t="shared" ca="1" si="198"/>
        <v>3</v>
      </c>
      <c r="BA271" s="48">
        <f t="shared" ca="1" si="198"/>
        <v>2</v>
      </c>
      <c r="BB271" s="48">
        <f t="shared" ca="1" si="198"/>
        <v>3</v>
      </c>
      <c r="BC271" s="48">
        <f t="shared" ca="1" si="198"/>
        <v>1</v>
      </c>
      <c r="BD271" s="48">
        <f t="shared" ca="1" si="199"/>
        <v>2</v>
      </c>
      <c r="BE271" s="48">
        <f t="shared" ca="1" si="199"/>
        <v>3</v>
      </c>
      <c r="BF271" s="48">
        <f t="shared" ca="1" si="199"/>
        <v>2</v>
      </c>
      <c r="BG271" s="48">
        <f t="shared" ca="1" si="199"/>
        <v>1</v>
      </c>
      <c r="BH271" s="48">
        <f t="shared" ca="1" si="199"/>
        <v>2</v>
      </c>
      <c r="BI271" s="48">
        <f t="shared" ca="1" si="199"/>
        <v>1</v>
      </c>
      <c r="BJ271" s="48">
        <f t="shared" ca="1" si="199"/>
        <v>1</v>
      </c>
      <c r="BK271" s="48">
        <f t="shared" ca="1" si="199"/>
        <v>2</v>
      </c>
      <c r="BL271" s="48">
        <f t="shared" ca="1" si="199"/>
        <v>3</v>
      </c>
      <c r="BM271" s="48">
        <f t="shared" ca="1" si="199"/>
        <v>1</v>
      </c>
      <c r="BN271" s="48">
        <f t="shared" ca="1" si="199"/>
        <v>1</v>
      </c>
      <c r="BO271" s="48">
        <f t="shared" ca="1" si="199"/>
        <v>1</v>
      </c>
    </row>
    <row r="272" spans="1:67" x14ac:dyDescent="0.25">
      <c r="A272" s="48">
        <v>271</v>
      </c>
      <c r="B272" s="48">
        <f t="shared" ca="1" si="182"/>
        <v>14</v>
      </c>
      <c r="C272" s="48">
        <f ca="1">SUM($P272:S272)</f>
        <v>8</v>
      </c>
      <c r="D272" s="48">
        <f t="shared" ca="1" si="183"/>
        <v>16</v>
      </c>
      <c r="E272" s="48">
        <f t="shared" ca="1" si="184"/>
        <v>24</v>
      </c>
      <c r="F272" s="48">
        <f t="shared" ca="1" si="185"/>
        <v>34</v>
      </c>
      <c r="G272" s="48">
        <f t="shared" ca="1" si="186"/>
        <v>43</v>
      </c>
      <c r="H272" s="48">
        <f t="shared" ca="1" si="187"/>
        <v>52</v>
      </c>
      <c r="I272" s="48">
        <f t="shared" ca="1" si="188"/>
        <v>59</v>
      </c>
      <c r="J272" s="48">
        <f t="shared" ca="1" si="189"/>
        <v>66</v>
      </c>
      <c r="K272" s="48">
        <f t="shared" ca="1" si="190"/>
        <v>74</v>
      </c>
      <c r="L272" s="48">
        <f t="shared" ca="1" si="191"/>
        <v>81</v>
      </c>
      <c r="M272" s="48">
        <f t="shared" ca="1" si="192"/>
        <v>87</v>
      </c>
      <c r="N272" s="48">
        <f t="shared" ca="1" si="193"/>
        <v>98</v>
      </c>
      <c r="O272" s="48">
        <f t="shared" ca="1" si="194"/>
        <v>105</v>
      </c>
      <c r="P272" s="48">
        <f t="shared" ref="P272:Y281" ca="1" si="200">MAX(1,IF(SamplesOrEstimateFlag = "Data", INDEX(Samples,RANDBETWEEN(1, TotalCount), 0), RANDBETWEEN(ThroughputLowEstimate,ThroughputHighEstimate)) / RANDBETWEEN(StorySplitRateLowEstimate,StorySplitRateHighEstimate))</f>
        <v>1</v>
      </c>
      <c r="Q272" s="48">
        <f t="shared" ca="1" si="200"/>
        <v>2</v>
      </c>
      <c r="R272" s="48">
        <f t="shared" ca="1" si="200"/>
        <v>2</v>
      </c>
      <c r="S272" s="48">
        <f t="shared" ca="1" si="200"/>
        <v>3</v>
      </c>
      <c r="T272" s="48">
        <f t="shared" ca="1" si="200"/>
        <v>3</v>
      </c>
      <c r="U272" s="48">
        <f t="shared" ca="1" si="200"/>
        <v>3</v>
      </c>
      <c r="V272" s="48">
        <f t="shared" ca="1" si="200"/>
        <v>1</v>
      </c>
      <c r="W272" s="48">
        <f t="shared" ca="1" si="200"/>
        <v>1</v>
      </c>
      <c r="X272" s="48">
        <f t="shared" ca="1" si="200"/>
        <v>2</v>
      </c>
      <c r="Y272" s="48">
        <f t="shared" ca="1" si="200"/>
        <v>3</v>
      </c>
      <c r="Z272" s="48">
        <f t="shared" ref="Z272:AI281" ca="1" si="201">MAX(1,IF(SamplesOrEstimateFlag = "Data", INDEX(Samples,RANDBETWEEN(1, TotalCount), 0), RANDBETWEEN(ThroughputLowEstimate,ThroughputHighEstimate)) / RANDBETWEEN(StorySplitRateLowEstimate,StorySplitRateHighEstimate))</f>
        <v>2</v>
      </c>
      <c r="AA272" s="48">
        <f t="shared" ca="1" si="201"/>
        <v>1</v>
      </c>
      <c r="AB272" s="48">
        <f t="shared" ca="1" si="201"/>
        <v>3</v>
      </c>
      <c r="AC272" s="48">
        <f t="shared" ca="1" si="201"/>
        <v>1</v>
      </c>
      <c r="AD272" s="48">
        <f t="shared" ca="1" si="201"/>
        <v>3</v>
      </c>
      <c r="AE272" s="48">
        <f t="shared" ca="1" si="201"/>
        <v>3</v>
      </c>
      <c r="AF272" s="48">
        <f t="shared" ca="1" si="201"/>
        <v>2</v>
      </c>
      <c r="AG272" s="48">
        <f t="shared" ca="1" si="201"/>
        <v>2</v>
      </c>
      <c r="AH272" s="48">
        <f t="shared" ca="1" si="201"/>
        <v>2</v>
      </c>
      <c r="AI272" s="48">
        <f t="shared" ca="1" si="201"/>
        <v>3</v>
      </c>
      <c r="AJ272" s="48">
        <f t="shared" ref="AJ272:AS281" ca="1" si="202">MAX(1,IF(SamplesOrEstimateFlag = "Data", INDEX(Samples,RANDBETWEEN(1, TotalCount), 0), RANDBETWEEN(ThroughputLowEstimate,ThroughputHighEstimate)) / RANDBETWEEN(StorySplitRateLowEstimate,StorySplitRateHighEstimate))</f>
        <v>2</v>
      </c>
      <c r="AK272" s="48">
        <f t="shared" ca="1" si="202"/>
        <v>2</v>
      </c>
      <c r="AL272" s="48">
        <f t="shared" ca="1" si="202"/>
        <v>2</v>
      </c>
      <c r="AM272" s="48">
        <f t="shared" ca="1" si="202"/>
        <v>3</v>
      </c>
      <c r="AN272" s="48">
        <f t="shared" ca="1" si="202"/>
        <v>3</v>
      </c>
      <c r="AO272" s="48">
        <f t="shared" ca="1" si="202"/>
        <v>1</v>
      </c>
      <c r="AP272" s="48">
        <f t="shared" ca="1" si="202"/>
        <v>1</v>
      </c>
      <c r="AQ272" s="48">
        <f t="shared" ca="1" si="202"/>
        <v>2</v>
      </c>
      <c r="AR272" s="48">
        <f t="shared" ca="1" si="202"/>
        <v>2</v>
      </c>
      <c r="AS272" s="48">
        <f t="shared" ca="1" si="202"/>
        <v>1</v>
      </c>
      <c r="AT272" s="48">
        <f t="shared" ref="AT272:BC281" ca="1" si="203">MAX(1,IF(SamplesOrEstimateFlag = "Data", INDEX(Samples,RANDBETWEEN(1, TotalCount), 0), RANDBETWEEN(ThroughputLowEstimate,ThroughputHighEstimate)) / RANDBETWEEN(StorySplitRateLowEstimate,StorySplitRateHighEstimate))</f>
        <v>3</v>
      </c>
      <c r="AU272" s="48">
        <f t="shared" ca="1" si="203"/>
        <v>1</v>
      </c>
      <c r="AV272" s="48">
        <f t="shared" ca="1" si="203"/>
        <v>2</v>
      </c>
      <c r="AW272" s="48">
        <f t="shared" ca="1" si="203"/>
        <v>3</v>
      </c>
      <c r="AX272" s="48">
        <f t="shared" ca="1" si="203"/>
        <v>2</v>
      </c>
      <c r="AY272" s="48">
        <f t="shared" ca="1" si="203"/>
        <v>1</v>
      </c>
      <c r="AZ272" s="48">
        <f t="shared" ca="1" si="203"/>
        <v>1</v>
      </c>
      <c r="BA272" s="48">
        <f t="shared" ca="1" si="203"/>
        <v>1</v>
      </c>
      <c r="BB272" s="48">
        <f t="shared" ca="1" si="203"/>
        <v>2</v>
      </c>
      <c r="BC272" s="48">
        <f t="shared" ca="1" si="203"/>
        <v>3</v>
      </c>
      <c r="BD272" s="48">
        <f t="shared" ref="BD272:BO281" ca="1" si="204">MAX(1,IF(SamplesOrEstimateFlag = "Data", INDEX(Samples,RANDBETWEEN(1, TotalCount), 0), RANDBETWEEN(ThroughputLowEstimate,ThroughputHighEstimate)) / RANDBETWEEN(StorySplitRateLowEstimate,StorySplitRateHighEstimate))</f>
        <v>2</v>
      </c>
      <c r="BE272" s="48">
        <f t="shared" ca="1" si="204"/>
        <v>1</v>
      </c>
      <c r="BF272" s="48">
        <f t="shared" ca="1" si="204"/>
        <v>1</v>
      </c>
      <c r="BG272" s="48">
        <f t="shared" ca="1" si="204"/>
        <v>2</v>
      </c>
      <c r="BH272" s="48">
        <f t="shared" ca="1" si="204"/>
        <v>3</v>
      </c>
      <c r="BI272" s="48">
        <f t="shared" ca="1" si="204"/>
        <v>3</v>
      </c>
      <c r="BJ272" s="48">
        <f t="shared" ca="1" si="204"/>
        <v>2</v>
      </c>
      <c r="BK272" s="48">
        <f t="shared" ca="1" si="204"/>
        <v>3</v>
      </c>
      <c r="BL272" s="48">
        <f t="shared" ca="1" si="204"/>
        <v>2</v>
      </c>
      <c r="BM272" s="48">
        <f t="shared" ca="1" si="204"/>
        <v>3</v>
      </c>
      <c r="BN272" s="48">
        <f t="shared" ca="1" si="204"/>
        <v>1</v>
      </c>
      <c r="BO272" s="48">
        <f t="shared" ca="1" si="204"/>
        <v>1</v>
      </c>
    </row>
    <row r="273" spans="1:67" x14ac:dyDescent="0.25">
      <c r="A273" s="48">
        <v>272</v>
      </c>
      <c r="B273" s="48">
        <f t="shared" ca="1" si="182"/>
        <v>15</v>
      </c>
      <c r="C273" s="48">
        <f ca="1">SUM($P273:S273)</f>
        <v>11</v>
      </c>
      <c r="D273" s="48">
        <f t="shared" ca="1" si="183"/>
        <v>17</v>
      </c>
      <c r="E273" s="48">
        <f t="shared" ca="1" si="184"/>
        <v>27</v>
      </c>
      <c r="F273" s="48">
        <f t="shared" ca="1" si="185"/>
        <v>34</v>
      </c>
      <c r="G273" s="48">
        <f t="shared" ca="1" si="186"/>
        <v>45</v>
      </c>
      <c r="H273" s="48">
        <f t="shared" ca="1" si="187"/>
        <v>53</v>
      </c>
      <c r="I273" s="48">
        <f t="shared" ca="1" si="188"/>
        <v>63</v>
      </c>
      <c r="J273" s="48">
        <f t="shared" ca="1" si="189"/>
        <v>71</v>
      </c>
      <c r="K273" s="48">
        <f t="shared" ca="1" si="190"/>
        <v>78</v>
      </c>
      <c r="L273" s="48">
        <f t="shared" ca="1" si="191"/>
        <v>84</v>
      </c>
      <c r="M273" s="48">
        <f t="shared" ca="1" si="192"/>
        <v>91</v>
      </c>
      <c r="N273" s="48">
        <f t="shared" ca="1" si="193"/>
        <v>99</v>
      </c>
      <c r="O273" s="48">
        <f t="shared" ca="1" si="194"/>
        <v>109</v>
      </c>
      <c r="P273" s="48">
        <f t="shared" ca="1" si="200"/>
        <v>2</v>
      </c>
      <c r="Q273" s="48">
        <f t="shared" ca="1" si="200"/>
        <v>3</v>
      </c>
      <c r="R273" s="48">
        <f t="shared" ca="1" si="200"/>
        <v>3</v>
      </c>
      <c r="S273" s="48">
        <f t="shared" ca="1" si="200"/>
        <v>3</v>
      </c>
      <c r="T273" s="48">
        <f t="shared" ca="1" si="200"/>
        <v>1</v>
      </c>
      <c r="U273" s="48">
        <f t="shared" ca="1" si="200"/>
        <v>3</v>
      </c>
      <c r="V273" s="48">
        <f t="shared" ca="1" si="200"/>
        <v>1</v>
      </c>
      <c r="W273" s="48">
        <f t="shared" ca="1" si="200"/>
        <v>1</v>
      </c>
      <c r="X273" s="48">
        <f t="shared" ca="1" si="200"/>
        <v>1</v>
      </c>
      <c r="Y273" s="48">
        <f t="shared" ca="1" si="200"/>
        <v>3</v>
      </c>
      <c r="Z273" s="48">
        <f t="shared" ca="1" si="201"/>
        <v>3</v>
      </c>
      <c r="AA273" s="48">
        <f t="shared" ca="1" si="201"/>
        <v>3</v>
      </c>
      <c r="AB273" s="48">
        <f t="shared" ca="1" si="201"/>
        <v>1</v>
      </c>
      <c r="AC273" s="48">
        <f t="shared" ca="1" si="201"/>
        <v>3</v>
      </c>
      <c r="AD273" s="48">
        <f t="shared" ca="1" si="201"/>
        <v>2</v>
      </c>
      <c r="AE273" s="48">
        <f t="shared" ca="1" si="201"/>
        <v>1</v>
      </c>
      <c r="AF273" s="48">
        <f t="shared" ca="1" si="201"/>
        <v>3</v>
      </c>
      <c r="AG273" s="48">
        <f t="shared" ca="1" si="201"/>
        <v>3</v>
      </c>
      <c r="AH273" s="48">
        <f t="shared" ca="1" si="201"/>
        <v>2</v>
      </c>
      <c r="AI273" s="48">
        <f t="shared" ca="1" si="201"/>
        <v>3</v>
      </c>
      <c r="AJ273" s="48">
        <f t="shared" ca="1" si="202"/>
        <v>3</v>
      </c>
      <c r="AK273" s="48">
        <f t="shared" ca="1" si="202"/>
        <v>1</v>
      </c>
      <c r="AL273" s="48">
        <f t="shared" ca="1" si="202"/>
        <v>3</v>
      </c>
      <c r="AM273" s="48">
        <f t="shared" ca="1" si="202"/>
        <v>1</v>
      </c>
      <c r="AN273" s="48">
        <f t="shared" ca="1" si="202"/>
        <v>3</v>
      </c>
      <c r="AO273" s="48">
        <f t="shared" ca="1" si="202"/>
        <v>2</v>
      </c>
      <c r="AP273" s="48">
        <f t="shared" ca="1" si="202"/>
        <v>3</v>
      </c>
      <c r="AQ273" s="48">
        <f t="shared" ca="1" si="202"/>
        <v>2</v>
      </c>
      <c r="AR273" s="48">
        <f t="shared" ca="1" si="202"/>
        <v>1</v>
      </c>
      <c r="AS273" s="48">
        <f t="shared" ca="1" si="202"/>
        <v>2</v>
      </c>
      <c r="AT273" s="48">
        <f t="shared" ca="1" si="203"/>
        <v>2</v>
      </c>
      <c r="AU273" s="48">
        <f t="shared" ca="1" si="203"/>
        <v>3</v>
      </c>
      <c r="AV273" s="48">
        <f t="shared" ca="1" si="203"/>
        <v>1</v>
      </c>
      <c r="AW273" s="48">
        <f t="shared" ca="1" si="203"/>
        <v>2</v>
      </c>
      <c r="AX273" s="48">
        <f t="shared" ca="1" si="203"/>
        <v>2</v>
      </c>
      <c r="AY273" s="48">
        <f t="shared" ca="1" si="203"/>
        <v>2</v>
      </c>
      <c r="AZ273" s="48">
        <f t="shared" ca="1" si="203"/>
        <v>1</v>
      </c>
      <c r="BA273" s="48">
        <f t="shared" ca="1" si="203"/>
        <v>2</v>
      </c>
      <c r="BB273" s="48">
        <f t="shared" ca="1" si="203"/>
        <v>2</v>
      </c>
      <c r="BC273" s="48">
        <f t="shared" ca="1" si="203"/>
        <v>1</v>
      </c>
      <c r="BD273" s="48">
        <f t="shared" ca="1" si="204"/>
        <v>1</v>
      </c>
      <c r="BE273" s="48">
        <f t="shared" ca="1" si="204"/>
        <v>2</v>
      </c>
      <c r="BF273" s="48">
        <f t="shared" ca="1" si="204"/>
        <v>3</v>
      </c>
      <c r="BG273" s="48">
        <f t="shared" ca="1" si="204"/>
        <v>1</v>
      </c>
      <c r="BH273" s="48">
        <f t="shared" ca="1" si="204"/>
        <v>3</v>
      </c>
      <c r="BI273" s="48">
        <f t="shared" ca="1" si="204"/>
        <v>1</v>
      </c>
      <c r="BJ273" s="48">
        <f t="shared" ca="1" si="204"/>
        <v>2</v>
      </c>
      <c r="BK273" s="48">
        <f t="shared" ca="1" si="204"/>
        <v>2</v>
      </c>
      <c r="BL273" s="48">
        <f t="shared" ca="1" si="204"/>
        <v>3</v>
      </c>
      <c r="BM273" s="48">
        <f t="shared" ca="1" si="204"/>
        <v>3</v>
      </c>
      <c r="BN273" s="48">
        <f t="shared" ca="1" si="204"/>
        <v>1</v>
      </c>
      <c r="BO273" s="48">
        <f t="shared" ca="1" si="204"/>
        <v>3</v>
      </c>
    </row>
    <row r="274" spans="1:67" x14ac:dyDescent="0.25">
      <c r="A274" s="48">
        <v>273</v>
      </c>
      <c r="B274" s="48">
        <f t="shared" ca="1" si="182"/>
        <v>11</v>
      </c>
      <c r="C274" s="48">
        <f ca="1">SUM($P274:S274)</f>
        <v>7</v>
      </c>
      <c r="D274" s="48">
        <f t="shared" ca="1" si="183"/>
        <v>13</v>
      </c>
      <c r="E274" s="48">
        <f t="shared" ca="1" si="184"/>
        <v>20</v>
      </c>
      <c r="F274" s="48">
        <f t="shared" ca="1" si="185"/>
        <v>26</v>
      </c>
      <c r="G274" s="48">
        <f t="shared" ca="1" si="186"/>
        <v>36</v>
      </c>
      <c r="H274" s="48">
        <f t="shared" ca="1" si="187"/>
        <v>47</v>
      </c>
      <c r="I274" s="48">
        <f t="shared" ca="1" si="188"/>
        <v>56</v>
      </c>
      <c r="J274" s="48">
        <f t="shared" ca="1" si="189"/>
        <v>64</v>
      </c>
      <c r="K274" s="48">
        <f t="shared" ca="1" si="190"/>
        <v>73</v>
      </c>
      <c r="L274" s="48">
        <f t="shared" ca="1" si="191"/>
        <v>81</v>
      </c>
      <c r="M274" s="48">
        <f t="shared" ca="1" si="192"/>
        <v>90</v>
      </c>
      <c r="N274" s="48">
        <f t="shared" ca="1" si="193"/>
        <v>99</v>
      </c>
      <c r="O274" s="48">
        <f t="shared" ca="1" si="194"/>
        <v>107</v>
      </c>
      <c r="P274" s="48">
        <f t="shared" ca="1" si="200"/>
        <v>1</v>
      </c>
      <c r="Q274" s="48">
        <f t="shared" ca="1" si="200"/>
        <v>2</v>
      </c>
      <c r="R274" s="48">
        <f t="shared" ca="1" si="200"/>
        <v>1</v>
      </c>
      <c r="S274" s="48">
        <f t="shared" ca="1" si="200"/>
        <v>3</v>
      </c>
      <c r="T274" s="48">
        <f t="shared" ca="1" si="200"/>
        <v>1</v>
      </c>
      <c r="U274" s="48">
        <f t="shared" ca="1" si="200"/>
        <v>3</v>
      </c>
      <c r="V274" s="48">
        <f t="shared" ca="1" si="200"/>
        <v>1</v>
      </c>
      <c r="W274" s="48">
        <f t="shared" ca="1" si="200"/>
        <v>1</v>
      </c>
      <c r="X274" s="48">
        <f t="shared" ca="1" si="200"/>
        <v>2</v>
      </c>
      <c r="Y274" s="48">
        <f t="shared" ca="1" si="200"/>
        <v>2</v>
      </c>
      <c r="Z274" s="48">
        <f t="shared" ca="1" si="201"/>
        <v>1</v>
      </c>
      <c r="AA274" s="48">
        <f t="shared" ca="1" si="201"/>
        <v>2</v>
      </c>
      <c r="AB274" s="48">
        <f t="shared" ca="1" si="201"/>
        <v>2</v>
      </c>
      <c r="AC274" s="48">
        <f t="shared" ca="1" si="201"/>
        <v>1</v>
      </c>
      <c r="AD274" s="48">
        <f t="shared" ca="1" si="201"/>
        <v>2</v>
      </c>
      <c r="AE274" s="48">
        <f t="shared" ca="1" si="201"/>
        <v>1</v>
      </c>
      <c r="AF274" s="48">
        <f t="shared" ca="1" si="201"/>
        <v>3</v>
      </c>
      <c r="AG274" s="48">
        <f t="shared" ca="1" si="201"/>
        <v>1</v>
      </c>
      <c r="AH274" s="48">
        <f t="shared" ca="1" si="201"/>
        <v>3</v>
      </c>
      <c r="AI274" s="48">
        <f t="shared" ca="1" si="201"/>
        <v>3</v>
      </c>
      <c r="AJ274" s="48">
        <f t="shared" ca="1" si="202"/>
        <v>3</v>
      </c>
      <c r="AK274" s="48">
        <f t="shared" ca="1" si="202"/>
        <v>3</v>
      </c>
      <c r="AL274" s="48">
        <f t="shared" ca="1" si="202"/>
        <v>3</v>
      </c>
      <c r="AM274" s="48">
        <f t="shared" ca="1" si="202"/>
        <v>2</v>
      </c>
      <c r="AN274" s="48">
        <f t="shared" ca="1" si="202"/>
        <v>3</v>
      </c>
      <c r="AO274" s="48">
        <f t="shared" ca="1" si="202"/>
        <v>1</v>
      </c>
      <c r="AP274" s="48">
        <f t="shared" ca="1" si="202"/>
        <v>2</v>
      </c>
      <c r="AQ274" s="48">
        <f t="shared" ca="1" si="202"/>
        <v>3</v>
      </c>
      <c r="AR274" s="48">
        <f t="shared" ca="1" si="202"/>
        <v>3</v>
      </c>
      <c r="AS274" s="48">
        <f t="shared" ca="1" si="202"/>
        <v>2</v>
      </c>
      <c r="AT274" s="48">
        <f t="shared" ca="1" si="203"/>
        <v>2</v>
      </c>
      <c r="AU274" s="48">
        <f t="shared" ca="1" si="203"/>
        <v>1</v>
      </c>
      <c r="AV274" s="48">
        <f t="shared" ca="1" si="203"/>
        <v>2</v>
      </c>
      <c r="AW274" s="48">
        <f t="shared" ca="1" si="203"/>
        <v>3</v>
      </c>
      <c r="AX274" s="48">
        <f t="shared" ca="1" si="203"/>
        <v>2</v>
      </c>
      <c r="AY274" s="48">
        <f t="shared" ca="1" si="203"/>
        <v>2</v>
      </c>
      <c r="AZ274" s="48">
        <f t="shared" ca="1" si="203"/>
        <v>2</v>
      </c>
      <c r="BA274" s="48">
        <f t="shared" ca="1" si="203"/>
        <v>3</v>
      </c>
      <c r="BB274" s="48">
        <f t="shared" ca="1" si="203"/>
        <v>1</v>
      </c>
      <c r="BC274" s="48">
        <f t="shared" ca="1" si="203"/>
        <v>2</v>
      </c>
      <c r="BD274" s="48">
        <f t="shared" ca="1" si="204"/>
        <v>2</v>
      </c>
      <c r="BE274" s="48">
        <f t="shared" ca="1" si="204"/>
        <v>1</v>
      </c>
      <c r="BF274" s="48">
        <f t="shared" ca="1" si="204"/>
        <v>3</v>
      </c>
      <c r="BG274" s="48">
        <f t="shared" ca="1" si="204"/>
        <v>3</v>
      </c>
      <c r="BH274" s="48">
        <f t="shared" ca="1" si="204"/>
        <v>2</v>
      </c>
      <c r="BI274" s="48">
        <f t="shared" ca="1" si="204"/>
        <v>3</v>
      </c>
      <c r="BJ274" s="48">
        <f t="shared" ca="1" si="204"/>
        <v>3</v>
      </c>
      <c r="BK274" s="48">
        <f t="shared" ca="1" si="204"/>
        <v>1</v>
      </c>
      <c r="BL274" s="48">
        <f t="shared" ca="1" si="204"/>
        <v>1</v>
      </c>
      <c r="BM274" s="48">
        <f t="shared" ca="1" si="204"/>
        <v>2</v>
      </c>
      <c r="BN274" s="48">
        <f t="shared" ca="1" si="204"/>
        <v>2</v>
      </c>
      <c r="BO274" s="48">
        <f t="shared" ca="1" si="204"/>
        <v>3</v>
      </c>
    </row>
    <row r="275" spans="1:67" x14ac:dyDescent="0.25">
      <c r="A275" s="48">
        <v>274</v>
      </c>
      <c r="B275" s="48">
        <f t="shared" ca="1" si="182"/>
        <v>10</v>
      </c>
      <c r="C275" s="48">
        <f ca="1">SUM($P275:S275)</f>
        <v>5</v>
      </c>
      <c r="D275" s="48">
        <f t="shared" ca="1" si="183"/>
        <v>15</v>
      </c>
      <c r="E275" s="48">
        <f t="shared" ca="1" si="184"/>
        <v>25</v>
      </c>
      <c r="F275" s="48">
        <f t="shared" ca="1" si="185"/>
        <v>37</v>
      </c>
      <c r="G275" s="48">
        <f t="shared" ca="1" si="186"/>
        <v>46</v>
      </c>
      <c r="H275" s="48">
        <f t="shared" ca="1" si="187"/>
        <v>53</v>
      </c>
      <c r="I275" s="48">
        <f t="shared" ca="1" si="188"/>
        <v>61</v>
      </c>
      <c r="J275" s="48">
        <f t="shared" ca="1" si="189"/>
        <v>70</v>
      </c>
      <c r="K275" s="48">
        <f t="shared" ca="1" si="190"/>
        <v>77</v>
      </c>
      <c r="L275" s="48">
        <f t="shared" ca="1" si="191"/>
        <v>84</v>
      </c>
      <c r="M275" s="48">
        <f t="shared" ca="1" si="192"/>
        <v>92</v>
      </c>
      <c r="N275" s="48">
        <f t="shared" ca="1" si="193"/>
        <v>99</v>
      </c>
      <c r="O275" s="48">
        <f t="shared" ca="1" si="194"/>
        <v>110</v>
      </c>
      <c r="P275" s="48">
        <f t="shared" ca="1" si="200"/>
        <v>1</v>
      </c>
      <c r="Q275" s="48">
        <f t="shared" ca="1" si="200"/>
        <v>1</v>
      </c>
      <c r="R275" s="48">
        <f t="shared" ca="1" si="200"/>
        <v>1</v>
      </c>
      <c r="S275" s="48">
        <f t="shared" ca="1" si="200"/>
        <v>2</v>
      </c>
      <c r="T275" s="48">
        <f t="shared" ca="1" si="200"/>
        <v>3</v>
      </c>
      <c r="U275" s="48">
        <f t="shared" ca="1" si="200"/>
        <v>2</v>
      </c>
      <c r="V275" s="48">
        <f t="shared" ca="1" si="200"/>
        <v>2</v>
      </c>
      <c r="W275" s="48">
        <f t="shared" ca="1" si="200"/>
        <v>3</v>
      </c>
      <c r="X275" s="48">
        <f t="shared" ca="1" si="200"/>
        <v>2</v>
      </c>
      <c r="Y275" s="48">
        <f t="shared" ca="1" si="200"/>
        <v>3</v>
      </c>
      <c r="Z275" s="48">
        <f t="shared" ca="1" si="201"/>
        <v>3</v>
      </c>
      <c r="AA275" s="48">
        <f t="shared" ca="1" si="201"/>
        <v>2</v>
      </c>
      <c r="AB275" s="48">
        <f t="shared" ca="1" si="201"/>
        <v>3</v>
      </c>
      <c r="AC275" s="48">
        <f t="shared" ca="1" si="201"/>
        <v>3</v>
      </c>
      <c r="AD275" s="48">
        <f t="shared" ca="1" si="201"/>
        <v>3</v>
      </c>
      <c r="AE275" s="48">
        <f t="shared" ca="1" si="201"/>
        <v>3</v>
      </c>
      <c r="AF275" s="48">
        <f t="shared" ca="1" si="201"/>
        <v>2</v>
      </c>
      <c r="AG275" s="48">
        <f t="shared" ca="1" si="201"/>
        <v>3</v>
      </c>
      <c r="AH275" s="48">
        <f t="shared" ca="1" si="201"/>
        <v>2</v>
      </c>
      <c r="AI275" s="48">
        <f t="shared" ca="1" si="201"/>
        <v>2</v>
      </c>
      <c r="AJ275" s="48">
        <f t="shared" ca="1" si="202"/>
        <v>1</v>
      </c>
      <c r="AK275" s="48">
        <f t="shared" ca="1" si="202"/>
        <v>1</v>
      </c>
      <c r="AL275" s="48">
        <f t="shared" ca="1" si="202"/>
        <v>3</v>
      </c>
      <c r="AM275" s="48">
        <f t="shared" ca="1" si="202"/>
        <v>2</v>
      </c>
      <c r="AN275" s="48">
        <f t="shared" ca="1" si="202"/>
        <v>1</v>
      </c>
      <c r="AO275" s="48">
        <f t="shared" ca="1" si="202"/>
        <v>1</v>
      </c>
      <c r="AP275" s="48">
        <f t="shared" ca="1" si="202"/>
        <v>3</v>
      </c>
      <c r="AQ275" s="48">
        <f t="shared" ca="1" si="202"/>
        <v>3</v>
      </c>
      <c r="AR275" s="48">
        <f t="shared" ca="1" si="202"/>
        <v>2</v>
      </c>
      <c r="AS275" s="48">
        <f t="shared" ca="1" si="202"/>
        <v>3</v>
      </c>
      <c r="AT275" s="48">
        <f t="shared" ca="1" si="203"/>
        <v>3</v>
      </c>
      <c r="AU275" s="48">
        <f t="shared" ca="1" si="203"/>
        <v>1</v>
      </c>
      <c r="AV275" s="48">
        <f t="shared" ca="1" si="203"/>
        <v>2</v>
      </c>
      <c r="AW275" s="48">
        <f t="shared" ca="1" si="203"/>
        <v>1</v>
      </c>
      <c r="AX275" s="48">
        <f t="shared" ca="1" si="203"/>
        <v>1</v>
      </c>
      <c r="AY275" s="48">
        <f t="shared" ca="1" si="203"/>
        <v>3</v>
      </c>
      <c r="AZ275" s="48">
        <f t="shared" ca="1" si="203"/>
        <v>1</v>
      </c>
      <c r="BA275" s="48">
        <f t="shared" ca="1" si="203"/>
        <v>1</v>
      </c>
      <c r="BB275" s="48">
        <f t="shared" ca="1" si="203"/>
        <v>3</v>
      </c>
      <c r="BC275" s="48">
        <f t="shared" ca="1" si="203"/>
        <v>2</v>
      </c>
      <c r="BD275" s="48">
        <f t="shared" ca="1" si="204"/>
        <v>2</v>
      </c>
      <c r="BE275" s="48">
        <f t="shared" ca="1" si="204"/>
        <v>2</v>
      </c>
      <c r="BF275" s="48">
        <f t="shared" ca="1" si="204"/>
        <v>1</v>
      </c>
      <c r="BG275" s="48">
        <f t="shared" ca="1" si="204"/>
        <v>3</v>
      </c>
      <c r="BH275" s="48">
        <f t="shared" ca="1" si="204"/>
        <v>1</v>
      </c>
      <c r="BI275" s="48">
        <f t="shared" ca="1" si="204"/>
        <v>2</v>
      </c>
      <c r="BJ275" s="48">
        <f t="shared" ca="1" si="204"/>
        <v>3</v>
      </c>
      <c r="BK275" s="48">
        <f t="shared" ca="1" si="204"/>
        <v>1</v>
      </c>
      <c r="BL275" s="48">
        <f t="shared" ca="1" si="204"/>
        <v>3</v>
      </c>
      <c r="BM275" s="48">
        <f t="shared" ca="1" si="204"/>
        <v>2</v>
      </c>
      <c r="BN275" s="48">
        <f t="shared" ca="1" si="204"/>
        <v>3</v>
      </c>
      <c r="BO275" s="48">
        <f t="shared" ca="1" si="204"/>
        <v>3</v>
      </c>
    </row>
    <row r="276" spans="1:67" x14ac:dyDescent="0.25">
      <c r="A276" s="48">
        <v>275</v>
      </c>
      <c r="B276" s="48">
        <f t="shared" ca="1" si="182"/>
        <v>14</v>
      </c>
      <c r="C276" s="48">
        <f ca="1">SUM($P276:S276)</f>
        <v>8</v>
      </c>
      <c r="D276" s="48">
        <f t="shared" ca="1" si="183"/>
        <v>19</v>
      </c>
      <c r="E276" s="48">
        <f t="shared" ca="1" si="184"/>
        <v>29</v>
      </c>
      <c r="F276" s="48">
        <f t="shared" ca="1" si="185"/>
        <v>35</v>
      </c>
      <c r="G276" s="48">
        <f t="shared" ca="1" si="186"/>
        <v>45</v>
      </c>
      <c r="H276" s="48">
        <f t="shared" ca="1" si="187"/>
        <v>51</v>
      </c>
      <c r="I276" s="48">
        <f t="shared" ca="1" si="188"/>
        <v>60</v>
      </c>
      <c r="J276" s="48">
        <f t="shared" ca="1" si="189"/>
        <v>70</v>
      </c>
      <c r="K276" s="48">
        <f t="shared" ca="1" si="190"/>
        <v>80</v>
      </c>
      <c r="L276" s="48">
        <f t="shared" ca="1" si="191"/>
        <v>89</v>
      </c>
      <c r="M276" s="48">
        <f t="shared" ca="1" si="192"/>
        <v>98</v>
      </c>
      <c r="N276" s="48">
        <f t="shared" ca="1" si="193"/>
        <v>106</v>
      </c>
      <c r="O276" s="48">
        <f t="shared" ca="1" si="194"/>
        <v>114</v>
      </c>
      <c r="P276" s="48">
        <f t="shared" ca="1" si="200"/>
        <v>1</v>
      </c>
      <c r="Q276" s="48">
        <f t="shared" ca="1" si="200"/>
        <v>3</v>
      </c>
      <c r="R276" s="48">
        <f t="shared" ca="1" si="200"/>
        <v>3</v>
      </c>
      <c r="S276" s="48">
        <f t="shared" ca="1" si="200"/>
        <v>1</v>
      </c>
      <c r="T276" s="48">
        <f t="shared" ca="1" si="200"/>
        <v>3</v>
      </c>
      <c r="U276" s="48">
        <f t="shared" ca="1" si="200"/>
        <v>3</v>
      </c>
      <c r="V276" s="48">
        <f t="shared" ca="1" si="200"/>
        <v>3</v>
      </c>
      <c r="W276" s="48">
        <f t="shared" ca="1" si="200"/>
        <v>2</v>
      </c>
      <c r="X276" s="48">
        <f t="shared" ca="1" si="200"/>
        <v>3</v>
      </c>
      <c r="Y276" s="48">
        <f t="shared" ca="1" si="200"/>
        <v>3</v>
      </c>
      <c r="Z276" s="48">
        <f t="shared" ca="1" si="201"/>
        <v>2</v>
      </c>
      <c r="AA276" s="48">
        <f t="shared" ca="1" si="201"/>
        <v>2</v>
      </c>
      <c r="AB276" s="48">
        <f t="shared" ca="1" si="201"/>
        <v>2</v>
      </c>
      <c r="AC276" s="48">
        <f t="shared" ca="1" si="201"/>
        <v>1</v>
      </c>
      <c r="AD276" s="48">
        <f t="shared" ca="1" si="201"/>
        <v>1</v>
      </c>
      <c r="AE276" s="48">
        <f t="shared" ca="1" si="201"/>
        <v>2</v>
      </c>
      <c r="AF276" s="48">
        <f t="shared" ca="1" si="201"/>
        <v>2</v>
      </c>
      <c r="AG276" s="48">
        <f t="shared" ca="1" si="201"/>
        <v>3</v>
      </c>
      <c r="AH276" s="48">
        <f t="shared" ca="1" si="201"/>
        <v>3</v>
      </c>
      <c r="AI276" s="48">
        <f t="shared" ca="1" si="201"/>
        <v>2</v>
      </c>
      <c r="AJ276" s="48">
        <f t="shared" ca="1" si="202"/>
        <v>2</v>
      </c>
      <c r="AK276" s="48">
        <f t="shared" ca="1" si="202"/>
        <v>1</v>
      </c>
      <c r="AL276" s="48">
        <f t="shared" ca="1" si="202"/>
        <v>2</v>
      </c>
      <c r="AM276" s="48">
        <f t="shared" ca="1" si="202"/>
        <v>1</v>
      </c>
      <c r="AN276" s="48">
        <f t="shared" ca="1" si="202"/>
        <v>3</v>
      </c>
      <c r="AO276" s="48">
        <f t="shared" ca="1" si="202"/>
        <v>2</v>
      </c>
      <c r="AP276" s="48">
        <f t="shared" ca="1" si="202"/>
        <v>3</v>
      </c>
      <c r="AQ276" s="48">
        <f t="shared" ca="1" si="202"/>
        <v>1</v>
      </c>
      <c r="AR276" s="48">
        <f t="shared" ca="1" si="202"/>
        <v>2</v>
      </c>
      <c r="AS276" s="48">
        <f t="shared" ca="1" si="202"/>
        <v>3</v>
      </c>
      <c r="AT276" s="48">
        <f t="shared" ca="1" si="203"/>
        <v>2</v>
      </c>
      <c r="AU276" s="48">
        <f t="shared" ca="1" si="203"/>
        <v>3</v>
      </c>
      <c r="AV276" s="48">
        <f t="shared" ca="1" si="203"/>
        <v>2</v>
      </c>
      <c r="AW276" s="48">
        <f t="shared" ca="1" si="203"/>
        <v>3</v>
      </c>
      <c r="AX276" s="48">
        <f t="shared" ca="1" si="203"/>
        <v>2</v>
      </c>
      <c r="AY276" s="48">
        <f t="shared" ca="1" si="203"/>
        <v>3</v>
      </c>
      <c r="AZ276" s="48">
        <f t="shared" ca="1" si="203"/>
        <v>3</v>
      </c>
      <c r="BA276" s="48">
        <f t="shared" ca="1" si="203"/>
        <v>3</v>
      </c>
      <c r="BB276" s="48">
        <f t="shared" ca="1" si="203"/>
        <v>2</v>
      </c>
      <c r="BC276" s="48">
        <f t="shared" ca="1" si="203"/>
        <v>1</v>
      </c>
      <c r="BD276" s="48">
        <f t="shared" ca="1" si="204"/>
        <v>2</v>
      </c>
      <c r="BE276" s="48">
        <f t="shared" ca="1" si="204"/>
        <v>3</v>
      </c>
      <c r="BF276" s="48">
        <f t="shared" ca="1" si="204"/>
        <v>2</v>
      </c>
      <c r="BG276" s="48">
        <f t="shared" ca="1" si="204"/>
        <v>2</v>
      </c>
      <c r="BH276" s="48">
        <f t="shared" ca="1" si="204"/>
        <v>3</v>
      </c>
      <c r="BI276" s="48">
        <f t="shared" ca="1" si="204"/>
        <v>3</v>
      </c>
      <c r="BJ276" s="48">
        <f t="shared" ca="1" si="204"/>
        <v>1</v>
      </c>
      <c r="BK276" s="48">
        <f t="shared" ca="1" si="204"/>
        <v>1</v>
      </c>
      <c r="BL276" s="48">
        <f t="shared" ca="1" si="204"/>
        <v>2</v>
      </c>
      <c r="BM276" s="48">
        <f t="shared" ca="1" si="204"/>
        <v>2</v>
      </c>
      <c r="BN276" s="48">
        <f t="shared" ca="1" si="204"/>
        <v>2</v>
      </c>
      <c r="BO276" s="48">
        <f t="shared" ca="1" si="204"/>
        <v>2</v>
      </c>
    </row>
    <row r="277" spans="1:67" x14ac:dyDescent="0.25">
      <c r="A277" s="48">
        <v>276</v>
      </c>
      <c r="B277" s="48">
        <f t="shared" ca="1" si="182"/>
        <v>12</v>
      </c>
      <c r="C277" s="48">
        <f ca="1">SUM($P277:S277)</f>
        <v>8</v>
      </c>
      <c r="D277" s="48">
        <f t="shared" ca="1" si="183"/>
        <v>15</v>
      </c>
      <c r="E277" s="48">
        <f t="shared" ca="1" si="184"/>
        <v>24</v>
      </c>
      <c r="F277" s="48">
        <f t="shared" ca="1" si="185"/>
        <v>33</v>
      </c>
      <c r="G277" s="48">
        <f t="shared" ca="1" si="186"/>
        <v>40</v>
      </c>
      <c r="H277" s="48">
        <f t="shared" ca="1" si="187"/>
        <v>46</v>
      </c>
      <c r="I277" s="48">
        <f t="shared" ca="1" si="188"/>
        <v>54</v>
      </c>
      <c r="J277" s="48">
        <f t="shared" ca="1" si="189"/>
        <v>61</v>
      </c>
      <c r="K277" s="48">
        <f t="shared" ca="1" si="190"/>
        <v>68</v>
      </c>
      <c r="L277" s="48">
        <f t="shared" ca="1" si="191"/>
        <v>77</v>
      </c>
      <c r="M277" s="48">
        <f t="shared" ca="1" si="192"/>
        <v>85</v>
      </c>
      <c r="N277" s="48">
        <f t="shared" ca="1" si="193"/>
        <v>93</v>
      </c>
      <c r="O277" s="48">
        <f t="shared" ca="1" si="194"/>
        <v>103</v>
      </c>
      <c r="P277" s="48">
        <f t="shared" ca="1" si="200"/>
        <v>2</v>
      </c>
      <c r="Q277" s="48">
        <f t="shared" ca="1" si="200"/>
        <v>2</v>
      </c>
      <c r="R277" s="48">
        <f t="shared" ca="1" si="200"/>
        <v>1</v>
      </c>
      <c r="S277" s="48">
        <f t="shared" ca="1" si="200"/>
        <v>3</v>
      </c>
      <c r="T277" s="48">
        <f t="shared" ca="1" si="200"/>
        <v>1</v>
      </c>
      <c r="U277" s="48">
        <f t="shared" ca="1" si="200"/>
        <v>3</v>
      </c>
      <c r="V277" s="48">
        <f t="shared" ca="1" si="200"/>
        <v>2</v>
      </c>
      <c r="W277" s="48">
        <f t="shared" ca="1" si="200"/>
        <v>1</v>
      </c>
      <c r="X277" s="48">
        <f t="shared" ca="1" si="200"/>
        <v>2</v>
      </c>
      <c r="Y277" s="48">
        <f t="shared" ca="1" si="200"/>
        <v>3</v>
      </c>
      <c r="Z277" s="48">
        <f t="shared" ca="1" si="201"/>
        <v>1</v>
      </c>
      <c r="AA277" s="48">
        <f t="shared" ca="1" si="201"/>
        <v>3</v>
      </c>
      <c r="AB277" s="48">
        <f t="shared" ca="1" si="201"/>
        <v>3</v>
      </c>
      <c r="AC277" s="48">
        <f t="shared" ca="1" si="201"/>
        <v>1</v>
      </c>
      <c r="AD277" s="48">
        <f t="shared" ca="1" si="201"/>
        <v>3</v>
      </c>
      <c r="AE277" s="48">
        <f t="shared" ca="1" si="201"/>
        <v>2</v>
      </c>
      <c r="AF277" s="48">
        <f t="shared" ca="1" si="201"/>
        <v>2</v>
      </c>
      <c r="AG277" s="48">
        <f t="shared" ca="1" si="201"/>
        <v>3</v>
      </c>
      <c r="AH277" s="48">
        <f t="shared" ca="1" si="201"/>
        <v>1</v>
      </c>
      <c r="AI277" s="48">
        <f t="shared" ca="1" si="201"/>
        <v>1</v>
      </c>
      <c r="AJ277" s="48">
        <f t="shared" ca="1" si="202"/>
        <v>1</v>
      </c>
      <c r="AK277" s="48">
        <f t="shared" ca="1" si="202"/>
        <v>2</v>
      </c>
      <c r="AL277" s="48">
        <f t="shared" ca="1" si="202"/>
        <v>2</v>
      </c>
      <c r="AM277" s="48">
        <f t="shared" ca="1" si="202"/>
        <v>1</v>
      </c>
      <c r="AN277" s="48">
        <f t="shared" ca="1" si="202"/>
        <v>2</v>
      </c>
      <c r="AO277" s="48">
        <f t="shared" ca="1" si="202"/>
        <v>2</v>
      </c>
      <c r="AP277" s="48">
        <f t="shared" ca="1" si="202"/>
        <v>3</v>
      </c>
      <c r="AQ277" s="48">
        <f t="shared" ca="1" si="202"/>
        <v>1</v>
      </c>
      <c r="AR277" s="48">
        <f t="shared" ca="1" si="202"/>
        <v>2</v>
      </c>
      <c r="AS277" s="48">
        <f t="shared" ca="1" si="202"/>
        <v>1</v>
      </c>
      <c r="AT277" s="48">
        <f t="shared" ca="1" si="203"/>
        <v>2</v>
      </c>
      <c r="AU277" s="48">
        <f t="shared" ca="1" si="203"/>
        <v>2</v>
      </c>
      <c r="AV277" s="48">
        <f t="shared" ca="1" si="203"/>
        <v>3</v>
      </c>
      <c r="AW277" s="48">
        <f t="shared" ca="1" si="203"/>
        <v>1</v>
      </c>
      <c r="AX277" s="48">
        <f t="shared" ca="1" si="203"/>
        <v>2</v>
      </c>
      <c r="AY277" s="48">
        <f t="shared" ca="1" si="203"/>
        <v>1</v>
      </c>
      <c r="AZ277" s="48">
        <f t="shared" ca="1" si="203"/>
        <v>3</v>
      </c>
      <c r="BA277" s="48">
        <f t="shared" ca="1" si="203"/>
        <v>1</v>
      </c>
      <c r="BB277" s="48">
        <f t="shared" ca="1" si="203"/>
        <v>2</v>
      </c>
      <c r="BC277" s="48">
        <f t="shared" ca="1" si="203"/>
        <v>3</v>
      </c>
      <c r="BD277" s="48">
        <f t="shared" ca="1" si="204"/>
        <v>2</v>
      </c>
      <c r="BE277" s="48">
        <f t="shared" ca="1" si="204"/>
        <v>2</v>
      </c>
      <c r="BF277" s="48">
        <f t="shared" ca="1" si="204"/>
        <v>3</v>
      </c>
      <c r="BG277" s="48">
        <f t="shared" ca="1" si="204"/>
        <v>1</v>
      </c>
      <c r="BH277" s="48">
        <f t="shared" ca="1" si="204"/>
        <v>1</v>
      </c>
      <c r="BI277" s="48">
        <f t="shared" ca="1" si="204"/>
        <v>3</v>
      </c>
      <c r="BJ277" s="48">
        <f t="shared" ca="1" si="204"/>
        <v>2</v>
      </c>
      <c r="BK277" s="48">
        <f t="shared" ca="1" si="204"/>
        <v>2</v>
      </c>
      <c r="BL277" s="48">
        <f t="shared" ca="1" si="204"/>
        <v>3</v>
      </c>
      <c r="BM277" s="48">
        <f t="shared" ca="1" si="204"/>
        <v>3</v>
      </c>
      <c r="BN277" s="48">
        <f t="shared" ca="1" si="204"/>
        <v>2</v>
      </c>
      <c r="BO277" s="48">
        <f t="shared" ca="1" si="204"/>
        <v>2</v>
      </c>
    </row>
    <row r="278" spans="1:67" x14ac:dyDescent="0.25">
      <c r="A278" s="48">
        <v>277</v>
      </c>
      <c r="B278" s="48">
        <f t="shared" ca="1" si="182"/>
        <v>13</v>
      </c>
      <c r="C278" s="48">
        <f ca="1">SUM($P278:S278)</f>
        <v>8</v>
      </c>
      <c r="D278" s="48">
        <f t="shared" ca="1" si="183"/>
        <v>16</v>
      </c>
      <c r="E278" s="48">
        <f t="shared" ca="1" si="184"/>
        <v>20</v>
      </c>
      <c r="F278" s="48">
        <f t="shared" ca="1" si="185"/>
        <v>25</v>
      </c>
      <c r="G278" s="48">
        <f t="shared" ca="1" si="186"/>
        <v>32</v>
      </c>
      <c r="H278" s="48">
        <f t="shared" ca="1" si="187"/>
        <v>41</v>
      </c>
      <c r="I278" s="48">
        <f t="shared" ca="1" si="188"/>
        <v>50</v>
      </c>
      <c r="J278" s="48">
        <f t="shared" ca="1" si="189"/>
        <v>59</v>
      </c>
      <c r="K278" s="48">
        <f t="shared" ca="1" si="190"/>
        <v>67</v>
      </c>
      <c r="L278" s="48">
        <f t="shared" ca="1" si="191"/>
        <v>74</v>
      </c>
      <c r="M278" s="48">
        <f t="shared" ca="1" si="192"/>
        <v>79</v>
      </c>
      <c r="N278" s="48">
        <f t="shared" ca="1" si="193"/>
        <v>86</v>
      </c>
      <c r="O278" s="48">
        <f t="shared" ca="1" si="194"/>
        <v>94</v>
      </c>
      <c r="P278" s="48">
        <f t="shared" ca="1" si="200"/>
        <v>1</v>
      </c>
      <c r="Q278" s="48">
        <f t="shared" ca="1" si="200"/>
        <v>3</v>
      </c>
      <c r="R278" s="48">
        <f t="shared" ca="1" si="200"/>
        <v>2</v>
      </c>
      <c r="S278" s="48">
        <f t="shared" ca="1" si="200"/>
        <v>2</v>
      </c>
      <c r="T278" s="48">
        <f t="shared" ca="1" si="200"/>
        <v>3</v>
      </c>
      <c r="U278" s="48">
        <f t="shared" ca="1" si="200"/>
        <v>2</v>
      </c>
      <c r="V278" s="48">
        <f t="shared" ca="1" si="200"/>
        <v>1</v>
      </c>
      <c r="W278" s="48">
        <f t="shared" ca="1" si="200"/>
        <v>2</v>
      </c>
      <c r="X278" s="48">
        <f t="shared" ca="1" si="200"/>
        <v>1</v>
      </c>
      <c r="Y278" s="48">
        <f t="shared" ca="1" si="200"/>
        <v>1</v>
      </c>
      <c r="Z278" s="48">
        <f t="shared" ca="1" si="201"/>
        <v>1</v>
      </c>
      <c r="AA278" s="48">
        <f t="shared" ca="1" si="201"/>
        <v>1</v>
      </c>
      <c r="AB278" s="48">
        <f t="shared" ca="1" si="201"/>
        <v>1</v>
      </c>
      <c r="AC278" s="48">
        <f t="shared" ca="1" si="201"/>
        <v>2</v>
      </c>
      <c r="AD278" s="48">
        <f t="shared" ca="1" si="201"/>
        <v>1</v>
      </c>
      <c r="AE278" s="48">
        <f t="shared" ca="1" si="201"/>
        <v>1</v>
      </c>
      <c r="AF278" s="48">
        <f t="shared" ca="1" si="201"/>
        <v>2</v>
      </c>
      <c r="AG278" s="48">
        <f t="shared" ca="1" si="201"/>
        <v>2</v>
      </c>
      <c r="AH278" s="48">
        <f t="shared" ca="1" si="201"/>
        <v>1</v>
      </c>
      <c r="AI278" s="48">
        <f t="shared" ca="1" si="201"/>
        <v>2</v>
      </c>
      <c r="AJ278" s="48">
        <f t="shared" ca="1" si="202"/>
        <v>1</v>
      </c>
      <c r="AK278" s="48">
        <f t="shared" ca="1" si="202"/>
        <v>3</v>
      </c>
      <c r="AL278" s="48">
        <f t="shared" ca="1" si="202"/>
        <v>2</v>
      </c>
      <c r="AM278" s="48">
        <f t="shared" ca="1" si="202"/>
        <v>3</v>
      </c>
      <c r="AN278" s="48">
        <f t="shared" ca="1" si="202"/>
        <v>3</v>
      </c>
      <c r="AO278" s="48">
        <f t="shared" ca="1" si="202"/>
        <v>1</v>
      </c>
      <c r="AP278" s="48">
        <f t="shared" ca="1" si="202"/>
        <v>2</v>
      </c>
      <c r="AQ278" s="48">
        <f t="shared" ca="1" si="202"/>
        <v>3</v>
      </c>
      <c r="AR278" s="48">
        <f t="shared" ca="1" si="202"/>
        <v>3</v>
      </c>
      <c r="AS278" s="48">
        <f t="shared" ca="1" si="202"/>
        <v>3</v>
      </c>
      <c r="AT278" s="48">
        <f t="shared" ca="1" si="203"/>
        <v>1</v>
      </c>
      <c r="AU278" s="48">
        <f t="shared" ca="1" si="203"/>
        <v>2</v>
      </c>
      <c r="AV278" s="48">
        <f t="shared" ca="1" si="203"/>
        <v>1</v>
      </c>
      <c r="AW278" s="48">
        <f t="shared" ca="1" si="203"/>
        <v>2</v>
      </c>
      <c r="AX278" s="48">
        <f t="shared" ca="1" si="203"/>
        <v>2</v>
      </c>
      <c r="AY278" s="48">
        <f t="shared" ca="1" si="203"/>
        <v>3</v>
      </c>
      <c r="AZ278" s="48">
        <f t="shared" ca="1" si="203"/>
        <v>1</v>
      </c>
      <c r="BA278" s="48">
        <f t="shared" ca="1" si="203"/>
        <v>1</v>
      </c>
      <c r="BB278" s="48">
        <f t="shared" ca="1" si="203"/>
        <v>2</v>
      </c>
      <c r="BC278" s="48">
        <f t="shared" ca="1" si="203"/>
        <v>3</v>
      </c>
      <c r="BD278" s="48">
        <f t="shared" ca="1" si="204"/>
        <v>1</v>
      </c>
      <c r="BE278" s="48">
        <f t="shared" ca="1" si="204"/>
        <v>2</v>
      </c>
      <c r="BF278" s="48">
        <f t="shared" ca="1" si="204"/>
        <v>1</v>
      </c>
      <c r="BG278" s="48">
        <f t="shared" ca="1" si="204"/>
        <v>1</v>
      </c>
      <c r="BH278" s="48">
        <f t="shared" ca="1" si="204"/>
        <v>2</v>
      </c>
      <c r="BI278" s="48">
        <f t="shared" ca="1" si="204"/>
        <v>2</v>
      </c>
      <c r="BJ278" s="48">
        <f t="shared" ca="1" si="204"/>
        <v>1</v>
      </c>
      <c r="BK278" s="48">
        <f t="shared" ca="1" si="204"/>
        <v>2</v>
      </c>
      <c r="BL278" s="48">
        <f t="shared" ca="1" si="204"/>
        <v>2</v>
      </c>
      <c r="BM278" s="48">
        <f t="shared" ca="1" si="204"/>
        <v>2</v>
      </c>
      <c r="BN278" s="48">
        <f t="shared" ca="1" si="204"/>
        <v>2</v>
      </c>
      <c r="BO278" s="48">
        <f t="shared" ca="1" si="204"/>
        <v>2</v>
      </c>
    </row>
    <row r="279" spans="1:67" x14ac:dyDescent="0.25">
      <c r="A279" s="48">
        <v>278</v>
      </c>
      <c r="B279" s="48">
        <f t="shared" ca="1" si="182"/>
        <v>10</v>
      </c>
      <c r="C279" s="48">
        <f ca="1">SUM($P279:S279)</f>
        <v>6</v>
      </c>
      <c r="D279" s="48">
        <f t="shared" ca="1" si="183"/>
        <v>13</v>
      </c>
      <c r="E279" s="48">
        <f t="shared" ca="1" si="184"/>
        <v>20</v>
      </c>
      <c r="F279" s="48">
        <f t="shared" ca="1" si="185"/>
        <v>27</v>
      </c>
      <c r="G279" s="48">
        <f t="shared" ca="1" si="186"/>
        <v>37</v>
      </c>
      <c r="H279" s="48">
        <f t="shared" ca="1" si="187"/>
        <v>45</v>
      </c>
      <c r="I279" s="48">
        <f t="shared" ca="1" si="188"/>
        <v>53</v>
      </c>
      <c r="J279" s="48">
        <f t="shared" ca="1" si="189"/>
        <v>60</v>
      </c>
      <c r="K279" s="48">
        <f t="shared" ca="1" si="190"/>
        <v>69</v>
      </c>
      <c r="L279" s="48">
        <f t="shared" ca="1" si="191"/>
        <v>79</v>
      </c>
      <c r="M279" s="48">
        <f t="shared" ca="1" si="192"/>
        <v>88</v>
      </c>
      <c r="N279" s="48">
        <f t="shared" ca="1" si="193"/>
        <v>98</v>
      </c>
      <c r="O279" s="48">
        <f t="shared" ca="1" si="194"/>
        <v>106</v>
      </c>
      <c r="P279" s="48">
        <f t="shared" ca="1" si="200"/>
        <v>3</v>
      </c>
      <c r="Q279" s="48">
        <f t="shared" ca="1" si="200"/>
        <v>1</v>
      </c>
      <c r="R279" s="48">
        <f t="shared" ca="1" si="200"/>
        <v>1</v>
      </c>
      <c r="S279" s="48">
        <f t="shared" ca="1" si="200"/>
        <v>1</v>
      </c>
      <c r="T279" s="48">
        <f t="shared" ca="1" si="200"/>
        <v>2</v>
      </c>
      <c r="U279" s="48">
        <f t="shared" ca="1" si="200"/>
        <v>2</v>
      </c>
      <c r="V279" s="48">
        <f t="shared" ca="1" si="200"/>
        <v>2</v>
      </c>
      <c r="W279" s="48">
        <f t="shared" ca="1" si="200"/>
        <v>1</v>
      </c>
      <c r="X279" s="48">
        <f t="shared" ca="1" si="200"/>
        <v>1</v>
      </c>
      <c r="Y279" s="48">
        <f t="shared" ca="1" si="200"/>
        <v>2</v>
      </c>
      <c r="Z279" s="48">
        <f t="shared" ca="1" si="201"/>
        <v>2</v>
      </c>
      <c r="AA279" s="48">
        <f t="shared" ca="1" si="201"/>
        <v>2</v>
      </c>
      <c r="AB279" s="48">
        <f t="shared" ca="1" si="201"/>
        <v>1</v>
      </c>
      <c r="AC279" s="48">
        <f t="shared" ca="1" si="201"/>
        <v>2</v>
      </c>
      <c r="AD279" s="48">
        <f t="shared" ca="1" si="201"/>
        <v>3</v>
      </c>
      <c r="AE279" s="48">
        <f t="shared" ca="1" si="201"/>
        <v>1</v>
      </c>
      <c r="AF279" s="48">
        <f t="shared" ca="1" si="201"/>
        <v>2</v>
      </c>
      <c r="AG279" s="48">
        <f t="shared" ca="1" si="201"/>
        <v>3</v>
      </c>
      <c r="AH279" s="48">
        <f t="shared" ca="1" si="201"/>
        <v>2</v>
      </c>
      <c r="AI279" s="48">
        <f t="shared" ca="1" si="201"/>
        <v>3</v>
      </c>
      <c r="AJ279" s="48">
        <f t="shared" ca="1" si="202"/>
        <v>3</v>
      </c>
      <c r="AK279" s="48">
        <f t="shared" ca="1" si="202"/>
        <v>3</v>
      </c>
      <c r="AL279" s="48">
        <f t="shared" ca="1" si="202"/>
        <v>1</v>
      </c>
      <c r="AM279" s="48">
        <f t="shared" ca="1" si="202"/>
        <v>1</v>
      </c>
      <c r="AN279" s="48">
        <f t="shared" ca="1" si="202"/>
        <v>2</v>
      </c>
      <c r="AO279" s="48">
        <f t="shared" ca="1" si="202"/>
        <v>1</v>
      </c>
      <c r="AP279" s="48">
        <f t="shared" ca="1" si="202"/>
        <v>3</v>
      </c>
      <c r="AQ279" s="48">
        <f t="shared" ca="1" si="202"/>
        <v>2</v>
      </c>
      <c r="AR279" s="48">
        <f t="shared" ca="1" si="202"/>
        <v>1</v>
      </c>
      <c r="AS279" s="48">
        <f t="shared" ca="1" si="202"/>
        <v>2</v>
      </c>
      <c r="AT279" s="48">
        <f t="shared" ca="1" si="203"/>
        <v>1</v>
      </c>
      <c r="AU279" s="48">
        <f t="shared" ca="1" si="203"/>
        <v>3</v>
      </c>
      <c r="AV279" s="48">
        <f t="shared" ca="1" si="203"/>
        <v>3</v>
      </c>
      <c r="AW279" s="48">
        <f t="shared" ca="1" si="203"/>
        <v>1</v>
      </c>
      <c r="AX279" s="48">
        <f t="shared" ca="1" si="203"/>
        <v>2</v>
      </c>
      <c r="AY279" s="48">
        <f t="shared" ca="1" si="203"/>
        <v>3</v>
      </c>
      <c r="AZ279" s="48">
        <f t="shared" ca="1" si="203"/>
        <v>3</v>
      </c>
      <c r="BA279" s="48">
        <f t="shared" ca="1" si="203"/>
        <v>1</v>
      </c>
      <c r="BB279" s="48">
        <f t="shared" ca="1" si="203"/>
        <v>3</v>
      </c>
      <c r="BC279" s="48">
        <f t="shared" ca="1" si="203"/>
        <v>3</v>
      </c>
      <c r="BD279" s="48">
        <f t="shared" ca="1" si="204"/>
        <v>2</v>
      </c>
      <c r="BE279" s="48">
        <f t="shared" ca="1" si="204"/>
        <v>1</v>
      </c>
      <c r="BF279" s="48">
        <f t="shared" ca="1" si="204"/>
        <v>3</v>
      </c>
      <c r="BG279" s="48">
        <f t="shared" ca="1" si="204"/>
        <v>3</v>
      </c>
      <c r="BH279" s="48">
        <f t="shared" ca="1" si="204"/>
        <v>1</v>
      </c>
      <c r="BI279" s="48">
        <f t="shared" ca="1" si="204"/>
        <v>3</v>
      </c>
      <c r="BJ279" s="48">
        <f t="shared" ca="1" si="204"/>
        <v>3</v>
      </c>
      <c r="BK279" s="48">
        <f t="shared" ca="1" si="204"/>
        <v>3</v>
      </c>
      <c r="BL279" s="48">
        <f t="shared" ca="1" si="204"/>
        <v>3</v>
      </c>
      <c r="BM279" s="48">
        <f t="shared" ca="1" si="204"/>
        <v>2</v>
      </c>
      <c r="BN279" s="48">
        <f t="shared" ca="1" si="204"/>
        <v>1</v>
      </c>
      <c r="BO279" s="48">
        <f t="shared" ca="1" si="204"/>
        <v>2</v>
      </c>
    </row>
    <row r="280" spans="1:67" x14ac:dyDescent="0.25">
      <c r="A280" s="48">
        <v>279</v>
      </c>
      <c r="B280" s="48">
        <f t="shared" ca="1" si="182"/>
        <v>13</v>
      </c>
      <c r="C280" s="48">
        <f ca="1">SUM($P280:S280)</f>
        <v>8</v>
      </c>
      <c r="D280" s="48">
        <f t="shared" ca="1" si="183"/>
        <v>17</v>
      </c>
      <c r="E280" s="48">
        <f t="shared" ca="1" si="184"/>
        <v>26</v>
      </c>
      <c r="F280" s="48">
        <f t="shared" ca="1" si="185"/>
        <v>33</v>
      </c>
      <c r="G280" s="48">
        <f t="shared" ca="1" si="186"/>
        <v>43</v>
      </c>
      <c r="H280" s="48">
        <f t="shared" ca="1" si="187"/>
        <v>50</v>
      </c>
      <c r="I280" s="48">
        <f t="shared" ca="1" si="188"/>
        <v>61</v>
      </c>
      <c r="J280" s="48">
        <f t="shared" ca="1" si="189"/>
        <v>70</v>
      </c>
      <c r="K280" s="48">
        <f t="shared" ca="1" si="190"/>
        <v>77</v>
      </c>
      <c r="L280" s="48">
        <f t="shared" ca="1" si="191"/>
        <v>86</v>
      </c>
      <c r="M280" s="48">
        <f t="shared" ca="1" si="192"/>
        <v>92</v>
      </c>
      <c r="N280" s="48">
        <f t="shared" ca="1" si="193"/>
        <v>101</v>
      </c>
      <c r="O280" s="48">
        <f t="shared" ca="1" si="194"/>
        <v>107</v>
      </c>
      <c r="P280" s="48">
        <f t="shared" ca="1" si="200"/>
        <v>1</v>
      </c>
      <c r="Q280" s="48">
        <f t="shared" ca="1" si="200"/>
        <v>3</v>
      </c>
      <c r="R280" s="48">
        <f t="shared" ca="1" si="200"/>
        <v>1</v>
      </c>
      <c r="S280" s="48">
        <f t="shared" ca="1" si="200"/>
        <v>3</v>
      </c>
      <c r="T280" s="48">
        <f t="shared" ca="1" si="200"/>
        <v>3</v>
      </c>
      <c r="U280" s="48">
        <f t="shared" ca="1" si="200"/>
        <v>2</v>
      </c>
      <c r="V280" s="48">
        <f t="shared" ca="1" si="200"/>
        <v>2</v>
      </c>
      <c r="W280" s="48">
        <f t="shared" ca="1" si="200"/>
        <v>2</v>
      </c>
      <c r="X280" s="48">
        <f t="shared" ca="1" si="200"/>
        <v>1</v>
      </c>
      <c r="Y280" s="48">
        <f t="shared" ca="1" si="200"/>
        <v>2</v>
      </c>
      <c r="Z280" s="48">
        <f t="shared" ca="1" si="201"/>
        <v>3</v>
      </c>
      <c r="AA280" s="48">
        <f t="shared" ca="1" si="201"/>
        <v>3</v>
      </c>
      <c r="AB280" s="48">
        <f t="shared" ca="1" si="201"/>
        <v>1</v>
      </c>
      <c r="AC280" s="48">
        <f t="shared" ca="1" si="201"/>
        <v>2</v>
      </c>
      <c r="AD280" s="48">
        <f t="shared" ca="1" si="201"/>
        <v>2</v>
      </c>
      <c r="AE280" s="48">
        <f t="shared" ca="1" si="201"/>
        <v>2</v>
      </c>
      <c r="AF280" s="48">
        <f t="shared" ca="1" si="201"/>
        <v>2</v>
      </c>
      <c r="AG280" s="48">
        <f t="shared" ca="1" si="201"/>
        <v>2</v>
      </c>
      <c r="AH280" s="48">
        <f t="shared" ca="1" si="201"/>
        <v>3</v>
      </c>
      <c r="AI280" s="48">
        <f t="shared" ca="1" si="201"/>
        <v>3</v>
      </c>
      <c r="AJ280" s="48">
        <f t="shared" ca="1" si="202"/>
        <v>3</v>
      </c>
      <c r="AK280" s="48">
        <f t="shared" ca="1" si="202"/>
        <v>1</v>
      </c>
      <c r="AL280" s="48">
        <f t="shared" ca="1" si="202"/>
        <v>1</v>
      </c>
      <c r="AM280" s="48">
        <f t="shared" ca="1" si="202"/>
        <v>2</v>
      </c>
      <c r="AN280" s="48">
        <f t="shared" ca="1" si="202"/>
        <v>3</v>
      </c>
      <c r="AO280" s="48">
        <f t="shared" ca="1" si="202"/>
        <v>3</v>
      </c>
      <c r="AP280" s="48">
        <f t="shared" ca="1" si="202"/>
        <v>2</v>
      </c>
      <c r="AQ280" s="48">
        <f t="shared" ca="1" si="202"/>
        <v>3</v>
      </c>
      <c r="AR280" s="48">
        <f t="shared" ca="1" si="202"/>
        <v>2</v>
      </c>
      <c r="AS280" s="48">
        <f t="shared" ca="1" si="202"/>
        <v>3</v>
      </c>
      <c r="AT280" s="48">
        <f t="shared" ca="1" si="203"/>
        <v>2</v>
      </c>
      <c r="AU280" s="48">
        <f t="shared" ca="1" si="203"/>
        <v>2</v>
      </c>
      <c r="AV280" s="48">
        <f t="shared" ca="1" si="203"/>
        <v>1</v>
      </c>
      <c r="AW280" s="48">
        <f t="shared" ca="1" si="203"/>
        <v>2</v>
      </c>
      <c r="AX280" s="48">
        <f t="shared" ca="1" si="203"/>
        <v>1</v>
      </c>
      <c r="AY280" s="48">
        <f t="shared" ca="1" si="203"/>
        <v>3</v>
      </c>
      <c r="AZ280" s="48">
        <f t="shared" ca="1" si="203"/>
        <v>3</v>
      </c>
      <c r="BA280" s="48">
        <f t="shared" ca="1" si="203"/>
        <v>2</v>
      </c>
      <c r="BB280" s="48">
        <f t="shared" ca="1" si="203"/>
        <v>2</v>
      </c>
      <c r="BC280" s="48">
        <f t="shared" ca="1" si="203"/>
        <v>2</v>
      </c>
      <c r="BD280" s="48">
        <f t="shared" ca="1" si="204"/>
        <v>1</v>
      </c>
      <c r="BE280" s="48">
        <f t="shared" ca="1" si="204"/>
        <v>2</v>
      </c>
      <c r="BF280" s="48">
        <f t="shared" ca="1" si="204"/>
        <v>1</v>
      </c>
      <c r="BG280" s="48">
        <f t="shared" ca="1" si="204"/>
        <v>2</v>
      </c>
      <c r="BH280" s="48">
        <f t="shared" ca="1" si="204"/>
        <v>1</v>
      </c>
      <c r="BI280" s="48">
        <f t="shared" ca="1" si="204"/>
        <v>2</v>
      </c>
      <c r="BJ280" s="48">
        <f t="shared" ca="1" si="204"/>
        <v>3</v>
      </c>
      <c r="BK280" s="48">
        <f t="shared" ca="1" si="204"/>
        <v>3</v>
      </c>
      <c r="BL280" s="48">
        <f t="shared" ca="1" si="204"/>
        <v>1</v>
      </c>
      <c r="BM280" s="48">
        <f t="shared" ca="1" si="204"/>
        <v>2</v>
      </c>
      <c r="BN280" s="48">
        <f t="shared" ca="1" si="204"/>
        <v>1</v>
      </c>
      <c r="BO280" s="48">
        <f t="shared" ca="1" si="204"/>
        <v>2</v>
      </c>
    </row>
    <row r="281" spans="1:67" x14ac:dyDescent="0.25">
      <c r="A281" s="48">
        <v>280</v>
      </c>
      <c r="B281" s="48">
        <f t="shared" ca="1" si="182"/>
        <v>8</v>
      </c>
      <c r="C281" s="48">
        <f ca="1">SUM($P281:S281)</f>
        <v>5</v>
      </c>
      <c r="D281" s="48">
        <f t="shared" ca="1" si="183"/>
        <v>12</v>
      </c>
      <c r="E281" s="48">
        <f t="shared" ca="1" si="184"/>
        <v>19</v>
      </c>
      <c r="F281" s="48">
        <f t="shared" ca="1" si="185"/>
        <v>27</v>
      </c>
      <c r="G281" s="48">
        <f t="shared" ca="1" si="186"/>
        <v>32</v>
      </c>
      <c r="H281" s="48">
        <f t="shared" ca="1" si="187"/>
        <v>42</v>
      </c>
      <c r="I281" s="48">
        <f t="shared" ca="1" si="188"/>
        <v>52</v>
      </c>
      <c r="J281" s="48">
        <f t="shared" ca="1" si="189"/>
        <v>59</v>
      </c>
      <c r="K281" s="48">
        <f t="shared" ca="1" si="190"/>
        <v>69</v>
      </c>
      <c r="L281" s="48">
        <f t="shared" ca="1" si="191"/>
        <v>76</v>
      </c>
      <c r="M281" s="48">
        <f t="shared" ca="1" si="192"/>
        <v>84</v>
      </c>
      <c r="N281" s="48">
        <f t="shared" ca="1" si="193"/>
        <v>94</v>
      </c>
      <c r="O281" s="48">
        <f t="shared" ca="1" si="194"/>
        <v>104</v>
      </c>
      <c r="P281" s="48">
        <f t="shared" ca="1" si="200"/>
        <v>2</v>
      </c>
      <c r="Q281" s="48">
        <f t="shared" ca="1" si="200"/>
        <v>1</v>
      </c>
      <c r="R281" s="48">
        <f t="shared" ca="1" si="200"/>
        <v>1</v>
      </c>
      <c r="S281" s="48">
        <f t="shared" ca="1" si="200"/>
        <v>1</v>
      </c>
      <c r="T281" s="48">
        <f t="shared" ca="1" si="200"/>
        <v>2</v>
      </c>
      <c r="U281" s="48">
        <f t="shared" ca="1" si="200"/>
        <v>1</v>
      </c>
      <c r="V281" s="48">
        <f t="shared" ca="1" si="200"/>
        <v>2</v>
      </c>
      <c r="W281" s="48">
        <f t="shared" ca="1" si="200"/>
        <v>2</v>
      </c>
      <c r="X281" s="48">
        <f t="shared" ca="1" si="200"/>
        <v>1</v>
      </c>
      <c r="Y281" s="48">
        <f t="shared" ca="1" si="200"/>
        <v>3</v>
      </c>
      <c r="Z281" s="48">
        <f t="shared" ca="1" si="201"/>
        <v>1</v>
      </c>
      <c r="AA281" s="48">
        <f t="shared" ca="1" si="201"/>
        <v>2</v>
      </c>
      <c r="AB281" s="48">
        <f t="shared" ca="1" si="201"/>
        <v>3</v>
      </c>
      <c r="AC281" s="48">
        <f t="shared" ca="1" si="201"/>
        <v>1</v>
      </c>
      <c r="AD281" s="48">
        <f t="shared" ca="1" si="201"/>
        <v>2</v>
      </c>
      <c r="AE281" s="48">
        <f t="shared" ca="1" si="201"/>
        <v>2</v>
      </c>
      <c r="AF281" s="48">
        <f t="shared" ca="1" si="201"/>
        <v>1</v>
      </c>
      <c r="AG281" s="48">
        <f t="shared" ca="1" si="201"/>
        <v>2</v>
      </c>
      <c r="AH281" s="48">
        <f t="shared" ca="1" si="201"/>
        <v>1</v>
      </c>
      <c r="AI281" s="48">
        <f t="shared" ca="1" si="201"/>
        <v>1</v>
      </c>
      <c r="AJ281" s="48">
        <f t="shared" ca="1" si="202"/>
        <v>3</v>
      </c>
      <c r="AK281" s="48">
        <f t="shared" ca="1" si="202"/>
        <v>2</v>
      </c>
      <c r="AL281" s="48">
        <f t="shared" ca="1" si="202"/>
        <v>2</v>
      </c>
      <c r="AM281" s="48">
        <f t="shared" ca="1" si="202"/>
        <v>3</v>
      </c>
      <c r="AN281" s="48">
        <f t="shared" ca="1" si="202"/>
        <v>1</v>
      </c>
      <c r="AO281" s="48">
        <f t="shared" ca="1" si="202"/>
        <v>3</v>
      </c>
      <c r="AP281" s="48">
        <f t="shared" ca="1" si="202"/>
        <v>3</v>
      </c>
      <c r="AQ281" s="48">
        <f t="shared" ca="1" si="202"/>
        <v>3</v>
      </c>
      <c r="AR281" s="48">
        <f t="shared" ca="1" si="202"/>
        <v>3</v>
      </c>
      <c r="AS281" s="48">
        <f t="shared" ca="1" si="202"/>
        <v>2</v>
      </c>
      <c r="AT281" s="48">
        <f t="shared" ca="1" si="203"/>
        <v>1</v>
      </c>
      <c r="AU281" s="48">
        <f t="shared" ca="1" si="203"/>
        <v>1</v>
      </c>
      <c r="AV281" s="48">
        <f t="shared" ca="1" si="203"/>
        <v>3</v>
      </c>
      <c r="AW281" s="48">
        <f t="shared" ca="1" si="203"/>
        <v>2</v>
      </c>
      <c r="AX281" s="48">
        <f t="shared" ca="1" si="203"/>
        <v>2</v>
      </c>
      <c r="AY281" s="48">
        <f t="shared" ca="1" si="203"/>
        <v>3</v>
      </c>
      <c r="AZ281" s="48">
        <f t="shared" ca="1" si="203"/>
        <v>2</v>
      </c>
      <c r="BA281" s="48">
        <f t="shared" ca="1" si="203"/>
        <v>1</v>
      </c>
      <c r="BB281" s="48">
        <f t="shared" ca="1" si="203"/>
        <v>1</v>
      </c>
      <c r="BC281" s="48">
        <f t="shared" ca="1" si="203"/>
        <v>3</v>
      </c>
      <c r="BD281" s="48">
        <f t="shared" ca="1" si="204"/>
        <v>1</v>
      </c>
      <c r="BE281" s="48">
        <f t="shared" ca="1" si="204"/>
        <v>3</v>
      </c>
      <c r="BF281" s="48">
        <f t="shared" ca="1" si="204"/>
        <v>2</v>
      </c>
      <c r="BG281" s="48">
        <f t="shared" ca="1" si="204"/>
        <v>2</v>
      </c>
      <c r="BH281" s="48">
        <f t="shared" ca="1" si="204"/>
        <v>3</v>
      </c>
      <c r="BI281" s="48">
        <f t="shared" ca="1" si="204"/>
        <v>3</v>
      </c>
      <c r="BJ281" s="48">
        <f t="shared" ca="1" si="204"/>
        <v>2</v>
      </c>
      <c r="BK281" s="48">
        <f t="shared" ca="1" si="204"/>
        <v>2</v>
      </c>
      <c r="BL281" s="48">
        <f t="shared" ca="1" si="204"/>
        <v>3</v>
      </c>
      <c r="BM281" s="48">
        <f t="shared" ca="1" si="204"/>
        <v>3</v>
      </c>
      <c r="BN281" s="48">
        <f t="shared" ca="1" si="204"/>
        <v>2</v>
      </c>
      <c r="BO281" s="48">
        <f t="shared" ca="1" si="204"/>
        <v>2</v>
      </c>
    </row>
    <row r="282" spans="1:67" x14ac:dyDescent="0.25">
      <c r="A282" s="48">
        <v>281</v>
      </c>
      <c r="B282" s="48">
        <f t="shared" ca="1" si="182"/>
        <v>13</v>
      </c>
      <c r="C282" s="48">
        <f ca="1">SUM($P282:S282)</f>
        <v>8</v>
      </c>
      <c r="D282" s="48">
        <f t="shared" ca="1" si="183"/>
        <v>17</v>
      </c>
      <c r="E282" s="48">
        <f t="shared" ca="1" si="184"/>
        <v>23</v>
      </c>
      <c r="F282" s="48">
        <f t="shared" ca="1" si="185"/>
        <v>35</v>
      </c>
      <c r="G282" s="48">
        <f t="shared" ca="1" si="186"/>
        <v>41</v>
      </c>
      <c r="H282" s="48">
        <f t="shared" ca="1" si="187"/>
        <v>48</v>
      </c>
      <c r="I282" s="48">
        <f t="shared" ca="1" si="188"/>
        <v>55</v>
      </c>
      <c r="J282" s="48">
        <f t="shared" ca="1" si="189"/>
        <v>60</v>
      </c>
      <c r="K282" s="48">
        <f t="shared" ca="1" si="190"/>
        <v>70</v>
      </c>
      <c r="L282" s="48">
        <f t="shared" ca="1" si="191"/>
        <v>77</v>
      </c>
      <c r="M282" s="48">
        <f t="shared" ca="1" si="192"/>
        <v>86</v>
      </c>
      <c r="N282" s="48">
        <f t="shared" ca="1" si="193"/>
        <v>94</v>
      </c>
      <c r="O282" s="48">
        <f t="shared" ca="1" si="194"/>
        <v>101</v>
      </c>
      <c r="P282" s="48">
        <f t="shared" ref="P282:Y291" ca="1" si="205">MAX(1,IF(SamplesOrEstimateFlag = "Data", INDEX(Samples,RANDBETWEEN(1, TotalCount), 0), RANDBETWEEN(ThroughputLowEstimate,ThroughputHighEstimate)) / RANDBETWEEN(StorySplitRateLowEstimate,StorySplitRateHighEstimate))</f>
        <v>3</v>
      </c>
      <c r="Q282" s="48">
        <f t="shared" ca="1" si="205"/>
        <v>1</v>
      </c>
      <c r="R282" s="48">
        <f t="shared" ca="1" si="205"/>
        <v>1</v>
      </c>
      <c r="S282" s="48">
        <f t="shared" ca="1" si="205"/>
        <v>3</v>
      </c>
      <c r="T282" s="48">
        <f t="shared" ca="1" si="205"/>
        <v>2</v>
      </c>
      <c r="U282" s="48">
        <f t="shared" ca="1" si="205"/>
        <v>3</v>
      </c>
      <c r="V282" s="48">
        <f t="shared" ca="1" si="205"/>
        <v>1</v>
      </c>
      <c r="W282" s="48">
        <f t="shared" ca="1" si="205"/>
        <v>3</v>
      </c>
      <c r="X282" s="48">
        <f t="shared" ca="1" si="205"/>
        <v>1</v>
      </c>
      <c r="Y282" s="48">
        <f t="shared" ca="1" si="205"/>
        <v>1</v>
      </c>
      <c r="Z282" s="48">
        <f t="shared" ref="Z282:AI291" ca="1" si="206">MAX(1,IF(SamplesOrEstimateFlag = "Data", INDEX(Samples,RANDBETWEEN(1, TotalCount), 0), RANDBETWEEN(ThroughputLowEstimate,ThroughputHighEstimate)) / RANDBETWEEN(StorySplitRateLowEstimate,StorySplitRateHighEstimate))</f>
        <v>1</v>
      </c>
      <c r="AA282" s="48">
        <f t="shared" ca="1" si="206"/>
        <v>3</v>
      </c>
      <c r="AB282" s="48">
        <f t="shared" ca="1" si="206"/>
        <v>3</v>
      </c>
      <c r="AC282" s="48">
        <f t="shared" ca="1" si="206"/>
        <v>3</v>
      </c>
      <c r="AD282" s="48">
        <f t="shared" ca="1" si="206"/>
        <v>3</v>
      </c>
      <c r="AE282" s="48">
        <f t="shared" ca="1" si="206"/>
        <v>3</v>
      </c>
      <c r="AF282" s="48">
        <f t="shared" ca="1" si="206"/>
        <v>1</v>
      </c>
      <c r="AG282" s="48">
        <f t="shared" ca="1" si="206"/>
        <v>3</v>
      </c>
      <c r="AH282" s="48">
        <f t="shared" ca="1" si="206"/>
        <v>1</v>
      </c>
      <c r="AI282" s="48">
        <f t="shared" ca="1" si="206"/>
        <v>1</v>
      </c>
      <c r="AJ282" s="48">
        <f t="shared" ref="AJ282:AS291" ca="1" si="207">MAX(1,IF(SamplesOrEstimateFlag = "Data", INDEX(Samples,RANDBETWEEN(1, TotalCount), 0), RANDBETWEEN(ThroughputLowEstimate,ThroughputHighEstimate)) / RANDBETWEEN(StorySplitRateLowEstimate,StorySplitRateHighEstimate))</f>
        <v>2</v>
      </c>
      <c r="AK282" s="48">
        <f t="shared" ca="1" si="207"/>
        <v>1</v>
      </c>
      <c r="AL282" s="48">
        <f t="shared" ca="1" si="207"/>
        <v>2</v>
      </c>
      <c r="AM282" s="48">
        <f t="shared" ca="1" si="207"/>
        <v>2</v>
      </c>
      <c r="AN282" s="48">
        <f t="shared" ca="1" si="207"/>
        <v>3</v>
      </c>
      <c r="AO282" s="48">
        <f t="shared" ca="1" si="207"/>
        <v>2</v>
      </c>
      <c r="AP282" s="48">
        <f t="shared" ca="1" si="207"/>
        <v>1</v>
      </c>
      <c r="AQ282" s="48">
        <f t="shared" ca="1" si="207"/>
        <v>1</v>
      </c>
      <c r="AR282" s="48">
        <f t="shared" ca="1" si="207"/>
        <v>2</v>
      </c>
      <c r="AS282" s="48">
        <f t="shared" ca="1" si="207"/>
        <v>1</v>
      </c>
      <c r="AT282" s="48">
        <f t="shared" ref="AT282:BC291" ca="1" si="208">MAX(1,IF(SamplesOrEstimateFlag = "Data", INDEX(Samples,RANDBETWEEN(1, TotalCount), 0), RANDBETWEEN(ThroughputLowEstimate,ThroughputHighEstimate)) / RANDBETWEEN(StorySplitRateLowEstimate,StorySplitRateHighEstimate))</f>
        <v>1</v>
      </c>
      <c r="AU282" s="48">
        <f t="shared" ca="1" si="208"/>
        <v>1</v>
      </c>
      <c r="AV282" s="48">
        <f t="shared" ca="1" si="208"/>
        <v>2</v>
      </c>
      <c r="AW282" s="48">
        <f t="shared" ca="1" si="208"/>
        <v>3</v>
      </c>
      <c r="AX282" s="48">
        <f t="shared" ca="1" si="208"/>
        <v>2</v>
      </c>
      <c r="AY282" s="48">
        <f t="shared" ca="1" si="208"/>
        <v>3</v>
      </c>
      <c r="AZ282" s="48">
        <f t="shared" ca="1" si="208"/>
        <v>2</v>
      </c>
      <c r="BA282" s="48">
        <f t="shared" ca="1" si="208"/>
        <v>2</v>
      </c>
      <c r="BB282" s="48">
        <f t="shared" ca="1" si="208"/>
        <v>2</v>
      </c>
      <c r="BC282" s="48">
        <f t="shared" ca="1" si="208"/>
        <v>1</v>
      </c>
      <c r="BD282" s="48">
        <f t="shared" ref="BD282:BO291" ca="1" si="209">MAX(1,IF(SamplesOrEstimateFlag = "Data", INDEX(Samples,RANDBETWEEN(1, TotalCount), 0), RANDBETWEEN(ThroughputLowEstimate,ThroughputHighEstimate)) / RANDBETWEEN(StorySplitRateLowEstimate,StorySplitRateHighEstimate))</f>
        <v>3</v>
      </c>
      <c r="BE282" s="48">
        <f t="shared" ca="1" si="209"/>
        <v>3</v>
      </c>
      <c r="BF282" s="48">
        <f t="shared" ca="1" si="209"/>
        <v>2</v>
      </c>
      <c r="BG282" s="48">
        <f t="shared" ca="1" si="209"/>
        <v>1</v>
      </c>
      <c r="BH282" s="48">
        <f t="shared" ca="1" si="209"/>
        <v>3</v>
      </c>
      <c r="BI282" s="48">
        <f t="shared" ca="1" si="209"/>
        <v>1</v>
      </c>
      <c r="BJ282" s="48">
        <f t="shared" ca="1" si="209"/>
        <v>1</v>
      </c>
      <c r="BK282" s="48">
        <f t="shared" ca="1" si="209"/>
        <v>3</v>
      </c>
      <c r="BL282" s="48">
        <f t="shared" ca="1" si="209"/>
        <v>1</v>
      </c>
      <c r="BM282" s="48">
        <f t="shared" ca="1" si="209"/>
        <v>2</v>
      </c>
      <c r="BN282" s="48">
        <f t="shared" ca="1" si="209"/>
        <v>3</v>
      </c>
      <c r="BO282" s="48">
        <f t="shared" ca="1" si="209"/>
        <v>1</v>
      </c>
    </row>
    <row r="283" spans="1:67" x14ac:dyDescent="0.25">
      <c r="A283" s="48">
        <v>282</v>
      </c>
      <c r="B283" s="48">
        <f t="shared" ca="1" si="182"/>
        <v>16</v>
      </c>
      <c r="C283" s="48">
        <f ca="1">SUM($P283:S283)</f>
        <v>11</v>
      </c>
      <c r="D283" s="48">
        <f t="shared" ca="1" si="183"/>
        <v>19</v>
      </c>
      <c r="E283" s="48">
        <f t="shared" ca="1" si="184"/>
        <v>26</v>
      </c>
      <c r="F283" s="48">
        <f t="shared" ca="1" si="185"/>
        <v>35</v>
      </c>
      <c r="G283" s="48">
        <f t="shared" ca="1" si="186"/>
        <v>43</v>
      </c>
      <c r="H283" s="48">
        <f t="shared" ca="1" si="187"/>
        <v>50</v>
      </c>
      <c r="I283" s="48">
        <f t="shared" ca="1" si="188"/>
        <v>56</v>
      </c>
      <c r="J283" s="48">
        <f t="shared" ca="1" si="189"/>
        <v>64</v>
      </c>
      <c r="K283" s="48">
        <f t="shared" ca="1" si="190"/>
        <v>73</v>
      </c>
      <c r="L283" s="48">
        <f t="shared" ca="1" si="191"/>
        <v>81</v>
      </c>
      <c r="M283" s="48">
        <f t="shared" ca="1" si="192"/>
        <v>89</v>
      </c>
      <c r="N283" s="48">
        <f t="shared" ca="1" si="193"/>
        <v>96</v>
      </c>
      <c r="O283" s="48">
        <f t="shared" ca="1" si="194"/>
        <v>106</v>
      </c>
      <c r="P283" s="48">
        <f t="shared" ca="1" si="205"/>
        <v>2</v>
      </c>
      <c r="Q283" s="48">
        <f t="shared" ca="1" si="205"/>
        <v>3</v>
      </c>
      <c r="R283" s="48">
        <f t="shared" ca="1" si="205"/>
        <v>3</v>
      </c>
      <c r="S283" s="48">
        <f t="shared" ca="1" si="205"/>
        <v>3</v>
      </c>
      <c r="T283" s="48">
        <f t="shared" ca="1" si="205"/>
        <v>2</v>
      </c>
      <c r="U283" s="48">
        <f t="shared" ca="1" si="205"/>
        <v>3</v>
      </c>
      <c r="V283" s="48">
        <f t="shared" ca="1" si="205"/>
        <v>2</v>
      </c>
      <c r="W283" s="48">
        <f t="shared" ca="1" si="205"/>
        <v>1</v>
      </c>
      <c r="X283" s="48">
        <f t="shared" ca="1" si="205"/>
        <v>2</v>
      </c>
      <c r="Y283" s="48">
        <f t="shared" ca="1" si="205"/>
        <v>1</v>
      </c>
      <c r="Z283" s="48">
        <f t="shared" ca="1" si="206"/>
        <v>2</v>
      </c>
      <c r="AA283" s="48">
        <f t="shared" ca="1" si="206"/>
        <v>2</v>
      </c>
      <c r="AB283" s="48">
        <f t="shared" ca="1" si="206"/>
        <v>3</v>
      </c>
      <c r="AC283" s="48">
        <f t="shared" ca="1" si="206"/>
        <v>1</v>
      </c>
      <c r="AD283" s="48">
        <f t="shared" ca="1" si="206"/>
        <v>2</v>
      </c>
      <c r="AE283" s="48">
        <f t="shared" ca="1" si="206"/>
        <v>3</v>
      </c>
      <c r="AF283" s="48">
        <f t="shared" ca="1" si="206"/>
        <v>2</v>
      </c>
      <c r="AG283" s="48">
        <f t="shared" ca="1" si="206"/>
        <v>2</v>
      </c>
      <c r="AH283" s="48">
        <f t="shared" ca="1" si="206"/>
        <v>3</v>
      </c>
      <c r="AI283" s="48">
        <f t="shared" ca="1" si="206"/>
        <v>1</v>
      </c>
      <c r="AJ283" s="48">
        <f t="shared" ca="1" si="207"/>
        <v>2</v>
      </c>
      <c r="AK283" s="48">
        <f t="shared" ca="1" si="207"/>
        <v>2</v>
      </c>
      <c r="AL283" s="48">
        <f t="shared" ca="1" si="207"/>
        <v>1</v>
      </c>
      <c r="AM283" s="48">
        <f t="shared" ca="1" si="207"/>
        <v>2</v>
      </c>
      <c r="AN283" s="48">
        <f t="shared" ca="1" si="207"/>
        <v>1</v>
      </c>
      <c r="AO283" s="48">
        <f t="shared" ca="1" si="207"/>
        <v>1</v>
      </c>
      <c r="AP283" s="48">
        <f t="shared" ca="1" si="207"/>
        <v>1</v>
      </c>
      <c r="AQ283" s="48">
        <f t="shared" ca="1" si="207"/>
        <v>3</v>
      </c>
      <c r="AR283" s="48">
        <f t="shared" ca="1" si="207"/>
        <v>3</v>
      </c>
      <c r="AS283" s="48">
        <f t="shared" ca="1" si="207"/>
        <v>2</v>
      </c>
      <c r="AT283" s="48">
        <f t="shared" ca="1" si="208"/>
        <v>2</v>
      </c>
      <c r="AU283" s="48">
        <f t="shared" ca="1" si="208"/>
        <v>1</v>
      </c>
      <c r="AV283" s="48">
        <f t="shared" ca="1" si="208"/>
        <v>3</v>
      </c>
      <c r="AW283" s="48">
        <f t="shared" ca="1" si="208"/>
        <v>1</v>
      </c>
      <c r="AX283" s="48">
        <f t="shared" ca="1" si="208"/>
        <v>3</v>
      </c>
      <c r="AY283" s="48">
        <f t="shared" ca="1" si="208"/>
        <v>2</v>
      </c>
      <c r="AZ283" s="48">
        <f t="shared" ca="1" si="208"/>
        <v>3</v>
      </c>
      <c r="BA283" s="48">
        <f t="shared" ca="1" si="208"/>
        <v>1</v>
      </c>
      <c r="BB283" s="48">
        <f t="shared" ca="1" si="208"/>
        <v>1</v>
      </c>
      <c r="BC283" s="48">
        <f t="shared" ca="1" si="208"/>
        <v>3</v>
      </c>
      <c r="BD283" s="48">
        <f t="shared" ca="1" si="209"/>
        <v>1</v>
      </c>
      <c r="BE283" s="48">
        <f t="shared" ca="1" si="209"/>
        <v>2</v>
      </c>
      <c r="BF283" s="48">
        <f t="shared" ca="1" si="209"/>
        <v>3</v>
      </c>
      <c r="BG283" s="48">
        <f t="shared" ca="1" si="209"/>
        <v>2</v>
      </c>
      <c r="BH283" s="48">
        <f t="shared" ca="1" si="209"/>
        <v>3</v>
      </c>
      <c r="BI283" s="48">
        <f t="shared" ca="1" si="209"/>
        <v>2</v>
      </c>
      <c r="BJ283" s="48">
        <f t="shared" ca="1" si="209"/>
        <v>1</v>
      </c>
      <c r="BK283" s="48">
        <f t="shared" ca="1" si="209"/>
        <v>1</v>
      </c>
      <c r="BL283" s="48">
        <f t="shared" ca="1" si="209"/>
        <v>2</v>
      </c>
      <c r="BM283" s="48">
        <f t="shared" ca="1" si="209"/>
        <v>2</v>
      </c>
      <c r="BN283" s="48">
        <f t="shared" ca="1" si="209"/>
        <v>3</v>
      </c>
      <c r="BO283" s="48">
        <f t="shared" ca="1" si="209"/>
        <v>3</v>
      </c>
    </row>
    <row r="284" spans="1:67" x14ac:dyDescent="0.25">
      <c r="A284" s="48">
        <v>283</v>
      </c>
      <c r="B284" s="48">
        <f t="shared" ca="1" si="182"/>
        <v>11</v>
      </c>
      <c r="C284" s="48">
        <f ca="1">SUM($P284:S284)</f>
        <v>7</v>
      </c>
      <c r="D284" s="48">
        <f t="shared" ca="1" si="183"/>
        <v>16</v>
      </c>
      <c r="E284" s="48">
        <f t="shared" ca="1" si="184"/>
        <v>23</v>
      </c>
      <c r="F284" s="48">
        <f t="shared" ca="1" si="185"/>
        <v>29</v>
      </c>
      <c r="G284" s="48">
        <f t="shared" ca="1" si="186"/>
        <v>35</v>
      </c>
      <c r="H284" s="48">
        <f t="shared" ca="1" si="187"/>
        <v>44</v>
      </c>
      <c r="I284" s="48">
        <f t="shared" ca="1" si="188"/>
        <v>51</v>
      </c>
      <c r="J284" s="48">
        <f t="shared" ca="1" si="189"/>
        <v>58</v>
      </c>
      <c r="K284" s="48">
        <f t="shared" ca="1" si="190"/>
        <v>67</v>
      </c>
      <c r="L284" s="48">
        <f t="shared" ca="1" si="191"/>
        <v>75</v>
      </c>
      <c r="M284" s="48">
        <f t="shared" ca="1" si="192"/>
        <v>81</v>
      </c>
      <c r="N284" s="48">
        <f t="shared" ca="1" si="193"/>
        <v>89</v>
      </c>
      <c r="O284" s="48">
        <f t="shared" ca="1" si="194"/>
        <v>97</v>
      </c>
      <c r="P284" s="48">
        <f t="shared" ca="1" si="205"/>
        <v>1</v>
      </c>
      <c r="Q284" s="48">
        <f t="shared" ca="1" si="205"/>
        <v>1</v>
      </c>
      <c r="R284" s="48">
        <f t="shared" ca="1" si="205"/>
        <v>2</v>
      </c>
      <c r="S284" s="48">
        <f t="shared" ca="1" si="205"/>
        <v>3</v>
      </c>
      <c r="T284" s="48">
        <f t="shared" ca="1" si="205"/>
        <v>2</v>
      </c>
      <c r="U284" s="48">
        <f t="shared" ca="1" si="205"/>
        <v>2</v>
      </c>
      <c r="V284" s="48">
        <f t="shared" ca="1" si="205"/>
        <v>2</v>
      </c>
      <c r="W284" s="48">
        <f t="shared" ca="1" si="205"/>
        <v>3</v>
      </c>
      <c r="X284" s="48">
        <f t="shared" ca="1" si="205"/>
        <v>3</v>
      </c>
      <c r="Y284" s="48">
        <f t="shared" ca="1" si="205"/>
        <v>1</v>
      </c>
      <c r="Z284" s="48">
        <f t="shared" ca="1" si="206"/>
        <v>2</v>
      </c>
      <c r="AA284" s="48">
        <f t="shared" ca="1" si="206"/>
        <v>1</v>
      </c>
      <c r="AB284" s="48">
        <f t="shared" ca="1" si="206"/>
        <v>2</v>
      </c>
      <c r="AC284" s="48">
        <f t="shared" ca="1" si="206"/>
        <v>2</v>
      </c>
      <c r="AD284" s="48">
        <f t="shared" ca="1" si="206"/>
        <v>1</v>
      </c>
      <c r="AE284" s="48">
        <f t="shared" ca="1" si="206"/>
        <v>1</v>
      </c>
      <c r="AF284" s="48">
        <f t="shared" ca="1" si="206"/>
        <v>2</v>
      </c>
      <c r="AG284" s="48">
        <f t="shared" ca="1" si="206"/>
        <v>1</v>
      </c>
      <c r="AH284" s="48">
        <f t="shared" ca="1" si="206"/>
        <v>2</v>
      </c>
      <c r="AI284" s="48">
        <f t="shared" ca="1" si="206"/>
        <v>1</v>
      </c>
      <c r="AJ284" s="48">
        <f t="shared" ca="1" si="207"/>
        <v>2</v>
      </c>
      <c r="AK284" s="48">
        <f t="shared" ca="1" si="207"/>
        <v>1</v>
      </c>
      <c r="AL284" s="48">
        <f t="shared" ca="1" si="207"/>
        <v>3</v>
      </c>
      <c r="AM284" s="48">
        <f t="shared" ca="1" si="207"/>
        <v>3</v>
      </c>
      <c r="AN284" s="48">
        <f t="shared" ca="1" si="207"/>
        <v>1</v>
      </c>
      <c r="AO284" s="48">
        <f t="shared" ca="1" si="207"/>
        <v>2</v>
      </c>
      <c r="AP284" s="48">
        <f t="shared" ca="1" si="207"/>
        <v>3</v>
      </c>
      <c r="AQ284" s="48">
        <f t="shared" ca="1" si="207"/>
        <v>1</v>
      </c>
      <c r="AR284" s="48">
        <f t="shared" ca="1" si="207"/>
        <v>1</v>
      </c>
      <c r="AS284" s="48">
        <f t="shared" ca="1" si="207"/>
        <v>2</v>
      </c>
      <c r="AT284" s="48">
        <f t="shared" ca="1" si="208"/>
        <v>1</v>
      </c>
      <c r="AU284" s="48">
        <f t="shared" ca="1" si="208"/>
        <v>3</v>
      </c>
      <c r="AV284" s="48">
        <f t="shared" ca="1" si="208"/>
        <v>1</v>
      </c>
      <c r="AW284" s="48">
        <f t="shared" ca="1" si="208"/>
        <v>3</v>
      </c>
      <c r="AX284" s="48">
        <f t="shared" ca="1" si="208"/>
        <v>2</v>
      </c>
      <c r="AY284" s="48">
        <f t="shared" ca="1" si="208"/>
        <v>3</v>
      </c>
      <c r="AZ284" s="48">
        <f t="shared" ca="1" si="208"/>
        <v>3</v>
      </c>
      <c r="BA284" s="48">
        <f t="shared" ca="1" si="208"/>
        <v>2</v>
      </c>
      <c r="BB284" s="48">
        <f t="shared" ca="1" si="208"/>
        <v>1</v>
      </c>
      <c r="BC284" s="48">
        <f t="shared" ca="1" si="208"/>
        <v>2</v>
      </c>
      <c r="BD284" s="48">
        <f t="shared" ca="1" si="209"/>
        <v>2</v>
      </c>
      <c r="BE284" s="48">
        <f t="shared" ca="1" si="209"/>
        <v>2</v>
      </c>
      <c r="BF284" s="48">
        <f t="shared" ca="1" si="209"/>
        <v>1</v>
      </c>
      <c r="BG284" s="48">
        <f t="shared" ca="1" si="209"/>
        <v>1</v>
      </c>
      <c r="BH284" s="48">
        <f t="shared" ca="1" si="209"/>
        <v>1</v>
      </c>
      <c r="BI284" s="48">
        <f t="shared" ca="1" si="209"/>
        <v>2</v>
      </c>
      <c r="BJ284" s="48">
        <f t="shared" ca="1" si="209"/>
        <v>3</v>
      </c>
      <c r="BK284" s="48">
        <f t="shared" ca="1" si="209"/>
        <v>2</v>
      </c>
      <c r="BL284" s="48">
        <f t="shared" ca="1" si="209"/>
        <v>2</v>
      </c>
      <c r="BM284" s="48">
        <f t="shared" ca="1" si="209"/>
        <v>2</v>
      </c>
      <c r="BN284" s="48">
        <f t="shared" ca="1" si="209"/>
        <v>1</v>
      </c>
      <c r="BO284" s="48">
        <f t="shared" ca="1" si="209"/>
        <v>3</v>
      </c>
    </row>
    <row r="285" spans="1:67" x14ac:dyDescent="0.25">
      <c r="A285" s="48">
        <v>284</v>
      </c>
      <c r="B285" s="48">
        <f t="shared" ca="1" si="182"/>
        <v>15</v>
      </c>
      <c r="C285" s="48">
        <f ca="1">SUM($P285:S285)</f>
        <v>10</v>
      </c>
      <c r="D285" s="48">
        <f t="shared" ca="1" si="183"/>
        <v>19</v>
      </c>
      <c r="E285" s="48">
        <f t="shared" ca="1" si="184"/>
        <v>29</v>
      </c>
      <c r="F285" s="48">
        <f t="shared" ca="1" si="185"/>
        <v>36</v>
      </c>
      <c r="G285" s="48">
        <f t="shared" ca="1" si="186"/>
        <v>44</v>
      </c>
      <c r="H285" s="48">
        <f t="shared" ca="1" si="187"/>
        <v>54</v>
      </c>
      <c r="I285" s="48">
        <f t="shared" ca="1" si="188"/>
        <v>64</v>
      </c>
      <c r="J285" s="48">
        <f t="shared" ca="1" si="189"/>
        <v>73</v>
      </c>
      <c r="K285" s="48">
        <f t="shared" ca="1" si="190"/>
        <v>80</v>
      </c>
      <c r="L285" s="48">
        <f t="shared" ca="1" si="191"/>
        <v>89</v>
      </c>
      <c r="M285" s="48">
        <f t="shared" ca="1" si="192"/>
        <v>98</v>
      </c>
      <c r="N285" s="48">
        <f t="shared" ca="1" si="193"/>
        <v>106</v>
      </c>
      <c r="O285" s="48">
        <f t="shared" ca="1" si="194"/>
        <v>112</v>
      </c>
      <c r="P285" s="48">
        <f t="shared" ca="1" si="205"/>
        <v>2</v>
      </c>
      <c r="Q285" s="48">
        <f t="shared" ca="1" si="205"/>
        <v>3</v>
      </c>
      <c r="R285" s="48">
        <f t="shared" ca="1" si="205"/>
        <v>3</v>
      </c>
      <c r="S285" s="48">
        <f t="shared" ca="1" si="205"/>
        <v>2</v>
      </c>
      <c r="T285" s="48">
        <f t="shared" ca="1" si="205"/>
        <v>2</v>
      </c>
      <c r="U285" s="48">
        <f t="shared" ca="1" si="205"/>
        <v>3</v>
      </c>
      <c r="V285" s="48">
        <f t="shared" ca="1" si="205"/>
        <v>2</v>
      </c>
      <c r="W285" s="48">
        <f t="shared" ca="1" si="205"/>
        <v>2</v>
      </c>
      <c r="X285" s="48">
        <f t="shared" ca="1" si="205"/>
        <v>3</v>
      </c>
      <c r="Y285" s="48">
        <f t="shared" ca="1" si="205"/>
        <v>3</v>
      </c>
      <c r="Z285" s="48">
        <f t="shared" ca="1" si="206"/>
        <v>3</v>
      </c>
      <c r="AA285" s="48">
        <f t="shared" ca="1" si="206"/>
        <v>1</v>
      </c>
      <c r="AB285" s="48">
        <f t="shared" ca="1" si="206"/>
        <v>1</v>
      </c>
      <c r="AC285" s="48">
        <f t="shared" ca="1" si="206"/>
        <v>1</v>
      </c>
      <c r="AD285" s="48">
        <f t="shared" ca="1" si="206"/>
        <v>2</v>
      </c>
      <c r="AE285" s="48">
        <f t="shared" ca="1" si="206"/>
        <v>3</v>
      </c>
      <c r="AF285" s="48">
        <f t="shared" ca="1" si="206"/>
        <v>3</v>
      </c>
      <c r="AG285" s="48">
        <f t="shared" ca="1" si="206"/>
        <v>2</v>
      </c>
      <c r="AH285" s="48">
        <f t="shared" ca="1" si="206"/>
        <v>1</v>
      </c>
      <c r="AI285" s="48">
        <f t="shared" ca="1" si="206"/>
        <v>2</v>
      </c>
      <c r="AJ285" s="48">
        <f t="shared" ca="1" si="207"/>
        <v>3</v>
      </c>
      <c r="AK285" s="48">
        <f t="shared" ca="1" si="207"/>
        <v>1</v>
      </c>
      <c r="AL285" s="48">
        <f t="shared" ca="1" si="207"/>
        <v>3</v>
      </c>
      <c r="AM285" s="48">
        <f t="shared" ca="1" si="207"/>
        <v>3</v>
      </c>
      <c r="AN285" s="48">
        <f t="shared" ca="1" si="207"/>
        <v>2</v>
      </c>
      <c r="AO285" s="48">
        <f t="shared" ca="1" si="207"/>
        <v>3</v>
      </c>
      <c r="AP285" s="48">
        <f t="shared" ca="1" si="207"/>
        <v>2</v>
      </c>
      <c r="AQ285" s="48">
        <f t="shared" ca="1" si="207"/>
        <v>3</v>
      </c>
      <c r="AR285" s="48">
        <f t="shared" ca="1" si="207"/>
        <v>2</v>
      </c>
      <c r="AS285" s="48">
        <f t="shared" ca="1" si="207"/>
        <v>3</v>
      </c>
      <c r="AT285" s="48">
        <f t="shared" ca="1" si="208"/>
        <v>2</v>
      </c>
      <c r="AU285" s="48">
        <f t="shared" ca="1" si="208"/>
        <v>2</v>
      </c>
      <c r="AV285" s="48">
        <f t="shared" ca="1" si="208"/>
        <v>2</v>
      </c>
      <c r="AW285" s="48">
        <f t="shared" ca="1" si="208"/>
        <v>2</v>
      </c>
      <c r="AX285" s="48">
        <f t="shared" ca="1" si="208"/>
        <v>1</v>
      </c>
      <c r="AY285" s="48">
        <f t="shared" ca="1" si="208"/>
        <v>2</v>
      </c>
      <c r="AZ285" s="48">
        <f t="shared" ca="1" si="208"/>
        <v>2</v>
      </c>
      <c r="BA285" s="48">
        <f t="shared" ca="1" si="208"/>
        <v>3</v>
      </c>
      <c r="BB285" s="48">
        <f t="shared" ca="1" si="208"/>
        <v>3</v>
      </c>
      <c r="BC285" s="48">
        <f t="shared" ca="1" si="208"/>
        <v>1</v>
      </c>
      <c r="BD285" s="48">
        <f t="shared" ca="1" si="209"/>
        <v>3</v>
      </c>
      <c r="BE285" s="48">
        <f t="shared" ca="1" si="209"/>
        <v>3</v>
      </c>
      <c r="BF285" s="48">
        <f t="shared" ca="1" si="209"/>
        <v>1</v>
      </c>
      <c r="BG285" s="48">
        <f t="shared" ca="1" si="209"/>
        <v>2</v>
      </c>
      <c r="BH285" s="48">
        <f t="shared" ca="1" si="209"/>
        <v>1</v>
      </c>
      <c r="BI285" s="48">
        <f t="shared" ca="1" si="209"/>
        <v>2</v>
      </c>
      <c r="BJ285" s="48">
        <f t="shared" ca="1" si="209"/>
        <v>3</v>
      </c>
      <c r="BK285" s="48">
        <f t="shared" ca="1" si="209"/>
        <v>2</v>
      </c>
      <c r="BL285" s="48">
        <f t="shared" ca="1" si="209"/>
        <v>1</v>
      </c>
      <c r="BM285" s="48">
        <f t="shared" ca="1" si="209"/>
        <v>1</v>
      </c>
      <c r="BN285" s="48">
        <f t="shared" ca="1" si="209"/>
        <v>2</v>
      </c>
      <c r="BO285" s="48">
        <f t="shared" ca="1" si="209"/>
        <v>2</v>
      </c>
    </row>
    <row r="286" spans="1:67" x14ac:dyDescent="0.25">
      <c r="A286" s="48">
        <v>285</v>
      </c>
      <c r="B286" s="48">
        <f t="shared" ca="1" si="182"/>
        <v>11</v>
      </c>
      <c r="C286" s="48">
        <f ca="1">SUM($P286:S286)</f>
        <v>7</v>
      </c>
      <c r="D286" s="48">
        <f t="shared" ca="1" si="183"/>
        <v>15</v>
      </c>
      <c r="E286" s="48">
        <f t="shared" ca="1" si="184"/>
        <v>20</v>
      </c>
      <c r="F286" s="48">
        <f t="shared" ca="1" si="185"/>
        <v>30</v>
      </c>
      <c r="G286" s="48">
        <f t="shared" ca="1" si="186"/>
        <v>38</v>
      </c>
      <c r="H286" s="48">
        <f t="shared" ca="1" si="187"/>
        <v>49</v>
      </c>
      <c r="I286" s="48">
        <f t="shared" ca="1" si="188"/>
        <v>59</v>
      </c>
      <c r="J286" s="48">
        <f t="shared" ca="1" si="189"/>
        <v>67</v>
      </c>
      <c r="K286" s="48">
        <f t="shared" ca="1" si="190"/>
        <v>76</v>
      </c>
      <c r="L286" s="48">
        <f t="shared" ca="1" si="191"/>
        <v>85</v>
      </c>
      <c r="M286" s="48">
        <f t="shared" ca="1" si="192"/>
        <v>93</v>
      </c>
      <c r="N286" s="48">
        <f t="shared" ca="1" si="193"/>
        <v>101</v>
      </c>
      <c r="O286" s="48">
        <f t="shared" ca="1" si="194"/>
        <v>109</v>
      </c>
      <c r="P286" s="48">
        <f t="shared" ca="1" si="205"/>
        <v>2</v>
      </c>
      <c r="Q286" s="48">
        <f t="shared" ca="1" si="205"/>
        <v>2</v>
      </c>
      <c r="R286" s="48">
        <f t="shared" ca="1" si="205"/>
        <v>1</v>
      </c>
      <c r="S286" s="48">
        <f t="shared" ca="1" si="205"/>
        <v>2</v>
      </c>
      <c r="T286" s="48">
        <f t="shared" ca="1" si="205"/>
        <v>1</v>
      </c>
      <c r="U286" s="48">
        <f t="shared" ca="1" si="205"/>
        <v>3</v>
      </c>
      <c r="V286" s="48">
        <f t="shared" ca="1" si="205"/>
        <v>3</v>
      </c>
      <c r="W286" s="48">
        <f t="shared" ca="1" si="205"/>
        <v>1</v>
      </c>
      <c r="X286" s="48">
        <f t="shared" ca="1" si="205"/>
        <v>1</v>
      </c>
      <c r="Y286" s="48">
        <f t="shared" ca="1" si="205"/>
        <v>2</v>
      </c>
      <c r="Z286" s="48">
        <f t="shared" ca="1" si="206"/>
        <v>1</v>
      </c>
      <c r="AA286" s="48">
        <f t="shared" ca="1" si="206"/>
        <v>1</v>
      </c>
      <c r="AB286" s="48">
        <f t="shared" ca="1" si="206"/>
        <v>3</v>
      </c>
      <c r="AC286" s="48">
        <f t="shared" ca="1" si="206"/>
        <v>2</v>
      </c>
      <c r="AD286" s="48">
        <f t="shared" ca="1" si="206"/>
        <v>2</v>
      </c>
      <c r="AE286" s="48">
        <f t="shared" ca="1" si="206"/>
        <v>3</v>
      </c>
      <c r="AF286" s="48">
        <f t="shared" ca="1" si="206"/>
        <v>3</v>
      </c>
      <c r="AG286" s="48">
        <f t="shared" ca="1" si="206"/>
        <v>1</v>
      </c>
      <c r="AH286" s="48">
        <f t="shared" ca="1" si="206"/>
        <v>2</v>
      </c>
      <c r="AI286" s="48">
        <f t="shared" ca="1" si="206"/>
        <v>2</v>
      </c>
      <c r="AJ286" s="48">
        <f t="shared" ca="1" si="207"/>
        <v>2</v>
      </c>
      <c r="AK286" s="48">
        <f t="shared" ca="1" si="207"/>
        <v>3</v>
      </c>
      <c r="AL286" s="48">
        <f t="shared" ca="1" si="207"/>
        <v>3</v>
      </c>
      <c r="AM286" s="48">
        <f t="shared" ca="1" si="207"/>
        <v>3</v>
      </c>
      <c r="AN286" s="48">
        <f t="shared" ca="1" si="207"/>
        <v>3</v>
      </c>
      <c r="AO286" s="48">
        <f t="shared" ca="1" si="207"/>
        <v>1</v>
      </c>
      <c r="AP286" s="48">
        <f t="shared" ca="1" si="207"/>
        <v>3</v>
      </c>
      <c r="AQ286" s="48">
        <f t="shared" ca="1" si="207"/>
        <v>3</v>
      </c>
      <c r="AR286" s="48">
        <f t="shared" ca="1" si="207"/>
        <v>3</v>
      </c>
      <c r="AS286" s="48">
        <f t="shared" ca="1" si="207"/>
        <v>2</v>
      </c>
      <c r="AT286" s="48">
        <f t="shared" ca="1" si="208"/>
        <v>2</v>
      </c>
      <c r="AU286" s="48">
        <f t="shared" ca="1" si="208"/>
        <v>1</v>
      </c>
      <c r="AV286" s="48">
        <f t="shared" ca="1" si="208"/>
        <v>2</v>
      </c>
      <c r="AW286" s="48">
        <f t="shared" ca="1" si="208"/>
        <v>3</v>
      </c>
      <c r="AX286" s="48">
        <f t="shared" ca="1" si="208"/>
        <v>2</v>
      </c>
      <c r="AY286" s="48">
        <f t="shared" ca="1" si="208"/>
        <v>2</v>
      </c>
      <c r="AZ286" s="48">
        <f t="shared" ca="1" si="208"/>
        <v>3</v>
      </c>
      <c r="BA286" s="48">
        <f t="shared" ca="1" si="208"/>
        <v>1</v>
      </c>
      <c r="BB286" s="48">
        <f t="shared" ca="1" si="208"/>
        <v>2</v>
      </c>
      <c r="BC286" s="48">
        <f t="shared" ca="1" si="208"/>
        <v>3</v>
      </c>
      <c r="BD286" s="48">
        <f t="shared" ca="1" si="209"/>
        <v>1</v>
      </c>
      <c r="BE286" s="48">
        <f t="shared" ca="1" si="209"/>
        <v>3</v>
      </c>
      <c r="BF286" s="48">
        <f t="shared" ca="1" si="209"/>
        <v>3</v>
      </c>
      <c r="BG286" s="48">
        <f t="shared" ca="1" si="209"/>
        <v>1</v>
      </c>
      <c r="BH286" s="48">
        <f t="shared" ca="1" si="209"/>
        <v>2</v>
      </c>
      <c r="BI286" s="48">
        <f t="shared" ca="1" si="209"/>
        <v>1</v>
      </c>
      <c r="BJ286" s="48">
        <f t="shared" ca="1" si="209"/>
        <v>3</v>
      </c>
      <c r="BK286" s="48">
        <f t="shared" ca="1" si="209"/>
        <v>2</v>
      </c>
      <c r="BL286" s="48">
        <f t="shared" ca="1" si="209"/>
        <v>2</v>
      </c>
      <c r="BM286" s="48">
        <f t="shared" ca="1" si="209"/>
        <v>2</v>
      </c>
      <c r="BN286" s="48">
        <f t="shared" ca="1" si="209"/>
        <v>2</v>
      </c>
      <c r="BO286" s="48">
        <f t="shared" ca="1" si="209"/>
        <v>2</v>
      </c>
    </row>
    <row r="287" spans="1:67" x14ac:dyDescent="0.25">
      <c r="A287" s="48">
        <v>286</v>
      </c>
      <c r="B287" s="48">
        <f t="shared" ca="1" si="182"/>
        <v>14</v>
      </c>
      <c r="C287" s="48">
        <f ca="1">SUM($P287:S287)</f>
        <v>9</v>
      </c>
      <c r="D287" s="48">
        <f t="shared" ca="1" si="183"/>
        <v>18</v>
      </c>
      <c r="E287" s="48">
        <f t="shared" ca="1" si="184"/>
        <v>26</v>
      </c>
      <c r="F287" s="48">
        <f t="shared" ca="1" si="185"/>
        <v>32</v>
      </c>
      <c r="G287" s="48">
        <f t="shared" ca="1" si="186"/>
        <v>39</v>
      </c>
      <c r="H287" s="48">
        <f t="shared" ca="1" si="187"/>
        <v>44</v>
      </c>
      <c r="I287" s="48">
        <f t="shared" ca="1" si="188"/>
        <v>52</v>
      </c>
      <c r="J287" s="48">
        <f t="shared" ca="1" si="189"/>
        <v>60</v>
      </c>
      <c r="K287" s="48">
        <f t="shared" ca="1" si="190"/>
        <v>66</v>
      </c>
      <c r="L287" s="48">
        <f t="shared" ca="1" si="191"/>
        <v>74</v>
      </c>
      <c r="M287" s="48">
        <f t="shared" ca="1" si="192"/>
        <v>82</v>
      </c>
      <c r="N287" s="48">
        <f t="shared" ca="1" si="193"/>
        <v>90</v>
      </c>
      <c r="O287" s="48">
        <f t="shared" ca="1" si="194"/>
        <v>98</v>
      </c>
      <c r="P287" s="48">
        <f t="shared" ca="1" si="205"/>
        <v>3</v>
      </c>
      <c r="Q287" s="48">
        <f t="shared" ca="1" si="205"/>
        <v>3</v>
      </c>
      <c r="R287" s="48">
        <f t="shared" ca="1" si="205"/>
        <v>1</v>
      </c>
      <c r="S287" s="48">
        <f t="shared" ca="1" si="205"/>
        <v>2</v>
      </c>
      <c r="T287" s="48">
        <f t="shared" ca="1" si="205"/>
        <v>3</v>
      </c>
      <c r="U287" s="48">
        <f t="shared" ca="1" si="205"/>
        <v>2</v>
      </c>
      <c r="V287" s="48">
        <f t="shared" ca="1" si="205"/>
        <v>2</v>
      </c>
      <c r="W287" s="48">
        <f t="shared" ca="1" si="205"/>
        <v>2</v>
      </c>
      <c r="X287" s="48">
        <f t="shared" ca="1" si="205"/>
        <v>2</v>
      </c>
      <c r="Y287" s="48">
        <f t="shared" ca="1" si="205"/>
        <v>2</v>
      </c>
      <c r="Z287" s="48">
        <f t="shared" ca="1" si="206"/>
        <v>2</v>
      </c>
      <c r="AA287" s="48">
        <f t="shared" ca="1" si="206"/>
        <v>2</v>
      </c>
      <c r="AB287" s="48">
        <f t="shared" ca="1" si="206"/>
        <v>1</v>
      </c>
      <c r="AC287" s="48">
        <f t="shared" ca="1" si="206"/>
        <v>2</v>
      </c>
      <c r="AD287" s="48">
        <f t="shared" ca="1" si="206"/>
        <v>2</v>
      </c>
      <c r="AE287" s="48">
        <f t="shared" ca="1" si="206"/>
        <v>1</v>
      </c>
      <c r="AF287" s="48">
        <f t="shared" ca="1" si="206"/>
        <v>1</v>
      </c>
      <c r="AG287" s="48">
        <f t="shared" ca="1" si="206"/>
        <v>1</v>
      </c>
      <c r="AH287" s="48">
        <f t="shared" ca="1" si="206"/>
        <v>3</v>
      </c>
      <c r="AI287" s="48">
        <f t="shared" ca="1" si="206"/>
        <v>2</v>
      </c>
      <c r="AJ287" s="48">
        <f t="shared" ca="1" si="207"/>
        <v>2</v>
      </c>
      <c r="AK287" s="48">
        <f t="shared" ca="1" si="207"/>
        <v>1</v>
      </c>
      <c r="AL287" s="48">
        <f t="shared" ca="1" si="207"/>
        <v>1</v>
      </c>
      <c r="AM287" s="48">
        <f t="shared" ca="1" si="207"/>
        <v>1</v>
      </c>
      <c r="AN287" s="48">
        <f t="shared" ca="1" si="207"/>
        <v>1</v>
      </c>
      <c r="AO287" s="48">
        <f t="shared" ca="1" si="207"/>
        <v>2</v>
      </c>
      <c r="AP287" s="48">
        <f t="shared" ca="1" si="207"/>
        <v>3</v>
      </c>
      <c r="AQ287" s="48">
        <f t="shared" ca="1" si="207"/>
        <v>2</v>
      </c>
      <c r="AR287" s="48">
        <f t="shared" ca="1" si="207"/>
        <v>2</v>
      </c>
      <c r="AS287" s="48">
        <f t="shared" ca="1" si="207"/>
        <v>1</v>
      </c>
      <c r="AT287" s="48">
        <f t="shared" ca="1" si="208"/>
        <v>2</v>
      </c>
      <c r="AU287" s="48">
        <f t="shared" ca="1" si="208"/>
        <v>3</v>
      </c>
      <c r="AV287" s="48">
        <f t="shared" ca="1" si="208"/>
        <v>2</v>
      </c>
      <c r="AW287" s="48">
        <f t="shared" ca="1" si="208"/>
        <v>2</v>
      </c>
      <c r="AX287" s="48">
        <f t="shared" ca="1" si="208"/>
        <v>1</v>
      </c>
      <c r="AY287" s="48">
        <f t="shared" ca="1" si="208"/>
        <v>1</v>
      </c>
      <c r="AZ287" s="48">
        <f t="shared" ca="1" si="208"/>
        <v>2</v>
      </c>
      <c r="BA287" s="48">
        <f t="shared" ca="1" si="208"/>
        <v>2</v>
      </c>
      <c r="BB287" s="48">
        <f t="shared" ca="1" si="208"/>
        <v>2</v>
      </c>
      <c r="BC287" s="48">
        <f t="shared" ca="1" si="208"/>
        <v>2</v>
      </c>
      <c r="BD287" s="48">
        <f t="shared" ca="1" si="209"/>
        <v>1</v>
      </c>
      <c r="BE287" s="48">
        <f t="shared" ca="1" si="209"/>
        <v>3</v>
      </c>
      <c r="BF287" s="48">
        <f t="shared" ca="1" si="209"/>
        <v>1</v>
      </c>
      <c r="BG287" s="48">
        <f t="shared" ca="1" si="209"/>
        <v>3</v>
      </c>
      <c r="BH287" s="48">
        <f t="shared" ca="1" si="209"/>
        <v>1</v>
      </c>
      <c r="BI287" s="48">
        <f t="shared" ca="1" si="209"/>
        <v>1</v>
      </c>
      <c r="BJ287" s="48">
        <f t="shared" ca="1" si="209"/>
        <v>3</v>
      </c>
      <c r="BK287" s="48">
        <f t="shared" ca="1" si="209"/>
        <v>3</v>
      </c>
      <c r="BL287" s="48">
        <f t="shared" ca="1" si="209"/>
        <v>1</v>
      </c>
      <c r="BM287" s="48">
        <f t="shared" ca="1" si="209"/>
        <v>1</v>
      </c>
      <c r="BN287" s="48">
        <f t="shared" ca="1" si="209"/>
        <v>3</v>
      </c>
      <c r="BO287" s="48">
        <f t="shared" ca="1" si="209"/>
        <v>3</v>
      </c>
    </row>
    <row r="288" spans="1:67" x14ac:dyDescent="0.25">
      <c r="A288" s="48">
        <v>287</v>
      </c>
      <c r="B288" s="48">
        <f t="shared" ca="1" si="182"/>
        <v>8</v>
      </c>
      <c r="C288" s="48">
        <f ca="1">SUM($P288:S288)</f>
        <v>5</v>
      </c>
      <c r="D288" s="48">
        <f t="shared" ca="1" si="183"/>
        <v>12</v>
      </c>
      <c r="E288" s="48">
        <f t="shared" ca="1" si="184"/>
        <v>22</v>
      </c>
      <c r="F288" s="48">
        <f t="shared" ca="1" si="185"/>
        <v>27</v>
      </c>
      <c r="G288" s="48">
        <f t="shared" ca="1" si="186"/>
        <v>34</v>
      </c>
      <c r="H288" s="48">
        <f t="shared" ca="1" si="187"/>
        <v>44</v>
      </c>
      <c r="I288" s="48">
        <f t="shared" ca="1" si="188"/>
        <v>52</v>
      </c>
      <c r="J288" s="48">
        <f t="shared" ca="1" si="189"/>
        <v>62</v>
      </c>
      <c r="K288" s="48">
        <f t="shared" ca="1" si="190"/>
        <v>72</v>
      </c>
      <c r="L288" s="48">
        <f t="shared" ca="1" si="191"/>
        <v>80</v>
      </c>
      <c r="M288" s="48">
        <f t="shared" ca="1" si="192"/>
        <v>86</v>
      </c>
      <c r="N288" s="48">
        <f t="shared" ca="1" si="193"/>
        <v>94</v>
      </c>
      <c r="O288" s="48">
        <f t="shared" ca="1" si="194"/>
        <v>102</v>
      </c>
      <c r="P288" s="48">
        <f t="shared" ca="1" si="205"/>
        <v>1</v>
      </c>
      <c r="Q288" s="48">
        <f t="shared" ca="1" si="205"/>
        <v>1</v>
      </c>
      <c r="R288" s="48">
        <f t="shared" ca="1" si="205"/>
        <v>2</v>
      </c>
      <c r="S288" s="48">
        <f t="shared" ca="1" si="205"/>
        <v>1</v>
      </c>
      <c r="T288" s="48">
        <f t="shared" ca="1" si="205"/>
        <v>2</v>
      </c>
      <c r="U288" s="48">
        <f t="shared" ca="1" si="205"/>
        <v>1</v>
      </c>
      <c r="V288" s="48">
        <f t="shared" ca="1" si="205"/>
        <v>1</v>
      </c>
      <c r="W288" s="48">
        <f t="shared" ca="1" si="205"/>
        <v>3</v>
      </c>
      <c r="X288" s="48">
        <f t="shared" ca="1" si="205"/>
        <v>2</v>
      </c>
      <c r="Y288" s="48">
        <f t="shared" ca="1" si="205"/>
        <v>3</v>
      </c>
      <c r="Z288" s="48">
        <f t="shared" ca="1" si="206"/>
        <v>3</v>
      </c>
      <c r="AA288" s="48">
        <f t="shared" ca="1" si="206"/>
        <v>2</v>
      </c>
      <c r="AB288" s="48">
        <f t="shared" ca="1" si="206"/>
        <v>1</v>
      </c>
      <c r="AC288" s="48">
        <f t="shared" ca="1" si="206"/>
        <v>1</v>
      </c>
      <c r="AD288" s="48">
        <f t="shared" ca="1" si="206"/>
        <v>2</v>
      </c>
      <c r="AE288" s="48">
        <f t="shared" ca="1" si="206"/>
        <v>1</v>
      </c>
      <c r="AF288" s="48">
        <f t="shared" ca="1" si="206"/>
        <v>3</v>
      </c>
      <c r="AG288" s="48">
        <f t="shared" ca="1" si="206"/>
        <v>1</v>
      </c>
      <c r="AH288" s="48">
        <f t="shared" ca="1" si="206"/>
        <v>1</v>
      </c>
      <c r="AI288" s="48">
        <f t="shared" ca="1" si="206"/>
        <v>2</v>
      </c>
      <c r="AJ288" s="48">
        <f t="shared" ca="1" si="207"/>
        <v>3</v>
      </c>
      <c r="AK288" s="48">
        <f t="shared" ca="1" si="207"/>
        <v>1</v>
      </c>
      <c r="AL288" s="48">
        <f t="shared" ca="1" si="207"/>
        <v>3</v>
      </c>
      <c r="AM288" s="48">
        <f t="shared" ca="1" si="207"/>
        <v>3</v>
      </c>
      <c r="AN288" s="48">
        <f t="shared" ca="1" si="207"/>
        <v>3</v>
      </c>
      <c r="AO288" s="48">
        <f t="shared" ca="1" si="207"/>
        <v>2</v>
      </c>
      <c r="AP288" s="48">
        <f t="shared" ca="1" si="207"/>
        <v>2</v>
      </c>
      <c r="AQ288" s="48">
        <f t="shared" ca="1" si="207"/>
        <v>1</v>
      </c>
      <c r="AR288" s="48">
        <f t="shared" ca="1" si="207"/>
        <v>3</v>
      </c>
      <c r="AS288" s="48">
        <f t="shared" ca="1" si="207"/>
        <v>3</v>
      </c>
      <c r="AT288" s="48">
        <f t="shared" ca="1" si="208"/>
        <v>2</v>
      </c>
      <c r="AU288" s="48">
        <f t="shared" ca="1" si="208"/>
        <v>2</v>
      </c>
      <c r="AV288" s="48">
        <f t="shared" ca="1" si="208"/>
        <v>2</v>
      </c>
      <c r="AW288" s="48">
        <f t="shared" ca="1" si="208"/>
        <v>2</v>
      </c>
      <c r="AX288" s="48">
        <f t="shared" ca="1" si="208"/>
        <v>3</v>
      </c>
      <c r="AY288" s="48">
        <f t="shared" ca="1" si="208"/>
        <v>3</v>
      </c>
      <c r="AZ288" s="48">
        <f t="shared" ca="1" si="208"/>
        <v>2</v>
      </c>
      <c r="BA288" s="48">
        <f t="shared" ca="1" si="208"/>
        <v>1</v>
      </c>
      <c r="BB288" s="48">
        <f t="shared" ca="1" si="208"/>
        <v>2</v>
      </c>
      <c r="BC288" s="48">
        <f t="shared" ca="1" si="208"/>
        <v>3</v>
      </c>
      <c r="BD288" s="48">
        <f t="shared" ca="1" si="209"/>
        <v>1</v>
      </c>
      <c r="BE288" s="48">
        <f t="shared" ca="1" si="209"/>
        <v>2</v>
      </c>
      <c r="BF288" s="48">
        <f t="shared" ca="1" si="209"/>
        <v>2</v>
      </c>
      <c r="BG288" s="48">
        <f t="shared" ca="1" si="209"/>
        <v>1</v>
      </c>
      <c r="BH288" s="48">
        <f t="shared" ca="1" si="209"/>
        <v>2</v>
      </c>
      <c r="BI288" s="48">
        <f t="shared" ca="1" si="209"/>
        <v>2</v>
      </c>
      <c r="BJ288" s="48">
        <f t="shared" ca="1" si="209"/>
        <v>1</v>
      </c>
      <c r="BK288" s="48">
        <f t="shared" ca="1" si="209"/>
        <v>3</v>
      </c>
      <c r="BL288" s="48">
        <f t="shared" ca="1" si="209"/>
        <v>1</v>
      </c>
      <c r="BM288" s="48">
        <f t="shared" ca="1" si="209"/>
        <v>2</v>
      </c>
      <c r="BN288" s="48">
        <f t="shared" ca="1" si="209"/>
        <v>3</v>
      </c>
      <c r="BO288" s="48">
        <f t="shared" ca="1" si="209"/>
        <v>2</v>
      </c>
    </row>
    <row r="289" spans="1:67" x14ac:dyDescent="0.25">
      <c r="A289" s="48">
        <v>288</v>
      </c>
      <c r="B289" s="48">
        <f t="shared" ca="1" si="182"/>
        <v>12</v>
      </c>
      <c r="C289" s="48">
        <f ca="1">SUM($P289:S289)</f>
        <v>8</v>
      </c>
      <c r="D289" s="48">
        <f t="shared" ca="1" si="183"/>
        <v>18</v>
      </c>
      <c r="E289" s="48">
        <f t="shared" ca="1" si="184"/>
        <v>23</v>
      </c>
      <c r="F289" s="48">
        <f t="shared" ca="1" si="185"/>
        <v>34</v>
      </c>
      <c r="G289" s="48">
        <f t="shared" ca="1" si="186"/>
        <v>40</v>
      </c>
      <c r="H289" s="48">
        <f t="shared" ca="1" si="187"/>
        <v>48</v>
      </c>
      <c r="I289" s="48">
        <f t="shared" ca="1" si="188"/>
        <v>54</v>
      </c>
      <c r="J289" s="48">
        <f t="shared" ca="1" si="189"/>
        <v>64</v>
      </c>
      <c r="K289" s="48">
        <f t="shared" ca="1" si="190"/>
        <v>71</v>
      </c>
      <c r="L289" s="48">
        <f t="shared" ca="1" si="191"/>
        <v>80</v>
      </c>
      <c r="M289" s="48">
        <f t="shared" ca="1" si="192"/>
        <v>86</v>
      </c>
      <c r="N289" s="48">
        <f t="shared" ca="1" si="193"/>
        <v>94</v>
      </c>
      <c r="O289" s="48">
        <f t="shared" ca="1" si="194"/>
        <v>101</v>
      </c>
      <c r="P289" s="48">
        <f t="shared" ca="1" si="205"/>
        <v>2</v>
      </c>
      <c r="Q289" s="48">
        <f t="shared" ca="1" si="205"/>
        <v>3</v>
      </c>
      <c r="R289" s="48">
        <f t="shared" ca="1" si="205"/>
        <v>1</v>
      </c>
      <c r="S289" s="48">
        <f t="shared" ca="1" si="205"/>
        <v>2</v>
      </c>
      <c r="T289" s="48">
        <f t="shared" ca="1" si="205"/>
        <v>3</v>
      </c>
      <c r="U289" s="48">
        <f t="shared" ca="1" si="205"/>
        <v>1</v>
      </c>
      <c r="V289" s="48">
        <f t="shared" ca="1" si="205"/>
        <v>3</v>
      </c>
      <c r="W289" s="48">
        <f t="shared" ca="1" si="205"/>
        <v>3</v>
      </c>
      <c r="X289" s="48">
        <f t="shared" ca="1" si="205"/>
        <v>2</v>
      </c>
      <c r="Y289" s="48">
        <f t="shared" ca="1" si="205"/>
        <v>1</v>
      </c>
      <c r="Z289" s="48">
        <f t="shared" ca="1" si="206"/>
        <v>1</v>
      </c>
      <c r="AA289" s="48">
        <f t="shared" ca="1" si="206"/>
        <v>1</v>
      </c>
      <c r="AB289" s="48">
        <f t="shared" ca="1" si="206"/>
        <v>3</v>
      </c>
      <c r="AC289" s="48">
        <f t="shared" ca="1" si="206"/>
        <v>2</v>
      </c>
      <c r="AD289" s="48">
        <f t="shared" ca="1" si="206"/>
        <v>3</v>
      </c>
      <c r="AE289" s="48">
        <f t="shared" ca="1" si="206"/>
        <v>3</v>
      </c>
      <c r="AF289" s="48">
        <f t="shared" ca="1" si="206"/>
        <v>2</v>
      </c>
      <c r="AG289" s="48">
        <f t="shared" ca="1" si="206"/>
        <v>1</v>
      </c>
      <c r="AH289" s="48">
        <f t="shared" ca="1" si="206"/>
        <v>2</v>
      </c>
      <c r="AI289" s="48">
        <f t="shared" ca="1" si="206"/>
        <v>1</v>
      </c>
      <c r="AJ289" s="48">
        <f t="shared" ca="1" si="207"/>
        <v>2</v>
      </c>
      <c r="AK289" s="48">
        <f t="shared" ca="1" si="207"/>
        <v>3</v>
      </c>
      <c r="AL289" s="48">
        <f t="shared" ca="1" si="207"/>
        <v>1</v>
      </c>
      <c r="AM289" s="48">
        <f t="shared" ca="1" si="207"/>
        <v>2</v>
      </c>
      <c r="AN289" s="48">
        <f t="shared" ca="1" si="207"/>
        <v>1</v>
      </c>
      <c r="AO289" s="48">
        <f t="shared" ca="1" si="207"/>
        <v>1</v>
      </c>
      <c r="AP289" s="48">
        <f t="shared" ca="1" si="207"/>
        <v>2</v>
      </c>
      <c r="AQ289" s="48">
        <f t="shared" ca="1" si="207"/>
        <v>2</v>
      </c>
      <c r="AR289" s="48">
        <f t="shared" ca="1" si="207"/>
        <v>3</v>
      </c>
      <c r="AS289" s="48">
        <f t="shared" ca="1" si="207"/>
        <v>2</v>
      </c>
      <c r="AT289" s="48">
        <f t="shared" ca="1" si="208"/>
        <v>2</v>
      </c>
      <c r="AU289" s="48">
        <f t="shared" ca="1" si="208"/>
        <v>3</v>
      </c>
      <c r="AV289" s="48">
        <f t="shared" ca="1" si="208"/>
        <v>1</v>
      </c>
      <c r="AW289" s="48">
        <f t="shared" ca="1" si="208"/>
        <v>2</v>
      </c>
      <c r="AX289" s="48">
        <f t="shared" ca="1" si="208"/>
        <v>1</v>
      </c>
      <c r="AY289" s="48">
        <f t="shared" ca="1" si="208"/>
        <v>3</v>
      </c>
      <c r="AZ289" s="48">
        <f t="shared" ca="1" si="208"/>
        <v>3</v>
      </c>
      <c r="BA289" s="48">
        <f t="shared" ca="1" si="208"/>
        <v>2</v>
      </c>
      <c r="BB289" s="48">
        <f t="shared" ca="1" si="208"/>
        <v>3</v>
      </c>
      <c r="BC289" s="48">
        <f t="shared" ca="1" si="208"/>
        <v>1</v>
      </c>
      <c r="BD289" s="48">
        <f t="shared" ca="1" si="209"/>
        <v>1</v>
      </c>
      <c r="BE289" s="48">
        <f t="shared" ca="1" si="209"/>
        <v>1</v>
      </c>
      <c r="BF289" s="48">
        <f t="shared" ca="1" si="209"/>
        <v>3</v>
      </c>
      <c r="BG289" s="48">
        <f t="shared" ca="1" si="209"/>
        <v>1</v>
      </c>
      <c r="BH289" s="48">
        <f t="shared" ca="1" si="209"/>
        <v>3</v>
      </c>
      <c r="BI289" s="48">
        <f t="shared" ca="1" si="209"/>
        <v>1</v>
      </c>
      <c r="BJ289" s="48">
        <f t="shared" ca="1" si="209"/>
        <v>1</v>
      </c>
      <c r="BK289" s="48">
        <f t="shared" ca="1" si="209"/>
        <v>3</v>
      </c>
      <c r="BL289" s="48">
        <f t="shared" ca="1" si="209"/>
        <v>3</v>
      </c>
      <c r="BM289" s="48">
        <f t="shared" ca="1" si="209"/>
        <v>1</v>
      </c>
      <c r="BN289" s="48">
        <f t="shared" ca="1" si="209"/>
        <v>1</v>
      </c>
      <c r="BO289" s="48">
        <f t="shared" ca="1" si="209"/>
        <v>2</v>
      </c>
    </row>
    <row r="290" spans="1:67" x14ac:dyDescent="0.25">
      <c r="A290" s="48">
        <v>289</v>
      </c>
      <c r="B290" s="48">
        <f t="shared" ca="1" si="182"/>
        <v>15</v>
      </c>
      <c r="C290" s="48">
        <f ca="1">SUM($P290:S290)</f>
        <v>9</v>
      </c>
      <c r="D290" s="48">
        <f t="shared" ca="1" si="183"/>
        <v>20</v>
      </c>
      <c r="E290" s="48">
        <f t="shared" ca="1" si="184"/>
        <v>28</v>
      </c>
      <c r="F290" s="48">
        <f t="shared" ca="1" si="185"/>
        <v>34</v>
      </c>
      <c r="G290" s="48">
        <f t="shared" ca="1" si="186"/>
        <v>42</v>
      </c>
      <c r="H290" s="48">
        <f t="shared" ca="1" si="187"/>
        <v>49</v>
      </c>
      <c r="I290" s="48">
        <f t="shared" ca="1" si="188"/>
        <v>58</v>
      </c>
      <c r="J290" s="48">
        <f t="shared" ca="1" si="189"/>
        <v>65</v>
      </c>
      <c r="K290" s="48">
        <f t="shared" ca="1" si="190"/>
        <v>72</v>
      </c>
      <c r="L290" s="48">
        <f t="shared" ca="1" si="191"/>
        <v>83</v>
      </c>
      <c r="M290" s="48">
        <f t="shared" ca="1" si="192"/>
        <v>89</v>
      </c>
      <c r="N290" s="48">
        <f t="shared" ca="1" si="193"/>
        <v>97</v>
      </c>
      <c r="O290" s="48">
        <f t="shared" ca="1" si="194"/>
        <v>106</v>
      </c>
      <c r="P290" s="48">
        <f t="shared" ca="1" si="205"/>
        <v>3</v>
      </c>
      <c r="Q290" s="48">
        <f t="shared" ca="1" si="205"/>
        <v>3</v>
      </c>
      <c r="R290" s="48">
        <f t="shared" ca="1" si="205"/>
        <v>1</v>
      </c>
      <c r="S290" s="48">
        <f t="shared" ca="1" si="205"/>
        <v>2</v>
      </c>
      <c r="T290" s="48">
        <f t="shared" ca="1" si="205"/>
        <v>3</v>
      </c>
      <c r="U290" s="48">
        <f t="shared" ca="1" si="205"/>
        <v>3</v>
      </c>
      <c r="V290" s="48">
        <f t="shared" ca="1" si="205"/>
        <v>2</v>
      </c>
      <c r="W290" s="48">
        <f t="shared" ca="1" si="205"/>
        <v>3</v>
      </c>
      <c r="X290" s="48">
        <f t="shared" ca="1" si="205"/>
        <v>3</v>
      </c>
      <c r="Y290" s="48">
        <f t="shared" ca="1" si="205"/>
        <v>2</v>
      </c>
      <c r="Z290" s="48">
        <f t="shared" ca="1" si="206"/>
        <v>2</v>
      </c>
      <c r="AA290" s="48">
        <f t="shared" ca="1" si="206"/>
        <v>1</v>
      </c>
      <c r="AB290" s="48">
        <f t="shared" ca="1" si="206"/>
        <v>1</v>
      </c>
      <c r="AC290" s="48">
        <f t="shared" ca="1" si="206"/>
        <v>1</v>
      </c>
      <c r="AD290" s="48">
        <f t="shared" ca="1" si="206"/>
        <v>3</v>
      </c>
      <c r="AE290" s="48">
        <f t="shared" ca="1" si="206"/>
        <v>1</v>
      </c>
      <c r="AF290" s="48">
        <f t="shared" ca="1" si="206"/>
        <v>1</v>
      </c>
      <c r="AG290" s="48">
        <f t="shared" ca="1" si="206"/>
        <v>2</v>
      </c>
      <c r="AH290" s="48">
        <f t="shared" ca="1" si="206"/>
        <v>3</v>
      </c>
      <c r="AI290" s="48">
        <f t="shared" ca="1" si="206"/>
        <v>2</v>
      </c>
      <c r="AJ290" s="48">
        <f t="shared" ca="1" si="207"/>
        <v>2</v>
      </c>
      <c r="AK290" s="48">
        <f t="shared" ca="1" si="207"/>
        <v>2</v>
      </c>
      <c r="AL290" s="48">
        <f t="shared" ca="1" si="207"/>
        <v>2</v>
      </c>
      <c r="AM290" s="48">
        <f t="shared" ca="1" si="207"/>
        <v>1</v>
      </c>
      <c r="AN290" s="48">
        <f t="shared" ca="1" si="207"/>
        <v>2</v>
      </c>
      <c r="AO290" s="48">
        <f t="shared" ca="1" si="207"/>
        <v>2</v>
      </c>
      <c r="AP290" s="48">
        <f t="shared" ca="1" si="207"/>
        <v>2</v>
      </c>
      <c r="AQ290" s="48">
        <f t="shared" ca="1" si="207"/>
        <v>3</v>
      </c>
      <c r="AR290" s="48">
        <f t="shared" ca="1" si="207"/>
        <v>1</v>
      </c>
      <c r="AS290" s="48">
        <f t="shared" ca="1" si="207"/>
        <v>2</v>
      </c>
      <c r="AT290" s="48">
        <f t="shared" ca="1" si="208"/>
        <v>3</v>
      </c>
      <c r="AU290" s="48">
        <f t="shared" ca="1" si="208"/>
        <v>1</v>
      </c>
      <c r="AV290" s="48">
        <f t="shared" ca="1" si="208"/>
        <v>1</v>
      </c>
      <c r="AW290" s="48">
        <f t="shared" ca="1" si="208"/>
        <v>2</v>
      </c>
      <c r="AX290" s="48">
        <f t="shared" ca="1" si="208"/>
        <v>1</v>
      </c>
      <c r="AY290" s="48">
        <f t="shared" ca="1" si="208"/>
        <v>3</v>
      </c>
      <c r="AZ290" s="48">
        <f t="shared" ca="1" si="208"/>
        <v>3</v>
      </c>
      <c r="BA290" s="48">
        <f t="shared" ca="1" si="208"/>
        <v>2</v>
      </c>
      <c r="BB290" s="48">
        <f t="shared" ca="1" si="208"/>
        <v>3</v>
      </c>
      <c r="BC290" s="48">
        <f t="shared" ca="1" si="208"/>
        <v>3</v>
      </c>
      <c r="BD290" s="48">
        <f t="shared" ca="1" si="209"/>
        <v>2</v>
      </c>
      <c r="BE290" s="48">
        <f t="shared" ca="1" si="209"/>
        <v>2</v>
      </c>
      <c r="BF290" s="48">
        <f t="shared" ca="1" si="209"/>
        <v>1</v>
      </c>
      <c r="BG290" s="48">
        <f t="shared" ca="1" si="209"/>
        <v>1</v>
      </c>
      <c r="BH290" s="48">
        <f t="shared" ca="1" si="209"/>
        <v>1</v>
      </c>
      <c r="BI290" s="48">
        <f t="shared" ca="1" si="209"/>
        <v>2</v>
      </c>
      <c r="BJ290" s="48">
        <f t="shared" ca="1" si="209"/>
        <v>3</v>
      </c>
      <c r="BK290" s="48">
        <f t="shared" ca="1" si="209"/>
        <v>2</v>
      </c>
      <c r="BL290" s="48">
        <f t="shared" ca="1" si="209"/>
        <v>2</v>
      </c>
      <c r="BM290" s="48">
        <f t="shared" ca="1" si="209"/>
        <v>1</v>
      </c>
      <c r="BN290" s="48">
        <f t="shared" ca="1" si="209"/>
        <v>3</v>
      </c>
      <c r="BO290" s="48">
        <f t="shared" ca="1" si="209"/>
        <v>3</v>
      </c>
    </row>
    <row r="291" spans="1:67" x14ac:dyDescent="0.25">
      <c r="A291" s="48">
        <v>290</v>
      </c>
      <c r="B291" s="48">
        <f t="shared" ca="1" si="182"/>
        <v>14</v>
      </c>
      <c r="C291" s="48">
        <f ca="1">SUM($P291:S291)</f>
        <v>10</v>
      </c>
      <c r="D291" s="48">
        <f t="shared" ca="1" si="183"/>
        <v>18</v>
      </c>
      <c r="E291" s="48">
        <f t="shared" ca="1" si="184"/>
        <v>27</v>
      </c>
      <c r="F291" s="48">
        <f t="shared" ca="1" si="185"/>
        <v>34</v>
      </c>
      <c r="G291" s="48">
        <f t="shared" ca="1" si="186"/>
        <v>41</v>
      </c>
      <c r="H291" s="48">
        <f t="shared" ca="1" si="187"/>
        <v>49</v>
      </c>
      <c r="I291" s="48">
        <f t="shared" ca="1" si="188"/>
        <v>57</v>
      </c>
      <c r="J291" s="48">
        <f t="shared" ca="1" si="189"/>
        <v>62</v>
      </c>
      <c r="K291" s="48">
        <f t="shared" ca="1" si="190"/>
        <v>70</v>
      </c>
      <c r="L291" s="48">
        <f t="shared" ca="1" si="191"/>
        <v>80</v>
      </c>
      <c r="M291" s="48">
        <f t="shared" ca="1" si="192"/>
        <v>85</v>
      </c>
      <c r="N291" s="48">
        <f t="shared" ca="1" si="193"/>
        <v>93</v>
      </c>
      <c r="O291" s="48">
        <f t="shared" ca="1" si="194"/>
        <v>101</v>
      </c>
      <c r="P291" s="48">
        <f t="shared" ca="1" si="205"/>
        <v>3</v>
      </c>
      <c r="Q291" s="48">
        <f t="shared" ca="1" si="205"/>
        <v>1</v>
      </c>
      <c r="R291" s="48">
        <f t="shared" ca="1" si="205"/>
        <v>3</v>
      </c>
      <c r="S291" s="48">
        <f t="shared" ca="1" si="205"/>
        <v>3</v>
      </c>
      <c r="T291" s="48">
        <f t="shared" ca="1" si="205"/>
        <v>2</v>
      </c>
      <c r="U291" s="48">
        <f t="shared" ca="1" si="205"/>
        <v>2</v>
      </c>
      <c r="V291" s="48">
        <f t="shared" ca="1" si="205"/>
        <v>2</v>
      </c>
      <c r="W291" s="48">
        <f t="shared" ca="1" si="205"/>
        <v>2</v>
      </c>
      <c r="X291" s="48">
        <f t="shared" ca="1" si="205"/>
        <v>3</v>
      </c>
      <c r="Y291" s="48">
        <f t="shared" ca="1" si="205"/>
        <v>1</v>
      </c>
      <c r="Z291" s="48">
        <f t="shared" ca="1" si="206"/>
        <v>2</v>
      </c>
      <c r="AA291" s="48">
        <f t="shared" ca="1" si="206"/>
        <v>3</v>
      </c>
      <c r="AB291" s="48">
        <f t="shared" ca="1" si="206"/>
        <v>3</v>
      </c>
      <c r="AC291" s="48">
        <f t="shared" ca="1" si="206"/>
        <v>1</v>
      </c>
      <c r="AD291" s="48">
        <f t="shared" ca="1" si="206"/>
        <v>1</v>
      </c>
      <c r="AE291" s="48">
        <f t="shared" ca="1" si="206"/>
        <v>2</v>
      </c>
      <c r="AF291" s="48">
        <f t="shared" ca="1" si="206"/>
        <v>3</v>
      </c>
      <c r="AG291" s="48">
        <f t="shared" ca="1" si="206"/>
        <v>1</v>
      </c>
      <c r="AH291" s="48">
        <f t="shared" ca="1" si="206"/>
        <v>2</v>
      </c>
      <c r="AI291" s="48">
        <f t="shared" ca="1" si="206"/>
        <v>1</v>
      </c>
      <c r="AJ291" s="48">
        <f t="shared" ca="1" si="207"/>
        <v>1</v>
      </c>
      <c r="AK291" s="48">
        <f t="shared" ca="1" si="207"/>
        <v>1</v>
      </c>
      <c r="AL291" s="48">
        <f t="shared" ca="1" si="207"/>
        <v>3</v>
      </c>
      <c r="AM291" s="48">
        <f t="shared" ca="1" si="207"/>
        <v>3</v>
      </c>
      <c r="AN291" s="48">
        <f t="shared" ca="1" si="207"/>
        <v>3</v>
      </c>
      <c r="AO291" s="48">
        <f t="shared" ca="1" si="207"/>
        <v>1</v>
      </c>
      <c r="AP291" s="48">
        <f t="shared" ca="1" si="207"/>
        <v>1</v>
      </c>
      <c r="AQ291" s="48">
        <f t="shared" ca="1" si="207"/>
        <v>3</v>
      </c>
      <c r="AR291" s="48">
        <f t="shared" ca="1" si="207"/>
        <v>1</v>
      </c>
      <c r="AS291" s="48">
        <f t="shared" ca="1" si="207"/>
        <v>1</v>
      </c>
      <c r="AT291" s="48">
        <f t="shared" ca="1" si="208"/>
        <v>2</v>
      </c>
      <c r="AU291" s="48">
        <f t="shared" ca="1" si="208"/>
        <v>1</v>
      </c>
      <c r="AV291" s="48">
        <f t="shared" ca="1" si="208"/>
        <v>1</v>
      </c>
      <c r="AW291" s="48">
        <f t="shared" ca="1" si="208"/>
        <v>3</v>
      </c>
      <c r="AX291" s="48">
        <f t="shared" ca="1" si="208"/>
        <v>3</v>
      </c>
      <c r="AY291" s="48">
        <f t="shared" ca="1" si="208"/>
        <v>1</v>
      </c>
      <c r="AZ291" s="48">
        <f t="shared" ca="1" si="208"/>
        <v>3</v>
      </c>
      <c r="BA291" s="48">
        <f t="shared" ca="1" si="208"/>
        <v>1</v>
      </c>
      <c r="BB291" s="48">
        <f t="shared" ca="1" si="208"/>
        <v>3</v>
      </c>
      <c r="BC291" s="48">
        <f t="shared" ca="1" si="208"/>
        <v>3</v>
      </c>
      <c r="BD291" s="48">
        <f t="shared" ca="1" si="209"/>
        <v>1</v>
      </c>
      <c r="BE291" s="48">
        <f t="shared" ca="1" si="209"/>
        <v>2</v>
      </c>
      <c r="BF291" s="48">
        <f t="shared" ca="1" si="209"/>
        <v>1</v>
      </c>
      <c r="BG291" s="48">
        <f t="shared" ca="1" si="209"/>
        <v>1</v>
      </c>
      <c r="BH291" s="48">
        <f t="shared" ca="1" si="209"/>
        <v>1</v>
      </c>
      <c r="BI291" s="48">
        <f t="shared" ca="1" si="209"/>
        <v>3</v>
      </c>
      <c r="BJ291" s="48">
        <f t="shared" ca="1" si="209"/>
        <v>1</v>
      </c>
      <c r="BK291" s="48">
        <f t="shared" ca="1" si="209"/>
        <v>3</v>
      </c>
      <c r="BL291" s="48">
        <f t="shared" ca="1" si="209"/>
        <v>2</v>
      </c>
      <c r="BM291" s="48">
        <f t="shared" ca="1" si="209"/>
        <v>2</v>
      </c>
      <c r="BN291" s="48">
        <f t="shared" ca="1" si="209"/>
        <v>2</v>
      </c>
      <c r="BO291" s="48">
        <f t="shared" ca="1" si="209"/>
        <v>2</v>
      </c>
    </row>
    <row r="292" spans="1:67" x14ac:dyDescent="0.25">
      <c r="A292" s="48">
        <v>291</v>
      </c>
      <c r="B292" s="48">
        <f t="shared" ca="1" si="182"/>
        <v>11</v>
      </c>
      <c r="C292" s="48">
        <f ca="1">SUM($P292:S292)</f>
        <v>8</v>
      </c>
      <c r="D292" s="48">
        <f t="shared" ca="1" si="183"/>
        <v>14</v>
      </c>
      <c r="E292" s="48">
        <f t="shared" ca="1" si="184"/>
        <v>20</v>
      </c>
      <c r="F292" s="48">
        <f t="shared" ca="1" si="185"/>
        <v>31</v>
      </c>
      <c r="G292" s="48">
        <f t="shared" ca="1" si="186"/>
        <v>38</v>
      </c>
      <c r="H292" s="48">
        <f t="shared" ca="1" si="187"/>
        <v>46</v>
      </c>
      <c r="I292" s="48">
        <f t="shared" ca="1" si="188"/>
        <v>56</v>
      </c>
      <c r="J292" s="48">
        <f t="shared" ca="1" si="189"/>
        <v>67</v>
      </c>
      <c r="K292" s="48">
        <f t="shared" ca="1" si="190"/>
        <v>76</v>
      </c>
      <c r="L292" s="48">
        <f t="shared" ca="1" si="191"/>
        <v>85</v>
      </c>
      <c r="M292" s="48">
        <f t="shared" ca="1" si="192"/>
        <v>95</v>
      </c>
      <c r="N292" s="48">
        <f t="shared" ca="1" si="193"/>
        <v>105</v>
      </c>
      <c r="O292" s="48">
        <f t="shared" ca="1" si="194"/>
        <v>114</v>
      </c>
      <c r="P292" s="48">
        <f t="shared" ref="P292:Y301" ca="1" si="210">MAX(1,IF(SamplesOrEstimateFlag = "Data", INDEX(Samples,RANDBETWEEN(1, TotalCount), 0), RANDBETWEEN(ThroughputLowEstimate,ThroughputHighEstimate)) / RANDBETWEEN(StorySplitRateLowEstimate,StorySplitRateHighEstimate))</f>
        <v>2</v>
      </c>
      <c r="Q292" s="48">
        <f t="shared" ca="1" si="210"/>
        <v>2</v>
      </c>
      <c r="R292" s="48">
        <f t="shared" ca="1" si="210"/>
        <v>3</v>
      </c>
      <c r="S292" s="48">
        <f t="shared" ca="1" si="210"/>
        <v>1</v>
      </c>
      <c r="T292" s="48">
        <f t="shared" ca="1" si="210"/>
        <v>1</v>
      </c>
      <c r="U292" s="48">
        <f t="shared" ca="1" si="210"/>
        <v>2</v>
      </c>
      <c r="V292" s="48">
        <f t="shared" ca="1" si="210"/>
        <v>2</v>
      </c>
      <c r="W292" s="48">
        <f t="shared" ca="1" si="210"/>
        <v>1</v>
      </c>
      <c r="X292" s="48">
        <f t="shared" ca="1" si="210"/>
        <v>1</v>
      </c>
      <c r="Y292" s="48">
        <f t="shared" ca="1" si="210"/>
        <v>3</v>
      </c>
      <c r="Z292" s="48">
        <f t="shared" ref="Z292:AI301" ca="1" si="211">MAX(1,IF(SamplesOrEstimateFlag = "Data", INDEX(Samples,RANDBETWEEN(1, TotalCount), 0), RANDBETWEEN(ThroughputLowEstimate,ThroughputHighEstimate)) / RANDBETWEEN(StorySplitRateLowEstimate,StorySplitRateHighEstimate))</f>
        <v>1</v>
      </c>
      <c r="AA292" s="48">
        <f t="shared" ca="1" si="211"/>
        <v>1</v>
      </c>
      <c r="AB292" s="48">
        <f t="shared" ca="1" si="211"/>
        <v>3</v>
      </c>
      <c r="AC292" s="48">
        <f t="shared" ca="1" si="211"/>
        <v>2</v>
      </c>
      <c r="AD292" s="48">
        <f t="shared" ca="1" si="211"/>
        <v>3</v>
      </c>
      <c r="AE292" s="48">
        <f t="shared" ca="1" si="211"/>
        <v>3</v>
      </c>
      <c r="AF292" s="48">
        <f t="shared" ca="1" si="211"/>
        <v>1</v>
      </c>
      <c r="AG292" s="48">
        <f t="shared" ca="1" si="211"/>
        <v>1</v>
      </c>
      <c r="AH292" s="48">
        <f t="shared" ca="1" si="211"/>
        <v>3</v>
      </c>
      <c r="AI292" s="48">
        <f t="shared" ca="1" si="211"/>
        <v>2</v>
      </c>
      <c r="AJ292" s="48">
        <f t="shared" ref="AJ292:AS301" ca="1" si="212">MAX(1,IF(SamplesOrEstimateFlag = "Data", INDEX(Samples,RANDBETWEEN(1, TotalCount), 0), RANDBETWEEN(ThroughputLowEstimate,ThroughputHighEstimate)) / RANDBETWEEN(StorySplitRateLowEstimate,StorySplitRateHighEstimate))</f>
        <v>3</v>
      </c>
      <c r="AK292" s="48">
        <f t="shared" ca="1" si="212"/>
        <v>2</v>
      </c>
      <c r="AL292" s="48">
        <f t="shared" ca="1" si="212"/>
        <v>2</v>
      </c>
      <c r="AM292" s="48">
        <f t="shared" ca="1" si="212"/>
        <v>1</v>
      </c>
      <c r="AN292" s="48">
        <f t="shared" ca="1" si="212"/>
        <v>3</v>
      </c>
      <c r="AO292" s="48">
        <f t="shared" ca="1" si="212"/>
        <v>3</v>
      </c>
      <c r="AP292" s="48">
        <f t="shared" ca="1" si="212"/>
        <v>1</v>
      </c>
      <c r="AQ292" s="48">
        <f t="shared" ca="1" si="212"/>
        <v>3</v>
      </c>
      <c r="AR292" s="48">
        <f t="shared" ca="1" si="212"/>
        <v>3</v>
      </c>
      <c r="AS292" s="48">
        <f t="shared" ca="1" si="212"/>
        <v>3</v>
      </c>
      <c r="AT292" s="48">
        <f t="shared" ref="AT292:BC301" ca="1" si="213">MAX(1,IF(SamplesOrEstimateFlag = "Data", INDEX(Samples,RANDBETWEEN(1, TotalCount), 0), RANDBETWEEN(ThroughputLowEstimate,ThroughputHighEstimate)) / RANDBETWEEN(StorySplitRateLowEstimate,StorySplitRateHighEstimate))</f>
        <v>3</v>
      </c>
      <c r="AU292" s="48">
        <f t="shared" ca="1" si="213"/>
        <v>2</v>
      </c>
      <c r="AV292" s="48">
        <f t="shared" ca="1" si="213"/>
        <v>3</v>
      </c>
      <c r="AW292" s="48">
        <f t="shared" ca="1" si="213"/>
        <v>3</v>
      </c>
      <c r="AX292" s="48">
        <f t="shared" ca="1" si="213"/>
        <v>1</v>
      </c>
      <c r="AY292" s="48">
        <f t="shared" ca="1" si="213"/>
        <v>2</v>
      </c>
      <c r="AZ292" s="48">
        <f t="shared" ca="1" si="213"/>
        <v>2</v>
      </c>
      <c r="BA292" s="48">
        <f t="shared" ca="1" si="213"/>
        <v>3</v>
      </c>
      <c r="BB292" s="48">
        <f t="shared" ca="1" si="213"/>
        <v>2</v>
      </c>
      <c r="BC292" s="48">
        <f t="shared" ca="1" si="213"/>
        <v>2</v>
      </c>
      <c r="BD292" s="48">
        <f t="shared" ref="BD292:BO301" ca="1" si="214">MAX(1,IF(SamplesOrEstimateFlag = "Data", INDEX(Samples,RANDBETWEEN(1, TotalCount), 0), RANDBETWEEN(ThroughputLowEstimate,ThroughputHighEstimate)) / RANDBETWEEN(StorySplitRateLowEstimate,StorySplitRateHighEstimate))</f>
        <v>3</v>
      </c>
      <c r="BE292" s="48">
        <f t="shared" ca="1" si="214"/>
        <v>3</v>
      </c>
      <c r="BF292" s="48">
        <f t="shared" ca="1" si="214"/>
        <v>1</v>
      </c>
      <c r="BG292" s="48">
        <f t="shared" ca="1" si="214"/>
        <v>3</v>
      </c>
      <c r="BH292" s="48">
        <f t="shared" ca="1" si="214"/>
        <v>3</v>
      </c>
      <c r="BI292" s="48">
        <f t="shared" ca="1" si="214"/>
        <v>3</v>
      </c>
      <c r="BJ292" s="48">
        <f t="shared" ca="1" si="214"/>
        <v>3</v>
      </c>
      <c r="BK292" s="48">
        <f t="shared" ca="1" si="214"/>
        <v>1</v>
      </c>
      <c r="BL292" s="48">
        <f t="shared" ca="1" si="214"/>
        <v>2</v>
      </c>
      <c r="BM292" s="48">
        <f t="shared" ca="1" si="214"/>
        <v>3</v>
      </c>
      <c r="BN292" s="48">
        <f t="shared" ca="1" si="214"/>
        <v>3</v>
      </c>
      <c r="BO292" s="48">
        <f t="shared" ca="1" si="214"/>
        <v>1</v>
      </c>
    </row>
    <row r="293" spans="1:67" x14ac:dyDescent="0.25">
      <c r="A293" s="48">
        <v>292</v>
      </c>
      <c r="B293" s="48">
        <f t="shared" ca="1" si="182"/>
        <v>12</v>
      </c>
      <c r="C293" s="48">
        <f ca="1">SUM($P293:S293)</f>
        <v>9</v>
      </c>
      <c r="D293" s="48">
        <f t="shared" ca="1" si="183"/>
        <v>16</v>
      </c>
      <c r="E293" s="48">
        <f t="shared" ca="1" si="184"/>
        <v>26</v>
      </c>
      <c r="F293" s="48">
        <f t="shared" ca="1" si="185"/>
        <v>33</v>
      </c>
      <c r="G293" s="48">
        <f t="shared" ca="1" si="186"/>
        <v>40</v>
      </c>
      <c r="H293" s="48">
        <f t="shared" ca="1" si="187"/>
        <v>46</v>
      </c>
      <c r="I293" s="48">
        <f t="shared" ca="1" si="188"/>
        <v>56</v>
      </c>
      <c r="J293" s="48">
        <f t="shared" ca="1" si="189"/>
        <v>66</v>
      </c>
      <c r="K293" s="48">
        <f t="shared" ca="1" si="190"/>
        <v>73</v>
      </c>
      <c r="L293" s="48">
        <f t="shared" ca="1" si="191"/>
        <v>83</v>
      </c>
      <c r="M293" s="48">
        <f t="shared" ca="1" si="192"/>
        <v>90</v>
      </c>
      <c r="N293" s="48">
        <f t="shared" ca="1" si="193"/>
        <v>96</v>
      </c>
      <c r="O293" s="48">
        <f t="shared" ca="1" si="194"/>
        <v>108</v>
      </c>
      <c r="P293" s="48">
        <f t="shared" ca="1" si="210"/>
        <v>2</v>
      </c>
      <c r="Q293" s="48">
        <f t="shared" ca="1" si="210"/>
        <v>3</v>
      </c>
      <c r="R293" s="48">
        <f t="shared" ca="1" si="210"/>
        <v>1</v>
      </c>
      <c r="S293" s="48">
        <f t="shared" ca="1" si="210"/>
        <v>3</v>
      </c>
      <c r="T293" s="48">
        <f t="shared" ca="1" si="210"/>
        <v>2</v>
      </c>
      <c r="U293" s="48">
        <f t="shared" ca="1" si="210"/>
        <v>1</v>
      </c>
      <c r="V293" s="48">
        <f t="shared" ca="1" si="210"/>
        <v>2</v>
      </c>
      <c r="W293" s="48">
        <f t="shared" ca="1" si="210"/>
        <v>2</v>
      </c>
      <c r="X293" s="48">
        <f t="shared" ca="1" si="210"/>
        <v>1</v>
      </c>
      <c r="Y293" s="48">
        <f t="shared" ca="1" si="210"/>
        <v>3</v>
      </c>
      <c r="Z293" s="48">
        <f t="shared" ca="1" si="211"/>
        <v>3</v>
      </c>
      <c r="AA293" s="48">
        <f t="shared" ca="1" si="211"/>
        <v>3</v>
      </c>
      <c r="AB293" s="48">
        <f t="shared" ca="1" si="211"/>
        <v>2</v>
      </c>
      <c r="AC293" s="48">
        <f t="shared" ca="1" si="211"/>
        <v>2</v>
      </c>
      <c r="AD293" s="48">
        <f t="shared" ca="1" si="211"/>
        <v>1</v>
      </c>
      <c r="AE293" s="48">
        <f t="shared" ca="1" si="211"/>
        <v>2</v>
      </c>
      <c r="AF293" s="48">
        <f t="shared" ca="1" si="211"/>
        <v>1</v>
      </c>
      <c r="AG293" s="48">
        <f t="shared" ca="1" si="211"/>
        <v>2</v>
      </c>
      <c r="AH293" s="48">
        <f t="shared" ca="1" si="211"/>
        <v>2</v>
      </c>
      <c r="AI293" s="48">
        <f t="shared" ca="1" si="211"/>
        <v>2</v>
      </c>
      <c r="AJ293" s="48">
        <f t="shared" ca="1" si="212"/>
        <v>2</v>
      </c>
      <c r="AK293" s="48">
        <f t="shared" ca="1" si="212"/>
        <v>1</v>
      </c>
      <c r="AL293" s="48">
        <f t="shared" ca="1" si="212"/>
        <v>1</v>
      </c>
      <c r="AM293" s="48">
        <f t="shared" ca="1" si="212"/>
        <v>2</v>
      </c>
      <c r="AN293" s="48">
        <f t="shared" ca="1" si="212"/>
        <v>2</v>
      </c>
      <c r="AO293" s="48">
        <f t="shared" ca="1" si="212"/>
        <v>3</v>
      </c>
      <c r="AP293" s="48">
        <f t="shared" ca="1" si="212"/>
        <v>2</v>
      </c>
      <c r="AQ293" s="48">
        <f t="shared" ca="1" si="212"/>
        <v>3</v>
      </c>
      <c r="AR293" s="48">
        <f t="shared" ca="1" si="212"/>
        <v>3</v>
      </c>
      <c r="AS293" s="48">
        <f t="shared" ca="1" si="212"/>
        <v>1</v>
      </c>
      <c r="AT293" s="48">
        <f t="shared" ca="1" si="213"/>
        <v>3</v>
      </c>
      <c r="AU293" s="48">
        <f t="shared" ca="1" si="213"/>
        <v>3</v>
      </c>
      <c r="AV293" s="48">
        <f t="shared" ca="1" si="213"/>
        <v>2</v>
      </c>
      <c r="AW293" s="48">
        <f t="shared" ca="1" si="213"/>
        <v>1</v>
      </c>
      <c r="AX293" s="48">
        <f t="shared" ca="1" si="213"/>
        <v>1</v>
      </c>
      <c r="AY293" s="48">
        <f t="shared" ca="1" si="213"/>
        <v>3</v>
      </c>
      <c r="AZ293" s="48">
        <f t="shared" ca="1" si="213"/>
        <v>2</v>
      </c>
      <c r="BA293" s="48">
        <f t="shared" ca="1" si="213"/>
        <v>3</v>
      </c>
      <c r="BB293" s="48">
        <f t="shared" ca="1" si="213"/>
        <v>2</v>
      </c>
      <c r="BC293" s="48">
        <f t="shared" ca="1" si="213"/>
        <v>3</v>
      </c>
      <c r="BD293" s="48">
        <f t="shared" ca="1" si="214"/>
        <v>1</v>
      </c>
      <c r="BE293" s="48">
        <f t="shared" ca="1" si="214"/>
        <v>1</v>
      </c>
      <c r="BF293" s="48">
        <f t="shared" ca="1" si="214"/>
        <v>2</v>
      </c>
      <c r="BG293" s="48">
        <f t="shared" ca="1" si="214"/>
        <v>3</v>
      </c>
      <c r="BH293" s="48">
        <f t="shared" ca="1" si="214"/>
        <v>3</v>
      </c>
      <c r="BI293" s="48">
        <f t="shared" ca="1" si="214"/>
        <v>1</v>
      </c>
      <c r="BJ293" s="48">
        <f t="shared" ca="1" si="214"/>
        <v>1</v>
      </c>
      <c r="BK293" s="48">
        <f t="shared" ca="1" si="214"/>
        <v>1</v>
      </c>
      <c r="BL293" s="48">
        <f t="shared" ca="1" si="214"/>
        <v>3</v>
      </c>
      <c r="BM293" s="48">
        <f t="shared" ca="1" si="214"/>
        <v>3</v>
      </c>
      <c r="BN293" s="48">
        <f t="shared" ca="1" si="214"/>
        <v>3</v>
      </c>
      <c r="BO293" s="48">
        <f t="shared" ca="1" si="214"/>
        <v>3</v>
      </c>
    </row>
    <row r="294" spans="1:67" x14ac:dyDescent="0.25">
      <c r="A294" s="48">
        <v>293</v>
      </c>
      <c r="B294" s="48">
        <f t="shared" ca="1" si="182"/>
        <v>11</v>
      </c>
      <c r="C294" s="48">
        <f ca="1">SUM($P294:S294)</f>
        <v>7</v>
      </c>
      <c r="D294" s="48">
        <f t="shared" ca="1" si="183"/>
        <v>16</v>
      </c>
      <c r="E294" s="48">
        <f t="shared" ca="1" si="184"/>
        <v>23</v>
      </c>
      <c r="F294" s="48">
        <f t="shared" ca="1" si="185"/>
        <v>30</v>
      </c>
      <c r="G294" s="48">
        <f t="shared" ca="1" si="186"/>
        <v>40</v>
      </c>
      <c r="H294" s="48">
        <f t="shared" ca="1" si="187"/>
        <v>49</v>
      </c>
      <c r="I294" s="48">
        <f t="shared" ca="1" si="188"/>
        <v>59</v>
      </c>
      <c r="J294" s="48">
        <f t="shared" ca="1" si="189"/>
        <v>66</v>
      </c>
      <c r="K294" s="48">
        <f t="shared" ca="1" si="190"/>
        <v>75</v>
      </c>
      <c r="L294" s="48">
        <f t="shared" ca="1" si="191"/>
        <v>84</v>
      </c>
      <c r="M294" s="48">
        <f t="shared" ca="1" si="192"/>
        <v>89</v>
      </c>
      <c r="N294" s="48">
        <f t="shared" ca="1" si="193"/>
        <v>96</v>
      </c>
      <c r="O294" s="48">
        <f t="shared" ca="1" si="194"/>
        <v>103</v>
      </c>
      <c r="P294" s="48">
        <f t="shared" ca="1" si="210"/>
        <v>3</v>
      </c>
      <c r="Q294" s="48">
        <f t="shared" ca="1" si="210"/>
        <v>1</v>
      </c>
      <c r="R294" s="48">
        <f t="shared" ca="1" si="210"/>
        <v>1</v>
      </c>
      <c r="S294" s="48">
        <f t="shared" ca="1" si="210"/>
        <v>2</v>
      </c>
      <c r="T294" s="48">
        <f t="shared" ca="1" si="210"/>
        <v>2</v>
      </c>
      <c r="U294" s="48">
        <f t="shared" ca="1" si="210"/>
        <v>2</v>
      </c>
      <c r="V294" s="48">
        <f t="shared" ca="1" si="210"/>
        <v>2</v>
      </c>
      <c r="W294" s="48">
        <f t="shared" ca="1" si="210"/>
        <v>3</v>
      </c>
      <c r="X294" s="48">
        <f t="shared" ca="1" si="210"/>
        <v>2</v>
      </c>
      <c r="Y294" s="48">
        <f t="shared" ca="1" si="210"/>
        <v>3</v>
      </c>
      <c r="Z294" s="48">
        <f t="shared" ca="1" si="211"/>
        <v>1</v>
      </c>
      <c r="AA294" s="48">
        <f t="shared" ca="1" si="211"/>
        <v>1</v>
      </c>
      <c r="AB294" s="48">
        <f t="shared" ca="1" si="211"/>
        <v>2</v>
      </c>
      <c r="AC294" s="48">
        <f t="shared" ca="1" si="211"/>
        <v>2</v>
      </c>
      <c r="AD294" s="48">
        <f t="shared" ca="1" si="211"/>
        <v>2</v>
      </c>
      <c r="AE294" s="48">
        <f t="shared" ca="1" si="211"/>
        <v>1</v>
      </c>
      <c r="AF294" s="48">
        <f t="shared" ca="1" si="211"/>
        <v>2</v>
      </c>
      <c r="AG294" s="48">
        <f t="shared" ca="1" si="211"/>
        <v>3</v>
      </c>
      <c r="AH294" s="48">
        <f t="shared" ca="1" si="211"/>
        <v>3</v>
      </c>
      <c r="AI294" s="48">
        <f t="shared" ca="1" si="211"/>
        <v>2</v>
      </c>
      <c r="AJ294" s="48">
        <f t="shared" ca="1" si="212"/>
        <v>1</v>
      </c>
      <c r="AK294" s="48">
        <f t="shared" ca="1" si="212"/>
        <v>2</v>
      </c>
      <c r="AL294" s="48">
        <f t="shared" ca="1" si="212"/>
        <v>3</v>
      </c>
      <c r="AM294" s="48">
        <f t="shared" ca="1" si="212"/>
        <v>3</v>
      </c>
      <c r="AN294" s="48">
        <f t="shared" ca="1" si="212"/>
        <v>3</v>
      </c>
      <c r="AO294" s="48">
        <f t="shared" ca="1" si="212"/>
        <v>2</v>
      </c>
      <c r="AP294" s="48">
        <f t="shared" ca="1" si="212"/>
        <v>3</v>
      </c>
      <c r="AQ294" s="48">
        <f t="shared" ca="1" si="212"/>
        <v>2</v>
      </c>
      <c r="AR294" s="48">
        <f t="shared" ca="1" si="212"/>
        <v>1</v>
      </c>
      <c r="AS294" s="48">
        <f t="shared" ca="1" si="212"/>
        <v>2</v>
      </c>
      <c r="AT294" s="48">
        <f t="shared" ca="1" si="213"/>
        <v>1</v>
      </c>
      <c r="AU294" s="48">
        <f t="shared" ca="1" si="213"/>
        <v>3</v>
      </c>
      <c r="AV294" s="48">
        <f t="shared" ca="1" si="213"/>
        <v>3</v>
      </c>
      <c r="AW294" s="48">
        <f t="shared" ca="1" si="213"/>
        <v>1</v>
      </c>
      <c r="AX294" s="48">
        <f t="shared" ca="1" si="213"/>
        <v>2</v>
      </c>
      <c r="AY294" s="48">
        <f t="shared" ca="1" si="213"/>
        <v>3</v>
      </c>
      <c r="AZ294" s="48">
        <f t="shared" ca="1" si="213"/>
        <v>2</v>
      </c>
      <c r="BA294" s="48">
        <f t="shared" ca="1" si="213"/>
        <v>2</v>
      </c>
      <c r="BB294" s="48">
        <f t="shared" ca="1" si="213"/>
        <v>2</v>
      </c>
      <c r="BC294" s="48">
        <f t="shared" ca="1" si="213"/>
        <v>3</v>
      </c>
      <c r="BD294" s="48">
        <f t="shared" ca="1" si="214"/>
        <v>1</v>
      </c>
      <c r="BE294" s="48">
        <f t="shared" ca="1" si="214"/>
        <v>1</v>
      </c>
      <c r="BF294" s="48">
        <f t="shared" ca="1" si="214"/>
        <v>2</v>
      </c>
      <c r="BG294" s="48">
        <f t="shared" ca="1" si="214"/>
        <v>1</v>
      </c>
      <c r="BH294" s="48">
        <f t="shared" ca="1" si="214"/>
        <v>2</v>
      </c>
      <c r="BI294" s="48">
        <f t="shared" ca="1" si="214"/>
        <v>1</v>
      </c>
      <c r="BJ294" s="48">
        <f t="shared" ca="1" si="214"/>
        <v>3</v>
      </c>
      <c r="BK294" s="48">
        <f t="shared" ca="1" si="214"/>
        <v>1</v>
      </c>
      <c r="BL294" s="48">
        <f t="shared" ca="1" si="214"/>
        <v>1</v>
      </c>
      <c r="BM294" s="48">
        <f t="shared" ca="1" si="214"/>
        <v>3</v>
      </c>
      <c r="BN294" s="48">
        <f t="shared" ca="1" si="214"/>
        <v>2</v>
      </c>
      <c r="BO294" s="48">
        <f t="shared" ca="1" si="214"/>
        <v>1</v>
      </c>
    </row>
    <row r="295" spans="1:67" x14ac:dyDescent="0.25">
      <c r="A295" s="48">
        <v>294</v>
      </c>
      <c r="B295" s="48">
        <f t="shared" ca="1" si="182"/>
        <v>12</v>
      </c>
      <c r="C295" s="48">
        <f ca="1">SUM($P295:S295)</f>
        <v>8</v>
      </c>
      <c r="D295" s="48">
        <f t="shared" ca="1" si="183"/>
        <v>14</v>
      </c>
      <c r="E295" s="48">
        <f t="shared" ca="1" si="184"/>
        <v>26</v>
      </c>
      <c r="F295" s="48">
        <f t="shared" ca="1" si="185"/>
        <v>34</v>
      </c>
      <c r="G295" s="48">
        <f t="shared" ca="1" si="186"/>
        <v>43</v>
      </c>
      <c r="H295" s="48">
        <f t="shared" ca="1" si="187"/>
        <v>53</v>
      </c>
      <c r="I295" s="48">
        <f t="shared" ca="1" si="188"/>
        <v>62</v>
      </c>
      <c r="J295" s="48">
        <f t="shared" ca="1" si="189"/>
        <v>71</v>
      </c>
      <c r="K295" s="48">
        <f t="shared" ca="1" si="190"/>
        <v>78</v>
      </c>
      <c r="L295" s="48">
        <f t="shared" ca="1" si="191"/>
        <v>87</v>
      </c>
      <c r="M295" s="48">
        <f t="shared" ca="1" si="192"/>
        <v>95</v>
      </c>
      <c r="N295" s="48">
        <f t="shared" ca="1" si="193"/>
        <v>103</v>
      </c>
      <c r="O295" s="48">
        <f t="shared" ca="1" si="194"/>
        <v>111</v>
      </c>
      <c r="P295" s="48">
        <f t="shared" ca="1" si="210"/>
        <v>3</v>
      </c>
      <c r="Q295" s="48">
        <f t="shared" ca="1" si="210"/>
        <v>1</v>
      </c>
      <c r="R295" s="48">
        <f t="shared" ca="1" si="210"/>
        <v>2</v>
      </c>
      <c r="S295" s="48">
        <f t="shared" ca="1" si="210"/>
        <v>2</v>
      </c>
      <c r="T295" s="48">
        <f t="shared" ca="1" si="210"/>
        <v>1</v>
      </c>
      <c r="U295" s="48">
        <f t="shared" ca="1" si="210"/>
        <v>3</v>
      </c>
      <c r="V295" s="48">
        <f t="shared" ca="1" si="210"/>
        <v>1</v>
      </c>
      <c r="W295" s="48">
        <f t="shared" ca="1" si="210"/>
        <v>1</v>
      </c>
      <c r="X295" s="48">
        <f t="shared" ca="1" si="210"/>
        <v>3</v>
      </c>
      <c r="Y295" s="48">
        <f t="shared" ca="1" si="210"/>
        <v>3</v>
      </c>
      <c r="Z295" s="48">
        <f t="shared" ca="1" si="211"/>
        <v>3</v>
      </c>
      <c r="AA295" s="48">
        <f t="shared" ca="1" si="211"/>
        <v>3</v>
      </c>
      <c r="AB295" s="48">
        <f t="shared" ca="1" si="211"/>
        <v>3</v>
      </c>
      <c r="AC295" s="48">
        <f t="shared" ca="1" si="211"/>
        <v>1</v>
      </c>
      <c r="AD295" s="48">
        <f t="shared" ca="1" si="211"/>
        <v>1</v>
      </c>
      <c r="AE295" s="48">
        <f t="shared" ca="1" si="211"/>
        <v>3</v>
      </c>
      <c r="AF295" s="48">
        <f t="shared" ca="1" si="211"/>
        <v>3</v>
      </c>
      <c r="AG295" s="48">
        <f t="shared" ca="1" si="211"/>
        <v>1</v>
      </c>
      <c r="AH295" s="48">
        <f t="shared" ca="1" si="211"/>
        <v>2</v>
      </c>
      <c r="AI295" s="48">
        <f t="shared" ca="1" si="211"/>
        <v>3</v>
      </c>
      <c r="AJ295" s="48">
        <f t="shared" ca="1" si="212"/>
        <v>3</v>
      </c>
      <c r="AK295" s="48">
        <f t="shared" ca="1" si="212"/>
        <v>3</v>
      </c>
      <c r="AL295" s="48">
        <f t="shared" ca="1" si="212"/>
        <v>2</v>
      </c>
      <c r="AM295" s="48">
        <f t="shared" ca="1" si="212"/>
        <v>2</v>
      </c>
      <c r="AN295" s="48">
        <f t="shared" ca="1" si="212"/>
        <v>1</v>
      </c>
      <c r="AO295" s="48">
        <f t="shared" ca="1" si="212"/>
        <v>3</v>
      </c>
      <c r="AP295" s="48">
        <f t="shared" ca="1" si="212"/>
        <v>3</v>
      </c>
      <c r="AQ295" s="48">
        <f t="shared" ca="1" si="212"/>
        <v>2</v>
      </c>
      <c r="AR295" s="48">
        <f t="shared" ca="1" si="212"/>
        <v>3</v>
      </c>
      <c r="AS295" s="48">
        <f t="shared" ca="1" si="212"/>
        <v>2</v>
      </c>
      <c r="AT295" s="48">
        <f t="shared" ca="1" si="213"/>
        <v>3</v>
      </c>
      <c r="AU295" s="48">
        <f t="shared" ca="1" si="213"/>
        <v>1</v>
      </c>
      <c r="AV295" s="48">
        <f t="shared" ca="1" si="213"/>
        <v>3</v>
      </c>
      <c r="AW295" s="48">
        <f t="shared" ca="1" si="213"/>
        <v>1</v>
      </c>
      <c r="AX295" s="48">
        <f t="shared" ca="1" si="213"/>
        <v>2</v>
      </c>
      <c r="AY295" s="48">
        <f t="shared" ca="1" si="213"/>
        <v>1</v>
      </c>
      <c r="AZ295" s="48">
        <f t="shared" ca="1" si="213"/>
        <v>3</v>
      </c>
      <c r="BA295" s="48">
        <f t="shared" ca="1" si="213"/>
        <v>1</v>
      </c>
      <c r="BB295" s="48">
        <f t="shared" ca="1" si="213"/>
        <v>2</v>
      </c>
      <c r="BC295" s="48">
        <f t="shared" ca="1" si="213"/>
        <v>3</v>
      </c>
      <c r="BD295" s="48">
        <f t="shared" ca="1" si="214"/>
        <v>2</v>
      </c>
      <c r="BE295" s="48">
        <f t="shared" ca="1" si="214"/>
        <v>3</v>
      </c>
      <c r="BF295" s="48">
        <f t="shared" ca="1" si="214"/>
        <v>2</v>
      </c>
      <c r="BG295" s="48">
        <f t="shared" ca="1" si="214"/>
        <v>1</v>
      </c>
      <c r="BH295" s="48">
        <f t="shared" ca="1" si="214"/>
        <v>3</v>
      </c>
      <c r="BI295" s="48">
        <f t="shared" ca="1" si="214"/>
        <v>1</v>
      </c>
      <c r="BJ295" s="48">
        <f t="shared" ca="1" si="214"/>
        <v>1</v>
      </c>
      <c r="BK295" s="48">
        <f t="shared" ca="1" si="214"/>
        <v>3</v>
      </c>
      <c r="BL295" s="48">
        <f t="shared" ca="1" si="214"/>
        <v>3</v>
      </c>
      <c r="BM295" s="48">
        <f t="shared" ca="1" si="214"/>
        <v>2</v>
      </c>
      <c r="BN295" s="48">
        <f t="shared" ca="1" si="214"/>
        <v>2</v>
      </c>
      <c r="BO295" s="48">
        <f t="shared" ca="1" si="214"/>
        <v>1</v>
      </c>
    </row>
    <row r="296" spans="1:67" x14ac:dyDescent="0.25">
      <c r="A296" s="48">
        <v>295</v>
      </c>
      <c r="B296" s="48">
        <f t="shared" ca="1" si="182"/>
        <v>10</v>
      </c>
      <c r="C296" s="48">
        <f ca="1">SUM($P296:S296)</f>
        <v>6</v>
      </c>
      <c r="D296" s="48">
        <f t="shared" ca="1" si="183"/>
        <v>14</v>
      </c>
      <c r="E296" s="48">
        <f t="shared" ca="1" si="184"/>
        <v>25</v>
      </c>
      <c r="F296" s="48">
        <f t="shared" ca="1" si="185"/>
        <v>35</v>
      </c>
      <c r="G296" s="48">
        <f t="shared" ca="1" si="186"/>
        <v>42</v>
      </c>
      <c r="H296" s="48">
        <f t="shared" ca="1" si="187"/>
        <v>51</v>
      </c>
      <c r="I296" s="48">
        <f t="shared" ca="1" si="188"/>
        <v>61</v>
      </c>
      <c r="J296" s="48">
        <f t="shared" ca="1" si="189"/>
        <v>67</v>
      </c>
      <c r="K296" s="48">
        <f t="shared" ca="1" si="190"/>
        <v>77</v>
      </c>
      <c r="L296" s="48">
        <f t="shared" ca="1" si="191"/>
        <v>85</v>
      </c>
      <c r="M296" s="48">
        <f t="shared" ca="1" si="192"/>
        <v>96</v>
      </c>
      <c r="N296" s="48">
        <f t="shared" ca="1" si="193"/>
        <v>104</v>
      </c>
      <c r="O296" s="48">
        <f t="shared" ca="1" si="194"/>
        <v>110</v>
      </c>
      <c r="P296" s="48">
        <f t="shared" ca="1" si="210"/>
        <v>2</v>
      </c>
      <c r="Q296" s="48">
        <f t="shared" ca="1" si="210"/>
        <v>2</v>
      </c>
      <c r="R296" s="48">
        <f t="shared" ca="1" si="210"/>
        <v>1</v>
      </c>
      <c r="S296" s="48">
        <f t="shared" ca="1" si="210"/>
        <v>1</v>
      </c>
      <c r="T296" s="48">
        <f t="shared" ca="1" si="210"/>
        <v>1</v>
      </c>
      <c r="U296" s="48">
        <f t="shared" ca="1" si="210"/>
        <v>3</v>
      </c>
      <c r="V296" s="48">
        <f t="shared" ca="1" si="210"/>
        <v>2</v>
      </c>
      <c r="W296" s="48">
        <f t="shared" ca="1" si="210"/>
        <v>2</v>
      </c>
      <c r="X296" s="48">
        <f t="shared" ca="1" si="210"/>
        <v>3</v>
      </c>
      <c r="Y296" s="48">
        <f t="shared" ca="1" si="210"/>
        <v>3</v>
      </c>
      <c r="Z296" s="48">
        <f t="shared" ca="1" si="211"/>
        <v>3</v>
      </c>
      <c r="AA296" s="48">
        <f t="shared" ca="1" si="211"/>
        <v>2</v>
      </c>
      <c r="AB296" s="48">
        <f t="shared" ca="1" si="211"/>
        <v>3</v>
      </c>
      <c r="AC296" s="48">
        <f t="shared" ca="1" si="211"/>
        <v>3</v>
      </c>
      <c r="AD296" s="48">
        <f t="shared" ca="1" si="211"/>
        <v>1</v>
      </c>
      <c r="AE296" s="48">
        <f t="shared" ca="1" si="211"/>
        <v>3</v>
      </c>
      <c r="AF296" s="48">
        <f t="shared" ca="1" si="211"/>
        <v>2</v>
      </c>
      <c r="AG296" s="48">
        <f t="shared" ca="1" si="211"/>
        <v>1</v>
      </c>
      <c r="AH296" s="48">
        <f t="shared" ca="1" si="211"/>
        <v>1</v>
      </c>
      <c r="AI296" s="48">
        <f t="shared" ca="1" si="211"/>
        <v>3</v>
      </c>
      <c r="AJ296" s="48">
        <f t="shared" ca="1" si="212"/>
        <v>2</v>
      </c>
      <c r="AK296" s="48">
        <f t="shared" ca="1" si="212"/>
        <v>3</v>
      </c>
      <c r="AL296" s="48">
        <f t="shared" ca="1" si="212"/>
        <v>3</v>
      </c>
      <c r="AM296" s="48">
        <f t="shared" ca="1" si="212"/>
        <v>1</v>
      </c>
      <c r="AN296" s="48">
        <f t="shared" ca="1" si="212"/>
        <v>2</v>
      </c>
      <c r="AO296" s="48">
        <f t="shared" ca="1" si="212"/>
        <v>3</v>
      </c>
      <c r="AP296" s="48">
        <f t="shared" ca="1" si="212"/>
        <v>2</v>
      </c>
      <c r="AQ296" s="48">
        <f t="shared" ca="1" si="212"/>
        <v>3</v>
      </c>
      <c r="AR296" s="48">
        <f t="shared" ca="1" si="212"/>
        <v>2</v>
      </c>
      <c r="AS296" s="48">
        <f t="shared" ca="1" si="212"/>
        <v>1</v>
      </c>
      <c r="AT296" s="48">
        <f t="shared" ca="1" si="213"/>
        <v>2</v>
      </c>
      <c r="AU296" s="48">
        <f t="shared" ca="1" si="213"/>
        <v>1</v>
      </c>
      <c r="AV296" s="48">
        <f t="shared" ca="1" si="213"/>
        <v>3</v>
      </c>
      <c r="AW296" s="48">
        <f t="shared" ca="1" si="213"/>
        <v>1</v>
      </c>
      <c r="AX296" s="48">
        <f t="shared" ca="1" si="213"/>
        <v>3</v>
      </c>
      <c r="AY296" s="48">
        <f t="shared" ca="1" si="213"/>
        <v>3</v>
      </c>
      <c r="AZ296" s="48">
        <f t="shared" ca="1" si="213"/>
        <v>1</v>
      </c>
      <c r="BA296" s="48">
        <f t="shared" ca="1" si="213"/>
        <v>2</v>
      </c>
      <c r="BB296" s="48">
        <f t="shared" ca="1" si="213"/>
        <v>2</v>
      </c>
      <c r="BC296" s="48">
        <f t="shared" ca="1" si="213"/>
        <v>3</v>
      </c>
      <c r="BD296" s="48">
        <f t="shared" ca="1" si="214"/>
        <v>3</v>
      </c>
      <c r="BE296" s="48">
        <f t="shared" ca="1" si="214"/>
        <v>3</v>
      </c>
      <c r="BF296" s="48">
        <f t="shared" ca="1" si="214"/>
        <v>2</v>
      </c>
      <c r="BG296" s="48">
        <f t="shared" ca="1" si="214"/>
        <v>3</v>
      </c>
      <c r="BH296" s="48">
        <f t="shared" ca="1" si="214"/>
        <v>1</v>
      </c>
      <c r="BI296" s="48">
        <f t="shared" ca="1" si="214"/>
        <v>3</v>
      </c>
      <c r="BJ296" s="48">
        <f t="shared" ca="1" si="214"/>
        <v>1</v>
      </c>
      <c r="BK296" s="48">
        <f t="shared" ca="1" si="214"/>
        <v>3</v>
      </c>
      <c r="BL296" s="48">
        <f t="shared" ca="1" si="214"/>
        <v>2</v>
      </c>
      <c r="BM296" s="48">
        <f t="shared" ca="1" si="214"/>
        <v>1</v>
      </c>
      <c r="BN296" s="48">
        <f t="shared" ca="1" si="214"/>
        <v>2</v>
      </c>
      <c r="BO296" s="48">
        <f t="shared" ca="1" si="214"/>
        <v>1</v>
      </c>
    </row>
    <row r="297" spans="1:67" x14ac:dyDescent="0.25">
      <c r="A297" s="48">
        <v>296</v>
      </c>
      <c r="B297" s="48">
        <f t="shared" ca="1" si="182"/>
        <v>14</v>
      </c>
      <c r="C297" s="48">
        <f ca="1">SUM($P297:S297)</f>
        <v>8</v>
      </c>
      <c r="D297" s="48">
        <f t="shared" ca="1" si="183"/>
        <v>18</v>
      </c>
      <c r="E297" s="48">
        <f t="shared" ca="1" si="184"/>
        <v>28</v>
      </c>
      <c r="F297" s="48">
        <f t="shared" ca="1" si="185"/>
        <v>33</v>
      </c>
      <c r="G297" s="48">
        <f t="shared" ca="1" si="186"/>
        <v>41</v>
      </c>
      <c r="H297" s="48">
        <f t="shared" ca="1" si="187"/>
        <v>46</v>
      </c>
      <c r="I297" s="48">
        <f t="shared" ca="1" si="188"/>
        <v>53</v>
      </c>
      <c r="J297" s="48">
        <f t="shared" ca="1" si="189"/>
        <v>61</v>
      </c>
      <c r="K297" s="48">
        <f t="shared" ca="1" si="190"/>
        <v>69</v>
      </c>
      <c r="L297" s="48">
        <f t="shared" ca="1" si="191"/>
        <v>76</v>
      </c>
      <c r="M297" s="48">
        <f t="shared" ca="1" si="192"/>
        <v>82</v>
      </c>
      <c r="N297" s="48">
        <f t="shared" ca="1" si="193"/>
        <v>88</v>
      </c>
      <c r="O297" s="48">
        <f t="shared" ca="1" si="194"/>
        <v>96</v>
      </c>
      <c r="P297" s="48">
        <f t="shared" ca="1" si="210"/>
        <v>1</v>
      </c>
      <c r="Q297" s="48">
        <f t="shared" ca="1" si="210"/>
        <v>1</v>
      </c>
      <c r="R297" s="48">
        <f t="shared" ca="1" si="210"/>
        <v>3</v>
      </c>
      <c r="S297" s="48">
        <f t="shared" ca="1" si="210"/>
        <v>3</v>
      </c>
      <c r="T297" s="48">
        <f t="shared" ca="1" si="210"/>
        <v>3</v>
      </c>
      <c r="U297" s="48">
        <f t="shared" ca="1" si="210"/>
        <v>3</v>
      </c>
      <c r="V297" s="48">
        <f t="shared" ca="1" si="210"/>
        <v>1</v>
      </c>
      <c r="W297" s="48">
        <f t="shared" ca="1" si="210"/>
        <v>3</v>
      </c>
      <c r="X297" s="48">
        <f t="shared" ca="1" si="210"/>
        <v>2</v>
      </c>
      <c r="Y297" s="48">
        <f t="shared" ca="1" si="210"/>
        <v>3</v>
      </c>
      <c r="Z297" s="48">
        <f t="shared" ca="1" si="211"/>
        <v>2</v>
      </c>
      <c r="AA297" s="48">
        <f t="shared" ca="1" si="211"/>
        <v>3</v>
      </c>
      <c r="AB297" s="48">
        <f t="shared" ca="1" si="211"/>
        <v>1</v>
      </c>
      <c r="AC297" s="48">
        <f t="shared" ca="1" si="211"/>
        <v>2</v>
      </c>
      <c r="AD297" s="48">
        <f t="shared" ca="1" si="211"/>
        <v>1</v>
      </c>
      <c r="AE297" s="48">
        <f t="shared" ca="1" si="211"/>
        <v>1</v>
      </c>
      <c r="AF297" s="48">
        <f t="shared" ca="1" si="211"/>
        <v>1</v>
      </c>
      <c r="AG297" s="48">
        <f t="shared" ca="1" si="211"/>
        <v>2</v>
      </c>
      <c r="AH297" s="48">
        <f t="shared" ca="1" si="211"/>
        <v>3</v>
      </c>
      <c r="AI297" s="48">
        <f t="shared" ca="1" si="211"/>
        <v>2</v>
      </c>
      <c r="AJ297" s="48">
        <f t="shared" ca="1" si="212"/>
        <v>2</v>
      </c>
      <c r="AK297" s="48">
        <f t="shared" ca="1" si="212"/>
        <v>1</v>
      </c>
      <c r="AL297" s="48">
        <f t="shared" ca="1" si="212"/>
        <v>1</v>
      </c>
      <c r="AM297" s="48">
        <f t="shared" ca="1" si="212"/>
        <v>1</v>
      </c>
      <c r="AN297" s="48">
        <f t="shared" ca="1" si="212"/>
        <v>1</v>
      </c>
      <c r="AO297" s="48">
        <f t="shared" ca="1" si="212"/>
        <v>1</v>
      </c>
      <c r="AP297" s="48">
        <f t="shared" ca="1" si="212"/>
        <v>3</v>
      </c>
      <c r="AQ297" s="48">
        <f t="shared" ca="1" si="212"/>
        <v>2</v>
      </c>
      <c r="AR297" s="48">
        <f t="shared" ca="1" si="212"/>
        <v>1</v>
      </c>
      <c r="AS297" s="48">
        <f t="shared" ca="1" si="212"/>
        <v>3</v>
      </c>
      <c r="AT297" s="48">
        <f t="shared" ca="1" si="213"/>
        <v>2</v>
      </c>
      <c r="AU297" s="48">
        <f t="shared" ca="1" si="213"/>
        <v>2</v>
      </c>
      <c r="AV297" s="48">
        <f t="shared" ca="1" si="213"/>
        <v>1</v>
      </c>
      <c r="AW297" s="48">
        <f t="shared" ca="1" si="213"/>
        <v>3</v>
      </c>
      <c r="AX297" s="48">
        <f t="shared" ca="1" si="213"/>
        <v>3</v>
      </c>
      <c r="AY297" s="48">
        <f t="shared" ca="1" si="213"/>
        <v>1</v>
      </c>
      <c r="AZ297" s="48">
        <f t="shared" ca="1" si="213"/>
        <v>2</v>
      </c>
      <c r="BA297" s="48">
        <f t="shared" ca="1" si="213"/>
        <v>2</v>
      </c>
      <c r="BB297" s="48">
        <f t="shared" ca="1" si="213"/>
        <v>2</v>
      </c>
      <c r="BC297" s="48">
        <f t="shared" ca="1" si="213"/>
        <v>1</v>
      </c>
      <c r="BD297" s="48">
        <f t="shared" ca="1" si="214"/>
        <v>1</v>
      </c>
      <c r="BE297" s="48">
        <f t="shared" ca="1" si="214"/>
        <v>1</v>
      </c>
      <c r="BF297" s="48">
        <f t="shared" ca="1" si="214"/>
        <v>3</v>
      </c>
      <c r="BG297" s="48">
        <f t="shared" ca="1" si="214"/>
        <v>1</v>
      </c>
      <c r="BH297" s="48">
        <f t="shared" ca="1" si="214"/>
        <v>1</v>
      </c>
      <c r="BI297" s="48">
        <f t="shared" ca="1" si="214"/>
        <v>2</v>
      </c>
      <c r="BJ297" s="48">
        <f t="shared" ca="1" si="214"/>
        <v>1</v>
      </c>
      <c r="BK297" s="48">
        <f t="shared" ca="1" si="214"/>
        <v>2</v>
      </c>
      <c r="BL297" s="48">
        <f t="shared" ca="1" si="214"/>
        <v>3</v>
      </c>
      <c r="BM297" s="48">
        <f t="shared" ca="1" si="214"/>
        <v>2</v>
      </c>
      <c r="BN297" s="48">
        <f t="shared" ca="1" si="214"/>
        <v>1</v>
      </c>
      <c r="BO297" s="48">
        <f t="shared" ca="1" si="214"/>
        <v>2</v>
      </c>
    </row>
    <row r="298" spans="1:67" x14ac:dyDescent="0.25">
      <c r="A298" s="48">
        <v>297</v>
      </c>
      <c r="B298" s="48">
        <f t="shared" ca="1" si="182"/>
        <v>13</v>
      </c>
      <c r="C298" s="48">
        <f ca="1">SUM($P298:S298)</f>
        <v>9</v>
      </c>
      <c r="D298" s="48">
        <f t="shared" ca="1" si="183"/>
        <v>17</v>
      </c>
      <c r="E298" s="48">
        <f t="shared" ca="1" si="184"/>
        <v>24</v>
      </c>
      <c r="F298" s="48">
        <f t="shared" ca="1" si="185"/>
        <v>31</v>
      </c>
      <c r="G298" s="48">
        <f t="shared" ca="1" si="186"/>
        <v>36</v>
      </c>
      <c r="H298" s="48">
        <f t="shared" ca="1" si="187"/>
        <v>46</v>
      </c>
      <c r="I298" s="48">
        <f t="shared" ca="1" si="188"/>
        <v>52</v>
      </c>
      <c r="J298" s="48">
        <f t="shared" ca="1" si="189"/>
        <v>61</v>
      </c>
      <c r="K298" s="48">
        <f t="shared" ca="1" si="190"/>
        <v>71</v>
      </c>
      <c r="L298" s="48">
        <f t="shared" ca="1" si="191"/>
        <v>76</v>
      </c>
      <c r="M298" s="48">
        <f t="shared" ca="1" si="192"/>
        <v>82</v>
      </c>
      <c r="N298" s="48">
        <f t="shared" ca="1" si="193"/>
        <v>91</v>
      </c>
      <c r="O298" s="48">
        <f t="shared" ca="1" si="194"/>
        <v>102</v>
      </c>
      <c r="P298" s="48">
        <f t="shared" ca="1" si="210"/>
        <v>3</v>
      </c>
      <c r="Q298" s="48">
        <f t="shared" ca="1" si="210"/>
        <v>3</v>
      </c>
      <c r="R298" s="48">
        <f t="shared" ca="1" si="210"/>
        <v>1</v>
      </c>
      <c r="S298" s="48">
        <f t="shared" ca="1" si="210"/>
        <v>2</v>
      </c>
      <c r="T298" s="48">
        <f t="shared" ca="1" si="210"/>
        <v>3</v>
      </c>
      <c r="U298" s="48">
        <f t="shared" ca="1" si="210"/>
        <v>1</v>
      </c>
      <c r="V298" s="48">
        <f t="shared" ca="1" si="210"/>
        <v>1</v>
      </c>
      <c r="W298" s="48">
        <f t="shared" ca="1" si="210"/>
        <v>3</v>
      </c>
      <c r="X298" s="48">
        <f t="shared" ca="1" si="210"/>
        <v>3</v>
      </c>
      <c r="Y298" s="48">
        <f t="shared" ca="1" si="210"/>
        <v>2</v>
      </c>
      <c r="Z298" s="48">
        <f t="shared" ca="1" si="211"/>
        <v>1</v>
      </c>
      <c r="AA298" s="48">
        <f t="shared" ca="1" si="211"/>
        <v>1</v>
      </c>
      <c r="AB298" s="48">
        <f t="shared" ca="1" si="211"/>
        <v>1</v>
      </c>
      <c r="AC298" s="48">
        <f t="shared" ca="1" si="211"/>
        <v>2</v>
      </c>
      <c r="AD298" s="48">
        <f t="shared" ca="1" si="211"/>
        <v>2</v>
      </c>
      <c r="AE298" s="48">
        <f t="shared" ca="1" si="211"/>
        <v>2</v>
      </c>
      <c r="AF298" s="48">
        <f t="shared" ca="1" si="211"/>
        <v>1</v>
      </c>
      <c r="AG298" s="48">
        <f t="shared" ca="1" si="211"/>
        <v>1</v>
      </c>
      <c r="AH298" s="48">
        <f t="shared" ca="1" si="211"/>
        <v>2</v>
      </c>
      <c r="AI298" s="48">
        <f t="shared" ca="1" si="211"/>
        <v>1</v>
      </c>
      <c r="AJ298" s="48">
        <f t="shared" ca="1" si="212"/>
        <v>3</v>
      </c>
      <c r="AK298" s="48">
        <f t="shared" ca="1" si="212"/>
        <v>2</v>
      </c>
      <c r="AL298" s="48">
        <f t="shared" ca="1" si="212"/>
        <v>2</v>
      </c>
      <c r="AM298" s="48">
        <f t="shared" ca="1" si="212"/>
        <v>3</v>
      </c>
      <c r="AN298" s="48">
        <f t="shared" ca="1" si="212"/>
        <v>2</v>
      </c>
      <c r="AO298" s="48">
        <f t="shared" ca="1" si="212"/>
        <v>1</v>
      </c>
      <c r="AP298" s="48">
        <f t="shared" ca="1" si="212"/>
        <v>1</v>
      </c>
      <c r="AQ298" s="48">
        <f t="shared" ca="1" si="212"/>
        <v>2</v>
      </c>
      <c r="AR298" s="48">
        <f t="shared" ca="1" si="212"/>
        <v>2</v>
      </c>
      <c r="AS298" s="48">
        <f t="shared" ca="1" si="212"/>
        <v>3</v>
      </c>
      <c r="AT298" s="48">
        <f t="shared" ca="1" si="213"/>
        <v>3</v>
      </c>
      <c r="AU298" s="48">
        <f t="shared" ca="1" si="213"/>
        <v>1</v>
      </c>
      <c r="AV298" s="48">
        <f t="shared" ca="1" si="213"/>
        <v>2</v>
      </c>
      <c r="AW298" s="48">
        <f t="shared" ca="1" si="213"/>
        <v>2</v>
      </c>
      <c r="AX298" s="48">
        <f t="shared" ca="1" si="213"/>
        <v>3</v>
      </c>
      <c r="AY298" s="48">
        <f t="shared" ca="1" si="213"/>
        <v>3</v>
      </c>
      <c r="AZ298" s="48">
        <f t="shared" ca="1" si="213"/>
        <v>1</v>
      </c>
      <c r="BA298" s="48">
        <f t="shared" ca="1" si="213"/>
        <v>2</v>
      </c>
      <c r="BB298" s="48">
        <f t="shared" ca="1" si="213"/>
        <v>1</v>
      </c>
      <c r="BC298" s="48">
        <f t="shared" ca="1" si="213"/>
        <v>1</v>
      </c>
      <c r="BD298" s="48">
        <f t="shared" ca="1" si="214"/>
        <v>1</v>
      </c>
      <c r="BE298" s="48">
        <f t="shared" ca="1" si="214"/>
        <v>2</v>
      </c>
      <c r="BF298" s="48">
        <f t="shared" ca="1" si="214"/>
        <v>1</v>
      </c>
      <c r="BG298" s="48">
        <f t="shared" ca="1" si="214"/>
        <v>2</v>
      </c>
      <c r="BH298" s="48">
        <f t="shared" ca="1" si="214"/>
        <v>3</v>
      </c>
      <c r="BI298" s="48">
        <f t="shared" ca="1" si="214"/>
        <v>1</v>
      </c>
      <c r="BJ298" s="48">
        <f t="shared" ca="1" si="214"/>
        <v>3</v>
      </c>
      <c r="BK298" s="48">
        <f t="shared" ca="1" si="214"/>
        <v>2</v>
      </c>
      <c r="BL298" s="48">
        <f t="shared" ca="1" si="214"/>
        <v>3</v>
      </c>
      <c r="BM298" s="48">
        <f t="shared" ca="1" si="214"/>
        <v>3</v>
      </c>
      <c r="BN298" s="48">
        <f t="shared" ca="1" si="214"/>
        <v>3</v>
      </c>
      <c r="BO298" s="48">
        <f t="shared" ca="1" si="214"/>
        <v>2</v>
      </c>
    </row>
    <row r="299" spans="1:67" x14ac:dyDescent="0.25">
      <c r="A299" s="48">
        <v>298</v>
      </c>
      <c r="B299" s="48">
        <f t="shared" ca="1" si="182"/>
        <v>13</v>
      </c>
      <c r="C299" s="48">
        <f ca="1">SUM($P299:S299)</f>
        <v>8</v>
      </c>
      <c r="D299" s="48">
        <f t="shared" ca="1" si="183"/>
        <v>17</v>
      </c>
      <c r="E299" s="48">
        <f t="shared" ca="1" si="184"/>
        <v>24</v>
      </c>
      <c r="F299" s="48">
        <f t="shared" ca="1" si="185"/>
        <v>32</v>
      </c>
      <c r="G299" s="48">
        <f t="shared" ca="1" si="186"/>
        <v>39</v>
      </c>
      <c r="H299" s="48">
        <f t="shared" ca="1" si="187"/>
        <v>46</v>
      </c>
      <c r="I299" s="48">
        <f t="shared" ca="1" si="188"/>
        <v>51</v>
      </c>
      <c r="J299" s="48">
        <f t="shared" ca="1" si="189"/>
        <v>58</v>
      </c>
      <c r="K299" s="48">
        <f t="shared" ca="1" si="190"/>
        <v>66</v>
      </c>
      <c r="L299" s="48">
        <f t="shared" ca="1" si="191"/>
        <v>74</v>
      </c>
      <c r="M299" s="48">
        <f t="shared" ca="1" si="192"/>
        <v>82</v>
      </c>
      <c r="N299" s="48">
        <f t="shared" ca="1" si="193"/>
        <v>89</v>
      </c>
      <c r="O299" s="48">
        <f t="shared" ca="1" si="194"/>
        <v>96</v>
      </c>
      <c r="P299" s="48">
        <f t="shared" ca="1" si="210"/>
        <v>1</v>
      </c>
      <c r="Q299" s="48">
        <f t="shared" ca="1" si="210"/>
        <v>1</v>
      </c>
      <c r="R299" s="48">
        <f t="shared" ca="1" si="210"/>
        <v>3</v>
      </c>
      <c r="S299" s="48">
        <f t="shared" ca="1" si="210"/>
        <v>3</v>
      </c>
      <c r="T299" s="48">
        <f t="shared" ca="1" si="210"/>
        <v>2</v>
      </c>
      <c r="U299" s="48">
        <f t="shared" ca="1" si="210"/>
        <v>3</v>
      </c>
      <c r="V299" s="48">
        <f t="shared" ca="1" si="210"/>
        <v>2</v>
      </c>
      <c r="W299" s="48">
        <f t="shared" ca="1" si="210"/>
        <v>2</v>
      </c>
      <c r="X299" s="48">
        <f t="shared" ca="1" si="210"/>
        <v>1</v>
      </c>
      <c r="Y299" s="48">
        <f t="shared" ca="1" si="210"/>
        <v>2</v>
      </c>
      <c r="Z299" s="48">
        <f t="shared" ca="1" si="211"/>
        <v>2</v>
      </c>
      <c r="AA299" s="48">
        <f t="shared" ca="1" si="211"/>
        <v>2</v>
      </c>
      <c r="AB299" s="48">
        <f t="shared" ca="1" si="211"/>
        <v>1</v>
      </c>
      <c r="AC299" s="48">
        <f t="shared" ca="1" si="211"/>
        <v>3</v>
      </c>
      <c r="AD299" s="48">
        <f t="shared" ca="1" si="211"/>
        <v>1</v>
      </c>
      <c r="AE299" s="48">
        <f t="shared" ca="1" si="211"/>
        <v>3</v>
      </c>
      <c r="AF299" s="48">
        <f t="shared" ca="1" si="211"/>
        <v>1</v>
      </c>
      <c r="AG299" s="48">
        <f t="shared" ca="1" si="211"/>
        <v>2</v>
      </c>
      <c r="AH299" s="48">
        <f t="shared" ca="1" si="211"/>
        <v>1</v>
      </c>
      <c r="AI299" s="48">
        <f t="shared" ca="1" si="211"/>
        <v>3</v>
      </c>
      <c r="AJ299" s="48">
        <f t="shared" ca="1" si="212"/>
        <v>2</v>
      </c>
      <c r="AK299" s="48">
        <f t="shared" ca="1" si="212"/>
        <v>1</v>
      </c>
      <c r="AL299" s="48">
        <f t="shared" ca="1" si="212"/>
        <v>1</v>
      </c>
      <c r="AM299" s="48">
        <f t="shared" ca="1" si="212"/>
        <v>3</v>
      </c>
      <c r="AN299" s="48">
        <f t="shared" ca="1" si="212"/>
        <v>1</v>
      </c>
      <c r="AO299" s="48">
        <f t="shared" ca="1" si="212"/>
        <v>2</v>
      </c>
      <c r="AP299" s="48">
        <f t="shared" ca="1" si="212"/>
        <v>1</v>
      </c>
      <c r="AQ299" s="48">
        <f t="shared" ca="1" si="212"/>
        <v>1</v>
      </c>
      <c r="AR299" s="48">
        <f t="shared" ca="1" si="212"/>
        <v>2</v>
      </c>
      <c r="AS299" s="48">
        <f t="shared" ca="1" si="212"/>
        <v>3</v>
      </c>
      <c r="AT299" s="48">
        <f t="shared" ca="1" si="213"/>
        <v>1</v>
      </c>
      <c r="AU299" s="48">
        <f t="shared" ca="1" si="213"/>
        <v>1</v>
      </c>
      <c r="AV299" s="48">
        <f t="shared" ca="1" si="213"/>
        <v>3</v>
      </c>
      <c r="AW299" s="48">
        <f t="shared" ca="1" si="213"/>
        <v>2</v>
      </c>
      <c r="AX299" s="48">
        <f t="shared" ca="1" si="213"/>
        <v>1</v>
      </c>
      <c r="AY299" s="48">
        <f t="shared" ca="1" si="213"/>
        <v>2</v>
      </c>
      <c r="AZ299" s="48">
        <f t="shared" ca="1" si="213"/>
        <v>1</v>
      </c>
      <c r="BA299" s="48">
        <f t="shared" ca="1" si="213"/>
        <v>3</v>
      </c>
      <c r="BB299" s="48">
        <f t="shared" ca="1" si="213"/>
        <v>3</v>
      </c>
      <c r="BC299" s="48">
        <f t="shared" ca="1" si="213"/>
        <v>1</v>
      </c>
      <c r="BD299" s="48">
        <f t="shared" ca="1" si="214"/>
        <v>2</v>
      </c>
      <c r="BE299" s="48">
        <f t="shared" ca="1" si="214"/>
        <v>2</v>
      </c>
      <c r="BF299" s="48">
        <f t="shared" ca="1" si="214"/>
        <v>1</v>
      </c>
      <c r="BG299" s="48">
        <f t="shared" ca="1" si="214"/>
        <v>3</v>
      </c>
      <c r="BH299" s="48">
        <f t="shared" ca="1" si="214"/>
        <v>2</v>
      </c>
      <c r="BI299" s="48">
        <f t="shared" ca="1" si="214"/>
        <v>2</v>
      </c>
      <c r="BJ299" s="48">
        <f t="shared" ca="1" si="214"/>
        <v>1</v>
      </c>
      <c r="BK299" s="48">
        <f t="shared" ca="1" si="214"/>
        <v>2</v>
      </c>
      <c r="BL299" s="48">
        <f t="shared" ca="1" si="214"/>
        <v>2</v>
      </c>
      <c r="BM299" s="48">
        <f t="shared" ca="1" si="214"/>
        <v>1</v>
      </c>
      <c r="BN299" s="48">
        <f t="shared" ca="1" si="214"/>
        <v>2</v>
      </c>
      <c r="BO299" s="48">
        <f t="shared" ca="1" si="214"/>
        <v>2</v>
      </c>
    </row>
    <row r="300" spans="1:67" x14ac:dyDescent="0.25">
      <c r="A300" s="48">
        <v>299</v>
      </c>
      <c r="B300" s="48">
        <f t="shared" ca="1" si="182"/>
        <v>12</v>
      </c>
      <c r="C300" s="48">
        <f ca="1">SUM($P300:S300)</f>
        <v>8</v>
      </c>
      <c r="D300" s="48">
        <f t="shared" ca="1" si="183"/>
        <v>14</v>
      </c>
      <c r="E300" s="48">
        <f t="shared" ca="1" si="184"/>
        <v>24</v>
      </c>
      <c r="F300" s="48">
        <f t="shared" ca="1" si="185"/>
        <v>31</v>
      </c>
      <c r="G300" s="48">
        <f t="shared" ca="1" si="186"/>
        <v>36</v>
      </c>
      <c r="H300" s="48">
        <f t="shared" ca="1" si="187"/>
        <v>43</v>
      </c>
      <c r="I300" s="48">
        <f t="shared" ca="1" si="188"/>
        <v>52</v>
      </c>
      <c r="J300" s="48">
        <f t="shared" ca="1" si="189"/>
        <v>59</v>
      </c>
      <c r="K300" s="48">
        <f t="shared" ca="1" si="190"/>
        <v>67</v>
      </c>
      <c r="L300" s="48">
        <f t="shared" ca="1" si="191"/>
        <v>77</v>
      </c>
      <c r="M300" s="48">
        <f t="shared" ca="1" si="192"/>
        <v>86</v>
      </c>
      <c r="N300" s="48">
        <f t="shared" ca="1" si="193"/>
        <v>90</v>
      </c>
      <c r="O300" s="48">
        <f t="shared" ca="1" si="194"/>
        <v>100</v>
      </c>
      <c r="P300" s="48">
        <f t="shared" ca="1" si="210"/>
        <v>2</v>
      </c>
      <c r="Q300" s="48">
        <f t="shared" ca="1" si="210"/>
        <v>2</v>
      </c>
      <c r="R300" s="48">
        <f t="shared" ca="1" si="210"/>
        <v>3</v>
      </c>
      <c r="S300" s="48">
        <f t="shared" ca="1" si="210"/>
        <v>1</v>
      </c>
      <c r="T300" s="48">
        <f t="shared" ca="1" si="210"/>
        <v>3</v>
      </c>
      <c r="U300" s="48">
        <f t="shared" ca="1" si="210"/>
        <v>1</v>
      </c>
      <c r="V300" s="48">
        <f t="shared" ca="1" si="210"/>
        <v>1</v>
      </c>
      <c r="W300" s="48">
        <f t="shared" ca="1" si="210"/>
        <v>1</v>
      </c>
      <c r="X300" s="48">
        <f t="shared" ca="1" si="210"/>
        <v>2</v>
      </c>
      <c r="Y300" s="48">
        <f t="shared" ca="1" si="210"/>
        <v>3</v>
      </c>
      <c r="Z300" s="48">
        <f t="shared" ca="1" si="211"/>
        <v>2</v>
      </c>
      <c r="AA300" s="48">
        <f t="shared" ca="1" si="211"/>
        <v>3</v>
      </c>
      <c r="AB300" s="48">
        <f t="shared" ca="1" si="211"/>
        <v>1</v>
      </c>
      <c r="AC300" s="48">
        <f t="shared" ca="1" si="211"/>
        <v>2</v>
      </c>
      <c r="AD300" s="48">
        <f t="shared" ca="1" si="211"/>
        <v>1</v>
      </c>
      <c r="AE300" s="48">
        <f t="shared" ca="1" si="211"/>
        <v>3</v>
      </c>
      <c r="AF300" s="48">
        <f t="shared" ca="1" si="211"/>
        <v>1</v>
      </c>
      <c r="AG300" s="48">
        <f t="shared" ca="1" si="211"/>
        <v>2</v>
      </c>
      <c r="AH300" s="48">
        <f t="shared" ca="1" si="211"/>
        <v>1</v>
      </c>
      <c r="AI300" s="48">
        <f t="shared" ca="1" si="211"/>
        <v>1</v>
      </c>
      <c r="AJ300" s="48">
        <f t="shared" ca="1" si="212"/>
        <v>1</v>
      </c>
      <c r="AK300" s="48">
        <f t="shared" ca="1" si="212"/>
        <v>2</v>
      </c>
      <c r="AL300" s="48">
        <f t="shared" ca="1" si="212"/>
        <v>1</v>
      </c>
      <c r="AM300" s="48">
        <f t="shared" ca="1" si="212"/>
        <v>3</v>
      </c>
      <c r="AN300" s="48">
        <f t="shared" ca="1" si="212"/>
        <v>2</v>
      </c>
      <c r="AO300" s="48">
        <f t="shared" ca="1" si="212"/>
        <v>2</v>
      </c>
      <c r="AP300" s="48">
        <f t="shared" ca="1" si="212"/>
        <v>2</v>
      </c>
      <c r="AQ300" s="48">
        <f t="shared" ca="1" si="212"/>
        <v>3</v>
      </c>
      <c r="AR300" s="48">
        <f t="shared" ca="1" si="212"/>
        <v>1</v>
      </c>
      <c r="AS300" s="48">
        <f t="shared" ca="1" si="212"/>
        <v>3</v>
      </c>
      <c r="AT300" s="48">
        <f t="shared" ca="1" si="213"/>
        <v>1</v>
      </c>
      <c r="AU300" s="48">
        <f t="shared" ca="1" si="213"/>
        <v>2</v>
      </c>
      <c r="AV300" s="48">
        <f t="shared" ca="1" si="213"/>
        <v>2</v>
      </c>
      <c r="AW300" s="48">
        <f t="shared" ca="1" si="213"/>
        <v>1</v>
      </c>
      <c r="AX300" s="48">
        <f t="shared" ca="1" si="213"/>
        <v>3</v>
      </c>
      <c r="AY300" s="48">
        <f t="shared" ca="1" si="213"/>
        <v>2</v>
      </c>
      <c r="AZ300" s="48">
        <f t="shared" ca="1" si="213"/>
        <v>3</v>
      </c>
      <c r="BA300" s="48">
        <f t="shared" ca="1" si="213"/>
        <v>3</v>
      </c>
      <c r="BB300" s="48">
        <f t="shared" ca="1" si="213"/>
        <v>3</v>
      </c>
      <c r="BC300" s="48">
        <f t="shared" ca="1" si="213"/>
        <v>1</v>
      </c>
      <c r="BD300" s="48">
        <f t="shared" ca="1" si="214"/>
        <v>3</v>
      </c>
      <c r="BE300" s="48">
        <f t="shared" ca="1" si="214"/>
        <v>2</v>
      </c>
      <c r="BF300" s="48">
        <f t="shared" ca="1" si="214"/>
        <v>3</v>
      </c>
      <c r="BG300" s="48">
        <f t="shared" ca="1" si="214"/>
        <v>1</v>
      </c>
      <c r="BH300" s="48">
        <f t="shared" ca="1" si="214"/>
        <v>1</v>
      </c>
      <c r="BI300" s="48">
        <f t="shared" ca="1" si="214"/>
        <v>1</v>
      </c>
      <c r="BJ300" s="48">
        <f t="shared" ca="1" si="214"/>
        <v>1</v>
      </c>
      <c r="BK300" s="48">
        <f t="shared" ca="1" si="214"/>
        <v>1</v>
      </c>
      <c r="BL300" s="48">
        <f t="shared" ca="1" si="214"/>
        <v>3</v>
      </c>
      <c r="BM300" s="48">
        <f t="shared" ca="1" si="214"/>
        <v>3</v>
      </c>
      <c r="BN300" s="48">
        <f t="shared" ca="1" si="214"/>
        <v>3</v>
      </c>
      <c r="BO300" s="48">
        <f t="shared" ca="1" si="214"/>
        <v>1</v>
      </c>
    </row>
    <row r="301" spans="1:67" x14ac:dyDescent="0.25">
      <c r="A301" s="48">
        <v>300</v>
      </c>
      <c r="B301" s="48">
        <f t="shared" ca="1" si="182"/>
        <v>14</v>
      </c>
      <c r="C301" s="48">
        <f ca="1">SUM($P301:S301)</f>
        <v>8</v>
      </c>
      <c r="D301" s="48">
        <f t="shared" ca="1" si="183"/>
        <v>19</v>
      </c>
      <c r="E301" s="48">
        <f t="shared" ca="1" si="184"/>
        <v>31</v>
      </c>
      <c r="F301" s="48">
        <f t="shared" ca="1" si="185"/>
        <v>38</v>
      </c>
      <c r="G301" s="48">
        <f t="shared" ca="1" si="186"/>
        <v>48</v>
      </c>
      <c r="H301" s="48">
        <f t="shared" ca="1" si="187"/>
        <v>54</v>
      </c>
      <c r="I301" s="48">
        <f t="shared" ca="1" si="188"/>
        <v>65</v>
      </c>
      <c r="J301" s="48">
        <f t="shared" ca="1" si="189"/>
        <v>72</v>
      </c>
      <c r="K301" s="48">
        <f t="shared" ca="1" si="190"/>
        <v>83</v>
      </c>
      <c r="L301" s="48">
        <f t="shared" ca="1" si="191"/>
        <v>90</v>
      </c>
      <c r="M301" s="48">
        <f t="shared" ca="1" si="192"/>
        <v>100</v>
      </c>
      <c r="N301" s="48">
        <f t="shared" ca="1" si="193"/>
        <v>110</v>
      </c>
      <c r="O301" s="48">
        <f t="shared" ca="1" si="194"/>
        <v>117</v>
      </c>
      <c r="P301" s="48">
        <f t="shared" ca="1" si="210"/>
        <v>3</v>
      </c>
      <c r="Q301" s="48">
        <f t="shared" ca="1" si="210"/>
        <v>1</v>
      </c>
      <c r="R301" s="48">
        <f t="shared" ca="1" si="210"/>
        <v>1</v>
      </c>
      <c r="S301" s="48">
        <f t="shared" ca="1" si="210"/>
        <v>3</v>
      </c>
      <c r="T301" s="48">
        <f t="shared" ca="1" si="210"/>
        <v>3</v>
      </c>
      <c r="U301" s="48">
        <f t="shared" ca="1" si="210"/>
        <v>3</v>
      </c>
      <c r="V301" s="48">
        <f t="shared" ca="1" si="210"/>
        <v>2</v>
      </c>
      <c r="W301" s="48">
        <f t="shared" ca="1" si="210"/>
        <v>3</v>
      </c>
      <c r="X301" s="48">
        <f t="shared" ca="1" si="210"/>
        <v>3</v>
      </c>
      <c r="Y301" s="48">
        <f t="shared" ca="1" si="210"/>
        <v>3</v>
      </c>
      <c r="Z301" s="48">
        <f t="shared" ca="1" si="211"/>
        <v>3</v>
      </c>
      <c r="AA301" s="48">
        <f t="shared" ca="1" si="211"/>
        <v>3</v>
      </c>
      <c r="AB301" s="48">
        <f t="shared" ca="1" si="211"/>
        <v>2</v>
      </c>
      <c r="AC301" s="48">
        <f t="shared" ca="1" si="211"/>
        <v>3</v>
      </c>
      <c r="AD301" s="48">
        <f t="shared" ca="1" si="211"/>
        <v>1</v>
      </c>
      <c r="AE301" s="48">
        <f t="shared" ca="1" si="211"/>
        <v>1</v>
      </c>
      <c r="AF301" s="48">
        <f t="shared" ca="1" si="211"/>
        <v>3</v>
      </c>
      <c r="AG301" s="48">
        <f t="shared" ca="1" si="211"/>
        <v>2</v>
      </c>
      <c r="AH301" s="48">
        <f t="shared" ca="1" si="211"/>
        <v>3</v>
      </c>
      <c r="AI301" s="48">
        <f t="shared" ca="1" si="211"/>
        <v>2</v>
      </c>
      <c r="AJ301" s="48">
        <f t="shared" ca="1" si="212"/>
        <v>1</v>
      </c>
      <c r="AK301" s="48">
        <f t="shared" ca="1" si="212"/>
        <v>2</v>
      </c>
      <c r="AL301" s="48">
        <f t="shared" ca="1" si="212"/>
        <v>1</v>
      </c>
      <c r="AM301" s="48">
        <f t="shared" ca="1" si="212"/>
        <v>2</v>
      </c>
      <c r="AN301" s="48">
        <f t="shared" ca="1" si="212"/>
        <v>3</v>
      </c>
      <c r="AO301" s="48">
        <f t="shared" ca="1" si="212"/>
        <v>3</v>
      </c>
      <c r="AP301" s="48">
        <f t="shared" ca="1" si="212"/>
        <v>2</v>
      </c>
      <c r="AQ301" s="48">
        <f t="shared" ca="1" si="212"/>
        <v>3</v>
      </c>
      <c r="AR301" s="48">
        <f t="shared" ca="1" si="212"/>
        <v>2</v>
      </c>
      <c r="AS301" s="48">
        <f t="shared" ca="1" si="212"/>
        <v>3</v>
      </c>
      <c r="AT301" s="48">
        <f t="shared" ca="1" si="213"/>
        <v>1</v>
      </c>
      <c r="AU301" s="48">
        <f t="shared" ca="1" si="213"/>
        <v>1</v>
      </c>
      <c r="AV301" s="48">
        <f t="shared" ca="1" si="213"/>
        <v>2</v>
      </c>
      <c r="AW301" s="48">
        <f t="shared" ca="1" si="213"/>
        <v>3</v>
      </c>
      <c r="AX301" s="48">
        <f t="shared" ca="1" si="213"/>
        <v>3</v>
      </c>
      <c r="AY301" s="48">
        <f t="shared" ca="1" si="213"/>
        <v>3</v>
      </c>
      <c r="AZ301" s="48">
        <f t="shared" ca="1" si="213"/>
        <v>3</v>
      </c>
      <c r="BA301" s="48">
        <f t="shared" ca="1" si="213"/>
        <v>1</v>
      </c>
      <c r="BB301" s="48">
        <f t="shared" ca="1" si="213"/>
        <v>1</v>
      </c>
      <c r="BC301" s="48">
        <f t="shared" ca="1" si="213"/>
        <v>2</v>
      </c>
      <c r="BD301" s="48">
        <f t="shared" ca="1" si="214"/>
        <v>2</v>
      </c>
      <c r="BE301" s="48">
        <f t="shared" ca="1" si="214"/>
        <v>2</v>
      </c>
      <c r="BF301" s="48">
        <f t="shared" ca="1" si="214"/>
        <v>3</v>
      </c>
      <c r="BG301" s="48">
        <f t="shared" ca="1" si="214"/>
        <v>3</v>
      </c>
      <c r="BH301" s="48">
        <f t="shared" ca="1" si="214"/>
        <v>2</v>
      </c>
      <c r="BI301" s="48">
        <f t="shared" ca="1" si="214"/>
        <v>2</v>
      </c>
      <c r="BJ301" s="48">
        <f t="shared" ca="1" si="214"/>
        <v>3</v>
      </c>
      <c r="BK301" s="48">
        <f t="shared" ca="1" si="214"/>
        <v>3</v>
      </c>
      <c r="BL301" s="48">
        <f t="shared" ca="1" si="214"/>
        <v>1</v>
      </c>
      <c r="BM301" s="48">
        <f t="shared" ca="1" si="214"/>
        <v>3</v>
      </c>
      <c r="BN301" s="48">
        <f t="shared" ca="1" si="214"/>
        <v>1</v>
      </c>
      <c r="BO301" s="48">
        <f t="shared" ca="1" si="214"/>
        <v>2</v>
      </c>
    </row>
    <row r="302" spans="1:67" x14ac:dyDescent="0.25">
      <c r="A302" s="48">
        <v>301</v>
      </c>
      <c r="B302" s="48">
        <f t="shared" ca="1" si="182"/>
        <v>11</v>
      </c>
      <c r="C302" s="48">
        <f ca="1">SUM($P302:S302)</f>
        <v>5</v>
      </c>
      <c r="D302" s="48">
        <f t="shared" ca="1" si="183"/>
        <v>16</v>
      </c>
      <c r="E302" s="48">
        <f t="shared" ca="1" si="184"/>
        <v>21</v>
      </c>
      <c r="F302" s="48">
        <f t="shared" ca="1" si="185"/>
        <v>26</v>
      </c>
      <c r="G302" s="48">
        <f t="shared" ca="1" si="186"/>
        <v>33</v>
      </c>
      <c r="H302" s="48">
        <f t="shared" ca="1" si="187"/>
        <v>41</v>
      </c>
      <c r="I302" s="48">
        <f t="shared" ca="1" si="188"/>
        <v>49</v>
      </c>
      <c r="J302" s="48">
        <f t="shared" ca="1" si="189"/>
        <v>57</v>
      </c>
      <c r="K302" s="48">
        <f t="shared" ca="1" si="190"/>
        <v>66</v>
      </c>
      <c r="L302" s="48">
        <f t="shared" ca="1" si="191"/>
        <v>76</v>
      </c>
      <c r="M302" s="48">
        <f t="shared" ca="1" si="192"/>
        <v>83</v>
      </c>
      <c r="N302" s="48">
        <f t="shared" ca="1" si="193"/>
        <v>92</v>
      </c>
      <c r="O302" s="48">
        <f t="shared" ca="1" si="194"/>
        <v>103</v>
      </c>
      <c r="P302" s="48">
        <f t="shared" ref="P302:Y311" ca="1" si="215">MAX(1,IF(SamplesOrEstimateFlag = "Data", INDEX(Samples,RANDBETWEEN(1, TotalCount), 0), RANDBETWEEN(ThroughputLowEstimate,ThroughputHighEstimate)) / RANDBETWEEN(StorySplitRateLowEstimate,StorySplitRateHighEstimate))</f>
        <v>2</v>
      </c>
      <c r="Q302" s="48">
        <f t="shared" ca="1" si="215"/>
        <v>1</v>
      </c>
      <c r="R302" s="48">
        <f t="shared" ca="1" si="215"/>
        <v>1</v>
      </c>
      <c r="S302" s="48">
        <f t="shared" ca="1" si="215"/>
        <v>1</v>
      </c>
      <c r="T302" s="48">
        <f t="shared" ca="1" si="215"/>
        <v>3</v>
      </c>
      <c r="U302" s="48">
        <f t="shared" ca="1" si="215"/>
        <v>3</v>
      </c>
      <c r="V302" s="48">
        <f t="shared" ca="1" si="215"/>
        <v>2</v>
      </c>
      <c r="W302" s="48">
        <f t="shared" ca="1" si="215"/>
        <v>3</v>
      </c>
      <c r="X302" s="48">
        <f t="shared" ca="1" si="215"/>
        <v>1</v>
      </c>
      <c r="Y302" s="48">
        <f t="shared" ca="1" si="215"/>
        <v>2</v>
      </c>
      <c r="Z302" s="48">
        <f t="shared" ref="Z302:AI311" ca="1" si="216">MAX(1,IF(SamplesOrEstimateFlag = "Data", INDEX(Samples,RANDBETWEEN(1, TotalCount), 0), RANDBETWEEN(ThroughputLowEstimate,ThroughputHighEstimate)) / RANDBETWEEN(StorySplitRateLowEstimate,StorySplitRateHighEstimate))</f>
        <v>1</v>
      </c>
      <c r="AA302" s="48">
        <f t="shared" ca="1" si="216"/>
        <v>1</v>
      </c>
      <c r="AB302" s="48">
        <f t="shared" ca="1" si="216"/>
        <v>2</v>
      </c>
      <c r="AC302" s="48">
        <f t="shared" ca="1" si="216"/>
        <v>1</v>
      </c>
      <c r="AD302" s="48">
        <f t="shared" ca="1" si="216"/>
        <v>1</v>
      </c>
      <c r="AE302" s="48">
        <f t="shared" ca="1" si="216"/>
        <v>1</v>
      </c>
      <c r="AF302" s="48">
        <f t="shared" ca="1" si="216"/>
        <v>3</v>
      </c>
      <c r="AG302" s="48">
        <f t="shared" ca="1" si="216"/>
        <v>1</v>
      </c>
      <c r="AH302" s="48">
        <f t="shared" ca="1" si="216"/>
        <v>2</v>
      </c>
      <c r="AI302" s="48">
        <f t="shared" ca="1" si="216"/>
        <v>1</v>
      </c>
      <c r="AJ302" s="48">
        <f t="shared" ref="AJ302:AS311" ca="1" si="217">MAX(1,IF(SamplesOrEstimateFlag = "Data", INDEX(Samples,RANDBETWEEN(1, TotalCount), 0), RANDBETWEEN(ThroughputLowEstimate,ThroughputHighEstimate)) / RANDBETWEEN(StorySplitRateLowEstimate,StorySplitRateHighEstimate))</f>
        <v>1</v>
      </c>
      <c r="AK302" s="48">
        <f t="shared" ca="1" si="217"/>
        <v>1</v>
      </c>
      <c r="AL302" s="48">
        <f t="shared" ca="1" si="217"/>
        <v>3</v>
      </c>
      <c r="AM302" s="48">
        <f t="shared" ca="1" si="217"/>
        <v>3</v>
      </c>
      <c r="AN302" s="48">
        <f t="shared" ca="1" si="217"/>
        <v>3</v>
      </c>
      <c r="AO302" s="48">
        <f t="shared" ca="1" si="217"/>
        <v>3</v>
      </c>
      <c r="AP302" s="48">
        <f t="shared" ca="1" si="217"/>
        <v>1</v>
      </c>
      <c r="AQ302" s="48">
        <f t="shared" ca="1" si="217"/>
        <v>1</v>
      </c>
      <c r="AR302" s="48">
        <f t="shared" ca="1" si="217"/>
        <v>1</v>
      </c>
      <c r="AS302" s="48">
        <f t="shared" ca="1" si="217"/>
        <v>3</v>
      </c>
      <c r="AT302" s="48">
        <f t="shared" ref="AT302:BC311" ca="1" si="218">MAX(1,IF(SamplesOrEstimateFlag = "Data", INDEX(Samples,RANDBETWEEN(1, TotalCount), 0), RANDBETWEEN(ThroughputLowEstimate,ThroughputHighEstimate)) / RANDBETWEEN(StorySplitRateLowEstimate,StorySplitRateHighEstimate))</f>
        <v>2</v>
      </c>
      <c r="AU302" s="48">
        <f t="shared" ca="1" si="218"/>
        <v>2</v>
      </c>
      <c r="AV302" s="48">
        <f t="shared" ca="1" si="218"/>
        <v>3</v>
      </c>
      <c r="AW302" s="48">
        <f t="shared" ca="1" si="218"/>
        <v>3</v>
      </c>
      <c r="AX302" s="48">
        <f t="shared" ca="1" si="218"/>
        <v>1</v>
      </c>
      <c r="AY302" s="48">
        <f t="shared" ca="1" si="218"/>
        <v>2</v>
      </c>
      <c r="AZ302" s="48">
        <f t="shared" ca="1" si="218"/>
        <v>2</v>
      </c>
      <c r="BA302" s="48">
        <f t="shared" ca="1" si="218"/>
        <v>3</v>
      </c>
      <c r="BB302" s="48">
        <f t="shared" ca="1" si="218"/>
        <v>2</v>
      </c>
      <c r="BC302" s="48">
        <f t="shared" ca="1" si="218"/>
        <v>3</v>
      </c>
      <c r="BD302" s="48">
        <f t="shared" ref="BD302:BO311" ca="1" si="219">MAX(1,IF(SamplesOrEstimateFlag = "Data", INDEX(Samples,RANDBETWEEN(1, TotalCount), 0), RANDBETWEEN(ThroughputLowEstimate,ThroughputHighEstimate)) / RANDBETWEEN(StorySplitRateLowEstimate,StorySplitRateHighEstimate))</f>
        <v>1</v>
      </c>
      <c r="BE302" s="48">
        <f t="shared" ca="1" si="219"/>
        <v>3</v>
      </c>
      <c r="BF302" s="48">
        <f t="shared" ca="1" si="219"/>
        <v>1</v>
      </c>
      <c r="BG302" s="48">
        <f t="shared" ca="1" si="219"/>
        <v>2</v>
      </c>
      <c r="BH302" s="48">
        <f t="shared" ca="1" si="219"/>
        <v>3</v>
      </c>
      <c r="BI302" s="48">
        <f t="shared" ca="1" si="219"/>
        <v>3</v>
      </c>
      <c r="BJ302" s="48">
        <f t="shared" ca="1" si="219"/>
        <v>2</v>
      </c>
      <c r="BK302" s="48">
        <f t="shared" ca="1" si="219"/>
        <v>1</v>
      </c>
      <c r="BL302" s="48">
        <f t="shared" ca="1" si="219"/>
        <v>3</v>
      </c>
      <c r="BM302" s="48">
        <f t="shared" ca="1" si="219"/>
        <v>3</v>
      </c>
      <c r="BN302" s="48">
        <f t="shared" ca="1" si="219"/>
        <v>2</v>
      </c>
      <c r="BO302" s="48">
        <f t="shared" ca="1" si="219"/>
        <v>3</v>
      </c>
    </row>
    <row r="303" spans="1:67" x14ac:dyDescent="0.25">
      <c r="A303" s="48">
        <v>302</v>
      </c>
      <c r="B303" s="48">
        <f t="shared" ca="1" si="182"/>
        <v>13</v>
      </c>
      <c r="C303" s="48">
        <f ca="1">SUM($P303:S303)</f>
        <v>8</v>
      </c>
      <c r="D303" s="48">
        <f t="shared" ca="1" si="183"/>
        <v>17</v>
      </c>
      <c r="E303" s="48">
        <f t="shared" ca="1" si="184"/>
        <v>27</v>
      </c>
      <c r="F303" s="48">
        <f t="shared" ca="1" si="185"/>
        <v>35</v>
      </c>
      <c r="G303" s="48">
        <f t="shared" ca="1" si="186"/>
        <v>43</v>
      </c>
      <c r="H303" s="48">
        <f t="shared" ca="1" si="187"/>
        <v>51</v>
      </c>
      <c r="I303" s="48">
        <f t="shared" ca="1" si="188"/>
        <v>59</v>
      </c>
      <c r="J303" s="48">
        <f t="shared" ca="1" si="189"/>
        <v>67</v>
      </c>
      <c r="K303" s="48">
        <f t="shared" ca="1" si="190"/>
        <v>74</v>
      </c>
      <c r="L303" s="48">
        <f t="shared" ca="1" si="191"/>
        <v>83</v>
      </c>
      <c r="M303" s="48">
        <f t="shared" ca="1" si="192"/>
        <v>92</v>
      </c>
      <c r="N303" s="48">
        <f t="shared" ca="1" si="193"/>
        <v>100</v>
      </c>
      <c r="O303" s="48">
        <f t="shared" ca="1" si="194"/>
        <v>107</v>
      </c>
      <c r="P303" s="48">
        <f t="shared" ca="1" si="215"/>
        <v>2</v>
      </c>
      <c r="Q303" s="48">
        <f t="shared" ca="1" si="215"/>
        <v>1</v>
      </c>
      <c r="R303" s="48">
        <f t="shared" ca="1" si="215"/>
        <v>3</v>
      </c>
      <c r="S303" s="48">
        <f t="shared" ca="1" si="215"/>
        <v>2</v>
      </c>
      <c r="T303" s="48">
        <f t="shared" ca="1" si="215"/>
        <v>3</v>
      </c>
      <c r="U303" s="48">
        <f t="shared" ca="1" si="215"/>
        <v>2</v>
      </c>
      <c r="V303" s="48">
        <f t="shared" ca="1" si="215"/>
        <v>3</v>
      </c>
      <c r="W303" s="48">
        <f t="shared" ca="1" si="215"/>
        <v>1</v>
      </c>
      <c r="X303" s="48">
        <f t="shared" ca="1" si="215"/>
        <v>3</v>
      </c>
      <c r="Y303" s="48">
        <f t="shared" ca="1" si="215"/>
        <v>3</v>
      </c>
      <c r="Z303" s="48">
        <f t="shared" ca="1" si="216"/>
        <v>1</v>
      </c>
      <c r="AA303" s="48">
        <f t="shared" ca="1" si="216"/>
        <v>3</v>
      </c>
      <c r="AB303" s="48">
        <f t="shared" ca="1" si="216"/>
        <v>3</v>
      </c>
      <c r="AC303" s="48">
        <f t="shared" ca="1" si="216"/>
        <v>2</v>
      </c>
      <c r="AD303" s="48">
        <f t="shared" ca="1" si="216"/>
        <v>1</v>
      </c>
      <c r="AE303" s="48">
        <f t="shared" ca="1" si="216"/>
        <v>2</v>
      </c>
      <c r="AF303" s="48">
        <f t="shared" ca="1" si="216"/>
        <v>3</v>
      </c>
      <c r="AG303" s="48">
        <f t="shared" ca="1" si="216"/>
        <v>1</v>
      </c>
      <c r="AH303" s="48">
        <f t="shared" ca="1" si="216"/>
        <v>2</v>
      </c>
      <c r="AI303" s="48">
        <f t="shared" ca="1" si="216"/>
        <v>2</v>
      </c>
      <c r="AJ303" s="48">
        <f t="shared" ca="1" si="217"/>
        <v>2</v>
      </c>
      <c r="AK303" s="48">
        <f t="shared" ca="1" si="217"/>
        <v>3</v>
      </c>
      <c r="AL303" s="48">
        <f t="shared" ca="1" si="217"/>
        <v>2</v>
      </c>
      <c r="AM303" s="48">
        <f t="shared" ca="1" si="217"/>
        <v>1</v>
      </c>
      <c r="AN303" s="48">
        <f t="shared" ca="1" si="217"/>
        <v>1</v>
      </c>
      <c r="AO303" s="48">
        <f t="shared" ca="1" si="217"/>
        <v>2</v>
      </c>
      <c r="AP303" s="48">
        <f t="shared" ca="1" si="217"/>
        <v>2</v>
      </c>
      <c r="AQ303" s="48">
        <f t="shared" ca="1" si="217"/>
        <v>3</v>
      </c>
      <c r="AR303" s="48">
        <f t="shared" ca="1" si="217"/>
        <v>1</v>
      </c>
      <c r="AS303" s="48">
        <f t="shared" ca="1" si="217"/>
        <v>3</v>
      </c>
      <c r="AT303" s="48">
        <f t="shared" ca="1" si="218"/>
        <v>1</v>
      </c>
      <c r="AU303" s="48">
        <f t="shared" ca="1" si="218"/>
        <v>3</v>
      </c>
      <c r="AV303" s="48">
        <f t="shared" ca="1" si="218"/>
        <v>2</v>
      </c>
      <c r="AW303" s="48">
        <f t="shared" ca="1" si="218"/>
        <v>2</v>
      </c>
      <c r="AX303" s="48">
        <f t="shared" ca="1" si="218"/>
        <v>1</v>
      </c>
      <c r="AY303" s="48">
        <f t="shared" ca="1" si="218"/>
        <v>2</v>
      </c>
      <c r="AZ303" s="48">
        <f t="shared" ca="1" si="218"/>
        <v>2</v>
      </c>
      <c r="BA303" s="48">
        <f t="shared" ca="1" si="218"/>
        <v>2</v>
      </c>
      <c r="BB303" s="48">
        <f t="shared" ca="1" si="218"/>
        <v>3</v>
      </c>
      <c r="BC303" s="48">
        <f t="shared" ca="1" si="218"/>
        <v>2</v>
      </c>
      <c r="BD303" s="48">
        <f t="shared" ca="1" si="219"/>
        <v>3</v>
      </c>
      <c r="BE303" s="48">
        <f t="shared" ca="1" si="219"/>
        <v>1</v>
      </c>
      <c r="BF303" s="48">
        <f t="shared" ca="1" si="219"/>
        <v>2</v>
      </c>
      <c r="BG303" s="48">
        <f t="shared" ca="1" si="219"/>
        <v>3</v>
      </c>
      <c r="BH303" s="48">
        <f t="shared" ca="1" si="219"/>
        <v>2</v>
      </c>
      <c r="BI303" s="48">
        <f t="shared" ca="1" si="219"/>
        <v>2</v>
      </c>
      <c r="BJ303" s="48">
        <f t="shared" ca="1" si="219"/>
        <v>1</v>
      </c>
      <c r="BK303" s="48">
        <f t="shared" ca="1" si="219"/>
        <v>3</v>
      </c>
      <c r="BL303" s="48">
        <f t="shared" ca="1" si="219"/>
        <v>2</v>
      </c>
      <c r="BM303" s="48">
        <f t="shared" ca="1" si="219"/>
        <v>1</v>
      </c>
      <c r="BN303" s="48">
        <f t="shared" ca="1" si="219"/>
        <v>3</v>
      </c>
      <c r="BO303" s="48">
        <f t="shared" ca="1" si="219"/>
        <v>1</v>
      </c>
    </row>
    <row r="304" spans="1:67" x14ac:dyDescent="0.25">
      <c r="A304" s="48">
        <v>303</v>
      </c>
      <c r="B304" s="48">
        <f t="shared" ca="1" si="182"/>
        <v>10</v>
      </c>
      <c r="C304" s="48">
        <f ca="1">SUM($P304:S304)</f>
        <v>6</v>
      </c>
      <c r="D304" s="48">
        <f t="shared" ca="1" si="183"/>
        <v>13</v>
      </c>
      <c r="E304" s="48">
        <f t="shared" ca="1" si="184"/>
        <v>22</v>
      </c>
      <c r="F304" s="48">
        <f t="shared" ca="1" si="185"/>
        <v>29</v>
      </c>
      <c r="G304" s="48">
        <f t="shared" ca="1" si="186"/>
        <v>38</v>
      </c>
      <c r="H304" s="48">
        <f t="shared" ca="1" si="187"/>
        <v>46</v>
      </c>
      <c r="I304" s="48">
        <f t="shared" ca="1" si="188"/>
        <v>52</v>
      </c>
      <c r="J304" s="48">
        <f t="shared" ca="1" si="189"/>
        <v>60</v>
      </c>
      <c r="K304" s="48">
        <f t="shared" ca="1" si="190"/>
        <v>70</v>
      </c>
      <c r="L304" s="48">
        <f t="shared" ca="1" si="191"/>
        <v>79</v>
      </c>
      <c r="M304" s="48">
        <f t="shared" ca="1" si="192"/>
        <v>86</v>
      </c>
      <c r="N304" s="48">
        <f t="shared" ca="1" si="193"/>
        <v>94</v>
      </c>
      <c r="O304" s="48">
        <f t="shared" ca="1" si="194"/>
        <v>100</v>
      </c>
      <c r="P304" s="48">
        <f t="shared" ca="1" si="215"/>
        <v>1</v>
      </c>
      <c r="Q304" s="48">
        <f t="shared" ca="1" si="215"/>
        <v>2</v>
      </c>
      <c r="R304" s="48">
        <f t="shared" ca="1" si="215"/>
        <v>2</v>
      </c>
      <c r="S304" s="48">
        <f t="shared" ca="1" si="215"/>
        <v>1</v>
      </c>
      <c r="T304" s="48">
        <f t="shared" ca="1" si="215"/>
        <v>2</v>
      </c>
      <c r="U304" s="48">
        <f t="shared" ca="1" si="215"/>
        <v>2</v>
      </c>
      <c r="V304" s="48">
        <f t="shared" ca="1" si="215"/>
        <v>1</v>
      </c>
      <c r="W304" s="48">
        <f t="shared" ca="1" si="215"/>
        <v>2</v>
      </c>
      <c r="X304" s="48">
        <f t="shared" ca="1" si="215"/>
        <v>1</v>
      </c>
      <c r="Y304" s="48">
        <f t="shared" ca="1" si="215"/>
        <v>3</v>
      </c>
      <c r="Z304" s="48">
        <f t="shared" ca="1" si="216"/>
        <v>2</v>
      </c>
      <c r="AA304" s="48">
        <f t="shared" ca="1" si="216"/>
        <v>3</v>
      </c>
      <c r="AB304" s="48">
        <f t="shared" ca="1" si="216"/>
        <v>1</v>
      </c>
      <c r="AC304" s="48">
        <f t="shared" ca="1" si="216"/>
        <v>2</v>
      </c>
      <c r="AD304" s="48">
        <f t="shared" ca="1" si="216"/>
        <v>1</v>
      </c>
      <c r="AE304" s="48">
        <f t="shared" ca="1" si="216"/>
        <v>3</v>
      </c>
      <c r="AF304" s="48">
        <f t="shared" ca="1" si="216"/>
        <v>3</v>
      </c>
      <c r="AG304" s="48">
        <f t="shared" ca="1" si="216"/>
        <v>3</v>
      </c>
      <c r="AH304" s="48">
        <f t="shared" ca="1" si="216"/>
        <v>1</v>
      </c>
      <c r="AI304" s="48">
        <f t="shared" ca="1" si="216"/>
        <v>2</v>
      </c>
      <c r="AJ304" s="48">
        <f t="shared" ca="1" si="217"/>
        <v>3</v>
      </c>
      <c r="AK304" s="48">
        <f t="shared" ca="1" si="217"/>
        <v>2</v>
      </c>
      <c r="AL304" s="48">
        <f t="shared" ca="1" si="217"/>
        <v>1</v>
      </c>
      <c r="AM304" s="48">
        <f t="shared" ca="1" si="217"/>
        <v>2</v>
      </c>
      <c r="AN304" s="48">
        <f t="shared" ca="1" si="217"/>
        <v>1</v>
      </c>
      <c r="AO304" s="48">
        <f t="shared" ca="1" si="217"/>
        <v>1</v>
      </c>
      <c r="AP304" s="48">
        <f t="shared" ca="1" si="217"/>
        <v>1</v>
      </c>
      <c r="AQ304" s="48">
        <f t="shared" ca="1" si="217"/>
        <v>3</v>
      </c>
      <c r="AR304" s="48">
        <f t="shared" ca="1" si="217"/>
        <v>2</v>
      </c>
      <c r="AS304" s="48">
        <f t="shared" ca="1" si="217"/>
        <v>3</v>
      </c>
      <c r="AT304" s="48">
        <f t="shared" ca="1" si="218"/>
        <v>2</v>
      </c>
      <c r="AU304" s="48">
        <f t="shared" ca="1" si="218"/>
        <v>1</v>
      </c>
      <c r="AV304" s="48">
        <f t="shared" ca="1" si="218"/>
        <v>3</v>
      </c>
      <c r="AW304" s="48">
        <f t="shared" ca="1" si="218"/>
        <v>2</v>
      </c>
      <c r="AX304" s="48">
        <f t="shared" ca="1" si="218"/>
        <v>2</v>
      </c>
      <c r="AY304" s="48">
        <f t="shared" ca="1" si="218"/>
        <v>3</v>
      </c>
      <c r="AZ304" s="48">
        <f t="shared" ca="1" si="218"/>
        <v>2</v>
      </c>
      <c r="BA304" s="48">
        <f t="shared" ca="1" si="218"/>
        <v>3</v>
      </c>
      <c r="BB304" s="48">
        <f t="shared" ca="1" si="218"/>
        <v>2</v>
      </c>
      <c r="BC304" s="48">
        <f t="shared" ca="1" si="218"/>
        <v>2</v>
      </c>
      <c r="BD304" s="48">
        <f t="shared" ca="1" si="219"/>
        <v>2</v>
      </c>
      <c r="BE304" s="48">
        <f t="shared" ca="1" si="219"/>
        <v>1</v>
      </c>
      <c r="BF304" s="48">
        <f t="shared" ca="1" si="219"/>
        <v>1</v>
      </c>
      <c r="BG304" s="48">
        <f t="shared" ca="1" si="219"/>
        <v>3</v>
      </c>
      <c r="BH304" s="48">
        <f t="shared" ca="1" si="219"/>
        <v>1</v>
      </c>
      <c r="BI304" s="48">
        <f t="shared" ca="1" si="219"/>
        <v>1</v>
      </c>
      <c r="BJ304" s="48">
        <f t="shared" ca="1" si="219"/>
        <v>3</v>
      </c>
      <c r="BK304" s="48">
        <f t="shared" ca="1" si="219"/>
        <v>3</v>
      </c>
      <c r="BL304" s="48">
        <f t="shared" ca="1" si="219"/>
        <v>1</v>
      </c>
      <c r="BM304" s="48">
        <f t="shared" ca="1" si="219"/>
        <v>1</v>
      </c>
      <c r="BN304" s="48">
        <f t="shared" ca="1" si="219"/>
        <v>3</v>
      </c>
      <c r="BO304" s="48">
        <f t="shared" ca="1" si="219"/>
        <v>1</v>
      </c>
    </row>
    <row r="305" spans="1:67" x14ac:dyDescent="0.25">
      <c r="A305" s="48">
        <v>304</v>
      </c>
      <c r="B305" s="48">
        <f t="shared" ca="1" si="182"/>
        <v>11</v>
      </c>
      <c r="C305" s="48">
        <f ca="1">SUM($P305:S305)</f>
        <v>7</v>
      </c>
      <c r="D305" s="48">
        <f t="shared" ca="1" si="183"/>
        <v>14</v>
      </c>
      <c r="E305" s="48">
        <f t="shared" ca="1" si="184"/>
        <v>22</v>
      </c>
      <c r="F305" s="48">
        <f t="shared" ca="1" si="185"/>
        <v>32</v>
      </c>
      <c r="G305" s="48">
        <f t="shared" ca="1" si="186"/>
        <v>41</v>
      </c>
      <c r="H305" s="48">
        <f t="shared" ca="1" si="187"/>
        <v>47</v>
      </c>
      <c r="I305" s="48">
        <f t="shared" ca="1" si="188"/>
        <v>52</v>
      </c>
      <c r="J305" s="48">
        <f t="shared" ca="1" si="189"/>
        <v>61</v>
      </c>
      <c r="K305" s="48">
        <f t="shared" ca="1" si="190"/>
        <v>69</v>
      </c>
      <c r="L305" s="48">
        <f t="shared" ca="1" si="191"/>
        <v>76</v>
      </c>
      <c r="M305" s="48">
        <f t="shared" ca="1" si="192"/>
        <v>82</v>
      </c>
      <c r="N305" s="48">
        <f t="shared" ca="1" si="193"/>
        <v>87</v>
      </c>
      <c r="O305" s="48">
        <f t="shared" ca="1" si="194"/>
        <v>92</v>
      </c>
      <c r="P305" s="48">
        <f t="shared" ca="1" si="215"/>
        <v>1</v>
      </c>
      <c r="Q305" s="48">
        <f t="shared" ca="1" si="215"/>
        <v>2</v>
      </c>
      <c r="R305" s="48">
        <f t="shared" ca="1" si="215"/>
        <v>2</v>
      </c>
      <c r="S305" s="48">
        <f t="shared" ca="1" si="215"/>
        <v>2</v>
      </c>
      <c r="T305" s="48">
        <f t="shared" ca="1" si="215"/>
        <v>1</v>
      </c>
      <c r="U305" s="48">
        <f t="shared" ca="1" si="215"/>
        <v>3</v>
      </c>
      <c r="V305" s="48">
        <f t="shared" ca="1" si="215"/>
        <v>2</v>
      </c>
      <c r="W305" s="48">
        <f t="shared" ca="1" si="215"/>
        <v>1</v>
      </c>
      <c r="X305" s="48">
        <f t="shared" ca="1" si="215"/>
        <v>3</v>
      </c>
      <c r="Y305" s="48">
        <f t="shared" ca="1" si="215"/>
        <v>2</v>
      </c>
      <c r="Z305" s="48">
        <f t="shared" ca="1" si="216"/>
        <v>1</v>
      </c>
      <c r="AA305" s="48">
        <f t="shared" ca="1" si="216"/>
        <v>2</v>
      </c>
      <c r="AB305" s="48">
        <f t="shared" ca="1" si="216"/>
        <v>3</v>
      </c>
      <c r="AC305" s="48">
        <f t="shared" ca="1" si="216"/>
        <v>2</v>
      </c>
      <c r="AD305" s="48">
        <f t="shared" ca="1" si="216"/>
        <v>3</v>
      </c>
      <c r="AE305" s="48">
        <f t="shared" ca="1" si="216"/>
        <v>2</v>
      </c>
      <c r="AF305" s="48">
        <f t="shared" ca="1" si="216"/>
        <v>3</v>
      </c>
      <c r="AG305" s="48">
        <f t="shared" ca="1" si="216"/>
        <v>3</v>
      </c>
      <c r="AH305" s="48">
        <f t="shared" ca="1" si="216"/>
        <v>1</v>
      </c>
      <c r="AI305" s="48">
        <f t="shared" ca="1" si="216"/>
        <v>2</v>
      </c>
      <c r="AJ305" s="48">
        <f t="shared" ca="1" si="217"/>
        <v>2</v>
      </c>
      <c r="AK305" s="48">
        <f t="shared" ca="1" si="217"/>
        <v>2</v>
      </c>
      <c r="AL305" s="48">
        <f t="shared" ca="1" si="217"/>
        <v>1</v>
      </c>
      <c r="AM305" s="48">
        <f t="shared" ca="1" si="217"/>
        <v>1</v>
      </c>
      <c r="AN305" s="48">
        <f t="shared" ca="1" si="217"/>
        <v>1</v>
      </c>
      <c r="AO305" s="48">
        <f t="shared" ca="1" si="217"/>
        <v>1</v>
      </c>
      <c r="AP305" s="48">
        <f t="shared" ca="1" si="217"/>
        <v>2</v>
      </c>
      <c r="AQ305" s="48">
        <f t="shared" ca="1" si="217"/>
        <v>1</v>
      </c>
      <c r="AR305" s="48">
        <f t="shared" ca="1" si="217"/>
        <v>2</v>
      </c>
      <c r="AS305" s="48">
        <f t="shared" ca="1" si="217"/>
        <v>2</v>
      </c>
      <c r="AT305" s="48">
        <f t="shared" ca="1" si="218"/>
        <v>3</v>
      </c>
      <c r="AU305" s="48">
        <f t="shared" ca="1" si="218"/>
        <v>2</v>
      </c>
      <c r="AV305" s="48">
        <f t="shared" ca="1" si="218"/>
        <v>3</v>
      </c>
      <c r="AW305" s="48">
        <f t="shared" ca="1" si="218"/>
        <v>1</v>
      </c>
      <c r="AX305" s="48">
        <f t="shared" ca="1" si="218"/>
        <v>3</v>
      </c>
      <c r="AY305" s="48">
        <f t="shared" ca="1" si="218"/>
        <v>1</v>
      </c>
      <c r="AZ305" s="48">
        <f t="shared" ca="1" si="218"/>
        <v>1</v>
      </c>
      <c r="BA305" s="48">
        <f t="shared" ca="1" si="218"/>
        <v>1</v>
      </c>
      <c r="BB305" s="48">
        <f t="shared" ca="1" si="218"/>
        <v>2</v>
      </c>
      <c r="BC305" s="48">
        <f t="shared" ca="1" si="218"/>
        <v>3</v>
      </c>
      <c r="BD305" s="48">
        <f t="shared" ca="1" si="219"/>
        <v>2</v>
      </c>
      <c r="BE305" s="48">
        <f t="shared" ca="1" si="219"/>
        <v>1</v>
      </c>
      <c r="BF305" s="48">
        <f t="shared" ca="1" si="219"/>
        <v>1</v>
      </c>
      <c r="BG305" s="48">
        <f t="shared" ca="1" si="219"/>
        <v>2</v>
      </c>
      <c r="BH305" s="48">
        <f t="shared" ca="1" si="219"/>
        <v>1</v>
      </c>
      <c r="BI305" s="48">
        <f t="shared" ca="1" si="219"/>
        <v>1</v>
      </c>
      <c r="BJ305" s="48">
        <f t="shared" ca="1" si="219"/>
        <v>2</v>
      </c>
      <c r="BK305" s="48">
        <f t="shared" ca="1" si="219"/>
        <v>1</v>
      </c>
      <c r="BL305" s="48">
        <f t="shared" ca="1" si="219"/>
        <v>1</v>
      </c>
      <c r="BM305" s="48">
        <f t="shared" ca="1" si="219"/>
        <v>1</v>
      </c>
      <c r="BN305" s="48">
        <f t="shared" ca="1" si="219"/>
        <v>1</v>
      </c>
      <c r="BO305" s="48">
        <f t="shared" ca="1" si="219"/>
        <v>2</v>
      </c>
    </row>
    <row r="306" spans="1:67" x14ac:dyDescent="0.25">
      <c r="A306" s="48">
        <v>305</v>
      </c>
      <c r="B306" s="48">
        <f t="shared" ca="1" si="182"/>
        <v>10</v>
      </c>
      <c r="C306" s="48">
        <f ca="1">SUM($P306:S306)</f>
        <v>7</v>
      </c>
      <c r="D306" s="48">
        <f t="shared" ca="1" si="183"/>
        <v>13</v>
      </c>
      <c r="E306" s="48">
        <f t="shared" ca="1" si="184"/>
        <v>23</v>
      </c>
      <c r="F306" s="48">
        <f t="shared" ca="1" si="185"/>
        <v>30</v>
      </c>
      <c r="G306" s="48">
        <f t="shared" ca="1" si="186"/>
        <v>37</v>
      </c>
      <c r="H306" s="48">
        <f t="shared" ca="1" si="187"/>
        <v>43</v>
      </c>
      <c r="I306" s="48">
        <f t="shared" ca="1" si="188"/>
        <v>52</v>
      </c>
      <c r="J306" s="48">
        <f t="shared" ca="1" si="189"/>
        <v>61</v>
      </c>
      <c r="K306" s="48">
        <f t="shared" ca="1" si="190"/>
        <v>68</v>
      </c>
      <c r="L306" s="48">
        <f t="shared" ca="1" si="191"/>
        <v>76</v>
      </c>
      <c r="M306" s="48">
        <f t="shared" ca="1" si="192"/>
        <v>83</v>
      </c>
      <c r="N306" s="48">
        <f t="shared" ca="1" si="193"/>
        <v>92</v>
      </c>
      <c r="O306" s="48">
        <f t="shared" ca="1" si="194"/>
        <v>101</v>
      </c>
      <c r="P306" s="48">
        <f t="shared" ca="1" si="215"/>
        <v>2</v>
      </c>
      <c r="Q306" s="48">
        <f t="shared" ca="1" si="215"/>
        <v>1</v>
      </c>
      <c r="R306" s="48">
        <f t="shared" ca="1" si="215"/>
        <v>2</v>
      </c>
      <c r="S306" s="48">
        <f t="shared" ca="1" si="215"/>
        <v>2</v>
      </c>
      <c r="T306" s="48">
        <f t="shared" ca="1" si="215"/>
        <v>1</v>
      </c>
      <c r="U306" s="48">
        <f t="shared" ca="1" si="215"/>
        <v>2</v>
      </c>
      <c r="V306" s="48">
        <f t="shared" ca="1" si="215"/>
        <v>2</v>
      </c>
      <c r="W306" s="48">
        <f t="shared" ca="1" si="215"/>
        <v>1</v>
      </c>
      <c r="X306" s="48">
        <f t="shared" ca="1" si="215"/>
        <v>2</v>
      </c>
      <c r="Y306" s="48">
        <f t="shared" ca="1" si="215"/>
        <v>2</v>
      </c>
      <c r="Z306" s="48">
        <f t="shared" ca="1" si="216"/>
        <v>3</v>
      </c>
      <c r="AA306" s="48">
        <f t="shared" ca="1" si="216"/>
        <v>3</v>
      </c>
      <c r="AB306" s="48">
        <f t="shared" ca="1" si="216"/>
        <v>1</v>
      </c>
      <c r="AC306" s="48">
        <f t="shared" ca="1" si="216"/>
        <v>1</v>
      </c>
      <c r="AD306" s="48">
        <f t="shared" ca="1" si="216"/>
        <v>2</v>
      </c>
      <c r="AE306" s="48">
        <f t="shared" ca="1" si="216"/>
        <v>3</v>
      </c>
      <c r="AF306" s="48">
        <f t="shared" ca="1" si="216"/>
        <v>1</v>
      </c>
      <c r="AG306" s="48">
        <f t="shared" ca="1" si="216"/>
        <v>1</v>
      </c>
      <c r="AH306" s="48">
        <f t="shared" ca="1" si="216"/>
        <v>2</v>
      </c>
      <c r="AI306" s="48">
        <f t="shared" ca="1" si="216"/>
        <v>3</v>
      </c>
      <c r="AJ306" s="48">
        <f t="shared" ca="1" si="217"/>
        <v>2</v>
      </c>
      <c r="AK306" s="48">
        <f t="shared" ca="1" si="217"/>
        <v>1</v>
      </c>
      <c r="AL306" s="48">
        <f t="shared" ca="1" si="217"/>
        <v>2</v>
      </c>
      <c r="AM306" s="48">
        <f t="shared" ca="1" si="217"/>
        <v>1</v>
      </c>
      <c r="AN306" s="48">
        <f t="shared" ca="1" si="217"/>
        <v>1</v>
      </c>
      <c r="AO306" s="48">
        <f t="shared" ca="1" si="217"/>
        <v>3</v>
      </c>
      <c r="AP306" s="48">
        <f t="shared" ca="1" si="217"/>
        <v>3</v>
      </c>
      <c r="AQ306" s="48">
        <f t="shared" ca="1" si="217"/>
        <v>2</v>
      </c>
      <c r="AR306" s="48">
        <f t="shared" ca="1" si="217"/>
        <v>2</v>
      </c>
      <c r="AS306" s="48">
        <f t="shared" ca="1" si="217"/>
        <v>3</v>
      </c>
      <c r="AT306" s="48">
        <f t="shared" ca="1" si="218"/>
        <v>2</v>
      </c>
      <c r="AU306" s="48">
        <f t="shared" ca="1" si="218"/>
        <v>2</v>
      </c>
      <c r="AV306" s="48">
        <f t="shared" ca="1" si="218"/>
        <v>1</v>
      </c>
      <c r="AW306" s="48">
        <f t="shared" ca="1" si="218"/>
        <v>1</v>
      </c>
      <c r="AX306" s="48">
        <f t="shared" ca="1" si="218"/>
        <v>3</v>
      </c>
      <c r="AY306" s="48">
        <f t="shared" ca="1" si="218"/>
        <v>2</v>
      </c>
      <c r="AZ306" s="48">
        <f t="shared" ca="1" si="218"/>
        <v>3</v>
      </c>
      <c r="BA306" s="48">
        <f t="shared" ca="1" si="218"/>
        <v>3</v>
      </c>
      <c r="BB306" s="48">
        <f t="shared" ca="1" si="218"/>
        <v>1</v>
      </c>
      <c r="BC306" s="48">
        <f t="shared" ca="1" si="218"/>
        <v>1</v>
      </c>
      <c r="BD306" s="48">
        <f t="shared" ca="1" si="219"/>
        <v>2</v>
      </c>
      <c r="BE306" s="48">
        <f t="shared" ca="1" si="219"/>
        <v>3</v>
      </c>
      <c r="BF306" s="48">
        <f t="shared" ca="1" si="219"/>
        <v>1</v>
      </c>
      <c r="BG306" s="48">
        <f t="shared" ca="1" si="219"/>
        <v>1</v>
      </c>
      <c r="BH306" s="48">
        <f t="shared" ca="1" si="219"/>
        <v>3</v>
      </c>
      <c r="BI306" s="48">
        <f t="shared" ca="1" si="219"/>
        <v>3</v>
      </c>
      <c r="BJ306" s="48">
        <f t="shared" ca="1" si="219"/>
        <v>2</v>
      </c>
      <c r="BK306" s="48">
        <f t="shared" ca="1" si="219"/>
        <v>1</v>
      </c>
      <c r="BL306" s="48">
        <f t="shared" ca="1" si="219"/>
        <v>3</v>
      </c>
      <c r="BM306" s="48">
        <f t="shared" ca="1" si="219"/>
        <v>1</v>
      </c>
      <c r="BN306" s="48">
        <f t="shared" ca="1" si="219"/>
        <v>3</v>
      </c>
      <c r="BO306" s="48">
        <f t="shared" ca="1" si="219"/>
        <v>2</v>
      </c>
    </row>
    <row r="307" spans="1:67" x14ac:dyDescent="0.25">
      <c r="A307" s="48">
        <v>306</v>
      </c>
      <c r="B307" s="48">
        <f t="shared" ca="1" si="182"/>
        <v>12</v>
      </c>
      <c r="C307" s="48">
        <f ca="1">SUM($P307:S307)</f>
        <v>7</v>
      </c>
      <c r="D307" s="48">
        <f t="shared" ca="1" si="183"/>
        <v>14</v>
      </c>
      <c r="E307" s="48">
        <f t="shared" ca="1" si="184"/>
        <v>23</v>
      </c>
      <c r="F307" s="48">
        <f t="shared" ca="1" si="185"/>
        <v>31</v>
      </c>
      <c r="G307" s="48">
        <f t="shared" ca="1" si="186"/>
        <v>41</v>
      </c>
      <c r="H307" s="48">
        <f t="shared" ca="1" si="187"/>
        <v>49</v>
      </c>
      <c r="I307" s="48">
        <f t="shared" ca="1" si="188"/>
        <v>57</v>
      </c>
      <c r="J307" s="48">
        <f t="shared" ca="1" si="189"/>
        <v>64</v>
      </c>
      <c r="K307" s="48">
        <f t="shared" ca="1" si="190"/>
        <v>73</v>
      </c>
      <c r="L307" s="48">
        <f t="shared" ca="1" si="191"/>
        <v>83</v>
      </c>
      <c r="M307" s="48">
        <f t="shared" ca="1" si="192"/>
        <v>89</v>
      </c>
      <c r="N307" s="48">
        <f t="shared" ca="1" si="193"/>
        <v>97</v>
      </c>
      <c r="O307" s="48">
        <f t="shared" ca="1" si="194"/>
        <v>103</v>
      </c>
      <c r="P307" s="48">
        <f t="shared" ca="1" si="215"/>
        <v>2</v>
      </c>
      <c r="Q307" s="48">
        <f t="shared" ca="1" si="215"/>
        <v>1</v>
      </c>
      <c r="R307" s="48">
        <f t="shared" ca="1" si="215"/>
        <v>2</v>
      </c>
      <c r="S307" s="48">
        <f t="shared" ca="1" si="215"/>
        <v>2</v>
      </c>
      <c r="T307" s="48">
        <f t="shared" ca="1" si="215"/>
        <v>3</v>
      </c>
      <c r="U307" s="48">
        <f t="shared" ca="1" si="215"/>
        <v>2</v>
      </c>
      <c r="V307" s="48">
        <f t="shared" ca="1" si="215"/>
        <v>1</v>
      </c>
      <c r="W307" s="48">
        <f t="shared" ca="1" si="215"/>
        <v>1</v>
      </c>
      <c r="X307" s="48">
        <f t="shared" ca="1" si="215"/>
        <v>3</v>
      </c>
      <c r="Y307" s="48">
        <f t="shared" ca="1" si="215"/>
        <v>1</v>
      </c>
      <c r="Z307" s="48">
        <f t="shared" ca="1" si="216"/>
        <v>3</v>
      </c>
      <c r="AA307" s="48">
        <f t="shared" ca="1" si="216"/>
        <v>2</v>
      </c>
      <c r="AB307" s="48">
        <f t="shared" ca="1" si="216"/>
        <v>2</v>
      </c>
      <c r="AC307" s="48">
        <f t="shared" ca="1" si="216"/>
        <v>3</v>
      </c>
      <c r="AD307" s="48">
        <f t="shared" ca="1" si="216"/>
        <v>2</v>
      </c>
      <c r="AE307" s="48">
        <f t="shared" ca="1" si="216"/>
        <v>1</v>
      </c>
      <c r="AF307" s="48">
        <f t="shared" ca="1" si="216"/>
        <v>3</v>
      </c>
      <c r="AG307" s="48">
        <f t="shared" ca="1" si="216"/>
        <v>3</v>
      </c>
      <c r="AH307" s="48">
        <f t="shared" ca="1" si="216"/>
        <v>2</v>
      </c>
      <c r="AI307" s="48">
        <f t="shared" ca="1" si="216"/>
        <v>2</v>
      </c>
      <c r="AJ307" s="48">
        <f t="shared" ca="1" si="217"/>
        <v>1</v>
      </c>
      <c r="AK307" s="48">
        <f t="shared" ca="1" si="217"/>
        <v>1</v>
      </c>
      <c r="AL307" s="48">
        <f t="shared" ca="1" si="217"/>
        <v>3</v>
      </c>
      <c r="AM307" s="48">
        <f t="shared" ca="1" si="217"/>
        <v>3</v>
      </c>
      <c r="AN307" s="48">
        <f t="shared" ca="1" si="217"/>
        <v>2</v>
      </c>
      <c r="AO307" s="48">
        <f t="shared" ca="1" si="217"/>
        <v>2</v>
      </c>
      <c r="AP307" s="48">
        <f t="shared" ca="1" si="217"/>
        <v>3</v>
      </c>
      <c r="AQ307" s="48">
        <f t="shared" ca="1" si="217"/>
        <v>1</v>
      </c>
      <c r="AR307" s="48">
        <f t="shared" ca="1" si="217"/>
        <v>2</v>
      </c>
      <c r="AS307" s="48">
        <f t="shared" ca="1" si="217"/>
        <v>1</v>
      </c>
      <c r="AT307" s="48">
        <f t="shared" ca="1" si="218"/>
        <v>3</v>
      </c>
      <c r="AU307" s="48">
        <f t="shared" ca="1" si="218"/>
        <v>1</v>
      </c>
      <c r="AV307" s="48">
        <f t="shared" ca="1" si="218"/>
        <v>2</v>
      </c>
      <c r="AW307" s="48">
        <f t="shared" ca="1" si="218"/>
        <v>3</v>
      </c>
      <c r="AX307" s="48">
        <f t="shared" ca="1" si="218"/>
        <v>3</v>
      </c>
      <c r="AY307" s="48">
        <f t="shared" ca="1" si="218"/>
        <v>1</v>
      </c>
      <c r="AZ307" s="48">
        <f t="shared" ca="1" si="218"/>
        <v>3</v>
      </c>
      <c r="BA307" s="48">
        <f t="shared" ca="1" si="218"/>
        <v>3</v>
      </c>
      <c r="BB307" s="48">
        <f t="shared" ca="1" si="218"/>
        <v>2</v>
      </c>
      <c r="BC307" s="48">
        <f t="shared" ca="1" si="218"/>
        <v>2</v>
      </c>
      <c r="BD307" s="48">
        <f t="shared" ca="1" si="219"/>
        <v>2</v>
      </c>
      <c r="BE307" s="48">
        <f t="shared" ca="1" si="219"/>
        <v>1</v>
      </c>
      <c r="BF307" s="48">
        <f t="shared" ca="1" si="219"/>
        <v>2</v>
      </c>
      <c r="BG307" s="48">
        <f t="shared" ca="1" si="219"/>
        <v>1</v>
      </c>
      <c r="BH307" s="48">
        <f t="shared" ca="1" si="219"/>
        <v>2</v>
      </c>
      <c r="BI307" s="48">
        <f t="shared" ca="1" si="219"/>
        <v>2</v>
      </c>
      <c r="BJ307" s="48">
        <f t="shared" ca="1" si="219"/>
        <v>1</v>
      </c>
      <c r="BK307" s="48">
        <f t="shared" ca="1" si="219"/>
        <v>3</v>
      </c>
      <c r="BL307" s="48">
        <f t="shared" ca="1" si="219"/>
        <v>2</v>
      </c>
      <c r="BM307" s="48">
        <f t="shared" ca="1" si="219"/>
        <v>1</v>
      </c>
      <c r="BN307" s="48">
        <f t="shared" ca="1" si="219"/>
        <v>2</v>
      </c>
      <c r="BO307" s="48">
        <f t="shared" ca="1" si="219"/>
        <v>1</v>
      </c>
    </row>
    <row r="308" spans="1:67" x14ac:dyDescent="0.25">
      <c r="A308" s="48">
        <v>307</v>
      </c>
      <c r="B308" s="48">
        <f t="shared" ca="1" si="182"/>
        <v>12</v>
      </c>
      <c r="C308" s="48">
        <f ca="1">SUM($P308:S308)</f>
        <v>9</v>
      </c>
      <c r="D308" s="48">
        <f t="shared" ca="1" si="183"/>
        <v>16</v>
      </c>
      <c r="E308" s="48">
        <f t="shared" ca="1" si="184"/>
        <v>24</v>
      </c>
      <c r="F308" s="48">
        <f t="shared" ca="1" si="185"/>
        <v>31</v>
      </c>
      <c r="G308" s="48">
        <f t="shared" ca="1" si="186"/>
        <v>38</v>
      </c>
      <c r="H308" s="48">
        <f t="shared" ca="1" si="187"/>
        <v>45</v>
      </c>
      <c r="I308" s="48">
        <f t="shared" ca="1" si="188"/>
        <v>50</v>
      </c>
      <c r="J308" s="48">
        <f t="shared" ca="1" si="189"/>
        <v>59</v>
      </c>
      <c r="K308" s="48">
        <f t="shared" ca="1" si="190"/>
        <v>65</v>
      </c>
      <c r="L308" s="48">
        <f t="shared" ca="1" si="191"/>
        <v>73</v>
      </c>
      <c r="M308" s="48">
        <f t="shared" ca="1" si="192"/>
        <v>78</v>
      </c>
      <c r="N308" s="48">
        <f t="shared" ca="1" si="193"/>
        <v>86</v>
      </c>
      <c r="O308" s="48">
        <f t="shared" ca="1" si="194"/>
        <v>93</v>
      </c>
      <c r="P308" s="48">
        <f t="shared" ca="1" si="215"/>
        <v>2</v>
      </c>
      <c r="Q308" s="48">
        <f t="shared" ca="1" si="215"/>
        <v>2</v>
      </c>
      <c r="R308" s="48">
        <f t="shared" ca="1" si="215"/>
        <v>3</v>
      </c>
      <c r="S308" s="48">
        <f t="shared" ca="1" si="215"/>
        <v>2</v>
      </c>
      <c r="T308" s="48">
        <f t="shared" ca="1" si="215"/>
        <v>2</v>
      </c>
      <c r="U308" s="48">
        <f t="shared" ca="1" si="215"/>
        <v>1</v>
      </c>
      <c r="V308" s="48">
        <f t="shared" ca="1" si="215"/>
        <v>1</v>
      </c>
      <c r="W308" s="48">
        <f t="shared" ca="1" si="215"/>
        <v>3</v>
      </c>
      <c r="X308" s="48">
        <f t="shared" ca="1" si="215"/>
        <v>1</v>
      </c>
      <c r="Y308" s="48">
        <f t="shared" ca="1" si="215"/>
        <v>3</v>
      </c>
      <c r="Z308" s="48">
        <f t="shared" ca="1" si="216"/>
        <v>1</v>
      </c>
      <c r="AA308" s="48">
        <f t="shared" ca="1" si="216"/>
        <v>3</v>
      </c>
      <c r="AB308" s="48">
        <f t="shared" ca="1" si="216"/>
        <v>1</v>
      </c>
      <c r="AC308" s="48">
        <f t="shared" ca="1" si="216"/>
        <v>2</v>
      </c>
      <c r="AD308" s="48">
        <f t="shared" ca="1" si="216"/>
        <v>1</v>
      </c>
      <c r="AE308" s="48">
        <f t="shared" ca="1" si="216"/>
        <v>3</v>
      </c>
      <c r="AF308" s="48">
        <f t="shared" ca="1" si="216"/>
        <v>3</v>
      </c>
      <c r="AG308" s="48">
        <f t="shared" ca="1" si="216"/>
        <v>1</v>
      </c>
      <c r="AH308" s="48">
        <f t="shared" ca="1" si="216"/>
        <v>1</v>
      </c>
      <c r="AI308" s="48">
        <f t="shared" ca="1" si="216"/>
        <v>2</v>
      </c>
      <c r="AJ308" s="48">
        <f t="shared" ca="1" si="217"/>
        <v>2</v>
      </c>
      <c r="AK308" s="48">
        <f t="shared" ca="1" si="217"/>
        <v>2</v>
      </c>
      <c r="AL308" s="48">
        <f t="shared" ca="1" si="217"/>
        <v>2</v>
      </c>
      <c r="AM308" s="48">
        <f t="shared" ca="1" si="217"/>
        <v>1</v>
      </c>
      <c r="AN308" s="48">
        <f t="shared" ca="1" si="217"/>
        <v>1</v>
      </c>
      <c r="AO308" s="48">
        <f t="shared" ca="1" si="217"/>
        <v>2</v>
      </c>
      <c r="AP308" s="48">
        <f t="shared" ca="1" si="217"/>
        <v>1</v>
      </c>
      <c r="AQ308" s="48">
        <f t="shared" ca="1" si="217"/>
        <v>1</v>
      </c>
      <c r="AR308" s="48">
        <f t="shared" ca="1" si="217"/>
        <v>2</v>
      </c>
      <c r="AS308" s="48">
        <f t="shared" ca="1" si="217"/>
        <v>3</v>
      </c>
      <c r="AT308" s="48">
        <f t="shared" ca="1" si="218"/>
        <v>1</v>
      </c>
      <c r="AU308" s="48">
        <f t="shared" ca="1" si="218"/>
        <v>3</v>
      </c>
      <c r="AV308" s="48">
        <f t="shared" ca="1" si="218"/>
        <v>1</v>
      </c>
      <c r="AW308" s="48">
        <f t="shared" ca="1" si="218"/>
        <v>2</v>
      </c>
      <c r="AX308" s="48">
        <f t="shared" ca="1" si="218"/>
        <v>1</v>
      </c>
      <c r="AY308" s="48">
        <f t="shared" ca="1" si="218"/>
        <v>2</v>
      </c>
      <c r="AZ308" s="48">
        <f t="shared" ca="1" si="218"/>
        <v>2</v>
      </c>
      <c r="BA308" s="48">
        <f t="shared" ca="1" si="218"/>
        <v>2</v>
      </c>
      <c r="BB308" s="48">
        <f t="shared" ca="1" si="218"/>
        <v>3</v>
      </c>
      <c r="BC308" s="48">
        <f t="shared" ca="1" si="218"/>
        <v>1</v>
      </c>
      <c r="BD308" s="48">
        <f t="shared" ca="1" si="219"/>
        <v>1</v>
      </c>
      <c r="BE308" s="48">
        <f t="shared" ca="1" si="219"/>
        <v>2</v>
      </c>
      <c r="BF308" s="48">
        <f t="shared" ca="1" si="219"/>
        <v>1</v>
      </c>
      <c r="BG308" s="48">
        <f t="shared" ca="1" si="219"/>
        <v>1</v>
      </c>
      <c r="BH308" s="48">
        <f t="shared" ca="1" si="219"/>
        <v>3</v>
      </c>
      <c r="BI308" s="48">
        <f t="shared" ca="1" si="219"/>
        <v>1</v>
      </c>
      <c r="BJ308" s="48">
        <f t="shared" ca="1" si="219"/>
        <v>2</v>
      </c>
      <c r="BK308" s="48">
        <f t="shared" ca="1" si="219"/>
        <v>2</v>
      </c>
      <c r="BL308" s="48">
        <f t="shared" ca="1" si="219"/>
        <v>3</v>
      </c>
      <c r="BM308" s="48">
        <f t="shared" ca="1" si="219"/>
        <v>1</v>
      </c>
      <c r="BN308" s="48">
        <f t="shared" ca="1" si="219"/>
        <v>2</v>
      </c>
      <c r="BO308" s="48">
        <f t="shared" ca="1" si="219"/>
        <v>1</v>
      </c>
    </row>
    <row r="309" spans="1:67" x14ac:dyDescent="0.25">
      <c r="A309" s="48">
        <v>308</v>
      </c>
      <c r="B309" s="48">
        <f t="shared" ca="1" si="182"/>
        <v>17</v>
      </c>
      <c r="C309" s="48">
        <f ca="1">SUM($P309:S309)</f>
        <v>11</v>
      </c>
      <c r="D309" s="48">
        <f t="shared" ca="1" si="183"/>
        <v>21</v>
      </c>
      <c r="E309" s="48">
        <f t="shared" ca="1" si="184"/>
        <v>26</v>
      </c>
      <c r="F309" s="48">
        <f t="shared" ca="1" si="185"/>
        <v>32</v>
      </c>
      <c r="G309" s="48">
        <f t="shared" ca="1" si="186"/>
        <v>43</v>
      </c>
      <c r="H309" s="48">
        <f t="shared" ca="1" si="187"/>
        <v>52</v>
      </c>
      <c r="I309" s="48">
        <f t="shared" ca="1" si="188"/>
        <v>60</v>
      </c>
      <c r="J309" s="48">
        <f t="shared" ca="1" si="189"/>
        <v>68</v>
      </c>
      <c r="K309" s="48">
        <f t="shared" ca="1" si="190"/>
        <v>79</v>
      </c>
      <c r="L309" s="48">
        <f t="shared" ca="1" si="191"/>
        <v>86</v>
      </c>
      <c r="M309" s="48">
        <f t="shared" ca="1" si="192"/>
        <v>94</v>
      </c>
      <c r="N309" s="48">
        <f t="shared" ca="1" si="193"/>
        <v>101</v>
      </c>
      <c r="O309" s="48">
        <f t="shared" ca="1" si="194"/>
        <v>106</v>
      </c>
      <c r="P309" s="48">
        <f t="shared" ca="1" si="215"/>
        <v>3</v>
      </c>
      <c r="Q309" s="48">
        <f t="shared" ca="1" si="215"/>
        <v>2</v>
      </c>
      <c r="R309" s="48">
        <f t="shared" ca="1" si="215"/>
        <v>3</v>
      </c>
      <c r="S309" s="48">
        <f t="shared" ca="1" si="215"/>
        <v>3</v>
      </c>
      <c r="T309" s="48">
        <f t="shared" ca="1" si="215"/>
        <v>3</v>
      </c>
      <c r="U309" s="48">
        <f t="shared" ca="1" si="215"/>
        <v>3</v>
      </c>
      <c r="V309" s="48">
        <f t="shared" ca="1" si="215"/>
        <v>1</v>
      </c>
      <c r="W309" s="48">
        <f t="shared" ca="1" si="215"/>
        <v>3</v>
      </c>
      <c r="X309" s="48">
        <f t="shared" ca="1" si="215"/>
        <v>2</v>
      </c>
      <c r="Y309" s="48">
        <f t="shared" ca="1" si="215"/>
        <v>1</v>
      </c>
      <c r="Z309" s="48">
        <f t="shared" ca="1" si="216"/>
        <v>1</v>
      </c>
      <c r="AA309" s="48">
        <f t="shared" ca="1" si="216"/>
        <v>1</v>
      </c>
      <c r="AB309" s="48">
        <f t="shared" ca="1" si="216"/>
        <v>1</v>
      </c>
      <c r="AC309" s="48">
        <f t="shared" ca="1" si="216"/>
        <v>1</v>
      </c>
      <c r="AD309" s="48">
        <f t="shared" ca="1" si="216"/>
        <v>1</v>
      </c>
      <c r="AE309" s="48">
        <f t="shared" ca="1" si="216"/>
        <v>3</v>
      </c>
      <c r="AF309" s="48">
        <f t="shared" ca="1" si="216"/>
        <v>3</v>
      </c>
      <c r="AG309" s="48">
        <f t="shared" ca="1" si="216"/>
        <v>3</v>
      </c>
      <c r="AH309" s="48">
        <f t="shared" ca="1" si="216"/>
        <v>3</v>
      </c>
      <c r="AI309" s="48">
        <f t="shared" ca="1" si="216"/>
        <v>2</v>
      </c>
      <c r="AJ309" s="48">
        <f t="shared" ca="1" si="217"/>
        <v>3</v>
      </c>
      <c r="AK309" s="48">
        <f t="shared" ca="1" si="217"/>
        <v>2</v>
      </c>
      <c r="AL309" s="48">
        <f t="shared" ca="1" si="217"/>
        <v>2</v>
      </c>
      <c r="AM309" s="48">
        <f t="shared" ca="1" si="217"/>
        <v>2</v>
      </c>
      <c r="AN309" s="48">
        <f t="shared" ca="1" si="217"/>
        <v>1</v>
      </c>
      <c r="AO309" s="48">
        <f t="shared" ca="1" si="217"/>
        <v>2</v>
      </c>
      <c r="AP309" s="48">
        <f t="shared" ca="1" si="217"/>
        <v>2</v>
      </c>
      <c r="AQ309" s="48">
        <f t="shared" ca="1" si="217"/>
        <v>3</v>
      </c>
      <c r="AR309" s="48">
        <f t="shared" ca="1" si="217"/>
        <v>1</v>
      </c>
      <c r="AS309" s="48">
        <f t="shared" ca="1" si="217"/>
        <v>3</v>
      </c>
      <c r="AT309" s="48">
        <f t="shared" ca="1" si="218"/>
        <v>2</v>
      </c>
      <c r="AU309" s="48">
        <f t="shared" ca="1" si="218"/>
        <v>2</v>
      </c>
      <c r="AV309" s="48">
        <f t="shared" ca="1" si="218"/>
        <v>3</v>
      </c>
      <c r="AW309" s="48">
        <f t="shared" ca="1" si="218"/>
        <v>3</v>
      </c>
      <c r="AX309" s="48">
        <f t="shared" ca="1" si="218"/>
        <v>2</v>
      </c>
      <c r="AY309" s="48">
        <f t="shared" ca="1" si="218"/>
        <v>3</v>
      </c>
      <c r="AZ309" s="48">
        <f t="shared" ca="1" si="218"/>
        <v>3</v>
      </c>
      <c r="BA309" s="48">
        <f t="shared" ca="1" si="218"/>
        <v>2</v>
      </c>
      <c r="BB309" s="48">
        <f t="shared" ca="1" si="218"/>
        <v>1</v>
      </c>
      <c r="BC309" s="48">
        <f t="shared" ca="1" si="218"/>
        <v>1</v>
      </c>
      <c r="BD309" s="48">
        <f t="shared" ca="1" si="219"/>
        <v>2</v>
      </c>
      <c r="BE309" s="48">
        <f t="shared" ca="1" si="219"/>
        <v>1</v>
      </c>
      <c r="BF309" s="48">
        <f t="shared" ca="1" si="219"/>
        <v>2</v>
      </c>
      <c r="BG309" s="48">
        <f t="shared" ca="1" si="219"/>
        <v>3</v>
      </c>
      <c r="BH309" s="48">
        <f t="shared" ca="1" si="219"/>
        <v>1</v>
      </c>
      <c r="BI309" s="48">
        <f t="shared" ca="1" si="219"/>
        <v>1</v>
      </c>
      <c r="BJ309" s="48">
        <f t="shared" ca="1" si="219"/>
        <v>2</v>
      </c>
      <c r="BK309" s="48">
        <f t="shared" ca="1" si="219"/>
        <v>3</v>
      </c>
      <c r="BL309" s="48">
        <f t="shared" ca="1" si="219"/>
        <v>2</v>
      </c>
      <c r="BM309" s="48">
        <f t="shared" ca="1" si="219"/>
        <v>1</v>
      </c>
      <c r="BN309" s="48">
        <f t="shared" ca="1" si="219"/>
        <v>1</v>
      </c>
      <c r="BO309" s="48">
        <f t="shared" ca="1" si="219"/>
        <v>1</v>
      </c>
    </row>
    <row r="310" spans="1:67" x14ac:dyDescent="0.25">
      <c r="A310" s="48">
        <v>309</v>
      </c>
      <c r="B310" s="48">
        <f t="shared" ca="1" si="182"/>
        <v>11</v>
      </c>
      <c r="C310" s="48">
        <f ca="1">SUM($P310:S310)</f>
        <v>8</v>
      </c>
      <c r="D310" s="48">
        <f t="shared" ca="1" si="183"/>
        <v>16</v>
      </c>
      <c r="E310" s="48">
        <f t="shared" ca="1" si="184"/>
        <v>24</v>
      </c>
      <c r="F310" s="48">
        <f t="shared" ca="1" si="185"/>
        <v>33</v>
      </c>
      <c r="G310" s="48">
        <f t="shared" ca="1" si="186"/>
        <v>42</v>
      </c>
      <c r="H310" s="48">
        <f t="shared" ca="1" si="187"/>
        <v>51</v>
      </c>
      <c r="I310" s="48">
        <f t="shared" ca="1" si="188"/>
        <v>57</v>
      </c>
      <c r="J310" s="48">
        <f t="shared" ca="1" si="189"/>
        <v>67</v>
      </c>
      <c r="K310" s="48">
        <f t="shared" ca="1" si="190"/>
        <v>76</v>
      </c>
      <c r="L310" s="48">
        <f t="shared" ca="1" si="191"/>
        <v>83</v>
      </c>
      <c r="M310" s="48">
        <f t="shared" ca="1" si="192"/>
        <v>90</v>
      </c>
      <c r="N310" s="48">
        <f t="shared" ca="1" si="193"/>
        <v>97</v>
      </c>
      <c r="O310" s="48">
        <f t="shared" ca="1" si="194"/>
        <v>105</v>
      </c>
      <c r="P310" s="48">
        <f t="shared" ca="1" si="215"/>
        <v>3</v>
      </c>
      <c r="Q310" s="48">
        <f t="shared" ca="1" si="215"/>
        <v>2</v>
      </c>
      <c r="R310" s="48">
        <f t="shared" ca="1" si="215"/>
        <v>1</v>
      </c>
      <c r="S310" s="48">
        <f t="shared" ca="1" si="215"/>
        <v>2</v>
      </c>
      <c r="T310" s="48">
        <f t="shared" ca="1" si="215"/>
        <v>1</v>
      </c>
      <c r="U310" s="48">
        <f t="shared" ca="1" si="215"/>
        <v>2</v>
      </c>
      <c r="V310" s="48">
        <f t="shared" ca="1" si="215"/>
        <v>3</v>
      </c>
      <c r="W310" s="48">
        <f t="shared" ca="1" si="215"/>
        <v>2</v>
      </c>
      <c r="X310" s="48">
        <f t="shared" ca="1" si="215"/>
        <v>3</v>
      </c>
      <c r="Y310" s="48">
        <f t="shared" ca="1" si="215"/>
        <v>1</v>
      </c>
      <c r="Z310" s="48">
        <f t="shared" ca="1" si="216"/>
        <v>1</v>
      </c>
      <c r="AA310" s="48">
        <f t="shared" ca="1" si="216"/>
        <v>3</v>
      </c>
      <c r="AB310" s="48">
        <f t="shared" ca="1" si="216"/>
        <v>3</v>
      </c>
      <c r="AC310" s="48">
        <f t="shared" ca="1" si="216"/>
        <v>3</v>
      </c>
      <c r="AD310" s="48">
        <f t="shared" ca="1" si="216"/>
        <v>2</v>
      </c>
      <c r="AE310" s="48">
        <f t="shared" ca="1" si="216"/>
        <v>1</v>
      </c>
      <c r="AF310" s="48">
        <f t="shared" ca="1" si="216"/>
        <v>3</v>
      </c>
      <c r="AG310" s="48">
        <f t="shared" ca="1" si="216"/>
        <v>2</v>
      </c>
      <c r="AH310" s="48">
        <f t="shared" ca="1" si="216"/>
        <v>2</v>
      </c>
      <c r="AI310" s="48">
        <f t="shared" ca="1" si="216"/>
        <v>2</v>
      </c>
      <c r="AJ310" s="48">
        <f t="shared" ca="1" si="217"/>
        <v>3</v>
      </c>
      <c r="AK310" s="48">
        <f t="shared" ca="1" si="217"/>
        <v>3</v>
      </c>
      <c r="AL310" s="48">
        <f t="shared" ca="1" si="217"/>
        <v>2</v>
      </c>
      <c r="AM310" s="48">
        <f t="shared" ca="1" si="217"/>
        <v>1</v>
      </c>
      <c r="AN310" s="48">
        <f t="shared" ca="1" si="217"/>
        <v>3</v>
      </c>
      <c r="AO310" s="48">
        <f t="shared" ca="1" si="217"/>
        <v>1</v>
      </c>
      <c r="AP310" s="48">
        <f t="shared" ca="1" si="217"/>
        <v>1</v>
      </c>
      <c r="AQ310" s="48">
        <f t="shared" ca="1" si="217"/>
        <v>1</v>
      </c>
      <c r="AR310" s="48">
        <f t="shared" ca="1" si="217"/>
        <v>3</v>
      </c>
      <c r="AS310" s="48">
        <f t="shared" ca="1" si="217"/>
        <v>3</v>
      </c>
      <c r="AT310" s="48">
        <f t="shared" ca="1" si="218"/>
        <v>2</v>
      </c>
      <c r="AU310" s="48">
        <f t="shared" ca="1" si="218"/>
        <v>2</v>
      </c>
      <c r="AV310" s="48">
        <f t="shared" ca="1" si="218"/>
        <v>1</v>
      </c>
      <c r="AW310" s="48">
        <f t="shared" ca="1" si="218"/>
        <v>2</v>
      </c>
      <c r="AX310" s="48">
        <f t="shared" ca="1" si="218"/>
        <v>3</v>
      </c>
      <c r="AY310" s="48">
        <f t="shared" ca="1" si="218"/>
        <v>3</v>
      </c>
      <c r="AZ310" s="48">
        <f t="shared" ca="1" si="218"/>
        <v>2</v>
      </c>
      <c r="BA310" s="48">
        <f t="shared" ca="1" si="218"/>
        <v>1</v>
      </c>
      <c r="BB310" s="48">
        <f t="shared" ca="1" si="218"/>
        <v>2</v>
      </c>
      <c r="BC310" s="48">
        <f t="shared" ca="1" si="218"/>
        <v>2</v>
      </c>
      <c r="BD310" s="48">
        <f t="shared" ca="1" si="219"/>
        <v>1</v>
      </c>
      <c r="BE310" s="48">
        <f t="shared" ca="1" si="219"/>
        <v>3</v>
      </c>
      <c r="BF310" s="48">
        <f t="shared" ca="1" si="219"/>
        <v>1</v>
      </c>
      <c r="BG310" s="48">
        <f t="shared" ca="1" si="219"/>
        <v>2</v>
      </c>
      <c r="BH310" s="48">
        <f t="shared" ca="1" si="219"/>
        <v>1</v>
      </c>
      <c r="BI310" s="48">
        <f t="shared" ca="1" si="219"/>
        <v>1</v>
      </c>
      <c r="BJ310" s="48">
        <f t="shared" ca="1" si="219"/>
        <v>3</v>
      </c>
      <c r="BK310" s="48">
        <f t="shared" ca="1" si="219"/>
        <v>2</v>
      </c>
      <c r="BL310" s="48">
        <f t="shared" ca="1" si="219"/>
        <v>3</v>
      </c>
      <c r="BM310" s="48">
        <f t="shared" ca="1" si="219"/>
        <v>1</v>
      </c>
      <c r="BN310" s="48">
        <f t="shared" ca="1" si="219"/>
        <v>3</v>
      </c>
      <c r="BO310" s="48">
        <f t="shared" ca="1" si="219"/>
        <v>1</v>
      </c>
    </row>
    <row r="311" spans="1:67" x14ac:dyDescent="0.25">
      <c r="A311" s="48">
        <v>310</v>
      </c>
      <c r="B311" s="48">
        <f t="shared" ca="1" si="182"/>
        <v>15</v>
      </c>
      <c r="C311" s="48">
        <f ca="1">SUM($P311:S311)</f>
        <v>10</v>
      </c>
      <c r="D311" s="48">
        <f t="shared" ca="1" si="183"/>
        <v>19</v>
      </c>
      <c r="E311" s="48">
        <f t="shared" ca="1" si="184"/>
        <v>27</v>
      </c>
      <c r="F311" s="48">
        <f t="shared" ca="1" si="185"/>
        <v>36</v>
      </c>
      <c r="G311" s="48">
        <f t="shared" ca="1" si="186"/>
        <v>45</v>
      </c>
      <c r="H311" s="48">
        <f t="shared" ca="1" si="187"/>
        <v>53</v>
      </c>
      <c r="I311" s="48">
        <f t="shared" ca="1" si="188"/>
        <v>61</v>
      </c>
      <c r="J311" s="48">
        <f t="shared" ca="1" si="189"/>
        <v>67</v>
      </c>
      <c r="K311" s="48">
        <f t="shared" ca="1" si="190"/>
        <v>77</v>
      </c>
      <c r="L311" s="48">
        <f t="shared" ca="1" si="191"/>
        <v>82</v>
      </c>
      <c r="M311" s="48">
        <f t="shared" ca="1" si="192"/>
        <v>89</v>
      </c>
      <c r="N311" s="48">
        <f t="shared" ca="1" si="193"/>
        <v>97</v>
      </c>
      <c r="O311" s="48">
        <f t="shared" ca="1" si="194"/>
        <v>107</v>
      </c>
      <c r="P311" s="48">
        <f t="shared" ca="1" si="215"/>
        <v>3</v>
      </c>
      <c r="Q311" s="48">
        <f t="shared" ca="1" si="215"/>
        <v>3</v>
      </c>
      <c r="R311" s="48">
        <f t="shared" ca="1" si="215"/>
        <v>3</v>
      </c>
      <c r="S311" s="48">
        <f t="shared" ca="1" si="215"/>
        <v>1</v>
      </c>
      <c r="T311" s="48">
        <f t="shared" ca="1" si="215"/>
        <v>2</v>
      </c>
      <c r="U311" s="48">
        <f t="shared" ca="1" si="215"/>
        <v>3</v>
      </c>
      <c r="V311" s="48">
        <f t="shared" ca="1" si="215"/>
        <v>3</v>
      </c>
      <c r="W311" s="48">
        <f t="shared" ca="1" si="215"/>
        <v>1</v>
      </c>
      <c r="X311" s="48">
        <f t="shared" ca="1" si="215"/>
        <v>1</v>
      </c>
      <c r="Y311" s="48">
        <f t="shared" ca="1" si="215"/>
        <v>1</v>
      </c>
      <c r="Z311" s="48">
        <f t="shared" ca="1" si="216"/>
        <v>3</v>
      </c>
      <c r="AA311" s="48">
        <f t="shared" ca="1" si="216"/>
        <v>3</v>
      </c>
      <c r="AB311" s="48">
        <f t="shared" ca="1" si="216"/>
        <v>2</v>
      </c>
      <c r="AC311" s="48">
        <f t="shared" ca="1" si="216"/>
        <v>2</v>
      </c>
      <c r="AD311" s="48">
        <f t="shared" ca="1" si="216"/>
        <v>2</v>
      </c>
      <c r="AE311" s="48">
        <f t="shared" ca="1" si="216"/>
        <v>3</v>
      </c>
      <c r="AF311" s="48">
        <f t="shared" ca="1" si="216"/>
        <v>1</v>
      </c>
      <c r="AG311" s="48">
        <f t="shared" ca="1" si="216"/>
        <v>3</v>
      </c>
      <c r="AH311" s="48">
        <f t="shared" ca="1" si="216"/>
        <v>3</v>
      </c>
      <c r="AI311" s="48">
        <f t="shared" ca="1" si="216"/>
        <v>2</v>
      </c>
      <c r="AJ311" s="48">
        <f t="shared" ca="1" si="217"/>
        <v>3</v>
      </c>
      <c r="AK311" s="48">
        <f t="shared" ca="1" si="217"/>
        <v>1</v>
      </c>
      <c r="AL311" s="48">
        <f t="shared" ca="1" si="217"/>
        <v>2</v>
      </c>
      <c r="AM311" s="48">
        <f t="shared" ca="1" si="217"/>
        <v>2</v>
      </c>
      <c r="AN311" s="48">
        <f t="shared" ca="1" si="217"/>
        <v>2</v>
      </c>
      <c r="AO311" s="48">
        <f t="shared" ca="1" si="217"/>
        <v>3</v>
      </c>
      <c r="AP311" s="48">
        <f t="shared" ca="1" si="217"/>
        <v>2</v>
      </c>
      <c r="AQ311" s="48">
        <f t="shared" ca="1" si="217"/>
        <v>1</v>
      </c>
      <c r="AR311" s="48">
        <f t="shared" ca="1" si="217"/>
        <v>2</v>
      </c>
      <c r="AS311" s="48">
        <f t="shared" ca="1" si="217"/>
        <v>1</v>
      </c>
      <c r="AT311" s="48">
        <f t="shared" ca="1" si="218"/>
        <v>1</v>
      </c>
      <c r="AU311" s="48">
        <f t="shared" ca="1" si="218"/>
        <v>2</v>
      </c>
      <c r="AV311" s="48">
        <f t="shared" ca="1" si="218"/>
        <v>3</v>
      </c>
      <c r="AW311" s="48">
        <f t="shared" ca="1" si="218"/>
        <v>3</v>
      </c>
      <c r="AX311" s="48">
        <f t="shared" ca="1" si="218"/>
        <v>3</v>
      </c>
      <c r="AY311" s="48">
        <f t="shared" ca="1" si="218"/>
        <v>1</v>
      </c>
      <c r="AZ311" s="48">
        <f t="shared" ca="1" si="218"/>
        <v>1</v>
      </c>
      <c r="BA311" s="48">
        <f t="shared" ca="1" si="218"/>
        <v>1</v>
      </c>
      <c r="BB311" s="48">
        <f t="shared" ca="1" si="218"/>
        <v>2</v>
      </c>
      <c r="BC311" s="48">
        <f t="shared" ca="1" si="218"/>
        <v>1</v>
      </c>
      <c r="BD311" s="48">
        <f t="shared" ca="1" si="219"/>
        <v>2</v>
      </c>
      <c r="BE311" s="48">
        <f t="shared" ca="1" si="219"/>
        <v>2</v>
      </c>
      <c r="BF311" s="48">
        <f t="shared" ca="1" si="219"/>
        <v>2</v>
      </c>
      <c r="BG311" s="48">
        <f t="shared" ca="1" si="219"/>
        <v>1</v>
      </c>
      <c r="BH311" s="48">
        <f t="shared" ca="1" si="219"/>
        <v>2</v>
      </c>
      <c r="BI311" s="48">
        <f t="shared" ca="1" si="219"/>
        <v>2</v>
      </c>
      <c r="BJ311" s="48">
        <f t="shared" ca="1" si="219"/>
        <v>3</v>
      </c>
      <c r="BK311" s="48">
        <f t="shared" ca="1" si="219"/>
        <v>1</v>
      </c>
      <c r="BL311" s="48">
        <f t="shared" ca="1" si="219"/>
        <v>3</v>
      </c>
      <c r="BM311" s="48">
        <f t="shared" ca="1" si="219"/>
        <v>2</v>
      </c>
      <c r="BN311" s="48">
        <f t="shared" ca="1" si="219"/>
        <v>2</v>
      </c>
      <c r="BO311" s="48">
        <f t="shared" ca="1" si="219"/>
        <v>3</v>
      </c>
    </row>
    <row r="312" spans="1:67" x14ac:dyDescent="0.25">
      <c r="A312" s="48">
        <v>311</v>
      </c>
      <c r="B312" s="48">
        <f t="shared" ca="1" si="182"/>
        <v>13</v>
      </c>
      <c r="C312" s="48">
        <f ca="1">SUM($P312:S312)</f>
        <v>9</v>
      </c>
      <c r="D312" s="48">
        <f t="shared" ca="1" si="183"/>
        <v>16</v>
      </c>
      <c r="E312" s="48">
        <f t="shared" ca="1" si="184"/>
        <v>25</v>
      </c>
      <c r="F312" s="48">
        <f t="shared" ca="1" si="185"/>
        <v>31</v>
      </c>
      <c r="G312" s="48">
        <f t="shared" ca="1" si="186"/>
        <v>38</v>
      </c>
      <c r="H312" s="48">
        <f t="shared" ca="1" si="187"/>
        <v>45</v>
      </c>
      <c r="I312" s="48">
        <f t="shared" ca="1" si="188"/>
        <v>53</v>
      </c>
      <c r="J312" s="48">
        <f t="shared" ca="1" si="189"/>
        <v>59</v>
      </c>
      <c r="K312" s="48">
        <f t="shared" ca="1" si="190"/>
        <v>65</v>
      </c>
      <c r="L312" s="48">
        <f t="shared" ca="1" si="191"/>
        <v>74</v>
      </c>
      <c r="M312" s="48">
        <f t="shared" ca="1" si="192"/>
        <v>82</v>
      </c>
      <c r="N312" s="48">
        <f t="shared" ca="1" si="193"/>
        <v>90</v>
      </c>
      <c r="O312" s="48">
        <f t="shared" ca="1" si="194"/>
        <v>100</v>
      </c>
      <c r="P312" s="48">
        <f t="shared" ref="P312:Y321" ca="1" si="220">MAX(1,IF(SamplesOrEstimateFlag = "Data", INDEX(Samples,RANDBETWEEN(1, TotalCount), 0), RANDBETWEEN(ThroughputLowEstimate,ThroughputHighEstimate)) / RANDBETWEEN(StorySplitRateLowEstimate,StorySplitRateHighEstimate))</f>
        <v>2</v>
      </c>
      <c r="Q312" s="48">
        <f t="shared" ca="1" si="220"/>
        <v>2</v>
      </c>
      <c r="R312" s="48">
        <f t="shared" ca="1" si="220"/>
        <v>2</v>
      </c>
      <c r="S312" s="48">
        <f t="shared" ca="1" si="220"/>
        <v>3</v>
      </c>
      <c r="T312" s="48">
        <f t="shared" ca="1" si="220"/>
        <v>3</v>
      </c>
      <c r="U312" s="48">
        <f t="shared" ca="1" si="220"/>
        <v>1</v>
      </c>
      <c r="V312" s="48">
        <f t="shared" ca="1" si="220"/>
        <v>2</v>
      </c>
      <c r="W312" s="48">
        <f t="shared" ca="1" si="220"/>
        <v>1</v>
      </c>
      <c r="X312" s="48">
        <f t="shared" ca="1" si="220"/>
        <v>1</v>
      </c>
      <c r="Y312" s="48">
        <f t="shared" ca="1" si="220"/>
        <v>3</v>
      </c>
      <c r="Z312" s="48">
        <f t="shared" ref="Z312:AI321" ca="1" si="221">MAX(1,IF(SamplesOrEstimateFlag = "Data", INDEX(Samples,RANDBETWEEN(1, TotalCount), 0), RANDBETWEEN(ThroughputLowEstimate,ThroughputHighEstimate)) / RANDBETWEEN(StorySplitRateLowEstimate,StorySplitRateHighEstimate))</f>
        <v>3</v>
      </c>
      <c r="AA312" s="48">
        <f t="shared" ca="1" si="221"/>
        <v>2</v>
      </c>
      <c r="AB312" s="48">
        <f t="shared" ca="1" si="221"/>
        <v>1</v>
      </c>
      <c r="AC312" s="48">
        <f t="shared" ca="1" si="221"/>
        <v>3</v>
      </c>
      <c r="AD312" s="48">
        <f t="shared" ca="1" si="221"/>
        <v>1</v>
      </c>
      <c r="AE312" s="48">
        <f t="shared" ca="1" si="221"/>
        <v>1</v>
      </c>
      <c r="AF312" s="48">
        <f t="shared" ca="1" si="221"/>
        <v>1</v>
      </c>
      <c r="AG312" s="48">
        <f t="shared" ca="1" si="221"/>
        <v>2</v>
      </c>
      <c r="AH312" s="48">
        <f t="shared" ca="1" si="221"/>
        <v>1</v>
      </c>
      <c r="AI312" s="48">
        <f t="shared" ca="1" si="221"/>
        <v>3</v>
      </c>
      <c r="AJ312" s="48">
        <f t="shared" ref="AJ312:AS321" ca="1" si="222">MAX(1,IF(SamplesOrEstimateFlag = "Data", INDEX(Samples,RANDBETWEEN(1, TotalCount), 0), RANDBETWEEN(ThroughputLowEstimate,ThroughputHighEstimate)) / RANDBETWEEN(StorySplitRateLowEstimate,StorySplitRateHighEstimate))</f>
        <v>1</v>
      </c>
      <c r="AK312" s="48">
        <f t="shared" ca="1" si="222"/>
        <v>2</v>
      </c>
      <c r="AL312" s="48">
        <f t="shared" ca="1" si="222"/>
        <v>1</v>
      </c>
      <c r="AM312" s="48">
        <f t="shared" ca="1" si="222"/>
        <v>3</v>
      </c>
      <c r="AN312" s="48">
        <f t="shared" ca="1" si="222"/>
        <v>2</v>
      </c>
      <c r="AO312" s="48">
        <f t="shared" ca="1" si="222"/>
        <v>2</v>
      </c>
      <c r="AP312" s="48">
        <f t="shared" ca="1" si="222"/>
        <v>3</v>
      </c>
      <c r="AQ312" s="48">
        <f t="shared" ca="1" si="222"/>
        <v>1</v>
      </c>
      <c r="AR312" s="48">
        <f t="shared" ca="1" si="222"/>
        <v>1</v>
      </c>
      <c r="AS312" s="48">
        <f t="shared" ca="1" si="222"/>
        <v>1</v>
      </c>
      <c r="AT312" s="48">
        <f t="shared" ref="AT312:BC321" ca="1" si="223">MAX(1,IF(SamplesOrEstimateFlag = "Data", INDEX(Samples,RANDBETWEEN(1, TotalCount), 0), RANDBETWEEN(ThroughputLowEstimate,ThroughputHighEstimate)) / RANDBETWEEN(StorySplitRateLowEstimate,StorySplitRateHighEstimate))</f>
        <v>2</v>
      </c>
      <c r="AU312" s="48">
        <f t="shared" ca="1" si="223"/>
        <v>2</v>
      </c>
      <c r="AV312" s="48">
        <f t="shared" ca="1" si="223"/>
        <v>1</v>
      </c>
      <c r="AW312" s="48">
        <f t="shared" ca="1" si="223"/>
        <v>2</v>
      </c>
      <c r="AX312" s="48">
        <f t="shared" ca="1" si="223"/>
        <v>2</v>
      </c>
      <c r="AY312" s="48">
        <f t="shared" ca="1" si="223"/>
        <v>1</v>
      </c>
      <c r="AZ312" s="48">
        <f t="shared" ca="1" si="223"/>
        <v>1</v>
      </c>
      <c r="BA312" s="48">
        <f t="shared" ca="1" si="223"/>
        <v>3</v>
      </c>
      <c r="BB312" s="48">
        <f t="shared" ca="1" si="223"/>
        <v>2</v>
      </c>
      <c r="BC312" s="48">
        <f t="shared" ca="1" si="223"/>
        <v>3</v>
      </c>
      <c r="BD312" s="48">
        <f t="shared" ref="BD312:BO321" ca="1" si="224">MAX(1,IF(SamplesOrEstimateFlag = "Data", INDEX(Samples,RANDBETWEEN(1, TotalCount), 0), RANDBETWEEN(ThroughputLowEstimate,ThroughputHighEstimate)) / RANDBETWEEN(StorySplitRateLowEstimate,StorySplitRateHighEstimate))</f>
        <v>2</v>
      </c>
      <c r="BE312" s="48">
        <f t="shared" ca="1" si="224"/>
        <v>2</v>
      </c>
      <c r="BF312" s="48">
        <f t="shared" ca="1" si="224"/>
        <v>3</v>
      </c>
      <c r="BG312" s="48">
        <f t="shared" ca="1" si="224"/>
        <v>1</v>
      </c>
      <c r="BH312" s="48">
        <f t="shared" ca="1" si="224"/>
        <v>3</v>
      </c>
      <c r="BI312" s="48">
        <f t="shared" ca="1" si="224"/>
        <v>1</v>
      </c>
      <c r="BJ312" s="48">
        <f t="shared" ca="1" si="224"/>
        <v>3</v>
      </c>
      <c r="BK312" s="48">
        <f t="shared" ca="1" si="224"/>
        <v>1</v>
      </c>
      <c r="BL312" s="48">
        <f t="shared" ca="1" si="224"/>
        <v>3</v>
      </c>
      <c r="BM312" s="48">
        <f t="shared" ca="1" si="224"/>
        <v>3</v>
      </c>
      <c r="BN312" s="48">
        <f t="shared" ca="1" si="224"/>
        <v>1</v>
      </c>
      <c r="BO312" s="48">
        <f t="shared" ca="1" si="224"/>
        <v>3</v>
      </c>
    </row>
    <row r="313" spans="1:67" x14ac:dyDescent="0.25">
      <c r="A313" s="48">
        <v>312</v>
      </c>
      <c r="B313" s="48">
        <f t="shared" ca="1" si="182"/>
        <v>14</v>
      </c>
      <c r="C313" s="48">
        <f ca="1">SUM($P313:S313)</f>
        <v>10</v>
      </c>
      <c r="D313" s="48">
        <f t="shared" ca="1" si="183"/>
        <v>20</v>
      </c>
      <c r="E313" s="48">
        <f t="shared" ca="1" si="184"/>
        <v>27</v>
      </c>
      <c r="F313" s="48">
        <f t="shared" ca="1" si="185"/>
        <v>34</v>
      </c>
      <c r="G313" s="48">
        <f t="shared" ca="1" si="186"/>
        <v>43</v>
      </c>
      <c r="H313" s="48">
        <f t="shared" ca="1" si="187"/>
        <v>51</v>
      </c>
      <c r="I313" s="48">
        <f t="shared" ca="1" si="188"/>
        <v>59</v>
      </c>
      <c r="J313" s="48">
        <f t="shared" ca="1" si="189"/>
        <v>66</v>
      </c>
      <c r="K313" s="48">
        <f t="shared" ca="1" si="190"/>
        <v>74</v>
      </c>
      <c r="L313" s="48">
        <f t="shared" ca="1" si="191"/>
        <v>82</v>
      </c>
      <c r="M313" s="48">
        <f t="shared" ca="1" si="192"/>
        <v>94</v>
      </c>
      <c r="N313" s="48">
        <f t="shared" ca="1" si="193"/>
        <v>100</v>
      </c>
      <c r="O313" s="48">
        <f t="shared" ca="1" si="194"/>
        <v>110</v>
      </c>
      <c r="P313" s="48">
        <f t="shared" ca="1" si="220"/>
        <v>3</v>
      </c>
      <c r="Q313" s="48">
        <f t="shared" ca="1" si="220"/>
        <v>3</v>
      </c>
      <c r="R313" s="48">
        <f t="shared" ca="1" si="220"/>
        <v>1</v>
      </c>
      <c r="S313" s="48">
        <f t="shared" ca="1" si="220"/>
        <v>3</v>
      </c>
      <c r="T313" s="48">
        <f t="shared" ca="1" si="220"/>
        <v>1</v>
      </c>
      <c r="U313" s="48">
        <f t="shared" ca="1" si="220"/>
        <v>3</v>
      </c>
      <c r="V313" s="48">
        <f t="shared" ca="1" si="220"/>
        <v>3</v>
      </c>
      <c r="W313" s="48">
        <f t="shared" ca="1" si="220"/>
        <v>3</v>
      </c>
      <c r="X313" s="48">
        <f t="shared" ca="1" si="220"/>
        <v>1</v>
      </c>
      <c r="Y313" s="48">
        <f t="shared" ca="1" si="220"/>
        <v>3</v>
      </c>
      <c r="Z313" s="48">
        <f t="shared" ca="1" si="221"/>
        <v>1</v>
      </c>
      <c r="AA313" s="48">
        <f t="shared" ca="1" si="221"/>
        <v>2</v>
      </c>
      <c r="AB313" s="48">
        <f t="shared" ca="1" si="221"/>
        <v>3</v>
      </c>
      <c r="AC313" s="48">
        <f t="shared" ca="1" si="221"/>
        <v>1</v>
      </c>
      <c r="AD313" s="48">
        <f t="shared" ca="1" si="221"/>
        <v>2</v>
      </c>
      <c r="AE313" s="48">
        <f t="shared" ca="1" si="221"/>
        <v>1</v>
      </c>
      <c r="AF313" s="48">
        <f t="shared" ca="1" si="221"/>
        <v>2</v>
      </c>
      <c r="AG313" s="48">
        <f t="shared" ca="1" si="221"/>
        <v>1</v>
      </c>
      <c r="AH313" s="48">
        <f t="shared" ca="1" si="221"/>
        <v>3</v>
      </c>
      <c r="AI313" s="48">
        <f t="shared" ca="1" si="221"/>
        <v>3</v>
      </c>
      <c r="AJ313" s="48">
        <f t="shared" ca="1" si="222"/>
        <v>2</v>
      </c>
      <c r="AK313" s="48">
        <f t="shared" ca="1" si="222"/>
        <v>2</v>
      </c>
      <c r="AL313" s="48">
        <f t="shared" ca="1" si="222"/>
        <v>2</v>
      </c>
      <c r="AM313" s="48">
        <f t="shared" ca="1" si="222"/>
        <v>2</v>
      </c>
      <c r="AN313" s="48">
        <f t="shared" ca="1" si="222"/>
        <v>1</v>
      </c>
      <c r="AO313" s="48">
        <f t="shared" ca="1" si="222"/>
        <v>2</v>
      </c>
      <c r="AP313" s="48">
        <f t="shared" ca="1" si="222"/>
        <v>3</v>
      </c>
      <c r="AQ313" s="48">
        <f t="shared" ca="1" si="222"/>
        <v>2</v>
      </c>
      <c r="AR313" s="48">
        <f t="shared" ca="1" si="222"/>
        <v>1</v>
      </c>
      <c r="AS313" s="48">
        <f t="shared" ca="1" si="222"/>
        <v>2</v>
      </c>
      <c r="AT313" s="48">
        <f t="shared" ca="1" si="223"/>
        <v>3</v>
      </c>
      <c r="AU313" s="48">
        <f t="shared" ca="1" si="223"/>
        <v>1</v>
      </c>
      <c r="AV313" s="48">
        <f t="shared" ca="1" si="223"/>
        <v>1</v>
      </c>
      <c r="AW313" s="48">
        <f t="shared" ca="1" si="223"/>
        <v>3</v>
      </c>
      <c r="AX313" s="48">
        <f t="shared" ca="1" si="223"/>
        <v>2</v>
      </c>
      <c r="AY313" s="48">
        <f t="shared" ca="1" si="223"/>
        <v>2</v>
      </c>
      <c r="AZ313" s="48">
        <f t="shared" ca="1" si="223"/>
        <v>3</v>
      </c>
      <c r="BA313" s="48">
        <f t="shared" ca="1" si="223"/>
        <v>1</v>
      </c>
      <c r="BB313" s="48">
        <f t="shared" ca="1" si="223"/>
        <v>1</v>
      </c>
      <c r="BC313" s="48">
        <f t="shared" ca="1" si="223"/>
        <v>3</v>
      </c>
      <c r="BD313" s="48">
        <f t="shared" ca="1" si="224"/>
        <v>3</v>
      </c>
      <c r="BE313" s="48">
        <f t="shared" ca="1" si="224"/>
        <v>3</v>
      </c>
      <c r="BF313" s="48">
        <f t="shared" ca="1" si="224"/>
        <v>3</v>
      </c>
      <c r="BG313" s="48">
        <f t="shared" ca="1" si="224"/>
        <v>3</v>
      </c>
      <c r="BH313" s="48">
        <f t="shared" ca="1" si="224"/>
        <v>1</v>
      </c>
      <c r="BI313" s="48">
        <f t="shared" ca="1" si="224"/>
        <v>3</v>
      </c>
      <c r="BJ313" s="48">
        <f t="shared" ca="1" si="224"/>
        <v>1</v>
      </c>
      <c r="BK313" s="48">
        <f t="shared" ca="1" si="224"/>
        <v>1</v>
      </c>
      <c r="BL313" s="48">
        <f t="shared" ca="1" si="224"/>
        <v>2</v>
      </c>
      <c r="BM313" s="48">
        <f t="shared" ca="1" si="224"/>
        <v>3</v>
      </c>
      <c r="BN313" s="48">
        <f t="shared" ca="1" si="224"/>
        <v>2</v>
      </c>
      <c r="BO313" s="48">
        <f t="shared" ca="1" si="224"/>
        <v>3</v>
      </c>
    </row>
    <row r="314" spans="1:67" x14ac:dyDescent="0.25">
      <c r="A314" s="48">
        <v>313</v>
      </c>
      <c r="B314" s="48">
        <f t="shared" ca="1" si="182"/>
        <v>13</v>
      </c>
      <c r="C314" s="48">
        <f ca="1">SUM($P314:S314)</f>
        <v>10</v>
      </c>
      <c r="D314" s="48">
        <f t="shared" ca="1" si="183"/>
        <v>16</v>
      </c>
      <c r="E314" s="48">
        <f t="shared" ca="1" si="184"/>
        <v>25</v>
      </c>
      <c r="F314" s="48">
        <f t="shared" ca="1" si="185"/>
        <v>35</v>
      </c>
      <c r="G314" s="48">
        <f t="shared" ca="1" si="186"/>
        <v>44</v>
      </c>
      <c r="H314" s="48">
        <f t="shared" ca="1" si="187"/>
        <v>52</v>
      </c>
      <c r="I314" s="48">
        <f t="shared" ca="1" si="188"/>
        <v>61</v>
      </c>
      <c r="J314" s="48">
        <f t="shared" ca="1" si="189"/>
        <v>67</v>
      </c>
      <c r="K314" s="48">
        <f t="shared" ca="1" si="190"/>
        <v>76</v>
      </c>
      <c r="L314" s="48">
        <f t="shared" ca="1" si="191"/>
        <v>82</v>
      </c>
      <c r="M314" s="48">
        <f t="shared" ca="1" si="192"/>
        <v>90</v>
      </c>
      <c r="N314" s="48">
        <f t="shared" ca="1" si="193"/>
        <v>97</v>
      </c>
      <c r="O314" s="48">
        <f t="shared" ca="1" si="194"/>
        <v>105</v>
      </c>
      <c r="P314" s="48">
        <f t="shared" ca="1" si="220"/>
        <v>2</v>
      </c>
      <c r="Q314" s="48">
        <f t="shared" ca="1" si="220"/>
        <v>2</v>
      </c>
      <c r="R314" s="48">
        <f t="shared" ca="1" si="220"/>
        <v>3</v>
      </c>
      <c r="S314" s="48">
        <f t="shared" ca="1" si="220"/>
        <v>3</v>
      </c>
      <c r="T314" s="48">
        <f t="shared" ca="1" si="220"/>
        <v>1</v>
      </c>
      <c r="U314" s="48">
        <f t="shared" ca="1" si="220"/>
        <v>2</v>
      </c>
      <c r="V314" s="48">
        <f t="shared" ca="1" si="220"/>
        <v>1</v>
      </c>
      <c r="W314" s="48">
        <f t="shared" ca="1" si="220"/>
        <v>2</v>
      </c>
      <c r="X314" s="48">
        <f t="shared" ca="1" si="220"/>
        <v>3</v>
      </c>
      <c r="Y314" s="48">
        <f t="shared" ca="1" si="220"/>
        <v>2</v>
      </c>
      <c r="Z314" s="48">
        <f t="shared" ca="1" si="221"/>
        <v>3</v>
      </c>
      <c r="AA314" s="48">
        <f t="shared" ca="1" si="221"/>
        <v>1</v>
      </c>
      <c r="AB314" s="48">
        <f t="shared" ca="1" si="221"/>
        <v>2</v>
      </c>
      <c r="AC314" s="48">
        <f t="shared" ca="1" si="221"/>
        <v>3</v>
      </c>
      <c r="AD314" s="48">
        <f t="shared" ca="1" si="221"/>
        <v>3</v>
      </c>
      <c r="AE314" s="48">
        <f t="shared" ca="1" si="221"/>
        <v>2</v>
      </c>
      <c r="AF314" s="48">
        <f t="shared" ca="1" si="221"/>
        <v>2</v>
      </c>
      <c r="AG314" s="48">
        <f t="shared" ca="1" si="221"/>
        <v>3</v>
      </c>
      <c r="AH314" s="48">
        <f t="shared" ca="1" si="221"/>
        <v>2</v>
      </c>
      <c r="AI314" s="48">
        <f t="shared" ca="1" si="221"/>
        <v>2</v>
      </c>
      <c r="AJ314" s="48">
        <f t="shared" ca="1" si="222"/>
        <v>2</v>
      </c>
      <c r="AK314" s="48">
        <f t="shared" ca="1" si="222"/>
        <v>1</v>
      </c>
      <c r="AL314" s="48">
        <f t="shared" ca="1" si="222"/>
        <v>2</v>
      </c>
      <c r="AM314" s="48">
        <f t="shared" ca="1" si="222"/>
        <v>3</v>
      </c>
      <c r="AN314" s="48">
        <f t="shared" ca="1" si="222"/>
        <v>3</v>
      </c>
      <c r="AO314" s="48">
        <f t="shared" ca="1" si="222"/>
        <v>3</v>
      </c>
      <c r="AP314" s="48">
        <f t="shared" ca="1" si="222"/>
        <v>2</v>
      </c>
      <c r="AQ314" s="48">
        <f t="shared" ca="1" si="222"/>
        <v>1</v>
      </c>
      <c r="AR314" s="48">
        <f t="shared" ca="1" si="222"/>
        <v>2</v>
      </c>
      <c r="AS314" s="48">
        <f t="shared" ca="1" si="222"/>
        <v>1</v>
      </c>
      <c r="AT314" s="48">
        <f t="shared" ca="1" si="223"/>
        <v>2</v>
      </c>
      <c r="AU314" s="48">
        <f t="shared" ca="1" si="223"/>
        <v>1</v>
      </c>
      <c r="AV314" s="48">
        <f t="shared" ca="1" si="223"/>
        <v>3</v>
      </c>
      <c r="AW314" s="48">
        <f t="shared" ca="1" si="223"/>
        <v>3</v>
      </c>
      <c r="AX314" s="48">
        <f t="shared" ca="1" si="223"/>
        <v>2</v>
      </c>
      <c r="AY314" s="48">
        <f t="shared" ca="1" si="223"/>
        <v>1</v>
      </c>
      <c r="AZ314" s="48">
        <f t="shared" ca="1" si="223"/>
        <v>1</v>
      </c>
      <c r="BA314" s="48">
        <f t="shared" ca="1" si="223"/>
        <v>1</v>
      </c>
      <c r="BB314" s="48">
        <f t="shared" ca="1" si="223"/>
        <v>2</v>
      </c>
      <c r="BC314" s="48">
        <f t="shared" ca="1" si="223"/>
        <v>2</v>
      </c>
      <c r="BD314" s="48">
        <f t="shared" ca="1" si="224"/>
        <v>3</v>
      </c>
      <c r="BE314" s="48">
        <f t="shared" ca="1" si="224"/>
        <v>1</v>
      </c>
      <c r="BF314" s="48">
        <f t="shared" ca="1" si="224"/>
        <v>2</v>
      </c>
      <c r="BG314" s="48">
        <f t="shared" ca="1" si="224"/>
        <v>2</v>
      </c>
      <c r="BH314" s="48">
        <f t="shared" ca="1" si="224"/>
        <v>3</v>
      </c>
      <c r="BI314" s="48">
        <f t="shared" ca="1" si="224"/>
        <v>1</v>
      </c>
      <c r="BJ314" s="48">
        <f t="shared" ca="1" si="224"/>
        <v>2</v>
      </c>
      <c r="BK314" s="48">
        <f t="shared" ca="1" si="224"/>
        <v>1</v>
      </c>
      <c r="BL314" s="48">
        <f t="shared" ca="1" si="224"/>
        <v>3</v>
      </c>
      <c r="BM314" s="48">
        <f t="shared" ca="1" si="224"/>
        <v>1</v>
      </c>
      <c r="BN314" s="48">
        <f t="shared" ca="1" si="224"/>
        <v>3</v>
      </c>
      <c r="BO314" s="48">
        <f t="shared" ca="1" si="224"/>
        <v>1</v>
      </c>
    </row>
    <row r="315" spans="1:67" x14ac:dyDescent="0.25">
      <c r="A315" s="48">
        <v>314</v>
      </c>
      <c r="B315" s="48">
        <f t="shared" ca="1" si="182"/>
        <v>13</v>
      </c>
      <c r="C315" s="48">
        <f ca="1">SUM($P315:S315)</f>
        <v>10</v>
      </c>
      <c r="D315" s="48">
        <f t="shared" ca="1" si="183"/>
        <v>18</v>
      </c>
      <c r="E315" s="48">
        <f t="shared" ca="1" si="184"/>
        <v>23</v>
      </c>
      <c r="F315" s="48">
        <f t="shared" ca="1" si="185"/>
        <v>33</v>
      </c>
      <c r="G315" s="48">
        <f t="shared" ca="1" si="186"/>
        <v>39</v>
      </c>
      <c r="H315" s="48">
        <f t="shared" ca="1" si="187"/>
        <v>48</v>
      </c>
      <c r="I315" s="48">
        <f t="shared" ca="1" si="188"/>
        <v>57</v>
      </c>
      <c r="J315" s="48">
        <f t="shared" ca="1" si="189"/>
        <v>66</v>
      </c>
      <c r="K315" s="48">
        <f t="shared" ca="1" si="190"/>
        <v>73</v>
      </c>
      <c r="L315" s="48">
        <f t="shared" ca="1" si="191"/>
        <v>82</v>
      </c>
      <c r="M315" s="48">
        <f t="shared" ca="1" si="192"/>
        <v>91</v>
      </c>
      <c r="N315" s="48">
        <f t="shared" ca="1" si="193"/>
        <v>100</v>
      </c>
      <c r="O315" s="48">
        <f t="shared" ca="1" si="194"/>
        <v>109</v>
      </c>
      <c r="P315" s="48">
        <f t="shared" ca="1" si="220"/>
        <v>3</v>
      </c>
      <c r="Q315" s="48">
        <f t="shared" ca="1" si="220"/>
        <v>3</v>
      </c>
      <c r="R315" s="48">
        <f t="shared" ca="1" si="220"/>
        <v>2</v>
      </c>
      <c r="S315" s="48">
        <f t="shared" ca="1" si="220"/>
        <v>2</v>
      </c>
      <c r="T315" s="48">
        <f t="shared" ca="1" si="220"/>
        <v>2</v>
      </c>
      <c r="U315" s="48">
        <f t="shared" ca="1" si="220"/>
        <v>1</v>
      </c>
      <c r="V315" s="48">
        <f t="shared" ca="1" si="220"/>
        <v>3</v>
      </c>
      <c r="W315" s="48">
        <f t="shared" ca="1" si="220"/>
        <v>2</v>
      </c>
      <c r="X315" s="48">
        <f t="shared" ca="1" si="220"/>
        <v>1</v>
      </c>
      <c r="Y315" s="48">
        <f t="shared" ca="1" si="220"/>
        <v>2</v>
      </c>
      <c r="Z315" s="48">
        <f t="shared" ca="1" si="221"/>
        <v>1</v>
      </c>
      <c r="AA315" s="48">
        <f t="shared" ca="1" si="221"/>
        <v>1</v>
      </c>
      <c r="AB315" s="48">
        <f t="shared" ca="1" si="221"/>
        <v>3</v>
      </c>
      <c r="AC315" s="48">
        <f t="shared" ca="1" si="221"/>
        <v>3</v>
      </c>
      <c r="AD315" s="48">
        <f t="shared" ca="1" si="221"/>
        <v>3</v>
      </c>
      <c r="AE315" s="48">
        <f t="shared" ca="1" si="221"/>
        <v>1</v>
      </c>
      <c r="AF315" s="48">
        <f t="shared" ca="1" si="221"/>
        <v>2</v>
      </c>
      <c r="AG315" s="48">
        <f t="shared" ca="1" si="221"/>
        <v>2</v>
      </c>
      <c r="AH315" s="48">
        <f t="shared" ca="1" si="221"/>
        <v>1</v>
      </c>
      <c r="AI315" s="48">
        <f t="shared" ca="1" si="221"/>
        <v>1</v>
      </c>
      <c r="AJ315" s="48">
        <f t="shared" ca="1" si="222"/>
        <v>2</v>
      </c>
      <c r="AK315" s="48">
        <f t="shared" ca="1" si="222"/>
        <v>3</v>
      </c>
      <c r="AL315" s="48">
        <f t="shared" ca="1" si="222"/>
        <v>1</v>
      </c>
      <c r="AM315" s="48">
        <f t="shared" ca="1" si="222"/>
        <v>3</v>
      </c>
      <c r="AN315" s="48">
        <f t="shared" ca="1" si="222"/>
        <v>1</v>
      </c>
      <c r="AO315" s="48">
        <f t="shared" ca="1" si="222"/>
        <v>3</v>
      </c>
      <c r="AP315" s="48">
        <f t="shared" ca="1" si="222"/>
        <v>2</v>
      </c>
      <c r="AQ315" s="48">
        <f t="shared" ca="1" si="222"/>
        <v>3</v>
      </c>
      <c r="AR315" s="48">
        <f t="shared" ca="1" si="222"/>
        <v>3</v>
      </c>
      <c r="AS315" s="48">
        <f t="shared" ca="1" si="222"/>
        <v>1</v>
      </c>
      <c r="AT315" s="48">
        <f t="shared" ca="1" si="223"/>
        <v>3</v>
      </c>
      <c r="AU315" s="48">
        <f t="shared" ca="1" si="223"/>
        <v>2</v>
      </c>
      <c r="AV315" s="48">
        <f t="shared" ca="1" si="223"/>
        <v>2</v>
      </c>
      <c r="AW315" s="48">
        <f t="shared" ca="1" si="223"/>
        <v>3</v>
      </c>
      <c r="AX315" s="48">
        <f t="shared" ca="1" si="223"/>
        <v>1</v>
      </c>
      <c r="AY315" s="48">
        <f t="shared" ca="1" si="223"/>
        <v>1</v>
      </c>
      <c r="AZ315" s="48">
        <f t="shared" ca="1" si="223"/>
        <v>3</v>
      </c>
      <c r="BA315" s="48">
        <f t="shared" ca="1" si="223"/>
        <v>2</v>
      </c>
      <c r="BB315" s="48">
        <f t="shared" ca="1" si="223"/>
        <v>3</v>
      </c>
      <c r="BC315" s="48">
        <f t="shared" ca="1" si="223"/>
        <v>1</v>
      </c>
      <c r="BD315" s="48">
        <f t="shared" ca="1" si="224"/>
        <v>2</v>
      </c>
      <c r="BE315" s="48">
        <f t="shared" ca="1" si="224"/>
        <v>3</v>
      </c>
      <c r="BF315" s="48">
        <f t="shared" ca="1" si="224"/>
        <v>1</v>
      </c>
      <c r="BG315" s="48">
        <f t="shared" ca="1" si="224"/>
        <v>3</v>
      </c>
      <c r="BH315" s="48">
        <f t="shared" ca="1" si="224"/>
        <v>1</v>
      </c>
      <c r="BI315" s="48">
        <f t="shared" ca="1" si="224"/>
        <v>3</v>
      </c>
      <c r="BJ315" s="48">
        <f t="shared" ca="1" si="224"/>
        <v>3</v>
      </c>
      <c r="BK315" s="48">
        <f t="shared" ca="1" si="224"/>
        <v>2</v>
      </c>
      <c r="BL315" s="48">
        <f t="shared" ca="1" si="224"/>
        <v>2</v>
      </c>
      <c r="BM315" s="48">
        <f t="shared" ca="1" si="224"/>
        <v>2</v>
      </c>
      <c r="BN315" s="48">
        <f t="shared" ca="1" si="224"/>
        <v>2</v>
      </c>
      <c r="BO315" s="48">
        <f t="shared" ca="1" si="224"/>
        <v>3</v>
      </c>
    </row>
    <row r="316" spans="1:67" x14ac:dyDescent="0.25">
      <c r="A316" s="48">
        <v>315</v>
      </c>
      <c r="B316" s="48">
        <f t="shared" ca="1" si="182"/>
        <v>12</v>
      </c>
      <c r="C316" s="48">
        <f ca="1">SUM($P316:S316)</f>
        <v>9</v>
      </c>
      <c r="D316" s="48">
        <f t="shared" ca="1" si="183"/>
        <v>16</v>
      </c>
      <c r="E316" s="48">
        <f t="shared" ca="1" si="184"/>
        <v>25</v>
      </c>
      <c r="F316" s="48">
        <f t="shared" ca="1" si="185"/>
        <v>32</v>
      </c>
      <c r="G316" s="48">
        <f t="shared" ca="1" si="186"/>
        <v>41</v>
      </c>
      <c r="H316" s="48">
        <f t="shared" ca="1" si="187"/>
        <v>50</v>
      </c>
      <c r="I316" s="48">
        <f t="shared" ca="1" si="188"/>
        <v>59</v>
      </c>
      <c r="J316" s="48">
        <f t="shared" ca="1" si="189"/>
        <v>66</v>
      </c>
      <c r="K316" s="48">
        <f t="shared" ca="1" si="190"/>
        <v>75</v>
      </c>
      <c r="L316" s="48">
        <f t="shared" ca="1" si="191"/>
        <v>84</v>
      </c>
      <c r="M316" s="48">
        <f t="shared" ca="1" si="192"/>
        <v>94</v>
      </c>
      <c r="N316" s="48">
        <f t="shared" ca="1" si="193"/>
        <v>99</v>
      </c>
      <c r="O316" s="48">
        <f t="shared" ca="1" si="194"/>
        <v>111</v>
      </c>
      <c r="P316" s="48">
        <f t="shared" ca="1" si="220"/>
        <v>3</v>
      </c>
      <c r="Q316" s="48">
        <f t="shared" ca="1" si="220"/>
        <v>2</v>
      </c>
      <c r="R316" s="48">
        <f t="shared" ca="1" si="220"/>
        <v>2</v>
      </c>
      <c r="S316" s="48">
        <f t="shared" ca="1" si="220"/>
        <v>2</v>
      </c>
      <c r="T316" s="48">
        <f t="shared" ca="1" si="220"/>
        <v>1</v>
      </c>
      <c r="U316" s="48">
        <f t="shared" ca="1" si="220"/>
        <v>2</v>
      </c>
      <c r="V316" s="48">
        <f t="shared" ca="1" si="220"/>
        <v>2</v>
      </c>
      <c r="W316" s="48">
        <f t="shared" ca="1" si="220"/>
        <v>2</v>
      </c>
      <c r="X316" s="48">
        <f t="shared" ca="1" si="220"/>
        <v>3</v>
      </c>
      <c r="Y316" s="48">
        <f t="shared" ca="1" si="220"/>
        <v>1</v>
      </c>
      <c r="Z316" s="48">
        <f t="shared" ca="1" si="221"/>
        <v>3</v>
      </c>
      <c r="AA316" s="48">
        <f t="shared" ca="1" si="221"/>
        <v>2</v>
      </c>
      <c r="AB316" s="48">
        <f t="shared" ca="1" si="221"/>
        <v>1</v>
      </c>
      <c r="AC316" s="48">
        <f t="shared" ca="1" si="221"/>
        <v>3</v>
      </c>
      <c r="AD316" s="48">
        <f t="shared" ca="1" si="221"/>
        <v>2</v>
      </c>
      <c r="AE316" s="48">
        <f t="shared" ca="1" si="221"/>
        <v>1</v>
      </c>
      <c r="AF316" s="48">
        <f t="shared" ca="1" si="221"/>
        <v>3</v>
      </c>
      <c r="AG316" s="48">
        <f t="shared" ca="1" si="221"/>
        <v>1</v>
      </c>
      <c r="AH316" s="48">
        <f t="shared" ca="1" si="221"/>
        <v>2</v>
      </c>
      <c r="AI316" s="48">
        <f t="shared" ca="1" si="221"/>
        <v>3</v>
      </c>
      <c r="AJ316" s="48">
        <f t="shared" ca="1" si="222"/>
        <v>1</v>
      </c>
      <c r="AK316" s="48">
        <f t="shared" ca="1" si="222"/>
        <v>3</v>
      </c>
      <c r="AL316" s="48">
        <f t="shared" ca="1" si="222"/>
        <v>3</v>
      </c>
      <c r="AM316" s="48">
        <f t="shared" ca="1" si="222"/>
        <v>2</v>
      </c>
      <c r="AN316" s="48">
        <f t="shared" ca="1" si="222"/>
        <v>3</v>
      </c>
      <c r="AO316" s="48">
        <f t="shared" ca="1" si="222"/>
        <v>3</v>
      </c>
      <c r="AP316" s="48">
        <f t="shared" ca="1" si="222"/>
        <v>1</v>
      </c>
      <c r="AQ316" s="48">
        <f t="shared" ca="1" si="222"/>
        <v>2</v>
      </c>
      <c r="AR316" s="48">
        <f t="shared" ca="1" si="222"/>
        <v>2</v>
      </c>
      <c r="AS316" s="48">
        <f t="shared" ca="1" si="222"/>
        <v>2</v>
      </c>
      <c r="AT316" s="48">
        <f t="shared" ca="1" si="223"/>
        <v>1</v>
      </c>
      <c r="AU316" s="48">
        <f t="shared" ca="1" si="223"/>
        <v>2</v>
      </c>
      <c r="AV316" s="48">
        <f t="shared" ca="1" si="223"/>
        <v>2</v>
      </c>
      <c r="AW316" s="48">
        <f t="shared" ca="1" si="223"/>
        <v>3</v>
      </c>
      <c r="AX316" s="48">
        <f t="shared" ca="1" si="223"/>
        <v>1</v>
      </c>
      <c r="AY316" s="48">
        <f t="shared" ca="1" si="223"/>
        <v>3</v>
      </c>
      <c r="AZ316" s="48">
        <f t="shared" ca="1" si="223"/>
        <v>2</v>
      </c>
      <c r="BA316" s="48">
        <f t="shared" ca="1" si="223"/>
        <v>3</v>
      </c>
      <c r="BB316" s="48">
        <f t="shared" ca="1" si="223"/>
        <v>3</v>
      </c>
      <c r="BC316" s="48">
        <f t="shared" ca="1" si="223"/>
        <v>1</v>
      </c>
      <c r="BD316" s="48">
        <f t="shared" ca="1" si="224"/>
        <v>3</v>
      </c>
      <c r="BE316" s="48">
        <f t="shared" ca="1" si="224"/>
        <v>1</v>
      </c>
      <c r="BF316" s="48">
        <f t="shared" ca="1" si="224"/>
        <v>3</v>
      </c>
      <c r="BG316" s="48">
        <f t="shared" ca="1" si="224"/>
        <v>3</v>
      </c>
      <c r="BH316" s="48">
        <f t="shared" ca="1" si="224"/>
        <v>2</v>
      </c>
      <c r="BI316" s="48">
        <f t="shared" ca="1" si="224"/>
        <v>1</v>
      </c>
      <c r="BJ316" s="48">
        <f t="shared" ca="1" si="224"/>
        <v>1</v>
      </c>
      <c r="BK316" s="48">
        <f t="shared" ca="1" si="224"/>
        <v>1</v>
      </c>
      <c r="BL316" s="48">
        <f t="shared" ca="1" si="224"/>
        <v>3</v>
      </c>
      <c r="BM316" s="48">
        <f t="shared" ca="1" si="224"/>
        <v>3</v>
      </c>
      <c r="BN316" s="48">
        <f t="shared" ca="1" si="224"/>
        <v>3</v>
      </c>
      <c r="BO316" s="48">
        <f t="shared" ca="1" si="224"/>
        <v>3</v>
      </c>
    </row>
    <row r="317" spans="1:67" x14ac:dyDescent="0.25">
      <c r="A317" s="48">
        <v>316</v>
      </c>
      <c r="B317" s="48">
        <f t="shared" ca="1" si="182"/>
        <v>10</v>
      </c>
      <c r="C317" s="48">
        <f ca="1">SUM($P317:S317)</f>
        <v>6</v>
      </c>
      <c r="D317" s="48">
        <f t="shared" ca="1" si="183"/>
        <v>14</v>
      </c>
      <c r="E317" s="48">
        <f t="shared" ca="1" si="184"/>
        <v>22</v>
      </c>
      <c r="F317" s="48">
        <f t="shared" ca="1" si="185"/>
        <v>30</v>
      </c>
      <c r="G317" s="48">
        <f t="shared" ca="1" si="186"/>
        <v>38</v>
      </c>
      <c r="H317" s="48">
        <f t="shared" ca="1" si="187"/>
        <v>45</v>
      </c>
      <c r="I317" s="48">
        <f t="shared" ca="1" si="188"/>
        <v>54</v>
      </c>
      <c r="J317" s="48">
        <f t="shared" ca="1" si="189"/>
        <v>61</v>
      </c>
      <c r="K317" s="48">
        <f t="shared" ca="1" si="190"/>
        <v>70</v>
      </c>
      <c r="L317" s="48">
        <f t="shared" ca="1" si="191"/>
        <v>79</v>
      </c>
      <c r="M317" s="48">
        <f t="shared" ca="1" si="192"/>
        <v>88</v>
      </c>
      <c r="N317" s="48">
        <f t="shared" ca="1" si="193"/>
        <v>99</v>
      </c>
      <c r="O317" s="48">
        <f t="shared" ca="1" si="194"/>
        <v>104</v>
      </c>
      <c r="P317" s="48">
        <f t="shared" ca="1" si="220"/>
        <v>1</v>
      </c>
      <c r="Q317" s="48">
        <f t="shared" ca="1" si="220"/>
        <v>1</v>
      </c>
      <c r="R317" s="48">
        <f t="shared" ca="1" si="220"/>
        <v>2</v>
      </c>
      <c r="S317" s="48">
        <f t="shared" ca="1" si="220"/>
        <v>2</v>
      </c>
      <c r="T317" s="48">
        <f t="shared" ca="1" si="220"/>
        <v>2</v>
      </c>
      <c r="U317" s="48">
        <f t="shared" ca="1" si="220"/>
        <v>2</v>
      </c>
      <c r="V317" s="48">
        <f t="shared" ca="1" si="220"/>
        <v>3</v>
      </c>
      <c r="W317" s="48">
        <f t="shared" ca="1" si="220"/>
        <v>1</v>
      </c>
      <c r="X317" s="48">
        <f t="shared" ca="1" si="220"/>
        <v>3</v>
      </c>
      <c r="Y317" s="48">
        <f t="shared" ca="1" si="220"/>
        <v>1</v>
      </c>
      <c r="Z317" s="48">
        <f t="shared" ca="1" si="221"/>
        <v>3</v>
      </c>
      <c r="AA317" s="48">
        <f t="shared" ca="1" si="221"/>
        <v>1</v>
      </c>
      <c r="AB317" s="48">
        <f t="shared" ca="1" si="221"/>
        <v>2</v>
      </c>
      <c r="AC317" s="48">
        <f t="shared" ca="1" si="221"/>
        <v>3</v>
      </c>
      <c r="AD317" s="48">
        <f t="shared" ca="1" si="221"/>
        <v>1</v>
      </c>
      <c r="AE317" s="48">
        <f t="shared" ca="1" si="221"/>
        <v>2</v>
      </c>
      <c r="AF317" s="48">
        <f t="shared" ca="1" si="221"/>
        <v>3</v>
      </c>
      <c r="AG317" s="48">
        <f t="shared" ca="1" si="221"/>
        <v>2</v>
      </c>
      <c r="AH317" s="48">
        <f t="shared" ca="1" si="221"/>
        <v>1</v>
      </c>
      <c r="AI317" s="48">
        <f t="shared" ca="1" si="221"/>
        <v>2</v>
      </c>
      <c r="AJ317" s="48">
        <f t="shared" ca="1" si="222"/>
        <v>3</v>
      </c>
      <c r="AK317" s="48">
        <f t="shared" ca="1" si="222"/>
        <v>1</v>
      </c>
      <c r="AL317" s="48">
        <f t="shared" ca="1" si="222"/>
        <v>1</v>
      </c>
      <c r="AM317" s="48">
        <f t="shared" ca="1" si="222"/>
        <v>2</v>
      </c>
      <c r="AN317" s="48">
        <f t="shared" ca="1" si="222"/>
        <v>3</v>
      </c>
      <c r="AO317" s="48">
        <f t="shared" ca="1" si="222"/>
        <v>3</v>
      </c>
      <c r="AP317" s="48">
        <f t="shared" ca="1" si="222"/>
        <v>1</v>
      </c>
      <c r="AQ317" s="48">
        <f t="shared" ca="1" si="222"/>
        <v>2</v>
      </c>
      <c r="AR317" s="48">
        <f t="shared" ca="1" si="222"/>
        <v>3</v>
      </c>
      <c r="AS317" s="48">
        <f t="shared" ca="1" si="222"/>
        <v>1</v>
      </c>
      <c r="AT317" s="48">
        <f t="shared" ca="1" si="223"/>
        <v>1</v>
      </c>
      <c r="AU317" s="48">
        <f t="shared" ca="1" si="223"/>
        <v>2</v>
      </c>
      <c r="AV317" s="48">
        <f t="shared" ca="1" si="223"/>
        <v>2</v>
      </c>
      <c r="AW317" s="48">
        <f t="shared" ca="1" si="223"/>
        <v>2</v>
      </c>
      <c r="AX317" s="48">
        <f t="shared" ca="1" si="223"/>
        <v>2</v>
      </c>
      <c r="AY317" s="48">
        <f t="shared" ca="1" si="223"/>
        <v>3</v>
      </c>
      <c r="AZ317" s="48">
        <f t="shared" ca="1" si="223"/>
        <v>3</v>
      </c>
      <c r="BA317" s="48">
        <f t="shared" ca="1" si="223"/>
        <v>3</v>
      </c>
      <c r="BB317" s="48">
        <f t="shared" ca="1" si="223"/>
        <v>1</v>
      </c>
      <c r="BC317" s="48">
        <f t="shared" ca="1" si="223"/>
        <v>2</v>
      </c>
      <c r="BD317" s="48">
        <f t="shared" ca="1" si="224"/>
        <v>2</v>
      </c>
      <c r="BE317" s="48">
        <f t="shared" ca="1" si="224"/>
        <v>3</v>
      </c>
      <c r="BF317" s="48">
        <f t="shared" ca="1" si="224"/>
        <v>3</v>
      </c>
      <c r="BG317" s="48">
        <f t="shared" ca="1" si="224"/>
        <v>1</v>
      </c>
      <c r="BH317" s="48">
        <f t="shared" ca="1" si="224"/>
        <v>3</v>
      </c>
      <c r="BI317" s="48">
        <f t="shared" ca="1" si="224"/>
        <v>2</v>
      </c>
      <c r="BJ317" s="48">
        <f t="shared" ca="1" si="224"/>
        <v>3</v>
      </c>
      <c r="BK317" s="48">
        <f t="shared" ca="1" si="224"/>
        <v>3</v>
      </c>
      <c r="BL317" s="48">
        <f t="shared" ca="1" si="224"/>
        <v>2</v>
      </c>
      <c r="BM317" s="48">
        <f t="shared" ca="1" si="224"/>
        <v>1</v>
      </c>
      <c r="BN317" s="48">
        <f t="shared" ca="1" si="224"/>
        <v>1</v>
      </c>
      <c r="BO317" s="48">
        <f t="shared" ca="1" si="224"/>
        <v>1</v>
      </c>
    </row>
    <row r="318" spans="1:67" x14ac:dyDescent="0.25">
      <c r="A318" s="48">
        <v>317</v>
      </c>
      <c r="B318" s="48">
        <f t="shared" ca="1" si="182"/>
        <v>11</v>
      </c>
      <c r="C318" s="48">
        <f ca="1">SUM($P318:S318)</f>
        <v>8</v>
      </c>
      <c r="D318" s="48">
        <f t="shared" ca="1" si="183"/>
        <v>15</v>
      </c>
      <c r="E318" s="48">
        <f t="shared" ca="1" si="184"/>
        <v>23</v>
      </c>
      <c r="F318" s="48">
        <f t="shared" ca="1" si="185"/>
        <v>30</v>
      </c>
      <c r="G318" s="48">
        <f t="shared" ca="1" si="186"/>
        <v>39</v>
      </c>
      <c r="H318" s="48">
        <f t="shared" ca="1" si="187"/>
        <v>47</v>
      </c>
      <c r="I318" s="48">
        <f t="shared" ca="1" si="188"/>
        <v>57</v>
      </c>
      <c r="J318" s="48">
        <f t="shared" ca="1" si="189"/>
        <v>63</v>
      </c>
      <c r="K318" s="48">
        <f t="shared" ca="1" si="190"/>
        <v>73</v>
      </c>
      <c r="L318" s="48">
        <f t="shared" ca="1" si="191"/>
        <v>82</v>
      </c>
      <c r="M318" s="48">
        <f t="shared" ca="1" si="192"/>
        <v>92</v>
      </c>
      <c r="N318" s="48">
        <f t="shared" ca="1" si="193"/>
        <v>102</v>
      </c>
      <c r="O318" s="48">
        <f t="shared" ca="1" si="194"/>
        <v>111</v>
      </c>
      <c r="P318" s="48">
        <f t="shared" ca="1" si="220"/>
        <v>3</v>
      </c>
      <c r="Q318" s="48">
        <f t="shared" ca="1" si="220"/>
        <v>1</v>
      </c>
      <c r="R318" s="48">
        <f t="shared" ca="1" si="220"/>
        <v>3</v>
      </c>
      <c r="S318" s="48">
        <f t="shared" ca="1" si="220"/>
        <v>1</v>
      </c>
      <c r="T318" s="48">
        <f t="shared" ca="1" si="220"/>
        <v>1</v>
      </c>
      <c r="U318" s="48">
        <f t="shared" ca="1" si="220"/>
        <v>2</v>
      </c>
      <c r="V318" s="48">
        <f t="shared" ca="1" si="220"/>
        <v>1</v>
      </c>
      <c r="W318" s="48">
        <f t="shared" ca="1" si="220"/>
        <v>3</v>
      </c>
      <c r="X318" s="48">
        <f t="shared" ca="1" si="220"/>
        <v>1</v>
      </c>
      <c r="Y318" s="48">
        <f t="shared" ca="1" si="220"/>
        <v>3</v>
      </c>
      <c r="Z318" s="48">
        <f t="shared" ca="1" si="221"/>
        <v>1</v>
      </c>
      <c r="AA318" s="48">
        <f t="shared" ca="1" si="221"/>
        <v>3</v>
      </c>
      <c r="AB318" s="48">
        <f t="shared" ca="1" si="221"/>
        <v>2</v>
      </c>
      <c r="AC318" s="48">
        <f t="shared" ca="1" si="221"/>
        <v>1</v>
      </c>
      <c r="AD318" s="48">
        <f t="shared" ca="1" si="221"/>
        <v>1</v>
      </c>
      <c r="AE318" s="48">
        <f t="shared" ca="1" si="221"/>
        <v>3</v>
      </c>
      <c r="AF318" s="48">
        <f t="shared" ca="1" si="221"/>
        <v>3</v>
      </c>
      <c r="AG318" s="48">
        <f t="shared" ca="1" si="221"/>
        <v>3</v>
      </c>
      <c r="AH318" s="48">
        <f t="shared" ca="1" si="221"/>
        <v>2</v>
      </c>
      <c r="AI318" s="48">
        <f t="shared" ca="1" si="221"/>
        <v>1</v>
      </c>
      <c r="AJ318" s="48">
        <f t="shared" ca="1" si="222"/>
        <v>3</v>
      </c>
      <c r="AK318" s="48">
        <f t="shared" ca="1" si="222"/>
        <v>2</v>
      </c>
      <c r="AL318" s="48">
        <f t="shared" ca="1" si="222"/>
        <v>1</v>
      </c>
      <c r="AM318" s="48">
        <f t="shared" ca="1" si="222"/>
        <v>2</v>
      </c>
      <c r="AN318" s="48">
        <f t="shared" ca="1" si="222"/>
        <v>3</v>
      </c>
      <c r="AO318" s="48">
        <f t="shared" ca="1" si="222"/>
        <v>3</v>
      </c>
      <c r="AP318" s="48">
        <f t="shared" ca="1" si="222"/>
        <v>1</v>
      </c>
      <c r="AQ318" s="48">
        <f t="shared" ca="1" si="222"/>
        <v>3</v>
      </c>
      <c r="AR318" s="48">
        <f t="shared" ca="1" si="222"/>
        <v>2</v>
      </c>
      <c r="AS318" s="48">
        <f t="shared" ca="1" si="222"/>
        <v>1</v>
      </c>
      <c r="AT318" s="48">
        <f t="shared" ca="1" si="223"/>
        <v>2</v>
      </c>
      <c r="AU318" s="48">
        <f t="shared" ca="1" si="223"/>
        <v>1</v>
      </c>
      <c r="AV318" s="48">
        <f t="shared" ca="1" si="223"/>
        <v>3</v>
      </c>
      <c r="AW318" s="48">
        <f t="shared" ca="1" si="223"/>
        <v>2</v>
      </c>
      <c r="AX318" s="48">
        <f t="shared" ca="1" si="223"/>
        <v>2</v>
      </c>
      <c r="AY318" s="48">
        <f t="shared" ca="1" si="223"/>
        <v>3</v>
      </c>
      <c r="AZ318" s="48">
        <f t="shared" ca="1" si="223"/>
        <v>1</v>
      </c>
      <c r="BA318" s="48">
        <f t="shared" ca="1" si="223"/>
        <v>3</v>
      </c>
      <c r="BB318" s="48">
        <f t="shared" ca="1" si="223"/>
        <v>3</v>
      </c>
      <c r="BC318" s="48">
        <f t="shared" ca="1" si="223"/>
        <v>2</v>
      </c>
      <c r="BD318" s="48">
        <f t="shared" ca="1" si="224"/>
        <v>3</v>
      </c>
      <c r="BE318" s="48">
        <f t="shared" ca="1" si="224"/>
        <v>3</v>
      </c>
      <c r="BF318" s="48">
        <f t="shared" ca="1" si="224"/>
        <v>2</v>
      </c>
      <c r="BG318" s="48">
        <f t="shared" ca="1" si="224"/>
        <v>2</v>
      </c>
      <c r="BH318" s="48">
        <f t="shared" ca="1" si="224"/>
        <v>3</v>
      </c>
      <c r="BI318" s="48">
        <f t="shared" ca="1" si="224"/>
        <v>3</v>
      </c>
      <c r="BJ318" s="48">
        <f t="shared" ca="1" si="224"/>
        <v>1</v>
      </c>
      <c r="BK318" s="48">
        <f t="shared" ca="1" si="224"/>
        <v>3</v>
      </c>
      <c r="BL318" s="48">
        <f t="shared" ca="1" si="224"/>
        <v>3</v>
      </c>
      <c r="BM318" s="48">
        <f t="shared" ca="1" si="224"/>
        <v>1</v>
      </c>
      <c r="BN318" s="48">
        <f t="shared" ca="1" si="224"/>
        <v>2</v>
      </c>
      <c r="BO318" s="48">
        <f t="shared" ca="1" si="224"/>
        <v>3</v>
      </c>
    </row>
    <row r="319" spans="1:67" x14ac:dyDescent="0.25">
      <c r="A319" s="48">
        <v>318</v>
      </c>
      <c r="B319" s="48">
        <f t="shared" ca="1" si="182"/>
        <v>12</v>
      </c>
      <c r="C319" s="48">
        <f ca="1">SUM($P319:S319)</f>
        <v>9</v>
      </c>
      <c r="D319" s="48">
        <f t="shared" ca="1" si="183"/>
        <v>14</v>
      </c>
      <c r="E319" s="48">
        <f t="shared" ca="1" si="184"/>
        <v>21</v>
      </c>
      <c r="F319" s="48">
        <f t="shared" ca="1" si="185"/>
        <v>30</v>
      </c>
      <c r="G319" s="48">
        <f t="shared" ca="1" si="186"/>
        <v>39</v>
      </c>
      <c r="H319" s="48">
        <f t="shared" ca="1" si="187"/>
        <v>46</v>
      </c>
      <c r="I319" s="48">
        <f t="shared" ca="1" si="188"/>
        <v>54</v>
      </c>
      <c r="J319" s="48">
        <f t="shared" ca="1" si="189"/>
        <v>63</v>
      </c>
      <c r="K319" s="48">
        <f t="shared" ca="1" si="190"/>
        <v>71</v>
      </c>
      <c r="L319" s="48">
        <f t="shared" ca="1" si="191"/>
        <v>78</v>
      </c>
      <c r="M319" s="48">
        <f t="shared" ca="1" si="192"/>
        <v>87</v>
      </c>
      <c r="N319" s="48">
        <f t="shared" ca="1" si="193"/>
        <v>97</v>
      </c>
      <c r="O319" s="48">
        <f t="shared" ca="1" si="194"/>
        <v>104</v>
      </c>
      <c r="P319" s="48">
        <f t="shared" ca="1" si="220"/>
        <v>3</v>
      </c>
      <c r="Q319" s="48">
        <f t="shared" ca="1" si="220"/>
        <v>1</v>
      </c>
      <c r="R319" s="48">
        <f t="shared" ca="1" si="220"/>
        <v>2</v>
      </c>
      <c r="S319" s="48">
        <f t="shared" ca="1" si="220"/>
        <v>3</v>
      </c>
      <c r="T319" s="48">
        <f t="shared" ca="1" si="220"/>
        <v>2</v>
      </c>
      <c r="U319" s="48">
        <f t="shared" ca="1" si="220"/>
        <v>1</v>
      </c>
      <c r="V319" s="48">
        <f t="shared" ca="1" si="220"/>
        <v>1</v>
      </c>
      <c r="W319" s="48">
        <f t="shared" ca="1" si="220"/>
        <v>1</v>
      </c>
      <c r="X319" s="48">
        <f t="shared" ca="1" si="220"/>
        <v>3</v>
      </c>
      <c r="Y319" s="48">
        <f t="shared" ca="1" si="220"/>
        <v>2</v>
      </c>
      <c r="Z319" s="48">
        <f t="shared" ca="1" si="221"/>
        <v>1</v>
      </c>
      <c r="AA319" s="48">
        <f t="shared" ca="1" si="221"/>
        <v>1</v>
      </c>
      <c r="AB319" s="48">
        <f t="shared" ca="1" si="221"/>
        <v>3</v>
      </c>
      <c r="AC319" s="48">
        <f t="shared" ca="1" si="221"/>
        <v>1</v>
      </c>
      <c r="AD319" s="48">
        <f t="shared" ca="1" si="221"/>
        <v>3</v>
      </c>
      <c r="AE319" s="48">
        <f t="shared" ca="1" si="221"/>
        <v>2</v>
      </c>
      <c r="AF319" s="48">
        <f t="shared" ca="1" si="221"/>
        <v>3</v>
      </c>
      <c r="AG319" s="48">
        <f t="shared" ca="1" si="221"/>
        <v>3</v>
      </c>
      <c r="AH319" s="48">
        <f t="shared" ca="1" si="221"/>
        <v>1</v>
      </c>
      <c r="AI319" s="48">
        <f t="shared" ca="1" si="221"/>
        <v>2</v>
      </c>
      <c r="AJ319" s="48">
        <f t="shared" ca="1" si="222"/>
        <v>2</v>
      </c>
      <c r="AK319" s="48">
        <f t="shared" ca="1" si="222"/>
        <v>2</v>
      </c>
      <c r="AL319" s="48">
        <f t="shared" ca="1" si="222"/>
        <v>2</v>
      </c>
      <c r="AM319" s="48">
        <f t="shared" ca="1" si="222"/>
        <v>1</v>
      </c>
      <c r="AN319" s="48">
        <f t="shared" ca="1" si="222"/>
        <v>1</v>
      </c>
      <c r="AO319" s="48">
        <f t="shared" ca="1" si="222"/>
        <v>3</v>
      </c>
      <c r="AP319" s="48">
        <f t="shared" ca="1" si="222"/>
        <v>3</v>
      </c>
      <c r="AQ319" s="48">
        <f t="shared" ca="1" si="222"/>
        <v>1</v>
      </c>
      <c r="AR319" s="48">
        <f t="shared" ca="1" si="222"/>
        <v>2</v>
      </c>
      <c r="AS319" s="48">
        <f t="shared" ca="1" si="222"/>
        <v>1</v>
      </c>
      <c r="AT319" s="48">
        <f t="shared" ca="1" si="223"/>
        <v>3</v>
      </c>
      <c r="AU319" s="48">
        <f t="shared" ca="1" si="223"/>
        <v>3</v>
      </c>
      <c r="AV319" s="48">
        <f t="shared" ca="1" si="223"/>
        <v>3</v>
      </c>
      <c r="AW319" s="48">
        <f t="shared" ca="1" si="223"/>
        <v>2</v>
      </c>
      <c r="AX319" s="48">
        <f t="shared" ca="1" si="223"/>
        <v>2</v>
      </c>
      <c r="AY319" s="48">
        <f t="shared" ca="1" si="223"/>
        <v>1</v>
      </c>
      <c r="AZ319" s="48">
        <f t="shared" ca="1" si="223"/>
        <v>1</v>
      </c>
      <c r="BA319" s="48">
        <f t="shared" ca="1" si="223"/>
        <v>1</v>
      </c>
      <c r="BB319" s="48">
        <f t="shared" ca="1" si="223"/>
        <v>3</v>
      </c>
      <c r="BC319" s="48">
        <f t="shared" ca="1" si="223"/>
        <v>2</v>
      </c>
      <c r="BD319" s="48">
        <f t="shared" ca="1" si="224"/>
        <v>2</v>
      </c>
      <c r="BE319" s="48">
        <f t="shared" ca="1" si="224"/>
        <v>3</v>
      </c>
      <c r="BF319" s="48">
        <f t="shared" ca="1" si="224"/>
        <v>3</v>
      </c>
      <c r="BG319" s="48">
        <f t="shared" ca="1" si="224"/>
        <v>1</v>
      </c>
      <c r="BH319" s="48">
        <f t="shared" ca="1" si="224"/>
        <v>3</v>
      </c>
      <c r="BI319" s="48">
        <f t="shared" ca="1" si="224"/>
        <v>1</v>
      </c>
      <c r="BJ319" s="48">
        <f t="shared" ca="1" si="224"/>
        <v>3</v>
      </c>
      <c r="BK319" s="48">
        <f t="shared" ca="1" si="224"/>
        <v>3</v>
      </c>
      <c r="BL319" s="48">
        <f t="shared" ca="1" si="224"/>
        <v>1</v>
      </c>
      <c r="BM319" s="48">
        <f t="shared" ca="1" si="224"/>
        <v>2</v>
      </c>
      <c r="BN319" s="48">
        <f t="shared" ca="1" si="224"/>
        <v>1</v>
      </c>
      <c r="BO319" s="48">
        <f t="shared" ca="1" si="224"/>
        <v>3</v>
      </c>
    </row>
    <row r="320" spans="1:67" x14ac:dyDescent="0.25">
      <c r="A320" s="48">
        <v>319</v>
      </c>
      <c r="B320" s="48">
        <f t="shared" ca="1" si="182"/>
        <v>12</v>
      </c>
      <c r="C320" s="48">
        <f ca="1">SUM($P320:S320)</f>
        <v>8</v>
      </c>
      <c r="D320" s="48">
        <f t="shared" ca="1" si="183"/>
        <v>17</v>
      </c>
      <c r="E320" s="48">
        <f t="shared" ca="1" si="184"/>
        <v>23</v>
      </c>
      <c r="F320" s="48">
        <f t="shared" ca="1" si="185"/>
        <v>28</v>
      </c>
      <c r="G320" s="48">
        <f t="shared" ca="1" si="186"/>
        <v>38</v>
      </c>
      <c r="H320" s="48">
        <f t="shared" ca="1" si="187"/>
        <v>44</v>
      </c>
      <c r="I320" s="48">
        <f t="shared" ca="1" si="188"/>
        <v>53</v>
      </c>
      <c r="J320" s="48">
        <f t="shared" ca="1" si="189"/>
        <v>61</v>
      </c>
      <c r="K320" s="48">
        <f t="shared" ca="1" si="190"/>
        <v>68</v>
      </c>
      <c r="L320" s="48">
        <f t="shared" ca="1" si="191"/>
        <v>76</v>
      </c>
      <c r="M320" s="48">
        <f t="shared" ca="1" si="192"/>
        <v>86</v>
      </c>
      <c r="N320" s="48">
        <f t="shared" ca="1" si="193"/>
        <v>94</v>
      </c>
      <c r="O320" s="48">
        <f t="shared" ca="1" si="194"/>
        <v>103</v>
      </c>
      <c r="P320" s="48">
        <f t="shared" ca="1" si="220"/>
        <v>1</v>
      </c>
      <c r="Q320" s="48">
        <f t="shared" ca="1" si="220"/>
        <v>3</v>
      </c>
      <c r="R320" s="48">
        <f t="shared" ca="1" si="220"/>
        <v>3</v>
      </c>
      <c r="S320" s="48">
        <f t="shared" ca="1" si="220"/>
        <v>1</v>
      </c>
      <c r="T320" s="48">
        <f t="shared" ca="1" si="220"/>
        <v>3</v>
      </c>
      <c r="U320" s="48">
        <f t="shared" ca="1" si="220"/>
        <v>1</v>
      </c>
      <c r="V320" s="48">
        <f t="shared" ca="1" si="220"/>
        <v>3</v>
      </c>
      <c r="W320" s="48">
        <f t="shared" ca="1" si="220"/>
        <v>2</v>
      </c>
      <c r="X320" s="48">
        <f t="shared" ca="1" si="220"/>
        <v>1</v>
      </c>
      <c r="Y320" s="48">
        <f t="shared" ca="1" si="220"/>
        <v>1</v>
      </c>
      <c r="Z320" s="48">
        <f t="shared" ca="1" si="221"/>
        <v>2</v>
      </c>
      <c r="AA320" s="48">
        <f t="shared" ca="1" si="221"/>
        <v>2</v>
      </c>
      <c r="AB320" s="48">
        <f t="shared" ca="1" si="221"/>
        <v>1</v>
      </c>
      <c r="AC320" s="48">
        <f t="shared" ca="1" si="221"/>
        <v>2</v>
      </c>
      <c r="AD320" s="48">
        <f t="shared" ca="1" si="221"/>
        <v>1</v>
      </c>
      <c r="AE320" s="48">
        <f t="shared" ca="1" si="221"/>
        <v>1</v>
      </c>
      <c r="AF320" s="48">
        <f t="shared" ca="1" si="221"/>
        <v>2</v>
      </c>
      <c r="AG320" s="48">
        <f t="shared" ca="1" si="221"/>
        <v>3</v>
      </c>
      <c r="AH320" s="48">
        <f t="shared" ca="1" si="221"/>
        <v>2</v>
      </c>
      <c r="AI320" s="48">
        <f t="shared" ca="1" si="221"/>
        <v>3</v>
      </c>
      <c r="AJ320" s="48">
        <f t="shared" ca="1" si="222"/>
        <v>1</v>
      </c>
      <c r="AK320" s="48">
        <f t="shared" ca="1" si="222"/>
        <v>3</v>
      </c>
      <c r="AL320" s="48">
        <f t="shared" ca="1" si="222"/>
        <v>1</v>
      </c>
      <c r="AM320" s="48">
        <f t="shared" ca="1" si="222"/>
        <v>1</v>
      </c>
      <c r="AN320" s="48">
        <f t="shared" ca="1" si="222"/>
        <v>2</v>
      </c>
      <c r="AO320" s="48">
        <f t="shared" ca="1" si="222"/>
        <v>3</v>
      </c>
      <c r="AP320" s="48">
        <f t="shared" ca="1" si="222"/>
        <v>3</v>
      </c>
      <c r="AQ320" s="48">
        <f t="shared" ca="1" si="222"/>
        <v>1</v>
      </c>
      <c r="AR320" s="48">
        <f t="shared" ca="1" si="222"/>
        <v>3</v>
      </c>
      <c r="AS320" s="48">
        <f t="shared" ca="1" si="222"/>
        <v>1</v>
      </c>
      <c r="AT320" s="48">
        <f t="shared" ca="1" si="223"/>
        <v>2</v>
      </c>
      <c r="AU320" s="48">
        <f t="shared" ca="1" si="223"/>
        <v>2</v>
      </c>
      <c r="AV320" s="48">
        <f t="shared" ca="1" si="223"/>
        <v>2</v>
      </c>
      <c r="AW320" s="48">
        <f t="shared" ca="1" si="223"/>
        <v>2</v>
      </c>
      <c r="AX320" s="48">
        <f t="shared" ca="1" si="223"/>
        <v>1</v>
      </c>
      <c r="AY320" s="48">
        <f t="shared" ca="1" si="223"/>
        <v>2</v>
      </c>
      <c r="AZ320" s="48">
        <f t="shared" ca="1" si="223"/>
        <v>3</v>
      </c>
      <c r="BA320" s="48">
        <f t="shared" ca="1" si="223"/>
        <v>2</v>
      </c>
      <c r="BB320" s="48">
        <f t="shared" ca="1" si="223"/>
        <v>1</v>
      </c>
      <c r="BC320" s="48">
        <f t="shared" ca="1" si="223"/>
        <v>2</v>
      </c>
      <c r="BD320" s="48">
        <f t="shared" ca="1" si="224"/>
        <v>3</v>
      </c>
      <c r="BE320" s="48">
        <f t="shared" ca="1" si="224"/>
        <v>2</v>
      </c>
      <c r="BF320" s="48">
        <f t="shared" ca="1" si="224"/>
        <v>2</v>
      </c>
      <c r="BG320" s="48">
        <f t="shared" ca="1" si="224"/>
        <v>3</v>
      </c>
      <c r="BH320" s="48">
        <f t="shared" ca="1" si="224"/>
        <v>3</v>
      </c>
      <c r="BI320" s="48">
        <f t="shared" ca="1" si="224"/>
        <v>2</v>
      </c>
      <c r="BJ320" s="48">
        <f t="shared" ca="1" si="224"/>
        <v>1</v>
      </c>
      <c r="BK320" s="48">
        <f t="shared" ca="1" si="224"/>
        <v>2</v>
      </c>
      <c r="BL320" s="48">
        <f t="shared" ca="1" si="224"/>
        <v>3</v>
      </c>
      <c r="BM320" s="48">
        <f t="shared" ca="1" si="224"/>
        <v>3</v>
      </c>
      <c r="BN320" s="48">
        <f t="shared" ca="1" si="224"/>
        <v>1</v>
      </c>
      <c r="BO320" s="48">
        <f t="shared" ca="1" si="224"/>
        <v>2</v>
      </c>
    </row>
    <row r="321" spans="1:67" x14ac:dyDescent="0.25">
      <c r="A321" s="48">
        <v>320</v>
      </c>
      <c r="B321" s="48">
        <f t="shared" ca="1" si="182"/>
        <v>14</v>
      </c>
      <c r="C321" s="48">
        <f ca="1">SUM($P321:S321)</f>
        <v>11</v>
      </c>
      <c r="D321" s="48">
        <f t="shared" ca="1" si="183"/>
        <v>17</v>
      </c>
      <c r="E321" s="48">
        <f t="shared" ca="1" si="184"/>
        <v>25</v>
      </c>
      <c r="F321" s="48">
        <f t="shared" ca="1" si="185"/>
        <v>33</v>
      </c>
      <c r="G321" s="48">
        <f t="shared" ca="1" si="186"/>
        <v>45</v>
      </c>
      <c r="H321" s="48">
        <f t="shared" ca="1" si="187"/>
        <v>53</v>
      </c>
      <c r="I321" s="48">
        <f t="shared" ca="1" si="188"/>
        <v>62</v>
      </c>
      <c r="J321" s="48">
        <f t="shared" ca="1" si="189"/>
        <v>70</v>
      </c>
      <c r="K321" s="48">
        <f t="shared" ca="1" si="190"/>
        <v>78</v>
      </c>
      <c r="L321" s="48">
        <f t="shared" ca="1" si="191"/>
        <v>87</v>
      </c>
      <c r="M321" s="48">
        <f t="shared" ca="1" si="192"/>
        <v>96</v>
      </c>
      <c r="N321" s="48">
        <f t="shared" ca="1" si="193"/>
        <v>104</v>
      </c>
      <c r="O321" s="48">
        <f t="shared" ca="1" si="194"/>
        <v>109</v>
      </c>
      <c r="P321" s="48">
        <f t="shared" ca="1" si="220"/>
        <v>2</v>
      </c>
      <c r="Q321" s="48">
        <f t="shared" ca="1" si="220"/>
        <v>3</v>
      </c>
      <c r="R321" s="48">
        <f t="shared" ca="1" si="220"/>
        <v>3</v>
      </c>
      <c r="S321" s="48">
        <f t="shared" ca="1" si="220"/>
        <v>3</v>
      </c>
      <c r="T321" s="48">
        <f t="shared" ca="1" si="220"/>
        <v>1</v>
      </c>
      <c r="U321" s="48">
        <f t="shared" ca="1" si="220"/>
        <v>2</v>
      </c>
      <c r="V321" s="48">
        <f t="shared" ca="1" si="220"/>
        <v>1</v>
      </c>
      <c r="W321" s="48">
        <f t="shared" ca="1" si="220"/>
        <v>2</v>
      </c>
      <c r="X321" s="48">
        <f t="shared" ca="1" si="220"/>
        <v>1</v>
      </c>
      <c r="Y321" s="48">
        <f t="shared" ca="1" si="220"/>
        <v>2</v>
      </c>
      <c r="Z321" s="48">
        <f t="shared" ca="1" si="221"/>
        <v>2</v>
      </c>
      <c r="AA321" s="48">
        <f t="shared" ca="1" si="221"/>
        <v>3</v>
      </c>
      <c r="AB321" s="48">
        <f t="shared" ca="1" si="221"/>
        <v>3</v>
      </c>
      <c r="AC321" s="48">
        <f t="shared" ca="1" si="221"/>
        <v>2</v>
      </c>
      <c r="AD321" s="48">
        <f t="shared" ca="1" si="221"/>
        <v>2</v>
      </c>
      <c r="AE321" s="48">
        <f t="shared" ca="1" si="221"/>
        <v>1</v>
      </c>
      <c r="AF321" s="48">
        <f t="shared" ca="1" si="221"/>
        <v>3</v>
      </c>
      <c r="AG321" s="48">
        <f t="shared" ca="1" si="221"/>
        <v>3</v>
      </c>
      <c r="AH321" s="48">
        <f t="shared" ca="1" si="221"/>
        <v>3</v>
      </c>
      <c r="AI321" s="48">
        <f t="shared" ca="1" si="221"/>
        <v>3</v>
      </c>
      <c r="AJ321" s="48">
        <f t="shared" ca="1" si="222"/>
        <v>3</v>
      </c>
      <c r="AK321" s="48">
        <f t="shared" ca="1" si="222"/>
        <v>2</v>
      </c>
      <c r="AL321" s="48">
        <f t="shared" ca="1" si="222"/>
        <v>1</v>
      </c>
      <c r="AM321" s="48">
        <f t="shared" ca="1" si="222"/>
        <v>2</v>
      </c>
      <c r="AN321" s="48">
        <f t="shared" ca="1" si="222"/>
        <v>1</v>
      </c>
      <c r="AO321" s="48">
        <f t="shared" ca="1" si="222"/>
        <v>2</v>
      </c>
      <c r="AP321" s="48">
        <f t="shared" ca="1" si="222"/>
        <v>3</v>
      </c>
      <c r="AQ321" s="48">
        <f t="shared" ca="1" si="222"/>
        <v>3</v>
      </c>
      <c r="AR321" s="48">
        <f t="shared" ca="1" si="222"/>
        <v>2</v>
      </c>
      <c r="AS321" s="48">
        <f t="shared" ca="1" si="222"/>
        <v>2</v>
      </c>
      <c r="AT321" s="48">
        <f t="shared" ca="1" si="223"/>
        <v>2</v>
      </c>
      <c r="AU321" s="48">
        <f t="shared" ca="1" si="223"/>
        <v>2</v>
      </c>
      <c r="AV321" s="48">
        <f t="shared" ca="1" si="223"/>
        <v>2</v>
      </c>
      <c r="AW321" s="48">
        <f t="shared" ca="1" si="223"/>
        <v>3</v>
      </c>
      <c r="AX321" s="48">
        <f t="shared" ca="1" si="223"/>
        <v>2</v>
      </c>
      <c r="AY321" s="48">
        <f t="shared" ca="1" si="223"/>
        <v>1</v>
      </c>
      <c r="AZ321" s="48">
        <f t="shared" ca="1" si="223"/>
        <v>1</v>
      </c>
      <c r="BA321" s="48">
        <f t="shared" ca="1" si="223"/>
        <v>3</v>
      </c>
      <c r="BB321" s="48">
        <f t="shared" ca="1" si="223"/>
        <v>2</v>
      </c>
      <c r="BC321" s="48">
        <f t="shared" ca="1" si="223"/>
        <v>3</v>
      </c>
      <c r="BD321" s="48">
        <f t="shared" ca="1" si="224"/>
        <v>2</v>
      </c>
      <c r="BE321" s="48">
        <f t="shared" ca="1" si="224"/>
        <v>1</v>
      </c>
      <c r="BF321" s="48">
        <f t="shared" ca="1" si="224"/>
        <v>3</v>
      </c>
      <c r="BG321" s="48">
        <f t="shared" ca="1" si="224"/>
        <v>3</v>
      </c>
      <c r="BH321" s="48">
        <f t="shared" ca="1" si="224"/>
        <v>2</v>
      </c>
      <c r="BI321" s="48">
        <f t="shared" ca="1" si="224"/>
        <v>2</v>
      </c>
      <c r="BJ321" s="48">
        <f t="shared" ca="1" si="224"/>
        <v>1</v>
      </c>
      <c r="BK321" s="48">
        <f t="shared" ca="1" si="224"/>
        <v>3</v>
      </c>
      <c r="BL321" s="48">
        <f t="shared" ca="1" si="224"/>
        <v>2</v>
      </c>
      <c r="BM321" s="48">
        <f t="shared" ca="1" si="224"/>
        <v>1</v>
      </c>
      <c r="BN321" s="48">
        <f t="shared" ca="1" si="224"/>
        <v>1</v>
      </c>
      <c r="BO321" s="48">
        <f t="shared" ca="1" si="224"/>
        <v>1</v>
      </c>
    </row>
    <row r="322" spans="1:67" x14ac:dyDescent="0.25">
      <c r="A322" s="48">
        <v>321</v>
      </c>
      <c r="B322" s="48">
        <f t="shared" ref="B322:B385" ca="1" si="225">SUMIF(P$1:BO$1,"&lt;=" &amp; WeeksToForecast,P322:BO322)</f>
        <v>12</v>
      </c>
      <c r="C322" s="48">
        <f ca="1">SUM($P322:S322)</f>
        <v>8</v>
      </c>
      <c r="D322" s="48">
        <f t="shared" ca="1" si="183"/>
        <v>16</v>
      </c>
      <c r="E322" s="48">
        <f t="shared" ca="1" si="184"/>
        <v>27</v>
      </c>
      <c r="F322" s="48">
        <f t="shared" ca="1" si="185"/>
        <v>37</v>
      </c>
      <c r="G322" s="48">
        <f t="shared" ca="1" si="186"/>
        <v>46</v>
      </c>
      <c r="H322" s="48">
        <f t="shared" ca="1" si="187"/>
        <v>56</v>
      </c>
      <c r="I322" s="48">
        <f t="shared" ca="1" si="188"/>
        <v>65</v>
      </c>
      <c r="J322" s="48">
        <f t="shared" ca="1" si="189"/>
        <v>76</v>
      </c>
      <c r="K322" s="48">
        <f t="shared" ca="1" si="190"/>
        <v>86</v>
      </c>
      <c r="L322" s="48">
        <f t="shared" ca="1" si="191"/>
        <v>91</v>
      </c>
      <c r="M322" s="48">
        <f t="shared" ca="1" si="192"/>
        <v>98</v>
      </c>
      <c r="N322" s="48">
        <f t="shared" ca="1" si="193"/>
        <v>107</v>
      </c>
      <c r="O322" s="48">
        <f t="shared" ca="1" si="194"/>
        <v>111</v>
      </c>
      <c r="P322" s="48">
        <f t="shared" ref="P322:Y331" ca="1" si="226">MAX(1,IF(SamplesOrEstimateFlag = "Data", INDEX(Samples,RANDBETWEEN(1, TotalCount), 0), RANDBETWEEN(ThroughputLowEstimate,ThroughputHighEstimate)) / RANDBETWEEN(StorySplitRateLowEstimate,StorySplitRateHighEstimate))</f>
        <v>3</v>
      </c>
      <c r="Q322" s="48">
        <f t="shared" ca="1" si="226"/>
        <v>2</v>
      </c>
      <c r="R322" s="48">
        <f t="shared" ca="1" si="226"/>
        <v>1</v>
      </c>
      <c r="S322" s="48">
        <f t="shared" ca="1" si="226"/>
        <v>2</v>
      </c>
      <c r="T322" s="48">
        <f t="shared" ca="1" si="226"/>
        <v>3</v>
      </c>
      <c r="U322" s="48">
        <f t="shared" ca="1" si="226"/>
        <v>1</v>
      </c>
      <c r="V322" s="48">
        <f t="shared" ca="1" si="226"/>
        <v>2</v>
      </c>
      <c r="W322" s="48">
        <f t="shared" ca="1" si="226"/>
        <v>2</v>
      </c>
      <c r="X322" s="48">
        <f t="shared" ca="1" si="226"/>
        <v>3</v>
      </c>
      <c r="Y322" s="48">
        <f t="shared" ca="1" si="226"/>
        <v>2</v>
      </c>
      <c r="Z322" s="48">
        <f t="shared" ref="Z322:AI331" ca="1" si="227">MAX(1,IF(SamplesOrEstimateFlag = "Data", INDEX(Samples,RANDBETWEEN(1, TotalCount), 0), RANDBETWEEN(ThroughputLowEstimate,ThroughputHighEstimate)) / RANDBETWEEN(StorySplitRateLowEstimate,StorySplitRateHighEstimate))</f>
        <v>3</v>
      </c>
      <c r="AA322" s="48">
        <f t="shared" ca="1" si="227"/>
        <v>3</v>
      </c>
      <c r="AB322" s="48">
        <f t="shared" ca="1" si="227"/>
        <v>1</v>
      </c>
      <c r="AC322" s="48">
        <f t="shared" ca="1" si="227"/>
        <v>3</v>
      </c>
      <c r="AD322" s="48">
        <f t="shared" ca="1" si="227"/>
        <v>3</v>
      </c>
      <c r="AE322" s="48">
        <f t="shared" ca="1" si="227"/>
        <v>3</v>
      </c>
      <c r="AF322" s="48">
        <f t="shared" ca="1" si="227"/>
        <v>3</v>
      </c>
      <c r="AG322" s="48">
        <f t="shared" ca="1" si="227"/>
        <v>2</v>
      </c>
      <c r="AH322" s="48">
        <f t="shared" ca="1" si="227"/>
        <v>2</v>
      </c>
      <c r="AI322" s="48">
        <f t="shared" ca="1" si="227"/>
        <v>2</v>
      </c>
      <c r="AJ322" s="48">
        <f t="shared" ref="AJ322:AS331" ca="1" si="228">MAX(1,IF(SamplesOrEstimateFlag = "Data", INDEX(Samples,RANDBETWEEN(1, TotalCount), 0), RANDBETWEEN(ThroughputLowEstimate,ThroughputHighEstimate)) / RANDBETWEEN(StorySplitRateLowEstimate,StorySplitRateHighEstimate))</f>
        <v>3</v>
      </c>
      <c r="AK322" s="48">
        <f t="shared" ca="1" si="228"/>
        <v>3</v>
      </c>
      <c r="AL322" s="48">
        <f t="shared" ca="1" si="228"/>
        <v>2</v>
      </c>
      <c r="AM322" s="48">
        <f t="shared" ca="1" si="228"/>
        <v>2</v>
      </c>
      <c r="AN322" s="48">
        <f t="shared" ca="1" si="228"/>
        <v>2</v>
      </c>
      <c r="AO322" s="48">
        <f t="shared" ca="1" si="228"/>
        <v>3</v>
      </c>
      <c r="AP322" s="48">
        <f t="shared" ca="1" si="228"/>
        <v>3</v>
      </c>
      <c r="AQ322" s="48">
        <f t="shared" ca="1" si="228"/>
        <v>1</v>
      </c>
      <c r="AR322" s="48">
        <f t="shared" ca="1" si="228"/>
        <v>3</v>
      </c>
      <c r="AS322" s="48">
        <f t="shared" ca="1" si="228"/>
        <v>2</v>
      </c>
      <c r="AT322" s="48">
        <f t="shared" ref="AT322:BC331" ca="1" si="229">MAX(1,IF(SamplesOrEstimateFlag = "Data", INDEX(Samples,RANDBETWEEN(1, TotalCount), 0), RANDBETWEEN(ThroughputLowEstimate,ThroughputHighEstimate)) / RANDBETWEEN(StorySplitRateLowEstimate,StorySplitRateHighEstimate))</f>
        <v>3</v>
      </c>
      <c r="AU322" s="48">
        <f t="shared" ca="1" si="229"/>
        <v>3</v>
      </c>
      <c r="AV322" s="48">
        <f t="shared" ca="1" si="229"/>
        <v>2</v>
      </c>
      <c r="AW322" s="48">
        <f t="shared" ca="1" si="229"/>
        <v>3</v>
      </c>
      <c r="AX322" s="48">
        <f t="shared" ca="1" si="229"/>
        <v>3</v>
      </c>
      <c r="AY322" s="48">
        <f t="shared" ca="1" si="229"/>
        <v>2</v>
      </c>
      <c r="AZ322" s="48">
        <f t="shared" ca="1" si="229"/>
        <v>1</v>
      </c>
      <c r="BA322" s="48">
        <f t="shared" ca="1" si="229"/>
        <v>2</v>
      </c>
      <c r="BB322" s="48">
        <f t="shared" ca="1" si="229"/>
        <v>1</v>
      </c>
      <c r="BC322" s="48">
        <f t="shared" ca="1" si="229"/>
        <v>1</v>
      </c>
      <c r="BD322" s="48">
        <f t="shared" ref="BD322:BO331" ca="1" si="230">MAX(1,IF(SamplesOrEstimateFlag = "Data", INDEX(Samples,RANDBETWEEN(1, TotalCount), 0), RANDBETWEEN(ThroughputLowEstimate,ThroughputHighEstimate)) / RANDBETWEEN(StorySplitRateLowEstimate,StorySplitRateHighEstimate))</f>
        <v>2</v>
      </c>
      <c r="BE322" s="48">
        <f t="shared" ca="1" si="230"/>
        <v>3</v>
      </c>
      <c r="BF322" s="48">
        <f t="shared" ca="1" si="230"/>
        <v>1</v>
      </c>
      <c r="BG322" s="48">
        <f t="shared" ca="1" si="230"/>
        <v>1</v>
      </c>
      <c r="BH322" s="48">
        <f t="shared" ca="1" si="230"/>
        <v>2</v>
      </c>
      <c r="BI322" s="48">
        <f t="shared" ca="1" si="230"/>
        <v>2</v>
      </c>
      <c r="BJ322" s="48">
        <f t="shared" ca="1" si="230"/>
        <v>2</v>
      </c>
      <c r="BK322" s="48">
        <f t="shared" ca="1" si="230"/>
        <v>3</v>
      </c>
      <c r="BL322" s="48">
        <f t="shared" ca="1" si="230"/>
        <v>1</v>
      </c>
      <c r="BM322" s="48">
        <f t="shared" ca="1" si="230"/>
        <v>1</v>
      </c>
      <c r="BN322" s="48">
        <f t="shared" ca="1" si="230"/>
        <v>1</v>
      </c>
      <c r="BO322" s="48">
        <f t="shared" ca="1" si="230"/>
        <v>1</v>
      </c>
    </row>
    <row r="323" spans="1:67" x14ac:dyDescent="0.25">
      <c r="A323" s="48">
        <v>322</v>
      </c>
      <c r="B323" s="48">
        <f t="shared" ca="1" si="225"/>
        <v>12</v>
      </c>
      <c r="C323" s="48">
        <f ca="1">SUM($P323:S323)</f>
        <v>10</v>
      </c>
      <c r="D323" s="48">
        <f t="shared" ref="D323:D386" ca="1" si="231">SUM(P323:W323)</f>
        <v>16</v>
      </c>
      <c r="E323" s="48">
        <f t="shared" ref="E323:E386" ca="1" si="232">SUM(P323:AA323)</f>
        <v>23</v>
      </c>
      <c r="F323" s="48">
        <f t="shared" ref="F323:F386" ca="1" si="233">SUM(P323:AE323)</f>
        <v>34</v>
      </c>
      <c r="G323" s="48">
        <f t="shared" ref="G323:G386" ca="1" si="234">SUM(P323:AI323)</f>
        <v>45</v>
      </c>
      <c r="H323" s="48">
        <f t="shared" ref="H323:H386" ca="1" si="235">SUM(P323:AM323)</f>
        <v>54</v>
      </c>
      <c r="I323" s="48">
        <f t="shared" ref="I323:I386" ca="1" si="236">SUM(P323:AQ323)</f>
        <v>62</v>
      </c>
      <c r="J323" s="48">
        <f t="shared" ref="J323:J386" ca="1" si="237">SUM(P323:AU323)</f>
        <v>71</v>
      </c>
      <c r="K323" s="48">
        <f t="shared" ref="K323:K386" ca="1" si="238">SUM(P323:AY323)</f>
        <v>78</v>
      </c>
      <c r="L323" s="48">
        <f t="shared" ref="L323:L386" ca="1" si="239">SUM(P323:BC323)</f>
        <v>85</v>
      </c>
      <c r="M323" s="48">
        <f t="shared" ref="M323:M386" ca="1" si="240">SUM(P323:BG323)</f>
        <v>92</v>
      </c>
      <c r="N323" s="48">
        <f t="shared" ref="N323:N386" ca="1" si="241">SUM(P323:BK323)</f>
        <v>101</v>
      </c>
      <c r="O323" s="48">
        <f t="shared" ref="O323:O386" ca="1" si="242">SUM(P323:BO323)</f>
        <v>109</v>
      </c>
      <c r="P323" s="48">
        <f t="shared" ca="1" si="226"/>
        <v>2</v>
      </c>
      <c r="Q323" s="48">
        <f t="shared" ca="1" si="226"/>
        <v>2</v>
      </c>
      <c r="R323" s="48">
        <f t="shared" ca="1" si="226"/>
        <v>3</v>
      </c>
      <c r="S323" s="48">
        <f t="shared" ca="1" si="226"/>
        <v>3</v>
      </c>
      <c r="T323" s="48">
        <f t="shared" ca="1" si="226"/>
        <v>1</v>
      </c>
      <c r="U323" s="48">
        <f t="shared" ca="1" si="226"/>
        <v>1</v>
      </c>
      <c r="V323" s="48">
        <f t="shared" ca="1" si="226"/>
        <v>2</v>
      </c>
      <c r="W323" s="48">
        <f t="shared" ca="1" si="226"/>
        <v>2</v>
      </c>
      <c r="X323" s="48">
        <f t="shared" ca="1" si="226"/>
        <v>1</v>
      </c>
      <c r="Y323" s="48">
        <f t="shared" ca="1" si="226"/>
        <v>3</v>
      </c>
      <c r="Z323" s="48">
        <f t="shared" ca="1" si="227"/>
        <v>2</v>
      </c>
      <c r="AA323" s="48">
        <f t="shared" ca="1" si="227"/>
        <v>1</v>
      </c>
      <c r="AB323" s="48">
        <f t="shared" ca="1" si="227"/>
        <v>2</v>
      </c>
      <c r="AC323" s="48">
        <f t="shared" ca="1" si="227"/>
        <v>3</v>
      </c>
      <c r="AD323" s="48">
        <f t="shared" ca="1" si="227"/>
        <v>3</v>
      </c>
      <c r="AE323" s="48">
        <f t="shared" ca="1" si="227"/>
        <v>3</v>
      </c>
      <c r="AF323" s="48">
        <f t="shared" ca="1" si="227"/>
        <v>3</v>
      </c>
      <c r="AG323" s="48">
        <f t="shared" ca="1" si="227"/>
        <v>2</v>
      </c>
      <c r="AH323" s="48">
        <f t="shared" ca="1" si="227"/>
        <v>3</v>
      </c>
      <c r="AI323" s="48">
        <f t="shared" ca="1" si="227"/>
        <v>3</v>
      </c>
      <c r="AJ323" s="48">
        <f t="shared" ca="1" si="228"/>
        <v>2</v>
      </c>
      <c r="AK323" s="48">
        <f t="shared" ca="1" si="228"/>
        <v>2</v>
      </c>
      <c r="AL323" s="48">
        <f t="shared" ca="1" si="228"/>
        <v>2</v>
      </c>
      <c r="AM323" s="48">
        <f t="shared" ca="1" si="228"/>
        <v>3</v>
      </c>
      <c r="AN323" s="48">
        <f t="shared" ca="1" si="228"/>
        <v>2</v>
      </c>
      <c r="AO323" s="48">
        <f t="shared" ca="1" si="228"/>
        <v>3</v>
      </c>
      <c r="AP323" s="48">
        <f t="shared" ca="1" si="228"/>
        <v>2</v>
      </c>
      <c r="AQ323" s="48">
        <f t="shared" ca="1" si="228"/>
        <v>1</v>
      </c>
      <c r="AR323" s="48">
        <f t="shared" ca="1" si="228"/>
        <v>3</v>
      </c>
      <c r="AS323" s="48">
        <f t="shared" ca="1" si="228"/>
        <v>2</v>
      </c>
      <c r="AT323" s="48">
        <f t="shared" ca="1" si="229"/>
        <v>2</v>
      </c>
      <c r="AU323" s="48">
        <f t="shared" ca="1" si="229"/>
        <v>2</v>
      </c>
      <c r="AV323" s="48">
        <f t="shared" ca="1" si="229"/>
        <v>1</v>
      </c>
      <c r="AW323" s="48">
        <f t="shared" ca="1" si="229"/>
        <v>1</v>
      </c>
      <c r="AX323" s="48">
        <f t="shared" ca="1" si="229"/>
        <v>3</v>
      </c>
      <c r="AY323" s="48">
        <f t="shared" ca="1" si="229"/>
        <v>2</v>
      </c>
      <c r="AZ323" s="48">
        <f t="shared" ca="1" si="229"/>
        <v>1</v>
      </c>
      <c r="BA323" s="48">
        <f t="shared" ca="1" si="229"/>
        <v>1</v>
      </c>
      <c r="BB323" s="48">
        <f t="shared" ca="1" si="229"/>
        <v>2</v>
      </c>
      <c r="BC323" s="48">
        <f t="shared" ca="1" si="229"/>
        <v>3</v>
      </c>
      <c r="BD323" s="48">
        <f t="shared" ca="1" si="230"/>
        <v>1</v>
      </c>
      <c r="BE323" s="48">
        <f t="shared" ca="1" si="230"/>
        <v>2</v>
      </c>
      <c r="BF323" s="48">
        <f t="shared" ca="1" si="230"/>
        <v>3</v>
      </c>
      <c r="BG323" s="48">
        <f t="shared" ca="1" si="230"/>
        <v>1</v>
      </c>
      <c r="BH323" s="48">
        <f t="shared" ca="1" si="230"/>
        <v>3</v>
      </c>
      <c r="BI323" s="48">
        <f t="shared" ca="1" si="230"/>
        <v>2</v>
      </c>
      <c r="BJ323" s="48">
        <f t="shared" ca="1" si="230"/>
        <v>1</v>
      </c>
      <c r="BK323" s="48">
        <f t="shared" ca="1" si="230"/>
        <v>3</v>
      </c>
      <c r="BL323" s="48">
        <f t="shared" ca="1" si="230"/>
        <v>1</v>
      </c>
      <c r="BM323" s="48">
        <f t="shared" ca="1" si="230"/>
        <v>3</v>
      </c>
      <c r="BN323" s="48">
        <f t="shared" ca="1" si="230"/>
        <v>1</v>
      </c>
      <c r="BO323" s="48">
        <f t="shared" ca="1" si="230"/>
        <v>3</v>
      </c>
    </row>
    <row r="324" spans="1:67" x14ac:dyDescent="0.25">
      <c r="A324" s="48">
        <v>323</v>
      </c>
      <c r="B324" s="48">
        <f t="shared" ca="1" si="225"/>
        <v>10</v>
      </c>
      <c r="C324" s="48">
        <f ca="1">SUM($P324:S324)</f>
        <v>8</v>
      </c>
      <c r="D324" s="48">
        <f t="shared" ca="1" si="231"/>
        <v>13</v>
      </c>
      <c r="E324" s="48">
        <f t="shared" ca="1" si="232"/>
        <v>21</v>
      </c>
      <c r="F324" s="48">
        <f t="shared" ca="1" si="233"/>
        <v>28</v>
      </c>
      <c r="G324" s="48">
        <f t="shared" ca="1" si="234"/>
        <v>35</v>
      </c>
      <c r="H324" s="48">
        <f t="shared" ca="1" si="235"/>
        <v>42</v>
      </c>
      <c r="I324" s="48">
        <f t="shared" ca="1" si="236"/>
        <v>51</v>
      </c>
      <c r="J324" s="48">
        <f t="shared" ca="1" si="237"/>
        <v>58</v>
      </c>
      <c r="K324" s="48">
        <f t="shared" ca="1" si="238"/>
        <v>70</v>
      </c>
      <c r="L324" s="48">
        <f t="shared" ca="1" si="239"/>
        <v>80</v>
      </c>
      <c r="M324" s="48">
        <f t="shared" ca="1" si="240"/>
        <v>90</v>
      </c>
      <c r="N324" s="48">
        <f t="shared" ca="1" si="241"/>
        <v>98</v>
      </c>
      <c r="O324" s="48">
        <f t="shared" ca="1" si="242"/>
        <v>105</v>
      </c>
      <c r="P324" s="48">
        <f t="shared" ca="1" si="226"/>
        <v>1</v>
      </c>
      <c r="Q324" s="48">
        <f t="shared" ca="1" si="226"/>
        <v>1</v>
      </c>
      <c r="R324" s="48">
        <f t="shared" ca="1" si="226"/>
        <v>3</v>
      </c>
      <c r="S324" s="48">
        <f t="shared" ca="1" si="226"/>
        <v>3</v>
      </c>
      <c r="T324" s="48">
        <f t="shared" ca="1" si="226"/>
        <v>1</v>
      </c>
      <c r="U324" s="48">
        <f t="shared" ca="1" si="226"/>
        <v>1</v>
      </c>
      <c r="V324" s="48">
        <f t="shared" ca="1" si="226"/>
        <v>1</v>
      </c>
      <c r="W324" s="48">
        <f t="shared" ca="1" si="226"/>
        <v>2</v>
      </c>
      <c r="X324" s="48">
        <f t="shared" ca="1" si="226"/>
        <v>1</v>
      </c>
      <c r="Y324" s="48">
        <f t="shared" ca="1" si="226"/>
        <v>3</v>
      </c>
      <c r="Z324" s="48">
        <f t="shared" ca="1" si="227"/>
        <v>2</v>
      </c>
      <c r="AA324" s="48">
        <f t="shared" ca="1" si="227"/>
        <v>2</v>
      </c>
      <c r="AB324" s="48">
        <f t="shared" ca="1" si="227"/>
        <v>3</v>
      </c>
      <c r="AC324" s="48">
        <f t="shared" ca="1" si="227"/>
        <v>1</v>
      </c>
      <c r="AD324" s="48">
        <f t="shared" ca="1" si="227"/>
        <v>2</v>
      </c>
      <c r="AE324" s="48">
        <f t="shared" ca="1" si="227"/>
        <v>1</v>
      </c>
      <c r="AF324" s="48">
        <f t="shared" ca="1" si="227"/>
        <v>1</v>
      </c>
      <c r="AG324" s="48">
        <f t="shared" ca="1" si="227"/>
        <v>2</v>
      </c>
      <c r="AH324" s="48">
        <f t="shared" ca="1" si="227"/>
        <v>2</v>
      </c>
      <c r="AI324" s="48">
        <f t="shared" ca="1" si="227"/>
        <v>2</v>
      </c>
      <c r="AJ324" s="48">
        <f t="shared" ca="1" si="228"/>
        <v>1</v>
      </c>
      <c r="AK324" s="48">
        <f t="shared" ca="1" si="228"/>
        <v>3</v>
      </c>
      <c r="AL324" s="48">
        <f t="shared" ca="1" si="228"/>
        <v>1</v>
      </c>
      <c r="AM324" s="48">
        <f t="shared" ca="1" si="228"/>
        <v>2</v>
      </c>
      <c r="AN324" s="48">
        <f t="shared" ca="1" si="228"/>
        <v>1</v>
      </c>
      <c r="AO324" s="48">
        <f t="shared" ca="1" si="228"/>
        <v>3</v>
      </c>
      <c r="AP324" s="48">
        <f t="shared" ca="1" si="228"/>
        <v>2</v>
      </c>
      <c r="AQ324" s="48">
        <f t="shared" ca="1" si="228"/>
        <v>3</v>
      </c>
      <c r="AR324" s="48">
        <f t="shared" ca="1" si="228"/>
        <v>1</v>
      </c>
      <c r="AS324" s="48">
        <f t="shared" ca="1" si="228"/>
        <v>3</v>
      </c>
      <c r="AT324" s="48">
        <f t="shared" ca="1" si="229"/>
        <v>2</v>
      </c>
      <c r="AU324" s="48">
        <f t="shared" ca="1" si="229"/>
        <v>1</v>
      </c>
      <c r="AV324" s="48">
        <f t="shared" ca="1" si="229"/>
        <v>3</v>
      </c>
      <c r="AW324" s="48">
        <f t="shared" ca="1" si="229"/>
        <v>3</v>
      </c>
      <c r="AX324" s="48">
        <f t="shared" ca="1" si="229"/>
        <v>3</v>
      </c>
      <c r="AY324" s="48">
        <f t="shared" ca="1" si="229"/>
        <v>3</v>
      </c>
      <c r="AZ324" s="48">
        <f t="shared" ca="1" si="229"/>
        <v>2</v>
      </c>
      <c r="BA324" s="48">
        <f t="shared" ca="1" si="229"/>
        <v>3</v>
      </c>
      <c r="BB324" s="48">
        <f t="shared" ca="1" si="229"/>
        <v>3</v>
      </c>
      <c r="BC324" s="48">
        <f t="shared" ca="1" si="229"/>
        <v>2</v>
      </c>
      <c r="BD324" s="48">
        <f t="shared" ca="1" si="230"/>
        <v>1</v>
      </c>
      <c r="BE324" s="48">
        <f t="shared" ca="1" si="230"/>
        <v>3</v>
      </c>
      <c r="BF324" s="48">
        <f t="shared" ca="1" si="230"/>
        <v>3</v>
      </c>
      <c r="BG324" s="48">
        <f t="shared" ca="1" si="230"/>
        <v>3</v>
      </c>
      <c r="BH324" s="48">
        <f t="shared" ca="1" si="230"/>
        <v>3</v>
      </c>
      <c r="BI324" s="48">
        <f t="shared" ca="1" si="230"/>
        <v>2</v>
      </c>
      <c r="BJ324" s="48">
        <f t="shared" ca="1" si="230"/>
        <v>1</v>
      </c>
      <c r="BK324" s="48">
        <f t="shared" ca="1" si="230"/>
        <v>2</v>
      </c>
      <c r="BL324" s="48">
        <f t="shared" ca="1" si="230"/>
        <v>1</v>
      </c>
      <c r="BM324" s="48">
        <f t="shared" ca="1" si="230"/>
        <v>2</v>
      </c>
      <c r="BN324" s="48">
        <f t="shared" ca="1" si="230"/>
        <v>3</v>
      </c>
      <c r="BO324" s="48">
        <f t="shared" ca="1" si="230"/>
        <v>1</v>
      </c>
    </row>
    <row r="325" spans="1:67" x14ac:dyDescent="0.25">
      <c r="A325" s="48">
        <v>324</v>
      </c>
      <c r="B325" s="48">
        <f t="shared" ca="1" si="225"/>
        <v>11</v>
      </c>
      <c r="C325" s="48">
        <f ca="1">SUM($P325:S325)</f>
        <v>9</v>
      </c>
      <c r="D325" s="48">
        <f t="shared" ca="1" si="231"/>
        <v>14</v>
      </c>
      <c r="E325" s="48">
        <f t="shared" ca="1" si="232"/>
        <v>19</v>
      </c>
      <c r="F325" s="48">
        <f t="shared" ca="1" si="233"/>
        <v>27</v>
      </c>
      <c r="G325" s="48">
        <f t="shared" ca="1" si="234"/>
        <v>35</v>
      </c>
      <c r="H325" s="48">
        <f t="shared" ca="1" si="235"/>
        <v>44</v>
      </c>
      <c r="I325" s="48">
        <f t="shared" ca="1" si="236"/>
        <v>52</v>
      </c>
      <c r="J325" s="48">
        <f t="shared" ca="1" si="237"/>
        <v>61</v>
      </c>
      <c r="K325" s="48">
        <f t="shared" ca="1" si="238"/>
        <v>68</v>
      </c>
      <c r="L325" s="48">
        <f t="shared" ca="1" si="239"/>
        <v>75</v>
      </c>
      <c r="M325" s="48">
        <f t="shared" ca="1" si="240"/>
        <v>85</v>
      </c>
      <c r="N325" s="48">
        <f t="shared" ca="1" si="241"/>
        <v>91</v>
      </c>
      <c r="O325" s="48">
        <f t="shared" ca="1" si="242"/>
        <v>99</v>
      </c>
      <c r="P325" s="48">
        <f t="shared" ca="1" si="226"/>
        <v>2</v>
      </c>
      <c r="Q325" s="48">
        <f t="shared" ca="1" si="226"/>
        <v>2</v>
      </c>
      <c r="R325" s="48">
        <f t="shared" ca="1" si="226"/>
        <v>3</v>
      </c>
      <c r="S325" s="48">
        <f t="shared" ca="1" si="226"/>
        <v>2</v>
      </c>
      <c r="T325" s="48">
        <f t="shared" ca="1" si="226"/>
        <v>1</v>
      </c>
      <c r="U325" s="48">
        <f t="shared" ca="1" si="226"/>
        <v>1</v>
      </c>
      <c r="V325" s="48">
        <f t="shared" ca="1" si="226"/>
        <v>2</v>
      </c>
      <c r="W325" s="48">
        <f t="shared" ca="1" si="226"/>
        <v>1</v>
      </c>
      <c r="X325" s="48">
        <f t="shared" ca="1" si="226"/>
        <v>1</v>
      </c>
      <c r="Y325" s="48">
        <f t="shared" ca="1" si="226"/>
        <v>1</v>
      </c>
      <c r="Z325" s="48">
        <f t="shared" ca="1" si="227"/>
        <v>1</v>
      </c>
      <c r="AA325" s="48">
        <f t="shared" ca="1" si="227"/>
        <v>2</v>
      </c>
      <c r="AB325" s="48">
        <f t="shared" ca="1" si="227"/>
        <v>3</v>
      </c>
      <c r="AC325" s="48">
        <f t="shared" ca="1" si="227"/>
        <v>3</v>
      </c>
      <c r="AD325" s="48">
        <f t="shared" ca="1" si="227"/>
        <v>1</v>
      </c>
      <c r="AE325" s="48">
        <f t="shared" ca="1" si="227"/>
        <v>1</v>
      </c>
      <c r="AF325" s="48">
        <f t="shared" ca="1" si="227"/>
        <v>1</v>
      </c>
      <c r="AG325" s="48">
        <f t="shared" ca="1" si="227"/>
        <v>3</v>
      </c>
      <c r="AH325" s="48">
        <f t="shared" ca="1" si="227"/>
        <v>3</v>
      </c>
      <c r="AI325" s="48">
        <f t="shared" ca="1" si="227"/>
        <v>1</v>
      </c>
      <c r="AJ325" s="48">
        <f t="shared" ca="1" si="228"/>
        <v>3</v>
      </c>
      <c r="AK325" s="48">
        <f t="shared" ca="1" si="228"/>
        <v>1</v>
      </c>
      <c r="AL325" s="48">
        <f t="shared" ca="1" si="228"/>
        <v>3</v>
      </c>
      <c r="AM325" s="48">
        <f t="shared" ca="1" si="228"/>
        <v>2</v>
      </c>
      <c r="AN325" s="48">
        <f t="shared" ca="1" si="228"/>
        <v>3</v>
      </c>
      <c r="AO325" s="48">
        <f t="shared" ca="1" si="228"/>
        <v>1</v>
      </c>
      <c r="AP325" s="48">
        <f t="shared" ca="1" si="228"/>
        <v>3</v>
      </c>
      <c r="AQ325" s="48">
        <f t="shared" ca="1" si="228"/>
        <v>1</v>
      </c>
      <c r="AR325" s="48">
        <f t="shared" ca="1" si="228"/>
        <v>1</v>
      </c>
      <c r="AS325" s="48">
        <f t="shared" ca="1" si="228"/>
        <v>3</v>
      </c>
      <c r="AT325" s="48">
        <f t="shared" ca="1" si="229"/>
        <v>2</v>
      </c>
      <c r="AU325" s="48">
        <f t="shared" ca="1" si="229"/>
        <v>3</v>
      </c>
      <c r="AV325" s="48">
        <f t="shared" ca="1" si="229"/>
        <v>2</v>
      </c>
      <c r="AW325" s="48">
        <f t="shared" ca="1" si="229"/>
        <v>2</v>
      </c>
      <c r="AX325" s="48">
        <f t="shared" ca="1" si="229"/>
        <v>2</v>
      </c>
      <c r="AY325" s="48">
        <f t="shared" ca="1" si="229"/>
        <v>1</v>
      </c>
      <c r="AZ325" s="48">
        <f t="shared" ca="1" si="229"/>
        <v>1</v>
      </c>
      <c r="BA325" s="48">
        <f t="shared" ca="1" si="229"/>
        <v>2</v>
      </c>
      <c r="BB325" s="48">
        <f t="shared" ca="1" si="229"/>
        <v>3</v>
      </c>
      <c r="BC325" s="48">
        <f t="shared" ca="1" si="229"/>
        <v>1</v>
      </c>
      <c r="BD325" s="48">
        <f t="shared" ca="1" si="230"/>
        <v>3</v>
      </c>
      <c r="BE325" s="48">
        <f t="shared" ca="1" si="230"/>
        <v>3</v>
      </c>
      <c r="BF325" s="48">
        <f t="shared" ca="1" si="230"/>
        <v>3</v>
      </c>
      <c r="BG325" s="48">
        <f t="shared" ca="1" si="230"/>
        <v>1</v>
      </c>
      <c r="BH325" s="48">
        <f t="shared" ca="1" si="230"/>
        <v>1</v>
      </c>
      <c r="BI325" s="48">
        <f t="shared" ca="1" si="230"/>
        <v>1</v>
      </c>
      <c r="BJ325" s="48">
        <f t="shared" ca="1" si="230"/>
        <v>1</v>
      </c>
      <c r="BK325" s="48">
        <f t="shared" ca="1" si="230"/>
        <v>3</v>
      </c>
      <c r="BL325" s="48">
        <f t="shared" ca="1" si="230"/>
        <v>2</v>
      </c>
      <c r="BM325" s="48">
        <f t="shared" ca="1" si="230"/>
        <v>3</v>
      </c>
      <c r="BN325" s="48">
        <f t="shared" ca="1" si="230"/>
        <v>2</v>
      </c>
      <c r="BO325" s="48">
        <f t="shared" ca="1" si="230"/>
        <v>1</v>
      </c>
    </row>
    <row r="326" spans="1:67" x14ac:dyDescent="0.25">
      <c r="A326" s="48">
        <v>325</v>
      </c>
      <c r="B326" s="48">
        <f t="shared" ca="1" si="225"/>
        <v>15</v>
      </c>
      <c r="C326" s="48">
        <f ca="1">SUM($P326:S326)</f>
        <v>10</v>
      </c>
      <c r="D326" s="48">
        <f t="shared" ca="1" si="231"/>
        <v>19</v>
      </c>
      <c r="E326" s="48">
        <f t="shared" ca="1" si="232"/>
        <v>29</v>
      </c>
      <c r="F326" s="48">
        <f t="shared" ca="1" si="233"/>
        <v>37</v>
      </c>
      <c r="G326" s="48">
        <f t="shared" ca="1" si="234"/>
        <v>43</v>
      </c>
      <c r="H326" s="48">
        <f t="shared" ca="1" si="235"/>
        <v>52</v>
      </c>
      <c r="I326" s="48">
        <f t="shared" ca="1" si="236"/>
        <v>62</v>
      </c>
      <c r="J326" s="48">
        <f t="shared" ca="1" si="237"/>
        <v>70</v>
      </c>
      <c r="K326" s="48">
        <f t="shared" ca="1" si="238"/>
        <v>79</v>
      </c>
      <c r="L326" s="48">
        <f t="shared" ca="1" si="239"/>
        <v>85</v>
      </c>
      <c r="M326" s="48">
        <f t="shared" ca="1" si="240"/>
        <v>91</v>
      </c>
      <c r="N326" s="48">
        <f t="shared" ca="1" si="241"/>
        <v>99</v>
      </c>
      <c r="O326" s="48">
        <f t="shared" ca="1" si="242"/>
        <v>106</v>
      </c>
      <c r="P326" s="48">
        <f t="shared" ca="1" si="226"/>
        <v>3</v>
      </c>
      <c r="Q326" s="48">
        <f t="shared" ca="1" si="226"/>
        <v>3</v>
      </c>
      <c r="R326" s="48">
        <f t="shared" ca="1" si="226"/>
        <v>1</v>
      </c>
      <c r="S326" s="48">
        <f t="shared" ca="1" si="226"/>
        <v>3</v>
      </c>
      <c r="T326" s="48">
        <f t="shared" ca="1" si="226"/>
        <v>2</v>
      </c>
      <c r="U326" s="48">
        <f t="shared" ca="1" si="226"/>
        <v>3</v>
      </c>
      <c r="V326" s="48">
        <f t="shared" ca="1" si="226"/>
        <v>2</v>
      </c>
      <c r="W326" s="48">
        <f t="shared" ca="1" si="226"/>
        <v>2</v>
      </c>
      <c r="X326" s="48">
        <f t="shared" ca="1" si="226"/>
        <v>3</v>
      </c>
      <c r="Y326" s="48">
        <f t="shared" ca="1" si="226"/>
        <v>1</v>
      </c>
      <c r="Z326" s="48">
        <f t="shared" ca="1" si="227"/>
        <v>3</v>
      </c>
      <c r="AA326" s="48">
        <f t="shared" ca="1" si="227"/>
        <v>3</v>
      </c>
      <c r="AB326" s="48">
        <f t="shared" ca="1" si="227"/>
        <v>3</v>
      </c>
      <c r="AC326" s="48">
        <f t="shared" ca="1" si="227"/>
        <v>3</v>
      </c>
      <c r="AD326" s="48">
        <f t="shared" ca="1" si="227"/>
        <v>1</v>
      </c>
      <c r="AE326" s="48">
        <f t="shared" ca="1" si="227"/>
        <v>1</v>
      </c>
      <c r="AF326" s="48">
        <f t="shared" ca="1" si="227"/>
        <v>1</v>
      </c>
      <c r="AG326" s="48">
        <f t="shared" ca="1" si="227"/>
        <v>2</v>
      </c>
      <c r="AH326" s="48">
        <f t="shared" ca="1" si="227"/>
        <v>1</v>
      </c>
      <c r="AI326" s="48">
        <f t="shared" ca="1" si="227"/>
        <v>2</v>
      </c>
      <c r="AJ326" s="48">
        <f t="shared" ca="1" si="228"/>
        <v>3</v>
      </c>
      <c r="AK326" s="48">
        <f t="shared" ca="1" si="228"/>
        <v>2</v>
      </c>
      <c r="AL326" s="48">
        <f t="shared" ca="1" si="228"/>
        <v>3</v>
      </c>
      <c r="AM326" s="48">
        <f t="shared" ca="1" si="228"/>
        <v>1</v>
      </c>
      <c r="AN326" s="48">
        <f t="shared" ca="1" si="228"/>
        <v>3</v>
      </c>
      <c r="AO326" s="48">
        <f t="shared" ca="1" si="228"/>
        <v>3</v>
      </c>
      <c r="AP326" s="48">
        <f t="shared" ca="1" si="228"/>
        <v>3</v>
      </c>
      <c r="AQ326" s="48">
        <f t="shared" ca="1" si="228"/>
        <v>1</v>
      </c>
      <c r="AR326" s="48">
        <f t="shared" ca="1" si="228"/>
        <v>1</v>
      </c>
      <c r="AS326" s="48">
        <f t="shared" ca="1" si="228"/>
        <v>2</v>
      </c>
      <c r="AT326" s="48">
        <f t="shared" ca="1" si="229"/>
        <v>2</v>
      </c>
      <c r="AU326" s="48">
        <f t="shared" ca="1" si="229"/>
        <v>3</v>
      </c>
      <c r="AV326" s="48">
        <f t="shared" ca="1" si="229"/>
        <v>1</v>
      </c>
      <c r="AW326" s="48">
        <f t="shared" ca="1" si="229"/>
        <v>2</v>
      </c>
      <c r="AX326" s="48">
        <f t="shared" ca="1" si="229"/>
        <v>3</v>
      </c>
      <c r="AY326" s="48">
        <f t="shared" ca="1" si="229"/>
        <v>3</v>
      </c>
      <c r="AZ326" s="48">
        <f t="shared" ca="1" si="229"/>
        <v>2</v>
      </c>
      <c r="BA326" s="48">
        <f t="shared" ca="1" si="229"/>
        <v>1</v>
      </c>
      <c r="BB326" s="48">
        <f t="shared" ca="1" si="229"/>
        <v>2</v>
      </c>
      <c r="BC326" s="48">
        <f t="shared" ca="1" si="229"/>
        <v>1</v>
      </c>
      <c r="BD326" s="48">
        <f t="shared" ca="1" si="230"/>
        <v>1</v>
      </c>
      <c r="BE326" s="48">
        <f t="shared" ca="1" si="230"/>
        <v>2</v>
      </c>
      <c r="BF326" s="48">
        <f t="shared" ca="1" si="230"/>
        <v>1</v>
      </c>
      <c r="BG326" s="48">
        <f t="shared" ca="1" si="230"/>
        <v>2</v>
      </c>
      <c r="BH326" s="48">
        <f t="shared" ca="1" si="230"/>
        <v>2</v>
      </c>
      <c r="BI326" s="48">
        <f t="shared" ca="1" si="230"/>
        <v>2</v>
      </c>
      <c r="BJ326" s="48">
        <f t="shared" ca="1" si="230"/>
        <v>1</v>
      </c>
      <c r="BK326" s="48">
        <f t="shared" ca="1" si="230"/>
        <v>3</v>
      </c>
      <c r="BL326" s="48">
        <f t="shared" ca="1" si="230"/>
        <v>3</v>
      </c>
      <c r="BM326" s="48">
        <f t="shared" ca="1" si="230"/>
        <v>1</v>
      </c>
      <c r="BN326" s="48">
        <f t="shared" ca="1" si="230"/>
        <v>2</v>
      </c>
      <c r="BO326" s="48">
        <f t="shared" ca="1" si="230"/>
        <v>1</v>
      </c>
    </row>
    <row r="327" spans="1:67" x14ac:dyDescent="0.25">
      <c r="A327" s="48">
        <v>326</v>
      </c>
      <c r="B327" s="48">
        <f t="shared" ca="1" si="225"/>
        <v>13</v>
      </c>
      <c r="C327" s="48">
        <f ca="1">SUM($P327:S327)</f>
        <v>8</v>
      </c>
      <c r="D327" s="48">
        <f t="shared" ca="1" si="231"/>
        <v>16</v>
      </c>
      <c r="E327" s="48">
        <f t="shared" ca="1" si="232"/>
        <v>27</v>
      </c>
      <c r="F327" s="48">
        <f t="shared" ca="1" si="233"/>
        <v>33</v>
      </c>
      <c r="G327" s="48">
        <f t="shared" ca="1" si="234"/>
        <v>44</v>
      </c>
      <c r="H327" s="48">
        <f t="shared" ca="1" si="235"/>
        <v>49</v>
      </c>
      <c r="I327" s="48">
        <f t="shared" ca="1" si="236"/>
        <v>61</v>
      </c>
      <c r="J327" s="48">
        <f t="shared" ca="1" si="237"/>
        <v>68</v>
      </c>
      <c r="K327" s="48">
        <f t="shared" ca="1" si="238"/>
        <v>77</v>
      </c>
      <c r="L327" s="48">
        <f t="shared" ca="1" si="239"/>
        <v>85</v>
      </c>
      <c r="M327" s="48">
        <f t="shared" ca="1" si="240"/>
        <v>94</v>
      </c>
      <c r="N327" s="48">
        <f t="shared" ca="1" si="241"/>
        <v>103</v>
      </c>
      <c r="O327" s="48">
        <f t="shared" ca="1" si="242"/>
        <v>112</v>
      </c>
      <c r="P327" s="48">
        <f t="shared" ca="1" si="226"/>
        <v>1</v>
      </c>
      <c r="Q327" s="48">
        <f t="shared" ca="1" si="226"/>
        <v>1</v>
      </c>
      <c r="R327" s="48">
        <f t="shared" ca="1" si="226"/>
        <v>3</v>
      </c>
      <c r="S327" s="48">
        <f t="shared" ca="1" si="226"/>
        <v>3</v>
      </c>
      <c r="T327" s="48">
        <f t="shared" ca="1" si="226"/>
        <v>3</v>
      </c>
      <c r="U327" s="48">
        <f t="shared" ca="1" si="226"/>
        <v>2</v>
      </c>
      <c r="V327" s="48">
        <f t="shared" ca="1" si="226"/>
        <v>2</v>
      </c>
      <c r="W327" s="48">
        <f t="shared" ca="1" si="226"/>
        <v>1</v>
      </c>
      <c r="X327" s="48">
        <f t="shared" ca="1" si="226"/>
        <v>2</v>
      </c>
      <c r="Y327" s="48">
        <f t="shared" ca="1" si="226"/>
        <v>3</v>
      </c>
      <c r="Z327" s="48">
        <f t="shared" ca="1" si="227"/>
        <v>3</v>
      </c>
      <c r="AA327" s="48">
        <f t="shared" ca="1" si="227"/>
        <v>3</v>
      </c>
      <c r="AB327" s="48">
        <f t="shared" ca="1" si="227"/>
        <v>1</v>
      </c>
      <c r="AC327" s="48">
        <f t="shared" ca="1" si="227"/>
        <v>1</v>
      </c>
      <c r="AD327" s="48">
        <f t="shared" ca="1" si="227"/>
        <v>3</v>
      </c>
      <c r="AE327" s="48">
        <f t="shared" ca="1" si="227"/>
        <v>1</v>
      </c>
      <c r="AF327" s="48">
        <f t="shared" ca="1" si="227"/>
        <v>2</v>
      </c>
      <c r="AG327" s="48">
        <f t="shared" ca="1" si="227"/>
        <v>3</v>
      </c>
      <c r="AH327" s="48">
        <f t="shared" ca="1" si="227"/>
        <v>3</v>
      </c>
      <c r="AI327" s="48">
        <f t="shared" ca="1" si="227"/>
        <v>3</v>
      </c>
      <c r="AJ327" s="48">
        <f t="shared" ca="1" si="228"/>
        <v>1</v>
      </c>
      <c r="AK327" s="48">
        <f t="shared" ca="1" si="228"/>
        <v>1</v>
      </c>
      <c r="AL327" s="48">
        <f t="shared" ca="1" si="228"/>
        <v>1</v>
      </c>
      <c r="AM327" s="48">
        <f t="shared" ca="1" si="228"/>
        <v>2</v>
      </c>
      <c r="AN327" s="48">
        <f t="shared" ca="1" si="228"/>
        <v>3</v>
      </c>
      <c r="AO327" s="48">
        <f t="shared" ca="1" si="228"/>
        <v>3</v>
      </c>
      <c r="AP327" s="48">
        <f t="shared" ca="1" si="228"/>
        <v>3</v>
      </c>
      <c r="AQ327" s="48">
        <f t="shared" ca="1" si="228"/>
        <v>3</v>
      </c>
      <c r="AR327" s="48">
        <f t="shared" ca="1" si="228"/>
        <v>1</v>
      </c>
      <c r="AS327" s="48">
        <f t="shared" ca="1" si="228"/>
        <v>3</v>
      </c>
      <c r="AT327" s="48">
        <f t="shared" ca="1" si="229"/>
        <v>1</v>
      </c>
      <c r="AU327" s="48">
        <f t="shared" ca="1" si="229"/>
        <v>2</v>
      </c>
      <c r="AV327" s="48">
        <f t="shared" ca="1" si="229"/>
        <v>3</v>
      </c>
      <c r="AW327" s="48">
        <f t="shared" ca="1" si="229"/>
        <v>1</v>
      </c>
      <c r="AX327" s="48">
        <f t="shared" ca="1" si="229"/>
        <v>2</v>
      </c>
      <c r="AY327" s="48">
        <f t="shared" ca="1" si="229"/>
        <v>3</v>
      </c>
      <c r="AZ327" s="48">
        <f t="shared" ca="1" si="229"/>
        <v>3</v>
      </c>
      <c r="BA327" s="48">
        <f t="shared" ca="1" si="229"/>
        <v>1</v>
      </c>
      <c r="BB327" s="48">
        <f t="shared" ca="1" si="229"/>
        <v>2</v>
      </c>
      <c r="BC327" s="48">
        <f t="shared" ca="1" si="229"/>
        <v>2</v>
      </c>
      <c r="BD327" s="48">
        <f t="shared" ca="1" si="230"/>
        <v>3</v>
      </c>
      <c r="BE327" s="48">
        <f t="shared" ca="1" si="230"/>
        <v>3</v>
      </c>
      <c r="BF327" s="48">
        <f t="shared" ca="1" si="230"/>
        <v>2</v>
      </c>
      <c r="BG327" s="48">
        <f t="shared" ca="1" si="230"/>
        <v>1</v>
      </c>
      <c r="BH327" s="48">
        <f t="shared" ca="1" si="230"/>
        <v>2</v>
      </c>
      <c r="BI327" s="48">
        <f t="shared" ca="1" si="230"/>
        <v>3</v>
      </c>
      <c r="BJ327" s="48">
        <f t="shared" ca="1" si="230"/>
        <v>1</v>
      </c>
      <c r="BK327" s="48">
        <f t="shared" ca="1" si="230"/>
        <v>3</v>
      </c>
      <c r="BL327" s="48">
        <f t="shared" ca="1" si="230"/>
        <v>3</v>
      </c>
      <c r="BM327" s="48">
        <f t="shared" ca="1" si="230"/>
        <v>1</v>
      </c>
      <c r="BN327" s="48">
        <f t="shared" ca="1" si="230"/>
        <v>3</v>
      </c>
      <c r="BO327" s="48">
        <f t="shared" ca="1" si="230"/>
        <v>2</v>
      </c>
    </row>
    <row r="328" spans="1:67" x14ac:dyDescent="0.25">
      <c r="A328" s="48">
        <v>327</v>
      </c>
      <c r="B328" s="48">
        <f t="shared" ca="1" si="225"/>
        <v>12</v>
      </c>
      <c r="C328" s="48">
        <f ca="1">SUM($P328:S328)</f>
        <v>8</v>
      </c>
      <c r="D328" s="48">
        <f t="shared" ca="1" si="231"/>
        <v>18</v>
      </c>
      <c r="E328" s="48">
        <f t="shared" ca="1" si="232"/>
        <v>25</v>
      </c>
      <c r="F328" s="48">
        <f t="shared" ca="1" si="233"/>
        <v>32</v>
      </c>
      <c r="G328" s="48">
        <f t="shared" ca="1" si="234"/>
        <v>39</v>
      </c>
      <c r="H328" s="48">
        <f t="shared" ca="1" si="235"/>
        <v>48</v>
      </c>
      <c r="I328" s="48">
        <f t="shared" ca="1" si="236"/>
        <v>56</v>
      </c>
      <c r="J328" s="48">
        <f t="shared" ca="1" si="237"/>
        <v>68</v>
      </c>
      <c r="K328" s="48">
        <f t="shared" ca="1" si="238"/>
        <v>75</v>
      </c>
      <c r="L328" s="48">
        <f t="shared" ca="1" si="239"/>
        <v>85</v>
      </c>
      <c r="M328" s="48">
        <f t="shared" ca="1" si="240"/>
        <v>93</v>
      </c>
      <c r="N328" s="48">
        <f t="shared" ca="1" si="241"/>
        <v>102</v>
      </c>
      <c r="O328" s="48">
        <f t="shared" ca="1" si="242"/>
        <v>107</v>
      </c>
      <c r="P328" s="48">
        <f t="shared" ca="1" si="226"/>
        <v>2</v>
      </c>
      <c r="Q328" s="48">
        <f t="shared" ca="1" si="226"/>
        <v>1</v>
      </c>
      <c r="R328" s="48">
        <f t="shared" ca="1" si="226"/>
        <v>2</v>
      </c>
      <c r="S328" s="48">
        <f t="shared" ca="1" si="226"/>
        <v>3</v>
      </c>
      <c r="T328" s="48">
        <f t="shared" ca="1" si="226"/>
        <v>1</v>
      </c>
      <c r="U328" s="48">
        <f t="shared" ca="1" si="226"/>
        <v>3</v>
      </c>
      <c r="V328" s="48">
        <f t="shared" ca="1" si="226"/>
        <v>3</v>
      </c>
      <c r="W328" s="48">
        <f t="shared" ca="1" si="226"/>
        <v>3</v>
      </c>
      <c r="X328" s="48">
        <f t="shared" ca="1" si="226"/>
        <v>1</v>
      </c>
      <c r="Y328" s="48">
        <f t="shared" ca="1" si="226"/>
        <v>2</v>
      </c>
      <c r="Z328" s="48">
        <f t="shared" ca="1" si="227"/>
        <v>3</v>
      </c>
      <c r="AA328" s="48">
        <f t="shared" ca="1" si="227"/>
        <v>1</v>
      </c>
      <c r="AB328" s="48">
        <f t="shared" ca="1" si="227"/>
        <v>1</v>
      </c>
      <c r="AC328" s="48">
        <f t="shared" ca="1" si="227"/>
        <v>3</v>
      </c>
      <c r="AD328" s="48">
        <f t="shared" ca="1" si="227"/>
        <v>1</v>
      </c>
      <c r="AE328" s="48">
        <f t="shared" ca="1" si="227"/>
        <v>2</v>
      </c>
      <c r="AF328" s="48">
        <f t="shared" ca="1" si="227"/>
        <v>1</v>
      </c>
      <c r="AG328" s="48">
        <f t="shared" ca="1" si="227"/>
        <v>3</v>
      </c>
      <c r="AH328" s="48">
        <f t="shared" ca="1" si="227"/>
        <v>2</v>
      </c>
      <c r="AI328" s="48">
        <f t="shared" ca="1" si="227"/>
        <v>1</v>
      </c>
      <c r="AJ328" s="48">
        <f t="shared" ca="1" si="228"/>
        <v>2</v>
      </c>
      <c r="AK328" s="48">
        <f t="shared" ca="1" si="228"/>
        <v>2</v>
      </c>
      <c r="AL328" s="48">
        <f t="shared" ca="1" si="228"/>
        <v>2</v>
      </c>
      <c r="AM328" s="48">
        <f t="shared" ca="1" si="228"/>
        <v>3</v>
      </c>
      <c r="AN328" s="48">
        <f t="shared" ca="1" si="228"/>
        <v>1</v>
      </c>
      <c r="AO328" s="48">
        <f t="shared" ca="1" si="228"/>
        <v>2</v>
      </c>
      <c r="AP328" s="48">
        <f t="shared" ca="1" si="228"/>
        <v>2</v>
      </c>
      <c r="AQ328" s="48">
        <f t="shared" ca="1" si="228"/>
        <v>3</v>
      </c>
      <c r="AR328" s="48">
        <f t="shared" ca="1" si="228"/>
        <v>3</v>
      </c>
      <c r="AS328" s="48">
        <f t="shared" ca="1" si="228"/>
        <v>3</v>
      </c>
      <c r="AT328" s="48">
        <f t="shared" ca="1" si="229"/>
        <v>3</v>
      </c>
      <c r="AU328" s="48">
        <f t="shared" ca="1" si="229"/>
        <v>3</v>
      </c>
      <c r="AV328" s="48">
        <f t="shared" ca="1" si="229"/>
        <v>2</v>
      </c>
      <c r="AW328" s="48">
        <f t="shared" ca="1" si="229"/>
        <v>1</v>
      </c>
      <c r="AX328" s="48">
        <f t="shared" ca="1" si="229"/>
        <v>2</v>
      </c>
      <c r="AY328" s="48">
        <f t="shared" ca="1" si="229"/>
        <v>2</v>
      </c>
      <c r="AZ328" s="48">
        <f t="shared" ca="1" si="229"/>
        <v>3</v>
      </c>
      <c r="BA328" s="48">
        <f t="shared" ca="1" si="229"/>
        <v>1</v>
      </c>
      <c r="BB328" s="48">
        <f t="shared" ca="1" si="229"/>
        <v>3</v>
      </c>
      <c r="BC328" s="48">
        <f t="shared" ca="1" si="229"/>
        <v>3</v>
      </c>
      <c r="BD328" s="48">
        <f t="shared" ca="1" si="230"/>
        <v>3</v>
      </c>
      <c r="BE328" s="48">
        <f t="shared" ca="1" si="230"/>
        <v>1</v>
      </c>
      <c r="BF328" s="48">
        <f t="shared" ca="1" si="230"/>
        <v>1</v>
      </c>
      <c r="BG328" s="48">
        <f t="shared" ca="1" si="230"/>
        <v>3</v>
      </c>
      <c r="BH328" s="48">
        <f t="shared" ca="1" si="230"/>
        <v>3</v>
      </c>
      <c r="BI328" s="48">
        <f t="shared" ca="1" si="230"/>
        <v>3</v>
      </c>
      <c r="BJ328" s="48">
        <f t="shared" ca="1" si="230"/>
        <v>2</v>
      </c>
      <c r="BK328" s="48">
        <f t="shared" ca="1" si="230"/>
        <v>1</v>
      </c>
      <c r="BL328" s="48">
        <f t="shared" ca="1" si="230"/>
        <v>2</v>
      </c>
      <c r="BM328" s="48">
        <f t="shared" ca="1" si="230"/>
        <v>1</v>
      </c>
      <c r="BN328" s="48">
        <f t="shared" ca="1" si="230"/>
        <v>1</v>
      </c>
      <c r="BO328" s="48">
        <f t="shared" ca="1" si="230"/>
        <v>1</v>
      </c>
    </row>
    <row r="329" spans="1:67" x14ac:dyDescent="0.25">
      <c r="A329" s="48">
        <v>328</v>
      </c>
      <c r="B329" s="48">
        <f t="shared" ca="1" si="225"/>
        <v>12</v>
      </c>
      <c r="C329" s="48">
        <f ca="1">SUM($P329:S329)</f>
        <v>8</v>
      </c>
      <c r="D329" s="48">
        <f t="shared" ca="1" si="231"/>
        <v>15</v>
      </c>
      <c r="E329" s="48">
        <f t="shared" ca="1" si="232"/>
        <v>25</v>
      </c>
      <c r="F329" s="48">
        <f t="shared" ca="1" si="233"/>
        <v>33</v>
      </c>
      <c r="G329" s="48">
        <f t="shared" ca="1" si="234"/>
        <v>39</v>
      </c>
      <c r="H329" s="48">
        <f t="shared" ca="1" si="235"/>
        <v>47</v>
      </c>
      <c r="I329" s="48">
        <f t="shared" ca="1" si="236"/>
        <v>55</v>
      </c>
      <c r="J329" s="48">
        <f t="shared" ca="1" si="237"/>
        <v>65</v>
      </c>
      <c r="K329" s="48">
        <f t="shared" ca="1" si="238"/>
        <v>74</v>
      </c>
      <c r="L329" s="48">
        <f t="shared" ca="1" si="239"/>
        <v>81</v>
      </c>
      <c r="M329" s="48">
        <f t="shared" ca="1" si="240"/>
        <v>86</v>
      </c>
      <c r="N329" s="48">
        <f t="shared" ca="1" si="241"/>
        <v>93</v>
      </c>
      <c r="O329" s="48">
        <f t="shared" ca="1" si="242"/>
        <v>104</v>
      </c>
      <c r="P329" s="48">
        <f t="shared" ca="1" si="226"/>
        <v>1</v>
      </c>
      <c r="Q329" s="48">
        <f t="shared" ca="1" si="226"/>
        <v>3</v>
      </c>
      <c r="R329" s="48">
        <f t="shared" ca="1" si="226"/>
        <v>3</v>
      </c>
      <c r="S329" s="48">
        <f t="shared" ca="1" si="226"/>
        <v>1</v>
      </c>
      <c r="T329" s="48">
        <f t="shared" ca="1" si="226"/>
        <v>2</v>
      </c>
      <c r="U329" s="48">
        <f t="shared" ca="1" si="226"/>
        <v>2</v>
      </c>
      <c r="V329" s="48">
        <f t="shared" ca="1" si="226"/>
        <v>1</v>
      </c>
      <c r="W329" s="48">
        <f t="shared" ca="1" si="226"/>
        <v>2</v>
      </c>
      <c r="X329" s="48">
        <f t="shared" ca="1" si="226"/>
        <v>3</v>
      </c>
      <c r="Y329" s="48">
        <f t="shared" ca="1" si="226"/>
        <v>1</v>
      </c>
      <c r="Z329" s="48">
        <f t="shared" ca="1" si="227"/>
        <v>3</v>
      </c>
      <c r="AA329" s="48">
        <f t="shared" ca="1" si="227"/>
        <v>3</v>
      </c>
      <c r="AB329" s="48">
        <f t="shared" ca="1" si="227"/>
        <v>3</v>
      </c>
      <c r="AC329" s="48">
        <f t="shared" ca="1" si="227"/>
        <v>2</v>
      </c>
      <c r="AD329" s="48">
        <f t="shared" ca="1" si="227"/>
        <v>1</v>
      </c>
      <c r="AE329" s="48">
        <f t="shared" ca="1" si="227"/>
        <v>2</v>
      </c>
      <c r="AF329" s="48">
        <f t="shared" ca="1" si="227"/>
        <v>1</v>
      </c>
      <c r="AG329" s="48">
        <f t="shared" ca="1" si="227"/>
        <v>1</v>
      </c>
      <c r="AH329" s="48">
        <f t="shared" ca="1" si="227"/>
        <v>1</v>
      </c>
      <c r="AI329" s="48">
        <f t="shared" ca="1" si="227"/>
        <v>3</v>
      </c>
      <c r="AJ329" s="48">
        <f t="shared" ca="1" si="228"/>
        <v>3</v>
      </c>
      <c r="AK329" s="48">
        <f t="shared" ca="1" si="228"/>
        <v>3</v>
      </c>
      <c r="AL329" s="48">
        <f t="shared" ca="1" si="228"/>
        <v>1</v>
      </c>
      <c r="AM329" s="48">
        <f t="shared" ca="1" si="228"/>
        <v>1</v>
      </c>
      <c r="AN329" s="48">
        <f t="shared" ca="1" si="228"/>
        <v>2</v>
      </c>
      <c r="AO329" s="48">
        <f t="shared" ca="1" si="228"/>
        <v>1</v>
      </c>
      <c r="AP329" s="48">
        <f t="shared" ca="1" si="228"/>
        <v>2</v>
      </c>
      <c r="AQ329" s="48">
        <f t="shared" ca="1" si="228"/>
        <v>3</v>
      </c>
      <c r="AR329" s="48">
        <f t="shared" ca="1" si="228"/>
        <v>2</v>
      </c>
      <c r="AS329" s="48">
        <f t="shared" ca="1" si="228"/>
        <v>3</v>
      </c>
      <c r="AT329" s="48">
        <f t="shared" ca="1" si="229"/>
        <v>2</v>
      </c>
      <c r="AU329" s="48">
        <f t="shared" ca="1" si="229"/>
        <v>3</v>
      </c>
      <c r="AV329" s="48">
        <f t="shared" ca="1" si="229"/>
        <v>2</v>
      </c>
      <c r="AW329" s="48">
        <f t="shared" ca="1" si="229"/>
        <v>3</v>
      </c>
      <c r="AX329" s="48">
        <f t="shared" ca="1" si="229"/>
        <v>3</v>
      </c>
      <c r="AY329" s="48">
        <f t="shared" ca="1" si="229"/>
        <v>1</v>
      </c>
      <c r="AZ329" s="48">
        <f t="shared" ca="1" si="229"/>
        <v>2</v>
      </c>
      <c r="BA329" s="48">
        <f t="shared" ca="1" si="229"/>
        <v>2</v>
      </c>
      <c r="BB329" s="48">
        <f t="shared" ca="1" si="229"/>
        <v>2</v>
      </c>
      <c r="BC329" s="48">
        <f t="shared" ca="1" si="229"/>
        <v>1</v>
      </c>
      <c r="BD329" s="48">
        <f t="shared" ca="1" si="230"/>
        <v>1</v>
      </c>
      <c r="BE329" s="48">
        <f t="shared" ca="1" si="230"/>
        <v>1</v>
      </c>
      <c r="BF329" s="48">
        <f t="shared" ca="1" si="230"/>
        <v>2</v>
      </c>
      <c r="BG329" s="48">
        <f t="shared" ca="1" si="230"/>
        <v>1</v>
      </c>
      <c r="BH329" s="48">
        <f t="shared" ca="1" si="230"/>
        <v>2</v>
      </c>
      <c r="BI329" s="48">
        <f t="shared" ca="1" si="230"/>
        <v>2</v>
      </c>
      <c r="BJ329" s="48">
        <f t="shared" ca="1" si="230"/>
        <v>2</v>
      </c>
      <c r="BK329" s="48">
        <f t="shared" ca="1" si="230"/>
        <v>1</v>
      </c>
      <c r="BL329" s="48">
        <f t="shared" ca="1" si="230"/>
        <v>3</v>
      </c>
      <c r="BM329" s="48">
        <f t="shared" ca="1" si="230"/>
        <v>3</v>
      </c>
      <c r="BN329" s="48">
        <f t="shared" ca="1" si="230"/>
        <v>3</v>
      </c>
      <c r="BO329" s="48">
        <f t="shared" ca="1" si="230"/>
        <v>2</v>
      </c>
    </row>
    <row r="330" spans="1:67" x14ac:dyDescent="0.25">
      <c r="A330" s="48">
        <v>329</v>
      </c>
      <c r="B330" s="48">
        <f t="shared" ca="1" si="225"/>
        <v>12</v>
      </c>
      <c r="C330" s="48">
        <f ca="1">SUM($P330:S330)</f>
        <v>8</v>
      </c>
      <c r="D330" s="48">
        <f t="shared" ca="1" si="231"/>
        <v>14</v>
      </c>
      <c r="E330" s="48">
        <f t="shared" ca="1" si="232"/>
        <v>22</v>
      </c>
      <c r="F330" s="48">
        <f t="shared" ca="1" si="233"/>
        <v>31</v>
      </c>
      <c r="G330" s="48">
        <f t="shared" ca="1" si="234"/>
        <v>40</v>
      </c>
      <c r="H330" s="48">
        <f t="shared" ca="1" si="235"/>
        <v>47</v>
      </c>
      <c r="I330" s="48">
        <f t="shared" ca="1" si="236"/>
        <v>57</v>
      </c>
      <c r="J330" s="48">
        <f t="shared" ca="1" si="237"/>
        <v>66</v>
      </c>
      <c r="K330" s="48">
        <f t="shared" ca="1" si="238"/>
        <v>74</v>
      </c>
      <c r="L330" s="48">
        <f t="shared" ca="1" si="239"/>
        <v>80</v>
      </c>
      <c r="M330" s="48">
        <f t="shared" ca="1" si="240"/>
        <v>91</v>
      </c>
      <c r="N330" s="48">
        <f t="shared" ca="1" si="241"/>
        <v>98</v>
      </c>
      <c r="O330" s="48">
        <f t="shared" ca="1" si="242"/>
        <v>109</v>
      </c>
      <c r="P330" s="48">
        <f t="shared" ca="1" si="226"/>
        <v>3</v>
      </c>
      <c r="Q330" s="48">
        <f t="shared" ca="1" si="226"/>
        <v>1</v>
      </c>
      <c r="R330" s="48">
        <f t="shared" ca="1" si="226"/>
        <v>2</v>
      </c>
      <c r="S330" s="48">
        <f t="shared" ca="1" si="226"/>
        <v>2</v>
      </c>
      <c r="T330" s="48">
        <f t="shared" ca="1" si="226"/>
        <v>3</v>
      </c>
      <c r="U330" s="48">
        <f t="shared" ca="1" si="226"/>
        <v>1</v>
      </c>
      <c r="V330" s="48">
        <f t="shared" ca="1" si="226"/>
        <v>1</v>
      </c>
      <c r="W330" s="48">
        <f t="shared" ca="1" si="226"/>
        <v>1</v>
      </c>
      <c r="X330" s="48">
        <f t="shared" ca="1" si="226"/>
        <v>1</v>
      </c>
      <c r="Y330" s="48">
        <f t="shared" ca="1" si="226"/>
        <v>3</v>
      </c>
      <c r="Z330" s="48">
        <f t="shared" ca="1" si="227"/>
        <v>1</v>
      </c>
      <c r="AA330" s="48">
        <f t="shared" ca="1" si="227"/>
        <v>3</v>
      </c>
      <c r="AB330" s="48">
        <f t="shared" ca="1" si="227"/>
        <v>2</v>
      </c>
      <c r="AC330" s="48">
        <f t="shared" ca="1" si="227"/>
        <v>3</v>
      </c>
      <c r="AD330" s="48">
        <f t="shared" ca="1" si="227"/>
        <v>1</v>
      </c>
      <c r="AE330" s="48">
        <f t="shared" ca="1" si="227"/>
        <v>3</v>
      </c>
      <c r="AF330" s="48">
        <f t="shared" ca="1" si="227"/>
        <v>2</v>
      </c>
      <c r="AG330" s="48">
        <f t="shared" ca="1" si="227"/>
        <v>3</v>
      </c>
      <c r="AH330" s="48">
        <f t="shared" ca="1" si="227"/>
        <v>3</v>
      </c>
      <c r="AI330" s="48">
        <f t="shared" ca="1" si="227"/>
        <v>1</v>
      </c>
      <c r="AJ330" s="48">
        <f t="shared" ca="1" si="228"/>
        <v>2</v>
      </c>
      <c r="AK330" s="48">
        <f t="shared" ca="1" si="228"/>
        <v>1</v>
      </c>
      <c r="AL330" s="48">
        <f t="shared" ca="1" si="228"/>
        <v>2</v>
      </c>
      <c r="AM330" s="48">
        <f t="shared" ca="1" si="228"/>
        <v>2</v>
      </c>
      <c r="AN330" s="48">
        <f t="shared" ca="1" si="228"/>
        <v>3</v>
      </c>
      <c r="AO330" s="48">
        <f t="shared" ca="1" si="228"/>
        <v>3</v>
      </c>
      <c r="AP330" s="48">
        <f t="shared" ca="1" si="228"/>
        <v>1</v>
      </c>
      <c r="AQ330" s="48">
        <f t="shared" ca="1" si="228"/>
        <v>3</v>
      </c>
      <c r="AR330" s="48">
        <f t="shared" ca="1" si="228"/>
        <v>1</v>
      </c>
      <c r="AS330" s="48">
        <f t="shared" ca="1" si="228"/>
        <v>2</v>
      </c>
      <c r="AT330" s="48">
        <f t="shared" ca="1" si="229"/>
        <v>3</v>
      </c>
      <c r="AU330" s="48">
        <f t="shared" ca="1" si="229"/>
        <v>3</v>
      </c>
      <c r="AV330" s="48">
        <f t="shared" ca="1" si="229"/>
        <v>2</v>
      </c>
      <c r="AW330" s="48">
        <f t="shared" ca="1" si="229"/>
        <v>2</v>
      </c>
      <c r="AX330" s="48">
        <f t="shared" ca="1" si="229"/>
        <v>3</v>
      </c>
      <c r="AY330" s="48">
        <f t="shared" ca="1" si="229"/>
        <v>1</v>
      </c>
      <c r="AZ330" s="48">
        <f t="shared" ca="1" si="229"/>
        <v>1</v>
      </c>
      <c r="BA330" s="48">
        <f t="shared" ca="1" si="229"/>
        <v>2</v>
      </c>
      <c r="BB330" s="48">
        <f t="shared" ca="1" si="229"/>
        <v>2</v>
      </c>
      <c r="BC330" s="48">
        <f t="shared" ca="1" si="229"/>
        <v>1</v>
      </c>
      <c r="BD330" s="48">
        <f t="shared" ca="1" si="230"/>
        <v>3</v>
      </c>
      <c r="BE330" s="48">
        <f t="shared" ca="1" si="230"/>
        <v>3</v>
      </c>
      <c r="BF330" s="48">
        <f t="shared" ca="1" si="230"/>
        <v>2</v>
      </c>
      <c r="BG330" s="48">
        <f t="shared" ca="1" si="230"/>
        <v>3</v>
      </c>
      <c r="BH330" s="48">
        <f t="shared" ca="1" si="230"/>
        <v>2</v>
      </c>
      <c r="BI330" s="48">
        <f t="shared" ca="1" si="230"/>
        <v>1</v>
      </c>
      <c r="BJ330" s="48">
        <f t="shared" ca="1" si="230"/>
        <v>2</v>
      </c>
      <c r="BK330" s="48">
        <f t="shared" ca="1" si="230"/>
        <v>2</v>
      </c>
      <c r="BL330" s="48">
        <f t="shared" ca="1" si="230"/>
        <v>3</v>
      </c>
      <c r="BM330" s="48">
        <f t="shared" ca="1" si="230"/>
        <v>3</v>
      </c>
      <c r="BN330" s="48">
        <f t="shared" ca="1" si="230"/>
        <v>2</v>
      </c>
      <c r="BO330" s="48">
        <f t="shared" ca="1" si="230"/>
        <v>3</v>
      </c>
    </row>
    <row r="331" spans="1:67" x14ac:dyDescent="0.25">
      <c r="A331" s="48">
        <v>330</v>
      </c>
      <c r="B331" s="48">
        <f t="shared" ca="1" si="225"/>
        <v>12</v>
      </c>
      <c r="C331" s="48">
        <f ca="1">SUM($P331:S331)</f>
        <v>9</v>
      </c>
      <c r="D331" s="48">
        <f t="shared" ca="1" si="231"/>
        <v>17</v>
      </c>
      <c r="E331" s="48">
        <f t="shared" ca="1" si="232"/>
        <v>23</v>
      </c>
      <c r="F331" s="48">
        <f t="shared" ca="1" si="233"/>
        <v>32</v>
      </c>
      <c r="G331" s="48">
        <f t="shared" ca="1" si="234"/>
        <v>39</v>
      </c>
      <c r="H331" s="48">
        <f t="shared" ca="1" si="235"/>
        <v>49</v>
      </c>
      <c r="I331" s="48">
        <f t="shared" ca="1" si="236"/>
        <v>54</v>
      </c>
      <c r="J331" s="48">
        <f t="shared" ca="1" si="237"/>
        <v>60</v>
      </c>
      <c r="K331" s="48">
        <f t="shared" ca="1" si="238"/>
        <v>69</v>
      </c>
      <c r="L331" s="48">
        <f t="shared" ca="1" si="239"/>
        <v>79</v>
      </c>
      <c r="M331" s="48">
        <f t="shared" ca="1" si="240"/>
        <v>88</v>
      </c>
      <c r="N331" s="48">
        <f t="shared" ca="1" si="241"/>
        <v>96</v>
      </c>
      <c r="O331" s="48">
        <f t="shared" ca="1" si="242"/>
        <v>100</v>
      </c>
      <c r="P331" s="48">
        <f t="shared" ca="1" si="226"/>
        <v>3</v>
      </c>
      <c r="Q331" s="48">
        <f t="shared" ca="1" si="226"/>
        <v>2</v>
      </c>
      <c r="R331" s="48">
        <f t="shared" ca="1" si="226"/>
        <v>1</v>
      </c>
      <c r="S331" s="48">
        <f t="shared" ca="1" si="226"/>
        <v>3</v>
      </c>
      <c r="T331" s="48">
        <f t="shared" ca="1" si="226"/>
        <v>1</v>
      </c>
      <c r="U331" s="48">
        <f t="shared" ca="1" si="226"/>
        <v>2</v>
      </c>
      <c r="V331" s="48">
        <f t="shared" ca="1" si="226"/>
        <v>2</v>
      </c>
      <c r="W331" s="48">
        <f t="shared" ca="1" si="226"/>
        <v>3</v>
      </c>
      <c r="X331" s="48">
        <f t="shared" ca="1" si="226"/>
        <v>1</v>
      </c>
      <c r="Y331" s="48">
        <f t="shared" ca="1" si="226"/>
        <v>1</v>
      </c>
      <c r="Z331" s="48">
        <f t="shared" ca="1" si="227"/>
        <v>1</v>
      </c>
      <c r="AA331" s="48">
        <f t="shared" ca="1" si="227"/>
        <v>3</v>
      </c>
      <c r="AB331" s="48">
        <f t="shared" ca="1" si="227"/>
        <v>2</v>
      </c>
      <c r="AC331" s="48">
        <f t="shared" ca="1" si="227"/>
        <v>3</v>
      </c>
      <c r="AD331" s="48">
        <f t="shared" ca="1" si="227"/>
        <v>1</v>
      </c>
      <c r="AE331" s="48">
        <f t="shared" ca="1" si="227"/>
        <v>3</v>
      </c>
      <c r="AF331" s="48">
        <f t="shared" ca="1" si="227"/>
        <v>2</v>
      </c>
      <c r="AG331" s="48">
        <f t="shared" ca="1" si="227"/>
        <v>2</v>
      </c>
      <c r="AH331" s="48">
        <f t="shared" ca="1" si="227"/>
        <v>2</v>
      </c>
      <c r="AI331" s="48">
        <f t="shared" ca="1" si="227"/>
        <v>1</v>
      </c>
      <c r="AJ331" s="48">
        <f t="shared" ca="1" si="228"/>
        <v>3</v>
      </c>
      <c r="AK331" s="48">
        <f t="shared" ca="1" si="228"/>
        <v>3</v>
      </c>
      <c r="AL331" s="48">
        <f t="shared" ca="1" si="228"/>
        <v>3</v>
      </c>
      <c r="AM331" s="48">
        <f t="shared" ca="1" si="228"/>
        <v>1</v>
      </c>
      <c r="AN331" s="48">
        <f t="shared" ca="1" si="228"/>
        <v>1</v>
      </c>
      <c r="AO331" s="48">
        <f t="shared" ca="1" si="228"/>
        <v>2</v>
      </c>
      <c r="AP331" s="48">
        <f t="shared" ca="1" si="228"/>
        <v>1</v>
      </c>
      <c r="AQ331" s="48">
        <f t="shared" ca="1" si="228"/>
        <v>1</v>
      </c>
      <c r="AR331" s="48">
        <f t="shared" ca="1" si="228"/>
        <v>1</v>
      </c>
      <c r="AS331" s="48">
        <f t="shared" ca="1" si="228"/>
        <v>1</v>
      </c>
      <c r="AT331" s="48">
        <f t="shared" ca="1" si="229"/>
        <v>2</v>
      </c>
      <c r="AU331" s="48">
        <f t="shared" ca="1" si="229"/>
        <v>2</v>
      </c>
      <c r="AV331" s="48">
        <f t="shared" ca="1" si="229"/>
        <v>2</v>
      </c>
      <c r="AW331" s="48">
        <f t="shared" ca="1" si="229"/>
        <v>3</v>
      </c>
      <c r="AX331" s="48">
        <f t="shared" ca="1" si="229"/>
        <v>3</v>
      </c>
      <c r="AY331" s="48">
        <f t="shared" ca="1" si="229"/>
        <v>1</v>
      </c>
      <c r="AZ331" s="48">
        <f t="shared" ca="1" si="229"/>
        <v>1</v>
      </c>
      <c r="BA331" s="48">
        <f t="shared" ca="1" si="229"/>
        <v>3</v>
      </c>
      <c r="BB331" s="48">
        <f t="shared" ca="1" si="229"/>
        <v>3</v>
      </c>
      <c r="BC331" s="48">
        <f t="shared" ca="1" si="229"/>
        <v>3</v>
      </c>
      <c r="BD331" s="48">
        <f t="shared" ca="1" si="230"/>
        <v>2</v>
      </c>
      <c r="BE331" s="48">
        <f t="shared" ca="1" si="230"/>
        <v>3</v>
      </c>
      <c r="BF331" s="48">
        <f t="shared" ca="1" si="230"/>
        <v>2</v>
      </c>
      <c r="BG331" s="48">
        <f t="shared" ca="1" si="230"/>
        <v>2</v>
      </c>
      <c r="BH331" s="48">
        <f t="shared" ca="1" si="230"/>
        <v>2</v>
      </c>
      <c r="BI331" s="48">
        <f t="shared" ca="1" si="230"/>
        <v>1</v>
      </c>
      <c r="BJ331" s="48">
        <f t="shared" ca="1" si="230"/>
        <v>3</v>
      </c>
      <c r="BK331" s="48">
        <f t="shared" ca="1" si="230"/>
        <v>2</v>
      </c>
      <c r="BL331" s="48">
        <f t="shared" ca="1" si="230"/>
        <v>1</v>
      </c>
      <c r="BM331" s="48">
        <f t="shared" ca="1" si="230"/>
        <v>1</v>
      </c>
      <c r="BN331" s="48">
        <f t="shared" ca="1" si="230"/>
        <v>1</v>
      </c>
      <c r="BO331" s="48">
        <f t="shared" ca="1" si="230"/>
        <v>1</v>
      </c>
    </row>
    <row r="332" spans="1:67" x14ac:dyDescent="0.25">
      <c r="A332" s="48">
        <v>331</v>
      </c>
      <c r="B332" s="48">
        <f t="shared" ca="1" si="225"/>
        <v>9</v>
      </c>
      <c r="C332" s="48">
        <f ca="1">SUM($P332:S332)</f>
        <v>6</v>
      </c>
      <c r="D332" s="48">
        <f t="shared" ca="1" si="231"/>
        <v>13</v>
      </c>
      <c r="E332" s="48">
        <f t="shared" ca="1" si="232"/>
        <v>21</v>
      </c>
      <c r="F332" s="48">
        <f t="shared" ca="1" si="233"/>
        <v>29</v>
      </c>
      <c r="G332" s="48">
        <f t="shared" ca="1" si="234"/>
        <v>37</v>
      </c>
      <c r="H332" s="48">
        <f t="shared" ca="1" si="235"/>
        <v>46</v>
      </c>
      <c r="I332" s="48">
        <f t="shared" ca="1" si="236"/>
        <v>54</v>
      </c>
      <c r="J332" s="48">
        <f t="shared" ca="1" si="237"/>
        <v>62</v>
      </c>
      <c r="K332" s="48">
        <f t="shared" ca="1" si="238"/>
        <v>71</v>
      </c>
      <c r="L332" s="48">
        <f t="shared" ca="1" si="239"/>
        <v>80</v>
      </c>
      <c r="M332" s="48">
        <f t="shared" ca="1" si="240"/>
        <v>86</v>
      </c>
      <c r="N332" s="48">
        <f t="shared" ca="1" si="241"/>
        <v>94</v>
      </c>
      <c r="O332" s="48">
        <f t="shared" ca="1" si="242"/>
        <v>101</v>
      </c>
      <c r="P332" s="48">
        <f t="shared" ref="P332:Y341" ca="1" si="243">MAX(1,IF(SamplesOrEstimateFlag = "Data", INDEX(Samples,RANDBETWEEN(1, TotalCount), 0), RANDBETWEEN(ThroughputLowEstimate,ThroughputHighEstimate)) / RANDBETWEEN(StorySplitRateLowEstimate,StorySplitRateHighEstimate))</f>
        <v>2</v>
      </c>
      <c r="Q332" s="48">
        <f t="shared" ca="1" si="243"/>
        <v>1</v>
      </c>
      <c r="R332" s="48">
        <f t="shared" ca="1" si="243"/>
        <v>1</v>
      </c>
      <c r="S332" s="48">
        <f t="shared" ca="1" si="243"/>
        <v>2</v>
      </c>
      <c r="T332" s="48">
        <f t="shared" ca="1" si="243"/>
        <v>2</v>
      </c>
      <c r="U332" s="48">
        <f t="shared" ca="1" si="243"/>
        <v>1</v>
      </c>
      <c r="V332" s="48">
        <f t="shared" ca="1" si="243"/>
        <v>2</v>
      </c>
      <c r="W332" s="48">
        <f t="shared" ca="1" si="243"/>
        <v>2</v>
      </c>
      <c r="X332" s="48">
        <f t="shared" ca="1" si="243"/>
        <v>1</v>
      </c>
      <c r="Y332" s="48">
        <f t="shared" ca="1" si="243"/>
        <v>2</v>
      </c>
      <c r="Z332" s="48">
        <f t="shared" ref="Z332:AI341" ca="1" si="244">MAX(1,IF(SamplesOrEstimateFlag = "Data", INDEX(Samples,RANDBETWEEN(1, TotalCount), 0), RANDBETWEEN(ThroughputLowEstimate,ThroughputHighEstimate)) / RANDBETWEEN(StorySplitRateLowEstimate,StorySplitRateHighEstimate))</f>
        <v>2</v>
      </c>
      <c r="AA332" s="48">
        <f t="shared" ca="1" si="244"/>
        <v>3</v>
      </c>
      <c r="AB332" s="48">
        <f t="shared" ca="1" si="244"/>
        <v>3</v>
      </c>
      <c r="AC332" s="48">
        <f t="shared" ca="1" si="244"/>
        <v>3</v>
      </c>
      <c r="AD332" s="48">
        <f t="shared" ca="1" si="244"/>
        <v>1</v>
      </c>
      <c r="AE332" s="48">
        <f t="shared" ca="1" si="244"/>
        <v>1</v>
      </c>
      <c r="AF332" s="48">
        <f t="shared" ca="1" si="244"/>
        <v>2</v>
      </c>
      <c r="AG332" s="48">
        <f t="shared" ca="1" si="244"/>
        <v>3</v>
      </c>
      <c r="AH332" s="48">
        <f t="shared" ca="1" si="244"/>
        <v>1</v>
      </c>
      <c r="AI332" s="48">
        <f t="shared" ca="1" si="244"/>
        <v>2</v>
      </c>
      <c r="AJ332" s="48">
        <f t="shared" ref="AJ332:AS341" ca="1" si="245">MAX(1,IF(SamplesOrEstimateFlag = "Data", INDEX(Samples,RANDBETWEEN(1, TotalCount), 0), RANDBETWEEN(ThroughputLowEstimate,ThroughputHighEstimate)) / RANDBETWEEN(StorySplitRateLowEstimate,StorySplitRateHighEstimate))</f>
        <v>2</v>
      </c>
      <c r="AK332" s="48">
        <f t="shared" ca="1" si="245"/>
        <v>1</v>
      </c>
      <c r="AL332" s="48">
        <f t="shared" ca="1" si="245"/>
        <v>3</v>
      </c>
      <c r="AM332" s="48">
        <f t="shared" ca="1" si="245"/>
        <v>3</v>
      </c>
      <c r="AN332" s="48">
        <f t="shared" ca="1" si="245"/>
        <v>1</v>
      </c>
      <c r="AO332" s="48">
        <f t="shared" ca="1" si="245"/>
        <v>1</v>
      </c>
      <c r="AP332" s="48">
        <f t="shared" ca="1" si="245"/>
        <v>3</v>
      </c>
      <c r="AQ332" s="48">
        <f t="shared" ca="1" si="245"/>
        <v>3</v>
      </c>
      <c r="AR332" s="48">
        <f t="shared" ca="1" si="245"/>
        <v>2</v>
      </c>
      <c r="AS332" s="48">
        <f t="shared" ca="1" si="245"/>
        <v>2</v>
      </c>
      <c r="AT332" s="48">
        <f t="shared" ref="AT332:BC341" ca="1" si="246">MAX(1,IF(SamplesOrEstimateFlag = "Data", INDEX(Samples,RANDBETWEEN(1, TotalCount), 0), RANDBETWEEN(ThroughputLowEstimate,ThroughputHighEstimate)) / RANDBETWEEN(StorySplitRateLowEstimate,StorySplitRateHighEstimate))</f>
        <v>3</v>
      </c>
      <c r="AU332" s="48">
        <f t="shared" ca="1" si="246"/>
        <v>1</v>
      </c>
      <c r="AV332" s="48">
        <f t="shared" ca="1" si="246"/>
        <v>3</v>
      </c>
      <c r="AW332" s="48">
        <f t="shared" ca="1" si="246"/>
        <v>2</v>
      </c>
      <c r="AX332" s="48">
        <f t="shared" ca="1" si="246"/>
        <v>2</v>
      </c>
      <c r="AY332" s="48">
        <f t="shared" ca="1" si="246"/>
        <v>2</v>
      </c>
      <c r="AZ332" s="48">
        <f t="shared" ca="1" si="246"/>
        <v>2</v>
      </c>
      <c r="BA332" s="48">
        <f t="shared" ca="1" si="246"/>
        <v>2</v>
      </c>
      <c r="BB332" s="48">
        <f t="shared" ca="1" si="246"/>
        <v>2</v>
      </c>
      <c r="BC332" s="48">
        <f t="shared" ca="1" si="246"/>
        <v>3</v>
      </c>
      <c r="BD332" s="48">
        <f t="shared" ref="BD332:BO341" ca="1" si="247">MAX(1,IF(SamplesOrEstimateFlag = "Data", INDEX(Samples,RANDBETWEEN(1, TotalCount), 0), RANDBETWEEN(ThroughputLowEstimate,ThroughputHighEstimate)) / RANDBETWEEN(StorySplitRateLowEstimate,StorySplitRateHighEstimate))</f>
        <v>1</v>
      </c>
      <c r="BE332" s="48">
        <f t="shared" ca="1" si="247"/>
        <v>3</v>
      </c>
      <c r="BF332" s="48">
        <f t="shared" ca="1" si="247"/>
        <v>1</v>
      </c>
      <c r="BG332" s="48">
        <f t="shared" ca="1" si="247"/>
        <v>1</v>
      </c>
      <c r="BH332" s="48">
        <f t="shared" ca="1" si="247"/>
        <v>1</v>
      </c>
      <c r="BI332" s="48">
        <f t="shared" ca="1" si="247"/>
        <v>2</v>
      </c>
      <c r="BJ332" s="48">
        <f t="shared" ca="1" si="247"/>
        <v>2</v>
      </c>
      <c r="BK332" s="48">
        <f t="shared" ca="1" si="247"/>
        <v>3</v>
      </c>
      <c r="BL332" s="48">
        <f t="shared" ca="1" si="247"/>
        <v>1</v>
      </c>
      <c r="BM332" s="48">
        <f t="shared" ca="1" si="247"/>
        <v>1</v>
      </c>
      <c r="BN332" s="48">
        <f t="shared" ca="1" si="247"/>
        <v>2</v>
      </c>
      <c r="BO332" s="48">
        <f t="shared" ca="1" si="247"/>
        <v>3</v>
      </c>
    </row>
    <row r="333" spans="1:67" x14ac:dyDescent="0.25">
      <c r="A333" s="48">
        <v>332</v>
      </c>
      <c r="B333" s="48">
        <f t="shared" ca="1" si="225"/>
        <v>11</v>
      </c>
      <c r="C333" s="48">
        <f ca="1">SUM($P333:S333)</f>
        <v>6</v>
      </c>
      <c r="D333" s="48">
        <f t="shared" ca="1" si="231"/>
        <v>17</v>
      </c>
      <c r="E333" s="48">
        <f t="shared" ca="1" si="232"/>
        <v>24</v>
      </c>
      <c r="F333" s="48">
        <f t="shared" ca="1" si="233"/>
        <v>30</v>
      </c>
      <c r="G333" s="48">
        <f t="shared" ca="1" si="234"/>
        <v>37</v>
      </c>
      <c r="H333" s="48">
        <f t="shared" ca="1" si="235"/>
        <v>47</v>
      </c>
      <c r="I333" s="48">
        <f t="shared" ca="1" si="236"/>
        <v>53</v>
      </c>
      <c r="J333" s="48">
        <f t="shared" ca="1" si="237"/>
        <v>63</v>
      </c>
      <c r="K333" s="48">
        <f t="shared" ca="1" si="238"/>
        <v>72</v>
      </c>
      <c r="L333" s="48">
        <f t="shared" ca="1" si="239"/>
        <v>78</v>
      </c>
      <c r="M333" s="48">
        <f t="shared" ca="1" si="240"/>
        <v>86</v>
      </c>
      <c r="N333" s="48">
        <f t="shared" ca="1" si="241"/>
        <v>93</v>
      </c>
      <c r="O333" s="48">
        <f t="shared" ca="1" si="242"/>
        <v>102</v>
      </c>
      <c r="P333" s="48">
        <f t="shared" ca="1" si="243"/>
        <v>2</v>
      </c>
      <c r="Q333" s="48">
        <f t="shared" ca="1" si="243"/>
        <v>2</v>
      </c>
      <c r="R333" s="48">
        <f t="shared" ca="1" si="243"/>
        <v>1</v>
      </c>
      <c r="S333" s="48">
        <f t="shared" ca="1" si="243"/>
        <v>1</v>
      </c>
      <c r="T333" s="48">
        <f t="shared" ca="1" si="243"/>
        <v>2</v>
      </c>
      <c r="U333" s="48">
        <f t="shared" ca="1" si="243"/>
        <v>3</v>
      </c>
      <c r="V333" s="48">
        <f t="shared" ca="1" si="243"/>
        <v>3</v>
      </c>
      <c r="W333" s="48">
        <f t="shared" ca="1" si="243"/>
        <v>3</v>
      </c>
      <c r="X333" s="48">
        <f t="shared" ca="1" si="243"/>
        <v>2</v>
      </c>
      <c r="Y333" s="48">
        <f t="shared" ca="1" si="243"/>
        <v>3</v>
      </c>
      <c r="Z333" s="48">
        <f t="shared" ca="1" si="244"/>
        <v>1</v>
      </c>
      <c r="AA333" s="48">
        <f t="shared" ca="1" si="244"/>
        <v>1</v>
      </c>
      <c r="AB333" s="48">
        <f t="shared" ca="1" si="244"/>
        <v>1</v>
      </c>
      <c r="AC333" s="48">
        <f t="shared" ca="1" si="244"/>
        <v>1</v>
      </c>
      <c r="AD333" s="48">
        <f t="shared" ca="1" si="244"/>
        <v>2</v>
      </c>
      <c r="AE333" s="48">
        <f t="shared" ca="1" si="244"/>
        <v>2</v>
      </c>
      <c r="AF333" s="48">
        <f t="shared" ca="1" si="244"/>
        <v>2</v>
      </c>
      <c r="AG333" s="48">
        <f t="shared" ca="1" si="244"/>
        <v>1</v>
      </c>
      <c r="AH333" s="48">
        <f t="shared" ca="1" si="244"/>
        <v>3</v>
      </c>
      <c r="AI333" s="48">
        <f t="shared" ca="1" si="244"/>
        <v>1</v>
      </c>
      <c r="AJ333" s="48">
        <f t="shared" ca="1" si="245"/>
        <v>2</v>
      </c>
      <c r="AK333" s="48">
        <f t="shared" ca="1" si="245"/>
        <v>3</v>
      </c>
      <c r="AL333" s="48">
        <f t="shared" ca="1" si="245"/>
        <v>3</v>
      </c>
      <c r="AM333" s="48">
        <f t="shared" ca="1" si="245"/>
        <v>2</v>
      </c>
      <c r="AN333" s="48">
        <f t="shared" ca="1" si="245"/>
        <v>3</v>
      </c>
      <c r="AO333" s="48">
        <f t="shared" ca="1" si="245"/>
        <v>1</v>
      </c>
      <c r="AP333" s="48">
        <f t="shared" ca="1" si="245"/>
        <v>1</v>
      </c>
      <c r="AQ333" s="48">
        <f t="shared" ca="1" si="245"/>
        <v>1</v>
      </c>
      <c r="AR333" s="48">
        <f t="shared" ca="1" si="245"/>
        <v>3</v>
      </c>
      <c r="AS333" s="48">
        <f t="shared" ca="1" si="245"/>
        <v>2</v>
      </c>
      <c r="AT333" s="48">
        <f t="shared" ca="1" si="246"/>
        <v>2</v>
      </c>
      <c r="AU333" s="48">
        <f t="shared" ca="1" si="246"/>
        <v>3</v>
      </c>
      <c r="AV333" s="48">
        <f t="shared" ca="1" si="246"/>
        <v>2</v>
      </c>
      <c r="AW333" s="48">
        <f t="shared" ca="1" si="246"/>
        <v>3</v>
      </c>
      <c r="AX333" s="48">
        <f t="shared" ca="1" si="246"/>
        <v>1</v>
      </c>
      <c r="AY333" s="48">
        <f t="shared" ca="1" si="246"/>
        <v>3</v>
      </c>
      <c r="AZ333" s="48">
        <f t="shared" ca="1" si="246"/>
        <v>1</v>
      </c>
      <c r="BA333" s="48">
        <f t="shared" ca="1" si="246"/>
        <v>1</v>
      </c>
      <c r="BB333" s="48">
        <f t="shared" ca="1" si="246"/>
        <v>2</v>
      </c>
      <c r="BC333" s="48">
        <f t="shared" ca="1" si="246"/>
        <v>2</v>
      </c>
      <c r="BD333" s="48">
        <f t="shared" ca="1" si="247"/>
        <v>1</v>
      </c>
      <c r="BE333" s="48">
        <f t="shared" ca="1" si="247"/>
        <v>3</v>
      </c>
      <c r="BF333" s="48">
        <f t="shared" ca="1" si="247"/>
        <v>1</v>
      </c>
      <c r="BG333" s="48">
        <f t="shared" ca="1" si="247"/>
        <v>3</v>
      </c>
      <c r="BH333" s="48">
        <f t="shared" ca="1" si="247"/>
        <v>1</v>
      </c>
      <c r="BI333" s="48">
        <f t="shared" ca="1" si="247"/>
        <v>3</v>
      </c>
      <c r="BJ333" s="48">
        <f t="shared" ca="1" si="247"/>
        <v>2</v>
      </c>
      <c r="BK333" s="48">
        <f t="shared" ca="1" si="247"/>
        <v>1</v>
      </c>
      <c r="BL333" s="48">
        <f t="shared" ca="1" si="247"/>
        <v>3</v>
      </c>
      <c r="BM333" s="48">
        <f t="shared" ca="1" si="247"/>
        <v>3</v>
      </c>
      <c r="BN333" s="48">
        <f t="shared" ca="1" si="247"/>
        <v>1</v>
      </c>
      <c r="BO333" s="48">
        <f t="shared" ca="1" si="247"/>
        <v>2</v>
      </c>
    </row>
    <row r="334" spans="1:67" x14ac:dyDescent="0.25">
      <c r="A334" s="48">
        <v>333</v>
      </c>
      <c r="B334" s="48">
        <f t="shared" ca="1" si="225"/>
        <v>14</v>
      </c>
      <c r="C334" s="48">
        <f ca="1">SUM($P334:S334)</f>
        <v>8</v>
      </c>
      <c r="D334" s="48">
        <f t="shared" ca="1" si="231"/>
        <v>19</v>
      </c>
      <c r="E334" s="48">
        <f t="shared" ca="1" si="232"/>
        <v>27</v>
      </c>
      <c r="F334" s="48">
        <f t="shared" ca="1" si="233"/>
        <v>33</v>
      </c>
      <c r="G334" s="48">
        <f t="shared" ca="1" si="234"/>
        <v>41</v>
      </c>
      <c r="H334" s="48">
        <f t="shared" ca="1" si="235"/>
        <v>51</v>
      </c>
      <c r="I334" s="48">
        <f t="shared" ca="1" si="236"/>
        <v>59</v>
      </c>
      <c r="J334" s="48">
        <f t="shared" ca="1" si="237"/>
        <v>68</v>
      </c>
      <c r="K334" s="48">
        <f t="shared" ca="1" si="238"/>
        <v>76</v>
      </c>
      <c r="L334" s="48">
        <f t="shared" ca="1" si="239"/>
        <v>85</v>
      </c>
      <c r="M334" s="48">
        <f t="shared" ca="1" si="240"/>
        <v>92</v>
      </c>
      <c r="N334" s="48">
        <f t="shared" ca="1" si="241"/>
        <v>101</v>
      </c>
      <c r="O334" s="48">
        <f t="shared" ca="1" si="242"/>
        <v>110</v>
      </c>
      <c r="P334" s="48">
        <f t="shared" ca="1" si="243"/>
        <v>3</v>
      </c>
      <c r="Q334" s="48">
        <f t="shared" ca="1" si="243"/>
        <v>1</v>
      </c>
      <c r="R334" s="48">
        <f t="shared" ca="1" si="243"/>
        <v>1</v>
      </c>
      <c r="S334" s="48">
        <f t="shared" ca="1" si="243"/>
        <v>3</v>
      </c>
      <c r="T334" s="48">
        <f t="shared" ca="1" si="243"/>
        <v>3</v>
      </c>
      <c r="U334" s="48">
        <f t="shared" ca="1" si="243"/>
        <v>3</v>
      </c>
      <c r="V334" s="48">
        <f t="shared" ca="1" si="243"/>
        <v>2</v>
      </c>
      <c r="W334" s="48">
        <f t="shared" ca="1" si="243"/>
        <v>3</v>
      </c>
      <c r="X334" s="48">
        <f t="shared" ca="1" si="243"/>
        <v>3</v>
      </c>
      <c r="Y334" s="48">
        <f t="shared" ca="1" si="243"/>
        <v>1</v>
      </c>
      <c r="Z334" s="48">
        <f t="shared" ca="1" si="244"/>
        <v>2</v>
      </c>
      <c r="AA334" s="48">
        <f t="shared" ca="1" si="244"/>
        <v>2</v>
      </c>
      <c r="AB334" s="48">
        <f t="shared" ca="1" si="244"/>
        <v>2</v>
      </c>
      <c r="AC334" s="48">
        <f t="shared" ca="1" si="244"/>
        <v>1</v>
      </c>
      <c r="AD334" s="48">
        <f t="shared" ca="1" si="244"/>
        <v>2</v>
      </c>
      <c r="AE334" s="48">
        <f t="shared" ca="1" si="244"/>
        <v>1</v>
      </c>
      <c r="AF334" s="48">
        <f t="shared" ca="1" si="244"/>
        <v>1</v>
      </c>
      <c r="AG334" s="48">
        <f t="shared" ca="1" si="244"/>
        <v>3</v>
      </c>
      <c r="AH334" s="48">
        <f t="shared" ca="1" si="244"/>
        <v>2</v>
      </c>
      <c r="AI334" s="48">
        <f t="shared" ca="1" si="244"/>
        <v>2</v>
      </c>
      <c r="AJ334" s="48">
        <f t="shared" ca="1" si="245"/>
        <v>3</v>
      </c>
      <c r="AK334" s="48">
        <f t="shared" ca="1" si="245"/>
        <v>1</v>
      </c>
      <c r="AL334" s="48">
        <f t="shared" ca="1" si="245"/>
        <v>3</v>
      </c>
      <c r="AM334" s="48">
        <f t="shared" ca="1" si="245"/>
        <v>3</v>
      </c>
      <c r="AN334" s="48">
        <f t="shared" ca="1" si="245"/>
        <v>2</v>
      </c>
      <c r="AO334" s="48">
        <f t="shared" ca="1" si="245"/>
        <v>2</v>
      </c>
      <c r="AP334" s="48">
        <f t="shared" ca="1" si="245"/>
        <v>1</v>
      </c>
      <c r="AQ334" s="48">
        <f t="shared" ca="1" si="245"/>
        <v>3</v>
      </c>
      <c r="AR334" s="48">
        <f t="shared" ca="1" si="245"/>
        <v>2</v>
      </c>
      <c r="AS334" s="48">
        <f t="shared" ca="1" si="245"/>
        <v>2</v>
      </c>
      <c r="AT334" s="48">
        <f t="shared" ca="1" si="246"/>
        <v>2</v>
      </c>
      <c r="AU334" s="48">
        <f t="shared" ca="1" si="246"/>
        <v>3</v>
      </c>
      <c r="AV334" s="48">
        <f t="shared" ca="1" si="246"/>
        <v>1</v>
      </c>
      <c r="AW334" s="48">
        <f t="shared" ca="1" si="246"/>
        <v>2</v>
      </c>
      <c r="AX334" s="48">
        <f t="shared" ca="1" si="246"/>
        <v>3</v>
      </c>
      <c r="AY334" s="48">
        <f t="shared" ca="1" si="246"/>
        <v>2</v>
      </c>
      <c r="AZ334" s="48">
        <f t="shared" ca="1" si="246"/>
        <v>2</v>
      </c>
      <c r="BA334" s="48">
        <f t="shared" ca="1" si="246"/>
        <v>2</v>
      </c>
      <c r="BB334" s="48">
        <f t="shared" ca="1" si="246"/>
        <v>2</v>
      </c>
      <c r="BC334" s="48">
        <f t="shared" ca="1" si="246"/>
        <v>3</v>
      </c>
      <c r="BD334" s="48">
        <f t="shared" ca="1" si="247"/>
        <v>2</v>
      </c>
      <c r="BE334" s="48">
        <f t="shared" ca="1" si="247"/>
        <v>1</v>
      </c>
      <c r="BF334" s="48">
        <f t="shared" ca="1" si="247"/>
        <v>2</v>
      </c>
      <c r="BG334" s="48">
        <f t="shared" ca="1" si="247"/>
        <v>2</v>
      </c>
      <c r="BH334" s="48">
        <f t="shared" ca="1" si="247"/>
        <v>2</v>
      </c>
      <c r="BI334" s="48">
        <f t="shared" ca="1" si="247"/>
        <v>2</v>
      </c>
      <c r="BJ334" s="48">
        <f t="shared" ca="1" si="247"/>
        <v>3</v>
      </c>
      <c r="BK334" s="48">
        <f t="shared" ca="1" si="247"/>
        <v>2</v>
      </c>
      <c r="BL334" s="48">
        <f t="shared" ca="1" si="247"/>
        <v>3</v>
      </c>
      <c r="BM334" s="48">
        <f t="shared" ca="1" si="247"/>
        <v>3</v>
      </c>
      <c r="BN334" s="48">
        <f t="shared" ca="1" si="247"/>
        <v>1</v>
      </c>
      <c r="BO334" s="48">
        <f t="shared" ca="1" si="247"/>
        <v>2</v>
      </c>
    </row>
    <row r="335" spans="1:67" x14ac:dyDescent="0.25">
      <c r="A335" s="48">
        <v>334</v>
      </c>
      <c r="B335" s="48">
        <f t="shared" ca="1" si="225"/>
        <v>12</v>
      </c>
      <c r="C335" s="48">
        <f ca="1">SUM($P335:S335)</f>
        <v>8</v>
      </c>
      <c r="D335" s="48">
        <f t="shared" ca="1" si="231"/>
        <v>16</v>
      </c>
      <c r="E335" s="48">
        <f t="shared" ca="1" si="232"/>
        <v>22</v>
      </c>
      <c r="F335" s="48">
        <f t="shared" ca="1" si="233"/>
        <v>32</v>
      </c>
      <c r="G335" s="48">
        <f t="shared" ca="1" si="234"/>
        <v>38</v>
      </c>
      <c r="H335" s="48">
        <f t="shared" ca="1" si="235"/>
        <v>46</v>
      </c>
      <c r="I335" s="48">
        <f t="shared" ca="1" si="236"/>
        <v>53</v>
      </c>
      <c r="J335" s="48">
        <f t="shared" ca="1" si="237"/>
        <v>62</v>
      </c>
      <c r="K335" s="48">
        <f t="shared" ca="1" si="238"/>
        <v>69</v>
      </c>
      <c r="L335" s="48">
        <f t="shared" ca="1" si="239"/>
        <v>76</v>
      </c>
      <c r="M335" s="48">
        <f t="shared" ca="1" si="240"/>
        <v>84</v>
      </c>
      <c r="N335" s="48">
        <f t="shared" ca="1" si="241"/>
        <v>90</v>
      </c>
      <c r="O335" s="48">
        <f t="shared" ca="1" si="242"/>
        <v>98</v>
      </c>
      <c r="P335" s="48">
        <f t="shared" ca="1" si="243"/>
        <v>2</v>
      </c>
      <c r="Q335" s="48">
        <f t="shared" ca="1" si="243"/>
        <v>2</v>
      </c>
      <c r="R335" s="48">
        <f t="shared" ca="1" si="243"/>
        <v>1</v>
      </c>
      <c r="S335" s="48">
        <f t="shared" ca="1" si="243"/>
        <v>3</v>
      </c>
      <c r="T335" s="48">
        <f t="shared" ca="1" si="243"/>
        <v>2</v>
      </c>
      <c r="U335" s="48">
        <f t="shared" ca="1" si="243"/>
        <v>2</v>
      </c>
      <c r="V335" s="48">
        <f t="shared" ca="1" si="243"/>
        <v>1</v>
      </c>
      <c r="W335" s="48">
        <f t="shared" ca="1" si="243"/>
        <v>3</v>
      </c>
      <c r="X335" s="48">
        <f t="shared" ca="1" si="243"/>
        <v>2</v>
      </c>
      <c r="Y335" s="48">
        <f t="shared" ca="1" si="243"/>
        <v>2</v>
      </c>
      <c r="Z335" s="48">
        <f t="shared" ca="1" si="244"/>
        <v>1</v>
      </c>
      <c r="AA335" s="48">
        <f t="shared" ca="1" si="244"/>
        <v>1</v>
      </c>
      <c r="AB335" s="48">
        <f t="shared" ca="1" si="244"/>
        <v>2</v>
      </c>
      <c r="AC335" s="48">
        <f t="shared" ca="1" si="244"/>
        <v>2</v>
      </c>
      <c r="AD335" s="48">
        <f t="shared" ca="1" si="244"/>
        <v>3</v>
      </c>
      <c r="AE335" s="48">
        <f t="shared" ca="1" si="244"/>
        <v>3</v>
      </c>
      <c r="AF335" s="48">
        <f t="shared" ca="1" si="244"/>
        <v>1</v>
      </c>
      <c r="AG335" s="48">
        <f t="shared" ca="1" si="244"/>
        <v>2</v>
      </c>
      <c r="AH335" s="48">
        <f t="shared" ca="1" si="244"/>
        <v>2</v>
      </c>
      <c r="AI335" s="48">
        <f t="shared" ca="1" si="244"/>
        <v>1</v>
      </c>
      <c r="AJ335" s="48">
        <f t="shared" ca="1" si="245"/>
        <v>3</v>
      </c>
      <c r="AK335" s="48">
        <f t="shared" ca="1" si="245"/>
        <v>2</v>
      </c>
      <c r="AL335" s="48">
        <f t="shared" ca="1" si="245"/>
        <v>2</v>
      </c>
      <c r="AM335" s="48">
        <f t="shared" ca="1" si="245"/>
        <v>1</v>
      </c>
      <c r="AN335" s="48">
        <f t="shared" ca="1" si="245"/>
        <v>2</v>
      </c>
      <c r="AO335" s="48">
        <f t="shared" ca="1" si="245"/>
        <v>3</v>
      </c>
      <c r="AP335" s="48">
        <f t="shared" ca="1" si="245"/>
        <v>1</v>
      </c>
      <c r="AQ335" s="48">
        <f t="shared" ca="1" si="245"/>
        <v>1</v>
      </c>
      <c r="AR335" s="48">
        <f t="shared" ca="1" si="245"/>
        <v>1</v>
      </c>
      <c r="AS335" s="48">
        <f t="shared" ca="1" si="245"/>
        <v>3</v>
      </c>
      <c r="AT335" s="48">
        <f t="shared" ca="1" si="246"/>
        <v>3</v>
      </c>
      <c r="AU335" s="48">
        <f t="shared" ca="1" si="246"/>
        <v>2</v>
      </c>
      <c r="AV335" s="48">
        <f t="shared" ca="1" si="246"/>
        <v>1</v>
      </c>
      <c r="AW335" s="48">
        <f t="shared" ca="1" si="246"/>
        <v>3</v>
      </c>
      <c r="AX335" s="48">
        <f t="shared" ca="1" si="246"/>
        <v>1</v>
      </c>
      <c r="AY335" s="48">
        <f t="shared" ca="1" si="246"/>
        <v>2</v>
      </c>
      <c r="AZ335" s="48">
        <f t="shared" ca="1" si="246"/>
        <v>3</v>
      </c>
      <c r="BA335" s="48">
        <f t="shared" ca="1" si="246"/>
        <v>1</v>
      </c>
      <c r="BB335" s="48">
        <f t="shared" ca="1" si="246"/>
        <v>2</v>
      </c>
      <c r="BC335" s="48">
        <f t="shared" ca="1" si="246"/>
        <v>1</v>
      </c>
      <c r="BD335" s="48">
        <f t="shared" ca="1" si="247"/>
        <v>3</v>
      </c>
      <c r="BE335" s="48">
        <f t="shared" ca="1" si="247"/>
        <v>1</v>
      </c>
      <c r="BF335" s="48">
        <f t="shared" ca="1" si="247"/>
        <v>1</v>
      </c>
      <c r="BG335" s="48">
        <f t="shared" ca="1" si="247"/>
        <v>3</v>
      </c>
      <c r="BH335" s="48">
        <f t="shared" ca="1" si="247"/>
        <v>1</v>
      </c>
      <c r="BI335" s="48">
        <f t="shared" ca="1" si="247"/>
        <v>1</v>
      </c>
      <c r="BJ335" s="48">
        <f t="shared" ca="1" si="247"/>
        <v>1</v>
      </c>
      <c r="BK335" s="48">
        <f t="shared" ca="1" si="247"/>
        <v>3</v>
      </c>
      <c r="BL335" s="48">
        <f t="shared" ca="1" si="247"/>
        <v>3</v>
      </c>
      <c r="BM335" s="48">
        <f t="shared" ca="1" si="247"/>
        <v>1</v>
      </c>
      <c r="BN335" s="48">
        <f t="shared" ca="1" si="247"/>
        <v>3</v>
      </c>
      <c r="BO335" s="48">
        <f t="shared" ca="1" si="247"/>
        <v>1</v>
      </c>
    </row>
    <row r="336" spans="1:67" x14ac:dyDescent="0.25">
      <c r="A336" s="48">
        <v>335</v>
      </c>
      <c r="B336" s="48">
        <f t="shared" ca="1" si="225"/>
        <v>14</v>
      </c>
      <c r="C336" s="48">
        <f ca="1">SUM($P336:S336)</f>
        <v>10</v>
      </c>
      <c r="D336" s="48">
        <f t="shared" ca="1" si="231"/>
        <v>19</v>
      </c>
      <c r="E336" s="48">
        <f t="shared" ca="1" si="232"/>
        <v>26</v>
      </c>
      <c r="F336" s="48">
        <f t="shared" ca="1" si="233"/>
        <v>33</v>
      </c>
      <c r="G336" s="48">
        <f t="shared" ca="1" si="234"/>
        <v>39</v>
      </c>
      <c r="H336" s="48">
        <f t="shared" ca="1" si="235"/>
        <v>47</v>
      </c>
      <c r="I336" s="48">
        <f t="shared" ca="1" si="236"/>
        <v>56</v>
      </c>
      <c r="J336" s="48">
        <f t="shared" ca="1" si="237"/>
        <v>64</v>
      </c>
      <c r="K336" s="48">
        <f t="shared" ca="1" si="238"/>
        <v>73</v>
      </c>
      <c r="L336" s="48">
        <f t="shared" ca="1" si="239"/>
        <v>81</v>
      </c>
      <c r="M336" s="48">
        <f t="shared" ca="1" si="240"/>
        <v>91</v>
      </c>
      <c r="N336" s="48">
        <f t="shared" ca="1" si="241"/>
        <v>97</v>
      </c>
      <c r="O336" s="48">
        <f t="shared" ca="1" si="242"/>
        <v>106</v>
      </c>
      <c r="P336" s="48">
        <f t="shared" ca="1" si="243"/>
        <v>3</v>
      </c>
      <c r="Q336" s="48">
        <f t="shared" ca="1" si="243"/>
        <v>3</v>
      </c>
      <c r="R336" s="48">
        <f t="shared" ca="1" si="243"/>
        <v>1</v>
      </c>
      <c r="S336" s="48">
        <f t="shared" ca="1" si="243"/>
        <v>3</v>
      </c>
      <c r="T336" s="48">
        <f t="shared" ca="1" si="243"/>
        <v>1</v>
      </c>
      <c r="U336" s="48">
        <f t="shared" ca="1" si="243"/>
        <v>3</v>
      </c>
      <c r="V336" s="48">
        <f t="shared" ca="1" si="243"/>
        <v>2</v>
      </c>
      <c r="W336" s="48">
        <f t="shared" ca="1" si="243"/>
        <v>3</v>
      </c>
      <c r="X336" s="48">
        <f t="shared" ca="1" si="243"/>
        <v>2</v>
      </c>
      <c r="Y336" s="48">
        <f t="shared" ca="1" si="243"/>
        <v>3</v>
      </c>
      <c r="Z336" s="48">
        <f t="shared" ca="1" si="244"/>
        <v>1</v>
      </c>
      <c r="AA336" s="48">
        <f t="shared" ca="1" si="244"/>
        <v>1</v>
      </c>
      <c r="AB336" s="48">
        <f t="shared" ca="1" si="244"/>
        <v>1</v>
      </c>
      <c r="AC336" s="48">
        <f t="shared" ca="1" si="244"/>
        <v>3</v>
      </c>
      <c r="AD336" s="48">
        <f t="shared" ca="1" si="244"/>
        <v>1</v>
      </c>
      <c r="AE336" s="48">
        <f t="shared" ca="1" si="244"/>
        <v>2</v>
      </c>
      <c r="AF336" s="48">
        <f t="shared" ca="1" si="244"/>
        <v>3</v>
      </c>
      <c r="AG336" s="48">
        <f t="shared" ca="1" si="244"/>
        <v>1</v>
      </c>
      <c r="AH336" s="48">
        <f t="shared" ca="1" si="244"/>
        <v>1</v>
      </c>
      <c r="AI336" s="48">
        <f t="shared" ca="1" si="244"/>
        <v>1</v>
      </c>
      <c r="AJ336" s="48">
        <f t="shared" ca="1" si="245"/>
        <v>1</v>
      </c>
      <c r="AK336" s="48">
        <f t="shared" ca="1" si="245"/>
        <v>3</v>
      </c>
      <c r="AL336" s="48">
        <f t="shared" ca="1" si="245"/>
        <v>2</v>
      </c>
      <c r="AM336" s="48">
        <f t="shared" ca="1" si="245"/>
        <v>2</v>
      </c>
      <c r="AN336" s="48">
        <f t="shared" ca="1" si="245"/>
        <v>2</v>
      </c>
      <c r="AO336" s="48">
        <f t="shared" ca="1" si="245"/>
        <v>1</v>
      </c>
      <c r="AP336" s="48">
        <f t="shared" ca="1" si="245"/>
        <v>3</v>
      </c>
      <c r="AQ336" s="48">
        <f t="shared" ca="1" si="245"/>
        <v>3</v>
      </c>
      <c r="AR336" s="48">
        <f t="shared" ca="1" si="245"/>
        <v>3</v>
      </c>
      <c r="AS336" s="48">
        <f t="shared" ca="1" si="245"/>
        <v>2</v>
      </c>
      <c r="AT336" s="48">
        <f t="shared" ca="1" si="246"/>
        <v>2</v>
      </c>
      <c r="AU336" s="48">
        <f t="shared" ca="1" si="246"/>
        <v>1</v>
      </c>
      <c r="AV336" s="48">
        <f t="shared" ca="1" si="246"/>
        <v>2</v>
      </c>
      <c r="AW336" s="48">
        <f t="shared" ca="1" si="246"/>
        <v>3</v>
      </c>
      <c r="AX336" s="48">
        <f t="shared" ca="1" si="246"/>
        <v>1</v>
      </c>
      <c r="AY336" s="48">
        <f t="shared" ca="1" si="246"/>
        <v>3</v>
      </c>
      <c r="AZ336" s="48">
        <f t="shared" ca="1" si="246"/>
        <v>2</v>
      </c>
      <c r="BA336" s="48">
        <f t="shared" ca="1" si="246"/>
        <v>2</v>
      </c>
      <c r="BB336" s="48">
        <f t="shared" ca="1" si="246"/>
        <v>3</v>
      </c>
      <c r="BC336" s="48">
        <f t="shared" ca="1" si="246"/>
        <v>1</v>
      </c>
      <c r="BD336" s="48">
        <f t="shared" ca="1" si="247"/>
        <v>2</v>
      </c>
      <c r="BE336" s="48">
        <f t="shared" ca="1" si="247"/>
        <v>3</v>
      </c>
      <c r="BF336" s="48">
        <f t="shared" ca="1" si="247"/>
        <v>3</v>
      </c>
      <c r="BG336" s="48">
        <f t="shared" ca="1" si="247"/>
        <v>2</v>
      </c>
      <c r="BH336" s="48">
        <f t="shared" ca="1" si="247"/>
        <v>1</v>
      </c>
      <c r="BI336" s="48">
        <f t="shared" ca="1" si="247"/>
        <v>3</v>
      </c>
      <c r="BJ336" s="48">
        <f t="shared" ca="1" si="247"/>
        <v>1</v>
      </c>
      <c r="BK336" s="48">
        <f t="shared" ca="1" si="247"/>
        <v>1</v>
      </c>
      <c r="BL336" s="48">
        <f t="shared" ca="1" si="247"/>
        <v>1</v>
      </c>
      <c r="BM336" s="48">
        <f t="shared" ca="1" si="247"/>
        <v>2</v>
      </c>
      <c r="BN336" s="48">
        <f t="shared" ca="1" si="247"/>
        <v>3</v>
      </c>
      <c r="BO336" s="48">
        <f t="shared" ca="1" si="247"/>
        <v>3</v>
      </c>
    </row>
    <row r="337" spans="1:67" x14ac:dyDescent="0.25">
      <c r="A337" s="48">
        <v>336</v>
      </c>
      <c r="B337" s="48">
        <f t="shared" ca="1" si="225"/>
        <v>11</v>
      </c>
      <c r="C337" s="48">
        <f ca="1">SUM($P337:S337)</f>
        <v>7</v>
      </c>
      <c r="D337" s="48">
        <f t="shared" ca="1" si="231"/>
        <v>13</v>
      </c>
      <c r="E337" s="48">
        <f t="shared" ca="1" si="232"/>
        <v>22</v>
      </c>
      <c r="F337" s="48">
        <f t="shared" ca="1" si="233"/>
        <v>28</v>
      </c>
      <c r="G337" s="48">
        <f t="shared" ca="1" si="234"/>
        <v>34</v>
      </c>
      <c r="H337" s="48">
        <f t="shared" ca="1" si="235"/>
        <v>40</v>
      </c>
      <c r="I337" s="48">
        <f t="shared" ca="1" si="236"/>
        <v>48</v>
      </c>
      <c r="J337" s="48">
        <f t="shared" ca="1" si="237"/>
        <v>57</v>
      </c>
      <c r="K337" s="48">
        <f t="shared" ca="1" si="238"/>
        <v>67</v>
      </c>
      <c r="L337" s="48">
        <f t="shared" ca="1" si="239"/>
        <v>75</v>
      </c>
      <c r="M337" s="48">
        <f t="shared" ca="1" si="240"/>
        <v>85</v>
      </c>
      <c r="N337" s="48">
        <f t="shared" ca="1" si="241"/>
        <v>95</v>
      </c>
      <c r="O337" s="48">
        <f t="shared" ca="1" si="242"/>
        <v>104</v>
      </c>
      <c r="P337" s="48">
        <f t="shared" ca="1" si="243"/>
        <v>3</v>
      </c>
      <c r="Q337" s="48">
        <f t="shared" ca="1" si="243"/>
        <v>2</v>
      </c>
      <c r="R337" s="48">
        <f t="shared" ca="1" si="243"/>
        <v>1</v>
      </c>
      <c r="S337" s="48">
        <f t="shared" ca="1" si="243"/>
        <v>1</v>
      </c>
      <c r="T337" s="48">
        <f t="shared" ca="1" si="243"/>
        <v>2</v>
      </c>
      <c r="U337" s="48">
        <f t="shared" ca="1" si="243"/>
        <v>2</v>
      </c>
      <c r="V337" s="48">
        <f t="shared" ca="1" si="243"/>
        <v>1</v>
      </c>
      <c r="W337" s="48">
        <f t="shared" ca="1" si="243"/>
        <v>1</v>
      </c>
      <c r="X337" s="48">
        <f t="shared" ca="1" si="243"/>
        <v>2</v>
      </c>
      <c r="Y337" s="48">
        <f t="shared" ca="1" si="243"/>
        <v>2</v>
      </c>
      <c r="Z337" s="48">
        <f t="shared" ca="1" si="244"/>
        <v>3</v>
      </c>
      <c r="AA337" s="48">
        <f t="shared" ca="1" si="244"/>
        <v>2</v>
      </c>
      <c r="AB337" s="48">
        <f t="shared" ca="1" si="244"/>
        <v>2</v>
      </c>
      <c r="AC337" s="48">
        <f t="shared" ca="1" si="244"/>
        <v>1</v>
      </c>
      <c r="AD337" s="48">
        <f t="shared" ca="1" si="244"/>
        <v>2</v>
      </c>
      <c r="AE337" s="48">
        <f t="shared" ca="1" si="244"/>
        <v>1</v>
      </c>
      <c r="AF337" s="48">
        <f t="shared" ca="1" si="244"/>
        <v>2</v>
      </c>
      <c r="AG337" s="48">
        <f t="shared" ca="1" si="244"/>
        <v>1</v>
      </c>
      <c r="AH337" s="48">
        <f t="shared" ca="1" si="244"/>
        <v>1</v>
      </c>
      <c r="AI337" s="48">
        <f t="shared" ca="1" si="244"/>
        <v>2</v>
      </c>
      <c r="AJ337" s="48">
        <f t="shared" ca="1" si="245"/>
        <v>2</v>
      </c>
      <c r="AK337" s="48">
        <f t="shared" ca="1" si="245"/>
        <v>2</v>
      </c>
      <c r="AL337" s="48">
        <f t="shared" ca="1" si="245"/>
        <v>1</v>
      </c>
      <c r="AM337" s="48">
        <f t="shared" ca="1" si="245"/>
        <v>1</v>
      </c>
      <c r="AN337" s="48">
        <f t="shared" ca="1" si="245"/>
        <v>2</v>
      </c>
      <c r="AO337" s="48">
        <f t="shared" ca="1" si="245"/>
        <v>3</v>
      </c>
      <c r="AP337" s="48">
        <f t="shared" ca="1" si="245"/>
        <v>1</v>
      </c>
      <c r="AQ337" s="48">
        <f t="shared" ca="1" si="245"/>
        <v>2</v>
      </c>
      <c r="AR337" s="48">
        <f t="shared" ca="1" si="245"/>
        <v>3</v>
      </c>
      <c r="AS337" s="48">
        <f t="shared" ca="1" si="245"/>
        <v>1</v>
      </c>
      <c r="AT337" s="48">
        <f t="shared" ca="1" si="246"/>
        <v>2</v>
      </c>
      <c r="AU337" s="48">
        <f t="shared" ca="1" si="246"/>
        <v>3</v>
      </c>
      <c r="AV337" s="48">
        <f t="shared" ca="1" si="246"/>
        <v>3</v>
      </c>
      <c r="AW337" s="48">
        <f t="shared" ca="1" si="246"/>
        <v>1</v>
      </c>
      <c r="AX337" s="48">
        <f t="shared" ca="1" si="246"/>
        <v>3</v>
      </c>
      <c r="AY337" s="48">
        <f t="shared" ca="1" si="246"/>
        <v>3</v>
      </c>
      <c r="AZ337" s="48">
        <f t="shared" ca="1" si="246"/>
        <v>3</v>
      </c>
      <c r="BA337" s="48">
        <f t="shared" ca="1" si="246"/>
        <v>3</v>
      </c>
      <c r="BB337" s="48">
        <f t="shared" ca="1" si="246"/>
        <v>1</v>
      </c>
      <c r="BC337" s="48">
        <f t="shared" ca="1" si="246"/>
        <v>1</v>
      </c>
      <c r="BD337" s="48">
        <f t="shared" ca="1" si="247"/>
        <v>3</v>
      </c>
      <c r="BE337" s="48">
        <f t="shared" ca="1" si="247"/>
        <v>3</v>
      </c>
      <c r="BF337" s="48">
        <f t="shared" ca="1" si="247"/>
        <v>1</v>
      </c>
      <c r="BG337" s="48">
        <f t="shared" ca="1" si="247"/>
        <v>3</v>
      </c>
      <c r="BH337" s="48">
        <f t="shared" ca="1" si="247"/>
        <v>3</v>
      </c>
      <c r="BI337" s="48">
        <f t="shared" ca="1" si="247"/>
        <v>2</v>
      </c>
      <c r="BJ337" s="48">
        <f t="shared" ca="1" si="247"/>
        <v>2</v>
      </c>
      <c r="BK337" s="48">
        <f t="shared" ca="1" si="247"/>
        <v>3</v>
      </c>
      <c r="BL337" s="48">
        <f t="shared" ca="1" si="247"/>
        <v>2</v>
      </c>
      <c r="BM337" s="48">
        <f t="shared" ca="1" si="247"/>
        <v>2</v>
      </c>
      <c r="BN337" s="48">
        <f t="shared" ca="1" si="247"/>
        <v>2</v>
      </c>
      <c r="BO337" s="48">
        <f t="shared" ca="1" si="247"/>
        <v>3</v>
      </c>
    </row>
    <row r="338" spans="1:67" x14ac:dyDescent="0.25">
      <c r="A338" s="48">
        <v>337</v>
      </c>
      <c r="B338" s="48">
        <f t="shared" ca="1" si="225"/>
        <v>14</v>
      </c>
      <c r="C338" s="48">
        <f ca="1">SUM($P338:S338)</f>
        <v>9</v>
      </c>
      <c r="D338" s="48">
        <f t="shared" ca="1" si="231"/>
        <v>20</v>
      </c>
      <c r="E338" s="48">
        <f t="shared" ca="1" si="232"/>
        <v>25</v>
      </c>
      <c r="F338" s="48">
        <f t="shared" ca="1" si="233"/>
        <v>35</v>
      </c>
      <c r="G338" s="48">
        <f t="shared" ca="1" si="234"/>
        <v>45</v>
      </c>
      <c r="H338" s="48">
        <f t="shared" ca="1" si="235"/>
        <v>52</v>
      </c>
      <c r="I338" s="48">
        <f t="shared" ca="1" si="236"/>
        <v>59</v>
      </c>
      <c r="J338" s="48">
        <f t="shared" ca="1" si="237"/>
        <v>65</v>
      </c>
      <c r="K338" s="48">
        <f t="shared" ca="1" si="238"/>
        <v>72</v>
      </c>
      <c r="L338" s="48">
        <f t="shared" ca="1" si="239"/>
        <v>82</v>
      </c>
      <c r="M338" s="48">
        <f t="shared" ca="1" si="240"/>
        <v>88</v>
      </c>
      <c r="N338" s="48">
        <f t="shared" ca="1" si="241"/>
        <v>95</v>
      </c>
      <c r="O338" s="48">
        <f t="shared" ca="1" si="242"/>
        <v>104</v>
      </c>
      <c r="P338" s="48">
        <f t="shared" ca="1" si="243"/>
        <v>3</v>
      </c>
      <c r="Q338" s="48">
        <f t="shared" ca="1" si="243"/>
        <v>2</v>
      </c>
      <c r="R338" s="48">
        <f t="shared" ca="1" si="243"/>
        <v>1</v>
      </c>
      <c r="S338" s="48">
        <f t="shared" ca="1" si="243"/>
        <v>3</v>
      </c>
      <c r="T338" s="48">
        <f t="shared" ca="1" si="243"/>
        <v>3</v>
      </c>
      <c r="U338" s="48">
        <f t="shared" ca="1" si="243"/>
        <v>2</v>
      </c>
      <c r="V338" s="48">
        <f t="shared" ca="1" si="243"/>
        <v>3</v>
      </c>
      <c r="W338" s="48">
        <f t="shared" ca="1" si="243"/>
        <v>3</v>
      </c>
      <c r="X338" s="48">
        <f t="shared" ca="1" si="243"/>
        <v>1</v>
      </c>
      <c r="Y338" s="48">
        <f t="shared" ca="1" si="243"/>
        <v>2</v>
      </c>
      <c r="Z338" s="48">
        <f t="shared" ca="1" si="244"/>
        <v>1</v>
      </c>
      <c r="AA338" s="48">
        <f t="shared" ca="1" si="244"/>
        <v>1</v>
      </c>
      <c r="AB338" s="48">
        <f t="shared" ca="1" si="244"/>
        <v>3</v>
      </c>
      <c r="AC338" s="48">
        <f t="shared" ca="1" si="244"/>
        <v>2</v>
      </c>
      <c r="AD338" s="48">
        <f t="shared" ca="1" si="244"/>
        <v>3</v>
      </c>
      <c r="AE338" s="48">
        <f t="shared" ca="1" si="244"/>
        <v>2</v>
      </c>
      <c r="AF338" s="48">
        <f t="shared" ca="1" si="244"/>
        <v>3</v>
      </c>
      <c r="AG338" s="48">
        <f t="shared" ca="1" si="244"/>
        <v>1</v>
      </c>
      <c r="AH338" s="48">
        <f t="shared" ca="1" si="244"/>
        <v>3</v>
      </c>
      <c r="AI338" s="48">
        <f t="shared" ca="1" si="244"/>
        <v>3</v>
      </c>
      <c r="AJ338" s="48">
        <f t="shared" ca="1" si="245"/>
        <v>1</v>
      </c>
      <c r="AK338" s="48">
        <f t="shared" ca="1" si="245"/>
        <v>1</v>
      </c>
      <c r="AL338" s="48">
        <f t="shared" ca="1" si="245"/>
        <v>3</v>
      </c>
      <c r="AM338" s="48">
        <f t="shared" ca="1" si="245"/>
        <v>2</v>
      </c>
      <c r="AN338" s="48">
        <f t="shared" ca="1" si="245"/>
        <v>2</v>
      </c>
      <c r="AO338" s="48">
        <f t="shared" ca="1" si="245"/>
        <v>1</v>
      </c>
      <c r="AP338" s="48">
        <f t="shared" ca="1" si="245"/>
        <v>2</v>
      </c>
      <c r="AQ338" s="48">
        <f t="shared" ca="1" si="245"/>
        <v>2</v>
      </c>
      <c r="AR338" s="48">
        <f t="shared" ca="1" si="245"/>
        <v>2</v>
      </c>
      <c r="AS338" s="48">
        <f t="shared" ca="1" si="245"/>
        <v>1</v>
      </c>
      <c r="AT338" s="48">
        <f t="shared" ca="1" si="246"/>
        <v>1</v>
      </c>
      <c r="AU338" s="48">
        <f t="shared" ca="1" si="246"/>
        <v>2</v>
      </c>
      <c r="AV338" s="48">
        <f t="shared" ca="1" si="246"/>
        <v>3</v>
      </c>
      <c r="AW338" s="48">
        <f t="shared" ca="1" si="246"/>
        <v>1</v>
      </c>
      <c r="AX338" s="48">
        <f t="shared" ca="1" si="246"/>
        <v>1</v>
      </c>
      <c r="AY338" s="48">
        <f t="shared" ca="1" si="246"/>
        <v>2</v>
      </c>
      <c r="AZ338" s="48">
        <f t="shared" ca="1" si="246"/>
        <v>3</v>
      </c>
      <c r="BA338" s="48">
        <f t="shared" ca="1" si="246"/>
        <v>2</v>
      </c>
      <c r="BB338" s="48">
        <f t="shared" ca="1" si="246"/>
        <v>2</v>
      </c>
      <c r="BC338" s="48">
        <f t="shared" ca="1" si="246"/>
        <v>3</v>
      </c>
      <c r="BD338" s="48">
        <f t="shared" ca="1" si="247"/>
        <v>1</v>
      </c>
      <c r="BE338" s="48">
        <f t="shared" ca="1" si="247"/>
        <v>3</v>
      </c>
      <c r="BF338" s="48">
        <f t="shared" ca="1" si="247"/>
        <v>1</v>
      </c>
      <c r="BG338" s="48">
        <f t="shared" ca="1" si="247"/>
        <v>1</v>
      </c>
      <c r="BH338" s="48">
        <f t="shared" ca="1" si="247"/>
        <v>2</v>
      </c>
      <c r="BI338" s="48">
        <f t="shared" ca="1" si="247"/>
        <v>1</v>
      </c>
      <c r="BJ338" s="48">
        <f t="shared" ca="1" si="247"/>
        <v>1</v>
      </c>
      <c r="BK338" s="48">
        <f t="shared" ca="1" si="247"/>
        <v>3</v>
      </c>
      <c r="BL338" s="48">
        <f t="shared" ca="1" si="247"/>
        <v>2</v>
      </c>
      <c r="BM338" s="48">
        <f t="shared" ca="1" si="247"/>
        <v>2</v>
      </c>
      <c r="BN338" s="48">
        <f t="shared" ca="1" si="247"/>
        <v>2</v>
      </c>
      <c r="BO338" s="48">
        <f t="shared" ca="1" si="247"/>
        <v>3</v>
      </c>
    </row>
    <row r="339" spans="1:67" x14ac:dyDescent="0.25">
      <c r="A339" s="48">
        <v>338</v>
      </c>
      <c r="B339" s="48">
        <f t="shared" ca="1" si="225"/>
        <v>13</v>
      </c>
      <c r="C339" s="48">
        <f ca="1">SUM($P339:S339)</f>
        <v>10</v>
      </c>
      <c r="D339" s="48">
        <f t="shared" ca="1" si="231"/>
        <v>17</v>
      </c>
      <c r="E339" s="48">
        <f t="shared" ca="1" si="232"/>
        <v>29</v>
      </c>
      <c r="F339" s="48">
        <f t="shared" ca="1" si="233"/>
        <v>39</v>
      </c>
      <c r="G339" s="48">
        <f t="shared" ca="1" si="234"/>
        <v>48</v>
      </c>
      <c r="H339" s="48">
        <f t="shared" ca="1" si="235"/>
        <v>57</v>
      </c>
      <c r="I339" s="48">
        <f t="shared" ca="1" si="236"/>
        <v>63</v>
      </c>
      <c r="J339" s="48">
        <f t="shared" ca="1" si="237"/>
        <v>74</v>
      </c>
      <c r="K339" s="48">
        <f t="shared" ca="1" si="238"/>
        <v>83</v>
      </c>
      <c r="L339" s="48">
        <f t="shared" ca="1" si="239"/>
        <v>91</v>
      </c>
      <c r="M339" s="48">
        <f t="shared" ca="1" si="240"/>
        <v>101</v>
      </c>
      <c r="N339" s="48">
        <f t="shared" ca="1" si="241"/>
        <v>111</v>
      </c>
      <c r="O339" s="48">
        <f t="shared" ca="1" si="242"/>
        <v>122</v>
      </c>
      <c r="P339" s="48">
        <f t="shared" ca="1" si="243"/>
        <v>2</v>
      </c>
      <c r="Q339" s="48">
        <f t="shared" ca="1" si="243"/>
        <v>3</v>
      </c>
      <c r="R339" s="48">
        <f t="shared" ca="1" si="243"/>
        <v>2</v>
      </c>
      <c r="S339" s="48">
        <f t="shared" ca="1" si="243"/>
        <v>3</v>
      </c>
      <c r="T339" s="48">
        <f t="shared" ca="1" si="243"/>
        <v>1</v>
      </c>
      <c r="U339" s="48">
        <f t="shared" ca="1" si="243"/>
        <v>2</v>
      </c>
      <c r="V339" s="48">
        <f t="shared" ca="1" si="243"/>
        <v>2</v>
      </c>
      <c r="W339" s="48">
        <f t="shared" ca="1" si="243"/>
        <v>2</v>
      </c>
      <c r="X339" s="48">
        <f t="shared" ca="1" si="243"/>
        <v>3</v>
      </c>
      <c r="Y339" s="48">
        <f t="shared" ca="1" si="243"/>
        <v>3</v>
      </c>
      <c r="Z339" s="48">
        <f t="shared" ca="1" si="244"/>
        <v>3</v>
      </c>
      <c r="AA339" s="48">
        <f t="shared" ca="1" si="244"/>
        <v>3</v>
      </c>
      <c r="AB339" s="48">
        <f t="shared" ca="1" si="244"/>
        <v>2</v>
      </c>
      <c r="AC339" s="48">
        <f t="shared" ca="1" si="244"/>
        <v>3</v>
      </c>
      <c r="AD339" s="48">
        <f t="shared" ca="1" si="244"/>
        <v>3</v>
      </c>
      <c r="AE339" s="48">
        <f t="shared" ca="1" si="244"/>
        <v>2</v>
      </c>
      <c r="AF339" s="48">
        <f t="shared" ca="1" si="244"/>
        <v>2</v>
      </c>
      <c r="AG339" s="48">
        <f t="shared" ca="1" si="244"/>
        <v>2</v>
      </c>
      <c r="AH339" s="48">
        <f t="shared" ca="1" si="244"/>
        <v>2</v>
      </c>
      <c r="AI339" s="48">
        <f t="shared" ca="1" si="244"/>
        <v>3</v>
      </c>
      <c r="AJ339" s="48">
        <f t="shared" ca="1" si="245"/>
        <v>2</v>
      </c>
      <c r="AK339" s="48">
        <f t="shared" ca="1" si="245"/>
        <v>3</v>
      </c>
      <c r="AL339" s="48">
        <f t="shared" ca="1" si="245"/>
        <v>1</v>
      </c>
      <c r="AM339" s="48">
        <f t="shared" ca="1" si="245"/>
        <v>3</v>
      </c>
      <c r="AN339" s="48">
        <f t="shared" ca="1" si="245"/>
        <v>1</v>
      </c>
      <c r="AO339" s="48">
        <f t="shared" ca="1" si="245"/>
        <v>2</v>
      </c>
      <c r="AP339" s="48">
        <f t="shared" ca="1" si="245"/>
        <v>2</v>
      </c>
      <c r="AQ339" s="48">
        <f t="shared" ca="1" si="245"/>
        <v>1</v>
      </c>
      <c r="AR339" s="48">
        <f t="shared" ca="1" si="245"/>
        <v>3</v>
      </c>
      <c r="AS339" s="48">
        <f t="shared" ca="1" si="245"/>
        <v>2</v>
      </c>
      <c r="AT339" s="48">
        <f t="shared" ca="1" si="246"/>
        <v>3</v>
      </c>
      <c r="AU339" s="48">
        <f t="shared" ca="1" si="246"/>
        <v>3</v>
      </c>
      <c r="AV339" s="48">
        <f t="shared" ca="1" si="246"/>
        <v>3</v>
      </c>
      <c r="AW339" s="48">
        <f t="shared" ca="1" si="246"/>
        <v>1</v>
      </c>
      <c r="AX339" s="48">
        <f t="shared" ca="1" si="246"/>
        <v>3</v>
      </c>
      <c r="AY339" s="48">
        <f t="shared" ca="1" si="246"/>
        <v>2</v>
      </c>
      <c r="AZ339" s="48">
        <f t="shared" ca="1" si="246"/>
        <v>3</v>
      </c>
      <c r="BA339" s="48">
        <f t="shared" ca="1" si="246"/>
        <v>1</v>
      </c>
      <c r="BB339" s="48">
        <f t="shared" ca="1" si="246"/>
        <v>3</v>
      </c>
      <c r="BC339" s="48">
        <f t="shared" ca="1" si="246"/>
        <v>1</v>
      </c>
      <c r="BD339" s="48">
        <f t="shared" ca="1" si="247"/>
        <v>3</v>
      </c>
      <c r="BE339" s="48">
        <f t="shared" ca="1" si="247"/>
        <v>2</v>
      </c>
      <c r="BF339" s="48">
        <f t="shared" ca="1" si="247"/>
        <v>2</v>
      </c>
      <c r="BG339" s="48">
        <f t="shared" ca="1" si="247"/>
        <v>3</v>
      </c>
      <c r="BH339" s="48">
        <f t="shared" ca="1" si="247"/>
        <v>3</v>
      </c>
      <c r="BI339" s="48">
        <f t="shared" ca="1" si="247"/>
        <v>3</v>
      </c>
      <c r="BJ339" s="48">
        <f t="shared" ca="1" si="247"/>
        <v>3</v>
      </c>
      <c r="BK339" s="48">
        <f t="shared" ca="1" si="247"/>
        <v>1</v>
      </c>
      <c r="BL339" s="48">
        <f t="shared" ca="1" si="247"/>
        <v>3</v>
      </c>
      <c r="BM339" s="48">
        <f t="shared" ca="1" si="247"/>
        <v>3</v>
      </c>
      <c r="BN339" s="48">
        <f t="shared" ca="1" si="247"/>
        <v>3</v>
      </c>
      <c r="BO339" s="48">
        <f t="shared" ca="1" si="247"/>
        <v>2</v>
      </c>
    </row>
    <row r="340" spans="1:67" x14ac:dyDescent="0.25">
      <c r="A340" s="48">
        <v>339</v>
      </c>
      <c r="B340" s="48">
        <f t="shared" ca="1" si="225"/>
        <v>10</v>
      </c>
      <c r="C340" s="48">
        <f ca="1">SUM($P340:S340)</f>
        <v>7</v>
      </c>
      <c r="D340" s="48">
        <f t="shared" ca="1" si="231"/>
        <v>15</v>
      </c>
      <c r="E340" s="48">
        <f t="shared" ca="1" si="232"/>
        <v>23</v>
      </c>
      <c r="F340" s="48">
        <f t="shared" ca="1" si="233"/>
        <v>31</v>
      </c>
      <c r="G340" s="48">
        <f t="shared" ca="1" si="234"/>
        <v>36</v>
      </c>
      <c r="H340" s="48">
        <f t="shared" ca="1" si="235"/>
        <v>41</v>
      </c>
      <c r="I340" s="48">
        <f t="shared" ca="1" si="236"/>
        <v>48</v>
      </c>
      <c r="J340" s="48">
        <f t="shared" ca="1" si="237"/>
        <v>54</v>
      </c>
      <c r="K340" s="48">
        <f t="shared" ca="1" si="238"/>
        <v>62</v>
      </c>
      <c r="L340" s="48">
        <f t="shared" ca="1" si="239"/>
        <v>70</v>
      </c>
      <c r="M340" s="48">
        <f t="shared" ca="1" si="240"/>
        <v>76</v>
      </c>
      <c r="N340" s="48">
        <f t="shared" ca="1" si="241"/>
        <v>86</v>
      </c>
      <c r="O340" s="48">
        <f t="shared" ca="1" si="242"/>
        <v>92</v>
      </c>
      <c r="P340" s="48">
        <f t="shared" ca="1" si="243"/>
        <v>2</v>
      </c>
      <c r="Q340" s="48">
        <f t="shared" ca="1" si="243"/>
        <v>2</v>
      </c>
      <c r="R340" s="48">
        <f t="shared" ca="1" si="243"/>
        <v>2</v>
      </c>
      <c r="S340" s="48">
        <f t="shared" ca="1" si="243"/>
        <v>1</v>
      </c>
      <c r="T340" s="48">
        <f t="shared" ca="1" si="243"/>
        <v>2</v>
      </c>
      <c r="U340" s="48">
        <f t="shared" ca="1" si="243"/>
        <v>1</v>
      </c>
      <c r="V340" s="48">
        <f t="shared" ca="1" si="243"/>
        <v>3</v>
      </c>
      <c r="W340" s="48">
        <f t="shared" ca="1" si="243"/>
        <v>2</v>
      </c>
      <c r="X340" s="48">
        <f t="shared" ca="1" si="243"/>
        <v>3</v>
      </c>
      <c r="Y340" s="48">
        <f t="shared" ca="1" si="243"/>
        <v>1</v>
      </c>
      <c r="Z340" s="48">
        <f t="shared" ca="1" si="244"/>
        <v>1</v>
      </c>
      <c r="AA340" s="48">
        <f t="shared" ca="1" si="244"/>
        <v>3</v>
      </c>
      <c r="AB340" s="48">
        <f t="shared" ca="1" si="244"/>
        <v>2</v>
      </c>
      <c r="AC340" s="48">
        <f t="shared" ca="1" si="244"/>
        <v>2</v>
      </c>
      <c r="AD340" s="48">
        <f t="shared" ca="1" si="244"/>
        <v>2</v>
      </c>
      <c r="AE340" s="48">
        <f t="shared" ca="1" si="244"/>
        <v>2</v>
      </c>
      <c r="AF340" s="48">
        <f t="shared" ca="1" si="244"/>
        <v>1</v>
      </c>
      <c r="AG340" s="48">
        <f t="shared" ca="1" si="244"/>
        <v>1</v>
      </c>
      <c r="AH340" s="48">
        <f t="shared" ca="1" si="244"/>
        <v>2</v>
      </c>
      <c r="AI340" s="48">
        <f t="shared" ca="1" si="244"/>
        <v>1</v>
      </c>
      <c r="AJ340" s="48">
        <f t="shared" ca="1" si="245"/>
        <v>1</v>
      </c>
      <c r="AK340" s="48">
        <f t="shared" ca="1" si="245"/>
        <v>1</v>
      </c>
      <c r="AL340" s="48">
        <f t="shared" ca="1" si="245"/>
        <v>2</v>
      </c>
      <c r="AM340" s="48">
        <f t="shared" ca="1" si="245"/>
        <v>1</v>
      </c>
      <c r="AN340" s="48">
        <f t="shared" ca="1" si="245"/>
        <v>1</v>
      </c>
      <c r="AO340" s="48">
        <f t="shared" ca="1" si="245"/>
        <v>3</v>
      </c>
      <c r="AP340" s="48">
        <f t="shared" ca="1" si="245"/>
        <v>2</v>
      </c>
      <c r="AQ340" s="48">
        <f t="shared" ca="1" si="245"/>
        <v>1</v>
      </c>
      <c r="AR340" s="48">
        <f t="shared" ca="1" si="245"/>
        <v>1</v>
      </c>
      <c r="AS340" s="48">
        <f t="shared" ca="1" si="245"/>
        <v>1</v>
      </c>
      <c r="AT340" s="48">
        <f t="shared" ca="1" si="246"/>
        <v>2</v>
      </c>
      <c r="AU340" s="48">
        <f t="shared" ca="1" si="246"/>
        <v>2</v>
      </c>
      <c r="AV340" s="48">
        <f t="shared" ca="1" si="246"/>
        <v>1</v>
      </c>
      <c r="AW340" s="48">
        <f t="shared" ca="1" si="246"/>
        <v>1</v>
      </c>
      <c r="AX340" s="48">
        <f t="shared" ca="1" si="246"/>
        <v>3</v>
      </c>
      <c r="AY340" s="48">
        <f t="shared" ca="1" si="246"/>
        <v>3</v>
      </c>
      <c r="AZ340" s="48">
        <f t="shared" ca="1" si="246"/>
        <v>2</v>
      </c>
      <c r="BA340" s="48">
        <f t="shared" ca="1" si="246"/>
        <v>2</v>
      </c>
      <c r="BB340" s="48">
        <f t="shared" ca="1" si="246"/>
        <v>3</v>
      </c>
      <c r="BC340" s="48">
        <f t="shared" ca="1" si="246"/>
        <v>1</v>
      </c>
      <c r="BD340" s="48">
        <f t="shared" ca="1" si="247"/>
        <v>1</v>
      </c>
      <c r="BE340" s="48">
        <f t="shared" ca="1" si="247"/>
        <v>1</v>
      </c>
      <c r="BF340" s="48">
        <f t="shared" ca="1" si="247"/>
        <v>1</v>
      </c>
      <c r="BG340" s="48">
        <f t="shared" ca="1" si="247"/>
        <v>3</v>
      </c>
      <c r="BH340" s="48">
        <f t="shared" ca="1" si="247"/>
        <v>3</v>
      </c>
      <c r="BI340" s="48">
        <f t="shared" ca="1" si="247"/>
        <v>1</v>
      </c>
      <c r="BJ340" s="48">
        <f t="shared" ca="1" si="247"/>
        <v>3</v>
      </c>
      <c r="BK340" s="48">
        <f t="shared" ca="1" si="247"/>
        <v>3</v>
      </c>
      <c r="BL340" s="48">
        <f t="shared" ca="1" si="247"/>
        <v>2</v>
      </c>
      <c r="BM340" s="48">
        <f t="shared" ca="1" si="247"/>
        <v>1</v>
      </c>
      <c r="BN340" s="48">
        <f t="shared" ca="1" si="247"/>
        <v>1</v>
      </c>
      <c r="BO340" s="48">
        <f t="shared" ca="1" si="247"/>
        <v>2</v>
      </c>
    </row>
    <row r="341" spans="1:67" x14ac:dyDescent="0.25">
      <c r="A341" s="48">
        <v>340</v>
      </c>
      <c r="B341" s="48">
        <f t="shared" ca="1" si="225"/>
        <v>11</v>
      </c>
      <c r="C341" s="48">
        <f ca="1">SUM($P341:S341)</f>
        <v>5</v>
      </c>
      <c r="D341" s="48">
        <f t="shared" ca="1" si="231"/>
        <v>16</v>
      </c>
      <c r="E341" s="48">
        <f t="shared" ca="1" si="232"/>
        <v>26</v>
      </c>
      <c r="F341" s="48">
        <f t="shared" ca="1" si="233"/>
        <v>33</v>
      </c>
      <c r="G341" s="48">
        <f t="shared" ca="1" si="234"/>
        <v>42</v>
      </c>
      <c r="H341" s="48">
        <f t="shared" ca="1" si="235"/>
        <v>51</v>
      </c>
      <c r="I341" s="48">
        <f t="shared" ca="1" si="236"/>
        <v>63</v>
      </c>
      <c r="J341" s="48">
        <f t="shared" ca="1" si="237"/>
        <v>72</v>
      </c>
      <c r="K341" s="48">
        <f t="shared" ca="1" si="238"/>
        <v>78</v>
      </c>
      <c r="L341" s="48">
        <f t="shared" ca="1" si="239"/>
        <v>86</v>
      </c>
      <c r="M341" s="48">
        <f t="shared" ca="1" si="240"/>
        <v>94</v>
      </c>
      <c r="N341" s="48">
        <f t="shared" ca="1" si="241"/>
        <v>102</v>
      </c>
      <c r="O341" s="48">
        <f t="shared" ca="1" si="242"/>
        <v>112</v>
      </c>
      <c r="P341" s="48">
        <f t="shared" ca="1" si="243"/>
        <v>1</v>
      </c>
      <c r="Q341" s="48">
        <f t="shared" ca="1" si="243"/>
        <v>2</v>
      </c>
      <c r="R341" s="48">
        <f t="shared" ca="1" si="243"/>
        <v>1</v>
      </c>
      <c r="S341" s="48">
        <f t="shared" ca="1" si="243"/>
        <v>1</v>
      </c>
      <c r="T341" s="48">
        <f t="shared" ca="1" si="243"/>
        <v>3</v>
      </c>
      <c r="U341" s="48">
        <f t="shared" ca="1" si="243"/>
        <v>3</v>
      </c>
      <c r="V341" s="48">
        <f t="shared" ca="1" si="243"/>
        <v>3</v>
      </c>
      <c r="W341" s="48">
        <f t="shared" ca="1" si="243"/>
        <v>2</v>
      </c>
      <c r="X341" s="48">
        <f t="shared" ca="1" si="243"/>
        <v>1</v>
      </c>
      <c r="Y341" s="48">
        <f t="shared" ca="1" si="243"/>
        <v>3</v>
      </c>
      <c r="Z341" s="48">
        <f t="shared" ca="1" si="244"/>
        <v>3</v>
      </c>
      <c r="AA341" s="48">
        <f t="shared" ca="1" si="244"/>
        <v>3</v>
      </c>
      <c r="AB341" s="48">
        <f t="shared" ca="1" si="244"/>
        <v>1</v>
      </c>
      <c r="AC341" s="48">
        <f t="shared" ca="1" si="244"/>
        <v>3</v>
      </c>
      <c r="AD341" s="48">
        <f t="shared" ca="1" si="244"/>
        <v>2</v>
      </c>
      <c r="AE341" s="48">
        <f t="shared" ca="1" si="244"/>
        <v>1</v>
      </c>
      <c r="AF341" s="48">
        <f t="shared" ca="1" si="244"/>
        <v>3</v>
      </c>
      <c r="AG341" s="48">
        <f t="shared" ca="1" si="244"/>
        <v>2</v>
      </c>
      <c r="AH341" s="48">
        <f t="shared" ca="1" si="244"/>
        <v>1</v>
      </c>
      <c r="AI341" s="48">
        <f t="shared" ca="1" si="244"/>
        <v>3</v>
      </c>
      <c r="AJ341" s="48">
        <f t="shared" ca="1" si="245"/>
        <v>3</v>
      </c>
      <c r="AK341" s="48">
        <f t="shared" ca="1" si="245"/>
        <v>3</v>
      </c>
      <c r="AL341" s="48">
        <f t="shared" ca="1" si="245"/>
        <v>2</v>
      </c>
      <c r="AM341" s="48">
        <f t="shared" ca="1" si="245"/>
        <v>1</v>
      </c>
      <c r="AN341" s="48">
        <f t="shared" ca="1" si="245"/>
        <v>3</v>
      </c>
      <c r="AO341" s="48">
        <f t="shared" ca="1" si="245"/>
        <v>3</v>
      </c>
      <c r="AP341" s="48">
        <f t="shared" ca="1" si="245"/>
        <v>3</v>
      </c>
      <c r="AQ341" s="48">
        <f t="shared" ca="1" si="245"/>
        <v>3</v>
      </c>
      <c r="AR341" s="48">
        <f t="shared" ca="1" si="245"/>
        <v>2</v>
      </c>
      <c r="AS341" s="48">
        <f t="shared" ca="1" si="245"/>
        <v>1</v>
      </c>
      <c r="AT341" s="48">
        <f t="shared" ca="1" si="246"/>
        <v>3</v>
      </c>
      <c r="AU341" s="48">
        <f t="shared" ca="1" si="246"/>
        <v>3</v>
      </c>
      <c r="AV341" s="48">
        <f t="shared" ca="1" si="246"/>
        <v>2</v>
      </c>
      <c r="AW341" s="48">
        <f t="shared" ca="1" si="246"/>
        <v>1</v>
      </c>
      <c r="AX341" s="48">
        <f t="shared" ca="1" si="246"/>
        <v>1</v>
      </c>
      <c r="AY341" s="48">
        <f t="shared" ca="1" si="246"/>
        <v>2</v>
      </c>
      <c r="AZ341" s="48">
        <f t="shared" ca="1" si="246"/>
        <v>2</v>
      </c>
      <c r="BA341" s="48">
        <f t="shared" ca="1" si="246"/>
        <v>2</v>
      </c>
      <c r="BB341" s="48">
        <f t="shared" ca="1" si="246"/>
        <v>1</v>
      </c>
      <c r="BC341" s="48">
        <f t="shared" ca="1" si="246"/>
        <v>3</v>
      </c>
      <c r="BD341" s="48">
        <f t="shared" ca="1" si="247"/>
        <v>3</v>
      </c>
      <c r="BE341" s="48">
        <f t="shared" ca="1" si="247"/>
        <v>1</v>
      </c>
      <c r="BF341" s="48">
        <f t="shared" ca="1" si="247"/>
        <v>1</v>
      </c>
      <c r="BG341" s="48">
        <f t="shared" ca="1" si="247"/>
        <v>3</v>
      </c>
      <c r="BH341" s="48">
        <f t="shared" ca="1" si="247"/>
        <v>2</v>
      </c>
      <c r="BI341" s="48">
        <f t="shared" ca="1" si="247"/>
        <v>1</v>
      </c>
      <c r="BJ341" s="48">
        <f t="shared" ca="1" si="247"/>
        <v>2</v>
      </c>
      <c r="BK341" s="48">
        <f t="shared" ca="1" si="247"/>
        <v>3</v>
      </c>
      <c r="BL341" s="48">
        <f t="shared" ca="1" si="247"/>
        <v>2</v>
      </c>
      <c r="BM341" s="48">
        <f t="shared" ca="1" si="247"/>
        <v>3</v>
      </c>
      <c r="BN341" s="48">
        <f t="shared" ca="1" si="247"/>
        <v>3</v>
      </c>
      <c r="BO341" s="48">
        <f t="shared" ca="1" si="247"/>
        <v>2</v>
      </c>
    </row>
    <row r="342" spans="1:67" x14ac:dyDescent="0.25">
      <c r="A342" s="48">
        <v>341</v>
      </c>
      <c r="B342" s="48">
        <f t="shared" ca="1" si="225"/>
        <v>15</v>
      </c>
      <c r="C342" s="48">
        <f ca="1">SUM($P342:S342)</f>
        <v>10</v>
      </c>
      <c r="D342" s="48">
        <f t="shared" ca="1" si="231"/>
        <v>17</v>
      </c>
      <c r="E342" s="48">
        <f t="shared" ca="1" si="232"/>
        <v>26</v>
      </c>
      <c r="F342" s="48">
        <f t="shared" ca="1" si="233"/>
        <v>34</v>
      </c>
      <c r="G342" s="48">
        <f t="shared" ca="1" si="234"/>
        <v>41</v>
      </c>
      <c r="H342" s="48">
        <f t="shared" ca="1" si="235"/>
        <v>49</v>
      </c>
      <c r="I342" s="48">
        <f t="shared" ca="1" si="236"/>
        <v>57</v>
      </c>
      <c r="J342" s="48">
        <f t="shared" ca="1" si="237"/>
        <v>66</v>
      </c>
      <c r="K342" s="48">
        <f t="shared" ca="1" si="238"/>
        <v>73</v>
      </c>
      <c r="L342" s="48">
        <f t="shared" ca="1" si="239"/>
        <v>81</v>
      </c>
      <c r="M342" s="48">
        <f t="shared" ca="1" si="240"/>
        <v>89</v>
      </c>
      <c r="N342" s="48">
        <f t="shared" ca="1" si="241"/>
        <v>97</v>
      </c>
      <c r="O342" s="48">
        <f t="shared" ca="1" si="242"/>
        <v>107</v>
      </c>
      <c r="P342" s="48">
        <f t="shared" ref="P342:Y351" ca="1" si="248">MAX(1,IF(SamplesOrEstimateFlag = "Data", INDEX(Samples,RANDBETWEEN(1, TotalCount), 0), RANDBETWEEN(ThroughputLowEstimate,ThroughputHighEstimate)) / RANDBETWEEN(StorySplitRateLowEstimate,StorySplitRateHighEstimate))</f>
        <v>3</v>
      </c>
      <c r="Q342" s="48">
        <f t="shared" ca="1" si="248"/>
        <v>3</v>
      </c>
      <c r="R342" s="48">
        <f t="shared" ca="1" si="248"/>
        <v>2</v>
      </c>
      <c r="S342" s="48">
        <f t="shared" ca="1" si="248"/>
        <v>2</v>
      </c>
      <c r="T342" s="48">
        <f t="shared" ca="1" si="248"/>
        <v>2</v>
      </c>
      <c r="U342" s="48">
        <f t="shared" ca="1" si="248"/>
        <v>3</v>
      </c>
      <c r="V342" s="48">
        <f t="shared" ca="1" si="248"/>
        <v>1</v>
      </c>
      <c r="W342" s="48">
        <f t="shared" ca="1" si="248"/>
        <v>1</v>
      </c>
      <c r="X342" s="48">
        <f t="shared" ca="1" si="248"/>
        <v>2</v>
      </c>
      <c r="Y342" s="48">
        <f t="shared" ca="1" si="248"/>
        <v>2</v>
      </c>
      <c r="Z342" s="48">
        <f t="shared" ref="Z342:AI351" ca="1" si="249">MAX(1,IF(SamplesOrEstimateFlag = "Data", INDEX(Samples,RANDBETWEEN(1, TotalCount), 0), RANDBETWEEN(ThroughputLowEstimate,ThroughputHighEstimate)) / RANDBETWEEN(StorySplitRateLowEstimate,StorySplitRateHighEstimate))</f>
        <v>3</v>
      </c>
      <c r="AA342" s="48">
        <f t="shared" ca="1" si="249"/>
        <v>2</v>
      </c>
      <c r="AB342" s="48">
        <f t="shared" ca="1" si="249"/>
        <v>3</v>
      </c>
      <c r="AC342" s="48">
        <f t="shared" ca="1" si="249"/>
        <v>3</v>
      </c>
      <c r="AD342" s="48">
        <f t="shared" ca="1" si="249"/>
        <v>1</v>
      </c>
      <c r="AE342" s="48">
        <f t="shared" ca="1" si="249"/>
        <v>1</v>
      </c>
      <c r="AF342" s="48">
        <f t="shared" ca="1" si="249"/>
        <v>2</v>
      </c>
      <c r="AG342" s="48">
        <f t="shared" ca="1" si="249"/>
        <v>2</v>
      </c>
      <c r="AH342" s="48">
        <f t="shared" ca="1" si="249"/>
        <v>2</v>
      </c>
      <c r="AI342" s="48">
        <f t="shared" ca="1" si="249"/>
        <v>1</v>
      </c>
      <c r="AJ342" s="48">
        <f t="shared" ref="AJ342:AS351" ca="1" si="250">MAX(1,IF(SamplesOrEstimateFlag = "Data", INDEX(Samples,RANDBETWEEN(1, TotalCount), 0), RANDBETWEEN(ThroughputLowEstimate,ThroughputHighEstimate)) / RANDBETWEEN(StorySplitRateLowEstimate,StorySplitRateHighEstimate))</f>
        <v>3</v>
      </c>
      <c r="AK342" s="48">
        <f t="shared" ca="1" si="250"/>
        <v>1</v>
      </c>
      <c r="AL342" s="48">
        <f t="shared" ca="1" si="250"/>
        <v>1</v>
      </c>
      <c r="AM342" s="48">
        <f t="shared" ca="1" si="250"/>
        <v>3</v>
      </c>
      <c r="AN342" s="48">
        <f t="shared" ca="1" si="250"/>
        <v>1</v>
      </c>
      <c r="AO342" s="48">
        <f t="shared" ca="1" si="250"/>
        <v>2</v>
      </c>
      <c r="AP342" s="48">
        <f t="shared" ca="1" si="250"/>
        <v>2</v>
      </c>
      <c r="AQ342" s="48">
        <f t="shared" ca="1" si="250"/>
        <v>3</v>
      </c>
      <c r="AR342" s="48">
        <f t="shared" ca="1" si="250"/>
        <v>1</v>
      </c>
      <c r="AS342" s="48">
        <f t="shared" ca="1" si="250"/>
        <v>3</v>
      </c>
      <c r="AT342" s="48">
        <f t="shared" ref="AT342:BC351" ca="1" si="251">MAX(1,IF(SamplesOrEstimateFlag = "Data", INDEX(Samples,RANDBETWEEN(1, TotalCount), 0), RANDBETWEEN(ThroughputLowEstimate,ThroughputHighEstimate)) / RANDBETWEEN(StorySplitRateLowEstimate,StorySplitRateHighEstimate))</f>
        <v>3</v>
      </c>
      <c r="AU342" s="48">
        <f t="shared" ca="1" si="251"/>
        <v>2</v>
      </c>
      <c r="AV342" s="48">
        <f t="shared" ca="1" si="251"/>
        <v>2</v>
      </c>
      <c r="AW342" s="48">
        <f t="shared" ca="1" si="251"/>
        <v>1</v>
      </c>
      <c r="AX342" s="48">
        <f t="shared" ca="1" si="251"/>
        <v>2</v>
      </c>
      <c r="AY342" s="48">
        <f t="shared" ca="1" si="251"/>
        <v>2</v>
      </c>
      <c r="AZ342" s="48">
        <f t="shared" ca="1" si="251"/>
        <v>2</v>
      </c>
      <c r="BA342" s="48">
        <f t="shared" ca="1" si="251"/>
        <v>1</v>
      </c>
      <c r="BB342" s="48">
        <f t="shared" ca="1" si="251"/>
        <v>2</v>
      </c>
      <c r="BC342" s="48">
        <f t="shared" ca="1" si="251"/>
        <v>3</v>
      </c>
      <c r="BD342" s="48">
        <f t="shared" ref="BD342:BO351" ca="1" si="252">MAX(1,IF(SamplesOrEstimateFlag = "Data", INDEX(Samples,RANDBETWEEN(1, TotalCount), 0), RANDBETWEEN(ThroughputLowEstimate,ThroughputHighEstimate)) / RANDBETWEEN(StorySplitRateLowEstimate,StorySplitRateHighEstimate))</f>
        <v>2</v>
      </c>
      <c r="BE342" s="48">
        <f t="shared" ca="1" si="252"/>
        <v>1</v>
      </c>
      <c r="BF342" s="48">
        <f t="shared" ca="1" si="252"/>
        <v>2</v>
      </c>
      <c r="BG342" s="48">
        <f t="shared" ca="1" si="252"/>
        <v>3</v>
      </c>
      <c r="BH342" s="48">
        <f t="shared" ca="1" si="252"/>
        <v>1</v>
      </c>
      <c r="BI342" s="48">
        <f t="shared" ca="1" si="252"/>
        <v>3</v>
      </c>
      <c r="BJ342" s="48">
        <f t="shared" ca="1" si="252"/>
        <v>3</v>
      </c>
      <c r="BK342" s="48">
        <f t="shared" ca="1" si="252"/>
        <v>1</v>
      </c>
      <c r="BL342" s="48">
        <f t="shared" ca="1" si="252"/>
        <v>3</v>
      </c>
      <c r="BM342" s="48">
        <f t="shared" ca="1" si="252"/>
        <v>3</v>
      </c>
      <c r="BN342" s="48">
        <f t="shared" ca="1" si="252"/>
        <v>2</v>
      </c>
      <c r="BO342" s="48">
        <f t="shared" ca="1" si="252"/>
        <v>2</v>
      </c>
    </row>
    <row r="343" spans="1:67" x14ac:dyDescent="0.25">
      <c r="A343" s="48">
        <v>342</v>
      </c>
      <c r="B343" s="48">
        <f t="shared" ca="1" si="225"/>
        <v>15</v>
      </c>
      <c r="C343" s="48">
        <f ca="1">SUM($P343:S343)</f>
        <v>9</v>
      </c>
      <c r="D343" s="48">
        <f t="shared" ca="1" si="231"/>
        <v>19</v>
      </c>
      <c r="E343" s="48">
        <f t="shared" ca="1" si="232"/>
        <v>26</v>
      </c>
      <c r="F343" s="48">
        <f t="shared" ca="1" si="233"/>
        <v>33</v>
      </c>
      <c r="G343" s="48">
        <f t="shared" ca="1" si="234"/>
        <v>41</v>
      </c>
      <c r="H343" s="48">
        <f t="shared" ca="1" si="235"/>
        <v>49</v>
      </c>
      <c r="I343" s="48">
        <f t="shared" ca="1" si="236"/>
        <v>59</v>
      </c>
      <c r="J343" s="48">
        <f t="shared" ca="1" si="237"/>
        <v>67</v>
      </c>
      <c r="K343" s="48">
        <f t="shared" ca="1" si="238"/>
        <v>76</v>
      </c>
      <c r="L343" s="48">
        <f t="shared" ca="1" si="239"/>
        <v>82</v>
      </c>
      <c r="M343" s="48">
        <f t="shared" ca="1" si="240"/>
        <v>94</v>
      </c>
      <c r="N343" s="48">
        <f t="shared" ca="1" si="241"/>
        <v>104</v>
      </c>
      <c r="O343" s="48">
        <f t="shared" ca="1" si="242"/>
        <v>113</v>
      </c>
      <c r="P343" s="48">
        <f t="shared" ca="1" si="248"/>
        <v>2</v>
      </c>
      <c r="Q343" s="48">
        <f t="shared" ca="1" si="248"/>
        <v>3</v>
      </c>
      <c r="R343" s="48">
        <f t="shared" ca="1" si="248"/>
        <v>1</v>
      </c>
      <c r="S343" s="48">
        <f t="shared" ca="1" si="248"/>
        <v>3</v>
      </c>
      <c r="T343" s="48">
        <f t="shared" ca="1" si="248"/>
        <v>3</v>
      </c>
      <c r="U343" s="48">
        <f t="shared" ca="1" si="248"/>
        <v>3</v>
      </c>
      <c r="V343" s="48">
        <f t="shared" ca="1" si="248"/>
        <v>3</v>
      </c>
      <c r="W343" s="48">
        <f t="shared" ca="1" si="248"/>
        <v>1</v>
      </c>
      <c r="X343" s="48">
        <f t="shared" ca="1" si="248"/>
        <v>2</v>
      </c>
      <c r="Y343" s="48">
        <f t="shared" ca="1" si="248"/>
        <v>1</v>
      </c>
      <c r="Z343" s="48">
        <f t="shared" ca="1" si="249"/>
        <v>1</v>
      </c>
      <c r="AA343" s="48">
        <f t="shared" ca="1" si="249"/>
        <v>3</v>
      </c>
      <c r="AB343" s="48">
        <f t="shared" ca="1" si="249"/>
        <v>1</v>
      </c>
      <c r="AC343" s="48">
        <f t="shared" ca="1" si="249"/>
        <v>3</v>
      </c>
      <c r="AD343" s="48">
        <f t="shared" ca="1" si="249"/>
        <v>1</v>
      </c>
      <c r="AE343" s="48">
        <f t="shared" ca="1" si="249"/>
        <v>2</v>
      </c>
      <c r="AF343" s="48">
        <f t="shared" ca="1" si="249"/>
        <v>3</v>
      </c>
      <c r="AG343" s="48">
        <f t="shared" ca="1" si="249"/>
        <v>2</v>
      </c>
      <c r="AH343" s="48">
        <f t="shared" ca="1" si="249"/>
        <v>1</v>
      </c>
      <c r="AI343" s="48">
        <f t="shared" ca="1" si="249"/>
        <v>2</v>
      </c>
      <c r="AJ343" s="48">
        <f t="shared" ca="1" si="250"/>
        <v>1</v>
      </c>
      <c r="AK343" s="48">
        <f t="shared" ca="1" si="250"/>
        <v>2</v>
      </c>
      <c r="AL343" s="48">
        <f t="shared" ca="1" si="250"/>
        <v>2</v>
      </c>
      <c r="AM343" s="48">
        <f t="shared" ca="1" si="250"/>
        <v>3</v>
      </c>
      <c r="AN343" s="48">
        <f t="shared" ca="1" si="250"/>
        <v>1</v>
      </c>
      <c r="AO343" s="48">
        <f t="shared" ca="1" si="250"/>
        <v>3</v>
      </c>
      <c r="AP343" s="48">
        <f t="shared" ca="1" si="250"/>
        <v>3</v>
      </c>
      <c r="AQ343" s="48">
        <f t="shared" ca="1" si="250"/>
        <v>3</v>
      </c>
      <c r="AR343" s="48">
        <f t="shared" ca="1" si="250"/>
        <v>2</v>
      </c>
      <c r="AS343" s="48">
        <f t="shared" ca="1" si="250"/>
        <v>2</v>
      </c>
      <c r="AT343" s="48">
        <f t="shared" ca="1" si="251"/>
        <v>3</v>
      </c>
      <c r="AU343" s="48">
        <f t="shared" ca="1" si="251"/>
        <v>1</v>
      </c>
      <c r="AV343" s="48">
        <f t="shared" ca="1" si="251"/>
        <v>2</v>
      </c>
      <c r="AW343" s="48">
        <f t="shared" ca="1" si="251"/>
        <v>2</v>
      </c>
      <c r="AX343" s="48">
        <f t="shared" ca="1" si="251"/>
        <v>2</v>
      </c>
      <c r="AY343" s="48">
        <f t="shared" ca="1" si="251"/>
        <v>3</v>
      </c>
      <c r="AZ343" s="48">
        <f t="shared" ca="1" si="251"/>
        <v>2</v>
      </c>
      <c r="BA343" s="48">
        <f t="shared" ca="1" si="251"/>
        <v>1</v>
      </c>
      <c r="BB343" s="48">
        <f t="shared" ca="1" si="251"/>
        <v>2</v>
      </c>
      <c r="BC343" s="48">
        <f t="shared" ca="1" si="251"/>
        <v>1</v>
      </c>
      <c r="BD343" s="48">
        <f t="shared" ca="1" si="252"/>
        <v>3</v>
      </c>
      <c r="BE343" s="48">
        <f t="shared" ca="1" si="252"/>
        <v>3</v>
      </c>
      <c r="BF343" s="48">
        <f t="shared" ca="1" si="252"/>
        <v>3</v>
      </c>
      <c r="BG343" s="48">
        <f t="shared" ca="1" si="252"/>
        <v>3</v>
      </c>
      <c r="BH343" s="48">
        <f t="shared" ca="1" si="252"/>
        <v>3</v>
      </c>
      <c r="BI343" s="48">
        <f t="shared" ca="1" si="252"/>
        <v>3</v>
      </c>
      <c r="BJ343" s="48">
        <f t="shared" ca="1" si="252"/>
        <v>1</v>
      </c>
      <c r="BK343" s="48">
        <f t="shared" ca="1" si="252"/>
        <v>3</v>
      </c>
      <c r="BL343" s="48">
        <f t="shared" ca="1" si="252"/>
        <v>3</v>
      </c>
      <c r="BM343" s="48">
        <f t="shared" ca="1" si="252"/>
        <v>2</v>
      </c>
      <c r="BN343" s="48">
        <f t="shared" ca="1" si="252"/>
        <v>1</v>
      </c>
      <c r="BO343" s="48">
        <f t="shared" ca="1" si="252"/>
        <v>3</v>
      </c>
    </row>
    <row r="344" spans="1:67" x14ac:dyDescent="0.25">
      <c r="A344" s="48">
        <v>343</v>
      </c>
      <c r="B344" s="48">
        <f t="shared" ca="1" si="225"/>
        <v>10</v>
      </c>
      <c r="C344" s="48">
        <f ca="1">SUM($P344:S344)</f>
        <v>7</v>
      </c>
      <c r="D344" s="48">
        <f t="shared" ca="1" si="231"/>
        <v>14</v>
      </c>
      <c r="E344" s="48">
        <f t="shared" ca="1" si="232"/>
        <v>21</v>
      </c>
      <c r="F344" s="48">
        <f t="shared" ca="1" si="233"/>
        <v>32</v>
      </c>
      <c r="G344" s="48">
        <f t="shared" ca="1" si="234"/>
        <v>38</v>
      </c>
      <c r="H344" s="48">
        <f t="shared" ca="1" si="235"/>
        <v>44</v>
      </c>
      <c r="I344" s="48">
        <f t="shared" ca="1" si="236"/>
        <v>51</v>
      </c>
      <c r="J344" s="48">
        <f t="shared" ca="1" si="237"/>
        <v>57</v>
      </c>
      <c r="K344" s="48">
        <f t="shared" ca="1" si="238"/>
        <v>65</v>
      </c>
      <c r="L344" s="48">
        <f t="shared" ca="1" si="239"/>
        <v>73</v>
      </c>
      <c r="M344" s="48">
        <f t="shared" ca="1" si="240"/>
        <v>81</v>
      </c>
      <c r="N344" s="48">
        <f t="shared" ca="1" si="241"/>
        <v>90</v>
      </c>
      <c r="O344" s="48">
        <f t="shared" ca="1" si="242"/>
        <v>101</v>
      </c>
      <c r="P344" s="48">
        <f t="shared" ca="1" si="248"/>
        <v>2</v>
      </c>
      <c r="Q344" s="48">
        <f t="shared" ca="1" si="248"/>
        <v>2</v>
      </c>
      <c r="R344" s="48">
        <f t="shared" ca="1" si="248"/>
        <v>1</v>
      </c>
      <c r="S344" s="48">
        <f t="shared" ca="1" si="248"/>
        <v>2</v>
      </c>
      <c r="T344" s="48">
        <f t="shared" ca="1" si="248"/>
        <v>2</v>
      </c>
      <c r="U344" s="48">
        <f t="shared" ca="1" si="248"/>
        <v>1</v>
      </c>
      <c r="V344" s="48">
        <f t="shared" ca="1" si="248"/>
        <v>3</v>
      </c>
      <c r="W344" s="48">
        <f t="shared" ca="1" si="248"/>
        <v>1</v>
      </c>
      <c r="X344" s="48">
        <f t="shared" ca="1" si="248"/>
        <v>3</v>
      </c>
      <c r="Y344" s="48">
        <f t="shared" ca="1" si="248"/>
        <v>1</v>
      </c>
      <c r="Z344" s="48">
        <f t="shared" ca="1" si="249"/>
        <v>2</v>
      </c>
      <c r="AA344" s="48">
        <f t="shared" ca="1" si="249"/>
        <v>1</v>
      </c>
      <c r="AB344" s="48">
        <f t="shared" ca="1" si="249"/>
        <v>3</v>
      </c>
      <c r="AC344" s="48">
        <f t="shared" ca="1" si="249"/>
        <v>3</v>
      </c>
      <c r="AD344" s="48">
        <f t="shared" ca="1" si="249"/>
        <v>3</v>
      </c>
      <c r="AE344" s="48">
        <f t="shared" ca="1" si="249"/>
        <v>2</v>
      </c>
      <c r="AF344" s="48">
        <f t="shared" ca="1" si="249"/>
        <v>2</v>
      </c>
      <c r="AG344" s="48">
        <f t="shared" ca="1" si="249"/>
        <v>1</v>
      </c>
      <c r="AH344" s="48">
        <f t="shared" ca="1" si="249"/>
        <v>1</v>
      </c>
      <c r="AI344" s="48">
        <f t="shared" ca="1" si="249"/>
        <v>2</v>
      </c>
      <c r="AJ344" s="48">
        <f t="shared" ca="1" si="250"/>
        <v>1</v>
      </c>
      <c r="AK344" s="48">
        <f t="shared" ca="1" si="250"/>
        <v>1</v>
      </c>
      <c r="AL344" s="48">
        <f t="shared" ca="1" si="250"/>
        <v>2</v>
      </c>
      <c r="AM344" s="48">
        <f t="shared" ca="1" si="250"/>
        <v>2</v>
      </c>
      <c r="AN344" s="48">
        <f t="shared" ca="1" si="250"/>
        <v>3</v>
      </c>
      <c r="AO344" s="48">
        <f t="shared" ca="1" si="250"/>
        <v>1</v>
      </c>
      <c r="AP344" s="48">
        <f t="shared" ca="1" si="250"/>
        <v>2</v>
      </c>
      <c r="AQ344" s="48">
        <f t="shared" ca="1" si="250"/>
        <v>1</v>
      </c>
      <c r="AR344" s="48">
        <f t="shared" ca="1" si="250"/>
        <v>1</v>
      </c>
      <c r="AS344" s="48">
        <f t="shared" ca="1" si="250"/>
        <v>1</v>
      </c>
      <c r="AT344" s="48">
        <f t="shared" ca="1" si="251"/>
        <v>1</v>
      </c>
      <c r="AU344" s="48">
        <f t="shared" ca="1" si="251"/>
        <v>3</v>
      </c>
      <c r="AV344" s="48">
        <f t="shared" ca="1" si="251"/>
        <v>3</v>
      </c>
      <c r="AW344" s="48">
        <f t="shared" ca="1" si="251"/>
        <v>3</v>
      </c>
      <c r="AX344" s="48">
        <f t="shared" ca="1" si="251"/>
        <v>1</v>
      </c>
      <c r="AY344" s="48">
        <f t="shared" ca="1" si="251"/>
        <v>1</v>
      </c>
      <c r="AZ344" s="48">
        <f t="shared" ca="1" si="251"/>
        <v>2</v>
      </c>
      <c r="BA344" s="48">
        <f t="shared" ca="1" si="251"/>
        <v>3</v>
      </c>
      <c r="BB344" s="48">
        <f t="shared" ca="1" si="251"/>
        <v>2</v>
      </c>
      <c r="BC344" s="48">
        <f t="shared" ca="1" si="251"/>
        <v>1</v>
      </c>
      <c r="BD344" s="48">
        <f t="shared" ca="1" si="252"/>
        <v>2</v>
      </c>
      <c r="BE344" s="48">
        <f t="shared" ca="1" si="252"/>
        <v>2</v>
      </c>
      <c r="BF344" s="48">
        <f t="shared" ca="1" si="252"/>
        <v>1</v>
      </c>
      <c r="BG344" s="48">
        <f t="shared" ca="1" si="252"/>
        <v>3</v>
      </c>
      <c r="BH344" s="48">
        <f t="shared" ca="1" si="252"/>
        <v>2</v>
      </c>
      <c r="BI344" s="48">
        <f t="shared" ca="1" si="252"/>
        <v>2</v>
      </c>
      <c r="BJ344" s="48">
        <f t="shared" ca="1" si="252"/>
        <v>2</v>
      </c>
      <c r="BK344" s="48">
        <f t="shared" ca="1" si="252"/>
        <v>3</v>
      </c>
      <c r="BL344" s="48">
        <f t="shared" ca="1" si="252"/>
        <v>3</v>
      </c>
      <c r="BM344" s="48">
        <f t="shared" ca="1" si="252"/>
        <v>2</v>
      </c>
      <c r="BN344" s="48">
        <f t="shared" ca="1" si="252"/>
        <v>3</v>
      </c>
      <c r="BO344" s="48">
        <f t="shared" ca="1" si="252"/>
        <v>3</v>
      </c>
    </row>
    <row r="345" spans="1:67" x14ac:dyDescent="0.25">
      <c r="A345" s="48">
        <v>344</v>
      </c>
      <c r="B345" s="48">
        <f t="shared" ca="1" si="225"/>
        <v>13</v>
      </c>
      <c r="C345" s="48">
        <f ca="1">SUM($P345:S345)</f>
        <v>9</v>
      </c>
      <c r="D345" s="48">
        <f t="shared" ca="1" si="231"/>
        <v>17</v>
      </c>
      <c r="E345" s="48">
        <f t="shared" ca="1" si="232"/>
        <v>25</v>
      </c>
      <c r="F345" s="48">
        <f t="shared" ca="1" si="233"/>
        <v>34</v>
      </c>
      <c r="G345" s="48">
        <f t="shared" ca="1" si="234"/>
        <v>42</v>
      </c>
      <c r="H345" s="48">
        <f t="shared" ca="1" si="235"/>
        <v>51</v>
      </c>
      <c r="I345" s="48">
        <f t="shared" ca="1" si="236"/>
        <v>59</v>
      </c>
      <c r="J345" s="48">
        <f t="shared" ca="1" si="237"/>
        <v>68</v>
      </c>
      <c r="K345" s="48">
        <f t="shared" ca="1" si="238"/>
        <v>76</v>
      </c>
      <c r="L345" s="48">
        <f t="shared" ca="1" si="239"/>
        <v>83</v>
      </c>
      <c r="M345" s="48">
        <f t="shared" ca="1" si="240"/>
        <v>91</v>
      </c>
      <c r="N345" s="48">
        <f t="shared" ca="1" si="241"/>
        <v>100</v>
      </c>
      <c r="O345" s="48">
        <f t="shared" ca="1" si="242"/>
        <v>110</v>
      </c>
      <c r="P345" s="48">
        <f t="shared" ca="1" si="248"/>
        <v>3</v>
      </c>
      <c r="Q345" s="48">
        <f t="shared" ca="1" si="248"/>
        <v>1</v>
      </c>
      <c r="R345" s="48">
        <f t="shared" ca="1" si="248"/>
        <v>2</v>
      </c>
      <c r="S345" s="48">
        <f t="shared" ca="1" si="248"/>
        <v>3</v>
      </c>
      <c r="T345" s="48">
        <f t="shared" ca="1" si="248"/>
        <v>1</v>
      </c>
      <c r="U345" s="48">
        <f t="shared" ca="1" si="248"/>
        <v>3</v>
      </c>
      <c r="V345" s="48">
        <f t="shared" ca="1" si="248"/>
        <v>1</v>
      </c>
      <c r="W345" s="48">
        <f t="shared" ca="1" si="248"/>
        <v>3</v>
      </c>
      <c r="X345" s="48">
        <f t="shared" ca="1" si="248"/>
        <v>3</v>
      </c>
      <c r="Y345" s="48">
        <f t="shared" ca="1" si="248"/>
        <v>2</v>
      </c>
      <c r="Z345" s="48">
        <f t="shared" ca="1" si="249"/>
        <v>1</v>
      </c>
      <c r="AA345" s="48">
        <f t="shared" ca="1" si="249"/>
        <v>2</v>
      </c>
      <c r="AB345" s="48">
        <f t="shared" ca="1" si="249"/>
        <v>3</v>
      </c>
      <c r="AC345" s="48">
        <f t="shared" ca="1" si="249"/>
        <v>2</v>
      </c>
      <c r="AD345" s="48">
        <f t="shared" ca="1" si="249"/>
        <v>3</v>
      </c>
      <c r="AE345" s="48">
        <f t="shared" ca="1" si="249"/>
        <v>1</v>
      </c>
      <c r="AF345" s="48">
        <f t="shared" ca="1" si="249"/>
        <v>3</v>
      </c>
      <c r="AG345" s="48">
        <f t="shared" ca="1" si="249"/>
        <v>1</v>
      </c>
      <c r="AH345" s="48">
        <f t="shared" ca="1" si="249"/>
        <v>2</v>
      </c>
      <c r="AI345" s="48">
        <f t="shared" ca="1" si="249"/>
        <v>2</v>
      </c>
      <c r="AJ345" s="48">
        <f t="shared" ca="1" si="250"/>
        <v>3</v>
      </c>
      <c r="AK345" s="48">
        <f t="shared" ca="1" si="250"/>
        <v>2</v>
      </c>
      <c r="AL345" s="48">
        <f t="shared" ca="1" si="250"/>
        <v>2</v>
      </c>
      <c r="AM345" s="48">
        <f t="shared" ca="1" si="250"/>
        <v>2</v>
      </c>
      <c r="AN345" s="48">
        <f t="shared" ca="1" si="250"/>
        <v>1</v>
      </c>
      <c r="AO345" s="48">
        <f t="shared" ca="1" si="250"/>
        <v>3</v>
      </c>
      <c r="AP345" s="48">
        <f t="shared" ca="1" si="250"/>
        <v>2</v>
      </c>
      <c r="AQ345" s="48">
        <f t="shared" ca="1" si="250"/>
        <v>2</v>
      </c>
      <c r="AR345" s="48">
        <f t="shared" ca="1" si="250"/>
        <v>3</v>
      </c>
      <c r="AS345" s="48">
        <f t="shared" ca="1" si="250"/>
        <v>1</v>
      </c>
      <c r="AT345" s="48">
        <f t="shared" ca="1" si="251"/>
        <v>3</v>
      </c>
      <c r="AU345" s="48">
        <f t="shared" ca="1" si="251"/>
        <v>2</v>
      </c>
      <c r="AV345" s="48">
        <f t="shared" ca="1" si="251"/>
        <v>1</v>
      </c>
      <c r="AW345" s="48">
        <f t="shared" ca="1" si="251"/>
        <v>1</v>
      </c>
      <c r="AX345" s="48">
        <f t="shared" ca="1" si="251"/>
        <v>3</v>
      </c>
      <c r="AY345" s="48">
        <f t="shared" ca="1" si="251"/>
        <v>3</v>
      </c>
      <c r="AZ345" s="48">
        <f t="shared" ca="1" si="251"/>
        <v>1</v>
      </c>
      <c r="BA345" s="48">
        <f t="shared" ca="1" si="251"/>
        <v>1</v>
      </c>
      <c r="BB345" s="48">
        <f t="shared" ca="1" si="251"/>
        <v>3</v>
      </c>
      <c r="BC345" s="48">
        <f t="shared" ca="1" si="251"/>
        <v>2</v>
      </c>
      <c r="BD345" s="48">
        <f t="shared" ca="1" si="252"/>
        <v>1</v>
      </c>
      <c r="BE345" s="48">
        <f t="shared" ca="1" si="252"/>
        <v>1</v>
      </c>
      <c r="BF345" s="48">
        <f t="shared" ca="1" si="252"/>
        <v>3</v>
      </c>
      <c r="BG345" s="48">
        <f t="shared" ca="1" si="252"/>
        <v>3</v>
      </c>
      <c r="BH345" s="48">
        <f t="shared" ca="1" si="252"/>
        <v>2</v>
      </c>
      <c r="BI345" s="48">
        <f t="shared" ca="1" si="252"/>
        <v>3</v>
      </c>
      <c r="BJ345" s="48">
        <f t="shared" ca="1" si="252"/>
        <v>2</v>
      </c>
      <c r="BK345" s="48">
        <f t="shared" ca="1" si="252"/>
        <v>2</v>
      </c>
      <c r="BL345" s="48">
        <f t="shared" ca="1" si="252"/>
        <v>2</v>
      </c>
      <c r="BM345" s="48">
        <f t="shared" ca="1" si="252"/>
        <v>3</v>
      </c>
      <c r="BN345" s="48">
        <f t="shared" ca="1" si="252"/>
        <v>3</v>
      </c>
      <c r="BO345" s="48">
        <f t="shared" ca="1" si="252"/>
        <v>2</v>
      </c>
    </row>
    <row r="346" spans="1:67" x14ac:dyDescent="0.25">
      <c r="A346" s="48">
        <v>345</v>
      </c>
      <c r="B346" s="48">
        <f t="shared" ca="1" si="225"/>
        <v>9</v>
      </c>
      <c r="C346" s="48">
        <f ca="1">SUM($P346:S346)</f>
        <v>5</v>
      </c>
      <c r="D346" s="48">
        <f t="shared" ca="1" si="231"/>
        <v>11</v>
      </c>
      <c r="E346" s="48">
        <f t="shared" ca="1" si="232"/>
        <v>19</v>
      </c>
      <c r="F346" s="48">
        <f t="shared" ca="1" si="233"/>
        <v>27</v>
      </c>
      <c r="G346" s="48">
        <f t="shared" ca="1" si="234"/>
        <v>34</v>
      </c>
      <c r="H346" s="48">
        <f t="shared" ca="1" si="235"/>
        <v>42</v>
      </c>
      <c r="I346" s="48">
        <f t="shared" ca="1" si="236"/>
        <v>50</v>
      </c>
      <c r="J346" s="48">
        <f t="shared" ca="1" si="237"/>
        <v>58</v>
      </c>
      <c r="K346" s="48">
        <f t="shared" ca="1" si="238"/>
        <v>65</v>
      </c>
      <c r="L346" s="48">
        <f t="shared" ca="1" si="239"/>
        <v>75</v>
      </c>
      <c r="M346" s="48">
        <f t="shared" ca="1" si="240"/>
        <v>83</v>
      </c>
      <c r="N346" s="48">
        <f t="shared" ca="1" si="241"/>
        <v>92</v>
      </c>
      <c r="O346" s="48">
        <f t="shared" ca="1" si="242"/>
        <v>97</v>
      </c>
      <c r="P346" s="48">
        <f t="shared" ca="1" si="248"/>
        <v>1</v>
      </c>
      <c r="Q346" s="48">
        <f t="shared" ca="1" si="248"/>
        <v>2</v>
      </c>
      <c r="R346" s="48">
        <f t="shared" ca="1" si="248"/>
        <v>1</v>
      </c>
      <c r="S346" s="48">
        <f t="shared" ca="1" si="248"/>
        <v>1</v>
      </c>
      <c r="T346" s="48">
        <f t="shared" ca="1" si="248"/>
        <v>1</v>
      </c>
      <c r="U346" s="48">
        <f t="shared" ca="1" si="248"/>
        <v>3</v>
      </c>
      <c r="V346" s="48">
        <f t="shared" ca="1" si="248"/>
        <v>1</v>
      </c>
      <c r="W346" s="48">
        <f t="shared" ca="1" si="248"/>
        <v>1</v>
      </c>
      <c r="X346" s="48">
        <f t="shared" ca="1" si="248"/>
        <v>3</v>
      </c>
      <c r="Y346" s="48">
        <f t="shared" ca="1" si="248"/>
        <v>3</v>
      </c>
      <c r="Z346" s="48">
        <f t="shared" ca="1" si="249"/>
        <v>1</v>
      </c>
      <c r="AA346" s="48">
        <f t="shared" ca="1" si="249"/>
        <v>1</v>
      </c>
      <c r="AB346" s="48">
        <f t="shared" ca="1" si="249"/>
        <v>2</v>
      </c>
      <c r="AC346" s="48">
        <f t="shared" ca="1" si="249"/>
        <v>3</v>
      </c>
      <c r="AD346" s="48">
        <f t="shared" ca="1" si="249"/>
        <v>1</v>
      </c>
      <c r="AE346" s="48">
        <f t="shared" ca="1" si="249"/>
        <v>2</v>
      </c>
      <c r="AF346" s="48">
        <f t="shared" ca="1" si="249"/>
        <v>1</v>
      </c>
      <c r="AG346" s="48">
        <f t="shared" ca="1" si="249"/>
        <v>3</v>
      </c>
      <c r="AH346" s="48">
        <f t="shared" ca="1" si="249"/>
        <v>1</v>
      </c>
      <c r="AI346" s="48">
        <f t="shared" ca="1" si="249"/>
        <v>2</v>
      </c>
      <c r="AJ346" s="48">
        <f t="shared" ca="1" si="250"/>
        <v>2</v>
      </c>
      <c r="AK346" s="48">
        <f t="shared" ca="1" si="250"/>
        <v>3</v>
      </c>
      <c r="AL346" s="48">
        <f t="shared" ca="1" si="250"/>
        <v>1</v>
      </c>
      <c r="AM346" s="48">
        <f t="shared" ca="1" si="250"/>
        <v>2</v>
      </c>
      <c r="AN346" s="48">
        <f t="shared" ca="1" si="250"/>
        <v>1</v>
      </c>
      <c r="AO346" s="48">
        <f t="shared" ca="1" si="250"/>
        <v>2</v>
      </c>
      <c r="AP346" s="48">
        <f t="shared" ca="1" si="250"/>
        <v>3</v>
      </c>
      <c r="AQ346" s="48">
        <f t="shared" ca="1" si="250"/>
        <v>2</v>
      </c>
      <c r="AR346" s="48">
        <f t="shared" ca="1" si="250"/>
        <v>2</v>
      </c>
      <c r="AS346" s="48">
        <f t="shared" ca="1" si="250"/>
        <v>2</v>
      </c>
      <c r="AT346" s="48">
        <f t="shared" ca="1" si="251"/>
        <v>2</v>
      </c>
      <c r="AU346" s="48">
        <f t="shared" ca="1" si="251"/>
        <v>2</v>
      </c>
      <c r="AV346" s="48">
        <f t="shared" ca="1" si="251"/>
        <v>1</v>
      </c>
      <c r="AW346" s="48">
        <f t="shared" ca="1" si="251"/>
        <v>2</v>
      </c>
      <c r="AX346" s="48">
        <f t="shared" ca="1" si="251"/>
        <v>2</v>
      </c>
      <c r="AY346" s="48">
        <f t="shared" ca="1" si="251"/>
        <v>2</v>
      </c>
      <c r="AZ346" s="48">
        <f t="shared" ca="1" si="251"/>
        <v>2</v>
      </c>
      <c r="BA346" s="48">
        <f t="shared" ca="1" si="251"/>
        <v>3</v>
      </c>
      <c r="BB346" s="48">
        <f t="shared" ca="1" si="251"/>
        <v>3</v>
      </c>
      <c r="BC346" s="48">
        <f t="shared" ca="1" si="251"/>
        <v>2</v>
      </c>
      <c r="BD346" s="48">
        <f t="shared" ca="1" si="252"/>
        <v>3</v>
      </c>
      <c r="BE346" s="48">
        <f t="shared" ca="1" si="252"/>
        <v>1</v>
      </c>
      <c r="BF346" s="48">
        <f t="shared" ca="1" si="252"/>
        <v>1</v>
      </c>
      <c r="BG346" s="48">
        <f t="shared" ca="1" si="252"/>
        <v>3</v>
      </c>
      <c r="BH346" s="48">
        <f t="shared" ca="1" si="252"/>
        <v>2</v>
      </c>
      <c r="BI346" s="48">
        <f t="shared" ca="1" si="252"/>
        <v>3</v>
      </c>
      <c r="BJ346" s="48">
        <f t="shared" ca="1" si="252"/>
        <v>2</v>
      </c>
      <c r="BK346" s="48">
        <f t="shared" ca="1" si="252"/>
        <v>2</v>
      </c>
      <c r="BL346" s="48">
        <f t="shared" ca="1" si="252"/>
        <v>1</v>
      </c>
      <c r="BM346" s="48">
        <f t="shared" ca="1" si="252"/>
        <v>2</v>
      </c>
      <c r="BN346" s="48">
        <f t="shared" ca="1" si="252"/>
        <v>1</v>
      </c>
      <c r="BO346" s="48">
        <f t="shared" ca="1" si="252"/>
        <v>1</v>
      </c>
    </row>
    <row r="347" spans="1:67" x14ac:dyDescent="0.25">
      <c r="A347" s="48">
        <v>346</v>
      </c>
      <c r="B347" s="48">
        <f t="shared" ca="1" si="225"/>
        <v>13</v>
      </c>
      <c r="C347" s="48">
        <f ca="1">SUM($P347:S347)</f>
        <v>9</v>
      </c>
      <c r="D347" s="48">
        <f t="shared" ca="1" si="231"/>
        <v>18</v>
      </c>
      <c r="E347" s="48">
        <f t="shared" ca="1" si="232"/>
        <v>26</v>
      </c>
      <c r="F347" s="48">
        <f t="shared" ca="1" si="233"/>
        <v>33</v>
      </c>
      <c r="G347" s="48">
        <f t="shared" ca="1" si="234"/>
        <v>42</v>
      </c>
      <c r="H347" s="48">
        <f t="shared" ca="1" si="235"/>
        <v>52</v>
      </c>
      <c r="I347" s="48">
        <f t="shared" ca="1" si="236"/>
        <v>58</v>
      </c>
      <c r="J347" s="48">
        <f t="shared" ca="1" si="237"/>
        <v>67</v>
      </c>
      <c r="K347" s="48">
        <f t="shared" ca="1" si="238"/>
        <v>77</v>
      </c>
      <c r="L347" s="48">
        <f t="shared" ca="1" si="239"/>
        <v>86</v>
      </c>
      <c r="M347" s="48">
        <f t="shared" ca="1" si="240"/>
        <v>95</v>
      </c>
      <c r="N347" s="48">
        <f t="shared" ca="1" si="241"/>
        <v>99</v>
      </c>
      <c r="O347" s="48">
        <f t="shared" ca="1" si="242"/>
        <v>107</v>
      </c>
      <c r="P347" s="48">
        <f t="shared" ca="1" si="248"/>
        <v>3</v>
      </c>
      <c r="Q347" s="48">
        <f t="shared" ca="1" si="248"/>
        <v>2</v>
      </c>
      <c r="R347" s="48">
        <f t="shared" ca="1" si="248"/>
        <v>1</v>
      </c>
      <c r="S347" s="48">
        <f t="shared" ca="1" si="248"/>
        <v>3</v>
      </c>
      <c r="T347" s="48">
        <f t="shared" ca="1" si="248"/>
        <v>2</v>
      </c>
      <c r="U347" s="48">
        <f t="shared" ca="1" si="248"/>
        <v>2</v>
      </c>
      <c r="V347" s="48">
        <f t="shared" ca="1" si="248"/>
        <v>3</v>
      </c>
      <c r="W347" s="48">
        <f t="shared" ca="1" si="248"/>
        <v>2</v>
      </c>
      <c r="X347" s="48">
        <f t="shared" ca="1" si="248"/>
        <v>3</v>
      </c>
      <c r="Y347" s="48">
        <f t="shared" ca="1" si="248"/>
        <v>1</v>
      </c>
      <c r="Z347" s="48">
        <f t="shared" ca="1" si="249"/>
        <v>3</v>
      </c>
      <c r="AA347" s="48">
        <f t="shared" ca="1" si="249"/>
        <v>1</v>
      </c>
      <c r="AB347" s="48">
        <f t="shared" ca="1" si="249"/>
        <v>1</v>
      </c>
      <c r="AC347" s="48">
        <f t="shared" ca="1" si="249"/>
        <v>1</v>
      </c>
      <c r="AD347" s="48">
        <f t="shared" ca="1" si="249"/>
        <v>3</v>
      </c>
      <c r="AE347" s="48">
        <f t="shared" ca="1" si="249"/>
        <v>2</v>
      </c>
      <c r="AF347" s="48">
        <f t="shared" ca="1" si="249"/>
        <v>2</v>
      </c>
      <c r="AG347" s="48">
        <f t="shared" ca="1" si="249"/>
        <v>3</v>
      </c>
      <c r="AH347" s="48">
        <f t="shared" ca="1" si="249"/>
        <v>3</v>
      </c>
      <c r="AI347" s="48">
        <f t="shared" ca="1" si="249"/>
        <v>1</v>
      </c>
      <c r="AJ347" s="48">
        <f t="shared" ca="1" si="250"/>
        <v>3</v>
      </c>
      <c r="AK347" s="48">
        <f t="shared" ca="1" si="250"/>
        <v>2</v>
      </c>
      <c r="AL347" s="48">
        <f t="shared" ca="1" si="250"/>
        <v>3</v>
      </c>
      <c r="AM347" s="48">
        <f t="shared" ca="1" si="250"/>
        <v>2</v>
      </c>
      <c r="AN347" s="48">
        <f t="shared" ca="1" si="250"/>
        <v>2</v>
      </c>
      <c r="AO347" s="48">
        <f t="shared" ca="1" si="250"/>
        <v>1</v>
      </c>
      <c r="AP347" s="48">
        <f t="shared" ca="1" si="250"/>
        <v>2</v>
      </c>
      <c r="AQ347" s="48">
        <f t="shared" ca="1" si="250"/>
        <v>1</v>
      </c>
      <c r="AR347" s="48">
        <f t="shared" ca="1" si="250"/>
        <v>3</v>
      </c>
      <c r="AS347" s="48">
        <f t="shared" ca="1" si="250"/>
        <v>3</v>
      </c>
      <c r="AT347" s="48">
        <f t="shared" ca="1" si="251"/>
        <v>1</v>
      </c>
      <c r="AU347" s="48">
        <f t="shared" ca="1" si="251"/>
        <v>2</v>
      </c>
      <c r="AV347" s="48">
        <f t="shared" ca="1" si="251"/>
        <v>3</v>
      </c>
      <c r="AW347" s="48">
        <f t="shared" ca="1" si="251"/>
        <v>1</v>
      </c>
      <c r="AX347" s="48">
        <f t="shared" ca="1" si="251"/>
        <v>3</v>
      </c>
      <c r="AY347" s="48">
        <f t="shared" ca="1" si="251"/>
        <v>3</v>
      </c>
      <c r="AZ347" s="48">
        <f t="shared" ca="1" si="251"/>
        <v>2</v>
      </c>
      <c r="BA347" s="48">
        <f t="shared" ca="1" si="251"/>
        <v>2</v>
      </c>
      <c r="BB347" s="48">
        <f t="shared" ca="1" si="251"/>
        <v>3</v>
      </c>
      <c r="BC347" s="48">
        <f t="shared" ca="1" si="251"/>
        <v>2</v>
      </c>
      <c r="BD347" s="48">
        <f t="shared" ca="1" si="252"/>
        <v>3</v>
      </c>
      <c r="BE347" s="48">
        <f t="shared" ca="1" si="252"/>
        <v>3</v>
      </c>
      <c r="BF347" s="48">
        <f t="shared" ca="1" si="252"/>
        <v>2</v>
      </c>
      <c r="BG347" s="48">
        <f t="shared" ca="1" si="252"/>
        <v>1</v>
      </c>
      <c r="BH347" s="48">
        <f t="shared" ca="1" si="252"/>
        <v>1</v>
      </c>
      <c r="BI347" s="48">
        <f t="shared" ca="1" si="252"/>
        <v>1</v>
      </c>
      <c r="BJ347" s="48">
        <f t="shared" ca="1" si="252"/>
        <v>1</v>
      </c>
      <c r="BK347" s="48">
        <f t="shared" ca="1" si="252"/>
        <v>1</v>
      </c>
      <c r="BL347" s="48">
        <f t="shared" ca="1" si="252"/>
        <v>2</v>
      </c>
      <c r="BM347" s="48">
        <f t="shared" ca="1" si="252"/>
        <v>3</v>
      </c>
      <c r="BN347" s="48">
        <f t="shared" ca="1" si="252"/>
        <v>2</v>
      </c>
      <c r="BO347" s="48">
        <f t="shared" ca="1" si="252"/>
        <v>1</v>
      </c>
    </row>
    <row r="348" spans="1:67" x14ac:dyDescent="0.25">
      <c r="A348" s="48">
        <v>347</v>
      </c>
      <c r="B348" s="48">
        <f t="shared" ca="1" si="225"/>
        <v>13</v>
      </c>
      <c r="C348" s="48">
        <f ca="1">SUM($P348:S348)</f>
        <v>9</v>
      </c>
      <c r="D348" s="48">
        <f t="shared" ca="1" si="231"/>
        <v>15</v>
      </c>
      <c r="E348" s="48">
        <f t="shared" ca="1" si="232"/>
        <v>25</v>
      </c>
      <c r="F348" s="48">
        <f t="shared" ca="1" si="233"/>
        <v>31</v>
      </c>
      <c r="G348" s="48">
        <f t="shared" ca="1" si="234"/>
        <v>37</v>
      </c>
      <c r="H348" s="48">
        <f t="shared" ca="1" si="235"/>
        <v>47</v>
      </c>
      <c r="I348" s="48">
        <f t="shared" ca="1" si="236"/>
        <v>53</v>
      </c>
      <c r="J348" s="48">
        <f t="shared" ca="1" si="237"/>
        <v>61</v>
      </c>
      <c r="K348" s="48">
        <f t="shared" ca="1" si="238"/>
        <v>72</v>
      </c>
      <c r="L348" s="48">
        <f t="shared" ca="1" si="239"/>
        <v>81</v>
      </c>
      <c r="M348" s="48">
        <f t="shared" ca="1" si="240"/>
        <v>90</v>
      </c>
      <c r="N348" s="48">
        <f t="shared" ca="1" si="241"/>
        <v>98</v>
      </c>
      <c r="O348" s="48">
        <f t="shared" ca="1" si="242"/>
        <v>105</v>
      </c>
      <c r="P348" s="48">
        <f t="shared" ca="1" si="248"/>
        <v>3</v>
      </c>
      <c r="Q348" s="48">
        <f t="shared" ca="1" si="248"/>
        <v>1</v>
      </c>
      <c r="R348" s="48">
        <f t="shared" ca="1" si="248"/>
        <v>2</v>
      </c>
      <c r="S348" s="48">
        <f t="shared" ca="1" si="248"/>
        <v>3</v>
      </c>
      <c r="T348" s="48">
        <f t="shared" ca="1" si="248"/>
        <v>2</v>
      </c>
      <c r="U348" s="48">
        <f t="shared" ca="1" si="248"/>
        <v>2</v>
      </c>
      <c r="V348" s="48">
        <f t="shared" ca="1" si="248"/>
        <v>1</v>
      </c>
      <c r="W348" s="48">
        <f t="shared" ca="1" si="248"/>
        <v>1</v>
      </c>
      <c r="X348" s="48">
        <f t="shared" ca="1" si="248"/>
        <v>3</v>
      </c>
      <c r="Y348" s="48">
        <f t="shared" ca="1" si="248"/>
        <v>2</v>
      </c>
      <c r="Z348" s="48">
        <f t="shared" ca="1" si="249"/>
        <v>3</v>
      </c>
      <c r="AA348" s="48">
        <f t="shared" ca="1" si="249"/>
        <v>2</v>
      </c>
      <c r="AB348" s="48">
        <f t="shared" ca="1" si="249"/>
        <v>1</v>
      </c>
      <c r="AC348" s="48">
        <f t="shared" ca="1" si="249"/>
        <v>2</v>
      </c>
      <c r="AD348" s="48">
        <f t="shared" ca="1" si="249"/>
        <v>2</v>
      </c>
      <c r="AE348" s="48">
        <f t="shared" ca="1" si="249"/>
        <v>1</v>
      </c>
      <c r="AF348" s="48">
        <f t="shared" ca="1" si="249"/>
        <v>1</v>
      </c>
      <c r="AG348" s="48">
        <f t="shared" ca="1" si="249"/>
        <v>2</v>
      </c>
      <c r="AH348" s="48">
        <f t="shared" ca="1" si="249"/>
        <v>2</v>
      </c>
      <c r="AI348" s="48">
        <f t="shared" ca="1" si="249"/>
        <v>1</v>
      </c>
      <c r="AJ348" s="48">
        <f t="shared" ca="1" si="250"/>
        <v>3</v>
      </c>
      <c r="AK348" s="48">
        <f t="shared" ca="1" si="250"/>
        <v>3</v>
      </c>
      <c r="AL348" s="48">
        <f t="shared" ca="1" si="250"/>
        <v>2</v>
      </c>
      <c r="AM348" s="48">
        <f t="shared" ca="1" si="250"/>
        <v>2</v>
      </c>
      <c r="AN348" s="48">
        <f t="shared" ca="1" si="250"/>
        <v>2</v>
      </c>
      <c r="AO348" s="48">
        <f t="shared" ca="1" si="250"/>
        <v>1</v>
      </c>
      <c r="AP348" s="48">
        <f t="shared" ca="1" si="250"/>
        <v>2</v>
      </c>
      <c r="AQ348" s="48">
        <f t="shared" ca="1" si="250"/>
        <v>1</v>
      </c>
      <c r="AR348" s="48">
        <f t="shared" ca="1" si="250"/>
        <v>2</v>
      </c>
      <c r="AS348" s="48">
        <f t="shared" ca="1" si="250"/>
        <v>1</v>
      </c>
      <c r="AT348" s="48">
        <f t="shared" ca="1" si="251"/>
        <v>2</v>
      </c>
      <c r="AU348" s="48">
        <f t="shared" ca="1" si="251"/>
        <v>3</v>
      </c>
      <c r="AV348" s="48">
        <f t="shared" ca="1" si="251"/>
        <v>3</v>
      </c>
      <c r="AW348" s="48">
        <f t="shared" ca="1" si="251"/>
        <v>3</v>
      </c>
      <c r="AX348" s="48">
        <f t="shared" ca="1" si="251"/>
        <v>2</v>
      </c>
      <c r="AY348" s="48">
        <f t="shared" ca="1" si="251"/>
        <v>3</v>
      </c>
      <c r="AZ348" s="48">
        <f t="shared" ca="1" si="251"/>
        <v>3</v>
      </c>
      <c r="BA348" s="48">
        <f t="shared" ca="1" si="251"/>
        <v>3</v>
      </c>
      <c r="BB348" s="48">
        <f t="shared" ca="1" si="251"/>
        <v>1</v>
      </c>
      <c r="BC348" s="48">
        <f t="shared" ca="1" si="251"/>
        <v>2</v>
      </c>
      <c r="BD348" s="48">
        <f t="shared" ca="1" si="252"/>
        <v>3</v>
      </c>
      <c r="BE348" s="48">
        <f t="shared" ca="1" si="252"/>
        <v>2</v>
      </c>
      <c r="BF348" s="48">
        <f t="shared" ca="1" si="252"/>
        <v>1</v>
      </c>
      <c r="BG348" s="48">
        <f t="shared" ca="1" si="252"/>
        <v>3</v>
      </c>
      <c r="BH348" s="48">
        <f t="shared" ca="1" si="252"/>
        <v>2</v>
      </c>
      <c r="BI348" s="48">
        <f t="shared" ca="1" si="252"/>
        <v>1</v>
      </c>
      <c r="BJ348" s="48">
        <f t="shared" ca="1" si="252"/>
        <v>2</v>
      </c>
      <c r="BK348" s="48">
        <f t="shared" ca="1" si="252"/>
        <v>3</v>
      </c>
      <c r="BL348" s="48">
        <f t="shared" ca="1" si="252"/>
        <v>2</v>
      </c>
      <c r="BM348" s="48">
        <f t="shared" ca="1" si="252"/>
        <v>1</v>
      </c>
      <c r="BN348" s="48">
        <f t="shared" ca="1" si="252"/>
        <v>2</v>
      </c>
      <c r="BO348" s="48">
        <f t="shared" ca="1" si="252"/>
        <v>2</v>
      </c>
    </row>
    <row r="349" spans="1:67" x14ac:dyDescent="0.25">
      <c r="A349" s="48">
        <v>348</v>
      </c>
      <c r="B349" s="48">
        <f t="shared" ca="1" si="225"/>
        <v>12</v>
      </c>
      <c r="C349" s="48">
        <f ca="1">SUM($P349:S349)</f>
        <v>8</v>
      </c>
      <c r="D349" s="48">
        <f t="shared" ca="1" si="231"/>
        <v>16</v>
      </c>
      <c r="E349" s="48">
        <f t="shared" ca="1" si="232"/>
        <v>25</v>
      </c>
      <c r="F349" s="48">
        <f t="shared" ca="1" si="233"/>
        <v>30</v>
      </c>
      <c r="G349" s="48">
        <f t="shared" ca="1" si="234"/>
        <v>38</v>
      </c>
      <c r="H349" s="48">
        <f t="shared" ca="1" si="235"/>
        <v>47</v>
      </c>
      <c r="I349" s="48">
        <f t="shared" ca="1" si="236"/>
        <v>53</v>
      </c>
      <c r="J349" s="48">
        <f t="shared" ca="1" si="237"/>
        <v>61</v>
      </c>
      <c r="K349" s="48">
        <f t="shared" ca="1" si="238"/>
        <v>71</v>
      </c>
      <c r="L349" s="48">
        <f t="shared" ca="1" si="239"/>
        <v>78</v>
      </c>
      <c r="M349" s="48">
        <f t="shared" ca="1" si="240"/>
        <v>87</v>
      </c>
      <c r="N349" s="48">
        <f t="shared" ca="1" si="241"/>
        <v>95</v>
      </c>
      <c r="O349" s="48">
        <f t="shared" ca="1" si="242"/>
        <v>107</v>
      </c>
      <c r="P349" s="48">
        <f t="shared" ca="1" si="248"/>
        <v>2</v>
      </c>
      <c r="Q349" s="48">
        <f t="shared" ca="1" si="248"/>
        <v>1</v>
      </c>
      <c r="R349" s="48">
        <f t="shared" ca="1" si="248"/>
        <v>2</v>
      </c>
      <c r="S349" s="48">
        <f t="shared" ca="1" si="248"/>
        <v>3</v>
      </c>
      <c r="T349" s="48">
        <f t="shared" ca="1" si="248"/>
        <v>1</v>
      </c>
      <c r="U349" s="48">
        <f t="shared" ca="1" si="248"/>
        <v>3</v>
      </c>
      <c r="V349" s="48">
        <f t="shared" ca="1" si="248"/>
        <v>2</v>
      </c>
      <c r="W349" s="48">
        <f t="shared" ca="1" si="248"/>
        <v>2</v>
      </c>
      <c r="X349" s="48">
        <f t="shared" ca="1" si="248"/>
        <v>2</v>
      </c>
      <c r="Y349" s="48">
        <f t="shared" ca="1" si="248"/>
        <v>1</v>
      </c>
      <c r="Z349" s="48">
        <f t="shared" ca="1" si="249"/>
        <v>3</v>
      </c>
      <c r="AA349" s="48">
        <f t="shared" ca="1" si="249"/>
        <v>3</v>
      </c>
      <c r="AB349" s="48">
        <f t="shared" ca="1" si="249"/>
        <v>1</v>
      </c>
      <c r="AC349" s="48">
        <f t="shared" ca="1" si="249"/>
        <v>1</v>
      </c>
      <c r="AD349" s="48">
        <f t="shared" ca="1" si="249"/>
        <v>2</v>
      </c>
      <c r="AE349" s="48">
        <f t="shared" ca="1" si="249"/>
        <v>1</v>
      </c>
      <c r="AF349" s="48">
        <f t="shared" ca="1" si="249"/>
        <v>1</v>
      </c>
      <c r="AG349" s="48">
        <f t="shared" ca="1" si="249"/>
        <v>3</v>
      </c>
      <c r="AH349" s="48">
        <f t="shared" ca="1" si="249"/>
        <v>1</v>
      </c>
      <c r="AI349" s="48">
        <f t="shared" ca="1" si="249"/>
        <v>3</v>
      </c>
      <c r="AJ349" s="48">
        <f t="shared" ca="1" si="250"/>
        <v>3</v>
      </c>
      <c r="AK349" s="48">
        <f t="shared" ca="1" si="250"/>
        <v>3</v>
      </c>
      <c r="AL349" s="48">
        <f t="shared" ca="1" si="250"/>
        <v>2</v>
      </c>
      <c r="AM349" s="48">
        <f t="shared" ca="1" si="250"/>
        <v>1</v>
      </c>
      <c r="AN349" s="48">
        <f t="shared" ca="1" si="250"/>
        <v>2</v>
      </c>
      <c r="AO349" s="48">
        <f t="shared" ca="1" si="250"/>
        <v>2</v>
      </c>
      <c r="AP349" s="48">
        <f t="shared" ca="1" si="250"/>
        <v>1</v>
      </c>
      <c r="AQ349" s="48">
        <f t="shared" ca="1" si="250"/>
        <v>1</v>
      </c>
      <c r="AR349" s="48">
        <f t="shared" ca="1" si="250"/>
        <v>1</v>
      </c>
      <c r="AS349" s="48">
        <f t="shared" ca="1" si="250"/>
        <v>3</v>
      </c>
      <c r="AT349" s="48">
        <f t="shared" ca="1" si="251"/>
        <v>2</v>
      </c>
      <c r="AU349" s="48">
        <f t="shared" ca="1" si="251"/>
        <v>2</v>
      </c>
      <c r="AV349" s="48">
        <f t="shared" ca="1" si="251"/>
        <v>3</v>
      </c>
      <c r="AW349" s="48">
        <f t="shared" ca="1" si="251"/>
        <v>2</v>
      </c>
      <c r="AX349" s="48">
        <f t="shared" ca="1" si="251"/>
        <v>2</v>
      </c>
      <c r="AY349" s="48">
        <f t="shared" ca="1" si="251"/>
        <v>3</v>
      </c>
      <c r="AZ349" s="48">
        <f t="shared" ca="1" si="251"/>
        <v>2</v>
      </c>
      <c r="BA349" s="48">
        <f t="shared" ca="1" si="251"/>
        <v>1</v>
      </c>
      <c r="BB349" s="48">
        <f t="shared" ca="1" si="251"/>
        <v>1</v>
      </c>
      <c r="BC349" s="48">
        <f t="shared" ca="1" si="251"/>
        <v>3</v>
      </c>
      <c r="BD349" s="48">
        <f t="shared" ca="1" si="252"/>
        <v>2</v>
      </c>
      <c r="BE349" s="48">
        <f t="shared" ca="1" si="252"/>
        <v>3</v>
      </c>
      <c r="BF349" s="48">
        <f t="shared" ca="1" si="252"/>
        <v>2</v>
      </c>
      <c r="BG349" s="48">
        <f t="shared" ca="1" si="252"/>
        <v>2</v>
      </c>
      <c r="BH349" s="48">
        <f t="shared" ca="1" si="252"/>
        <v>1</v>
      </c>
      <c r="BI349" s="48">
        <f t="shared" ca="1" si="252"/>
        <v>3</v>
      </c>
      <c r="BJ349" s="48">
        <f t="shared" ca="1" si="252"/>
        <v>1</v>
      </c>
      <c r="BK349" s="48">
        <f t="shared" ca="1" si="252"/>
        <v>3</v>
      </c>
      <c r="BL349" s="48">
        <f t="shared" ca="1" si="252"/>
        <v>3</v>
      </c>
      <c r="BM349" s="48">
        <f t="shared" ca="1" si="252"/>
        <v>3</v>
      </c>
      <c r="BN349" s="48">
        <f t="shared" ca="1" si="252"/>
        <v>3</v>
      </c>
      <c r="BO349" s="48">
        <f t="shared" ca="1" si="252"/>
        <v>3</v>
      </c>
    </row>
    <row r="350" spans="1:67" x14ac:dyDescent="0.25">
      <c r="A350" s="48">
        <v>349</v>
      </c>
      <c r="B350" s="48">
        <f t="shared" ca="1" si="225"/>
        <v>12</v>
      </c>
      <c r="C350" s="48">
        <f ca="1">SUM($P350:S350)</f>
        <v>8</v>
      </c>
      <c r="D350" s="48">
        <f t="shared" ca="1" si="231"/>
        <v>17</v>
      </c>
      <c r="E350" s="48">
        <f t="shared" ca="1" si="232"/>
        <v>25</v>
      </c>
      <c r="F350" s="48">
        <f t="shared" ca="1" si="233"/>
        <v>34</v>
      </c>
      <c r="G350" s="48">
        <f t="shared" ca="1" si="234"/>
        <v>43</v>
      </c>
      <c r="H350" s="48">
        <f t="shared" ca="1" si="235"/>
        <v>53</v>
      </c>
      <c r="I350" s="48">
        <f t="shared" ca="1" si="236"/>
        <v>60</v>
      </c>
      <c r="J350" s="48">
        <f t="shared" ca="1" si="237"/>
        <v>68</v>
      </c>
      <c r="K350" s="48">
        <f t="shared" ca="1" si="238"/>
        <v>78</v>
      </c>
      <c r="L350" s="48">
        <f t="shared" ca="1" si="239"/>
        <v>83</v>
      </c>
      <c r="M350" s="48">
        <f t="shared" ca="1" si="240"/>
        <v>92</v>
      </c>
      <c r="N350" s="48">
        <f t="shared" ca="1" si="241"/>
        <v>101</v>
      </c>
      <c r="O350" s="48">
        <f t="shared" ca="1" si="242"/>
        <v>110</v>
      </c>
      <c r="P350" s="48">
        <f t="shared" ca="1" si="248"/>
        <v>1</v>
      </c>
      <c r="Q350" s="48">
        <f t="shared" ca="1" si="248"/>
        <v>2</v>
      </c>
      <c r="R350" s="48">
        <f t="shared" ca="1" si="248"/>
        <v>2</v>
      </c>
      <c r="S350" s="48">
        <f t="shared" ca="1" si="248"/>
        <v>3</v>
      </c>
      <c r="T350" s="48">
        <f t="shared" ca="1" si="248"/>
        <v>3</v>
      </c>
      <c r="U350" s="48">
        <f t="shared" ca="1" si="248"/>
        <v>1</v>
      </c>
      <c r="V350" s="48">
        <f t="shared" ca="1" si="248"/>
        <v>3</v>
      </c>
      <c r="W350" s="48">
        <f t="shared" ca="1" si="248"/>
        <v>2</v>
      </c>
      <c r="X350" s="48">
        <f t="shared" ca="1" si="248"/>
        <v>3</v>
      </c>
      <c r="Y350" s="48">
        <f t="shared" ca="1" si="248"/>
        <v>3</v>
      </c>
      <c r="Z350" s="48">
        <f t="shared" ca="1" si="249"/>
        <v>1</v>
      </c>
      <c r="AA350" s="48">
        <f t="shared" ca="1" si="249"/>
        <v>1</v>
      </c>
      <c r="AB350" s="48">
        <f t="shared" ca="1" si="249"/>
        <v>3</v>
      </c>
      <c r="AC350" s="48">
        <f t="shared" ca="1" si="249"/>
        <v>1</v>
      </c>
      <c r="AD350" s="48">
        <f t="shared" ca="1" si="249"/>
        <v>2</v>
      </c>
      <c r="AE350" s="48">
        <f t="shared" ca="1" si="249"/>
        <v>3</v>
      </c>
      <c r="AF350" s="48">
        <f t="shared" ca="1" si="249"/>
        <v>1</v>
      </c>
      <c r="AG350" s="48">
        <f t="shared" ca="1" si="249"/>
        <v>3</v>
      </c>
      <c r="AH350" s="48">
        <f t="shared" ca="1" si="249"/>
        <v>3</v>
      </c>
      <c r="AI350" s="48">
        <f t="shared" ca="1" si="249"/>
        <v>2</v>
      </c>
      <c r="AJ350" s="48">
        <f t="shared" ca="1" si="250"/>
        <v>3</v>
      </c>
      <c r="AK350" s="48">
        <f t="shared" ca="1" si="250"/>
        <v>1</v>
      </c>
      <c r="AL350" s="48">
        <f t="shared" ca="1" si="250"/>
        <v>3</v>
      </c>
      <c r="AM350" s="48">
        <f t="shared" ca="1" si="250"/>
        <v>3</v>
      </c>
      <c r="AN350" s="48">
        <f t="shared" ca="1" si="250"/>
        <v>1</v>
      </c>
      <c r="AO350" s="48">
        <f t="shared" ca="1" si="250"/>
        <v>2</v>
      </c>
      <c r="AP350" s="48">
        <f t="shared" ca="1" si="250"/>
        <v>2</v>
      </c>
      <c r="AQ350" s="48">
        <f t="shared" ca="1" si="250"/>
        <v>2</v>
      </c>
      <c r="AR350" s="48">
        <f t="shared" ca="1" si="250"/>
        <v>3</v>
      </c>
      <c r="AS350" s="48">
        <f t="shared" ca="1" si="250"/>
        <v>3</v>
      </c>
      <c r="AT350" s="48">
        <f t="shared" ca="1" si="251"/>
        <v>1</v>
      </c>
      <c r="AU350" s="48">
        <f t="shared" ca="1" si="251"/>
        <v>1</v>
      </c>
      <c r="AV350" s="48">
        <f t="shared" ca="1" si="251"/>
        <v>3</v>
      </c>
      <c r="AW350" s="48">
        <f t="shared" ca="1" si="251"/>
        <v>3</v>
      </c>
      <c r="AX350" s="48">
        <f t="shared" ca="1" si="251"/>
        <v>2</v>
      </c>
      <c r="AY350" s="48">
        <f t="shared" ca="1" si="251"/>
        <v>2</v>
      </c>
      <c r="AZ350" s="48">
        <f t="shared" ca="1" si="251"/>
        <v>1</v>
      </c>
      <c r="BA350" s="48">
        <f t="shared" ca="1" si="251"/>
        <v>1</v>
      </c>
      <c r="BB350" s="48">
        <f t="shared" ca="1" si="251"/>
        <v>1</v>
      </c>
      <c r="BC350" s="48">
        <f t="shared" ca="1" si="251"/>
        <v>2</v>
      </c>
      <c r="BD350" s="48">
        <f t="shared" ca="1" si="252"/>
        <v>1</v>
      </c>
      <c r="BE350" s="48">
        <f t="shared" ca="1" si="252"/>
        <v>2</v>
      </c>
      <c r="BF350" s="48">
        <f t="shared" ca="1" si="252"/>
        <v>3</v>
      </c>
      <c r="BG350" s="48">
        <f t="shared" ca="1" si="252"/>
        <v>3</v>
      </c>
      <c r="BH350" s="48">
        <f t="shared" ca="1" si="252"/>
        <v>2</v>
      </c>
      <c r="BI350" s="48">
        <f t="shared" ca="1" si="252"/>
        <v>3</v>
      </c>
      <c r="BJ350" s="48">
        <f t="shared" ca="1" si="252"/>
        <v>1</v>
      </c>
      <c r="BK350" s="48">
        <f t="shared" ca="1" si="252"/>
        <v>3</v>
      </c>
      <c r="BL350" s="48">
        <f t="shared" ca="1" si="252"/>
        <v>3</v>
      </c>
      <c r="BM350" s="48">
        <f t="shared" ca="1" si="252"/>
        <v>2</v>
      </c>
      <c r="BN350" s="48">
        <f t="shared" ca="1" si="252"/>
        <v>2</v>
      </c>
      <c r="BO350" s="48">
        <f t="shared" ca="1" si="252"/>
        <v>2</v>
      </c>
    </row>
    <row r="351" spans="1:67" x14ac:dyDescent="0.25">
      <c r="A351" s="48">
        <v>350</v>
      </c>
      <c r="B351" s="48">
        <f t="shared" ca="1" si="225"/>
        <v>9</v>
      </c>
      <c r="C351" s="48">
        <f ca="1">SUM($P351:S351)</f>
        <v>5</v>
      </c>
      <c r="D351" s="48">
        <f t="shared" ca="1" si="231"/>
        <v>13</v>
      </c>
      <c r="E351" s="48">
        <f t="shared" ca="1" si="232"/>
        <v>23</v>
      </c>
      <c r="F351" s="48">
        <f t="shared" ca="1" si="233"/>
        <v>31</v>
      </c>
      <c r="G351" s="48">
        <f t="shared" ca="1" si="234"/>
        <v>39</v>
      </c>
      <c r="H351" s="48">
        <f t="shared" ca="1" si="235"/>
        <v>46</v>
      </c>
      <c r="I351" s="48">
        <f t="shared" ca="1" si="236"/>
        <v>56</v>
      </c>
      <c r="J351" s="48">
        <f t="shared" ca="1" si="237"/>
        <v>66</v>
      </c>
      <c r="K351" s="48">
        <f t="shared" ca="1" si="238"/>
        <v>74</v>
      </c>
      <c r="L351" s="48">
        <f t="shared" ca="1" si="239"/>
        <v>85</v>
      </c>
      <c r="M351" s="48">
        <f t="shared" ca="1" si="240"/>
        <v>91</v>
      </c>
      <c r="N351" s="48">
        <f t="shared" ca="1" si="241"/>
        <v>97</v>
      </c>
      <c r="O351" s="48">
        <f t="shared" ca="1" si="242"/>
        <v>107</v>
      </c>
      <c r="P351" s="48">
        <f t="shared" ca="1" si="248"/>
        <v>1</v>
      </c>
      <c r="Q351" s="48">
        <f t="shared" ca="1" si="248"/>
        <v>1</v>
      </c>
      <c r="R351" s="48">
        <f t="shared" ca="1" si="248"/>
        <v>2</v>
      </c>
      <c r="S351" s="48">
        <f t="shared" ca="1" si="248"/>
        <v>1</v>
      </c>
      <c r="T351" s="48">
        <f t="shared" ca="1" si="248"/>
        <v>2</v>
      </c>
      <c r="U351" s="48">
        <f t="shared" ca="1" si="248"/>
        <v>2</v>
      </c>
      <c r="V351" s="48">
        <f t="shared" ca="1" si="248"/>
        <v>2</v>
      </c>
      <c r="W351" s="48">
        <f t="shared" ca="1" si="248"/>
        <v>2</v>
      </c>
      <c r="X351" s="48">
        <f t="shared" ca="1" si="248"/>
        <v>1</v>
      </c>
      <c r="Y351" s="48">
        <f t="shared" ca="1" si="248"/>
        <v>3</v>
      </c>
      <c r="Z351" s="48">
        <f t="shared" ca="1" si="249"/>
        <v>3</v>
      </c>
      <c r="AA351" s="48">
        <f t="shared" ca="1" si="249"/>
        <v>3</v>
      </c>
      <c r="AB351" s="48">
        <f t="shared" ca="1" si="249"/>
        <v>2</v>
      </c>
      <c r="AC351" s="48">
        <f t="shared" ca="1" si="249"/>
        <v>3</v>
      </c>
      <c r="AD351" s="48">
        <f t="shared" ca="1" si="249"/>
        <v>1</v>
      </c>
      <c r="AE351" s="48">
        <f t="shared" ca="1" si="249"/>
        <v>2</v>
      </c>
      <c r="AF351" s="48">
        <f t="shared" ca="1" si="249"/>
        <v>1</v>
      </c>
      <c r="AG351" s="48">
        <f t="shared" ca="1" si="249"/>
        <v>1</v>
      </c>
      <c r="AH351" s="48">
        <f t="shared" ca="1" si="249"/>
        <v>3</v>
      </c>
      <c r="AI351" s="48">
        <f t="shared" ca="1" si="249"/>
        <v>3</v>
      </c>
      <c r="AJ351" s="48">
        <f t="shared" ca="1" si="250"/>
        <v>2</v>
      </c>
      <c r="AK351" s="48">
        <f t="shared" ca="1" si="250"/>
        <v>1</v>
      </c>
      <c r="AL351" s="48">
        <f t="shared" ca="1" si="250"/>
        <v>2</v>
      </c>
      <c r="AM351" s="48">
        <f t="shared" ca="1" si="250"/>
        <v>2</v>
      </c>
      <c r="AN351" s="48">
        <f t="shared" ca="1" si="250"/>
        <v>3</v>
      </c>
      <c r="AO351" s="48">
        <f t="shared" ca="1" si="250"/>
        <v>3</v>
      </c>
      <c r="AP351" s="48">
        <f t="shared" ca="1" si="250"/>
        <v>1</v>
      </c>
      <c r="AQ351" s="48">
        <f t="shared" ca="1" si="250"/>
        <v>3</v>
      </c>
      <c r="AR351" s="48">
        <f t="shared" ca="1" si="250"/>
        <v>3</v>
      </c>
      <c r="AS351" s="48">
        <f t="shared" ca="1" si="250"/>
        <v>2</v>
      </c>
      <c r="AT351" s="48">
        <f t="shared" ca="1" si="251"/>
        <v>3</v>
      </c>
      <c r="AU351" s="48">
        <f t="shared" ca="1" si="251"/>
        <v>2</v>
      </c>
      <c r="AV351" s="48">
        <f t="shared" ca="1" si="251"/>
        <v>3</v>
      </c>
      <c r="AW351" s="48">
        <f t="shared" ca="1" si="251"/>
        <v>1</v>
      </c>
      <c r="AX351" s="48">
        <f t="shared" ca="1" si="251"/>
        <v>1</v>
      </c>
      <c r="AY351" s="48">
        <f t="shared" ca="1" si="251"/>
        <v>3</v>
      </c>
      <c r="AZ351" s="48">
        <f t="shared" ca="1" si="251"/>
        <v>3</v>
      </c>
      <c r="BA351" s="48">
        <f t="shared" ca="1" si="251"/>
        <v>2</v>
      </c>
      <c r="BB351" s="48">
        <f t="shared" ca="1" si="251"/>
        <v>3</v>
      </c>
      <c r="BC351" s="48">
        <f t="shared" ca="1" si="251"/>
        <v>3</v>
      </c>
      <c r="BD351" s="48">
        <f t="shared" ca="1" si="252"/>
        <v>2</v>
      </c>
      <c r="BE351" s="48">
        <f t="shared" ca="1" si="252"/>
        <v>2</v>
      </c>
      <c r="BF351" s="48">
        <f t="shared" ca="1" si="252"/>
        <v>1</v>
      </c>
      <c r="BG351" s="48">
        <f t="shared" ca="1" si="252"/>
        <v>1</v>
      </c>
      <c r="BH351" s="48">
        <f t="shared" ca="1" si="252"/>
        <v>1</v>
      </c>
      <c r="BI351" s="48">
        <f t="shared" ca="1" si="252"/>
        <v>1</v>
      </c>
      <c r="BJ351" s="48">
        <f t="shared" ca="1" si="252"/>
        <v>3</v>
      </c>
      <c r="BK351" s="48">
        <f t="shared" ca="1" si="252"/>
        <v>1</v>
      </c>
      <c r="BL351" s="48">
        <f t="shared" ca="1" si="252"/>
        <v>2</v>
      </c>
      <c r="BM351" s="48">
        <f t="shared" ca="1" si="252"/>
        <v>3</v>
      </c>
      <c r="BN351" s="48">
        <f t="shared" ca="1" si="252"/>
        <v>2</v>
      </c>
      <c r="BO351" s="48">
        <f t="shared" ca="1" si="252"/>
        <v>3</v>
      </c>
    </row>
    <row r="352" spans="1:67" x14ac:dyDescent="0.25">
      <c r="A352" s="48">
        <v>351</v>
      </c>
      <c r="B352" s="48">
        <f t="shared" ca="1" si="225"/>
        <v>13</v>
      </c>
      <c r="C352" s="48">
        <f ca="1">SUM($P352:S352)</f>
        <v>8</v>
      </c>
      <c r="D352" s="48">
        <f t="shared" ca="1" si="231"/>
        <v>17</v>
      </c>
      <c r="E352" s="48">
        <f t="shared" ca="1" si="232"/>
        <v>23</v>
      </c>
      <c r="F352" s="48">
        <f t="shared" ca="1" si="233"/>
        <v>30</v>
      </c>
      <c r="G352" s="48">
        <f t="shared" ca="1" si="234"/>
        <v>37</v>
      </c>
      <c r="H352" s="48">
        <f t="shared" ca="1" si="235"/>
        <v>47</v>
      </c>
      <c r="I352" s="48">
        <f t="shared" ca="1" si="236"/>
        <v>55</v>
      </c>
      <c r="J352" s="48">
        <f t="shared" ca="1" si="237"/>
        <v>64</v>
      </c>
      <c r="K352" s="48">
        <f t="shared" ca="1" si="238"/>
        <v>72</v>
      </c>
      <c r="L352" s="48">
        <f t="shared" ca="1" si="239"/>
        <v>79</v>
      </c>
      <c r="M352" s="48">
        <f t="shared" ca="1" si="240"/>
        <v>87</v>
      </c>
      <c r="N352" s="48">
        <f t="shared" ca="1" si="241"/>
        <v>95</v>
      </c>
      <c r="O352" s="48">
        <f t="shared" ca="1" si="242"/>
        <v>102</v>
      </c>
      <c r="P352" s="48">
        <f t="shared" ref="P352:Y361" ca="1" si="253">MAX(1,IF(SamplesOrEstimateFlag = "Data", INDEX(Samples,RANDBETWEEN(1, TotalCount), 0), RANDBETWEEN(ThroughputLowEstimate,ThroughputHighEstimate)) / RANDBETWEEN(StorySplitRateLowEstimate,StorySplitRateHighEstimate))</f>
        <v>2</v>
      </c>
      <c r="Q352" s="48">
        <f t="shared" ca="1" si="253"/>
        <v>1</v>
      </c>
      <c r="R352" s="48">
        <f t="shared" ca="1" si="253"/>
        <v>2</v>
      </c>
      <c r="S352" s="48">
        <f t="shared" ca="1" si="253"/>
        <v>3</v>
      </c>
      <c r="T352" s="48">
        <f t="shared" ca="1" si="253"/>
        <v>3</v>
      </c>
      <c r="U352" s="48">
        <f t="shared" ca="1" si="253"/>
        <v>2</v>
      </c>
      <c r="V352" s="48">
        <f t="shared" ca="1" si="253"/>
        <v>2</v>
      </c>
      <c r="W352" s="48">
        <f t="shared" ca="1" si="253"/>
        <v>2</v>
      </c>
      <c r="X352" s="48">
        <f t="shared" ca="1" si="253"/>
        <v>1</v>
      </c>
      <c r="Y352" s="48">
        <f t="shared" ca="1" si="253"/>
        <v>2</v>
      </c>
      <c r="Z352" s="48">
        <f t="shared" ref="Z352:AI361" ca="1" si="254">MAX(1,IF(SamplesOrEstimateFlag = "Data", INDEX(Samples,RANDBETWEEN(1, TotalCount), 0), RANDBETWEEN(ThroughputLowEstimate,ThroughputHighEstimate)) / RANDBETWEEN(StorySplitRateLowEstimate,StorySplitRateHighEstimate))</f>
        <v>2</v>
      </c>
      <c r="AA352" s="48">
        <f t="shared" ca="1" si="254"/>
        <v>1</v>
      </c>
      <c r="AB352" s="48">
        <f t="shared" ca="1" si="254"/>
        <v>1</v>
      </c>
      <c r="AC352" s="48">
        <f t="shared" ca="1" si="254"/>
        <v>3</v>
      </c>
      <c r="AD352" s="48">
        <f t="shared" ca="1" si="254"/>
        <v>1</v>
      </c>
      <c r="AE352" s="48">
        <f t="shared" ca="1" si="254"/>
        <v>2</v>
      </c>
      <c r="AF352" s="48">
        <f t="shared" ca="1" si="254"/>
        <v>1</v>
      </c>
      <c r="AG352" s="48">
        <f t="shared" ca="1" si="254"/>
        <v>3</v>
      </c>
      <c r="AH352" s="48">
        <f t="shared" ca="1" si="254"/>
        <v>1</v>
      </c>
      <c r="AI352" s="48">
        <f t="shared" ca="1" si="254"/>
        <v>2</v>
      </c>
      <c r="AJ352" s="48">
        <f t="shared" ref="AJ352:AS361" ca="1" si="255">MAX(1,IF(SamplesOrEstimateFlag = "Data", INDEX(Samples,RANDBETWEEN(1, TotalCount), 0), RANDBETWEEN(ThroughputLowEstimate,ThroughputHighEstimate)) / RANDBETWEEN(StorySplitRateLowEstimate,StorySplitRateHighEstimate))</f>
        <v>2</v>
      </c>
      <c r="AK352" s="48">
        <f t="shared" ca="1" si="255"/>
        <v>3</v>
      </c>
      <c r="AL352" s="48">
        <f t="shared" ca="1" si="255"/>
        <v>2</v>
      </c>
      <c r="AM352" s="48">
        <f t="shared" ca="1" si="255"/>
        <v>3</v>
      </c>
      <c r="AN352" s="48">
        <f t="shared" ca="1" si="255"/>
        <v>1</v>
      </c>
      <c r="AO352" s="48">
        <f t="shared" ca="1" si="255"/>
        <v>1</v>
      </c>
      <c r="AP352" s="48">
        <f t="shared" ca="1" si="255"/>
        <v>3</v>
      </c>
      <c r="AQ352" s="48">
        <f t="shared" ca="1" si="255"/>
        <v>3</v>
      </c>
      <c r="AR352" s="48">
        <f t="shared" ca="1" si="255"/>
        <v>3</v>
      </c>
      <c r="AS352" s="48">
        <f t="shared" ca="1" si="255"/>
        <v>1</v>
      </c>
      <c r="AT352" s="48">
        <f t="shared" ref="AT352:BC361" ca="1" si="256">MAX(1,IF(SamplesOrEstimateFlag = "Data", INDEX(Samples,RANDBETWEEN(1, TotalCount), 0), RANDBETWEEN(ThroughputLowEstimate,ThroughputHighEstimate)) / RANDBETWEEN(StorySplitRateLowEstimate,StorySplitRateHighEstimate))</f>
        <v>3</v>
      </c>
      <c r="AU352" s="48">
        <f t="shared" ca="1" si="256"/>
        <v>2</v>
      </c>
      <c r="AV352" s="48">
        <f t="shared" ca="1" si="256"/>
        <v>2</v>
      </c>
      <c r="AW352" s="48">
        <f t="shared" ca="1" si="256"/>
        <v>2</v>
      </c>
      <c r="AX352" s="48">
        <f t="shared" ca="1" si="256"/>
        <v>3</v>
      </c>
      <c r="AY352" s="48">
        <f t="shared" ca="1" si="256"/>
        <v>1</v>
      </c>
      <c r="AZ352" s="48">
        <f t="shared" ca="1" si="256"/>
        <v>2</v>
      </c>
      <c r="BA352" s="48">
        <f t="shared" ca="1" si="256"/>
        <v>3</v>
      </c>
      <c r="BB352" s="48">
        <f t="shared" ca="1" si="256"/>
        <v>1</v>
      </c>
      <c r="BC352" s="48">
        <f t="shared" ca="1" si="256"/>
        <v>1</v>
      </c>
      <c r="BD352" s="48">
        <f t="shared" ref="BD352:BO361" ca="1" si="257">MAX(1,IF(SamplesOrEstimateFlag = "Data", INDEX(Samples,RANDBETWEEN(1, TotalCount), 0), RANDBETWEEN(ThroughputLowEstimate,ThroughputHighEstimate)) / RANDBETWEEN(StorySplitRateLowEstimate,StorySplitRateHighEstimate))</f>
        <v>3</v>
      </c>
      <c r="BE352" s="48">
        <f t="shared" ca="1" si="257"/>
        <v>1</v>
      </c>
      <c r="BF352" s="48">
        <f t="shared" ca="1" si="257"/>
        <v>2</v>
      </c>
      <c r="BG352" s="48">
        <f t="shared" ca="1" si="257"/>
        <v>2</v>
      </c>
      <c r="BH352" s="48">
        <f t="shared" ca="1" si="257"/>
        <v>3</v>
      </c>
      <c r="BI352" s="48">
        <f t="shared" ca="1" si="257"/>
        <v>1</v>
      </c>
      <c r="BJ352" s="48">
        <f t="shared" ca="1" si="257"/>
        <v>3</v>
      </c>
      <c r="BK352" s="48">
        <f t="shared" ca="1" si="257"/>
        <v>1</v>
      </c>
      <c r="BL352" s="48">
        <f t="shared" ca="1" si="257"/>
        <v>2</v>
      </c>
      <c r="BM352" s="48">
        <f t="shared" ca="1" si="257"/>
        <v>2</v>
      </c>
      <c r="BN352" s="48">
        <f t="shared" ca="1" si="257"/>
        <v>2</v>
      </c>
      <c r="BO352" s="48">
        <f t="shared" ca="1" si="257"/>
        <v>1</v>
      </c>
    </row>
    <row r="353" spans="1:67" x14ac:dyDescent="0.25">
      <c r="A353" s="48">
        <v>352</v>
      </c>
      <c r="B353" s="48">
        <f t="shared" ca="1" si="225"/>
        <v>10</v>
      </c>
      <c r="C353" s="48">
        <f ca="1">SUM($P353:S353)</f>
        <v>7</v>
      </c>
      <c r="D353" s="48">
        <f t="shared" ca="1" si="231"/>
        <v>16</v>
      </c>
      <c r="E353" s="48">
        <f t="shared" ca="1" si="232"/>
        <v>22</v>
      </c>
      <c r="F353" s="48">
        <f t="shared" ca="1" si="233"/>
        <v>29</v>
      </c>
      <c r="G353" s="48">
        <f t="shared" ca="1" si="234"/>
        <v>35</v>
      </c>
      <c r="H353" s="48">
        <f t="shared" ca="1" si="235"/>
        <v>46</v>
      </c>
      <c r="I353" s="48">
        <f t="shared" ca="1" si="236"/>
        <v>53</v>
      </c>
      <c r="J353" s="48">
        <f t="shared" ca="1" si="237"/>
        <v>58</v>
      </c>
      <c r="K353" s="48">
        <f t="shared" ca="1" si="238"/>
        <v>68</v>
      </c>
      <c r="L353" s="48">
        <f t="shared" ca="1" si="239"/>
        <v>74</v>
      </c>
      <c r="M353" s="48">
        <f t="shared" ca="1" si="240"/>
        <v>83</v>
      </c>
      <c r="N353" s="48">
        <f t="shared" ca="1" si="241"/>
        <v>90</v>
      </c>
      <c r="O353" s="48">
        <f t="shared" ca="1" si="242"/>
        <v>100</v>
      </c>
      <c r="P353" s="48">
        <f t="shared" ca="1" si="253"/>
        <v>1</v>
      </c>
      <c r="Q353" s="48">
        <f t="shared" ca="1" si="253"/>
        <v>2</v>
      </c>
      <c r="R353" s="48">
        <f t="shared" ca="1" si="253"/>
        <v>3</v>
      </c>
      <c r="S353" s="48">
        <f t="shared" ca="1" si="253"/>
        <v>1</v>
      </c>
      <c r="T353" s="48">
        <f t="shared" ca="1" si="253"/>
        <v>2</v>
      </c>
      <c r="U353" s="48">
        <f t="shared" ca="1" si="253"/>
        <v>1</v>
      </c>
      <c r="V353" s="48">
        <f t="shared" ca="1" si="253"/>
        <v>3</v>
      </c>
      <c r="W353" s="48">
        <f t="shared" ca="1" si="253"/>
        <v>3</v>
      </c>
      <c r="X353" s="48">
        <f t="shared" ca="1" si="253"/>
        <v>2</v>
      </c>
      <c r="Y353" s="48">
        <f t="shared" ca="1" si="253"/>
        <v>1</v>
      </c>
      <c r="Z353" s="48">
        <f t="shared" ca="1" si="254"/>
        <v>1</v>
      </c>
      <c r="AA353" s="48">
        <f t="shared" ca="1" si="254"/>
        <v>2</v>
      </c>
      <c r="AB353" s="48">
        <f t="shared" ca="1" si="254"/>
        <v>3</v>
      </c>
      <c r="AC353" s="48">
        <f t="shared" ca="1" si="254"/>
        <v>1</v>
      </c>
      <c r="AD353" s="48">
        <f t="shared" ca="1" si="254"/>
        <v>1</v>
      </c>
      <c r="AE353" s="48">
        <f t="shared" ca="1" si="254"/>
        <v>2</v>
      </c>
      <c r="AF353" s="48">
        <f t="shared" ca="1" si="254"/>
        <v>2</v>
      </c>
      <c r="AG353" s="48">
        <f t="shared" ca="1" si="254"/>
        <v>1</v>
      </c>
      <c r="AH353" s="48">
        <f t="shared" ca="1" si="254"/>
        <v>1</v>
      </c>
      <c r="AI353" s="48">
        <f t="shared" ca="1" si="254"/>
        <v>2</v>
      </c>
      <c r="AJ353" s="48">
        <f t="shared" ca="1" si="255"/>
        <v>3</v>
      </c>
      <c r="AK353" s="48">
        <f t="shared" ca="1" si="255"/>
        <v>2</v>
      </c>
      <c r="AL353" s="48">
        <f t="shared" ca="1" si="255"/>
        <v>3</v>
      </c>
      <c r="AM353" s="48">
        <f t="shared" ca="1" si="255"/>
        <v>3</v>
      </c>
      <c r="AN353" s="48">
        <f t="shared" ca="1" si="255"/>
        <v>1</v>
      </c>
      <c r="AO353" s="48">
        <f t="shared" ca="1" si="255"/>
        <v>2</v>
      </c>
      <c r="AP353" s="48">
        <f t="shared" ca="1" si="255"/>
        <v>1</v>
      </c>
      <c r="AQ353" s="48">
        <f t="shared" ca="1" si="255"/>
        <v>3</v>
      </c>
      <c r="AR353" s="48">
        <f t="shared" ca="1" si="255"/>
        <v>1</v>
      </c>
      <c r="AS353" s="48">
        <f t="shared" ca="1" si="255"/>
        <v>1</v>
      </c>
      <c r="AT353" s="48">
        <f t="shared" ca="1" si="256"/>
        <v>1</v>
      </c>
      <c r="AU353" s="48">
        <f t="shared" ca="1" si="256"/>
        <v>2</v>
      </c>
      <c r="AV353" s="48">
        <f t="shared" ca="1" si="256"/>
        <v>2</v>
      </c>
      <c r="AW353" s="48">
        <f t="shared" ca="1" si="256"/>
        <v>3</v>
      </c>
      <c r="AX353" s="48">
        <f t="shared" ca="1" si="256"/>
        <v>3</v>
      </c>
      <c r="AY353" s="48">
        <f t="shared" ca="1" si="256"/>
        <v>2</v>
      </c>
      <c r="AZ353" s="48">
        <f t="shared" ca="1" si="256"/>
        <v>1</v>
      </c>
      <c r="BA353" s="48">
        <f t="shared" ca="1" si="256"/>
        <v>2</v>
      </c>
      <c r="BB353" s="48">
        <f t="shared" ca="1" si="256"/>
        <v>2</v>
      </c>
      <c r="BC353" s="48">
        <f t="shared" ca="1" si="256"/>
        <v>1</v>
      </c>
      <c r="BD353" s="48">
        <f t="shared" ca="1" si="257"/>
        <v>3</v>
      </c>
      <c r="BE353" s="48">
        <f t="shared" ca="1" si="257"/>
        <v>2</v>
      </c>
      <c r="BF353" s="48">
        <f t="shared" ca="1" si="257"/>
        <v>1</v>
      </c>
      <c r="BG353" s="48">
        <f t="shared" ca="1" si="257"/>
        <v>3</v>
      </c>
      <c r="BH353" s="48">
        <f t="shared" ca="1" si="257"/>
        <v>1</v>
      </c>
      <c r="BI353" s="48">
        <f t="shared" ca="1" si="257"/>
        <v>1</v>
      </c>
      <c r="BJ353" s="48">
        <f t="shared" ca="1" si="257"/>
        <v>3</v>
      </c>
      <c r="BK353" s="48">
        <f t="shared" ca="1" si="257"/>
        <v>2</v>
      </c>
      <c r="BL353" s="48">
        <f t="shared" ca="1" si="257"/>
        <v>1</v>
      </c>
      <c r="BM353" s="48">
        <f t="shared" ca="1" si="257"/>
        <v>3</v>
      </c>
      <c r="BN353" s="48">
        <f t="shared" ca="1" si="257"/>
        <v>3</v>
      </c>
      <c r="BO353" s="48">
        <f t="shared" ca="1" si="257"/>
        <v>3</v>
      </c>
    </row>
    <row r="354" spans="1:67" x14ac:dyDescent="0.25">
      <c r="A354" s="48">
        <v>353</v>
      </c>
      <c r="B354" s="48">
        <f t="shared" ca="1" si="225"/>
        <v>9</v>
      </c>
      <c r="C354" s="48">
        <f ca="1">SUM($P354:S354)</f>
        <v>5</v>
      </c>
      <c r="D354" s="48">
        <f t="shared" ca="1" si="231"/>
        <v>11</v>
      </c>
      <c r="E354" s="48">
        <f t="shared" ca="1" si="232"/>
        <v>20</v>
      </c>
      <c r="F354" s="48">
        <f t="shared" ca="1" si="233"/>
        <v>28</v>
      </c>
      <c r="G354" s="48">
        <f t="shared" ca="1" si="234"/>
        <v>35</v>
      </c>
      <c r="H354" s="48">
        <f t="shared" ca="1" si="235"/>
        <v>42</v>
      </c>
      <c r="I354" s="48">
        <f t="shared" ca="1" si="236"/>
        <v>50</v>
      </c>
      <c r="J354" s="48">
        <f t="shared" ca="1" si="237"/>
        <v>59</v>
      </c>
      <c r="K354" s="48">
        <f t="shared" ca="1" si="238"/>
        <v>67</v>
      </c>
      <c r="L354" s="48">
        <f t="shared" ca="1" si="239"/>
        <v>74</v>
      </c>
      <c r="M354" s="48">
        <f t="shared" ca="1" si="240"/>
        <v>82</v>
      </c>
      <c r="N354" s="48">
        <f t="shared" ca="1" si="241"/>
        <v>91</v>
      </c>
      <c r="O354" s="48">
        <f t="shared" ca="1" si="242"/>
        <v>99</v>
      </c>
      <c r="P354" s="48">
        <f t="shared" ca="1" si="253"/>
        <v>1</v>
      </c>
      <c r="Q354" s="48">
        <f t="shared" ca="1" si="253"/>
        <v>1</v>
      </c>
      <c r="R354" s="48">
        <f t="shared" ca="1" si="253"/>
        <v>1</v>
      </c>
      <c r="S354" s="48">
        <f t="shared" ca="1" si="253"/>
        <v>2</v>
      </c>
      <c r="T354" s="48">
        <f t="shared" ca="1" si="253"/>
        <v>2</v>
      </c>
      <c r="U354" s="48">
        <f t="shared" ca="1" si="253"/>
        <v>2</v>
      </c>
      <c r="V354" s="48">
        <f t="shared" ca="1" si="253"/>
        <v>1</v>
      </c>
      <c r="W354" s="48">
        <f t="shared" ca="1" si="253"/>
        <v>1</v>
      </c>
      <c r="X354" s="48">
        <f t="shared" ca="1" si="253"/>
        <v>3</v>
      </c>
      <c r="Y354" s="48">
        <f t="shared" ca="1" si="253"/>
        <v>1</v>
      </c>
      <c r="Z354" s="48">
        <f t="shared" ca="1" si="254"/>
        <v>3</v>
      </c>
      <c r="AA354" s="48">
        <f t="shared" ca="1" si="254"/>
        <v>2</v>
      </c>
      <c r="AB354" s="48">
        <f t="shared" ca="1" si="254"/>
        <v>3</v>
      </c>
      <c r="AC354" s="48">
        <f t="shared" ca="1" si="254"/>
        <v>1</v>
      </c>
      <c r="AD354" s="48">
        <f t="shared" ca="1" si="254"/>
        <v>3</v>
      </c>
      <c r="AE354" s="48">
        <f t="shared" ca="1" si="254"/>
        <v>1</v>
      </c>
      <c r="AF354" s="48">
        <f t="shared" ca="1" si="254"/>
        <v>3</v>
      </c>
      <c r="AG354" s="48">
        <f t="shared" ca="1" si="254"/>
        <v>1</v>
      </c>
      <c r="AH354" s="48">
        <f t="shared" ca="1" si="254"/>
        <v>1</v>
      </c>
      <c r="AI354" s="48">
        <f t="shared" ca="1" si="254"/>
        <v>2</v>
      </c>
      <c r="AJ354" s="48">
        <f t="shared" ca="1" si="255"/>
        <v>2</v>
      </c>
      <c r="AK354" s="48">
        <f t="shared" ca="1" si="255"/>
        <v>1</v>
      </c>
      <c r="AL354" s="48">
        <f t="shared" ca="1" si="255"/>
        <v>1</v>
      </c>
      <c r="AM354" s="48">
        <f t="shared" ca="1" si="255"/>
        <v>3</v>
      </c>
      <c r="AN354" s="48">
        <f t="shared" ca="1" si="255"/>
        <v>1</v>
      </c>
      <c r="AO354" s="48">
        <f t="shared" ca="1" si="255"/>
        <v>3</v>
      </c>
      <c r="AP354" s="48">
        <f t="shared" ca="1" si="255"/>
        <v>1</v>
      </c>
      <c r="AQ354" s="48">
        <f t="shared" ca="1" si="255"/>
        <v>3</v>
      </c>
      <c r="AR354" s="48">
        <f t="shared" ca="1" si="255"/>
        <v>1</v>
      </c>
      <c r="AS354" s="48">
        <f t="shared" ca="1" si="255"/>
        <v>3</v>
      </c>
      <c r="AT354" s="48">
        <f t="shared" ca="1" si="256"/>
        <v>2</v>
      </c>
      <c r="AU354" s="48">
        <f t="shared" ca="1" si="256"/>
        <v>3</v>
      </c>
      <c r="AV354" s="48">
        <f t="shared" ca="1" si="256"/>
        <v>2</v>
      </c>
      <c r="AW354" s="48">
        <f t="shared" ca="1" si="256"/>
        <v>3</v>
      </c>
      <c r="AX354" s="48">
        <f t="shared" ca="1" si="256"/>
        <v>1</v>
      </c>
      <c r="AY354" s="48">
        <f t="shared" ca="1" si="256"/>
        <v>2</v>
      </c>
      <c r="AZ354" s="48">
        <f t="shared" ca="1" si="256"/>
        <v>3</v>
      </c>
      <c r="BA354" s="48">
        <f t="shared" ca="1" si="256"/>
        <v>2</v>
      </c>
      <c r="BB354" s="48">
        <f t="shared" ca="1" si="256"/>
        <v>1</v>
      </c>
      <c r="BC354" s="48">
        <f t="shared" ca="1" si="256"/>
        <v>1</v>
      </c>
      <c r="BD354" s="48">
        <f t="shared" ca="1" si="257"/>
        <v>2</v>
      </c>
      <c r="BE354" s="48">
        <f t="shared" ca="1" si="257"/>
        <v>2</v>
      </c>
      <c r="BF354" s="48">
        <f t="shared" ca="1" si="257"/>
        <v>3</v>
      </c>
      <c r="BG354" s="48">
        <f t="shared" ca="1" si="257"/>
        <v>1</v>
      </c>
      <c r="BH354" s="48">
        <f t="shared" ca="1" si="257"/>
        <v>3</v>
      </c>
      <c r="BI354" s="48">
        <f t="shared" ca="1" si="257"/>
        <v>1</v>
      </c>
      <c r="BJ354" s="48">
        <f t="shared" ca="1" si="257"/>
        <v>2</v>
      </c>
      <c r="BK354" s="48">
        <f t="shared" ca="1" si="257"/>
        <v>3</v>
      </c>
      <c r="BL354" s="48">
        <f t="shared" ca="1" si="257"/>
        <v>3</v>
      </c>
      <c r="BM354" s="48">
        <f t="shared" ca="1" si="257"/>
        <v>3</v>
      </c>
      <c r="BN354" s="48">
        <f t="shared" ca="1" si="257"/>
        <v>1</v>
      </c>
      <c r="BO354" s="48">
        <f t="shared" ca="1" si="257"/>
        <v>1</v>
      </c>
    </row>
    <row r="355" spans="1:67" x14ac:dyDescent="0.25">
      <c r="A355" s="48">
        <v>354</v>
      </c>
      <c r="B355" s="48">
        <f t="shared" ca="1" si="225"/>
        <v>13</v>
      </c>
      <c r="C355" s="48">
        <f ca="1">SUM($P355:S355)</f>
        <v>8</v>
      </c>
      <c r="D355" s="48">
        <f t="shared" ca="1" si="231"/>
        <v>18</v>
      </c>
      <c r="E355" s="48">
        <f t="shared" ca="1" si="232"/>
        <v>24</v>
      </c>
      <c r="F355" s="48">
        <f t="shared" ca="1" si="233"/>
        <v>31</v>
      </c>
      <c r="G355" s="48">
        <f t="shared" ca="1" si="234"/>
        <v>37</v>
      </c>
      <c r="H355" s="48">
        <f t="shared" ca="1" si="235"/>
        <v>45</v>
      </c>
      <c r="I355" s="48">
        <f t="shared" ca="1" si="236"/>
        <v>52</v>
      </c>
      <c r="J355" s="48">
        <f t="shared" ca="1" si="237"/>
        <v>61</v>
      </c>
      <c r="K355" s="48">
        <f t="shared" ca="1" si="238"/>
        <v>72</v>
      </c>
      <c r="L355" s="48">
        <f t="shared" ca="1" si="239"/>
        <v>79</v>
      </c>
      <c r="M355" s="48">
        <f t="shared" ca="1" si="240"/>
        <v>86</v>
      </c>
      <c r="N355" s="48">
        <f t="shared" ca="1" si="241"/>
        <v>95</v>
      </c>
      <c r="O355" s="48">
        <f t="shared" ca="1" si="242"/>
        <v>102</v>
      </c>
      <c r="P355" s="48">
        <f t="shared" ca="1" si="253"/>
        <v>2</v>
      </c>
      <c r="Q355" s="48">
        <f t="shared" ca="1" si="253"/>
        <v>3</v>
      </c>
      <c r="R355" s="48">
        <f t="shared" ca="1" si="253"/>
        <v>1</v>
      </c>
      <c r="S355" s="48">
        <f t="shared" ca="1" si="253"/>
        <v>2</v>
      </c>
      <c r="T355" s="48">
        <f t="shared" ca="1" si="253"/>
        <v>3</v>
      </c>
      <c r="U355" s="48">
        <f t="shared" ca="1" si="253"/>
        <v>2</v>
      </c>
      <c r="V355" s="48">
        <f t="shared" ca="1" si="253"/>
        <v>2</v>
      </c>
      <c r="W355" s="48">
        <f t="shared" ca="1" si="253"/>
        <v>3</v>
      </c>
      <c r="X355" s="48">
        <f t="shared" ca="1" si="253"/>
        <v>1</v>
      </c>
      <c r="Y355" s="48">
        <f t="shared" ca="1" si="253"/>
        <v>3</v>
      </c>
      <c r="Z355" s="48">
        <f t="shared" ca="1" si="254"/>
        <v>1</v>
      </c>
      <c r="AA355" s="48">
        <f t="shared" ca="1" si="254"/>
        <v>1</v>
      </c>
      <c r="AB355" s="48">
        <f t="shared" ca="1" si="254"/>
        <v>2</v>
      </c>
      <c r="AC355" s="48">
        <f t="shared" ca="1" si="254"/>
        <v>1</v>
      </c>
      <c r="AD355" s="48">
        <f t="shared" ca="1" si="254"/>
        <v>3</v>
      </c>
      <c r="AE355" s="48">
        <f t="shared" ca="1" si="254"/>
        <v>1</v>
      </c>
      <c r="AF355" s="48">
        <f t="shared" ca="1" si="254"/>
        <v>2</v>
      </c>
      <c r="AG355" s="48">
        <f t="shared" ca="1" si="254"/>
        <v>1</v>
      </c>
      <c r="AH355" s="48">
        <f t="shared" ca="1" si="254"/>
        <v>1</v>
      </c>
      <c r="AI355" s="48">
        <f t="shared" ca="1" si="254"/>
        <v>2</v>
      </c>
      <c r="AJ355" s="48">
        <f t="shared" ca="1" si="255"/>
        <v>3</v>
      </c>
      <c r="AK355" s="48">
        <f t="shared" ca="1" si="255"/>
        <v>1</v>
      </c>
      <c r="AL355" s="48">
        <f t="shared" ca="1" si="255"/>
        <v>2</v>
      </c>
      <c r="AM355" s="48">
        <f t="shared" ca="1" si="255"/>
        <v>2</v>
      </c>
      <c r="AN355" s="48">
        <f t="shared" ca="1" si="255"/>
        <v>3</v>
      </c>
      <c r="AO355" s="48">
        <f t="shared" ca="1" si="255"/>
        <v>2</v>
      </c>
      <c r="AP355" s="48">
        <f t="shared" ca="1" si="255"/>
        <v>1</v>
      </c>
      <c r="AQ355" s="48">
        <f t="shared" ca="1" si="255"/>
        <v>1</v>
      </c>
      <c r="AR355" s="48">
        <f t="shared" ca="1" si="255"/>
        <v>2</v>
      </c>
      <c r="AS355" s="48">
        <f t="shared" ca="1" si="255"/>
        <v>2</v>
      </c>
      <c r="AT355" s="48">
        <f t="shared" ca="1" si="256"/>
        <v>3</v>
      </c>
      <c r="AU355" s="48">
        <f t="shared" ca="1" si="256"/>
        <v>2</v>
      </c>
      <c r="AV355" s="48">
        <f t="shared" ca="1" si="256"/>
        <v>3</v>
      </c>
      <c r="AW355" s="48">
        <f t="shared" ca="1" si="256"/>
        <v>3</v>
      </c>
      <c r="AX355" s="48">
        <f t="shared" ca="1" si="256"/>
        <v>3</v>
      </c>
      <c r="AY355" s="48">
        <f t="shared" ca="1" si="256"/>
        <v>2</v>
      </c>
      <c r="AZ355" s="48">
        <f t="shared" ca="1" si="256"/>
        <v>3</v>
      </c>
      <c r="BA355" s="48">
        <f t="shared" ca="1" si="256"/>
        <v>2</v>
      </c>
      <c r="BB355" s="48">
        <f t="shared" ca="1" si="256"/>
        <v>1</v>
      </c>
      <c r="BC355" s="48">
        <f t="shared" ca="1" si="256"/>
        <v>1</v>
      </c>
      <c r="BD355" s="48">
        <f t="shared" ca="1" si="257"/>
        <v>1</v>
      </c>
      <c r="BE355" s="48">
        <f t="shared" ca="1" si="257"/>
        <v>2</v>
      </c>
      <c r="BF355" s="48">
        <f t="shared" ca="1" si="257"/>
        <v>1</v>
      </c>
      <c r="BG355" s="48">
        <f t="shared" ca="1" si="257"/>
        <v>3</v>
      </c>
      <c r="BH355" s="48">
        <f t="shared" ca="1" si="257"/>
        <v>2</v>
      </c>
      <c r="BI355" s="48">
        <f t="shared" ca="1" si="257"/>
        <v>2</v>
      </c>
      <c r="BJ355" s="48">
        <f t="shared" ca="1" si="257"/>
        <v>2</v>
      </c>
      <c r="BK355" s="48">
        <f t="shared" ca="1" si="257"/>
        <v>3</v>
      </c>
      <c r="BL355" s="48">
        <f t="shared" ca="1" si="257"/>
        <v>1</v>
      </c>
      <c r="BM355" s="48">
        <f t="shared" ca="1" si="257"/>
        <v>2</v>
      </c>
      <c r="BN355" s="48">
        <f t="shared" ca="1" si="257"/>
        <v>1</v>
      </c>
      <c r="BO355" s="48">
        <f t="shared" ca="1" si="257"/>
        <v>3</v>
      </c>
    </row>
    <row r="356" spans="1:67" x14ac:dyDescent="0.25">
      <c r="A356" s="48">
        <v>355</v>
      </c>
      <c r="B356" s="48">
        <f t="shared" ca="1" si="225"/>
        <v>14</v>
      </c>
      <c r="C356" s="48">
        <f ca="1">SUM($P356:S356)</f>
        <v>10</v>
      </c>
      <c r="D356" s="48">
        <f t="shared" ca="1" si="231"/>
        <v>19</v>
      </c>
      <c r="E356" s="48">
        <f t="shared" ca="1" si="232"/>
        <v>27</v>
      </c>
      <c r="F356" s="48">
        <f t="shared" ca="1" si="233"/>
        <v>33</v>
      </c>
      <c r="G356" s="48">
        <f t="shared" ca="1" si="234"/>
        <v>38</v>
      </c>
      <c r="H356" s="48">
        <f t="shared" ca="1" si="235"/>
        <v>46</v>
      </c>
      <c r="I356" s="48">
        <f t="shared" ca="1" si="236"/>
        <v>53</v>
      </c>
      <c r="J356" s="48">
        <f t="shared" ca="1" si="237"/>
        <v>62</v>
      </c>
      <c r="K356" s="48">
        <f t="shared" ca="1" si="238"/>
        <v>68</v>
      </c>
      <c r="L356" s="48">
        <f t="shared" ca="1" si="239"/>
        <v>75</v>
      </c>
      <c r="M356" s="48">
        <f t="shared" ca="1" si="240"/>
        <v>83</v>
      </c>
      <c r="N356" s="48">
        <f t="shared" ca="1" si="241"/>
        <v>91</v>
      </c>
      <c r="O356" s="48">
        <f t="shared" ca="1" si="242"/>
        <v>100</v>
      </c>
      <c r="P356" s="48">
        <f t="shared" ca="1" si="253"/>
        <v>1</v>
      </c>
      <c r="Q356" s="48">
        <f t="shared" ca="1" si="253"/>
        <v>3</v>
      </c>
      <c r="R356" s="48">
        <f t="shared" ca="1" si="253"/>
        <v>3</v>
      </c>
      <c r="S356" s="48">
        <f t="shared" ca="1" si="253"/>
        <v>3</v>
      </c>
      <c r="T356" s="48">
        <f t="shared" ca="1" si="253"/>
        <v>2</v>
      </c>
      <c r="U356" s="48">
        <f t="shared" ca="1" si="253"/>
        <v>2</v>
      </c>
      <c r="V356" s="48">
        <f t="shared" ca="1" si="253"/>
        <v>3</v>
      </c>
      <c r="W356" s="48">
        <f t="shared" ca="1" si="253"/>
        <v>2</v>
      </c>
      <c r="X356" s="48">
        <f t="shared" ca="1" si="253"/>
        <v>3</v>
      </c>
      <c r="Y356" s="48">
        <f t="shared" ca="1" si="253"/>
        <v>2</v>
      </c>
      <c r="Z356" s="48">
        <f t="shared" ca="1" si="254"/>
        <v>2</v>
      </c>
      <c r="AA356" s="48">
        <f t="shared" ca="1" si="254"/>
        <v>1</v>
      </c>
      <c r="AB356" s="48">
        <f t="shared" ca="1" si="254"/>
        <v>1</v>
      </c>
      <c r="AC356" s="48">
        <f t="shared" ca="1" si="254"/>
        <v>1</v>
      </c>
      <c r="AD356" s="48">
        <f t="shared" ca="1" si="254"/>
        <v>3</v>
      </c>
      <c r="AE356" s="48">
        <f t="shared" ca="1" si="254"/>
        <v>1</v>
      </c>
      <c r="AF356" s="48">
        <f t="shared" ca="1" si="254"/>
        <v>2</v>
      </c>
      <c r="AG356" s="48">
        <f t="shared" ca="1" si="254"/>
        <v>1</v>
      </c>
      <c r="AH356" s="48">
        <f t="shared" ca="1" si="254"/>
        <v>1</v>
      </c>
      <c r="AI356" s="48">
        <f t="shared" ca="1" si="254"/>
        <v>1</v>
      </c>
      <c r="AJ356" s="48">
        <f t="shared" ca="1" si="255"/>
        <v>2</v>
      </c>
      <c r="AK356" s="48">
        <f t="shared" ca="1" si="255"/>
        <v>2</v>
      </c>
      <c r="AL356" s="48">
        <f t="shared" ca="1" si="255"/>
        <v>3</v>
      </c>
      <c r="AM356" s="48">
        <f t="shared" ca="1" si="255"/>
        <v>1</v>
      </c>
      <c r="AN356" s="48">
        <f t="shared" ca="1" si="255"/>
        <v>3</v>
      </c>
      <c r="AO356" s="48">
        <f t="shared" ca="1" si="255"/>
        <v>2</v>
      </c>
      <c r="AP356" s="48">
        <f t="shared" ca="1" si="255"/>
        <v>1</v>
      </c>
      <c r="AQ356" s="48">
        <f t="shared" ca="1" si="255"/>
        <v>1</v>
      </c>
      <c r="AR356" s="48">
        <f t="shared" ca="1" si="255"/>
        <v>2</v>
      </c>
      <c r="AS356" s="48">
        <f t="shared" ca="1" si="255"/>
        <v>2</v>
      </c>
      <c r="AT356" s="48">
        <f t="shared" ca="1" si="256"/>
        <v>3</v>
      </c>
      <c r="AU356" s="48">
        <f t="shared" ca="1" si="256"/>
        <v>2</v>
      </c>
      <c r="AV356" s="48">
        <f t="shared" ca="1" si="256"/>
        <v>1</v>
      </c>
      <c r="AW356" s="48">
        <f t="shared" ca="1" si="256"/>
        <v>3</v>
      </c>
      <c r="AX356" s="48">
        <f t="shared" ca="1" si="256"/>
        <v>1</v>
      </c>
      <c r="AY356" s="48">
        <f t="shared" ca="1" si="256"/>
        <v>1</v>
      </c>
      <c r="AZ356" s="48">
        <f t="shared" ca="1" si="256"/>
        <v>1</v>
      </c>
      <c r="BA356" s="48">
        <f t="shared" ca="1" si="256"/>
        <v>3</v>
      </c>
      <c r="BB356" s="48">
        <f t="shared" ca="1" si="256"/>
        <v>2</v>
      </c>
      <c r="BC356" s="48">
        <f t="shared" ca="1" si="256"/>
        <v>1</v>
      </c>
      <c r="BD356" s="48">
        <f t="shared" ca="1" si="257"/>
        <v>2</v>
      </c>
      <c r="BE356" s="48">
        <f t="shared" ca="1" si="257"/>
        <v>3</v>
      </c>
      <c r="BF356" s="48">
        <f t="shared" ca="1" si="257"/>
        <v>1</v>
      </c>
      <c r="BG356" s="48">
        <f t="shared" ca="1" si="257"/>
        <v>2</v>
      </c>
      <c r="BH356" s="48">
        <f t="shared" ca="1" si="257"/>
        <v>1</v>
      </c>
      <c r="BI356" s="48">
        <f t="shared" ca="1" si="257"/>
        <v>1</v>
      </c>
      <c r="BJ356" s="48">
        <f t="shared" ca="1" si="257"/>
        <v>3</v>
      </c>
      <c r="BK356" s="48">
        <f t="shared" ca="1" si="257"/>
        <v>3</v>
      </c>
      <c r="BL356" s="48">
        <f t="shared" ca="1" si="257"/>
        <v>3</v>
      </c>
      <c r="BM356" s="48">
        <f t="shared" ca="1" si="257"/>
        <v>1</v>
      </c>
      <c r="BN356" s="48">
        <f t="shared" ca="1" si="257"/>
        <v>3</v>
      </c>
      <c r="BO356" s="48">
        <f t="shared" ca="1" si="257"/>
        <v>2</v>
      </c>
    </row>
    <row r="357" spans="1:67" x14ac:dyDescent="0.25">
      <c r="A357" s="48">
        <v>356</v>
      </c>
      <c r="B357" s="48">
        <f t="shared" ca="1" si="225"/>
        <v>13</v>
      </c>
      <c r="C357" s="48">
        <f ca="1">SUM($P357:S357)</f>
        <v>11</v>
      </c>
      <c r="D357" s="48">
        <f t="shared" ca="1" si="231"/>
        <v>17</v>
      </c>
      <c r="E357" s="48">
        <f t="shared" ca="1" si="232"/>
        <v>25</v>
      </c>
      <c r="F357" s="48">
        <f t="shared" ca="1" si="233"/>
        <v>33</v>
      </c>
      <c r="G357" s="48">
        <f t="shared" ca="1" si="234"/>
        <v>40</v>
      </c>
      <c r="H357" s="48">
        <f t="shared" ca="1" si="235"/>
        <v>47</v>
      </c>
      <c r="I357" s="48">
        <f t="shared" ca="1" si="236"/>
        <v>54</v>
      </c>
      <c r="J357" s="48">
        <f t="shared" ca="1" si="237"/>
        <v>60</v>
      </c>
      <c r="K357" s="48">
        <f t="shared" ca="1" si="238"/>
        <v>66</v>
      </c>
      <c r="L357" s="48">
        <f t="shared" ca="1" si="239"/>
        <v>71</v>
      </c>
      <c r="M357" s="48">
        <f t="shared" ca="1" si="240"/>
        <v>78</v>
      </c>
      <c r="N357" s="48">
        <f t="shared" ca="1" si="241"/>
        <v>87</v>
      </c>
      <c r="O357" s="48">
        <f t="shared" ca="1" si="242"/>
        <v>94</v>
      </c>
      <c r="P357" s="48">
        <f t="shared" ca="1" si="253"/>
        <v>3</v>
      </c>
      <c r="Q357" s="48">
        <f t="shared" ca="1" si="253"/>
        <v>3</v>
      </c>
      <c r="R357" s="48">
        <f t="shared" ca="1" si="253"/>
        <v>2</v>
      </c>
      <c r="S357" s="48">
        <f t="shared" ca="1" si="253"/>
        <v>3</v>
      </c>
      <c r="T357" s="48">
        <f t="shared" ca="1" si="253"/>
        <v>1</v>
      </c>
      <c r="U357" s="48">
        <f t="shared" ca="1" si="253"/>
        <v>1</v>
      </c>
      <c r="V357" s="48">
        <f t="shared" ca="1" si="253"/>
        <v>2</v>
      </c>
      <c r="W357" s="48">
        <f t="shared" ca="1" si="253"/>
        <v>2</v>
      </c>
      <c r="X357" s="48">
        <f t="shared" ca="1" si="253"/>
        <v>3</v>
      </c>
      <c r="Y357" s="48">
        <f t="shared" ca="1" si="253"/>
        <v>3</v>
      </c>
      <c r="Z357" s="48">
        <f t="shared" ca="1" si="254"/>
        <v>1</v>
      </c>
      <c r="AA357" s="48">
        <f t="shared" ca="1" si="254"/>
        <v>1</v>
      </c>
      <c r="AB357" s="48">
        <f t="shared" ca="1" si="254"/>
        <v>3</v>
      </c>
      <c r="AC357" s="48">
        <f t="shared" ca="1" si="254"/>
        <v>2</v>
      </c>
      <c r="AD357" s="48">
        <f t="shared" ca="1" si="254"/>
        <v>2</v>
      </c>
      <c r="AE357" s="48">
        <f t="shared" ca="1" si="254"/>
        <v>1</v>
      </c>
      <c r="AF357" s="48">
        <f t="shared" ca="1" si="254"/>
        <v>3</v>
      </c>
      <c r="AG357" s="48">
        <f t="shared" ca="1" si="254"/>
        <v>2</v>
      </c>
      <c r="AH357" s="48">
        <f t="shared" ca="1" si="254"/>
        <v>1</v>
      </c>
      <c r="AI357" s="48">
        <f t="shared" ca="1" si="254"/>
        <v>1</v>
      </c>
      <c r="AJ357" s="48">
        <f t="shared" ca="1" si="255"/>
        <v>2</v>
      </c>
      <c r="AK357" s="48">
        <f t="shared" ca="1" si="255"/>
        <v>2</v>
      </c>
      <c r="AL357" s="48">
        <f t="shared" ca="1" si="255"/>
        <v>1</v>
      </c>
      <c r="AM357" s="48">
        <f t="shared" ca="1" si="255"/>
        <v>2</v>
      </c>
      <c r="AN357" s="48">
        <f t="shared" ca="1" si="255"/>
        <v>1</v>
      </c>
      <c r="AO357" s="48">
        <f t="shared" ca="1" si="255"/>
        <v>2</v>
      </c>
      <c r="AP357" s="48">
        <f t="shared" ca="1" si="255"/>
        <v>3</v>
      </c>
      <c r="AQ357" s="48">
        <f t="shared" ca="1" si="255"/>
        <v>1</v>
      </c>
      <c r="AR357" s="48">
        <f t="shared" ca="1" si="255"/>
        <v>1</v>
      </c>
      <c r="AS357" s="48">
        <f t="shared" ca="1" si="255"/>
        <v>3</v>
      </c>
      <c r="AT357" s="48">
        <f t="shared" ca="1" si="256"/>
        <v>1</v>
      </c>
      <c r="AU357" s="48">
        <f t="shared" ca="1" si="256"/>
        <v>1</v>
      </c>
      <c r="AV357" s="48">
        <f t="shared" ca="1" si="256"/>
        <v>1</v>
      </c>
      <c r="AW357" s="48">
        <f t="shared" ca="1" si="256"/>
        <v>1</v>
      </c>
      <c r="AX357" s="48">
        <f t="shared" ca="1" si="256"/>
        <v>2</v>
      </c>
      <c r="AY357" s="48">
        <f t="shared" ca="1" si="256"/>
        <v>2</v>
      </c>
      <c r="AZ357" s="48">
        <f t="shared" ca="1" si="256"/>
        <v>2</v>
      </c>
      <c r="BA357" s="48">
        <f t="shared" ca="1" si="256"/>
        <v>1</v>
      </c>
      <c r="BB357" s="48">
        <f t="shared" ca="1" si="256"/>
        <v>1</v>
      </c>
      <c r="BC357" s="48">
        <f t="shared" ca="1" si="256"/>
        <v>1</v>
      </c>
      <c r="BD357" s="48">
        <f t="shared" ca="1" si="257"/>
        <v>2</v>
      </c>
      <c r="BE357" s="48">
        <f t="shared" ca="1" si="257"/>
        <v>2</v>
      </c>
      <c r="BF357" s="48">
        <f t="shared" ca="1" si="257"/>
        <v>1</v>
      </c>
      <c r="BG357" s="48">
        <f t="shared" ca="1" si="257"/>
        <v>2</v>
      </c>
      <c r="BH357" s="48">
        <f t="shared" ca="1" si="257"/>
        <v>2</v>
      </c>
      <c r="BI357" s="48">
        <f t="shared" ca="1" si="257"/>
        <v>2</v>
      </c>
      <c r="BJ357" s="48">
        <f t="shared" ca="1" si="257"/>
        <v>3</v>
      </c>
      <c r="BK357" s="48">
        <f t="shared" ca="1" si="257"/>
        <v>2</v>
      </c>
      <c r="BL357" s="48">
        <f t="shared" ca="1" si="257"/>
        <v>3</v>
      </c>
      <c r="BM357" s="48">
        <f t="shared" ca="1" si="257"/>
        <v>1</v>
      </c>
      <c r="BN357" s="48">
        <f t="shared" ca="1" si="257"/>
        <v>1</v>
      </c>
      <c r="BO357" s="48">
        <f t="shared" ca="1" si="257"/>
        <v>2</v>
      </c>
    </row>
    <row r="358" spans="1:67" x14ac:dyDescent="0.25">
      <c r="A358" s="48">
        <v>357</v>
      </c>
      <c r="B358" s="48">
        <f t="shared" ca="1" si="225"/>
        <v>8</v>
      </c>
      <c r="C358" s="48">
        <f ca="1">SUM($P358:S358)</f>
        <v>4</v>
      </c>
      <c r="D358" s="48">
        <f t="shared" ca="1" si="231"/>
        <v>12</v>
      </c>
      <c r="E358" s="48">
        <f t="shared" ca="1" si="232"/>
        <v>20</v>
      </c>
      <c r="F358" s="48">
        <f t="shared" ca="1" si="233"/>
        <v>30</v>
      </c>
      <c r="G358" s="48">
        <f t="shared" ca="1" si="234"/>
        <v>38</v>
      </c>
      <c r="H358" s="48">
        <f t="shared" ca="1" si="235"/>
        <v>45</v>
      </c>
      <c r="I358" s="48">
        <f t="shared" ca="1" si="236"/>
        <v>52</v>
      </c>
      <c r="J358" s="48">
        <f t="shared" ca="1" si="237"/>
        <v>61</v>
      </c>
      <c r="K358" s="48">
        <f t="shared" ca="1" si="238"/>
        <v>68</v>
      </c>
      <c r="L358" s="48">
        <f t="shared" ca="1" si="239"/>
        <v>78</v>
      </c>
      <c r="M358" s="48">
        <f t="shared" ca="1" si="240"/>
        <v>83</v>
      </c>
      <c r="N358" s="48">
        <f t="shared" ca="1" si="241"/>
        <v>91</v>
      </c>
      <c r="O358" s="48">
        <f t="shared" ca="1" si="242"/>
        <v>98</v>
      </c>
      <c r="P358" s="48">
        <f t="shared" ca="1" si="253"/>
        <v>1</v>
      </c>
      <c r="Q358" s="48">
        <f t="shared" ca="1" si="253"/>
        <v>1</v>
      </c>
      <c r="R358" s="48">
        <f t="shared" ca="1" si="253"/>
        <v>1</v>
      </c>
      <c r="S358" s="48">
        <f t="shared" ca="1" si="253"/>
        <v>1</v>
      </c>
      <c r="T358" s="48">
        <f t="shared" ca="1" si="253"/>
        <v>1</v>
      </c>
      <c r="U358" s="48">
        <f t="shared" ca="1" si="253"/>
        <v>3</v>
      </c>
      <c r="V358" s="48">
        <f t="shared" ca="1" si="253"/>
        <v>3</v>
      </c>
      <c r="W358" s="48">
        <f t="shared" ca="1" si="253"/>
        <v>1</v>
      </c>
      <c r="X358" s="48">
        <f t="shared" ca="1" si="253"/>
        <v>3</v>
      </c>
      <c r="Y358" s="48">
        <f t="shared" ca="1" si="253"/>
        <v>2</v>
      </c>
      <c r="Z358" s="48">
        <f t="shared" ca="1" si="254"/>
        <v>1</v>
      </c>
      <c r="AA358" s="48">
        <f t="shared" ca="1" si="254"/>
        <v>2</v>
      </c>
      <c r="AB358" s="48">
        <f t="shared" ca="1" si="254"/>
        <v>1</v>
      </c>
      <c r="AC358" s="48">
        <f t="shared" ca="1" si="254"/>
        <v>3</v>
      </c>
      <c r="AD358" s="48">
        <f t="shared" ca="1" si="254"/>
        <v>3</v>
      </c>
      <c r="AE358" s="48">
        <f t="shared" ca="1" si="254"/>
        <v>3</v>
      </c>
      <c r="AF358" s="48">
        <f t="shared" ca="1" si="254"/>
        <v>3</v>
      </c>
      <c r="AG358" s="48">
        <f t="shared" ca="1" si="254"/>
        <v>1</v>
      </c>
      <c r="AH358" s="48">
        <f t="shared" ca="1" si="254"/>
        <v>2</v>
      </c>
      <c r="AI358" s="48">
        <f t="shared" ca="1" si="254"/>
        <v>2</v>
      </c>
      <c r="AJ358" s="48">
        <f t="shared" ca="1" si="255"/>
        <v>3</v>
      </c>
      <c r="AK358" s="48">
        <f t="shared" ca="1" si="255"/>
        <v>1</v>
      </c>
      <c r="AL358" s="48">
        <f t="shared" ca="1" si="255"/>
        <v>2</v>
      </c>
      <c r="AM358" s="48">
        <f t="shared" ca="1" si="255"/>
        <v>1</v>
      </c>
      <c r="AN358" s="48">
        <f t="shared" ca="1" si="255"/>
        <v>2</v>
      </c>
      <c r="AO358" s="48">
        <f t="shared" ca="1" si="255"/>
        <v>1</v>
      </c>
      <c r="AP358" s="48">
        <f t="shared" ca="1" si="255"/>
        <v>2</v>
      </c>
      <c r="AQ358" s="48">
        <f t="shared" ca="1" si="255"/>
        <v>2</v>
      </c>
      <c r="AR358" s="48">
        <f t="shared" ca="1" si="255"/>
        <v>3</v>
      </c>
      <c r="AS358" s="48">
        <f t="shared" ca="1" si="255"/>
        <v>1</v>
      </c>
      <c r="AT358" s="48">
        <f t="shared" ca="1" si="256"/>
        <v>2</v>
      </c>
      <c r="AU358" s="48">
        <f t="shared" ca="1" si="256"/>
        <v>3</v>
      </c>
      <c r="AV358" s="48">
        <f t="shared" ca="1" si="256"/>
        <v>1</v>
      </c>
      <c r="AW358" s="48">
        <f t="shared" ca="1" si="256"/>
        <v>1</v>
      </c>
      <c r="AX358" s="48">
        <f t="shared" ca="1" si="256"/>
        <v>2</v>
      </c>
      <c r="AY358" s="48">
        <f t="shared" ca="1" si="256"/>
        <v>3</v>
      </c>
      <c r="AZ358" s="48">
        <f t="shared" ca="1" si="256"/>
        <v>3</v>
      </c>
      <c r="BA358" s="48">
        <f t="shared" ca="1" si="256"/>
        <v>2</v>
      </c>
      <c r="BB358" s="48">
        <f t="shared" ca="1" si="256"/>
        <v>2</v>
      </c>
      <c r="BC358" s="48">
        <f t="shared" ca="1" si="256"/>
        <v>3</v>
      </c>
      <c r="BD358" s="48">
        <f t="shared" ca="1" si="257"/>
        <v>1</v>
      </c>
      <c r="BE358" s="48">
        <f t="shared" ca="1" si="257"/>
        <v>1</v>
      </c>
      <c r="BF358" s="48">
        <f t="shared" ca="1" si="257"/>
        <v>1</v>
      </c>
      <c r="BG358" s="48">
        <f t="shared" ca="1" si="257"/>
        <v>2</v>
      </c>
      <c r="BH358" s="48">
        <f t="shared" ca="1" si="257"/>
        <v>2</v>
      </c>
      <c r="BI358" s="48">
        <f t="shared" ca="1" si="257"/>
        <v>3</v>
      </c>
      <c r="BJ358" s="48">
        <f t="shared" ca="1" si="257"/>
        <v>2</v>
      </c>
      <c r="BK358" s="48">
        <f t="shared" ca="1" si="257"/>
        <v>1</v>
      </c>
      <c r="BL358" s="48">
        <f t="shared" ca="1" si="257"/>
        <v>1</v>
      </c>
      <c r="BM358" s="48">
        <f t="shared" ca="1" si="257"/>
        <v>3</v>
      </c>
      <c r="BN358" s="48">
        <f t="shared" ca="1" si="257"/>
        <v>1</v>
      </c>
      <c r="BO358" s="48">
        <f t="shared" ca="1" si="257"/>
        <v>2</v>
      </c>
    </row>
    <row r="359" spans="1:67" x14ac:dyDescent="0.25">
      <c r="A359" s="48">
        <v>358</v>
      </c>
      <c r="B359" s="48">
        <f t="shared" ca="1" si="225"/>
        <v>8</v>
      </c>
      <c r="C359" s="48">
        <f ca="1">SUM($P359:S359)</f>
        <v>5</v>
      </c>
      <c r="D359" s="48">
        <f t="shared" ca="1" si="231"/>
        <v>13</v>
      </c>
      <c r="E359" s="48">
        <f t="shared" ca="1" si="232"/>
        <v>20</v>
      </c>
      <c r="F359" s="48">
        <f t="shared" ca="1" si="233"/>
        <v>29</v>
      </c>
      <c r="G359" s="48">
        <f t="shared" ca="1" si="234"/>
        <v>39</v>
      </c>
      <c r="H359" s="48">
        <f t="shared" ca="1" si="235"/>
        <v>45</v>
      </c>
      <c r="I359" s="48">
        <f t="shared" ca="1" si="236"/>
        <v>54</v>
      </c>
      <c r="J359" s="48">
        <f t="shared" ca="1" si="237"/>
        <v>63</v>
      </c>
      <c r="K359" s="48">
        <f t="shared" ca="1" si="238"/>
        <v>67</v>
      </c>
      <c r="L359" s="48">
        <f t="shared" ca="1" si="239"/>
        <v>77</v>
      </c>
      <c r="M359" s="48">
        <f t="shared" ca="1" si="240"/>
        <v>83</v>
      </c>
      <c r="N359" s="48">
        <f t="shared" ca="1" si="241"/>
        <v>92</v>
      </c>
      <c r="O359" s="48">
        <f t="shared" ca="1" si="242"/>
        <v>99</v>
      </c>
      <c r="P359" s="48">
        <f t="shared" ca="1" si="253"/>
        <v>1</v>
      </c>
      <c r="Q359" s="48">
        <f t="shared" ca="1" si="253"/>
        <v>2</v>
      </c>
      <c r="R359" s="48">
        <f t="shared" ca="1" si="253"/>
        <v>1</v>
      </c>
      <c r="S359" s="48">
        <f t="shared" ca="1" si="253"/>
        <v>1</v>
      </c>
      <c r="T359" s="48">
        <f t="shared" ca="1" si="253"/>
        <v>1</v>
      </c>
      <c r="U359" s="48">
        <f t="shared" ca="1" si="253"/>
        <v>2</v>
      </c>
      <c r="V359" s="48">
        <f t="shared" ca="1" si="253"/>
        <v>3</v>
      </c>
      <c r="W359" s="48">
        <f t="shared" ca="1" si="253"/>
        <v>2</v>
      </c>
      <c r="X359" s="48">
        <f t="shared" ca="1" si="253"/>
        <v>3</v>
      </c>
      <c r="Y359" s="48">
        <f t="shared" ca="1" si="253"/>
        <v>1</v>
      </c>
      <c r="Z359" s="48">
        <f t="shared" ca="1" si="254"/>
        <v>1</v>
      </c>
      <c r="AA359" s="48">
        <f t="shared" ca="1" si="254"/>
        <v>2</v>
      </c>
      <c r="AB359" s="48">
        <f t="shared" ca="1" si="254"/>
        <v>2</v>
      </c>
      <c r="AC359" s="48">
        <f t="shared" ca="1" si="254"/>
        <v>2</v>
      </c>
      <c r="AD359" s="48">
        <f t="shared" ca="1" si="254"/>
        <v>2</v>
      </c>
      <c r="AE359" s="48">
        <f t="shared" ca="1" si="254"/>
        <v>3</v>
      </c>
      <c r="AF359" s="48">
        <f t="shared" ca="1" si="254"/>
        <v>2</v>
      </c>
      <c r="AG359" s="48">
        <f t="shared" ca="1" si="254"/>
        <v>2</v>
      </c>
      <c r="AH359" s="48">
        <f t="shared" ca="1" si="254"/>
        <v>3</v>
      </c>
      <c r="AI359" s="48">
        <f t="shared" ca="1" si="254"/>
        <v>3</v>
      </c>
      <c r="AJ359" s="48">
        <f t="shared" ca="1" si="255"/>
        <v>2</v>
      </c>
      <c r="AK359" s="48">
        <f t="shared" ca="1" si="255"/>
        <v>2</v>
      </c>
      <c r="AL359" s="48">
        <f t="shared" ca="1" si="255"/>
        <v>1</v>
      </c>
      <c r="AM359" s="48">
        <f t="shared" ca="1" si="255"/>
        <v>1</v>
      </c>
      <c r="AN359" s="48">
        <f t="shared" ca="1" si="255"/>
        <v>3</v>
      </c>
      <c r="AO359" s="48">
        <f t="shared" ca="1" si="255"/>
        <v>2</v>
      </c>
      <c r="AP359" s="48">
        <f t="shared" ca="1" si="255"/>
        <v>3</v>
      </c>
      <c r="AQ359" s="48">
        <f t="shared" ca="1" si="255"/>
        <v>1</v>
      </c>
      <c r="AR359" s="48">
        <f t="shared" ca="1" si="255"/>
        <v>2</v>
      </c>
      <c r="AS359" s="48">
        <f t="shared" ca="1" si="255"/>
        <v>3</v>
      </c>
      <c r="AT359" s="48">
        <f t="shared" ca="1" si="256"/>
        <v>2</v>
      </c>
      <c r="AU359" s="48">
        <f t="shared" ca="1" si="256"/>
        <v>2</v>
      </c>
      <c r="AV359" s="48">
        <f t="shared" ca="1" si="256"/>
        <v>1</v>
      </c>
      <c r="AW359" s="48">
        <f t="shared" ca="1" si="256"/>
        <v>1</v>
      </c>
      <c r="AX359" s="48">
        <f t="shared" ca="1" si="256"/>
        <v>1</v>
      </c>
      <c r="AY359" s="48">
        <f t="shared" ca="1" si="256"/>
        <v>1</v>
      </c>
      <c r="AZ359" s="48">
        <f t="shared" ca="1" si="256"/>
        <v>3</v>
      </c>
      <c r="BA359" s="48">
        <f t="shared" ca="1" si="256"/>
        <v>3</v>
      </c>
      <c r="BB359" s="48">
        <f t="shared" ca="1" si="256"/>
        <v>2</v>
      </c>
      <c r="BC359" s="48">
        <f t="shared" ca="1" si="256"/>
        <v>2</v>
      </c>
      <c r="BD359" s="48">
        <f t="shared" ca="1" si="257"/>
        <v>2</v>
      </c>
      <c r="BE359" s="48">
        <f t="shared" ca="1" si="257"/>
        <v>1</v>
      </c>
      <c r="BF359" s="48">
        <f t="shared" ca="1" si="257"/>
        <v>1</v>
      </c>
      <c r="BG359" s="48">
        <f t="shared" ca="1" si="257"/>
        <v>2</v>
      </c>
      <c r="BH359" s="48">
        <f t="shared" ca="1" si="257"/>
        <v>3</v>
      </c>
      <c r="BI359" s="48">
        <f t="shared" ca="1" si="257"/>
        <v>3</v>
      </c>
      <c r="BJ359" s="48">
        <f t="shared" ca="1" si="257"/>
        <v>2</v>
      </c>
      <c r="BK359" s="48">
        <f t="shared" ca="1" si="257"/>
        <v>1</v>
      </c>
      <c r="BL359" s="48">
        <f t="shared" ca="1" si="257"/>
        <v>2</v>
      </c>
      <c r="BM359" s="48">
        <f t="shared" ca="1" si="257"/>
        <v>2</v>
      </c>
      <c r="BN359" s="48">
        <f t="shared" ca="1" si="257"/>
        <v>1</v>
      </c>
      <c r="BO359" s="48">
        <f t="shared" ca="1" si="257"/>
        <v>2</v>
      </c>
    </row>
    <row r="360" spans="1:67" x14ac:dyDescent="0.25">
      <c r="A360" s="48">
        <v>359</v>
      </c>
      <c r="B360" s="48">
        <f t="shared" ca="1" si="225"/>
        <v>10</v>
      </c>
      <c r="C360" s="48">
        <f ca="1">SUM($P360:S360)</f>
        <v>7</v>
      </c>
      <c r="D360" s="48">
        <f t="shared" ca="1" si="231"/>
        <v>14</v>
      </c>
      <c r="E360" s="48">
        <f t="shared" ca="1" si="232"/>
        <v>22</v>
      </c>
      <c r="F360" s="48">
        <f t="shared" ca="1" si="233"/>
        <v>30</v>
      </c>
      <c r="G360" s="48">
        <f t="shared" ca="1" si="234"/>
        <v>40</v>
      </c>
      <c r="H360" s="48">
        <f t="shared" ca="1" si="235"/>
        <v>48</v>
      </c>
      <c r="I360" s="48">
        <f t="shared" ca="1" si="236"/>
        <v>55</v>
      </c>
      <c r="J360" s="48">
        <f t="shared" ca="1" si="237"/>
        <v>64</v>
      </c>
      <c r="K360" s="48">
        <f t="shared" ca="1" si="238"/>
        <v>71</v>
      </c>
      <c r="L360" s="48">
        <f t="shared" ca="1" si="239"/>
        <v>80</v>
      </c>
      <c r="M360" s="48">
        <f t="shared" ca="1" si="240"/>
        <v>89</v>
      </c>
      <c r="N360" s="48">
        <f t="shared" ca="1" si="241"/>
        <v>99</v>
      </c>
      <c r="O360" s="48">
        <f t="shared" ca="1" si="242"/>
        <v>106</v>
      </c>
      <c r="P360" s="48">
        <f t="shared" ca="1" si="253"/>
        <v>1</v>
      </c>
      <c r="Q360" s="48">
        <f t="shared" ca="1" si="253"/>
        <v>3</v>
      </c>
      <c r="R360" s="48">
        <f t="shared" ca="1" si="253"/>
        <v>2</v>
      </c>
      <c r="S360" s="48">
        <f t="shared" ca="1" si="253"/>
        <v>1</v>
      </c>
      <c r="T360" s="48">
        <f t="shared" ca="1" si="253"/>
        <v>1</v>
      </c>
      <c r="U360" s="48">
        <f t="shared" ca="1" si="253"/>
        <v>2</v>
      </c>
      <c r="V360" s="48">
        <f t="shared" ca="1" si="253"/>
        <v>1</v>
      </c>
      <c r="W360" s="48">
        <f t="shared" ca="1" si="253"/>
        <v>3</v>
      </c>
      <c r="X360" s="48">
        <f t="shared" ca="1" si="253"/>
        <v>2</v>
      </c>
      <c r="Y360" s="48">
        <f t="shared" ca="1" si="253"/>
        <v>3</v>
      </c>
      <c r="Z360" s="48">
        <f t="shared" ca="1" si="254"/>
        <v>1</v>
      </c>
      <c r="AA360" s="48">
        <f t="shared" ca="1" si="254"/>
        <v>2</v>
      </c>
      <c r="AB360" s="48">
        <f t="shared" ca="1" si="254"/>
        <v>1</v>
      </c>
      <c r="AC360" s="48">
        <f t="shared" ca="1" si="254"/>
        <v>3</v>
      </c>
      <c r="AD360" s="48">
        <f t="shared" ca="1" si="254"/>
        <v>3</v>
      </c>
      <c r="AE360" s="48">
        <f t="shared" ca="1" si="254"/>
        <v>1</v>
      </c>
      <c r="AF360" s="48">
        <f t="shared" ca="1" si="254"/>
        <v>1</v>
      </c>
      <c r="AG360" s="48">
        <f t="shared" ca="1" si="254"/>
        <v>3</v>
      </c>
      <c r="AH360" s="48">
        <f t="shared" ca="1" si="254"/>
        <v>3</v>
      </c>
      <c r="AI360" s="48">
        <f t="shared" ca="1" si="254"/>
        <v>3</v>
      </c>
      <c r="AJ360" s="48">
        <f t="shared" ca="1" si="255"/>
        <v>2</v>
      </c>
      <c r="AK360" s="48">
        <f t="shared" ca="1" si="255"/>
        <v>3</v>
      </c>
      <c r="AL360" s="48">
        <f t="shared" ca="1" si="255"/>
        <v>2</v>
      </c>
      <c r="AM360" s="48">
        <f t="shared" ca="1" si="255"/>
        <v>1</v>
      </c>
      <c r="AN360" s="48">
        <f t="shared" ca="1" si="255"/>
        <v>1</v>
      </c>
      <c r="AO360" s="48">
        <f t="shared" ca="1" si="255"/>
        <v>2</v>
      </c>
      <c r="AP360" s="48">
        <f t="shared" ca="1" si="255"/>
        <v>1</v>
      </c>
      <c r="AQ360" s="48">
        <f t="shared" ca="1" si="255"/>
        <v>3</v>
      </c>
      <c r="AR360" s="48">
        <f t="shared" ca="1" si="255"/>
        <v>3</v>
      </c>
      <c r="AS360" s="48">
        <f t="shared" ca="1" si="255"/>
        <v>3</v>
      </c>
      <c r="AT360" s="48">
        <f t="shared" ca="1" si="256"/>
        <v>1</v>
      </c>
      <c r="AU360" s="48">
        <f t="shared" ca="1" si="256"/>
        <v>2</v>
      </c>
      <c r="AV360" s="48">
        <f t="shared" ca="1" si="256"/>
        <v>2</v>
      </c>
      <c r="AW360" s="48">
        <f t="shared" ca="1" si="256"/>
        <v>1</v>
      </c>
      <c r="AX360" s="48">
        <f t="shared" ca="1" si="256"/>
        <v>2</v>
      </c>
      <c r="AY360" s="48">
        <f t="shared" ca="1" si="256"/>
        <v>2</v>
      </c>
      <c r="AZ360" s="48">
        <f t="shared" ca="1" si="256"/>
        <v>3</v>
      </c>
      <c r="BA360" s="48">
        <f t="shared" ca="1" si="256"/>
        <v>1</v>
      </c>
      <c r="BB360" s="48">
        <f t="shared" ca="1" si="256"/>
        <v>3</v>
      </c>
      <c r="BC360" s="48">
        <f t="shared" ca="1" si="256"/>
        <v>2</v>
      </c>
      <c r="BD360" s="48">
        <f t="shared" ca="1" si="257"/>
        <v>2</v>
      </c>
      <c r="BE360" s="48">
        <f t="shared" ca="1" si="257"/>
        <v>2</v>
      </c>
      <c r="BF360" s="48">
        <f t="shared" ca="1" si="257"/>
        <v>2</v>
      </c>
      <c r="BG360" s="48">
        <f t="shared" ca="1" si="257"/>
        <v>3</v>
      </c>
      <c r="BH360" s="48">
        <f t="shared" ca="1" si="257"/>
        <v>2</v>
      </c>
      <c r="BI360" s="48">
        <f t="shared" ca="1" si="257"/>
        <v>3</v>
      </c>
      <c r="BJ360" s="48">
        <f t="shared" ca="1" si="257"/>
        <v>3</v>
      </c>
      <c r="BK360" s="48">
        <f t="shared" ca="1" si="257"/>
        <v>2</v>
      </c>
      <c r="BL360" s="48">
        <f t="shared" ca="1" si="257"/>
        <v>1</v>
      </c>
      <c r="BM360" s="48">
        <f t="shared" ca="1" si="257"/>
        <v>2</v>
      </c>
      <c r="BN360" s="48">
        <f t="shared" ca="1" si="257"/>
        <v>2</v>
      </c>
      <c r="BO360" s="48">
        <f t="shared" ca="1" si="257"/>
        <v>2</v>
      </c>
    </row>
    <row r="361" spans="1:67" x14ac:dyDescent="0.25">
      <c r="A361" s="48">
        <v>360</v>
      </c>
      <c r="B361" s="48">
        <f t="shared" ca="1" si="225"/>
        <v>9</v>
      </c>
      <c r="C361" s="48">
        <f ca="1">SUM($P361:S361)</f>
        <v>7</v>
      </c>
      <c r="D361" s="48">
        <f t="shared" ca="1" si="231"/>
        <v>12</v>
      </c>
      <c r="E361" s="48">
        <f t="shared" ca="1" si="232"/>
        <v>22</v>
      </c>
      <c r="F361" s="48">
        <f t="shared" ca="1" si="233"/>
        <v>31</v>
      </c>
      <c r="G361" s="48">
        <f t="shared" ca="1" si="234"/>
        <v>38</v>
      </c>
      <c r="H361" s="48">
        <f t="shared" ca="1" si="235"/>
        <v>45</v>
      </c>
      <c r="I361" s="48">
        <f t="shared" ca="1" si="236"/>
        <v>52</v>
      </c>
      <c r="J361" s="48">
        <f t="shared" ca="1" si="237"/>
        <v>63</v>
      </c>
      <c r="K361" s="48">
        <f t="shared" ca="1" si="238"/>
        <v>67</v>
      </c>
      <c r="L361" s="48">
        <f t="shared" ca="1" si="239"/>
        <v>74</v>
      </c>
      <c r="M361" s="48">
        <f t="shared" ca="1" si="240"/>
        <v>85</v>
      </c>
      <c r="N361" s="48">
        <f t="shared" ca="1" si="241"/>
        <v>91</v>
      </c>
      <c r="O361" s="48">
        <f t="shared" ca="1" si="242"/>
        <v>101</v>
      </c>
      <c r="P361" s="48">
        <f t="shared" ca="1" si="253"/>
        <v>1</v>
      </c>
      <c r="Q361" s="48">
        <f t="shared" ca="1" si="253"/>
        <v>1</v>
      </c>
      <c r="R361" s="48">
        <f t="shared" ca="1" si="253"/>
        <v>3</v>
      </c>
      <c r="S361" s="48">
        <f t="shared" ca="1" si="253"/>
        <v>2</v>
      </c>
      <c r="T361" s="48">
        <f t="shared" ca="1" si="253"/>
        <v>1</v>
      </c>
      <c r="U361" s="48">
        <f t="shared" ca="1" si="253"/>
        <v>1</v>
      </c>
      <c r="V361" s="48">
        <f t="shared" ca="1" si="253"/>
        <v>1</v>
      </c>
      <c r="W361" s="48">
        <f t="shared" ca="1" si="253"/>
        <v>2</v>
      </c>
      <c r="X361" s="48">
        <f t="shared" ca="1" si="253"/>
        <v>3</v>
      </c>
      <c r="Y361" s="48">
        <f t="shared" ca="1" si="253"/>
        <v>2</v>
      </c>
      <c r="Z361" s="48">
        <f t="shared" ca="1" si="254"/>
        <v>2</v>
      </c>
      <c r="AA361" s="48">
        <f t="shared" ca="1" si="254"/>
        <v>3</v>
      </c>
      <c r="AB361" s="48">
        <f t="shared" ca="1" si="254"/>
        <v>1</v>
      </c>
      <c r="AC361" s="48">
        <f t="shared" ca="1" si="254"/>
        <v>3</v>
      </c>
      <c r="AD361" s="48">
        <f t="shared" ca="1" si="254"/>
        <v>3</v>
      </c>
      <c r="AE361" s="48">
        <f t="shared" ca="1" si="254"/>
        <v>2</v>
      </c>
      <c r="AF361" s="48">
        <f t="shared" ca="1" si="254"/>
        <v>3</v>
      </c>
      <c r="AG361" s="48">
        <f t="shared" ca="1" si="254"/>
        <v>1</v>
      </c>
      <c r="AH361" s="48">
        <f t="shared" ca="1" si="254"/>
        <v>1</v>
      </c>
      <c r="AI361" s="48">
        <f t="shared" ca="1" si="254"/>
        <v>2</v>
      </c>
      <c r="AJ361" s="48">
        <f t="shared" ca="1" si="255"/>
        <v>1</v>
      </c>
      <c r="AK361" s="48">
        <f t="shared" ca="1" si="255"/>
        <v>3</v>
      </c>
      <c r="AL361" s="48">
        <f t="shared" ca="1" si="255"/>
        <v>1</v>
      </c>
      <c r="AM361" s="48">
        <f t="shared" ca="1" si="255"/>
        <v>2</v>
      </c>
      <c r="AN361" s="48">
        <f t="shared" ca="1" si="255"/>
        <v>2</v>
      </c>
      <c r="AO361" s="48">
        <f t="shared" ca="1" si="255"/>
        <v>2</v>
      </c>
      <c r="AP361" s="48">
        <f t="shared" ca="1" si="255"/>
        <v>2</v>
      </c>
      <c r="AQ361" s="48">
        <f t="shared" ca="1" si="255"/>
        <v>1</v>
      </c>
      <c r="AR361" s="48">
        <f t="shared" ca="1" si="255"/>
        <v>2</v>
      </c>
      <c r="AS361" s="48">
        <f t="shared" ca="1" si="255"/>
        <v>3</v>
      </c>
      <c r="AT361" s="48">
        <f t="shared" ca="1" si="256"/>
        <v>3</v>
      </c>
      <c r="AU361" s="48">
        <f t="shared" ca="1" si="256"/>
        <v>3</v>
      </c>
      <c r="AV361" s="48">
        <f t="shared" ca="1" si="256"/>
        <v>1</v>
      </c>
      <c r="AW361" s="48">
        <f t="shared" ca="1" si="256"/>
        <v>1</v>
      </c>
      <c r="AX361" s="48">
        <f t="shared" ca="1" si="256"/>
        <v>1</v>
      </c>
      <c r="AY361" s="48">
        <f t="shared" ca="1" si="256"/>
        <v>1</v>
      </c>
      <c r="AZ361" s="48">
        <f t="shared" ca="1" si="256"/>
        <v>1</v>
      </c>
      <c r="BA361" s="48">
        <f t="shared" ca="1" si="256"/>
        <v>3</v>
      </c>
      <c r="BB361" s="48">
        <f t="shared" ca="1" si="256"/>
        <v>1</v>
      </c>
      <c r="BC361" s="48">
        <f t="shared" ca="1" si="256"/>
        <v>2</v>
      </c>
      <c r="BD361" s="48">
        <f t="shared" ca="1" si="257"/>
        <v>3</v>
      </c>
      <c r="BE361" s="48">
        <f t="shared" ca="1" si="257"/>
        <v>3</v>
      </c>
      <c r="BF361" s="48">
        <f t="shared" ca="1" si="257"/>
        <v>2</v>
      </c>
      <c r="BG361" s="48">
        <f t="shared" ca="1" si="257"/>
        <v>3</v>
      </c>
      <c r="BH361" s="48">
        <f t="shared" ca="1" si="257"/>
        <v>3</v>
      </c>
      <c r="BI361" s="48">
        <f t="shared" ca="1" si="257"/>
        <v>1</v>
      </c>
      <c r="BJ361" s="48">
        <f t="shared" ca="1" si="257"/>
        <v>1</v>
      </c>
      <c r="BK361" s="48">
        <f t="shared" ca="1" si="257"/>
        <v>1</v>
      </c>
      <c r="BL361" s="48">
        <f t="shared" ca="1" si="257"/>
        <v>3</v>
      </c>
      <c r="BM361" s="48">
        <f t="shared" ca="1" si="257"/>
        <v>1</v>
      </c>
      <c r="BN361" s="48">
        <f t="shared" ca="1" si="257"/>
        <v>3</v>
      </c>
      <c r="BO361" s="48">
        <f t="shared" ca="1" si="257"/>
        <v>3</v>
      </c>
    </row>
    <row r="362" spans="1:67" x14ac:dyDescent="0.25">
      <c r="A362" s="48">
        <v>361</v>
      </c>
      <c r="B362" s="48">
        <f t="shared" ca="1" si="225"/>
        <v>11</v>
      </c>
      <c r="C362" s="48">
        <f ca="1">SUM($P362:S362)</f>
        <v>7</v>
      </c>
      <c r="D362" s="48">
        <f t="shared" ca="1" si="231"/>
        <v>15</v>
      </c>
      <c r="E362" s="48">
        <f t="shared" ca="1" si="232"/>
        <v>21</v>
      </c>
      <c r="F362" s="48">
        <f t="shared" ca="1" si="233"/>
        <v>31</v>
      </c>
      <c r="G362" s="48">
        <f t="shared" ca="1" si="234"/>
        <v>38</v>
      </c>
      <c r="H362" s="48">
        <f t="shared" ca="1" si="235"/>
        <v>46</v>
      </c>
      <c r="I362" s="48">
        <f t="shared" ca="1" si="236"/>
        <v>54</v>
      </c>
      <c r="J362" s="48">
        <f t="shared" ca="1" si="237"/>
        <v>63</v>
      </c>
      <c r="K362" s="48">
        <f t="shared" ca="1" si="238"/>
        <v>70</v>
      </c>
      <c r="L362" s="48">
        <f t="shared" ca="1" si="239"/>
        <v>79</v>
      </c>
      <c r="M362" s="48">
        <f t="shared" ca="1" si="240"/>
        <v>86</v>
      </c>
      <c r="N362" s="48">
        <f t="shared" ca="1" si="241"/>
        <v>92</v>
      </c>
      <c r="O362" s="48">
        <f t="shared" ca="1" si="242"/>
        <v>98</v>
      </c>
      <c r="P362" s="48">
        <f t="shared" ref="P362:Y371" ca="1" si="258">MAX(1,IF(SamplesOrEstimateFlag = "Data", INDEX(Samples,RANDBETWEEN(1, TotalCount), 0), RANDBETWEEN(ThroughputLowEstimate,ThroughputHighEstimate)) / RANDBETWEEN(StorySplitRateLowEstimate,StorySplitRateHighEstimate))</f>
        <v>3</v>
      </c>
      <c r="Q362" s="48">
        <f t="shared" ca="1" si="258"/>
        <v>1</v>
      </c>
      <c r="R362" s="48">
        <f t="shared" ca="1" si="258"/>
        <v>1</v>
      </c>
      <c r="S362" s="48">
        <f t="shared" ca="1" si="258"/>
        <v>2</v>
      </c>
      <c r="T362" s="48">
        <f t="shared" ca="1" si="258"/>
        <v>3</v>
      </c>
      <c r="U362" s="48">
        <f t="shared" ca="1" si="258"/>
        <v>1</v>
      </c>
      <c r="V362" s="48">
        <f t="shared" ca="1" si="258"/>
        <v>3</v>
      </c>
      <c r="W362" s="48">
        <f t="shared" ca="1" si="258"/>
        <v>1</v>
      </c>
      <c r="X362" s="48">
        <f t="shared" ca="1" si="258"/>
        <v>1</v>
      </c>
      <c r="Y362" s="48">
        <f t="shared" ca="1" si="258"/>
        <v>2</v>
      </c>
      <c r="Z362" s="48">
        <f t="shared" ref="Z362:AI371" ca="1" si="259">MAX(1,IF(SamplesOrEstimateFlag = "Data", INDEX(Samples,RANDBETWEEN(1, TotalCount), 0), RANDBETWEEN(ThroughputLowEstimate,ThroughputHighEstimate)) / RANDBETWEEN(StorySplitRateLowEstimate,StorySplitRateHighEstimate))</f>
        <v>1</v>
      </c>
      <c r="AA362" s="48">
        <f t="shared" ca="1" si="259"/>
        <v>2</v>
      </c>
      <c r="AB362" s="48">
        <f t="shared" ca="1" si="259"/>
        <v>1</v>
      </c>
      <c r="AC362" s="48">
        <f t="shared" ca="1" si="259"/>
        <v>3</v>
      </c>
      <c r="AD362" s="48">
        <f t="shared" ca="1" si="259"/>
        <v>3</v>
      </c>
      <c r="AE362" s="48">
        <f t="shared" ca="1" si="259"/>
        <v>3</v>
      </c>
      <c r="AF362" s="48">
        <f t="shared" ca="1" si="259"/>
        <v>1</v>
      </c>
      <c r="AG362" s="48">
        <f t="shared" ca="1" si="259"/>
        <v>2</v>
      </c>
      <c r="AH362" s="48">
        <f t="shared" ca="1" si="259"/>
        <v>2</v>
      </c>
      <c r="AI362" s="48">
        <f t="shared" ca="1" si="259"/>
        <v>2</v>
      </c>
      <c r="AJ362" s="48">
        <f t="shared" ref="AJ362:AS371" ca="1" si="260">MAX(1,IF(SamplesOrEstimateFlag = "Data", INDEX(Samples,RANDBETWEEN(1, TotalCount), 0), RANDBETWEEN(ThroughputLowEstimate,ThroughputHighEstimate)) / RANDBETWEEN(StorySplitRateLowEstimate,StorySplitRateHighEstimate))</f>
        <v>1</v>
      </c>
      <c r="AK362" s="48">
        <f t="shared" ca="1" si="260"/>
        <v>2</v>
      </c>
      <c r="AL362" s="48">
        <f t="shared" ca="1" si="260"/>
        <v>2</v>
      </c>
      <c r="AM362" s="48">
        <f t="shared" ca="1" si="260"/>
        <v>3</v>
      </c>
      <c r="AN362" s="48">
        <f t="shared" ca="1" si="260"/>
        <v>2</v>
      </c>
      <c r="AO362" s="48">
        <f t="shared" ca="1" si="260"/>
        <v>1</v>
      </c>
      <c r="AP362" s="48">
        <f t="shared" ca="1" si="260"/>
        <v>2</v>
      </c>
      <c r="AQ362" s="48">
        <f t="shared" ca="1" si="260"/>
        <v>3</v>
      </c>
      <c r="AR362" s="48">
        <f t="shared" ca="1" si="260"/>
        <v>3</v>
      </c>
      <c r="AS362" s="48">
        <f t="shared" ca="1" si="260"/>
        <v>3</v>
      </c>
      <c r="AT362" s="48">
        <f t="shared" ref="AT362:BC371" ca="1" si="261">MAX(1,IF(SamplesOrEstimateFlag = "Data", INDEX(Samples,RANDBETWEEN(1, TotalCount), 0), RANDBETWEEN(ThroughputLowEstimate,ThroughputHighEstimate)) / RANDBETWEEN(StorySplitRateLowEstimate,StorySplitRateHighEstimate))</f>
        <v>1</v>
      </c>
      <c r="AU362" s="48">
        <f t="shared" ca="1" si="261"/>
        <v>2</v>
      </c>
      <c r="AV362" s="48">
        <f t="shared" ca="1" si="261"/>
        <v>2</v>
      </c>
      <c r="AW362" s="48">
        <f t="shared" ca="1" si="261"/>
        <v>3</v>
      </c>
      <c r="AX362" s="48">
        <f t="shared" ca="1" si="261"/>
        <v>1</v>
      </c>
      <c r="AY362" s="48">
        <f t="shared" ca="1" si="261"/>
        <v>1</v>
      </c>
      <c r="AZ362" s="48">
        <f t="shared" ca="1" si="261"/>
        <v>3</v>
      </c>
      <c r="BA362" s="48">
        <f t="shared" ca="1" si="261"/>
        <v>2</v>
      </c>
      <c r="BB362" s="48">
        <f t="shared" ca="1" si="261"/>
        <v>3</v>
      </c>
      <c r="BC362" s="48">
        <f t="shared" ca="1" si="261"/>
        <v>1</v>
      </c>
      <c r="BD362" s="48">
        <f t="shared" ref="BD362:BO371" ca="1" si="262">MAX(1,IF(SamplesOrEstimateFlag = "Data", INDEX(Samples,RANDBETWEEN(1, TotalCount), 0), RANDBETWEEN(ThroughputLowEstimate,ThroughputHighEstimate)) / RANDBETWEEN(StorySplitRateLowEstimate,StorySplitRateHighEstimate))</f>
        <v>1</v>
      </c>
      <c r="BE362" s="48">
        <f t="shared" ca="1" si="262"/>
        <v>3</v>
      </c>
      <c r="BF362" s="48">
        <f t="shared" ca="1" si="262"/>
        <v>2</v>
      </c>
      <c r="BG362" s="48">
        <f t="shared" ca="1" si="262"/>
        <v>1</v>
      </c>
      <c r="BH362" s="48">
        <f t="shared" ca="1" si="262"/>
        <v>3</v>
      </c>
      <c r="BI362" s="48">
        <f t="shared" ca="1" si="262"/>
        <v>1</v>
      </c>
      <c r="BJ362" s="48">
        <f t="shared" ca="1" si="262"/>
        <v>1</v>
      </c>
      <c r="BK362" s="48">
        <f t="shared" ca="1" si="262"/>
        <v>1</v>
      </c>
      <c r="BL362" s="48">
        <f t="shared" ca="1" si="262"/>
        <v>3</v>
      </c>
      <c r="BM362" s="48">
        <f t="shared" ca="1" si="262"/>
        <v>1</v>
      </c>
      <c r="BN362" s="48">
        <f t="shared" ca="1" si="262"/>
        <v>1</v>
      </c>
      <c r="BO362" s="48">
        <f t="shared" ca="1" si="262"/>
        <v>1</v>
      </c>
    </row>
    <row r="363" spans="1:67" x14ac:dyDescent="0.25">
      <c r="A363" s="48">
        <v>362</v>
      </c>
      <c r="B363" s="48">
        <f t="shared" ca="1" si="225"/>
        <v>12</v>
      </c>
      <c r="C363" s="48">
        <f ca="1">SUM($P363:S363)</f>
        <v>8</v>
      </c>
      <c r="D363" s="48">
        <f t="shared" ca="1" si="231"/>
        <v>16</v>
      </c>
      <c r="E363" s="48">
        <f t="shared" ca="1" si="232"/>
        <v>23</v>
      </c>
      <c r="F363" s="48">
        <f t="shared" ca="1" si="233"/>
        <v>35</v>
      </c>
      <c r="G363" s="48">
        <f t="shared" ca="1" si="234"/>
        <v>46</v>
      </c>
      <c r="H363" s="48">
        <f t="shared" ca="1" si="235"/>
        <v>56</v>
      </c>
      <c r="I363" s="48">
        <f t="shared" ca="1" si="236"/>
        <v>64</v>
      </c>
      <c r="J363" s="48">
        <f t="shared" ca="1" si="237"/>
        <v>69</v>
      </c>
      <c r="K363" s="48">
        <f t="shared" ca="1" si="238"/>
        <v>77</v>
      </c>
      <c r="L363" s="48">
        <f t="shared" ca="1" si="239"/>
        <v>84</v>
      </c>
      <c r="M363" s="48">
        <f t="shared" ca="1" si="240"/>
        <v>95</v>
      </c>
      <c r="N363" s="48">
        <f t="shared" ca="1" si="241"/>
        <v>103</v>
      </c>
      <c r="O363" s="48">
        <f t="shared" ca="1" si="242"/>
        <v>112</v>
      </c>
      <c r="P363" s="48">
        <f t="shared" ca="1" si="258"/>
        <v>2</v>
      </c>
      <c r="Q363" s="48">
        <f t="shared" ca="1" si="258"/>
        <v>3</v>
      </c>
      <c r="R363" s="48">
        <f t="shared" ca="1" si="258"/>
        <v>1</v>
      </c>
      <c r="S363" s="48">
        <f t="shared" ca="1" si="258"/>
        <v>2</v>
      </c>
      <c r="T363" s="48">
        <f t="shared" ca="1" si="258"/>
        <v>2</v>
      </c>
      <c r="U363" s="48">
        <f t="shared" ca="1" si="258"/>
        <v>2</v>
      </c>
      <c r="V363" s="48">
        <f t="shared" ca="1" si="258"/>
        <v>1</v>
      </c>
      <c r="W363" s="48">
        <f t="shared" ca="1" si="258"/>
        <v>3</v>
      </c>
      <c r="X363" s="48">
        <f t="shared" ca="1" si="258"/>
        <v>1</v>
      </c>
      <c r="Y363" s="48">
        <f t="shared" ca="1" si="258"/>
        <v>2</v>
      </c>
      <c r="Z363" s="48">
        <f t="shared" ca="1" si="259"/>
        <v>3</v>
      </c>
      <c r="AA363" s="48">
        <f t="shared" ca="1" si="259"/>
        <v>1</v>
      </c>
      <c r="AB363" s="48">
        <f t="shared" ca="1" si="259"/>
        <v>3</v>
      </c>
      <c r="AC363" s="48">
        <f t="shared" ca="1" si="259"/>
        <v>3</v>
      </c>
      <c r="AD363" s="48">
        <f t="shared" ca="1" si="259"/>
        <v>3</v>
      </c>
      <c r="AE363" s="48">
        <f t="shared" ca="1" si="259"/>
        <v>3</v>
      </c>
      <c r="AF363" s="48">
        <f t="shared" ca="1" si="259"/>
        <v>3</v>
      </c>
      <c r="AG363" s="48">
        <f t="shared" ca="1" si="259"/>
        <v>3</v>
      </c>
      <c r="AH363" s="48">
        <f t="shared" ca="1" si="259"/>
        <v>2</v>
      </c>
      <c r="AI363" s="48">
        <f t="shared" ca="1" si="259"/>
        <v>3</v>
      </c>
      <c r="AJ363" s="48">
        <f t="shared" ca="1" si="260"/>
        <v>3</v>
      </c>
      <c r="AK363" s="48">
        <f t="shared" ca="1" si="260"/>
        <v>3</v>
      </c>
      <c r="AL363" s="48">
        <f t="shared" ca="1" si="260"/>
        <v>1</v>
      </c>
      <c r="AM363" s="48">
        <f t="shared" ca="1" si="260"/>
        <v>3</v>
      </c>
      <c r="AN363" s="48">
        <f t="shared" ca="1" si="260"/>
        <v>1</v>
      </c>
      <c r="AO363" s="48">
        <f t="shared" ca="1" si="260"/>
        <v>3</v>
      </c>
      <c r="AP363" s="48">
        <f t="shared" ca="1" si="260"/>
        <v>1</v>
      </c>
      <c r="AQ363" s="48">
        <f t="shared" ca="1" si="260"/>
        <v>3</v>
      </c>
      <c r="AR363" s="48">
        <f t="shared" ca="1" si="260"/>
        <v>1</v>
      </c>
      <c r="AS363" s="48">
        <f t="shared" ca="1" si="260"/>
        <v>1</v>
      </c>
      <c r="AT363" s="48">
        <f t="shared" ca="1" si="261"/>
        <v>1</v>
      </c>
      <c r="AU363" s="48">
        <f t="shared" ca="1" si="261"/>
        <v>2</v>
      </c>
      <c r="AV363" s="48">
        <f t="shared" ca="1" si="261"/>
        <v>1</v>
      </c>
      <c r="AW363" s="48">
        <f t="shared" ca="1" si="261"/>
        <v>1</v>
      </c>
      <c r="AX363" s="48">
        <f t="shared" ca="1" si="261"/>
        <v>3</v>
      </c>
      <c r="AY363" s="48">
        <f t="shared" ca="1" si="261"/>
        <v>3</v>
      </c>
      <c r="AZ363" s="48">
        <f t="shared" ca="1" si="261"/>
        <v>2</v>
      </c>
      <c r="BA363" s="48">
        <f t="shared" ca="1" si="261"/>
        <v>1</v>
      </c>
      <c r="BB363" s="48">
        <f t="shared" ca="1" si="261"/>
        <v>2</v>
      </c>
      <c r="BC363" s="48">
        <f t="shared" ca="1" si="261"/>
        <v>2</v>
      </c>
      <c r="BD363" s="48">
        <f t="shared" ca="1" si="262"/>
        <v>3</v>
      </c>
      <c r="BE363" s="48">
        <f t="shared" ca="1" si="262"/>
        <v>2</v>
      </c>
      <c r="BF363" s="48">
        <f t="shared" ca="1" si="262"/>
        <v>3</v>
      </c>
      <c r="BG363" s="48">
        <f t="shared" ca="1" si="262"/>
        <v>3</v>
      </c>
      <c r="BH363" s="48">
        <f t="shared" ca="1" si="262"/>
        <v>1</v>
      </c>
      <c r="BI363" s="48">
        <f t="shared" ca="1" si="262"/>
        <v>3</v>
      </c>
      <c r="BJ363" s="48">
        <f t="shared" ca="1" si="262"/>
        <v>2</v>
      </c>
      <c r="BK363" s="48">
        <f t="shared" ca="1" si="262"/>
        <v>2</v>
      </c>
      <c r="BL363" s="48">
        <f t="shared" ca="1" si="262"/>
        <v>2</v>
      </c>
      <c r="BM363" s="48">
        <f t="shared" ca="1" si="262"/>
        <v>3</v>
      </c>
      <c r="BN363" s="48">
        <f t="shared" ca="1" si="262"/>
        <v>3</v>
      </c>
      <c r="BO363" s="48">
        <f t="shared" ca="1" si="262"/>
        <v>1</v>
      </c>
    </row>
    <row r="364" spans="1:67" x14ac:dyDescent="0.25">
      <c r="A364" s="48">
        <v>363</v>
      </c>
      <c r="B364" s="48">
        <f t="shared" ca="1" si="225"/>
        <v>12</v>
      </c>
      <c r="C364" s="48">
        <f ca="1">SUM($P364:S364)</f>
        <v>6</v>
      </c>
      <c r="D364" s="48">
        <f t="shared" ca="1" si="231"/>
        <v>18</v>
      </c>
      <c r="E364" s="48">
        <f t="shared" ca="1" si="232"/>
        <v>24</v>
      </c>
      <c r="F364" s="48">
        <f t="shared" ca="1" si="233"/>
        <v>30</v>
      </c>
      <c r="G364" s="48">
        <f t="shared" ca="1" si="234"/>
        <v>37</v>
      </c>
      <c r="H364" s="48">
        <f t="shared" ca="1" si="235"/>
        <v>41</v>
      </c>
      <c r="I364" s="48">
        <f t="shared" ca="1" si="236"/>
        <v>49</v>
      </c>
      <c r="J364" s="48">
        <f t="shared" ca="1" si="237"/>
        <v>57</v>
      </c>
      <c r="K364" s="48">
        <f t="shared" ca="1" si="238"/>
        <v>65</v>
      </c>
      <c r="L364" s="48">
        <f t="shared" ca="1" si="239"/>
        <v>74</v>
      </c>
      <c r="M364" s="48">
        <f t="shared" ca="1" si="240"/>
        <v>79</v>
      </c>
      <c r="N364" s="48">
        <f t="shared" ca="1" si="241"/>
        <v>88</v>
      </c>
      <c r="O364" s="48">
        <f t="shared" ca="1" si="242"/>
        <v>97</v>
      </c>
      <c r="P364" s="48">
        <f t="shared" ca="1" si="258"/>
        <v>1</v>
      </c>
      <c r="Q364" s="48">
        <f t="shared" ca="1" si="258"/>
        <v>1</v>
      </c>
      <c r="R364" s="48">
        <f t="shared" ca="1" si="258"/>
        <v>2</v>
      </c>
      <c r="S364" s="48">
        <f t="shared" ca="1" si="258"/>
        <v>2</v>
      </c>
      <c r="T364" s="48">
        <f t="shared" ca="1" si="258"/>
        <v>3</v>
      </c>
      <c r="U364" s="48">
        <f t="shared" ca="1" si="258"/>
        <v>3</v>
      </c>
      <c r="V364" s="48">
        <f t="shared" ca="1" si="258"/>
        <v>3</v>
      </c>
      <c r="W364" s="48">
        <f t="shared" ca="1" si="258"/>
        <v>3</v>
      </c>
      <c r="X364" s="48">
        <f t="shared" ca="1" si="258"/>
        <v>1</v>
      </c>
      <c r="Y364" s="48">
        <f t="shared" ca="1" si="258"/>
        <v>1</v>
      </c>
      <c r="Z364" s="48">
        <f t="shared" ca="1" si="259"/>
        <v>2</v>
      </c>
      <c r="AA364" s="48">
        <f t="shared" ca="1" si="259"/>
        <v>2</v>
      </c>
      <c r="AB364" s="48">
        <f t="shared" ca="1" si="259"/>
        <v>2</v>
      </c>
      <c r="AC364" s="48">
        <f t="shared" ca="1" si="259"/>
        <v>1</v>
      </c>
      <c r="AD364" s="48">
        <f t="shared" ca="1" si="259"/>
        <v>1</v>
      </c>
      <c r="AE364" s="48">
        <f t="shared" ca="1" si="259"/>
        <v>2</v>
      </c>
      <c r="AF364" s="48">
        <f t="shared" ca="1" si="259"/>
        <v>1</v>
      </c>
      <c r="AG364" s="48">
        <f t="shared" ca="1" si="259"/>
        <v>2</v>
      </c>
      <c r="AH364" s="48">
        <f t="shared" ca="1" si="259"/>
        <v>1</v>
      </c>
      <c r="AI364" s="48">
        <f t="shared" ca="1" si="259"/>
        <v>3</v>
      </c>
      <c r="AJ364" s="48">
        <f t="shared" ca="1" si="260"/>
        <v>1</v>
      </c>
      <c r="AK364" s="48">
        <f t="shared" ca="1" si="260"/>
        <v>1</v>
      </c>
      <c r="AL364" s="48">
        <f t="shared" ca="1" si="260"/>
        <v>1</v>
      </c>
      <c r="AM364" s="48">
        <f t="shared" ca="1" si="260"/>
        <v>1</v>
      </c>
      <c r="AN364" s="48">
        <f t="shared" ca="1" si="260"/>
        <v>3</v>
      </c>
      <c r="AO364" s="48">
        <f t="shared" ca="1" si="260"/>
        <v>2</v>
      </c>
      <c r="AP364" s="48">
        <f t="shared" ca="1" si="260"/>
        <v>2</v>
      </c>
      <c r="AQ364" s="48">
        <f t="shared" ca="1" si="260"/>
        <v>1</v>
      </c>
      <c r="AR364" s="48">
        <f t="shared" ca="1" si="260"/>
        <v>3</v>
      </c>
      <c r="AS364" s="48">
        <f t="shared" ca="1" si="260"/>
        <v>1</v>
      </c>
      <c r="AT364" s="48">
        <f t="shared" ca="1" si="261"/>
        <v>3</v>
      </c>
      <c r="AU364" s="48">
        <f t="shared" ca="1" si="261"/>
        <v>1</v>
      </c>
      <c r="AV364" s="48">
        <f t="shared" ca="1" si="261"/>
        <v>2</v>
      </c>
      <c r="AW364" s="48">
        <f t="shared" ca="1" si="261"/>
        <v>2</v>
      </c>
      <c r="AX364" s="48">
        <f t="shared" ca="1" si="261"/>
        <v>1</v>
      </c>
      <c r="AY364" s="48">
        <f t="shared" ca="1" si="261"/>
        <v>3</v>
      </c>
      <c r="AZ364" s="48">
        <f t="shared" ca="1" si="261"/>
        <v>2</v>
      </c>
      <c r="BA364" s="48">
        <f t="shared" ca="1" si="261"/>
        <v>3</v>
      </c>
      <c r="BB364" s="48">
        <f t="shared" ca="1" si="261"/>
        <v>1</v>
      </c>
      <c r="BC364" s="48">
        <f t="shared" ca="1" si="261"/>
        <v>3</v>
      </c>
      <c r="BD364" s="48">
        <f t="shared" ca="1" si="262"/>
        <v>1</v>
      </c>
      <c r="BE364" s="48">
        <f t="shared" ca="1" si="262"/>
        <v>1</v>
      </c>
      <c r="BF364" s="48">
        <f t="shared" ca="1" si="262"/>
        <v>2</v>
      </c>
      <c r="BG364" s="48">
        <f t="shared" ca="1" si="262"/>
        <v>1</v>
      </c>
      <c r="BH364" s="48">
        <f t="shared" ca="1" si="262"/>
        <v>2</v>
      </c>
      <c r="BI364" s="48">
        <f t="shared" ca="1" si="262"/>
        <v>2</v>
      </c>
      <c r="BJ364" s="48">
        <f t="shared" ca="1" si="262"/>
        <v>3</v>
      </c>
      <c r="BK364" s="48">
        <f t="shared" ca="1" si="262"/>
        <v>2</v>
      </c>
      <c r="BL364" s="48">
        <f t="shared" ca="1" si="262"/>
        <v>2</v>
      </c>
      <c r="BM364" s="48">
        <f t="shared" ca="1" si="262"/>
        <v>1</v>
      </c>
      <c r="BN364" s="48">
        <f t="shared" ca="1" si="262"/>
        <v>3</v>
      </c>
      <c r="BO364" s="48">
        <f t="shared" ca="1" si="262"/>
        <v>3</v>
      </c>
    </row>
    <row r="365" spans="1:67" x14ac:dyDescent="0.25">
      <c r="A365" s="48">
        <v>364</v>
      </c>
      <c r="B365" s="48">
        <f t="shared" ca="1" si="225"/>
        <v>12</v>
      </c>
      <c r="C365" s="48">
        <f ca="1">SUM($P365:S365)</f>
        <v>9</v>
      </c>
      <c r="D365" s="48">
        <f t="shared" ca="1" si="231"/>
        <v>15</v>
      </c>
      <c r="E365" s="48">
        <f t="shared" ca="1" si="232"/>
        <v>24</v>
      </c>
      <c r="F365" s="48">
        <f t="shared" ca="1" si="233"/>
        <v>33</v>
      </c>
      <c r="G365" s="48">
        <f t="shared" ca="1" si="234"/>
        <v>42</v>
      </c>
      <c r="H365" s="48">
        <f t="shared" ca="1" si="235"/>
        <v>50</v>
      </c>
      <c r="I365" s="48">
        <f t="shared" ca="1" si="236"/>
        <v>61</v>
      </c>
      <c r="J365" s="48">
        <f t="shared" ca="1" si="237"/>
        <v>67</v>
      </c>
      <c r="K365" s="48">
        <f t="shared" ca="1" si="238"/>
        <v>76</v>
      </c>
      <c r="L365" s="48">
        <f t="shared" ca="1" si="239"/>
        <v>85</v>
      </c>
      <c r="M365" s="48">
        <f t="shared" ca="1" si="240"/>
        <v>93</v>
      </c>
      <c r="N365" s="48">
        <f t="shared" ca="1" si="241"/>
        <v>100</v>
      </c>
      <c r="O365" s="48">
        <f t="shared" ca="1" si="242"/>
        <v>107</v>
      </c>
      <c r="P365" s="48">
        <f t="shared" ca="1" si="258"/>
        <v>3</v>
      </c>
      <c r="Q365" s="48">
        <f t="shared" ca="1" si="258"/>
        <v>2</v>
      </c>
      <c r="R365" s="48">
        <f t="shared" ca="1" si="258"/>
        <v>3</v>
      </c>
      <c r="S365" s="48">
        <f t="shared" ca="1" si="258"/>
        <v>1</v>
      </c>
      <c r="T365" s="48">
        <f t="shared" ca="1" si="258"/>
        <v>2</v>
      </c>
      <c r="U365" s="48">
        <f t="shared" ca="1" si="258"/>
        <v>1</v>
      </c>
      <c r="V365" s="48">
        <f t="shared" ca="1" si="258"/>
        <v>2</v>
      </c>
      <c r="W365" s="48">
        <f t="shared" ca="1" si="258"/>
        <v>1</v>
      </c>
      <c r="X365" s="48">
        <f t="shared" ca="1" si="258"/>
        <v>1</v>
      </c>
      <c r="Y365" s="48">
        <f t="shared" ca="1" si="258"/>
        <v>3</v>
      </c>
      <c r="Z365" s="48">
        <f t="shared" ca="1" si="259"/>
        <v>3</v>
      </c>
      <c r="AA365" s="48">
        <f t="shared" ca="1" si="259"/>
        <v>2</v>
      </c>
      <c r="AB365" s="48">
        <f t="shared" ca="1" si="259"/>
        <v>2</v>
      </c>
      <c r="AC365" s="48">
        <f t="shared" ca="1" si="259"/>
        <v>3</v>
      </c>
      <c r="AD365" s="48">
        <f t="shared" ca="1" si="259"/>
        <v>1</v>
      </c>
      <c r="AE365" s="48">
        <f t="shared" ca="1" si="259"/>
        <v>3</v>
      </c>
      <c r="AF365" s="48">
        <f t="shared" ca="1" si="259"/>
        <v>2</v>
      </c>
      <c r="AG365" s="48">
        <f t="shared" ca="1" si="259"/>
        <v>3</v>
      </c>
      <c r="AH365" s="48">
        <f t="shared" ca="1" si="259"/>
        <v>1</v>
      </c>
      <c r="AI365" s="48">
        <f t="shared" ca="1" si="259"/>
        <v>3</v>
      </c>
      <c r="AJ365" s="48">
        <f t="shared" ca="1" si="260"/>
        <v>3</v>
      </c>
      <c r="AK365" s="48">
        <f t="shared" ca="1" si="260"/>
        <v>1</v>
      </c>
      <c r="AL365" s="48">
        <f t="shared" ca="1" si="260"/>
        <v>1</v>
      </c>
      <c r="AM365" s="48">
        <f t="shared" ca="1" si="260"/>
        <v>3</v>
      </c>
      <c r="AN365" s="48">
        <f t="shared" ca="1" si="260"/>
        <v>3</v>
      </c>
      <c r="AO365" s="48">
        <f t="shared" ca="1" si="260"/>
        <v>3</v>
      </c>
      <c r="AP365" s="48">
        <f t="shared" ca="1" si="260"/>
        <v>2</v>
      </c>
      <c r="AQ365" s="48">
        <f t="shared" ca="1" si="260"/>
        <v>3</v>
      </c>
      <c r="AR365" s="48">
        <f t="shared" ca="1" si="260"/>
        <v>2</v>
      </c>
      <c r="AS365" s="48">
        <f t="shared" ca="1" si="260"/>
        <v>1</v>
      </c>
      <c r="AT365" s="48">
        <f t="shared" ca="1" si="261"/>
        <v>2</v>
      </c>
      <c r="AU365" s="48">
        <f t="shared" ca="1" si="261"/>
        <v>1</v>
      </c>
      <c r="AV365" s="48">
        <f t="shared" ca="1" si="261"/>
        <v>3</v>
      </c>
      <c r="AW365" s="48">
        <f t="shared" ca="1" si="261"/>
        <v>3</v>
      </c>
      <c r="AX365" s="48">
        <f t="shared" ca="1" si="261"/>
        <v>1</v>
      </c>
      <c r="AY365" s="48">
        <f t="shared" ca="1" si="261"/>
        <v>2</v>
      </c>
      <c r="AZ365" s="48">
        <f t="shared" ca="1" si="261"/>
        <v>3</v>
      </c>
      <c r="BA365" s="48">
        <f t="shared" ca="1" si="261"/>
        <v>3</v>
      </c>
      <c r="BB365" s="48">
        <f t="shared" ca="1" si="261"/>
        <v>1</v>
      </c>
      <c r="BC365" s="48">
        <f t="shared" ca="1" si="261"/>
        <v>2</v>
      </c>
      <c r="BD365" s="48">
        <f t="shared" ca="1" si="262"/>
        <v>3</v>
      </c>
      <c r="BE365" s="48">
        <f t="shared" ca="1" si="262"/>
        <v>3</v>
      </c>
      <c r="BF365" s="48">
        <f t="shared" ca="1" si="262"/>
        <v>1</v>
      </c>
      <c r="BG365" s="48">
        <f t="shared" ca="1" si="262"/>
        <v>1</v>
      </c>
      <c r="BH365" s="48">
        <f t="shared" ca="1" si="262"/>
        <v>3</v>
      </c>
      <c r="BI365" s="48">
        <f t="shared" ca="1" si="262"/>
        <v>1</v>
      </c>
      <c r="BJ365" s="48">
        <f t="shared" ca="1" si="262"/>
        <v>2</v>
      </c>
      <c r="BK365" s="48">
        <f t="shared" ca="1" si="262"/>
        <v>1</v>
      </c>
      <c r="BL365" s="48">
        <f t="shared" ca="1" si="262"/>
        <v>1</v>
      </c>
      <c r="BM365" s="48">
        <f t="shared" ca="1" si="262"/>
        <v>2</v>
      </c>
      <c r="BN365" s="48">
        <f t="shared" ca="1" si="262"/>
        <v>1</v>
      </c>
      <c r="BO365" s="48">
        <f t="shared" ca="1" si="262"/>
        <v>3</v>
      </c>
    </row>
    <row r="366" spans="1:67" x14ac:dyDescent="0.25">
      <c r="A366" s="48">
        <v>365</v>
      </c>
      <c r="B366" s="48">
        <f t="shared" ca="1" si="225"/>
        <v>13</v>
      </c>
      <c r="C366" s="48">
        <f ca="1">SUM($P366:S366)</f>
        <v>9</v>
      </c>
      <c r="D366" s="48">
        <f t="shared" ca="1" si="231"/>
        <v>19</v>
      </c>
      <c r="E366" s="48">
        <f t="shared" ca="1" si="232"/>
        <v>29</v>
      </c>
      <c r="F366" s="48">
        <f t="shared" ca="1" si="233"/>
        <v>37</v>
      </c>
      <c r="G366" s="48">
        <f t="shared" ca="1" si="234"/>
        <v>48</v>
      </c>
      <c r="H366" s="48">
        <f t="shared" ca="1" si="235"/>
        <v>60</v>
      </c>
      <c r="I366" s="48">
        <f t="shared" ca="1" si="236"/>
        <v>69</v>
      </c>
      <c r="J366" s="48">
        <f t="shared" ca="1" si="237"/>
        <v>77</v>
      </c>
      <c r="K366" s="48">
        <f t="shared" ca="1" si="238"/>
        <v>85</v>
      </c>
      <c r="L366" s="48">
        <f t="shared" ca="1" si="239"/>
        <v>95</v>
      </c>
      <c r="M366" s="48">
        <f t="shared" ca="1" si="240"/>
        <v>102</v>
      </c>
      <c r="N366" s="48">
        <f t="shared" ca="1" si="241"/>
        <v>108</v>
      </c>
      <c r="O366" s="48">
        <f t="shared" ca="1" si="242"/>
        <v>117</v>
      </c>
      <c r="P366" s="48">
        <f t="shared" ca="1" si="258"/>
        <v>2</v>
      </c>
      <c r="Q366" s="48">
        <f t="shared" ca="1" si="258"/>
        <v>3</v>
      </c>
      <c r="R366" s="48">
        <f t="shared" ca="1" si="258"/>
        <v>2</v>
      </c>
      <c r="S366" s="48">
        <f t="shared" ca="1" si="258"/>
        <v>2</v>
      </c>
      <c r="T366" s="48">
        <f t="shared" ca="1" si="258"/>
        <v>2</v>
      </c>
      <c r="U366" s="48">
        <f t="shared" ca="1" si="258"/>
        <v>2</v>
      </c>
      <c r="V366" s="48">
        <f t="shared" ca="1" si="258"/>
        <v>3</v>
      </c>
      <c r="W366" s="48">
        <f t="shared" ca="1" si="258"/>
        <v>3</v>
      </c>
      <c r="X366" s="48">
        <f t="shared" ca="1" si="258"/>
        <v>3</v>
      </c>
      <c r="Y366" s="48">
        <f t="shared" ca="1" si="258"/>
        <v>2</v>
      </c>
      <c r="Z366" s="48">
        <f t="shared" ca="1" si="259"/>
        <v>2</v>
      </c>
      <c r="AA366" s="48">
        <f t="shared" ca="1" si="259"/>
        <v>3</v>
      </c>
      <c r="AB366" s="48">
        <f t="shared" ca="1" si="259"/>
        <v>2</v>
      </c>
      <c r="AC366" s="48">
        <f t="shared" ca="1" si="259"/>
        <v>1</v>
      </c>
      <c r="AD366" s="48">
        <f t="shared" ca="1" si="259"/>
        <v>2</v>
      </c>
      <c r="AE366" s="48">
        <f t="shared" ca="1" si="259"/>
        <v>3</v>
      </c>
      <c r="AF366" s="48">
        <f t="shared" ca="1" si="259"/>
        <v>3</v>
      </c>
      <c r="AG366" s="48">
        <f t="shared" ca="1" si="259"/>
        <v>2</v>
      </c>
      <c r="AH366" s="48">
        <f t="shared" ca="1" si="259"/>
        <v>3</v>
      </c>
      <c r="AI366" s="48">
        <f t="shared" ca="1" si="259"/>
        <v>3</v>
      </c>
      <c r="AJ366" s="48">
        <f t="shared" ca="1" si="260"/>
        <v>3</v>
      </c>
      <c r="AK366" s="48">
        <f t="shared" ca="1" si="260"/>
        <v>3</v>
      </c>
      <c r="AL366" s="48">
        <f t="shared" ca="1" si="260"/>
        <v>3</v>
      </c>
      <c r="AM366" s="48">
        <f t="shared" ca="1" si="260"/>
        <v>3</v>
      </c>
      <c r="AN366" s="48">
        <f t="shared" ca="1" si="260"/>
        <v>3</v>
      </c>
      <c r="AO366" s="48">
        <f t="shared" ca="1" si="260"/>
        <v>3</v>
      </c>
      <c r="AP366" s="48">
        <f t="shared" ca="1" si="260"/>
        <v>1</v>
      </c>
      <c r="AQ366" s="48">
        <f t="shared" ca="1" si="260"/>
        <v>2</v>
      </c>
      <c r="AR366" s="48">
        <f t="shared" ca="1" si="260"/>
        <v>3</v>
      </c>
      <c r="AS366" s="48">
        <f t="shared" ca="1" si="260"/>
        <v>1</v>
      </c>
      <c r="AT366" s="48">
        <f t="shared" ca="1" si="261"/>
        <v>3</v>
      </c>
      <c r="AU366" s="48">
        <f t="shared" ca="1" si="261"/>
        <v>1</v>
      </c>
      <c r="AV366" s="48">
        <f t="shared" ca="1" si="261"/>
        <v>3</v>
      </c>
      <c r="AW366" s="48">
        <f t="shared" ca="1" si="261"/>
        <v>2</v>
      </c>
      <c r="AX366" s="48">
        <f t="shared" ca="1" si="261"/>
        <v>2</v>
      </c>
      <c r="AY366" s="48">
        <f t="shared" ca="1" si="261"/>
        <v>1</v>
      </c>
      <c r="AZ366" s="48">
        <f t="shared" ca="1" si="261"/>
        <v>3</v>
      </c>
      <c r="BA366" s="48">
        <f t="shared" ca="1" si="261"/>
        <v>1</v>
      </c>
      <c r="BB366" s="48">
        <f t="shared" ca="1" si="261"/>
        <v>3</v>
      </c>
      <c r="BC366" s="48">
        <f t="shared" ca="1" si="261"/>
        <v>3</v>
      </c>
      <c r="BD366" s="48">
        <f t="shared" ca="1" si="262"/>
        <v>1</v>
      </c>
      <c r="BE366" s="48">
        <f t="shared" ca="1" si="262"/>
        <v>2</v>
      </c>
      <c r="BF366" s="48">
        <f t="shared" ca="1" si="262"/>
        <v>2</v>
      </c>
      <c r="BG366" s="48">
        <f t="shared" ca="1" si="262"/>
        <v>2</v>
      </c>
      <c r="BH366" s="48">
        <f t="shared" ca="1" si="262"/>
        <v>2</v>
      </c>
      <c r="BI366" s="48">
        <f t="shared" ca="1" si="262"/>
        <v>1</v>
      </c>
      <c r="BJ366" s="48">
        <f t="shared" ca="1" si="262"/>
        <v>1</v>
      </c>
      <c r="BK366" s="48">
        <f t="shared" ca="1" si="262"/>
        <v>2</v>
      </c>
      <c r="BL366" s="48">
        <f t="shared" ca="1" si="262"/>
        <v>3</v>
      </c>
      <c r="BM366" s="48">
        <f t="shared" ca="1" si="262"/>
        <v>3</v>
      </c>
      <c r="BN366" s="48">
        <f t="shared" ca="1" si="262"/>
        <v>2</v>
      </c>
      <c r="BO366" s="48">
        <f t="shared" ca="1" si="262"/>
        <v>1</v>
      </c>
    </row>
    <row r="367" spans="1:67" x14ac:dyDescent="0.25">
      <c r="A367" s="48">
        <v>366</v>
      </c>
      <c r="B367" s="48">
        <f t="shared" ca="1" si="225"/>
        <v>11</v>
      </c>
      <c r="C367" s="48">
        <f ca="1">SUM($P367:S367)</f>
        <v>8</v>
      </c>
      <c r="D367" s="48">
        <f t="shared" ca="1" si="231"/>
        <v>16</v>
      </c>
      <c r="E367" s="48">
        <f t="shared" ca="1" si="232"/>
        <v>24</v>
      </c>
      <c r="F367" s="48">
        <f t="shared" ca="1" si="233"/>
        <v>34</v>
      </c>
      <c r="G367" s="48">
        <f t="shared" ca="1" si="234"/>
        <v>41</v>
      </c>
      <c r="H367" s="48">
        <f t="shared" ca="1" si="235"/>
        <v>50</v>
      </c>
      <c r="I367" s="48">
        <f t="shared" ca="1" si="236"/>
        <v>60</v>
      </c>
      <c r="J367" s="48">
        <f t="shared" ca="1" si="237"/>
        <v>69</v>
      </c>
      <c r="K367" s="48">
        <f t="shared" ca="1" si="238"/>
        <v>78</v>
      </c>
      <c r="L367" s="48">
        <f t="shared" ca="1" si="239"/>
        <v>88</v>
      </c>
      <c r="M367" s="48">
        <f t="shared" ca="1" si="240"/>
        <v>95</v>
      </c>
      <c r="N367" s="48">
        <f t="shared" ca="1" si="241"/>
        <v>105</v>
      </c>
      <c r="O367" s="48">
        <f t="shared" ca="1" si="242"/>
        <v>115</v>
      </c>
      <c r="P367" s="48">
        <f t="shared" ca="1" si="258"/>
        <v>2</v>
      </c>
      <c r="Q367" s="48">
        <f t="shared" ca="1" si="258"/>
        <v>1</v>
      </c>
      <c r="R367" s="48">
        <f t="shared" ca="1" si="258"/>
        <v>3</v>
      </c>
      <c r="S367" s="48">
        <f t="shared" ca="1" si="258"/>
        <v>2</v>
      </c>
      <c r="T367" s="48">
        <f t="shared" ca="1" si="258"/>
        <v>2</v>
      </c>
      <c r="U367" s="48">
        <f t="shared" ca="1" si="258"/>
        <v>1</v>
      </c>
      <c r="V367" s="48">
        <f t="shared" ca="1" si="258"/>
        <v>2</v>
      </c>
      <c r="W367" s="48">
        <f t="shared" ca="1" si="258"/>
        <v>3</v>
      </c>
      <c r="X367" s="48">
        <f t="shared" ca="1" si="258"/>
        <v>2</v>
      </c>
      <c r="Y367" s="48">
        <f t="shared" ca="1" si="258"/>
        <v>3</v>
      </c>
      <c r="Z367" s="48">
        <f t="shared" ca="1" si="259"/>
        <v>2</v>
      </c>
      <c r="AA367" s="48">
        <f t="shared" ca="1" si="259"/>
        <v>1</v>
      </c>
      <c r="AB367" s="48">
        <f t="shared" ca="1" si="259"/>
        <v>3</v>
      </c>
      <c r="AC367" s="48">
        <f t="shared" ca="1" si="259"/>
        <v>3</v>
      </c>
      <c r="AD367" s="48">
        <f t="shared" ca="1" si="259"/>
        <v>2</v>
      </c>
      <c r="AE367" s="48">
        <f t="shared" ca="1" si="259"/>
        <v>2</v>
      </c>
      <c r="AF367" s="48">
        <f t="shared" ca="1" si="259"/>
        <v>2</v>
      </c>
      <c r="AG367" s="48">
        <f t="shared" ca="1" si="259"/>
        <v>1</v>
      </c>
      <c r="AH367" s="48">
        <f t="shared" ca="1" si="259"/>
        <v>2</v>
      </c>
      <c r="AI367" s="48">
        <f t="shared" ca="1" si="259"/>
        <v>2</v>
      </c>
      <c r="AJ367" s="48">
        <f t="shared" ca="1" si="260"/>
        <v>1</v>
      </c>
      <c r="AK367" s="48">
        <f t="shared" ca="1" si="260"/>
        <v>3</v>
      </c>
      <c r="AL367" s="48">
        <f t="shared" ca="1" si="260"/>
        <v>2</v>
      </c>
      <c r="AM367" s="48">
        <f t="shared" ca="1" si="260"/>
        <v>3</v>
      </c>
      <c r="AN367" s="48">
        <f t="shared" ca="1" si="260"/>
        <v>3</v>
      </c>
      <c r="AO367" s="48">
        <f t="shared" ca="1" si="260"/>
        <v>3</v>
      </c>
      <c r="AP367" s="48">
        <f t="shared" ca="1" si="260"/>
        <v>3</v>
      </c>
      <c r="AQ367" s="48">
        <f t="shared" ca="1" si="260"/>
        <v>1</v>
      </c>
      <c r="AR367" s="48">
        <f t="shared" ca="1" si="260"/>
        <v>2</v>
      </c>
      <c r="AS367" s="48">
        <f t="shared" ca="1" si="260"/>
        <v>3</v>
      </c>
      <c r="AT367" s="48">
        <f t="shared" ca="1" si="261"/>
        <v>3</v>
      </c>
      <c r="AU367" s="48">
        <f t="shared" ca="1" si="261"/>
        <v>1</v>
      </c>
      <c r="AV367" s="48">
        <f t="shared" ca="1" si="261"/>
        <v>3</v>
      </c>
      <c r="AW367" s="48">
        <f t="shared" ca="1" si="261"/>
        <v>1</v>
      </c>
      <c r="AX367" s="48">
        <f t="shared" ca="1" si="261"/>
        <v>3</v>
      </c>
      <c r="AY367" s="48">
        <f t="shared" ca="1" si="261"/>
        <v>2</v>
      </c>
      <c r="AZ367" s="48">
        <f t="shared" ca="1" si="261"/>
        <v>3</v>
      </c>
      <c r="BA367" s="48">
        <f t="shared" ca="1" si="261"/>
        <v>1</v>
      </c>
      <c r="BB367" s="48">
        <f t="shared" ca="1" si="261"/>
        <v>3</v>
      </c>
      <c r="BC367" s="48">
        <f t="shared" ca="1" si="261"/>
        <v>3</v>
      </c>
      <c r="BD367" s="48">
        <f t="shared" ca="1" si="262"/>
        <v>1</v>
      </c>
      <c r="BE367" s="48">
        <f t="shared" ca="1" si="262"/>
        <v>3</v>
      </c>
      <c r="BF367" s="48">
        <f t="shared" ca="1" si="262"/>
        <v>2</v>
      </c>
      <c r="BG367" s="48">
        <f t="shared" ca="1" si="262"/>
        <v>1</v>
      </c>
      <c r="BH367" s="48">
        <f t="shared" ca="1" si="262"/>
        <v>3</v>
      </c>
      <c r="BI367" s="48">
        <f t="shared" ca="1" si="262"/>
        <v>2</v>
      </c>
      <c r="BJ367" s="48">
        <f t="shared" ca="1" si="262"/>
        <v>2</v>
      </c>
      <c r="BK367" s="48">
        <f t="shared" ca="1" si="262"/>
        <v>3</v>
      </c>
      <c r="BL367" s="48">
        <f t="shared" ca="1" si="262"/>
        <v>3</v>
      </c>
      <c r="BM367" s="48">
        <f t="shared" ca="1" si="262"/>
        <v>2</v>
      </c>
      <c r="BN367" s="48">
        <f t="shared" ca="1" si="262"/>
        <v>2</v>
      </c>
      <c r="BO367" s="48">
        <f t="shared" ca="1" si="262"/>
        <v>3</v>
      </c>
    </row>
    <row r="368" spans="1:67" x14ac:dyDescent="0.25">
      <c r="A368" s="48">
        <v>367</v>
      </c>
      <c r="B368" s="48">
        <f t="shared" ca="1" si="225"/>
        <v>11</v>
      </c>
      <c r="C368" s="48">
        <f ca="1">SUM($P368:S368)</f>
        <v>8</v>
      </c>
      <c r="D368" s="48">
        <f t="shared" ca="1" si="231"/>
        <v>15</v>
      </c>
      <c r="E368" s="48">
        <f t="shared" ca="1" si="232"/>
        <v>22</v>
      </c>
      <c r="F368" s="48">
        <f t="shared" ca="1" si="233"/>
        <v>28</v>
      </c>
      <c r="G368" s="48">
        <f t="shared" ca="1" si="234"/>
        <v>34</v>
      </c>
      <c r="H368" s="48">
        <f t="shared" ca="1" si="235"/>
        <v>42</v>
      </c>
      <c r="I368" s="48">
        <f t="shared" ca="1" si="236"/>
        <v>51</v>
      </c>
      <c r="J368" s="48">
        <f t="shared" ca="1" si="237"/>
        <v>59</v>
      </c>
      <c r="K368" s="48">
        <f t="shared" ca="1" si="238"/>
        <v>67</v>
      </c>
      <c r="L368" s="48">
        <f t="shared" ca="1" si="239"/>
        <v>73</v>
      </c>
      <c r="M368" s="48">
        <f t="shared" ca="1" si="240"/>
        <v>82</v>
      </c>
      <c r="N368" s="48">
        <f t="shared" ca="1" si="241"/>
        <v>94</v>
      </c>
      <c r="O368" s="48">
        <f t="shared" ca="1" si="242"/>
        <v>103</v>
      </c>
      <c r="P368" s="48">
        <f t="shared" ca="1" si="258"/>
        <v>2</v>
      </c>
      <c r="Q368" s="48">
        <f t="shared" ca="1" si="258"/>
        <v>2</v>
      </c>
      <c r="R368" s="48">
        <f t="shared" ca="1" si="258"/>
        <v>3</v>
      </c>
      <c r="S368" s="48">
        <f t="shared" ca="1" si="258"/>
        <v>1</v>
      </c>
      <c r="T368" s="48">
        <f t="shared" ca="1" si="258"/>
        <v>1</v>
      </c>
      <c r="U368" s="48">
        <f t="shared" ca="1" si="258"/>
        <v>2</v>
      </c>
      <c r="V368" s="48">
        <f t="shared" ca="1" si="258"/>
        <v>1</v>
      </c>
      <c r="W368" s="48">
        <f t="shared" ca="1" si="258"/>
        <v>3</v>
      </c>
      <c r="X368" s="48">
        <f t="shared" ca="1" si="258"/>
        <v>2</v>
      </c>
      <c r="Y368" s="48">
        <f t="shared" ca="1" si="258"/>
        <v>3</v>
      </c>
      <c r="Z368" s="48">
        <f t="shared" ca="1" si="259"/>
        <v>1</v>
      </c>
      <c r="AA368" s="48">
        <f t="shared" ca="1" si="259"/>
        <v>1</v>
      </c>
      <c r="AB368" s="48">
        <f t="shared" ca="1" si="259"/>
        <v>2</v>
      </c>
      <c r="AC368" s="48">
        <f t="shared" ca="1" si="259"/>
        <v>2</v>
      </c>
      <c r="AD368" s="48">
        <f t="shared" ca="1" si="259"/>
        <v>1</v>
      </c>
      <c r="AE368" s="48">
        <f t="shared" ca="1" si="259"/>
        <v>1</v>
      </c>
      <c r="AF368" s="48">
        <f t="shared" ca="1" si="259"/>
        <v>1</v>
      </c>
      <c r="AG368" s="48">
        <f t="shared" ca="1" si="259"/>
        <v>2</v>
      </c>
      <c r="AH368" s="48">
        <f t="shared" ca="1" si="259"/>
        <v>2</v>
      </c>
      <c r="AI368" s="48">
        <f t="shared" ca="1" si="259"/>
        <v>1</v>
      </c>
      <c r="AJ368" s="48">
        <f t="shared" ca="1" si="260"/>
        <v>2</v>
      </c>
      <c r="AK368" s="48">
        <f t="shared" ca="1" si="260"/>
        <v>1</v>
      </c>
      <c r="AL368" s="48">
        <f t="shared" ca="1" si="260"/>
        <v>2</v>
      </c>
      <c r="AM368" s="48">
        <f t="shared" ca="1" si="260"/>
        <v>3</v>
      </c>
      <c r="AN368" s="48">
        <f t="shared" ca="1" si="260"/>
        <v>3</v>
      </c>
      <c r="AO368" s="48">
        <f t="shared" ca="1" si="260"/>
        <v>2</v>
      </c>
      <c r="AP368" s="48">
        <f t="shared" ca="1" si="260"/>
        <v>2</v>
      </c>
      <c r="AQ368" s="48">
        <f t="shared" ca="1" si="260"/>
        <v>2</v>
      </c>
      <c r="AR368" s="48">
        <f t="shared" ca="1" si="260"/>
        <v>3</v>
      </c>
      <c r="AS368" s="48">
        <f t="shared" ca="1" si="260"/>
        <v>1</v>
      </c>
      <c r="AT368" s="48">
        <f t="shared" ca="1" si="261"/>
        <v>3</v>
      </c>
      <c r="AU368" s="48">
        <f t="shared" ca="1" si="261"/>
        <v>1</v>
      </c>
      <c r="AV368" s="48">
        <f t="shared" ca="1" si="261"/>
        <v>2</v>
      </c>
      <c r="AW368" s="48">
        <f t="shared" ca="1" si="261"/>
        <v>3</v>
      </c>
      <c r="AX368" s="48">
        <f t="shared" ca="1" si="261"/>
        <v>2</v>
      </c>
      <c r="AY368" s="48">
        <f t="shared" ca="1" si="261"/>
        <v>1</v>
      </c>
      <c r="AZ368" s="48">
        <f t="shared" ca="1" si="261"/>
        <v>2</v>
      </c>
      <c r="BA368" s="48">
        <f t="shared" ca="1" si="261"/>
        <v>2</v>
      </c>
      <c r="BB368" s="48">
        <f t="shared" ca="1" si="261"/>
        <v>1</v>
      </c>
      <c r="BC368" s="48">
        <f t="shared" ca="1" si="261"/>
        <v>1</v>
      </c>
      <c r="BD368" s="48">
        <f t="shared" ca="1" si="262"/>
        <v>2</v>
      </c>
      <c r="BE368" s="48">
        <f t="shared" ca="1" si="262"/>
        <v>2</v>
      </c>
      <c r="BF368" s="48">
        <f t="shared" ca="1" si="262"/>
        <v>3</v>
      </c>
      <c r="BG368" s="48">
        <f t="shared" ca="1" si="262"/>
        <v>2</v>
      </c>
      <c r="BH368" s="48">
        <f t="shared" ca="1" si="262"/>
        <v>3</v>
      </c>
      <c r="BI368" s="48">
        <f t="shared" ca="1" si="262"/>
        <v>3</v>
      </c>
      <c r="BJ368" s="48">
        <f t="shared" ca="1" si="262"/>
        <v>3</v>
      </c>
      <c r="BK368" s="48">
        <f t="shared" ca="1" si="262"/>
        <v>3</v>
      </c>
      <c r="BL368" s="48">
        <f t="shared" ca="1" si="262"/>
        <v>1</v>
      </c>
      <c r="BM368" s="48">
        <f t="shared" ca="1" si="262"/>
        <v>3</v>
      </c>
      <c r="BN368" s="48">
        <f t="shared" ca="1" si="262"/>
        <v>2</v>
      </c>
      <c r="BO368" s="48">
        <f t="shared" ca="1" si="262"/>
        <v>3</v>
      </c>
    </row>
    <row r="369" spans="1:67" x14ac:dyDescent="0.25">
      <c r="A369" s="48">
        <v>368</v>
      </c>
      <c r="B369" s="48">
        <f t="shared" ca="1" si="225"/>
        <v>14</v>
      </c>
      <c r="C369" s="48">
        <f ca="1">SUM($P369:S369)</f>
        <v>10</v>
      </c>
      <c r="D369" s="48">
        <f t="shared" ca="1" si="231"/>
        <v>18</v>
      </c>
      <c r="E369" s="48">
        <f t="shared" ca="1" si="232"/>
        <v>26</v>
      </c>
      <c r="F369" s="48">
        <f t="shared" ca="1" si="233"/>
        <v>34</v>
      </c>
      <c r="G369" s="48">
        <f t="shared" ca="1" si="234"/>
        <v>40</v>
      </c>
      <c r="H369" s="48">
        <f t="shared" ca="1" si="235"/>
        <v>45</v>
      </c>
      <c r="I369" s="48">
        <f t="shared" ca="1" si="236"/>
        <v>53</v>
      </c>
      <c r="J369" s="48">
        <f t="shared" ca="1" si="237"/>
        <v>59</v>
      </c>
      <c r="K369" s="48">
        <f t="shared" ca="1" si="238"/>
        <v>68</v>
      </c>
      <c r="L369" s="48">
        <f t="shared" ca="1" si="239"/>
        <v>77</v>
      </c>
      <c r="M369" s="48">
        <f t="shared" ca="1" si="240"/>
        <v>85</v>
      </c>
      <c r="N369" s="48">
        <f t="shared" ca="1" si="241"/>
        <v>94</v>
      </c>
      <c r="O369" s="48">
        <f t="shared" ca="1" si="242"/>
        <v>102</v>
      </c>
      <c r="P369" s="48">
        <f t="shared" ca="1" si="258"/>
        <v>3</v>
      </c>
      <c r="Q369" s="48">
        <f t="shared" ca="1" si="258"/>
        <v>2</v>
      </c>
      <c r="R369" s="48">
        <f t="shared" ca="1" si="258"/>
        <v>3</v>
      </c>
      <c r="S369" s="48">
        <f t="shared" ca="1" si="258"/>
        <v>2</v>
      </c>
      <c r="T369" s="48">
        <f t="shared" ca="1" si="258"/>
        <v>3</v>
      </c>
      <c r="U369" s="48">
        <f t="shared" ca="1" si="258"/>
        <v>1</v>
      </c>
      <c r="V369" s="48">
        <f t="shared" ca="1" si="258"/>
        <v>2</v>
      </c>
      <c r="W369" s="48">
        <f t="shared" ca="1" si="258"/>
        <v>2</v>
      </c>
      <c r="X369" s="48">
        <f t="shared" ca="1" si="258"/>
        <v>3</v>
      </c>
      <c r="Y369" s="48">
        <f t="shared" ca="1" si="258"/>
        <v>1</v>
      </c>
      <c r="Z369" s="48">
        <f t="shared" ca="1" si="259"/>
        <v>3</v>
      </c>
      <c r="AA369" s="48">
        <f t="shared" ca="1" si="259"/>
        <v>1</v>
      </c>
      <c r="AB369" s="48">
        <f t="shared" ca="1" si="259"/>
        <v>3</v>
      </c>
      <c r="AC369" s="48">
        <f t="shared" ca="1" si="259"/>
        <v>3</v>
      </c>
      <c r="AD369" s="48">
        <f t="shared" ca="1" si="259"/>
        <v>1</v>
      </c>
      <c r="AE369" s="48">
        <f t="shared" ca="1" si="259"/>
        <v>1</v>
      </c>
      <c r="AF369" s="48">
        <f t="shared" ca="1" si="259"/>
        <v>1</v>
      </c>
      <c r="AG369" s="48">
        <f t="shared" ca="1" si="259"/>
        <v>1</v>
      </c>
      <c r="AH369" s="48">
        <f t="shared" ca="1" si="259"/>
        <v>3</v>
      </c>
      <c r="AI369" s="48">
        <f t="shared" ca="1" si="259"/>
        <v>1</v>
      </c>
      <c r="AJ369" s="48">
        <f t="shared" ca="1" si="260"/>
        <v>1</v>
      </c>
      <c r="AK369" s="48">
        <f t="shared" ca="1" si="260"/>
        <v>2</v>
      </c>
      <c r="AL369" s="48">
        <f t="shared" ca="1" si="260"/>
        <v>1</v>
      </c>
      <c r="AM369" s="48">
        <f t="shared" ca="1" si="260"/>
        <v>1</v>
      </c>
      <c r="AN369" s="48">
        <f t="shared" ca="1" si="260"/>
        <v>3</v>
      </c>
      <c r="AO369" s="48">
        <f t="shared" ca="1" si="260"/>
        <v>1</v>
      </c>
      <c r="AP369" s="48">
        <f t="shared" ca="1" si="260"/>
        <v>3</v>
      </c>
      <c r="AQ369" s="48">
        <f t="shared" ca="1" si="260"/>
        <v>1</v>
      </c>
      <c r="AR369" s="48">
        <f t="shared" ca="1" si="260"/>
        <v>1</v>
      </c>
      <c r="AS369" s="48">
        <f t="shared" ca="1" si="260"/>
        <v>1</v>
      </c>
      <c r="AT369" s="48">
        <f t="shared" ca="1" si="261"/>
        <v>3</v>
      </c>
      <c r="AU369" s="48">
        <f t="shared" ca="1" si="261"/>
        <v>1</v>
      </c>
      <c r="AV369" s="48">
        <f t="shared" ca="1" si="261"/>
        <v>2</v>
      </c>
      <c r="AW369" s="48">
        <f t="shared" ca="1" si="261"/>
        <v>2</v>
      </c>
      <c r="AX369" s="48">
        <f t="shared" ca="1" si="261"/>
        <v>3</v>
      </c>
      <c r="AY369" s="48">
        <f t="shared" ca="1" si="261"/>
        <v>2</v>
      </c>
      <c r="AZ369" s="48">
        <f t="shared" ca="1" si="261"/>
        <v>3</v>
      </c>
      <c r="BA369" s="48">
        <f t="shared" ca="1" si="261"/>
        <v>2</v>
      </c>
      <c r="BB369" s="48">
        <f t="shared" ca="1" si="261"/>
        <v>2</v>
      </c>
      <c r="BC369" s="48">
        <f t="shared" ca="1" si="261"/>
        <v>2</v>
      </c>
      <c r="BD369" s="48">
        <f t="shared" ca="1" si="262"/>
        <v>2</v>
      </c>
      <c r="BE369" s="48">
        <f t="shared" ca="1" si="262"/>
        <v>2</v>
      </c>
      <c r="BF369" s="48">
        <f t="shared" ca="1" si="262"/>
        <v>2</v>
      </c>
      <c r="BG369" s="48">
        <f t="shared" ca="1" si="262"/>
        <v>2</v>
      </c>
      <c r="BH369" s="48">
        <f t="shared" ca="1" si="262"/>
        <v>2</v>
      </c>
      <c r="BI369" s="48">
        <f t="shared" ca="1" si="262"/>
        <v>3</v>
      </c>
      <c r="BJ369" s="48">
        <f t="shared" ca="1" si="262"/>
        <v>2</v>
      </c>
      <c r="BK369" s="48">
        <f t="shared" ca="1" si="262"/>
        <v>2</v>
      </c>
      <c r="BL369" s="48">
        <f t="shared" ca="1" si="262"/>
        <v>3</v>
      </c>
      <c r="BM369" s="48">
        <f t="shared" ca="1" si="262"/>
        <v>3</v>
      </c>
      <c r="BN369" s="48">
        <f t="shared" ca="1" si="262"/>
        <v>1</v>
      </c>
      <c r="BO369" s="48">
        <f t="shared" ca="1" si="262"/>
        <v>1</v>
      </c>
    </row>
    <row r="370" spans="1:67" x14ac:dyDescent="0.25">
      <c r="A370" s="48">
        <v>369</v>
      </c>
      <c r="B370" s="48">
        <f t="shared" ca="1" si="225"/>
        <v>11</v>
      </c>
      <c r="C370" s="48">
        <f ca="1">SUM($P370:S370)</f>
        <v>7</v>
      </c>
      <c r="D370" s="48">
        <f t="shared" ca="1" si="231"/>
        <v>15</v>
      </c>
      <c r="E370" s="48">
        <f t="shared" ca="1" si="232"/>
        <v>24</v>
      </c>
      <c r="F370" s="48">
        <f t="shared" ca="1" si="233"/>
        <v>33</v>
      </c>
      <c r="G370" s="48">
        <f t="shared" ca="1" si="234"/>
        <v>42</v>
      </c>
      <c r="H370" s="48">
        <f t="shared" ca="1" si="235"/>
        <v>49</v>
      </c>
      <c r="I370" s="48">
        <f t="shared" ca="1" si="236"/>
        <v>57</v>
      </c>
      <c r="J370" s="48">
        <f t="shared" ca="1" si="237"/>
        <v>63</v>
      </c>
      <c r="K370" s="48">
        <f t="shared" ca="1" si="238"/>
        <v>72</v>
      </c>
      <c r="L370" s="48">
        <f t="shared" ca="1" si="239"/>
        <v>81</v>
      </c>
      <c r="M370" s="48">
        <f t="shared" ca="1" si="240"/>
        <v>90</v>
      </c>
      <c r="N370" s="48">
        <f t="shared" ca="1" si="241"/>
        <v>98</v>
      </c>
      <c r="O370" s="48">
        <f t="shared" ca="1" si="242"/>
        <v>107</v>
      </c>
      <c r="P370" s="48">
        <f t="shared" ca="1" si="258"/>
        <v>3</v>
      </c>
      <c r="Q370" s="48">
        <f t="shared" ca="1" si="258"/>
        <v>1</v>
      </c>
      <c r="R370" s="48">
        <f t="shared" ca="1" si="258"/>
        <v>2</v>
      </c>
      <c r="S370" s="48">
        <f t="shared" ca="1" si="258"/>
        <v>1</v>
      </c>
      <c r="T370" s="48">
        <f t="shared" ca="1" si="258"/>
        <v>1</v>
      </c>
      <c r="U370" s="48">
        <f t="shared" ca="1" si="258"/>
        <v>3</v>
      </c>
      <c r="V370" s="48">
        <f t="shared" ca="1" si="258"/>
        <v>3</v>
      </c>
      <c r="W370" s="48">
        <f t="shared" ca="1" si="258"/>
        <v>1</v>
      </c>
      <c r="X370" s="48">
        <f t="shared" ca="1" si="258"/>
        <v>2</v>
      </c>
      <c r="Y370" s="48">
        <f t="shared" ca="1" si="258"/>
        <v>2</v>
      </c>
      <c r="Z370" s="48">
        <f t="shared" ca="1" si="259"/>
        <v>2</v>
      </c>
      <c r="AA370" s="48">
        <f t="shared" ca="1" si="259"/>
        <v>3</v>
      </c>
      <c r="AB370" s="48">
        <f t="shared" ca="1" si="259"/>
        <v>3</v>
      </c>
      <c r="AC370" s="48">
        <f t="shared" ca="1" si="259"/>
        <v>2</v>
      </c>
      <c r="AD370" s="48">
        <f t="shared" ca="1" si="259"/>
        <v>1</v>
      </c>
      <c r="AE370" s="48">
        <f t="shared" ca="1" si="259"/>
        <v>3</v>
      </c>
      <c r="AF370" s="48">
        <f t="shared" ca="1" si="259"/>
        <v>3</v>
      </c>
      <c r="AG370" s="48">
        <f t="shared" ca="1" si="259"/>
        <v>1</v>
      </c>
      <c r="AH370" s="48">
        <f t="shared" ca="1" si="259"/>
        <v>3</v>
      </c>
      <c r="AI370" s="48">
        <f t="shared" ca="1" si="259"/>
        <v>2</v>
      </c>
      <c r="AJ370" s="48">
        <f t="shared" ca="1" si="260"/>
        <v>3</v>
      </c>
      <c r="AK370" s="48">
        <f t="shared" ca="1" si="260"/>
        <v>1</v>
      </c>
      <c r="AL370" s="48">
        <f t="shared" ca="1" si="260"/>
        <v>2</v>
      </c>
      <c r="AM370" s="48">
        <f t="shared" ca="1" si="260"/>
        <v>1</v>
      </c>
      <c r="AN370" s="48">
        <f t="shared" ca="1" si="260"/>
        <v>3</v>
      </c>
      <c r="AO370" s="48">
        <f t="shared" ca="1" si="260"/>
        <v>1</v>
      </c>
      <c r="AP370" s="48">
        <f t="shared" ca="1" si="260"/>
        <v>2</v>
      </c>
      <c r="AQ370" s="48">
        <f t="shared" ca="1" si="260"/>
        <v>2</v>
      </c>
      <c r="AR370" s="48">
        <f t="shared" ca="1" si="260"/>
        <v>1</v>
      </c>
      <c r="AS370" s="48">
        <f t="shared" ca="1" si="260"/>
        <v>1</v>
      </c>
      <c r="AT370" s="48">
        <f t="shared" ca="1" si="261"/>
        <v>3</v>
      </c>
      <c r="AU370" s="48">
        <f t="shared" ca="1" si="261"/>
        <v>1</v>
      </c>
      <c r="AV370" s="48">
        <f t="shared" ca="1" si="261"/>
        <v>2</v>
      </c>
      <c r="AW370" s="48">
        <f t="shared" ca="1" si="261"/>
        <v>3</v>
      </c>
      <c r="AX370" s="48">
        <f t="shared" ca="1" si="261"/>
        <v>1</v>
      </c>
      <c r="AY370" s="48">
        <f t="shared" ca="1" si="261"/>
        <v>3</v>
      </c>
      <c r="AZ370" s="48">
        <f t="shared" ca="1" si="261"/>
        <v>2</v>
      </c>
      <c r="BA370" s="48">
        <f t="shared" ca="1" si="261"/>
        <v>3</v>
      </c>
      <c r="BB370" s="48">
        <f t="shared" ca="1" si="261"/>
        <v>2</v>
      </c>
      <c r="BC370" s="48">
        <f t="shared" ca="1" si="261"/>
        <v>2</v>
      </c>
      <c r="BD370" s="48">
        <f t="shared" ca="1" si="262"/>
        <v>3</v>
      </c>
      <c r="BE370" s="48">
        <f t="shared" ca="1" si="262"/>
        <v>1</v>
      </c>
      <c r="BF370" s="48">
        <f t="shared" ca="1" si="262"/>
        <v>2</v>
      </c>
      <c r="BG370" s="48">
        <f t="shared" ca="1" si="262"/>
        <v>3</v>
      </c>
      <c r="BH370" s="48">
        <f t="shared" ca="1" si="262"/>
        <v>1</v>
      </c>
      <c r="BI370" s="48">
        <f t="shared" ca="1" si="262"/>
        <v>2</v>
      </c>
      <c r="BJ370" s="48">
        <f t="shared" ca="1" si="262"/>
        <v>2</v>
      </c>
      <c r="BK370" s="48">
        <f t="shared" ca="1" si="262"/>
        <v>3</v>
      </c>
      <c r="BL370" s="48">
        <f t="shared" ca="1" si="262"/>
        <v>3</v>
      </c>
      <c r="BM370" s="48">
        <f t="shared" ca="1" si="262"/>
        <v>2</v>
      </c>
      <c r="BN370" s="48">
        <f t="shared" ca="1" si="262"/>
        <v>2</v>
      </c>
      <c r="BO370" s="48">
        <f t="shared" ca="1" si="262"/>
        <v>2</v>
      </c>
    </row>
    <row r="371" spans="1:67" x14ac:dyDescent="0.25">
      <c r="A371" s="48">
        <v>370</v>
      </c>
      <c r="B371" s="48">
        <f t="shared" ca="1" si="225"/>
        <v>10</v>
      </c>
      <c r="C371" s="48">
        <f ca="1">SUM($P371:S371)</f>
        <v>7</v>
      </c>
      <c r="D371" s="48">
        <f t="shared" ca="1" si="231"/>
        <v>13</v>
      </c>
      <c r="E371" s="48">
        <f t="shared" ca="1" si="232"/>
        <v>21</v>
      </c>
      <c r="F371" s="48">
        <f t="shared" ca="1" si="233"/>
        <v>28</v>
      </c>
      <c r="G371" s="48">
        <f t="shared" ca="1" si="234"/>
        <v>34</v>
      </c>
      <c r="H371" s="48">
        <f t="shared" ca="1" si="235"/>
        <v>42</v>
      </c>
      <c r="I371" s="48">
        <f t="shared" ca="1" si="236"/>
        <v>51</v>
      </c>
      <c r="J371" s="48">
        <f t="shared" ca="1" si="237"/>
        <v>61</v>
      </c>
      <c r="K371" s="48">
        <f t="shared" ca="1" si="238"/>
        <v>68</v>
      </c>
      <c r="L371" s="48">
        <f t="shared" ca="1" si="239"/>
        <v>75</v>
      </c>
      <c r="M371" s="48">
        <f t="shared" ca="1" si="240"/>
        <v>86</v>
      </c>
      <c r="N371" s="48">
        <f t="shared" ca="1" si="241"/>
        <v>94</v>
      </c>
      <c r="O371" s="48">
        <f t="shared" ca="1" si="242"/>
        <v>103</v>
      </c>
      <c r="P371" s="48">
        <f t="shared" ca="1" si="258"/>
        <v>1</v>
      </c>
      <c r="Q371" s="48">
        <f t="shared" ca="1" si="258"/>
        <v>1</v>
      </c>
      <c r="R371" s="48">
        <f t="shared" ca="1" si="258"/>
        <v>3</v>
      </c>
      <c r="S371" s="48">
        <f t="shared" ca="1" si="258"/>
        <v>2</v>
      </c>
      <c r="T371" s="48">
        <f t="shared" ca="1" si="258"/>
        <v>2</v>
      </c>
      <c r="U371" s="48">
        <f t="shared" ca="1" si="258"/>
        <v>1</v>
      </c>
      <c r="V371" s="48">
        <f t="shared" ca="1" si="258"/>
        <v>1</v>
      </c>
      <c r="W371" s="48">
        <f t="shared" ca="1" si="258"/>
        <v>2</v>
      </c>
      <c r="X371" s="48">
        <f t="shared" ca="1" si="258"/>
        <v>3</v>
      </c>
      <c r="Y371" s="48">
        <f t="shared" ca="1" si="258"/>
        <v>3</v>
      </c>
      <c r="Z371" s="48">
        <f t="shared" ca="1" si="259"/>
        <v>1</v>
      </c>
      <c r="AA371" s="48">
        <f t="shared" ca="1" si="259"/>
        <v>1</v>
      </c>
      <c r="AB371" s="48">
        <f t="shared" ca="1" si="259"/>
        <v>1</v>
      </c>
      <c r="AC371" s="48">
        <f t="shared" ca="1" si="259"/>
        <v>3</v>
      </c>
      <c r="AD371" s="48">
        <f t="shared" ca="1" si="259"/>
        <v>1</v>
      </c>
      <c r="AE371" s="48">
        <f t="shared" ca="1" si="259"/>
        <v>2</v>
      </c>
      <c r="AF371" s="48">
        <f t="shared" ca="1" si="259"/>
        <v>1</v>
      </c>
      <c r="AG371" s="48">
        <f t="shared" ca="1" si="259"/>
        <v>1</v>
      </c>
      <c r="AH371" s="48">
        <f t="shared" ca="1" si="259"/>
        <v>1</v>
      </c>
      <c r="AI371" s="48">
        <f t="shared" ca="1" si="259"/>
        <v>3</v>
      </c>
      <c r="AJ371" s="48">
        <f t="shared" ca="1" si="260"/>
        <v>1</v>
      </c>
      <c r="AK371" s="48">
        <f t="shared" ca="1" si="260"/>
        <v>1</v>
      </c>
      <c r="AL371" s="48">
        <f t="shared" ca="1" si="260"/>
        <v>3</v>
      </c>
      <c r="AM371" s="48">
        <f t="shared" ca="1" si="260"/>
        <v>3</v>
      </c>
      <c r="AN371" s="48">
        <f t="shared" ca="1" si="260"/>
        <v>2</v>
      </c>
      <c r="AO371" s="48">
        <f t="shared" ca="1" si="260"/>
        <v>1</v>
      </c>
      <c r="AP371" s="48">
        <f t="shared" ca="1" si="260"/>
        <v>3</v>
      </c>
      <c r="AQ371" s="48">
        <f t="shared" ca="1" si="260"/>
        <v>3</v>
      </c>
      <c r="AR371" s="48">
        <f t="shared" ca="1" si="260"/>
        <v>2</v>
      </c>
      <c r="AS371" s="48">
        <f t="shared" ca="1" si="260"/>
        <v>3</v>
      </c>
      <c r="AT371" s="48">
        <f t="shared" ca="1" si="261"/>
        <v>2</v>
      </c>
      <c r="AU371" s="48">
        <f t="shared" ca="1" si="261"/>
        <v>3</v>
      </c>
      <c r="AV371" s="48">
        <f t="shared" ca="1" si="261"/>
        <v>1</v>
      </c>
      <c r="AW371" s="48">
        <f t="shared" ca="1" si="261"/>
        <v>1</v>
      </c>
      <c r="AX371" s="48">
        <f t="shared" ca="1" si="261"/>
        <v>3</v>
      </c>
      <c r="AY371" s="48">
        <f t="shared" ca="1" si="261"/>
        <v>2</v>
      </c>
      <c r="AZ371" s="48">
        <f t="shared" ca="1" si="261"/>
        <v>1</v>
      </c>
      <c r="BA371" s="48">
        <f t="shared" ca="1" si="261"/>
        <v>3</v>
      </c>
      <c r="BB371" s="48">
        <f t="shared" ca="1" si="261"/>
        <v>1</v>
      </c>
      <c r="BC371" s="48">
        <f t="shared" ca="1" si="261"/>
        <v>2</v>
      </c>
      <c r="BD371" s="48">
        <f t="shared" ca="1" si="262"/>
        <v>3</v>
      </c>
      <c r="BE371" s="48">
        <f t="shared" ca="1" si="262"/>
        <v>2</v>
      </c>
      <c r="BF371" s="48">
        <f t="shared" ca="1" si="262"/>
        <v>3</v>
      </c>
      <c r="BG371" s="48">
        <f t="shared" ca="1" si="262"/>
        <v>3</v>
      </c>
      <c r="BH371" s="48">
        <f t="shared" ca="1" si="262"/>
        <v>3</v>
      </c>
      <c r="BI371" s="48">
        <f t="shared" ca="1" si="262"/>
        <v>3</v>
      </c>
      <c r="BJ371" s="48">
        <f t="shared" ca="1" si="262"/>
        <v>1</v>
      </c>
      <c r="BK371" s="48">
        <f t="shared" ca="1" si="262"/>
        <v>1</v>
      </c>
      <c r="BL371" s="48">
        <f t="shared" ca="1" si="262"/>
        <v>2</v>
      </c>
      <c r="BM371" s="48">
        <f t="shared" ca="1" si="262"/>
        <v>3</v>
      </c>
      <c r="BN371" s="48">
        <f t="shared" ca="1" si="262"/>
        <v>3</v>
      </c>
      <c r="BO371" s="48">
        <f t="shared" ca="1" si="262"/>
        <v>1</v>
      </c>
    </row>
    <row r="372" spans="1:67" x14ac:dyDescent="0.25">
      <c r="A372" s="48">
        <v>371</v>
      </c>
      <c r="B372" s="48">
        <f t="shared" ca="1" si="225"/>
        <v>12</v>
      </c>
      <c r="C372" s="48">
        <f ca="1">SUM($P372:S372)</f>
        <v>7</v>
      </c>
      <c r="D372" s="48">
        <f t="shared" ca="1" si="231"/>
        <v>15</v>
      </c>
      <c r="E372" s="48">
        <f t="shared" ca="1" si="232"/>
        <v>24</v>
      </c>
      <c r="F372" s="48">
        <f t="shared" ca="1" si="233"/>
        <v>33</v>
      </c>
      <c r="G372" s="48">
        <f t="shared" ca="1" si="234"/>
        <v>41</v>
      </c>
      <c r="H372" s="48">
        <f t="shared" ca="1" si="235"/>
        <v>51</v>
      </c>
      <c r="I372" s="48">
        <f t="shared" ca="1" si="236"/>
        <v>56</v>
      </c>
      <c r="J372" s="48">
        <f t="shared" ca="1" si="237"/>
        <v>63</v>
      </c>
      <c r="K372" s="48">
        <f t="shared" ca="1" si="238"/>
        <v>68</v>
      </c>
      <c r="L372" s="48">
        <f t="shared" ca="1" si="239"/>
        <v>80</v>
      </c>
      <c r="M372" s="48">
        <f t="shared" ca="1" si="240"/>
        <v>87</v>
      </c>
      <c r="N372" s="48">
        <f t="shared" ca="1" si="241"/>
        <v>94</v>
      </c>
      <c r="O372" s="48">
        <f t="shared" ca="1" si="242"/>
        <v>101</v>
      </c>
      <c r="P372" s="48">
        <f t="shared" ref="P372:Y381" ca="1" si="263">MAX(1,IF(SamplesOrEstimateFlag = "Data", INDEX(Samples,RANDBETWEEN(1, TotalCount), 0), RANDBETWEEN(ThroughputLowEstimate,ThroughputHighEstimate)) / RANDBETWEEN(StorySplitRateLowEstimate,StorySplitRateHighEstimate))</f>
        <v>2</v>
      </c>
      <c r="Q372" s="48">
        <f t="shared" ca="1" si="263"/>
        <v>1</v>
      </c>
      <c r="R372" s="48">
        <f t="shared" ca="1" si="263"/>
        <v>3</v>
      </c>
      <c r="S372" s="48">
        <f t="shared" ca="1" si="263"/>
        <v>1</v>
      </c>
      <c r="T372" s="48">
        <f t="shared" ca="1" si="263"/>
        <v>2</v>
      </c>
      <c r="U372" s="48">
        <f t="shared" ca="1" si="263"/>
        <v>3</v>
      </c>
      <c r="V372" s="48">
        <f t="shared" ca="1" si="263"/>
        <v>2</v>
      </c>
      <c r="W372" s="48">
        <f t="shared" ca="1" si="263"/>
        <v>1</v>
      </c>
      <c r="X372" s="48">
        <f t="shared" ca="1" si="263"/>
        <v>2</v>
      </c>
      <c r="Y372" s="48">
        <f t="shared" ca="1" si="263"/>
        <v>2</v>
      </c>
      <c r="Z372" s="48">
        <f t="shared" ref="Z372:AI381" ca="1" si="264">MAX(1,IF(SamplesOrEstimateFlag = "Data", INDEX(Samples,RANDBETWEEN(1, TotalCount), 0), RANDBETWEEN(ThroughputLowEstimate,ThroughputHighEstimate)) / RANDBETWEEN(StorySplitRateLowEstimate,StorySplitRateHighEstimate))</f>
        <v>3</v>
      </c>
      <c r="AA372" s="48">
        <f t="shared" ca="1" si="264"/>
        <v>2</v>
      </c>
      <c r="AB372" s="48">
        <f t="shared" ca="1" si="264"/>
        <v>3</v>
      </c>
      <c r="AC372" s="48">
        <f t="shared" ca="1" si="264"/>
        <v>2</v>
      </c>
      <c r="AD372" s="48">
        <f t="shared" ca="1" si="264"/>
        <v>1</v>
      </c>
      <c r="AE372" s="48">
        <f t="shared" ca="1" si="264"/>
        <v>3</v>
      </c>
      <c r="AF372" s="48">
        <f t="shared" ca="1" si="264"/>
        <v>2</v>
      </c>
      <c r="AG372" s="48">
        <f t="shared" ca="1" si="264"/>
        <v>3</v>
      </c>
      <c r="AH372" s="48">
        <f t="shared" ca="1" si="264"/>
        <v>2</v>
      </c>
      <c r="AI372" s="48">
        <f t="shared" ca="1" si="264"/>
        <v>1</v>
      </c>
      <c r="AJ372" s="48">
        <f t="shared" ref="AJ372:AS381" ca="1" si="265">MAX(1,IF(SamplesOrEstimateFlag = "Data", INDEX(Samples,RANDBETWEEN(1, TotalCount), 0), RANDBETWEEN(ThroughputLowEstimate,ThroughputHighEstimate)) / RANDBETWEEN(StorySplitRateLowEstimate,StorySplitRateHighEstimate))</f>
        <v>3</v>
      </c>
      <c r="AK372" s="48">
        <f t="shared" ca="1" si="265"/>
        <v>3</v>
      </c>
      <c r="AL372" s="48">
        <f t="shared" ca="1" si="265"/>
        <v>1</v>
      </c>
      <c r="AM372" s="48">
        <f t="shared" ca="1" si="265"/>
        <v>3</v>
      </c>
      <c r="AN372" s="48">
        <f t="shared" ca="1" si="265"/>
        <v>2</v>
      </c>
      <c r="AO372" s="48">
        <f t="shared" ca="1" si="265"/>
        <v>1</v>
      </c>
      <c r="AP372" s="48">
        <f t="shared" ca="1" si="265"/>
        <v>1</v>
      </c>
      <c r="AQ372" s="48">
        <f t="shared" ca="1" si="265"/>
        <v>1</v>
      </c>
      <c r="AR372" s="48">
        <f t="shared" ca="1" si="265"/>
        <v>2</v>
      </c>
      <c r="AS372" s="48">
        <f t="shared" ca="1" si="265"/>
        <v>2</v>
      </c>
      <c r="AT372" s="48">
        <f t="shared" ref="AT372:BC381" ca="1" si="266">MAX(1,IF(SamplesOrEstimateFlag = "Data", INDEX(Samples,RANDBETWEEN(1, TotalCount), 0), RANDBETWEEN(ThroughputLowEstimate,ThroughputHighEstimate)) / RANDBETWEEN(StorySplitRateLowEstimate,StorySplitRateHighEstimate))</f>
        <v>2</v>
      </c>
      <c r="AU372" s="48">
        <f t="shared" ca="1" si="266"/>
        <v>1</v>
      </c>
      <c r="AV372" s="48">
        <f t="shared" ca="1" si="266"/>
        <v>1</v>
      </c>
      <c r="AW372" s="48">
        <f t="shared" ca="1" si="266"/>
        <v>1</v>
      </c>
      <c r="AX372" s="48">
        <f t="shared" ca="1" si="266"/>
        <v>1</v>
      </c>
      <c r="AY372" s="48">
        <f t="shared" ca="1" si="266"/>
        <v>2</v>
      </c>
      <c r="AZ372" s="48">
        <f t="shared" ca="1" si="266"/>
        <v>3</v>
      </c>
      <c r="BA372" s="48">
        <f t="shared" ca="1" si="266"/>
        <v>3</v>
      </c>
      <c r="BB372" s="48">
        <f t="shared" ca="1" si="266"/>
        <v>3</v>
      </c>
      <c r="BC372" s="48">
        <f t="shared" ca="1" si="266"/>
        <v>3</v>
      </c>
      <c r="BD372" s="48">
        <f t="shared" ref="BD372:BO381" ca="1" si="267">MAX(1,IF(SamplesOrEstimateFlag = "Data", INDEX(Samples,RANDBETWEEN(1, TotalCount), 0), RANDBETWEEN(ThroughputLowEstimate,ThroughputHighEstimate)) / RANDBETWEEN(StorySplitRateLowEstimate,StorySplitRateHighEstimate))</f>
        <v>3</v>
      </c>
      <c r="BE372" s="48">
        <f t="shared" ca="1" si="267"/>
        <v>1</v>
      </c>
      <c r="BF372" s="48">
        <f t="shared" ca="1" si="267"/>
        <v>1</v>
      </c>
      <c r="BG372" s="48">
        <f t="shared" ca="1" si="267"/>
        <v>2</v>
      </c>
      <c r="BH372" s="48">
        <f t="shared" ca="1" si="267"/>
        <v>2</v>
      </c>
      <c r="BI372" s="48">
        <f t="shared" ca="1" si="267"/>
        <v>3</v>
      </c>
      <c r="BJ372" s="48">
        <f t="shared" ca="1" si="267"/>
        <v>1</v>
      </c>
      <c r="BK372" s="48">
        <f t="shared" ca="1" si="267"/>
        <v>1</v>
      </c>
      <c r="BL372" s="48">
        <f t="shared" ca="1" si="267"/>
        <v>2</v>
      </c>
      <c r="BM372" s="48">
        <f t="shared" ca="1" si="267"/>
        <v>2</v>
      </c>
      <c r="BN372" s="48">
        <f t="shared" ca="1" si="267"/>
        <v>1</v>
      </c>
      <c r="BO372" s="48">
        <f t="shared" ca="1" si="267"/>
        <v>2</v>
      </c>
    </row>
    <row r="373" spans="1:67" x14ac:dyDescent="0.25">
      <c r="A373" s="48">
        <v>372</v>
      </c>
      <c r="B373" s="48">
        <f t="shared" ca="1" si="225"/>
        <v>11</v>
      </c>
      <c r="C373" s="48">
        <f ca="1">SUM($P373:S373)</f>
        <v>6</v>
      </c>
      <c r="D373" s="48">
        <f t="shared" ca="1" si="231"/>
        <v>15</v>
      </c>
      <c r="E373" s="48">
        <f t="shared" ca="1" si="232"/>
        <v>24</v>
      </c>
      <c r="F373" s="48">
        <f t="shared" ca="1" si="233"/>
        <v>32</v>
      </c>
      <c r="G373" s="48">
        <f t="shared" ca="1" si="234"/>
        <v>41</v>
      </c>
      <c r="H373" s="48">
        <f t="shared" ca="1" si="235"/>
        <v>49</v>
      </c>
      <c r="I373" s="48">
        <f t="shared" ca="1" si="236"/>
        <v>59</v>
      </c>
      <c r="J373" s="48">
        <f t="shared" ca="1" si="237"/>
        <v>66</v>
      </c>
      <c r="K373" s="48">
        <f t="shared" ca="1" si="238"/>
        <v>74</v>
      </c>
      <c r="L373" s="48">
        <f t="shared" ca="1" si="239"/>
        <v>83</v>
      </c>
      <c r="M373" s="48">
        <f t="shared" ca="1" si="240"/>
        <v>92</v>
      </c>
      <c r="N373" s="48">
        <f t="shared" ca="1" si="241"/>
        <v>100</v>
      </c>
      <c r="O373" s="48">
        <f t="shared" ca="1" si="242"/>
        <v>109</v>
      </c>
      <c r="P373" s="48">
        <f t="shared" ca="1" si="263"/>
        <v>2</v>
      </c>
      <c r="Q373" s="48">
        <f t="shared" ca="1" si="263"/>
        <v>1</v>
      </c>
      <c r="R373" s="48">
        <f t="shared" ca="1" si="263"/>
        <v>2</v>
      </c>
      <c r="S373" s="48">
        <f t="shared" ca="1" si="263"/>
        <v>1</v>
      </c>
      <c r="T373" s="48">
        <f t="shared" ca="1" si="263"/>
        <v>3</v>
      </c>
      <c r="U373" s="48">
        <f t="shared" ca="1" si="263"/>
        <v>2</v>
      </c>
      <c r="V373" s="48">
        <f t="shared" ca="1" si="263"/>
        <v>3</v>
      </c>
      <c r="W373" s="48">
        <f t="shared" ca="1" si="263"/>
        <v>1</v>
      </c>
      <c r="X373" s="48">
        <f t="shared" ca="1" si="263"/>
        <v>2</v>
      </c>
      <c r="Y373" s="48">
        <f t="shared" ca="1" si="263"/>
        <v>1</v>
      </c>
      <c r="Z373" s="48">
        <f t="shared" ca="1" si="264"/>
        <v>3</v>
      </c>
      <c r="AA373" s="48">
        <f t="shared" ca="1" si="264"/>
        <v>3</v>
      </c>
      <c r="AB373" s="48">
        <f t="shared" ca="1" si="264"/>
        <v>3</v>
      </c>
      <c r="AC373" s="48">
        <f t="shared" ca="1" si="264"/>
        <v>1</v>
      </c>
      <c r="AD373" s="48">
        <f t="shared" ca="1" si="264"/>
        <v>1</v>
      </c>
      <c r="AE373" s="48">
        <f t="shared" ca="1" si="264"/>
        <v>3</v>
      </c>
      <c r="AF373" s="48">
        <f t="shared" ca="1" si="264"/>
        <v>3</v>
      </c>
      <c r="AG373" s="48">
        <f t="shared" ca="1" si="264"/>
        <v>3</v>
      </c>
      <c r="AH373" s="48">
        <f t="shared" ca="1" si="264"/>
        <v>1</v>
      </c>
      <c r="AI373" s="48">
        <f t="shared" ca="1" si="264"/>
        <v>2</v>
      </c>
      <c r="AJ373" s="48">
        <f t="shared" ca="1" si="265"/>
        <v>3</v>
      </c>
      <c r="AK373" s="48">
        <f t="shared" ca="1" si="265"/>
        <v>2</v>
      </c>
      <c r="AL373" s="48">
        <f t="shared" ca="1" si="265"/>
        <v>1</v>
      </c>
      <c r="AM373" s="48">
        <f t="shared" ca="1" si="265"/>
        <v>2</v>
      </c>
      <c r="AN373" s="48">
        <f t="shared" ca="1" si="265"/>
        <v>3</v>
      </c>
      <c r="AO373" s="48">
        <f t="shared" ca="1" si="265"/>
        <v>3</v>
      </c>
      <c r="AP373" s="48">
        <f t="shared" ca="1" si="265"/>
        <v>1</v>
      </c>
      <c r="AQ373" s="48">
        <f t="shared" ca="1" si="265"/>
        <v>3</v>
      </c>
      <c r="AR373" s="48">
        <f t="shared" ca="1" si="265"/>
        <v>2</v>
      </c>
      <c r="AS373" s="48">
        <f t="shared" ca="1" si="265"/>
        <v>3</v>
      </c>
      <c r="AT373" s="48">
        <f t="shared" ca="1" si="266"/>
        <v>1</v>
      </c>
      <c r="AU373" s="48">
        <f t="shared" ca="1" si="266"/>
        <v>1</v>
      </c>
      <c r="AV373" s="48">
        <f t="shared" ca="1" si="266"/>
        <v>1</v>
      </c>
      <c r="AW373" s="48">
        <f t="shared" ca="1" si="266"/>
        <v>2</v>
      </c>
      <c r="AX373" s="48">
        <f t="shared" ca="1" si="266"/>
        <v>3</v>
      </c>
      <c r="AY373" s="48">
        <f t="shared" ca="1" si="266"/>
        <v>2</v>
      </c>
      <c r="AZ373" s="48">
        <f t="shared" ca="1" si="266"/>
        <v>2</v>
      </c>
      <c r="BA373" s="48">
        <f t="shared" ca="1" si="266"/>
        <v>3</v>
      </c>
      <c r="BB373" s="48">
        <f t="shared" ca="1" si="266"/>
        <v>1</v>
      </c>
      <c r="BC373" s="48">
        <f t="shared" ca="1" si="266"/>
        <v>3</v>
      </c>
      <c r="BD373" s="48">
        <f t="shared" ca="1" si="267"/>
        <v>3</v>
      </c>
      <c r="BE373" s="48">
        <f t="shared" ca="1" si="267"/>
        <v>1</v>
      </c>
      <c r="BF373" s="48">
        <f t="shared" ca="1" si="267"/>
        <v>3</v>
      </c>
      <c r="BG373" s="48">
        <f t="shared" ca="1" si="267"/>
        <v>2</v>
      </c>
      <c r="BH373" s="48">
        <f t="shared" ca="1" si="267"/>
        <v>1</v>
      </c>
      <c r="BI373" s="48">
        <f t="shared" ca="1" si="267"/>
        <v>3</v>
      </c>
      <c r="BJ373" s="48">
        <f t="shared" ca="1" si="267"/>
        <v>1</v>
      </c>
      <c r="BK373" s="48">
        <f t="shared" ca="1" si="267"/>
        <v>3</v>
      </c>
      <c r="BL373" s="48">
        <f t="shared" ca="1" si="267"/>
        <v>2</v>
      </c>
      <c r="BM373" s="48">
        <f t="shared" ca="1" si="267"/>
        <v>3</v>
      </c>
      <c r="BN373" s="48">
        <f t="shared" ca="1" si="267"/>
        <v>1</v>
      </c>
      <c r="BO373" s="48">
        <f t="shared" ca="1" si="267"/>
        <v>3</v>
      </c>
    </row>
    <row r="374" spans="1:67" x14ac:dyDescent="0.25">
      <c r="A374" s="48">
        <v>373</v>
      </c>
      <c r="B374" s="48">
        <f t="shared" ca="1" si="225"/>
        <v>11</v>
      </c>
      <c r="C374" s="48">
        <f ca="1">SUM($P374:S374)</f>
        <v>9</v>
      </c>
      <c r="D374" s="48">
        <f t="shared" ca="1" si="231"/>
        <v>14</v>
      </c>
      <c r="E374" s="48">
        <f t="shared" ca="1" si="232"/>
        <v>20</v>
      </c>
      <c r="F374" s="48">
        <f t="shared" ca="1" si="233"/>
        <v>27</v>
      </c>
      <c r="G374" s="48">
        <f t="shared" ca="1" si="234"/>
        <v>36</v>
      </c>
      <c r="H374" s="48">
        <f t="shared" ca="1" si="235"/>
        <v>48</v>
      </c>
      <c r="I374" s="48">
        <f t="shared" ca="1" si="236"/>
        <v>55</v>
      </c>
      <c r="J374" s="48">
        <f t="shared" ca="1" si="237"/>
        <v>62</v>
      </c>
      <c r="K374" s="48">
        <f t="shared" ca="1" si="238"/>
        <v>71</v>
      </c>
      <c r="L374" s="48">
        <f t="shared" ca="1" si="239"/>
        <v>82</v>
      </c>
      <c r="M374" s="48">
        <f t="shared" ca="1" si="240"/>
        <v>90</v>
      </c>
      <c r="N374" s="48">
        <f t="shared" ca="1" si="241"/>
        <v>100</v>
      </c>
      <c r="O374" s="48">
        <f t="shared" ca="1" si="242"/>
        <v>109</v>
      </c>
      <c r="P374" s="48">
        <f t="shared" ca="1" si="263"/>
        <v>2</v>
      </c>
      <c r="Q374" s="48">
        <f t="shared" ca="1" si="263"/>
        <v>3</v>
      </c>
      <c r="R374" s="48">
        <f t="shared" ca="1" si="263"/>
        <v>1</v>
      </c>
      <c r="S374" s="48">
        <f t="shared" ca="1" si="263"/>
        <v>3</v>
      </c>
      <c r="T374" s="48">
        <f t="shared" ca="1" si="263"/>
        <v>1</v>
      </c>
      <c r="U374" s="48">
        <f t="shared" ca="1" si="263"/>
        <v>1</v>
      </c>
      <c r="V374" s="48">
        <f t="shared" ca="1" si="263"/>
        <v>2</v>
      </c>
      <c r="W374" s="48">
        <f t="shared" ca="1" si="263"/>
        <v>1</v>
      </c>
      <c r="X374" s="48">
        <f t="shared" ca="1" si="263"/>
        <v>1</v>
      </c>
      <c r="Y374" s="48">
        <f t="shared" ca="1" si="263"/>
        <v>2</v>
      </c>
      <c r="Z374" s="48">
        <f t="shared" ca="1" si="264"/>
        <v>2</v>
      </c>
      <c r="AA374" s="48">
        <f t="shared" ca="1" si="264"/>
        <v>1</v>
      </c>
      <c r="AB374" s="48">
        <f t="shared" ca="1" si="264"/>
        <v>1</v>
      </c>
      <c r="AC374" s="48">
        <f t="shared" ca="1" si="264"/>
        <v>2</v>
      </c>
      <c r="AD374" s="48">
        <f t="shared" ca="1" si="264"/>
        <v>1</v>
      </c>
      <c r="AE374" s="48">
        <f t="shared" ca="1" si="264"/>
        <v>3</v>
      </c>
      <c r="AF374" s="48">
        <f t="shared" ca="1" si="264"/>
        <v>1</v>
      </c>
      <c r="AG374" s="48">
        <f t="shared" ca="1" si="264"/>
        <v>2</v>
      </c>
      <c r="AH374" s="48">
        <f t="shared" ca="1" si="264"/>
        <v>3</v>
      </c>
      <c r="AI374" s="48">
        <f t="shared" ca="1" si="264"/>
        <v>3</v>
      </c>
      <c r="AJ374" s="48">
        <f t="shared" ca="1" si="265"/>
        <v>3</v>
      </c>
      <c r="AK374" s="48">
        <f t="shared" ca="1" si="265"/>
        <v>3</v>
      </c>
      <c r="AL374" s="48">
        <f t="shared" ca="1" si="265"/>
        <v>3</v>
      </c>
      <c r="AM374" s="48">
        <f t="shared" ca="1" si="265"/>
        <v>3</v>
      </c>
      <c r="AN374" s="48">
        <f t="shared" ca="1" si="265"/>
        <v>1</v>
      </c>
      <c r="AO374" s="48">
        <f t="shared" ca="1" si="265"/>
        <v>1</v>
      </c>
      <c r="AP374" s="48">
        <f t="shared" ca="1" si="265"/>
        <v>3</v>
      </c>
      <c r="AQ374" s="48">
        <f t="shared" ca="1" si="265"/>
        <v>2</v>
      </c>
      <c r="AR374" s="48">
        <f t="shared" ca="1" si="265"/>
        <v>2</v>
      </c>
      <c r="AS374" s="48">
        <f t="shared" ca="1" si="265"/>
        <v>1</v>
      </c>
      <c r="AT374" s="48">
        <f t="shared" ca="1" si="266"/>
        <v>3</v>
      </c>
      <c r="AU374" s="48">
        <f t="shared" ca="1" si="266"/>
        <v>1</v>
      </c>
      <c r="AV374" s="48">
        <f t="shared" ca="1" si="266"/>
        <v>2</v>
      </c>
      <c r="AW374" s="48">
        <f t="shared" ca="1" si="266"/>
        <v>1</v>
      </c>
      <c r="AX374" s="48">
        <f t="shared" ca="1" si="266"/>
        <v>3</v>
      </c>
      <c r="AY374" s="48">
        <f t="shared" ca="1" si="266"/>
        <v>3</v>
      </c>
      <c r="AZ374" s="48">
        <f t="shared" ca="1" si="266"/>
        <v>3</v>
      </c>
      <c r="BA374" s="48">
        <f t="shared" ca="1" si="266"/>
        <v>3</v>
      </c>
      <c r="BB374" s="48">
        <f t="shared" ca="1" si="266"/>
        <v>2</v>
      </c>
      <c r="BC374" s="48">
        <f t="shared" ca="1" si="266"/>
        <v>3</v>
      </c>
      <c r="BD374" s="48">
        <f t="shared" ca="1" si="267"/>
        <v>1</v>
      </c>
      <c r="BE374" s="48">
        <f t="shared" ca="1" si="267"/>
        <v>3</v>
      </c>
      <c r="BF374" s="48">
        <f t="shared" ca="1" si="267"/>
        <v>3</v>
      </c>
      <c r="BG374" s="48">
        <f t="shared" ca="1" si="267"/>
        <v>1</v>
      </c>
      <c r="BH374" s="48">
        <f t="shared" ca="1" si="267"/>
        <v>3</v>
      </c>
      <c r="BI374" s="48">
        <f t="shared" ca="1" si="267"/>
        <v>3</v>
      </c>
      <c r="BJ374" s="48">
        <f t="shared" ca="1" si="267"/>
        <v>3</v>
      </c>
      <c r="BK374" s="48">
        <f t="shared" ca="1" si="267"/>
        <v>1</v>
      </c>
      <c r="BL374" s="48">
        <f t="shared" ca="1" si="267"/>
        <v>3</v>
      </c>
      <c r="BM374" s="48">
        <f t="shared" ca="1" si="267"/>
        <v>1</v>
      </c>
      <c r="BN374" s="48">
        <f t="shared" ca="1" si="267"/>
        <v>3</v>
      </c>
      <c r="BO374" s="48">
        <f t="shared" ca="1" si="267"/>
        <v>2</v>
      </c>
    </row>
    <row r="375" spans="1:67" x14ac:dyDescent="0.25">
      <c r="A375" s="48">
        <v>374</v>
      </c>
      <c r="B375" s="48">
        <f t="shared" ca="1" si="225"/>
        <v>14</v>
      </c>
      <c r="C375" s="48">
        <f ca="1">SUM($P375:S375)</f>
        <v>10</v>
      </c>
      <c r="D375" s="48">
        <f t="shared" ca="1" si="231"/>
        <v>18</v>
      </c>
      <c r="E375" s="48">
        <f t="shared" ca="1" si="232"/>
        <v>25</v>
      </c>
      <c r="F375" s="48">
        <f t="shared" ca="1" si="233"/>
        <v>31</v>
      </c>
      <c r="G375" s="48">
        <f t="shared" ca="1" si="234"/>
        <v>39</v>
      </c>
      <c r="H375" s="48">
        <f t="shared" ca="1" si="235"/>
        <v>50</v>
      </c>
      <c r="I375" s="48">
        <f t="shared" ca="1" si="236"/>
        <v>60</v>
      </c>
      <c r="J375" s="48">
        <f t="shared" ca="1" si="237"/>
        <v>67</v>
      </c>
      <c r="K375" s="48">
        <f t="shared" ca="1" si="238"/>
        <v>76</v>
      </c>
      <c r="L375" s="48">
        <f t="shared" ca="1" si="239"/>
        <v>82</v>
      </c>
      <c r="M375" s="48">
        <f t="shared" ca="1" si="240"/>
        <v>89</v>
      </c>
      <c r="N375" s="48">
        <f t="shared" ca="1" si="241"/>
        <v>98</v>
      </c>
      <c r="O375" s="48">
        <f t="shared" ca="1" si="242"/>
        <v>107</v>
      </c>
      <c r="P375" s="48">
        <f t="shared" ca="1" si="263"/>
        <v>2</v>
      </c>
      <c r="Q375" s="48">
        <f t="shared" ca="1" si="263"/>
        <v>3</v>
      </c>
      <c r="R375" s="48">
        <f t="shared" ca="1" si="263"/>
        <v>3</v>
      </c>
      <c r="S375" s="48">
        <f t="shared" ca="1" si="263"/>
        <v>2</v>
      </c>
      <c r="T375" s="48">
        <f t="shared" ca="1" si="263"/>
        <v>1</v>
      </c>
      <c r="U375" s="48">
        <f t="shared" ca="1" si="263"/>
        <v>3</v>
      </c>
      <c r="V375" s="48">
        <f t="shared" ca="1" si="263"/>
        <v>2</v>
      </c>
      <c r="W375" s="48">
        <f t="shared" ca="1" si="263"/>
        <v>2</v>
      </c>
      <c r="X375" s="48">
        <f t="shared" ca="1" si="263"/>
        <v>3</v>
      </c>
      <c r="Y375" s="48">
        <f t="shared" ca="1" si="263"/>
        <v>2</v>
      </c>
      <c r="Z375" s="48">
        <f t="shared" ca="1" si="264"/>
        <v>1</v>
      </c>
      <c r="AA375" s="48">
        <f t="shared" ca="1" si="264"/>
        <v>1</v>
      </c>
      <c r="AB375" s="48">
        <f t="shared" ca="1" si="264"/>
        <v>1</v>
      </c>
      <c r="AC375" s="48">
        <f t="shared" ca="1" si="264"/>
        <v>2</v>
      </c>
      <c r="AD375" s="48">
        <f t="shared" ca="1" si="264"/>
        <v>2</v>
      </c>
      <c r="AE375" s="48">
        <f t="shared" ca="1" si="264"/>
        <v>1</v>
      </c>
      <c r="AF375" s="48">
        <f t="shared" ca="1" si="264"/>
        <v>2</v>
      </c>
      <c r="AG375" s="48">
        <f t="shared" ca="1" si="264"/>
        <v>2</v>
      </c>
      <c r="AH375" s="48">
        <f t="shared" ca="1" si="264"/>
        <v>1</v>
      </c>
      <c r="AI375" s="48">
        <f t="shared" ca="1" si="264"/>
        <v>3</v>
      </c>
      <c r="AJ375" s="48">
        <f t="shared" ca="1" si="265"/>
        <v>3</v>
      </c>
      <c r="AK375" s="48">
        <f t="shared" ca="1" si="265"/>
        <v>3</v>
      </c>
      <c r="AL375" s="48">
        <f t="shared" ca="1" si="265"/>
        <v>2</v>
      </c>
      <c r="AM375" s="48">
        <f t="shared" ca="1" si="265"/>
        <v>3</v>
      </c>
      <c r="AN375" s="48">
        <f t="shared" ca="1" si="265"/>
        <v>1</v>
      </c>
      <c r="AO375" s="48">
        <f t="shared" ca="1" si="265"/>
        <v>3</v>
      </c>
      <c r="AP375" s="48">
        <f t="shared" ca="1" si="265"/>
        <v>3</v>
      </c>
      <c r="AQ375" s="48">
        <f t="shared" ca="1" si="265"/>
        <v>3</v>
      </c>
      <c r="AR375" s="48">
        <f t="shared" ca="1" si="265"/>
        <v>2</v>
      </c>
      <c r="AS375" s="48">
        <f t="shared" ca="1" si="265"/>
        <v>1</v>
      </c>
      <c r="AT375" s="48">
        <f t="shared" ca="1" si="266"/>
        <v>1</v>
      </c>
      <c r="AU375" s="48">
        <f t="shared" ca="1" si="266"/>
        <v>3</v>
      </c>
      <c r="AV375" s="48">
        <f t="shared" ca="1" si="266"/>
        <v>1</v>
      </c>
      <c r="AW375" s="48">
        <f t="shared" ca="1" si="266"/>
        <v>3</v>
      </c>
      <c r="AX375" s="48">
        <f t="shared" ca="1" si="266"/>
        <v>3</v>
      </c>
      <c r="AY375" s="48">
        <f t="shared" ca="1" si="266"/>
        <v>2</v>
      </c>
      <c r="AZ375" s="48">
        <f t="shared" ca="1" si="266"/>
        <v>1</v>
      </c>
      <c r="BA375" s="48">
        <f t="shared" ca="1" si="266"/>
        <v>2</v>
      </c>
      <c r="BB375" s="48">
        <f t="shared" ca="1" si="266"/>
        <v>2</v>
      </c>
      <c r="BC375" s="48">
        <f t="shared" ca="1" si="266"/>
        <v>1</v>
      </c>
      <c r="BD375" s="48">
        <f t="shared" ca="1" si="267"/>
        <v>1</v>
      </c>
      <c r="BE375" s="48">
        <f t="shared" ca="1" si="267"/>
        <v>2</v>
      </c>
      <c r="BF375" s="48">
        <f t="shared" ca="1" si="267"/>
        <v>1</v>
      </c>
      <c r="BG375" s="48">
        <f t="shared" ca="1" si="267"/>
        <v>3</v>
      </c>
      <c r="BH375" s="48">
        <f t="shared" ca="1" si="267"/>
        <v>2</v>
      </c>
      <c r="BI375" s="48">
        <f t="shared" ca="1" si="267"/>
        <v>3</v>
      </c>
      <c r="BJ375" s="48">
        <f t="shared" ca="1" si="267"/>
        <v>2</v>
      </c>
      <c r="BK375" s="48">
        <f t="shared" ca="1" si="267"/>
        <v>2</v>
      </c>
      <c r="BL375" s="48">
        <f t="shared" ca="1" si="267"/>
        <v>3</v>
      </c>
      <c r="BM375" s="48">
        <f t="shared" ca="1" si="267"/>
        <v>2</v>
      </c>
      <c r="BN375" s="48">
        <f t="shared" ca="1" si="267"/>
        <v>3</v>
      </c>
      <c r="BO375" s="48">
        <f t="shared" ca="1" si="267"/>
        <v>1</v>
      </c>
    </row>
    <row r="376" spans="1:67" x14ac:dyDescent="0.25">
      <c r="A376" s="48">
        <v>375</v>
      </c>
      <c r="B376" s="48">
        <f t="shared" ca="1" si="225"/>
        <v>10</v>
      </c>
      <c r="C376" s="48">
        <f ca="1">SUM($P376:S376)</f>
        <v>7</v>
      </c>
      <c r="D376" s="48">
        <f t="shared" ca="1" si="231"/>
        <v>15</v>
      </c>
      <c r="E376" s="48">
        <f t="shared" ca="1" si="232"/>
        <v>23</v>
      </c>
      <c r="F376" s="48">
        <f t="shared" ca="1" si="233"/>
        <v>31</v>
      </c>
      <c r="G376" s="48">
        <f t="shared" ca="1" si="234"/>
        <v>37</v>
      </c>
      <c r="H376" s="48">
        <f t="shared" ca="1" si="235"/>
        <v>43</v>
      </c>
      <c r="I376" s="48">
        <f t="shared" ca="1" si="236"/>
        <v>52</v>
      </c>
      <c r="J376" s="48">
        <f t="shared" ca="1" si="237"/>
        <v>61</v>
      </c>
      <c r="K376" s="48">
        <f t="shared" ca="1" si="238"/>
        <v>66</v>
      </c>
      <c r="L376" s="48">
        <f t="shared" ca="1" si="239"/>
        <v>75</v>
      </c>
      <c r="M376" s="48">
        <f t="shared" ca="1" si="240"/>
        <v>83</v>
      </c>
      <c r="N376" s="48">
        <f t="shared" ca="1" si="241"/>
        <v>92</v>
      </c>
      <c r="O376" s="48">
        <f t="shared" ca="1" si="242"/>
        <v>102</v>
      </c>
      <c r="P376" s="48">
        <f t="shared" ca="1" si="263"/>
        <v>2</v>
      </c>
      <c r="Q376" s="48">
        <f t="shared" ca="1" si="263"/>
        <v>3</v>
      </c>
      <c r="R376" s="48">
        <f t="shared" ca="1" si="263"/>
        <v>1</v>
      </c>
      <c r="S376" s="48">
        <f t="shared" ca="1" si="263"/>
        <v>1</v>
      </c>
      <c r="T376" s="48">
        <f t="shared" ca="1" si="263"/>
        <v>1</v>
      </c>
      <c r="U376" s="48">
        <f t="shared" ca="1" si="263"/>
        <v>2</v>
      </c>
      <c r="V376" s="48">
        <f t="shared" ca="1" si="263"/>
        <v>3</v>
      </c>
      <c r="W376" s="48">
        <f t="shared" ca="1" si="263"/>
        <v>2</v>
      </c>
      <c r="X376" s="48">
        <f t="shared" ca="1" si="263"/>
        <v>1</v>
      </c>
      <c r="Y376" s="48">
        <f t="shared" ca="1" si="263"/>
        <v>2</v>
      </c>
      <c r="Z376" s="48">
        <f t="shared" ca="1" si="264"/>
        <v>3</v>
      </c>
      <c r="AA376" s="48">
        <f t="shared" ca="1" si="264"/>
        <v>2</v>
      </c>
      <c r="AB376" s="48">
        <f t="shared" ca="1" si="264"/>
        <v>3</v>
      </c>
      <c r="AC376" s="48">
        <f t="shared" ca="1" si="264"/>
        <v>1</v>
      </c>
      <c r="AD376" s="48">
        <f t="shared" ca="1" si="264"/>
        <v>2</v>
      </c>
      <c r="AE376" s="48">
        <f t="shared" ca="1" si="264"/>
        <v>2</v>
      </c>
      <c r="AF376" s="48">
        <f t="shared" ca="1" si="264"/>
        <v>3</v>
      </c>
      <c r="AG376" s="48">
        <f t="shared" ca="1" si="264"/>
        <v>1</v>
      </c>
      <c r="AH376" s="48">
        <f t="shared" ca="1" si="264"/>
        <v>1</v>
      </c>
      <c r="AI376" s="48">
        <f t="shared" ca="1" si="264"/>
        <v>1</v>
      </c>
      <c r="AJ376" s="48">
        <f t="shared" ca="1" si="265"/>
        <v>1</v>
      </c>
      <c r="AK376" s="48">
        <f t="shared" ca="1" si="265"/>
        <v>3</v>
      </c>
      <c r="AL376" s="48">
        <f t="shared" ca="1" si="265"/>
        <v>1</v>
      </c>
      <c r="AM376" s="48">
        <f t="shared" ca="1" si="265"/>
        <v>1</v>
      </c>
      <c r="AN376" s="48">
        <f t="shared" ca="1" si="265"/>
        <v>3</v>
      </c>
      <c r="AO376" s="48">
        <f t="shared" ca="1" si="265"/>
        <v>2</v>
      </c>
      <c r="AP376" s="48">
        <f t="shared" ca="1" si="265"/>
        <v>2</v>
      </c>
      <c r="AQ376" s="48">
        <f t="shared" ca="1" si="265"/>
        <v>2</v>
      </c>
      <c r="AR376" s="48">
        <f t="shared" ca="1" si="265"/>
        <v>2</v>
      </c>
      <c r="AS376" s="48">
        <f t="shared" ca="1" si="265"/>
        <v>2</v>
      </c>
      <c r="AT376" s="48">
        <f t="shared" ca="1" si="266"/>
        <v>3</v>
      </c>
      <c r="AU376" s="48">
        <f t="shared" ca="1" si="266"/>
        <v>2</v>
      </c>
      <c r="AV376" s="48">
        <f t="shared" ca="1" si="266"/>
        <v>1</v>
      </c>
      <c r="AW376" s="48">
        <f t="shared" ca="1" si="266"/>
        <v>2</v>
      </c>
      <c r="AX376" s="48">
        <f t="shared" ca="1" si="266"/>
        <v>1</v>
      </c>
      <c r="AY376" s="48">
        <f t="shared" ca="1" si="266"/>
        <v>1</v>
      </c>
      <c r="AZ376" s="48">
        <f t="shared" ca="1" si="266"/>
        <v>3</v>
      </c>
      <c r="BA376" s="48">
        <f t="shared" ca="1" si="266"/>
        <v>3</v>
      </c>
      <c r="BB376" s="48">
        <f t="shared" ca="1" si="266"/>
        <v>1</v>
      </c>
      <c r="BC376" s="48">
        <f t="shared" ca="1" si="266"/>
        <v>2</v>
      </c>
      <c r="BD376" s="48">
        <f t="shared" ca="1" si="267"/>
        <v>2</v>
      </c>
      <c r="BE376" s="48">
        <f t="shared" ca="1" si="267"/>
        <v>2</v>
      </c>
      <c r="BF376" s="48">
        <f t="shared" ca="1" si="267"/>
        <v>1</v>
      </c>
      <c r="BG376" s="48">
        <f t="shared" ca="1" si="267"/>
        <v>3</v>
      </c>
      <c r="BH376" s="48">
        <f t="shared" ca="1" si="267"/>
        <v>3</v>
      </c>
      <c r="BI376" s="48">
        <f t="shared" ca="1" si="267"/>
        <v>3</v>
      </c>
      <c r="BJ376" s="48">
        <f t="shared" ca="1" si="267"/>
        <v>2</v>
      </c>
      <c r="BK376" s="48">
        <f t="shared" ca="1" si="267"/>
        <v>1</v>
      </c>
      <c r="BL376" s="48">
        <f t="shared" ca="1" si="267"/>
        <v>1</v>
      </c>
      <c r="BM376" s="48">
        <f t="shared" ca="1" si="267"/>
        <v>3</v>
      </c>
      <c r="BN376" s="48">
        <f t="shared" ca="1" si="267"/>
        <v>3</v>
      </c>
      <c r="BO376" s="48">
        <f t="shared" ca="1" si="267"/>
        <v>3</v>
      </c>
    </row>
    <row r="377" spans="1:67" x14ac:dyDescent="0.25">
      <c r="A377" s="48">
        <v>376</v>
      </c>
      <c r="B377" s="48">
        <f t="shared" ca="1" si="225"/>
        <v>12</v>
      </c>
      <c r="C377" s="48">
        <f ca="1">SUM($P377:S377)</f>
        <v>7</v>
      </c>
      <c r="D377" s="48">
        <f t="shared" ca="1" si="231"/>
        <v>16</v>
      </c>
      <c r="E377" s="48">
        <f t="shared" ca="1" si="232"/>
        <v>22</v>
      </c>
      <c r="F377" s="48">
        <f t="shared" ca="1" si="233"/>
        <v>30</v>
      </c>
      <c r="G377" s="48">
        <f t="shared" ca="1" si="234"/>
        <v>37</v>
      </c>
      <c r="H377" s="48">
        <f t="shared" ca="1" si="235"/>
        <v>44</v>
      </c>
      <c r="I377" s="48">
        <f t="shared" ca="1" si="236"/>
        <v>52</v>
      </c>
      <c r="J377" s="48">
        <f t="shared" ca="1" si="237"/>
        <v>61</v>
      </c>
      <c r="K377" s="48">
        <f t="shared" ca="1" si="238"/>
        <v>68</v>
      </c>
      <c r="L377" s="48">
        <f t="shared" ca="1" si="239"/>
        <v>74</v>
      </c>
      <c r="M377" s="48">
        <f t="shared" ca="1" si="240"/>
        <v>83</v>
      </c>
      <c r="N377" s="48">
        <f t="shared" ca="1" si="241"/>
        <v>90</v>
      </c>
      <c r="O377" s="48">
        <f t="shared" ca="1" si="242"/>
        <v>101</v>
      </c>
      <c r="P377" s="48">
        <f t="shared" ca="1" si="263"/>
        <v>1</v>
      </c>
      <c r="Q377" s="48">
        <f t="shared" ca="1" si="263"/>
        <v>2</v>
      </c>
      <c r="R377" s="48">
        <f t="shared" ca="1" si="263"/>
        <v>3</v>
      </c>
      <c r="S377" s="48">
        <f t="shared" ca="1" si="263"/>
        <v>1</v>
      </c>
      <c r="T377" s="48">
        <f t="shared" ca="1" si="263"/>
        <v>3</v>
      </c>
      <c r="U377" s="48">
        <f t="shared" ca="1" si="263"/>
        <v>2</v>
      </c>
      <c r="V377" s="48">
        <f t="shared" ca="1" si="263"/>
        <v>3</v>
      </c>
      <c r="W377" s="48">
        <f t="shared" ca="1" si="263"/>
        <v>1</v>
      </c>
      <c r="X377" s="48">
        <f t="shared" ca="1" si="263"/>
        <v>1</v>
      </c>
      <c r="Y377" s="48">
        <f t="shared" ca="1" si="263"/>
        <v>1</v>
      </c>
      <c r="Z377" s="48">
        <f t="shared" ca="1" si="264"/>
        <v>2</v>
      </c>
      <c r="AA377" s="48">
        <f t="shared" ca="1" si="264"/>
        <v>2</v>
      </c>
      <c r="AB377" s="48">
        <f t="shared" ca="1" si="264"/>
        <v>2</v>
      </c>
      <c r="AC377" s="48">
        <f t="shared" ca="1" si="264"/>
        <v>1</v>
      </c>
      <c r="AD377" s="48">
        <f t="shared" ca="1" si="264"/>
        <v>3</v>
      </c>
      <c r="AE377" s="48">
        <f t="shared" ca="1" si="264"/>
        <v>2</v>
      </c>
      <c r="AF377" s="48">
        <f t="shared" ca="1" si="264"/>
        <v>1</v>
      </c>
      <c r="AG377" s="48">
        <f t="shared" ca="1" si="264"/>
        <v>2</v>
      </c>
      <c r="AH377" s="48">
        <f t="shared" ca="1" si="264"/>
        <v>2</v>
      </c>
      <c r="AI377" s="48">
        <f t="shared" ca="1" si="264"/>
        <v>2</v>
      </c>
      <c r="AJ377" s="48">
        <f t="shared" ca="1" si="265"/>
        <v>3</v>
      </c>
      <c r="AK377" s="48">
        <f t="shared" ca="1" si="265"/>
        <v>2</v>
      </c>
      <c r="AL377" s="48">
        <f t="shared" ca="1" si="265"/>
        <v>1</v>
      </c>
      <c r="AM377" s="48">
        <f t="shared" ca="1" si="265"/>
        <v>1</v>
      </c>
      <c r="AN377" s="48">
        <f t="shared" ca="1" si="265"/>
        <v>1</v>
      </c>
      <c r="AO377" s="48">
        <f t="shared" ca="1" si="265"/>
        <v>3</v>
      </c>
      <c r="AP377" s="48">
        <f t="shared" ca="1" si="265"/>
        <v>3</v>
      </c>
      <c r="AQ377" s="48">
        <f t="shared" ca="1" si="265"/>
        <v>1</v>
      </c>
      <c r="AR377" s="48">
        <f t="shared" ca="1" si="265"/>
        <v>2</v>
      </c>
      <c r="AS377" s="48">
        <f t="shared" ca="1" si="265"/>
        <v>3</v>
      </c>
      <c r="AT377" s="48">
        <f t="shared" ca="1" si="266"/>
        <v>1</v>
      </c>
      <c r="AU377" s="48">
        <f t="shared" ca="1" si="266"/>
        <v>3</v>
      </c>
      <c r="AV377" s="48">
        <f t="shared" ca="1" si="266"/>
        <v>2</v>
      </c>
      <c r="AW377" s="48">
        <f t="shared" ca="1" si="266"/>
        <v>1</v>
      </c>
      <c r="AX377" s="48">
        <f t="shared" ca="1" si="266"/>
        <v>1</v>
      </c>
      <c r="AY377" s="48">
        <f t="shared" ca="1" si="266"/>
        <v>3</v>
      </c>
      <c r="AZ377" s="48">
        <f t="shared" ca="1" si="266"/>
        <v>1</v>
      </c>
      <c r="BA377" s="48">
        <f t="shared" ca="1" si="266"/>
        <v>1</v>
      </c>
      <c r="BB377" s="48">
        <f t="shared" ca="1" si="266"/>
        <v>1</v>
      </c>
      <c r="BC377" s="48">
        <f t="shared" ca="1" si="266"/>
        <v>3</v>
      </c>
      <c r="BD377" s="48">
        <f t="shared" ca="1" si="267"/>
        <v>1</v>
      </c>
      <c r="BE377" s="48">
        <f t="shared" ca="1" si="267"/>
        <v>3</v>
      </c>
      <c r="BF377" s="48">
        <f t="shared" ca="1" si="267"/>
        <v>3</v>
      </c>
      <c r="BG377" s="48">
        <f t="shared" ca="1" si="267"/>
        <v>2</v>
      </c>
      <c r="BH377" s="48">
        <f t="shared" ca="1" si="267"/>
        <v>2</v>
      </c>
      <c r="BI377" s="48">
        <f t="shared" ca="1" si="267"/>
        <v>1</v>
      </c>
      <c r="BJ377" s="48">
        <f t="shared" ca="1" si="267"/>
        <v>2</v>
      </c>
      <c r="BK377" s="48">
        <f t="shared" ca="1" si="267"/>
        <v>2</v>
      </c>
      <c r="BL377" s="48">
        <f t="shared" ca="1" si="267"/>
        <v>3</v>
      </c>
      <c r="BM377" s="48">
        <f t="shared" ca="1" si="267"/>
        <v>2</v>
      </c>
      <c r="BN377" s="48">
        <f t="shared" ca="1" si="267"/>
        <v>3</v>
      </c>
      <c r="BO377" s="48">
        <f t="shared" ca="1" si="267"/>
        <v>3</v>
      </c>
    </row>
    <row r="378" spans="1:67" x14ac:dyDescent="0.25">
      <c r="A378" s="48">
        <v>377</v>
      </c>
      <c r="B378" s="48">
        <f t="shared" ca="1" si="225"/>
        <v>11</v>
      </c>
      <c r="C378" s="48">
        <f ca="1">SUM($P378:S378)</f>
        <v>9</v>
      </c>
      <c r="D378" s="48">
        <f t="shared" ca="1" si="231"/>
        <v>15</v>
      </c>
      <c r="E378" s="48">
        <f t="shared" ca="1" si="232"/>
        <v>23</v>
      </c>
      <c r="F378" s="48">
        <f t="shared" ca="1" si="233"/>
        <v>31</v>
      </c>
      <c r="G378" s="48">
        <f t="shared" ca="1" si="234"/>
        <v>39</v>
      </c>
      <c r="H378" s="48">
        <f t="shared" ca="1" si="235"/>
        <v>47</v>
      </c>
      <c r="I378" s="48">
        <f t="shared" ca="1" si="236"/>
        <v>54</v>
      </c>
      <c r="J378" s="48">
        <f t="shared" ca="1" si="237"/>
        <v>62</v>
      </c>
      <c r="K378" s="48">
        <f t="shared" ca="1" si="238"/>
        <v>71</v>
      </c>
      <c r="L378" s="48">
        <f t="shared" ca="1" si="239"/>
        <v>79</v>
      </c>
      <c r="M378" s="48">
        <f t="shared" ca="1" si="240"/>
        <v>86</v>
      </c>
      <c r="N378" s="48">
        <f t="shared" ca="1" si="241"/>
        <v>94</v>
      </c>
      <c r="O378" s="48">
        <f t="shared" ca="1" si="242"/>
        <v>103</v>
      </c>
      <c r="P378" s="48">
        <f t="shared" ca="1" si="263"/>
        <v>1</v>
      </c>
      <c r="Q378" s="48">
        <f t="shared" ca="1" si="263"/>
        <v>3</v>
      </c>
      <c r="R378" s="48">
        <f t="shared" ca="1" si="263"/>
        <v>2</v>
      </c>
      <c r="S378" s="48">
        <f t="shared" ca="1" si="263"/>
        <v>3</v>
      </c>
      <c r="T378" s="48">
        <f t="shared" ca="1" si="263"/>
        <v>1</v>
      </c>
      <c r="U378" s="48">
        <f t="shared" ca="1" si="263"/>
        <v>1</v>
      </c>
      <c r="V378" s="48">
        <f t="shared" ca="1" si="263"/>
        <v>3</v>
      </c>
      <c r="W378" s="48">
        <f t="shared" ca="1" si="263"/>
        <v>1</v>
      </c>
      <c r="X378" s="48">
        <f t="shared" ca="1" si="263"/>
        <v>2</v>
      </c>
      <c r="Y378" s="48">
        <f t="shared" ca="1" si="263"/>
        <v>3</v>
      </c>
      <c r="Z378" s="48">
        <f t="shared" ca="1" si="264"/>
        <v>2</v>
      </c>
      <c r="AA378" s="48">
        <f t="shared" ca="1" si="264"/>
        <v>1</v>
      </c>
      <c r="AB378" s="48">
        <f t="shared" ca="1" si="264"/>
        <v>3</v>
      </c>
      <c r="AC378" s="48">
        <f t="shared" ca="1" si="264"/>
        <v>3</v>
      </c>
      <c r="AD378" s="48">
        <f t="shared" ca="1" si="264"/>
        <v>1</v>
      </c>
      <c r="AE378" s="48">
        <f t="shared" ca="1" si="264"/>
        <v>1</v>
      </c>
      <c r="AF378" s="48">
        <f t="shared" ca="1" si="264"/>
        <v>2</v>
      </c>
      <c r="AG378" s="48">
        <f t="shared" ca="1" si="264"/>
        <v>3</v>
      </c>
      <c r="AH378" s="48">
        <f t="shared" ca="1" si="264"/>
        <v>1</v>
      </c>
      <c r="AI378" s="48">
        <f t="shared" ca="1" si="264"/>
        <v>2</v>
      </c>
      <c r="AJ378" s="48">
        <f t="shared" ca="1" si="265"/>
        <v>3</v>
      </c>
      <c r="AK378" s="48">
        <f t="shared" ca="1" si="265"/>
        <v>1</v>
      </c>
      <c r="AL378" s="48">
        <f t="shared" ca="1" si="265"/>
        <v>3</v>
      </c>
      <c r="AM378" s="48">
        <f t="shared" ca="1" si="265"/>
        <v>1</v>
      </c>
      <c r="AN378" s="48">
        <f t="shared" ca="1" si="265"/>
        <v>2</v>
      </c>
      <c r="AO378" s="48">
        <f t="shared" ca="1" si="265"/>
        <v>3</v>
      </c>
      <c r="AP378" s="48">
        <f t="shared" ca="1" si="265"/>
        <v>1</v>
      </c>
      <c r="AQ378" s="48">
        <f t="shared" ca="1" si="265"/>
        <v>1</v>
      </c>
      <c r="AR378" s="48">
        <f t="shared" ca="1" si="265"/>
        <v>2</v>
      </c>
      <c r="AS378" s="48">
        <f t="shared" ca="1" si="265"/>
        <v>2</v>
      </c>
      <c r="AT378" s="48">
        <f t="shared" ca="1" si="266"/>
        <v>1</v>
      </c>
      <c r="AU378" s="48">
        <f t="shared" ca="1" si="266"/>
        <v>3</v>
      </c>
      <c r="AV378" s="48">
        <f t="shared" ca="1" si="266"/>
        <v>2</v>
      </c>
      <c r="AW378" s="48">
        <f t="shared" ca="1" si="266"/>
        <v>1</v>
      </c>
      <c r="AX378" s="48">
        <f t="shared" ca="1" si="266"/>
        <v>3</v>
      </c>
      <c r="AY378" s="48">
        <f t="shared" ca="1" si="266"/>
        <v>3</v>
      </c>
      <c r="AZ378" s="48">
        <f t="shared" ca="1" si="266"/>
        <v>3</v>
      </c>
      <c r="BA378" s="48">
        <f t="shared" ca="1" si="266"/>
        <v>1</v>
      </c>
      <c r="BB378" s="48">
        <f t="shared" ca="1" si="266"/>
        <v>2</v>
      </c>
      <c r="BC378" s="48">
        <f t="shared" ca="1" si="266"/>
        <v>2</v>
      </c>
      <c r="BD378" s="48">
        <f t="shared" ca="1" si="267"/>
        <v>1</v>
      </c>
      <c r="BE378" s="48">
        <f t="shared" ca="1" si="267"/>
        <v>2</v>
      </c>
      <c r="BF378" s="48">
        <f t="shared" ca="1" si="267"/>
        <v>1</v>
      </c>
      <c r="BG378" s="48">
        <f t="shared" ca="1" si="267"/>
        <v>3</v>
      </c>
      <c r="BH378" s="48">
        <f t="shared" ca="1" si="267"/>
        <v>2</v>
      </c>
      <c r="BI378" s="48">
        <f t="shared" ca="1" si="267"/>
        <v>2</v>
      </c>
      <c r="BJ378" s="48">
        <f t="shared" ca="1" si="267"/>
        <v>2</v>
      </c>
      <c r="BK378" s="48">
        <f t="shared" ca="1" si="267"/>
        <v>2</v>
      </c>
      <c r="BL378" s="48">
        <f t="shared" ca="1" si="267"/>
        <v>3</v>
      </c>
      <c r="BM378" s="48">
        <f t="shared" ca="1" si="267"/>
        <v>3</v>
      </c>
      <c r="BN378" s="48">
        <f t="shared" ca="1" si="267"/>
        <v>1</v>
      </c>
      <c r="BO378" s="48">
        <f t="shared" ca="1" si="267"/>
        <v>2</v>
      </c>
    </row>
    <row r="379" spans="1:67" x14ac:dyDescent="0.25">
      <c r="A379" s="48">
        <v>378</v>
      </c>
      <c r="B379" s="48">
        <f t="shared" ca="1" si="225"/>
        <v>15</v>
      </c>
      <c r="C379" s="48">
        <f ca="1">SUM($P379:S379)</f>
        <v>9</v>
      </c>
      <c r="D379" s="48">
        <f t="shared" ca="1" si="231"/>
        <v>20</v>
      </c>
      <c r="E379" s="48">
        <f t="shared" ca="1" si="232"/>
        <v>29</v>
      </c>
      <c r="F379" s="48">
        <f t="shared" ca="1" si="233"/>
        <v>39</v>
      </c>
      <c r="G379" s="48">
        <f t="shared" ca="1" si="234"/>
        <v>45</v>
      </c>
      <c r="H379" s="48">
        <f t="shared" ca="1" si="235"/>
        <v>52</v>
      </c>
      <c r="I379" s="48">
        <f t="shared" ca="1" si="236"/>
        <v>62</v>
      </c>
      <c r="J379" s="48">
        <f t="shared" ca="1" si="237"/>
        <v>70</v>
      </c>
      <c r="K379" s="48">
        <f t="shared" ca="1" si="238"/>
        <v>79</v>
      </c>
      <c r="L379" s="48">
        <f t="shared" ca="1" si="239"/>
        <v>86</v>
      </c>
      <c r="M379" s="48">
        <f t="shared" ca="1" si="240"/>
        <v>95</v>
      </c>
      <c r="N379" s="48">
        <f t="shared" ca="1" si="241"/>
        <v>103</v>
      </c>
      <c r="O379" s="48">
        <f t="shared" ca="1" si="242"/>
        <v>111</v>
      </c>
      <c r="P379" s="48">
        <f t="shared" ca="1" si="263"/>
        <v>3</v>
      </c>
      <c r="Q379" s="48">
        <f t="shared" ca="1" si="263"/>
        <v>3</v>
      </c>
      <c r="R379" s="48">
        <f t="shared" ca="1" si="263"/>
        <v>1</v>
      </c>
      <c r="S379" s="48">
        <f t="shared" ca="1" si="263"/>
        <v>2</v>
      </c>
      <c r="T379" s="48">
        <f t="shared" ca="1" si="263"/>
        <v>3</v>
      </c>
      <c r="U379" s="48">
        <f t="shared" ca="1" si="263"/>
        <v>3</v>
      </c>
      <c r="V379" s="48">
        <f t="shared" ca="1" si="263"/>
        <v>2</v>
      </c>
      <c r="W379" s="48">
        <f t="shared" ca="1" si="263"/>
        <v>3</v>
      </c>
      <c r="X379" s="48">
        <f t="shared" ca="1" si="263"/>
        <v>2</v>
      </c>
      <c r="Y379" s="48">
        <f t="shared" ca="1" si="263"/>
        <v>3</v>
      </c>
      <c r="Z379" s="48">
        <f t="shared" ca="1" si="264"/>
        <v>1</v>
      </c>
      <c r="AA379" s="48">
        <f t="shared" ca="1" si="264"/>
        <v>3</v>
      </c>
      <c r="AB379" s="48">
        <f t="shared" ca="1" si="264"/>
        <v>3</v>
      </c>
      <c r="AC379" s="48">
        <f t="shared" ca="1" si="264"/>
        <v>2</v>
      </c>
      <c r="AD379" s="48">
        <f t="shared" ca="1" si="264"/>
        <v>3</v>
      </c>
      <c r="AE379" s="48">
        <f t="shared" ca="1" si="264"/>
        <v>2</v>
      </c>
      <c r="AF379" s="48">
        <f t="shared" ca="1" si="264"/>
        <v>1</v>
      </c>
      <c r="AG379" s="48">
        <f t="shared" ca="1" si="264"/>
        <v>3</v>
      </c>
      <c r="AH379" s="48">
        <f t="shared" ca="1" si="264"/>
        <v>1</v>
      </c>
      <c r="AI379" s="48">
        <f t="shared" ca="1" si="264"/>
        <v>1</v>
      </c>
      <c r="AJ379" s="48">
        <f t="shared" ca="1" si="265"/>
        <v>2</v>
      </c>
      <c r="AK379" s="48">
        <f t="shared" ca="1" si="265"/>
        <v>1</v>
      </c>
      <c r="AL379" s="48">
        <f t="shared" ca="1" si="265"/>
        <v>2</v>
      </c>
      <c r="AM379" s="48">
        <f t="shared" ca="1" si="265"/>
        <v>2</v>
      </c>
      <c r="AN379" s="48">
        <f t="shared" ca="1" si="265"/>
        <v>2</v>
      </c>
      <c r="AO379" s="48">
        <f t="shared" ca="1" si="265"/>
        <v>2</v>
      </c>
      <c r="AP379" s="48">
        <f t="shared" ca="1" si="265"/>
        <v>3</v>
      </c>
      <c r="AQ379" s="48">
        <f t="shared" ca="1" si="265"/>
        <v>3</v>
      </c>
      <c r="AR379" s="48">
        <f t="shared" ca="1" si="265"/>
        <v>2</v>
      </c>
      <c r="AS379" s="48">
        <f t="shared" ca="1" si="265"/>
        <v>1</v>
      </c>
      <c r="AT379" s="48">
        <f t="shared" ca="1" si="266"/>
        <v>3</v>
      </c>
      <c r="AU379" s="48">
        <f t="shared" ca="1" si="266"/>
        <v>2</v>
      </c>
      <c r="AV379" s="48">
        <f t="shared" ca="1" si="266"/>
        <v>2</v>
      </c>
      <c r="AW379" s="48">
        <f t="shared" ca="1" si="266"/>
        <v>2</v>
      </c>
      <c r="AX379" s="48">
        <f t="shared" ca="1" si="266"/>
        <v>2</v>
      </c>
      <c r="AY379" s="48">
        <f t="shared" ca="1" si="266"/>
        <v>3</v>
      </c>
      <c r="AZ379" s="48">
        <f t="shared" ca="1" si="266"/>
        <v>1</v>
      </c>
      <c r="BA379" s="48">
        <f t="shared" ca="1" si="266"/>
        <v>1</v>
      </c>
      <c r="BB379" s="48">
        <f t="shared" ca="1" si="266"/>
        <v>2</v>
      </c>
      <c r="BC379" s="48">
        <f t="shared" ca="1" si="266"/>
        <v>3</v>
      </c>
      <c r="BD379" s="48">
        <f t="shared" ca="1" si="267"/>
        <v>3</v>
      </c>
      <c r="BE379" s="48">
        <f t="shared" ca="1" si="267"/>
        <v>1</v>
      </c>
      <c r="BF379" s="48">
        <f t="shared" ca="1" si="267"/>
        <v>3</v>
      </c>
      <c r="BG379" s="48">
        <f t="shared" ca="1" si="267"/>
        <v>2</v>
      </c>
      <c r="BH379" s="48">
        <f t="shared" ca="1" si="267"/>
        <v>1</v>
      </c>
      <c r="BI379" s="48">
        <f t="shared" ca="1" si="267"/>
        <v>2</v>
      </c>
      <c r="BJ379" s="48">
        <f t="shared" ca="1" si="267"/>
        <v>3</v>
      </c>
      <c r="BK379" s="48">
        <f t="shared" ca="1" si="267"/>
        <v>2</v>
      </c>
      <c r="BL379" s="48">
        <f t="shared" ca="1" si="267"/>
        <v>3</v>
      </c>
      <c r="BM379" s="48">
        <f t="shared" ca="1" si="267"/>
        <v>1</v>
      </c>
      <c r="BN379" s="48">
        <f t="shared" ca="1" si="267"/>
        <v>3</v>
      </c>
      <c r="BO379" s="48">
        <f t="shared" ca="1" si="267"/>
        <v>1</v>
      </c>
    </row>
    <row r="380" spans="1:67" x14ac:dyDescent="0.25">
      <c r="A380" s="48">
        <v>379</v>
      </c>
      <c r="B380" s="48">
        <f t="shared" ca="1" si="225"/>
        <v>13</v>
      </c>
      <c r="C380" s="48">
        <f ca="1">SUM($P380:S380)</f>
        <v>10</v>
      </c>
      <c r="D380" s="48">
        <f t="shared" ca="1" si="231"/>
        <v>17</v>
      </c>
      <c r="E380" s="48">
        <f t="shared" ca="1" si="232"/>
        <v>24</v>
      </c>
      <c r="F380" s="48">
        <f t="shared" ca="1" si="233"/>
        <v>32</v>
      </c>
      <c r="G380" s="48">
        <f t="shared" ca="1" si="234"/>
        <v>40</v>
      </c>
      <c r="H380" s="48">
        <f t="shared" ca="1" si="235"/>
        <v>47</v>
      </c>
      <c r="I380" s="48">
        <f t="shared" ca="1" si="236"/>
        <v>56</v>
      </c>
      <c r="J380" s="48">
        <f t="shared" ca="1" si="237"/>
        <v>63</v>
      </c>
      <c r="K380" s="48">
        <f t="shared" ca="1" si="238"/>
        <v>71</v>
      </c>
      <c r="L380" s="48">
        <f t="shared" ca="1" si="239"/>
        <v>79</v>
      </c>
      <c r="M380" s="48">
        <f t="shared" ca="1" si="240"/>
        <v>87</v>
      </c>
      <c r="N380" s="48">
        <f t="shared" ca="1" si="241"/>
        <v>97</v>
      </c>
      <c r="O380" s="48">
        <f t="shared" ca="1" si="242"/>
        <v>108</v>
      </c>
      <c r="P380" s="48">
        <f t="shared" ca="1" si="263"/>
        <v>3</v>
      </c>
      <c r="Q380" s="48">
        <f t="shared" ca="1" si="263"/>
        <v>1</v>
      </c>
      <c r="R380" s="48">
        <f t="shared" ca="1" si="263"/>
        <v>3</v>
      </c>
      <c r="S380" s="48">
        <f t="shared" ca="1" si="263"/>
        <v>3</v>
      </c>
      <c r="T380" s="48">
        <f t="shared" ca="1" si="263"/>
        <v>1</v>
      </c>
      <c r="U380" s="48">
        <f t="shared" ca="1" si="263"/>
        <v>2</v>
      </c>
      <c r="V380" s="48">
        <f t="shared" ca="1" si="263"/>
        <v>3</v>
      </c>
      <c r="W380" s="48">
        <f t="shared" ca="1" si="263"/>
        <v>1</v>
      </c>
      <c r="X380" s="48">
        <f t="shared" ca="1" si="263"/>
        <v>1</v>
      </c>
      <c r="Y380" s="48">
        <f t="shared" ca="1" si="263"/>
        <v>2</v>
      </c>
      <c r="Z380" s="48">
        <f t="shared" ca="1" si="264"/>
        <v>2</v>
      </c>
      <c r="AA380" s="48">
        <f t="shared" ca="1" si="264"/>
        <v>2</v>
      </c>
      <c r="AB380" s="48">
        <f t="shared" ca="1" si="264"/>
        <v>2</v>
      </c>
      <c r="AC380" s="48">
        <f t="shared" ca="1" si="264"/>
        <v>1</v>
      </c>
      <c r="AD380" s="48">
        <f t="shared" ca="1" si="264"/>
        <v>3</v>
      </c>
      <c r="AE380" s="48">
        <f t="shared" ca="1" si="264"/>
        <v>2</v>
      </c>
      <c r="AF380" s="48">
        <f t="shared" ca="1" si="264"/>
        <v>1</v>
      </c>
      <c r="AG380" s="48">
        <f t="shared" ca="1" si="264"/>
        <v>2</v>
      </c>
      <c r="AH380" s="48">
        <f t="shared" ca="1" si="264"/>
        <v>3</v>
      </c>
      <c r="AI380" s="48">
        <f t="shared" ca="1" si="264"/>
        <v>2</v>
      </c>
      <c r="AJ380" s="48">
        <f t="shared" ca="1" si="265"/>
        <v>2</v>
      </c>
      <c r="AK380" s="48">
        <f t="shared" ca="1" si="265"/>
        <v>1</v>
      </c>
      <c r="AL380" s="48">
        <f t="shared" ca="1" si="265"/>
        <v>1</v>
      </c>
      <c r="AM380" s="48">
        <f t="shared" ca="1" si="265"/>
        <v>3</v>
      </c>
      <c r="AN380" s="48">
        <f t="shared" ca="1" si="265"/>
        <v>2</v>
      </c>
      <c r="AO380" s="48">
        <f t="shared" ca="1" si="265"/>
        <v>3</v>
      </c>
      <c r="AP380" s="48">
        <f t="shared" ca="1" si="265"/>
        <v>3</v>
      </c>
      <c r="AQ380" s="48">
        <f t="shared" ca="1" si="265"/>
        <v>1</v>
      </c>
      <c r="AR380" s="48">
        <f t="shared" ca="1" si="265"/>
        <v>3</v>
      </c>
      <c r="AS380" s="48">
        <f t="shared" ca="1" si="265"/>
        <v>2</v>
      </c>
      <c r="AT380" s="48">
        <f t="shared" ca="1" si="266"/>
        <v>1</v>
      </c>
      <c r="AU380" s="48">
        <f t="shared" ca="1" si="266"/>
        <v>1</v>
      </c>
      <c r="AV380" s="48">
        <f t="shared" ca="1" si="266"/>
        <v>2</v>
      </c>
      <c r="AW380" s="48">
        <f t="shared" ca="1" si="266"/>
        <v>2</v>
      </c>
      <c r="AX380" s="48">
        <f t="shared" ca="1" si="266"/>
        <v>2</v>
      </c>
      <c r="AY380" s="48">
        <f t="shared" ca="1" si="266"/>
        <v>2</v>
      </c>
      <c r="AZ380" s="48">
        <f t="shared" ca="1" si="266"/>
        <v>3</v>
      </c>
      <c r="BA380" s="48">
        <f t="shared" ca="1" si="266"/>
        <v>2</v>
      </c>
      <c r="BB380" s="48">
        <f t="shared" ca="1" si="266"/>
        <v>2</v>
      </c>
      <c r="BC380" s="48">
        <f t="shared" ca="1" si="266"/>
        <v>1</v>
      </c>
      <c r="BD380" s="48">
        <f t="shared" ca="1" si="267"/>
        <v>2</v>
      </c>
      <c r="BE380" s="48">
        <f t="shared" ca="1" si="267"/>
        <v>2</v>
      </c>
      <c r="BF380" s="48">
        <f t="shared" ca="1" si="267"/>
        <v>1</v>
      </c>
      <c r="BG380" s="48">
        <f t="shared" ca="1" si="267"/>
        <v>3</v>
      </c>
      <c r="BH380" s="48">
        <f t="shared" ca="1" si="267"/>
        <v>3</v>
      </c>
      <c r="BI380" s="48">
        <f t="shared" ca="1" si="267"/>
        <v>3</v>
      </c>
      <c r="BJ380" s="48">
        <f t="shared" ca="1" si="267"/>
        <v>3</v>
      </c>
      <c r="BK380" s="48">
        <f t="shared" ca="1" si="267"/>
        <v>1</v>
      </c>
      <c r="BL380" s="48">
        <f t="shared" ca="1" si="267"/>
        <v>2</v>
      </c>
      <c r="BM380" s="48">
        <f t="shared" ca="1" si="267"/>
        <v>3</v>
      </c>
      <c r="BN380" s="48">
        <f t="shared" ca="1" si="267"/>
        <v>3</v>
      </c>
      <c r="BO380" s="48">
        <f t="shared" ca="1" si="267"/>
        <v>3</v>
      </c>
    </row>
    <row r="381" spans="1:67" x14ac:dyDescent="0.25">
      <c r="A381" s="48">
        <v>380</v>
      </c>
      <c r="B381" s="48">
        <f t="shared" ca="1" si="225"/>
        <v>7</v>
      </c>
      <c r="C381" s="48">
        <f ca="1">SUM($P381:S381)</f>
        <v>4</v>
      </c>
      <c r="D381" s="48">
        <f t="shared" ca="1" si="231"/>
        <v>12</v>
      </c>
      <c r="E381" s="48">
        <f t="shared" ca="1" si="232"/>
        <v>20</v>
      </c>
      <c r="F381" s="48">
        <f t="shared" ca="1" si="233"/>
        <v>30</v>
      </c>
      <c r="G381" s="48">
        <f t="shared" ca="1" si="234"/>
        <v>38</v>
      </c>
      <c r="H381" s="48">
        <f t="shared" ca="1" si="235"/>
        <v>46</v>
      </c>
      <c r="I381" s="48">
        <f t="shared" ca="1" si="236"/>
        <v>56</v>
      </c>
      <c r="J381" s="48">
        <f t="shared" ca="1" si="237"/>
        <v>65</v>
      </c>
      <c r="K381" s="48">
        <f t="shared" ca="1" si="238"/>
        <v>73</v>
      </c>
      <c r="L381" s="48">
        <f t="shared" ca="1" si="239"/>
        <v>80</v>
      </c>
      <c r="M381" s="48">
        <f t="shared" ca="1" si="240"/>
        <v>89</v>
      </c>
      <c r="N381" s="48">
        <f t="shared" ca="1" si="241"/>
        <v>98</v>
      </c>
      <c r="O381" s="48">
        <f t="shared" ca="1" si="242"/>
        <v>105</v>
      </c>
      <c r="P381" s="48">
        <f t="shared" ca="1" si="263"/>
        <v>1</v>
      </c>
      <c r="Q381" s="48">
        <f t="shared" ca="1" si="263"/>
        <v>1</v>
      </c>
      <c r="R381" s="48">
        <f t="shared" ca="1" si="263"/>
        <v>1</v>
      </c>
      <c r="S381" s="48">
        <f t="shared" ca="1" si="263"/>
        <v>1</v>
      </c>
      <c r="T381" s="48">
        <f t="shared" ca="1" si="263"/>
        <v>2</v>
      </c>
      <c r="U381" s="48">
        <f t="shared" ca="1" si="263"/>
        <v>1</v>
      </c>
      <c r="V381" s="48">
        <f t="shared" ca="1" si="263"/>
        <v>3</v>
      </c>
      <c r="W381" s="48">
        <f t="shared" ca="1" si="263"/>
        <v>2</v>
      </c>
      <c r="X381" s="48">
        <f t="shared" ca="1" si="263"/>
        <v>2</v>
      </c>
      <c r="Y381" s="48">
        <f t="shared" ca="1" si="263"/>
        <v>1</v>
      </c>
      <c r="Z381" s="48">
        <f t="shared" ca="1" si="264"/>
        <v>3</v>
      </c>
      <c r="AA381" s="48">
        <f t="shared" ca="1" si="264"/>
        <v>2</v>
      </c>
      <c r="AB381" s="48">
        <f t="shared" ca="1" si="264"/>
        <v>3</v>
      </c>
      <c r="AC381" s="48">
        <f t="shared" ca="1" si="264"/>
        <v>1</v>
      </c>
      <c r="AD381" s="48">
        <f t="shared" ca="1" si="264"/>
        <v>3</v>
      </c>
      <c r="AE381" s="48">
        <f t="shared" ca="1" si="264"/>
        <v>3</v>
      </c>
      <c r="AF381" s="48">
        <f t="shared" ca="1" si="264"/>
        <v>2</v>
      </c>
      <c r="AG381" s="48">
        <f t="shared" ca="1" si="264"/>
        <v>3</v>
      </c>
      <c r="AH381" s="48">
        <f t="shared" ca="1" si="264"/>
        <v>2</v>
      </c>
      <c r="AI381" s="48">
        <f t="shared" ca="1" si="264"/>
        <v>1</v>
      </c>
      <c r="AJ381" s="48">
        <f t="shared" ca="1" si="265"/>
        <v>3</v>
      </c>
      <c r="AK381" s="48">
        <f t="shared" ca="1" si="265"/>
        <v>2</v>
      </c>
      <c r="AL381" s="48">
        <f t="shared" ca="1" si="265"/>
        <v>1</v>
      </c>
      <c r="AM381" s="48">
        <f t="shared" ca="1" si="265"/>
        <v>2</v>
      </c>
      <c r="AN381" s="48">
        <f t="shared" ca="1" si="265"/>
        <v>3</v>
      </c>
      <c r="AO381" s="48">
        <f t="shared" ca="1" si="265"/>
        <v>3</v>
      </c>
      <c r="AP381" s="48">
        <f t="shared" ca="1" si="265"/>
        <v>1</v>
      </c>
      <c r="AQ381" s="48">
        <f t="shared" ca="1" si="265"/>
        <v>3</v>
      </c>
      <c r="AR381" s="48">
        <f t="shared" ca="1" si="265"/>
        <v>1</v>
      </c>
      <c r="AS381" s="48">
        <f t="shared" ca="1" si="265"/>
        <v>2</v>
      </c>
      <c r="AT381" s="48">
        <f t="shared" ca="1" si="266"/>
        <v>3</v>
      </c>
      <c r="AU381" s="48">
        <f t="shared" ca="1" si="266"/>
        <v>3</v>
      </c>
      <c r="AV381" s="48">
        <f t="shared" ca="1" si="266"/>
        <v>1</v>
      </c>
      <c r="AW381" s="48">
        <f t="shared" ca="1" si="266"/>
        <v>2</v>
      </c>
      <c r="AX381" s="48">
        <f t="shared" ca="1" si="266"/>
        <v>2</v>
      </c>
      <c r="AY381" s="48">
        <f t="shared" ca="1" si="266"/>
        <v>3</v>
      </c>
      <c r="AZ381" s="48">
        <f t="shared" ca="1" si="266"/>
        <v>2</v>
      </c>
      <c r="BA381" s="48">
        <f t="shared" ca="1" si="266"/>
        <v>1</v>
      </c>
      <c r="BB381" s="48">
        <f t="shared" ca="1" si="266"/>
        <v>3</v>
      </c>
      <c r="BC381" s="48">
        <f t="shared" ca="1" si="266"/>
        <v>1</v>
      </c>
      <c r="BD381" s="48">
        <f t="shared" ca="1" si="267"/>
        <v>1</v>
      </c>
      <c r="BE381" s="48">
        <f t="shared" ca="1" si="267"/>
        <v>3</v>
      </c>
      <c r="BF381" s="48">
        <f t="shared" ca="1" si="267"/>
        <v>3</v>
      </c>
      <c r="BG381" s="48">
        <f t="shared" ca="1" si="267"/>
        <v>2</v>
      </c>
      <c r="BH381" s="48">
        <f t="shared" ca="1" si="267"/>
        <v>2</v>
      </c>
      <c r="BI381" s="48">
        <f t="shared" ca="1" si="267"/>
        <v>2</v>
      </c>
      <c r="BJ381" s="48">
        <f t="shared" ca="1" si="267"/>
        <v>3</v>
      </c>
      <c r="BK381" s="48">
        <f t="shared" ca="1" si="267"/>
        <v>2</v>
      </c>
      <c r="BL381" s="48">
        <f t="shared" ca="1" si="267"/>
        <v>1</v>
      </c>
      <c r="BM381" s="48">
        <f t="shared" ca="1" si="267"/>
        <v>1</v>
      </c>
      <c r="BN381" s="48">
        <f t="shared" ca="1" si="267"/>
        <v>3</v>
      </c>
      <c r="BO381" s="48">
        <f t="shared" ca="1" si="267"/>
        <v>2</v>
      </c>
    </row>
    <row r="382" spans="1:67" x14ac:dyDescent="0.25">
      <c r="A382" s="48">
        <v>381</v>
      </c>
      <c r="B382" s="48">
        <f t="shared" ca="1" si="225"/>
        <v>9</v>
      </c>
      <c r="C382" s="48">
        <f ca="1">SUM($P382:S382)</f>
        <v>7</v>
      </c>
      <c r="D382" s="48">
        <f t="shared" ca="1" si="231"/>
        <v>12</v>
      </c>
      <c r="E382" s="48">
        <f t="shared" ca="1" si="232"/>
        <v>20</v>
      </c>
      <c r="F382" s="48">
        <f t="shared" ca="1" si="233"/>
        <v>24</v>
      </c>
      <c r="G382" s="48">
        <f t="shared" ca="1" si="234"/>
        <v>32</v>
      </c>
      <c r="H382" s="48">
        <f t="shared" ca="1" si="235"/>
        <v>41</v>
      </c>
      <c r="I382" s="48">
        <f t="shared" ca="1" si="236"/>
        <v>49</v>
      </c>
      <c r="J382" s="48">
        <f t="shared" ca="1" si="237"/>
        <v>57</v>
      </c>
      <c r="K382" s="48">
        <f t="shared" ca="1" si="238"/>
        <v>68</v>
      </c>
      <c r="L382" s="48">
        <f t="shared" ca="1" si="239"/>
        <v>76</v>
      </c>
      <c r="M382" s="48">
        <f t="shared" ca="1" si="240"/>
        <v>83</v>
      </c>
      <c r="N382" s="48">
        <f t="shared" ca="1" si="241"/>
        <v>90</v>
      </c>
      <c r="O382" s="48">
        <f t="shared" ca="1" si="242"/>
        <v>99</v>
      </c>
      <c r="P382" s="48">
        <f t="shared" ref="P382:Y391" ca="1" si="268">MAX(1,IF(SamplesOrEstimateFlag = "Data", INDEX(Samples,RANDBETWEEN(1, TotalCount), 0), RANDBETWEEN(ThroughputLowEstimate,ThroughputHighEstimate)) / RANDBETWEEN(StorySplitRateLowEstimate,StorySplitRateHighEstimate))</f>
        <v>2</v>
      </c>
      <c r="Q382" s="48">
        <f t="shared" ca="1" si="268"/>
        <v>1</v>
      </c>
      <c r="R382" s="48">
        <f t="shared" ca="1" si="268"/>
        <v>2</v>
      </c>
      <c r="S382" s="48">
        <f t="shared" ca="1" si="268"/>
        <v>2</v>
      </c>
      <c r="T382" s="48">
        <f t="shared" ca="1" si="268"/>
        <v>1</v>
      </c>
      <c r="U382" s="48">
        <f t="shared" ca="1" si="268"/>
        <v>1</v>
      </c>
      <c r="V382" s="48">
        <f t="shared" ca="1" si="268"/>
        <v>2</v>
      </c>
      <c r="W382" s="48">
        <f t="shared" ca="1" si="268"/>
        <v>1</v>
      </c>
      <c r="X382" s="48">
        <f t="shared" ca="1" si="268"/>
        <v>1</v>
      </c>
      <c r="Y382" s="48">
        <f t="shared" ca="1" si="268"/>
        <v>2</v>
      </c>
      <c r="Z382" s="48">
        <f t="shared" ref="Z382:AI391" ca="1" si="269">MAX(1,IF(SamplesOrEstimateFlag = "Data", INDEX(Samples,RANDBETWEEN(1, TotalCount), 0), RANDBETWEEN(ThroughputLowEstimate,ThroughputHighEstimate)) / RANDBETWEEN(StorySplitRateLowEstimate,StorySplitRateHighEstimate))</f>
        <v>3</v>
      </c>
      <c r="AA382" s="48">
        <f t="shared" ca="1" si="269"/>
        <v>2</v>
      </c>
      <c r="AB382" s="48">
        <f t="shared" ca="1" si="269"/>
        <v>1</v>
      </c>
      <c r="AC382" s="48">
        <f t="shared" ca="1" si="269"/>
        <v>1</v>
      </c>
      <c r="AD382" s="48">
        <f t="shared" ca="1" si="269"/>
        <v>1</v>
      </c>
      <c r="AE382" s="48">
        <f t="shared" ca="1" si="269"/>
        <v>1</v>
      </c>
      <c r="AF382" s="48">
        <f t="shared" ca="1" si="269"/>
        <v>3</v>
      </c>
      <c r="AG382" s="48">
        <f t="shared" ca="1" si="269"/>
        <v>1</v>
      </c>
      <c r="AH382" s="48">
        <f t="shared" ca="1" si="269"/>
        <v>3</v>
      </c>
      <c r="AI382" s="48">
        <f t="shared" ca="1" si="269"/>
        <v>1</v>
      </c>
      <c r="AJ382" s="48">
        <f t="shared" ref="AJ382:AS391" ca="1" si="270">MAX(1,IF(SamplesOrEstimateFlag = "Data", INDEX(Samples,RANDBETWEEN(1, TotalCount), 0), RANDBETWEEN(ThroughputLowEstimate,ThroughputHighEstimate)) / RANDBETWEEN(StorySplitRateLowEstimate,StorySplitRateHighEstimate))</f>
        <v>3</v>
      </c>
      <c r="AK382" s="48">
        <f t="shared" ca="1" si="270"/>
        <v>2</v>
      </c>
      <c r="AL382" s="48">
        <f t="shared" ca="1" si="270"/>
        <v>2</v>
      </c>
      <c r="AM382" s="48">
        <f t="shared" ca="1" si="270"/>
        <v>2</v>
      </c>
      <c r="AN382" s="48">
        <f t="shared" ca="1" si="270"/>
        <v>2</v>
      </c>
      <c r="AO382" s="48">
        <f t="shared" ca="1" si="270"/>
        <v>1</v>
      </c>
      <c r="AP382" s="48">
        <f t="shared" ca="1" si="270"/>
        <v>2</v>
      </c>
      <c r="AQ382" s="48">
        <f t="shared" ca="1" si="270"/>
        <v>3</v>
      </c>
      <c r="AR382" s="48">
        <f t="shared" ca="1" si="270"/>
        <v>3</v>
      </c>
      <c r="AS382" s="48">
        <f t="shared" ca="1" si="270"/>
        <v>1</v>
      </c>
      <c r="AT382" s="48">
        <f t="shared" ref="AT382:BC391" ca="1" si="271">MAX(1,IF(SamplesOrEstimateFlag = "Data", INDEX(Samples,RANDBETWEEN(1, TotalCount), 0), RANDBETWEEN(ThroughputLowEstimate,ThroughputHighEstimate)) / RANDBETWEEN(StorySplitRateLowEstimate,StorySplitRateHighEstimate))</f>
        <v>1</v>
      </c>
      <c r="AU382" s="48">
        <f t="shared" ca="1" si="271"/>
        <v>3</v>
      </c>
      <c r="AV382" s="48">
        <f t="shared" ca="1" si="271"/>
        <v>3</v>
      </c>
      <c r="AW382" s="48">
        <f t="shared" ca="1" si="271"/>
        <v>2</v>
      </c>
      <c r="AX382" s="48">
        <f t="shared" ca="1" si="271"/>
        <v>3</v>
      </c>
      <c r="AY382" s="48">
        <f t="shared" ca="1" si="271"/>
        <v>3</v>
      </c>
      <c r="AZ382" s="48">
        <f t="shared" ca="1" si="271"/>
        <v>3</v>
      </c>
      <c r="BA382" s="48">
        <f t="shared" ca="1" si="271"/>
        <v>1</v>
      </c>
      <c r="BB382" s="48">
        <f t="shared" ca="1" si="271"/>
        <v>2</v>
      </c>
      <c r="BC382" s="48">
        <f t="shared" ca="1" si="271"/>
        <v>2</v>
      </c>
      <c r="BD382" s="48">
        <f t="shared" ref="BD382:BO391" ca="1" si="272">MAX(1,IF(SamplesOrEstimateFlag = "Data", INDEX(Samples,RANDBETWEEN(1, TotalCount), 0), RANDBETWEEN(ThroughputLowEstimate,ThroughputHighEstimate)) / RANDBETWEEN(StorySplitRateLowEstimate,StorySplitRateHighEstimate))</f>
        <v>1</v>
      </c>
      <c r="BE382" s="48">
        <f t="shared" ca="1" si="272"/>
        <v>3</v>
      </c>
      <c r="BF382" s="48">
        <f t="shared" ca="1" si="272"/>
        <v>1</v>
      </c>
      <c r="BG382" s="48">
        <f t="shared" ca="1" si="272"/>
        <v>2</v>
      </c>
      <c r="BH382" s="48">
        <f t="shared" ca="1" si="272"/>
        <v>2</v>
      </c>
      <c r="BI382" s="48">
        <f t="shared" ca="1" si="272"/>
        <v>2</v>
      </c>
      <c r="BJ382" s="48">
        <f t="shared" ca="1" si="272"/>
        <v>1</v>
      </c>
      <c r="BK382" s="48">
        <f t="shared" ca="1" si="272"/>
        <v>2</v>
      </c>
      <c r="BL382" s="48">
        <f t="shared" ca="1" si="272"/>
        <v>3</v>
      </c>
      <c r="BM382" s="48">
        <f t="shared" ca="1" si="272"/>
        <v>1</v>
      </c>
      <c r="BN382" s="48">
        <f t="shared" ca="1" si="272"/>
        <v>3</v>
      </c>
      <c r="BO382" s="48">
        <f t="shared" ca="1" si="272"/>
        <v>2</v>
      </c>
    </row>
    <row r="383" spans="1:67" x14ac:dyDescent="0.25">
      <c r="A383" s="48">
        <v>382</v>
      </c>
      <c r="B383" s="48">
        <f t="shared" ca="1" si="225"/>
        <v>13</v>
      </c>
      <c r="C383" s="48">
        <f ca="1">SUM($P383:S383)</f>
        <v>9</v>
      </c>
      <c r="D383" s="48">
        <f t="shared" ca="1" si="231"/>
        <v>16</v>
      </c>
      <c r="E383" s="48">
        <f t="shared" ca="1" si="232"/>
        <v>25</v>
      </c>
      <c r="F383" s="48">
        <f t="shared" ca="1" si="233"/>
        <v>31</v>
      </c>
      <c r="G383" s="48">
        <f t="shared" ca="1" si="234"/>
        <v>39</v>
      </c>
      <c r="H383" s="48">
        <f t="shared" ca="1" si="235"/>
        <v>46</v>
      </c>
      <c r="I383" s="48">
        <f t="shared" ca="1" si="236"/>
        <v>52</v>
      </c>
      <c r="J383" s="48">
        <f t="shared" ca="1" si="237"/>
        <v>60</v>
      </c>
      <c r="K383" s="48">
        <f t="shared" ca="1" si="238"/>
        <v>72</v>
      </c>
      <c r="L383" s="48">
        <f t="shared" ca="1" si="239"/>
        <v>82</v>
      </c>
      <c r="M383" s="48">
        <f t="shared" ca="1" si="240"/>
        <v>88</v>
      </c>
      <c r="N383" s="48">
        <f t="shared" ca="1" si="241"/>
        <v>94</v>
      </c>
      <c r="O383" s="48">
        <f t="shared" ca="1" si="242"/>
        <v>103</v>
      </c>
      <c r="P383" s="48">
        <f t="shared" ca="1" si="268"/>
        <v>3</v>
      </c>
      <c r="Q383" s="48">
        <f t="shared" ca="1" si="268"/>
        <v>3</v>
      </c>
      <c r="R383" s="48">
        <f t="shared" ca="1" si="268"/>
        <v>1</v>
      </c>
      <c r="S383" s="48">
        <f t="shared" ca="1" si="268"/>
        <v>2</v>
      </c>
      <c r="T383" s="48">
        <f t="shared" ca="1" si="268"/>
        <v>3</v>
      </c>
      <c r="U383" s="48">
        <f t="shared" ca="1" si="268"/>
        <v>1</v>
      </c>
      <c r="V383" s="48">
        <f t="shared" ca="1" si="268"/>
        <v>1</v>
      </c>
      <c r="W383" s="48">
        <f t="shared" ca="1" si="268"/>
        <v>2</v>
      </c>
      <c r="X383" s="48">
        <f t="shared" ca="1" si="268"/>
        <v>1</v>
      </c>
      <c r="Y383" s="48">
        <f t="shared" ca="1" si="268"/>
        <v>2</v>
      </c>
      <c r="Z383" s="48">
        <f t="shared" ca="1" si="269"/>
        <v>3</v>
      </c>
      <c r="AA383" s="48">
        <f t="shared" ca="1" si="269"/>
        <v>3</v>
      </c>
      <c r="AB383" s="48">
        <f t="shared" ca="1" si="269"/>
        <v>1</v>
      </c>
      <c r="AC383" s="48">
        <f t="shared" ca="1" si="269"/>
        <v>2</v>
      </c>
      <c r="AD383" s="48">
        <f t="shared" ca="1" si="269"/>
        <v>2</v>
      </c>
      <c r="AE383" s="48">
        <f t="shared" ca="1" si="269"/>
        <v>1</v>
      </c>
      <c r="AF383" s="48">
        <f t="shared" ca="1" si="269"/>
        <v>2</v>
      </c>
      <c r="AG383" s="48">
        <f t="shared" ca="1" si="269"/>
        <v>3</v>
      </c>
      <c r="AH383" s="48">
        <f t="shared" ca="1" si="269"/>
        <v>2</v>
      </c>
      <c r="AI383" s="48">
        <f t="shared" ca="1" si="269"/>
        <v>1</v>
      </c>
      <c r="AJ383" s="48">
        <f t="shared" ca="1" si="270"/>
        <v>1</v>
      </c>
      <c r="AK383" s="48">
        <f t="shared" ca="1" si="270"/>
        <v>2</v>
      </c>
      <c r="AL383" s="48">
        <f t="shared" ca="1" si="270"/>
        <v>1</v>
      </c>
      <c r="AM383" s="48">
        <f t="shared" ca="1" si="270"/>
        <v>3</v>
      </c>
      <c r="AN383" s="48">
        <f t="shared" ca="1" si="270"/>
        <v>1</v>
      </c>
      <c r="AO383" s="48">
        <f t="shared" ca="1" si="270"/>
        <v>3</v>
      </c>
      <c r="AP383" s="48">
        <f t="shared" ca="1" si="270"/>
        <v>1</v>
      </c>
      <c r="AQ383" s="48">
        <f t="shared" ca="1" si="270"/>
        <v>1</v>
      </c>
      <c r="AR383" s="48">
        <f t="shared" ca="1" si="270"/>
        <v>3</v>
      </c>
      <c r="AS383" s="48">
        <f t="shared" ca="1" si="270"/>
        <v>1</v>
      </c>
      <c r="AT383" s="48">
        <f t="shared" ca="1" si="271"/>
        <v>3</v>
      </c>
      <c r="AU383" s="48">
        <f t="shared" ca="1" si="271"/>
        <v>1</v>
      </c>
      <c r="AV383" s="48">
        <f t="shared" ca="1" si="271"/>
        <v>3</v>
      </c>
      <c r="AW383" s="48">
        <f t="shared" ca="1" si="271"/>
        <v>3</v>
      </c>
      <c r="AX383" s="48">
        <f t="shared" ca="1" si="271"/>
        <v>3</v>
      </c>
      <c r="AY383" s="48">
        <f t="shared" ca="1" si="271"/>
        <v>3</v>
      </c>
      <c r="AZ383" s="48">
        <f t="shared" ca="1" si="271"/>
        <v>2</v>
      </c>
      <c r="BA383" s="48">
        <f t="shared" ca="1" si="271"/>
        <v>3</v>
      </c>
      <c r="BB383" s="48">
        <f t="shared" ca="1" si="271"/>
        <v>3</v>
      </c>
      <c r="BC383" s="48">
        <f t="shared" ca="1" si="271"/>
        <v>2</v>
      </c>
      <c r="BD383" s="48">
        <f t="shared" ca="1" si="272"/>
        <v>3</v>
      </c>
      <c r="BE383" s="48">
        <f t="shared" ca="1" si="272"/>
        <v>1</v>
      </c>
      <c r="BF383" s="48">
        <f t="shared" ca="1" si="272"/>
        <v>1</v>
      </c>
      <c r="BG383" s="48">
        <f t="shared" ca="1" si="272"/>
        <v>1</v>
      </c>
      <c r="BH383" s="48">
        <f t="shared" ca="1" si="272"/>
        <v>3</v>
      </c>
      <c r="BI383" s="48">
        <f t="shared" ca="1" si="272"/>
        <v>1</v>
      </c>
      <c r="BJ383" s="48">
        <f t="shared" ca="1" si="272"/>
        <v>1</v>
      </c>
      <c r="BK383" s="48">
        <f t="shared" ca="1" si="272"/>
        <v>1</v>
      </c>
      <c r="BL383" s="48">
        <f t="shared" ca="1" si="272"/>
        <v>3</v>
      </c>
      <c r="BM383" s="48">
        <f t="shared" ca="1" si="272"/>
        <v>1</v>
      </c>
      <c r="BN383" s="48">
        <f t="shared" ca="1" si="272"/>
        <v>3</v>
      </c>
      <c r="BO383" s="48">
        <f t="shared" ca="1" si="272"/>
        <v>2</v>
      </c>
    </row>
    <row r="384" spans="1:67" x14ac:dyDescent="0.25">
      <c r="A384" s="48">
        <v>383</v>
      </c>
      <c r="B384" s="48">
        <f t="shared" ca="1" si="225"/>
        <v>12</v>
      </c>
      <c r="C384" s="48">
        <f ca="1">SUM($P384:S384)</f>
        <v>6</v>
      </c>
      <c r="D384" s="48">
        <f t="shared" ca="1" si="231"/>
        <v>15</v>
      </c>
      <c r="E384" s="48">
        <f t="shared" ca="1" si="232"/>
        <v>24</v>
      </c>
      <c r="F384" s="48">
        <f t="shared" ca="1" si="233"/>
        <v>31</v>
      </c>
      <c r="G384" s="48">
        <f t="shared" ca="1" si="234"/>
        <v>37</v>
      </c>
      <c r="H384" s="48">
        <f t="shared" ca="1" si="235"/>
        <v>46</v>
      </c>
      <c r="I384" s="48">
        <f t="shared" ca="1" si="236"/>
        <v>53</v>
      </c>
      <c r="J384" s="48">
        <f t="shared" ca="1" si="237"/>
        <v>60</v>
      </c>
      <c r="K384" s="48">
        <f t="shared" ca="1" si="238"/>
        <v>71</v>
      </c>
      <c r="L384" s="48">
        <f t="shared" ca="1" si="239"/>
        <v>81</v>
      </c>
      <c r="M384" s="48">
        <f t="shared" ca="1" si="240"/>
        <v>87</v>
      </c>
      <c r="N384" s="48">
        <f t="shared" ca="1" si="241"/>
        <v>94</v>
      </c>
      <c r="O384" s="48">
        <f t="shared" ca="1" si="242"/>
        <v>100</v>
      </c>
      <c r="P384" s="48">
        <f t="shared" ca="1" si="268"/>
        <v>1</v>
      </c>
      <c r="Q384" s="48">
        <f t="shared" ca="1" si="268"/>
        <v>1</v>
      </c>
      <c r="R384" s="48">
        <f t="shared" ca="1" si="268"/>
        <v>1</v>
      </c>
      <c r="S384" s="48">
        <f t="shared" ca="1" si="268"/>
        <v>3</v>
      </c>
      <c r="T384" s="48">
        <f t="shared" ca="1" si="268"/>
        <v>3</v>
      </c>
      <c r="U384" s="48">
        <f t="shared" ca="1" si="268"/>
        <v>3</v>
      </c>
      <c r="V384" s="48">
        <f t="shared" ca="1" si="268"/>
        <v>2</v>
      </c>
      <c r="W384" s="48">
        <f t="shared" ca="1" si="268"/>
        <v>1</v>
      </c>
      <c r="X384" s="48">
        <f t="shared" ca="1" si="268"/>
        <v>3</v>
      </c>
      <c r="Y384" s="48">
        <f t="shared" ca="1" si="268"/>
        <v>2</v>
      </c>
      <c r="Z384" s="48">
        <f t="shared" ca="1" si="269"/>
        <v>3</v>
      </c>
      <c r="AA384" s="48">
        <f t="shared" ca="1" si="269"/>
        <v>1</v>
      </c>
      <c r="AB384" s="48">
        <f t="shared" ca="1" si="269"/>
        <v>2</v>
      </c>
      <c r="AC384" s="48">
        <f t="shared" ca="1" si="269"/>
        <v>2</v>
      </c>
      <c r="AD384" s="48">
        <f t="shared" ca="1" si="269"/>
        <v>1</v>
      </c>
      <c r="AE384" s="48">
        <f t="shared" ca="1" si="269"/>
        <v>2</v>
      </c>
      <c r="AF384" s="48">
        <f t="shared" ca="1" si="269"/>
        <v>1</v>
      </c>
      <c r="AG384" s="48">
        <f t="shared" ca="1" si="269"/>
        <v>1</v>
      </c>
      <c r="AH384" s="48">
        <f t="shared" ca="1" si="269"/>
        <v>2</v>
      </c>
      <c r="AI384" s="48">
        <f t="shared" ca="1" si="269"/>
        <v>2</v>
      </c>
      <c r="AJ384" s="48">
        <f t="shared" ca="1" si="270"/>
        <v>1</v>
      </c>
      <c r="AK384" s="48">
        <f t="shared" ca="1" si="270"/>
        <v>3</v>
      </c>
      <c r="AL384" s="48">
        <f t="shared" ca="1" si="270"/>
        <v>3</v>
      </c>
      <c r="AM384" s="48">
        <f t="shared" ca="1" si="270"/>
        <v>2</v>
      </c>
      <c r="AN384" s="48">
        <f t="shared" ca="1" si="270"/>
        <v>1</v>
      </c>
      <c r="AO384" s="48">
        <f t="shared" ca="1" si="270"/>
        <v>2</v>
      </c>
      <c r="AP384" s="48">
        <f t="shared" ca="1" si="270"/>
        <v>2</v>
      </c>
      <c r="AQ384" s="48">
        <f t="shared" ca="1" si="270"/>
        <v>2</v>
      </c>
      <c r="AR384" s="48">
        <f t="shared" ca="1" si="270"/>
        <v>1</v>
      </c>
      <c r="AS384" s="48">
        <f t="shared" ca="1" si="270"/>
        <v>2</v>
      </c>
      <c r="AT384" s="48">
        <f t="shared" ca="1" si="271"/>
        <v>1</v>
      </c>
      <c r="AU384" s="48">
        <f t="shared" ca="1" si="271"/>
        <v>3</v>
      </c>
      <c r="AV384" s="48">
        <f t="shared" ca="1" si="271"/>
        <v>3</v>
      </c>
      <c r="AW384" s="48">
        <f t="shared" ca="1" si="271"/>
        <v>3</v>
      </c>
      <c r="AX384" s="48">
        <f t="shared" ca="1" si="271"/>
        <v>2</v>
      </c>
      <c r="AY384" s="48">
        <f t="shared" ca="1" si="271"/>
        <v>3</v>
      </c>
      <c r="AZ384" s="48">
        <f t="shared" ca="1" si="271"/>
        <v>3</v>
      </c>
      <c r="BA384" s="48">
        <f t="shared" ca="1" si="271"/>
        <v>3</v>
      </c>
      <c r="BB384" s="48">
        <f t="shared" ca="1" si="271"/>
        <v>1</v>
      </c>
      <c r="BC384" s="48">
        <f t="shared" ca="1" si="271"/>
        <v>3</v>
      </c>
      <c r="BD384" s="48">
        <f t="shared" ca="1" si="272"/>
        <v>1</v>
      </c>
      <c r="BE384" s="48">
        <f t="shared" ca="1" si="272"/>
        <v>2</v>
      </c>
      <c r="BF384" s="48">
        <f t="shared" ca="1" si="272"/>
        <v>1</v>
      </c>
      <c r="BG384" s="48">
        <f t="shared" ca="1" si="272"/>
        <v>2</v>
      </c>
      <c r="BH384" s="48">
        <f t="shared" ca="1" si="272"/>
        <v>2</v>
      </c>
      <c r="BI384" s="48">
        <f t="shared" ca="1" si="272"/>
        <v>1</v>
      </c>
      <c r="BJ384" s="48">
        <f t="shared" ca="1" si="272"/>
        <v>1</v>
      </c>
      <c r="BK384" s="48">
        <f t="shared" ca="1" si="272"/>
        <v>3</v>
      </c>
      <c r="BL384" s="48">
        <f t="shared" ca="1" si="272"/>
        <v>1</v>
      </c>
      <c r="BM384" s="48">
        <f t="shared" ca="1" si="272"/>
        <v>1</v>
      </c>
      <c r="BN384" s="48">
        <f t="shared" ca="1" si="272"/>
        <v>3</v>
      </c>
      <c r="BO384" s="48">
        <f t="shared" ca="1" si="272"/>
        <v>1</v>
      </c>
    </row>
    <row r="385" spans="1:67" x14ac:dyDescent="0.25">
      <c r="A385" s="48">
        <v>384</v>
      </c>
      <c r="B385" s="48">
        <f t="shared" ca="1" si="225"/>
        <v>11</v>
      </c>
      <c r="C385" s="48">
        <f ca="1">SUM($P385:S385)</f>
        <v>8</v>
      </c>
      <c r="D385" s="48">
        <f t="shared" ca="1" si="231"/>
        <v>17</v>
      </c>
      <c r="E385" s="48">
        <f t="shared" ca="1" si="232"/>
        <v>28</v>
      </c>
      <c r="F385" s="48">
        <f t="shared" ca="1" si="233"/>
        <v>33</v>
      </c>
      <c r="G385" s="48">
        <f t="shared" ca="1" si="234"/>
        <v>40</v>
      </c>
      <c r="H385" s="48">
        <f t="shared" ca="1" si="235"/>
        <v>50</v>
      </c>
      <c r="I385" s="48">
        <f t="shared" ca="1" si="236"/>
        <v>56</v>
      </c>
      <c r="J385" s="48">
        <f t="shared" ca="1" si="237"/>
        <v>64</v>
      </c>
      <c r="K385" s="48">
        <f t="shared" ca="1" si="238"/>
        <v>74</v>
      </c>
      <c r="L385" s="48">
        <f t="shared" ca="1" si="239"/>
        <v>80</v>
      </c>
      <c r="M385" s="48">
        <f t="shared" ca="1" si="240"/>
        <v>90</v>
      </c>
      <c r="N385" s="48">
        <f t="shared" ca="1" si="241"/>
        <v>100</v>
      </c>
      <c r="O385" s="48">
        <f t="shared" ca="1" si="242"/>
        <v>110</v>
      </c>
      <c r="P385" s="48">
        <f t="shared" ca="1" si="268"/>
        <v>3</v>
      </c>
      <c r="Q385" s="48">
        <f t="shared" ca="1" si="268"/>
        <v>1</v>
      </c>
      <c r="R385" s="48">
        <f t="shared" ca="1" si="268"/>
        <v>2</v>
      </c>
      <c r="S385" s="48">
        <f t="shared" ca="1" si="268"/>
        <v>2</v>
      </c>
      <c r="T385" s="48">
        <f t="shared" ca="1" si="268"/>
        <v>2</v>
      </c>
      <c r="U385" s="48">
        <f t="shared" ca="1" si="268"/>
        <v>1</v>
      </c>
      <c r="V385" s="48">
        <f t="shared" ca="1" si="268"/>
        <v>3</v>
      </c>
      <c r="W385" s="48">
        <f t="shared" ca="1" si="268"/>
        <v>3</v>
      </c>
      <c r="X385" s="48">
        <f t="shared" ca="1" si="268"/>
        <v>2</v>
      </c>
      <c r="Y385" s="48">
        <f t="shared" ca="1" si="268"/>
        <v>3</v>
      </c>
      <c r="Z385" s="48">
        <f t="shared" ca="1" si="269"/>
        <v>3</v>
      </c>
      <c r="AA385" s="48">
        <f t="shared" ca="1" si="269"/>
        <v>3</v>
      </c>
      <c r="AB385" s="48">
        <f t="shared" ca="1" si="269"/>
        <v>2</v>
      </c>
      <c r="AC385" s="48">
        <f t="shared" ca="1" si="269"/>
        <v>1</v>
      </c>
      <c r="AD385" s="48">
        <f t="shared" ca="1" si="269"/>
        <v>1</v>
      </c>
      <c r="AE385" s="48">
        <f t="shared" ca="1" si="269"/>
        <v>1</v>
      </c>
      <c r="AF385" s="48">
        <f t="shared" ca="1" si="269"/>
        <v>3</v>
      </c>
      <c r="AG385" s="48">
        <f t="shared" ca="1" si="269"/>
        <v>2</v>
      </c>
      <c r="AH385" s="48">
        <f t="shared" ca="1" si="269"/>
        <v>1</v>
      </c>
      <c r="AI385" s="48">
        <f t="shared" ca="1" si="269"/>
        <v>1</v>
      </c>
      <c r="AJ385" s="48">
        <f t="shared" ca="1" si="270"/>
        <v>3</v>
      </c>
      <c r="AK385" s="48">
        <f t="shared" ca="1" si="270"/>
        <v>3</v>
      </c>
      <c r="AL385" s="48">
        <f t="shared" ca="1" si="270"/>
        <v>3</v>
      </c>
      <c r="AM385" s="48">
        <f t="shared" ca="1" si="270"/>
        <v>1</v>
      </c>
      <c r="AN385" s="48">
        <f t="shared" ca="1" si="270"/>
        <v>1</v>
      </c>
      <c r="AO385" s="48">
        <f t="shared" ca="1" si="270"/>
        <v>1</v>
      </c>
      <c r="AP385" s="48">
        <f t="shared" ca="1" si="270"/>
        <v>3</v>
      </c>
      <c r="AQ385" s="48">
        <f t="shared" ca="1" si="270"/>
        <v>1</v>
      </c>
      <c r="AR385" s="48">
        <f t="shared" ca="1" si="270"/>
        <v>1</v>
      </c>
      <c r="AS385" s="48">
        <f t="shared" ca="1" si="270"/>
        <v>3</v>
      </c>
      <c r="AT385" s="48">
        <f t="shared" ca="1" si="271"/>
        <v>1</v>
      </c>
      <c r="AU385" s="48">
        <f t="shared" ca="1" si="271"/>
        <v>3</v>
      </c>
      <c r="AV385" s="48">
        <f t="shared" ca="1" si="271"/>
        <v>3</v>
      </c>
      <c r="AW385" s="48">
        <f t="shared" ca="1" si="271"/>
        <v>1</v>
      </c>
      <c r="AX385" s="48">
        <f t="shared" ca="1" si="271"/>
        <v>3</v>
      </c>
      <c r="AY385" s="48">
        <f t="shared" ca="1" si="271"/>
        <v>3</v>
      </c>
      <c r="AZ385" s="48">
        <f t="shared" ca="1" si="271"/>
        <v>1</v>
      </c>
      <c r="BA385" s="48">
        <f t="shared" ca="1" si="271"/>
        <v>1</v>
      </c>
      <c r="BB385" s="48">
        <f t="shared" ca="1" si="271"/>
        <v>2</v>
      </c>
      <c r="BC385" s="48">
        <f t="shared" ca="1" si="271"/>
        <v>2</v>
      </c>
      <c r="BD385" s="48">
        <f t="shared" ca="1" si="272"/>
        <v>3</v>
      </c>
      <c r="BE385" s="48">
        <f t="shared" ca="1" si="272"/>
        <v>3</v>
      </c>
      <c r="BF385" s="48">
        <f t="shared" ca="1" si="272"/>
        <v>3</v>
      </c>
      <c r="BG385" s="48">
        <f t="shared" ca="1" si="272"/>
        <v>1</v>
      </c>
      <c r="BH385" s="48">
        <f t="shared" ca="1" si="272"/>
        <v>3</v>
      </c>
      <c r="BI385" s="48">
        <f t="shared" ca="1" si="272"/>
        <v>3</v>
      </c>
      <c r="BJ385" s="48">
        <f t="shared" ca="1" si="272"/>
        <v>2</v>
      </c>
      <c r="BK385" s="48">
        <f t="shared" ca="1" si="272"/>
        <v>2</v>
      </c>
      <c r="BL385" s="48">
        <f t="shared" ca="1" si="272"/>
        <v>1</v>
      </c>
      <c r="BM385" s="48">
        <f t="shared" ca="1" si="272"/>
        <v>3</v>
      </c>
      <c r="BN385" s="48">
        <f t="shared" ca="1" si="272"/>
        <v>3</v>
      </c>
      <c r="BO385" s="48">
        <f t="shared" ca="1" si="272"/>
        <v>3</v>
      </c>
    </row>
    <row r="386" spans="1:67" x14ac:dyDescent="0.25">
      <c r="A386" s="48">
        <v>385</v>
      </c>
      <c r="B386" s="48">
        <f t="shared" ref="B386:B449" ca="1" si="273">SUMIF(P$1:BO$1,"&lt;=" &amp; WeeksToForecast,P386:BO386)</f>
        <v>11</v>
      </c>
      <c r="C386" s="48">
        <f ca="1">SUM($P386:S386)</f>
        <v>9</v>
      </c>
      <c r="D386" s="48">
        <f t="shared" ca="1" si="231"/>
        <v>13</v>
      </c>
      <c r="E386" s="48">
        <f t="shared" ca="1" si="232"/>
        <v>21</v>
      </c>
      <c r="F386" s="48">
        <f t="shared" ca="1" si="233"/>
        <v>28</v>
      </c>
      <c r="G386" s="48">
        <f t="shared" ca="1" si="234"/>
        <v>34</v>
      </c>
      <c r="H386" s="48">
        <f t="shared" ca="1" si="235"/>
        <v>43</v>
      </c>
      <c r="I386" s="48">
        <f t="shared" ca="1" si="236"/>
        <v>52</v>
      </c>
      <c r="J386" s="48">
        <f t="shared" ca="1" si="237"/>
        <v>62</v>
      </c>
      <c r="K386" s="48">
        <f t="shared" ca="1" si="238"/>
        <v>72</v>
      </c>
      <c r="L386" s="48">
        <f t="shared" ca="1" si="239"/>
        <v>80</v>
      </c>
      <c r="M386" s="48">
        <f t="shared" ca="1" si="240"/>
        <v>90</v>
      </c>
      <c r="N386" s="48">
        <f t="shared" ca="1" si="241"/>
        <v>100</v>
      </c>
      <c r="O386" s="48">
        <f t="shared" ca="1" si="242"/>
        <v>107</v>
      </c>
      <c r="P386" s="48">
        <f t="shared" ca="1" si="268"/>
        <v>2</v>
      </c>
      <c r="Q386" s="48">
        <f t="shared" ca="1" si="268"/>
        <v>2</v>
      </c>
      <c r="R386" s="48">
        <f t="shared" ca="1" si="268"/>
        <v>2</v>
      </c>
      <c r="S386" s="48">
        <f t="shared" ca="1" si="268"/>
        <v>3</v>
      </c>
      <c r="T386" s="48">
        <f t="shared" ca="1" si="268"/>
        <v>1</v>
      </c>
      <c r="U386" s="48">
        <f t="shared" ca="1" si="268"/>
        <v>1</v>
      </c>
      <c r="V386" s="48">
        <f t="shared" ca="1" si="268"/>
        <v>1</v>
      </c>
      <c r="W386" s="48">
        <f t="shared" ca="1" si="268"/>
        <v>1</v>
      </c>
      <c r="X386" s="48">
        <f t="shared" ca="1" si="268"/>
        <v>2</v>
      </c>
      <c r="Y386" s="48">
        <f t="shared" ca="1" si="268"/>
        <v>2</v>
      </c>
      <c r="Z386" s="48">
        <f t="shared" ca="1" si="269"/>
        <v>1</v>
      </c>
      <c r="AA386" s="48">
        <f t="shared" ca="1" si="269"/>
        <v>3</v>
      </c>
      <c r="AB386" s="48">
        <f t="shared" ca="1" si="269"/>
        <v>2</v>
      </c>
      <c r="AC386" s="48">
        <f t="shared" ca="1" si="269"/>
        <v>2</v>
      </c>
      <c r="AD386" s="48">
        <f t="shared" ca="1" si="269"/>
        <v>2</v>
      </c>
      <c r="AE386" s="48">
        <f t="shared" ca="1" si="269"/>
        <v>1</v>
      </c>
      <c r="AF386" s="48">
        <f t="shared" ca="1" si="269"/>
        <v>1</v>
      </c>
      <c r="AG386" s="48">
        <f t="shared" ca="1" si="269"/>
        <v>3</v>
      </c>
      <c r="AH386" s="48">
        <f t="shared" ca="1" si="269"/>
        <v>1</v>
      </c>
      <c r="AI386" s="48">
        <f t="shared" ca="1" si="269"/>
        <v>1</v>
      </c>
      <c r="AJ386" s="48">
        <f t="shared" ca="1" si="270"/>
        <v>2</v>
      </c>
      <c r="AK386" s="48">
        <f t="shared" ca="1" si="270"/>
        <v>2</v>
      </c>
      <c r="AL386" s="48">
        <f t="shared" ca="1" si="270"/>
        <v>2</v>
      </c>
      <c r="AM386" s="48">
        <f t="shared" ca="1" si="270"/>
        <v>3</v>
      </c>
      <c r="AN386" s="48">
        <f t="shared" ca="1" si="270"/>
        <v>1</v>
      </c>
      <c r="AO386" s="48">
        <f t="shared" ca="1" si="270"/>
        <v>3</v>
      </c>
      <c r="AP386" s="48">
        <f t="shared" ca="1" si="270"/>
        <v>2</v>
      </c>
      <c r="AQ386" s="48">
        <f t="shared" ca="1" si="270"/>
        <v>3</v>
      </c>
      <c r="AR386" s="48">
        <f t="shared" ca="1" si="270"/>
        <v>3</v>
      </c>
      <c r="AS386" s="48">
        <f t="shared" ca="1" si="270"/>
        <v>3</v>
      </c>
      <c r="AT386" s="48">
        <f t="shared" ca="1" si="271"/>
        <v>3</v>
      </c>
      <c r="AU386" s="48">
        <f t="shared" ca="1" si="271"/>
        <v>1</v>
      </c>
      <c r="AV386" s="48">
        <f t="shared" ca="1" si="271"/>
        <v>2</v>
      </c>
      <c r="AW386" s="48">
        <f t="shared" ca="1" si="271"/>
        <v>2</v>
      </c>
      <c r="AX386" s="48">
        <f t="shared" ca="1" si="271"/>
        <v>3</v>
      </c>
      <c r="AY386" s="48">
        <f t="shared" ca="1" si="271"/>
        <v>3</v>
      </c>
      <c r="AZ386" s="48">
        <f t="shared" ca="1" si="271"/>
        <v>1</v>
      </c>
      <c r="BA386" s="48">
        <f t="shared" ca="1" si="271"/>
        <v>2</v>
      </c>
      <c r="BB386" s="48">
        <f t="shared" ca="1" si="271"/>
        <v>3</v>
      </c>
      <c r="BC386" s="48">
        <f t="shared" ca="1" si="271"/>
        <v>2</v>
      </c>
      <c r="BD386" s="48">
        <f t="shared" ca="1" si="272"/>
        <v>3</v>
      </c>
      <c r="BE386" s="48">
        <f t="shared" ca="1" si="272"/>
        <v>1</v>
      </c>
      <c r="BF386" s="48">
        <f t="shared" ca="1" si="272"/>
        <v>3</v>
      </c>
      <c r="BG386" s="48">
        <f t="shared" ca="1" si="272"/>
        <v>3</v>
      </c>
      <c r="BH386" s="48">
        <f t="shared" ca="1" si="272"/>
        <v>3</v>
      </c>
      <c r="BI386" s="48">
        <f t="shared" ca="1" si="272"/>
        <v>3</v>
      </c>
      <c r="BJ386" s="48">
        <f t="shared" ca="1" si="272"/>
        <v>1</v>
      </c>
      <c r="BK386" s="48">
        <f t="shared" ca="1" si="272"/>
        <v>3</v>
      </c>
      <c r="BL386" s="48">
        <f t="shared" ca="1" si="272"/>
        <v>3</v>
      </c>
      <c r="BM386" s="48">
        <f t="shared" ca="1" si="272"/>
        <v>1</v>
      </c>
      <c r="BN386" s="48">
        <f t="shared" ca="1" si="272"/>
        <v>2</v>
      </c>
      <c r="BO386" s="48">
        <f t="shared" ca="1" si="272"/>
        <v>1</v>
      </c>
    </row>
    <row r="387" spans="1:67" x14ac:dyDescent="0.25">
      <c r="A387" s="48">
        <v>386</v>
      </c>
      <c r="B387" s="48">
        <f t="shared" ca="1" si="273"/>
        <v>11</v>
      </c>
      <c r="C387" s="48">
        <f ca="1">SUM($P387:S387)</f>
        <v>9</v>
      </c>
      <c r="D387" s="48">
        <f t="shared" ref="D387:D450" ca="1" si="274">SUM(P387:W387)</f>
        <v>13</v>
      </c>
      <c r="E387" s="48">
        <f t="shared" ref="E387:E450" ca="1" si="275">SUM(P387:AA387)</f>
        <v>21</v>
      </c>
      <c r="F387" s="48">
        <f t="shared" ref="F387:F450" ca="1" si="276">SUM(P387:AE387)</f>
        <v>29</v>
      </c>
      <c r="G387" s="48">
        <f t="shared" ref="G387:G450" ca="1" si="277">SUM(P387:AI387)</f>
        <v>35</v>
      </c>
      <c r="H387" s="48">
        <f t="shared" ref="H387:H450" ca="1" si="278">SUM(P387:AM387)</f>
        <v>46</v>
      </c>
      <c r="I387" s="48">
        <f t="shared" ref="I387:I450" ca="1" si="279">SUM(P387:AQ387)</f>
        <v>52</v>
      </c>
      <c r="J387" s="48">
        <f t="shared" ref="J387:J450" ca="1" si="280">SUM(P387:AU387)</f>
        <v>58</v>
      </c>
      <c r="K387" s="48">
        <f t="shared" ref="K387:K450" ca="1" si="281">SUM(P387:AY387)</f>
        <v>66</v>
      </c>
      <c r="L387" s="48">
        <f t="shared" ref="L387:L450" ca="1" si="282">SUM(P387:BC387)</f>
        <v>75</v>
      </c>
      <c r="M387" s="48">
        <f t="shared" ref="M387:M450" ca="1" si="283">SUM(P387:BG387)</f>
        <v>82</v>
      </c>
      <c r="N387" s="48">
        <f t="shared" ref="N387:N450" ca="1" si="284">SUM(P387:BK387)</f>
        <v>93</v>
      </c>
      <c r="O387" s="48">
        <f t="shared" ref="O387:O450" ca="1" si="285">SUM(P387:BO387)</f>
        <v>101</v>
      </c>
      <c r="P387" s="48">
        <f t="shared" ca="1" si="268"/>
        <v>1</v>
      </c>
      <c r="Q387" s="48">
        <f t="shared" ca="1" si="268"/>
        <v>3</v>
      </c>
      <c r="R387" s="48">
        <f t="shared" ca="1" si="268"/>
        <v>2</v>
      </c>
      <c r="S387" s="48">
        <f t="shared" ca="1" si="268"/>
        <v>3</v>
      </c>
      <c r="T387" s="48">
        <f t="shared" ca="1" si="268"/>
        <v>1</v>
      </c>
      <c r="U387" s="48">
        <f t="shared" ca="1" si="268"/>
        <v>1</v>
      </c>
      <c r="V387" s="48">
        <f t="shared" ca="1" si="268"/>
        <v>1</v>
      </c>
      <c r="W387" s="48">
        <f t="shared" ca="1" si="268"/>
        <v>1</v>
      </c>
      <c r="X387" s="48">
        <f t="shared" ca="1" si="268"/>
        <v>1</v>
      </c>
      <c r="Y387" s="48">
        <f t="shared" ca="1" si="268"/>
        <v>2</v>
      </c>
      <c r="Z387" s="48">
        <f t="shared" ca="1" si="269"/>
        <v>2</v>
      </c>
      <c r="AA387" s="48">
        <f t="shared" ca="1" si="269"/>
        <v>3</v>
      </c>
      <c r="AB387" s="48">
        <f t="shared" ca="1" si="269"/>
        <v>1</v>
      </c>
      <c r="AC387" s="48">
        <f t="shared" ca="1" si="269"/>
        <v>1</v>
      </c>
      <c r="AD387" s="48">
        <f t="shared" ca="1" si="269"/>
        <v>3</v>
      </c>
      <c r="AE387" s="48">
        <f t="shared" ca="1" si="269"/>
        <v>3</v>
      </c>
      <c r="AF387" s="48">
        <f t="shared" ca="1" si="269"/>
        <v>2</v>
      </c>
      <c r="AG387" s="48">
        <f t="shared" ca="1" si="269"/>
        <v>1</v>
      </c>
      <c r="AH387" s="48">
        <f t="shared" ca="1" si="269"/>
        <v>2</v>
      </c>
      <c r="AI387" s="48">
        <f t="shared" ca="1" si="269"/>
        <v>1</v>
      </c>
      <c r="AJ387" s="48">
        <f t="shared" ca="1" si="270"/>
        <v>3</v>
      </c>
      <c r="AK387" s="48">
        <f t="shared" ca="1" si="270"/>
        <v>2</v>
      </c>
      <c r="AL387" s="48">
        <f t="shared" ca="1" si="270"/>
        <v>3</v>
      </c>
      <c r="AM387" s="48">
        <f t="shared" ca="1" si="270"/>
        <v>3</v>
      </c>
      <c r="AN387" s="48">
        <f t="shared" ca="1" si="270"/>
        <v>1</v>
      </c>
      <c r="AO387" s="48">
        <f t="shared" ca="1" si="270"/>
        <v>2</v>
      </c>
      <c r="AP387" s="48">
        <f t="shared" ca="1" si="270"/>
        <v>2</v>
      </c>
      <c r="AQ387" s="48">
        <f t="shared" ca="1" si="270"/>
        <v>1</v>
      </c>
      <c r="AR387" s="48">
        <f t="shared" ca="1" si="270"/>
        <v>2</v>
      </c>
      <c r="AS387" s="48">
        <f t="shared" ca="1" si="270"/>
        <v>1</v>
      </c>
      <c r="AT387" s="48">
        <f t="shared" ca="1" si="271"/>
        <v>2</v>
      </c>
      <c r="AU387" s="48">
        <f t="shared" ca="1" si="271"/>
        <v>1</v>
      </c>
      <c r="AV387" s="48">
        <f t="shared" ca="1" si="271"/>
        <v>2</v>
      </c>
      <c r="AW387" s="48">
        <f t="shared" ca="1" si="271"/>
        <v>2</v>
      </c>
      <c r="AX387" s="48">
        <f t="shared" ca="1" si="271"/>
        <v>1</v>
      </c>
      <c r="AY387" s="48">
        <f t="shared" ca="1" si="271"/>
        <v>3</v>
      </c>
      <c r="AZ387" s="48">
        <f t="shared" ca="1" si="271"/>
        <v>2</v>
      </c>
      <c r="BA387" s="48">
        <f t="shared" ca="1" si="271"/>
        <v>2</v>
      </c>
      <c r="BB387" s="48">
        <f t="shared" ca="1" si="271"/>
        <v>3</v>
      </c>
      <c r="BC387" s="48">
        <f t="shared" ca="1" si="271"/>
        <v>2</v>
      </c>
      <c r="BD387" s="48">
        <f t="shared" ca="1" si="272"/>
        <v>1</v>
      </c>
      <c r="BE387" s="48">
        <f t="shared" ca="1" si="272"/>
        <v>2</v>
      </c>
      <c r="BF387" s="48">
        <f t="shared" ca="1" si="272"/>
        <v>2</v>
      </c>
      <c r="BG387" s="48">
        <f t="shared" ca="1" si="272"/>
        <v>2</v>
      </c>
      <c r="BH387" s="48">
        <f t="shared" ca="1" si="272"/>
        <v>2</v>
      </c>
      <c r="BI387" s="48">
        <f t="shared" ca="1" si="272"/>
        <v>3</v>
      </c>
      <c r="BJ387" s="48">
        <f t="shared" ca="1" si="272"/>
        <v>3</v>
      </c>
      <c r="BK387" s="48">
        <f t="shared" ca="1" si="272"/>
        <v>3</v>
      </c>
      <c r="BL387" s="48">
        <f t="shared" ca="1" si="272"/>
        <v>3</v>
      </c>
      <c r="BM387" s="48">
        <f t="shared" ca="1" si="272"/>
        <v>2</v>
      </c>
      <c r="BN387" s="48">
        <f t="shared" ca="1" si="272"/>
        <v>2</v>
      </c>
      <c r="BO387" s="48">
        <f t="shared" ca="1" si="272"/>
        <v>1</v>
      </c>
    </row>
    <row r="388" spans="1:67" x14ac:dyDescent="0.25">
      <c r="A388" s="48">
        <v>387</v>
      </c>
      <c r="B388" s="48">
        <f t="shared" ca="1" si="273"/>
        <v>14</v>
      </c>
      <c r="C388" s="48">
        <f ca="1">SUM($P388:S388)</f>
        <v>8</v>
      </c>
      <c r="D388" s="48">
        <f t="shared" ca="1" si="274"/>
        <v>19</v>
      </c>
      <c r="E388" s="48">
        <f t="shared" ca="1" si="275"/>
        <v>25</v>
      </c>
      <c r="F388" s="48">
        <f t="shared" ca="1" si="276"/>
        <v>33</v>
      </c>
      <c r="G388" s="48">
        <f t="shared" ca="1" si="277"/>
        <v>41</v>
      </c>
      <c r="H388" s="48">
        <f t="shared" ca="1" si="278"/>
        <v>48</v>
      </c>
      <c r="I388" s="48">
        <f t="shared" ca="1" si="279"/>
        <v>60</v>
      </c>
      <c r="J388" s="48">
        <f t="shared" ca="1" si="280"/>
        <v>70</v>
      </c>
      <c r="K388" s="48">
        <f t="shared" ca="1" si="281"/>
        <v>81</v>
      </c>
      <c r="L388" s="48">
        <f t="shared" ca="1" si="282"/>
        <v>89</v>
      </c>
      <c r="M388" s="48">
        <f t="shared" ca="1" si="283"/>
        <v>97</v>
      </c>
      <c r="N388" s="48">
        <f t="shared" ca="1" si="284"/>
        <v>105</v>
      </c>
      <c r="O388" s="48">
        <f t="shared" ca="1" si="285"/>
        <v>112</v>
      </c>
      <c r="P388" s="48">
        <f t="shared" ca="1" si="268"/>
        <v>3</v>
      </c>
      <c r="Q388" s="48">
        <f t="shared" ca="1" si="268"/>
        <v>2</v>
      </c>
      <c r="R388" s="48">
        <f t="shared" ca="1" si="268"/>
        <v>2</v>
      </c>
      <c r="S388" s="48">
        <f t="shared" ca="1" si="268"/>
        <v>1</v>
      </c>
      <c r="T388" s="48">
        <f t="shared" ca="1" si="268"/>
        <v>3</v>
      </c>
      <c r="U388" s="48">
        <f t="shared" ca="1" si="268"/>
        <v>3</v>
      </c>
      <c r="V388" s="48">
        <f t="shared" ca="1" si="268"/>
        <v>2</v>
      </c>
      <c r="W388" s="48">
        <f t="shared" ca="1" si="268"/>
        <v>3</v>
      </c>
      <c r="X388" s="48">
        <f t="shared" ca="1" si="268"/>
        <v>2</v>
      </c>
      <c r="Y388" s="48">
        <f t="shared" ca="1" si="268"/>
        <v>1</v>
      </c>
      <c r="Z388" s="48">
        <f t="shared" ca="1" si="269"/>
        <v>1</v>
      </c>
      <c r="AA388" s="48">
        <f t="shared" ca="1" si="269"/>
        <v>2</v>
      </c>
      <c r="AB388" s="48">
        <f t="shared" ca="1" si="269"/>
        <v>3</v>
      </c>
      <c r="AC388" s="48">
        <f t="shared" ca="1" si="269"/>
        <v>3</v>
      </c>
      <c r="AD388" s="48">
        <f t="shared" ca="1" si="269"/>
        <v>1</v>
      </c>
      <c r="AE388" s="48">
        <f t="shared" ca="1" si="269"/>
        <v>1</v>
      </c>
      <c r="AF388" s="48">
        <f t="shared" ca="1" si="269"/>
        <v>1</v>
      </c>
      <c r="AG388" s="48">
        <f t="shared" ca="1" si="269"/>
        <v>3</v>
      </c>
      <c r="AH388" s="48">
        <f t="shared" ca="1" si="269"/>
        <v>2</v>
      </c>
      <c r="AI388" s="48">
        <f t="shared" ca="1" si="269"/>
        <v>2</v>
      </c>
      <c r="AJ388" s="48">
        <f t="shared" ca="1" si="270"/>
        <v>3</v>
      </c>
      <c r="AK388" s="48">
        <f t="shared" ca="1" si="270"/>
        <v>2</v>
      </c>
      <c r="AL388" s="48">
        <f t="shared" ca="1" si="270"/>
        <v>1</v>
      </c>
      <c r="AM388" s="48">
        <f t="shared" ca="1" si="270"/>
        <v>1</v>
      </c>
      <c r="AN388" s="48">
        <f t="shared" ca="1" si="270"/>
        <v>3</v>
      </c>
      <c r="AO388" s="48">
        <f t="shared" ca="1" si="270"/>
        <v>3</v>
      </c>
      <c r="AP388" s="48">
        <f t="shared" ca="1" si="270"/>
        <v>3</v>
      </c>
      <c r="AQ388" s="48">
        <f t="shared" ca="1" si="270"/>
        <v>3</v>
      </c>
      <c r="AR388" s="48">
        <f t="shared" ca="1" si="270"/>
        <v>2</v>
      </c>
      <c r="AS388" s="48">
        <f t="shared" ca="1" si="270"/>
        <v>3</v>
      </c>
      <c r="AT388" s="48">
        <f t="shared" ca="1" si="271"/>
        <v>3</v>
      </c>
      <c r="AU388" s="48">
        <f t="shared" ca="1" si="271"/>
        <v>2</v>
      </c>
      <c r="AV388" s="48">
        <f t="shared" ca="1" si="271"/>
        <v>3</v>
      </c>
      <c r="AW388" s="48">
        <f t="shared" ca="1" si="271"/>
        <v>3</v>
      </c>
      <c r="AX388" s="48">
        <f t="shared" ca="1" si="271"/>
        <v>3</v>
      </c>
      <c r="AY388" s="48">
        <f t="shared" ca="1" si="271"/>
        <v>2</v>
      </c>
      <c r="AZ388" s="48">
        <f t="shared" ca="1" si="271"/>
        <v>2</v>
      </c>
      <c r="BA388" s="48">
        <f t="shared" ca="1" si="271"/>
        <v>1</v>
      </c>
      <c r="BB388" s="48">
        <f t="shared" ca="1" si="271"/>
        <v>2</v>
      </c>
      <c r="BC388" s="48">
        <f t="shared" ca="1" si="271"/>
        <v>3</v>
      </c>
      <c r="BD388" s="48">
        <f t="shared" ca="1" si="272"/>
        <v>1</v>
      </c>
      <c r="BE388" s="48">
        <f t="shared" ca="1" si="272"/>
        <v>2</v>
      </c>
      <c r="BF388" s="48">
        <f t="shared" ca="1" si="272"/>
        <v>3</v>
      </c>
      <c r="BG388" s="48">
        <f t="shared" ca="1" si="272"/>
        <v>2</v>
      </c>
      <c r="BH388" s="48">
        <f t="shared" ca="1" si="272"/>
        <v>3</v>
      </c>
      <c r="BI388" s="48">
        <f t="shared" ca="1" si="272"/>
        <v>1</v>
      </c>
      <c r="BJ388" s="48">
        <f t="shared" ca="1" si="272"/>
        <v>3</v>
      </c>
      <c r="BK388" s="48">
        <f t="shared" ca="1" si="272"/>
        <v>1</v>
      </c>
      <c r="BL388" s="48">
        <f t="shared" ca="1" si="272"/>
        <v>3</v>
      </c>
      <c r="BM388" s="48">
        <f t="shared" ca="1" si="272"/>
        <v>1</v>
      </c>
      <c r="BN388" s="48">
        <f t="shared" ca="1" si="272"/>
        <v>1</v>
      </c>
      <c r="BO388" s="48">
        <f t="shared" ca="1" si="272"/>
        <v>2</v>
      </c>
    </row>
    <row r="389" spans="1:67" x14ac:dyDescent="0.25">
      <c r="A389" s="48">
        <v>388</v>
      </c>
      <c r="B389" s="48">
        <f t="shared" ca="1" si="273"/>
        <v>13</v>
      </c>
      <c r="C389" s="48">
        <f ca="1">SUM($P389:S389)</f>
        <v>9</v>
      </c>
      <c r="D389" s="48">
        <f t="shared" ca="1" si="274"/>
        <v>16</v>
      </c>
      <c r="E389" s="48">
        <f t="shared" ca="1" si="275"/>
        <v>24</v>
      </c>
      <c r="F389" s="48">
        <f t="shared" ca="1" si="276"/>
        <v>33</v>
      </c>
      <c r="G389" s="48">
        <f t="shared" ca="1" si="277"/>
        <v>41</v>
      </c>
      <c r="H389" s="48">
        <f t="shared" ca="1" si="278"/>
        <v>50</v>
      </c>
      <c r="I389" s="48">
        <f t="shared" ca="1" si="279"/>
        <v>55</v>
      </c>
      <c r="J389" s="48">
        <f t="shared" ca="1" si="280"/>
        <v>63</v>
      </c>
      <c r="K389" s="48">
        <f t="shared" ca="1" si="281"/>
        <v>69</v>
      </c>
      <c r="L389" s="48">
        <f t="shared" ca="1" si="282"/>
        <v>77</v>
      </c>
      <c r="M389" s="48">
        <f t="shared" ca="1" si="283"/>
        <v>86</v>
      </c>
      <c r="N389" s="48">
        <f t="shared" ca="1" si="284"/>
        <v>96</v>
      </c>
      <c r="O389" s="48">
        <f t="shared" ca="1" si="285"/>
        <v>101</v>
      </c>
      <c r="P389" s="48">
        <f t="shared" ca="1" si="268"/>
        <v>1</v>
      </c>
      <c r="Q389" s="48">
        <f t="shared" ca="1" si="268"/>
        <v>3</v>
      </c>
      <c r="R389" s="48">
        <f t="shared" ca="1" si="268"/>
        <v>3</v>
      </c>
      <c r="S389" s="48">
        <f t="shared" ca="1" si="268"/>
        <v>2</v>
      </c>
      <c r="T389" s="48">
        <f t="shared" ca="1" si="268"/>
        <v>2</v>
      </c>
      <c r="U389" s="48">
        <f t="shared" ca="1" si="268"/>
        <v>2</v>
      </c>
      <c r="V389" s="48">
        <f t="shared" ca="1" si="268"/>
        <v>2</v>
      </c>
      <c r="W389" s="48">
        <f t="shared" ca="1" si="268"/>
        <v>1</v>
      </c>
      <c r="X389" s="48">
        <f t="shared" ca="1" si="268"/>
        <v>3</v>
      </c>
      <c r="Y389" s="48">
        <f t="shared" ca="1" si="268"/>
        <v>1</v>
      </c>
      <c r="Z389" s="48">
        <f t="shared" ca="1" si="269"/>
        <v>1</v>
      </c>
      <c r="AA389" s="48">
        <f t="shared" ca="1" si="269"/>
        <v>3</v>
      </c>
      <c r="AB389" s="48">
        <f t="shared" ca="1" si="269"/>
        <v>1</v>
      </c>
      <c r="AC389" s="48">
        <f t="shared" ca="1" si="269"/>
        <v>2</v>
      </c>
      <c r="AD389" s="48">
        <f t="shared" ca="1" si="269"/>
        <v>3</v>
      </c>
      <c r="AE389" s="48">
        <f t="shared" ca="1" si="269"/>
        <v>3</v>
      </c>
      <c r="AF389" s="48">
        <f t="shared" ca="1" si="269"/>
        <v>2</v>
      </c>
      <c r="AG389" s="48">
        <f t="shared" ca="1" si="269"/>
        <v>2</v>
      </c>
      <c r="AH389" s="48">
        <f t="shared" ca="1" si="269"/>
        <v>3</v>
      </c>
      <c r="AI389" s="48">
        <f t="shared" ca="1" si="269"/>
        <v>1</v>
      </c>
      <c r="AJ389" s="48">
        <f t="shared" ca="1" si="270"/>
        <v>3</v>
      </c>
      <c r="AK389" s="48">
        <f t="shared" ca="1" si="270"/>
        <v>1</v>
      </c>
      <c r="AL389" s="48">
        <f t="shared" ca="1" si="270"/>
        <v>2</v>
      </c>
      <c r="AM389" s="48">
        <f t="shared" ca="1" si="270"/>
        <v>3</v>
      </c>
      <c r="AN389" s="48">
        <f t="shared" ca="1" si="270"/>
        <v>1</v>
      </c>
      <c r="AO389" s="48">
        <f t="shared" ca="1" si="270"/>
        <v>2</v>
      </c>
      <c r="AP389" s="48">
        <f t="shared" ca="1" si="270"/>
        <v>1</v>
      </c>
      <c r="AQ389" s="48">
        <f t="shared" ca="1" si="270"/>
        <v>1</v>
      </c>
      <c r="AR389" s="48">
        <f t="shared" ca="1" si="270"/>
        <v>1</v>
      </c>
      <c r="AS389" s="48">
        <f t="shared" ca="1" si="270"/>
        <v>2</v>
      </c>
      <c r="AT389" s="48">
        <f t="shared" ca="1" si="271"/>
        <v>3</v>
      </c>
      <c r="AU389" s="48">
        <f t="shared" ca="1" si="271"/>
        <v>2</v>
      </c>
      <c r="AV389" s="48">
        <f t="shared" ca="1" si="271"/>
        <v>1</v>
      </c>
      <c r="AW389" s="48">
        <f t="shared" ca="1" si="271"/>
        <v>3</v>
      </c>
      <c r="AX389" s="48">
        <f t="shared" ca="1" si="271"/>
        <v>1</v>
      </c>
      <c r="AY389" s="48">
        <f t="shared" ca="1" si="271"/>
        <v>1</v>
      </c>
      <c r="AZ389" s="48">
        <f t="shared" ca="1" si="271"/>
        <v>3</v>
      </c>
      <c r="BA389" s="48">
        <f t="shared" ca="1" si="271"/>
        <v>1</v>
      </c>
      <c r="BB389" s="48">
        <f t="shared" ca="1" si="271"/>
        <v>1</v>
      </c>
      <c r="BC389" s="48">
        <f t="shared" ca="1" si="271"/>
        <v>3</v>
      </c>
      <c r="BD389" s="48">
        <f t="shared" ca="1" si="272"/>
        <v>2</v>
      </c>
      <c r="BE389" s="48">
        <f t="shared" ca="1" si="272"/>
        <v>1</v>
      </c>
      <c r="BF389" s="48">
        <f t="shared" ca="1" si="272"/>
        <v>3</v>
      </c>
      <c r="BG389" s="48">
        <f t="shared" ca="1" si="272"/>
        <v>3</v>
      </c>
      <c r="BH389" s="48">
        <f t="shared" ca="1" si="272"/>
        <v>1</v>
      </c>
      <c r="BI389" s="48">
        <f t="shared" ca="1" si="272"/>
        <v>3</v>
      </c>
      <c r="BJ389" s="48">
        <f t="shared" ca="1" si="272"/>
        <v>3</v>
      </c>
      <c r="BK389" s="48">
        <f t="shared" ca="1" si="272"/>
        <v>3</v>
      </c>
      <c r="BL389" s="48">
        <f t="shared" ca="1" si="272"/>
        <v>1</v>
      </c>
      <c r="BM389" s="48">
        <f t="shared" ca="1" si="272"/>
        <v>1</v>
      </c>
      <c r="BN389" s="48">
        <f t="shared" ca="1" si="272"/>
        <v>1</v>
      </c>
      <c r="BO389" s="48">
        <f t="shared" ca="1" si="272"/>
        <v>2</v>
      </c>
    </row>
    <row r="390" spans="1:67" x14ac:dyDescent="0.25">
      <c r="A390" s="48">
        <v>389</v>
      </c>
      <c r="B390" s="48">
        <f t="shared" ca="1" si="273"/>
        <v>16</v>
      </c>
      <c r="C390" s="48">
        <f ca="1">SUM($P390:S390)</f>
        <v>10</v>
      </c>
      <c r="D390" s="48">
        <f t="shared" ca="1" si="274"/>
        <v>20</v>
      </c>
      <c r="E390" s="48">
        <f t="shared" ca="1" si="275"/>
        <v>27</v>
      </c>
      <c r="F390" s="48">
        <f t="shared" ca="1" si="276"/>
        <v>34</v>
      </c>
      <c r="G390" s="48">
        <f t="shared" ca="1" si="277"/>
        <v>42</v>
      </c>
      <c r="H390" s="48">
        <f t="shared" ca="1" si="278"/>
        <v>51</v>
      </c>
      <c r="I390" s="48">
        <f t="shared" ca="1" si="279"/>
        <v>57</v>
      </c>
      <c r="J390" s="48">
        <f t="shared" ca="1" si="280"/>
        <v>64</v>
      </c>
      <c r="K390" s="48">
        <f t="shared" ca="1" si="281"/>
        <v>74</v>
      </c>
      <c r="L390" s="48">
        <f t="shared" ca="1" si="282"/>
        <v>80</v>
      </c>
      <c r="M390" s="48">
        <f t="shared" ca="1" si="283"/>
        <v>87</v>
      </c>
      <c r="N390" s="48">
        <f t="shared" ca="1" si="284"/>
        <v>97</v>
      </c>
      <c r="O390" s="48">
        <f t="shared" ca="1" si="285"/>
        <v>107</v>
      </c>
      <c r="P390" s="48">
        <f t="shared" ca="1" si="268"/>
        <v>2</v>
      </c>
      <c r="Q390" s="48">
        <f t="shared" ca="1" si="268"/>
        <v>2</v>
      </c>
      <c r="R390" s="48">
        <f t="shared" ca="1" si="268"/>
        <v>3</v>
      </c>
      <c r="S390" s="48">
        <f t="shared" ca="1" si="268"/>
        <v>3</v>
      </c>
      <c r="T390" s="48">
        <f t="shared" ca="1" si="268"/>
        <v>3</v>
      </c>
      <c r="U390" s="48">
        <f t="shared" ca="1" si="268"/>
        <v>3</v>
      </c>
      <c r="V390" s="48">
        <f t="shared" ca="1" si="268"/>
        <v>1</v>
      </c>
      <c r="W390" s="48">
        <f t="shared" ca="1" si="268"/>
        <v>3</v>
      </c>
      <c r="X390" s="48">
        <f t="shared" ca="1" si="268"/>
        <v>1</v>
      </c>
      <c r="Y390" s="48">
        <f t="shared" ca="1" si="268"/>
        <v>2</v>
      </c>
      <c r="Z390" s="48">
        <f t="shared" ca="1" si="269"/>
        <v>2</v>
      </c>
      <c r="AA390" s="48">
        <f t="shared" ca="1" si="269"/>
        <v>2</v>
      </c>
      <c r="AB390" s="48">
        <f t="shared" ca="1" si="269"/>
        <v>2</v>
      </c>
      <c r="AC390" s="48">
        <f t="shared" ca="1" si="269"/>
        <v>1</v>
      </c>
      <c r="AD390" s="48">
        <f t="shared" ca="1" si="269"/>
        <v>3</v>
      </c>
      <c r="AE390" s="48">
        <f t="shared" ca="1" si="269"/>
        <v>1</v>
      </c>
      <c r="AF390" s="48">
        <f t="shared" ca="1" si="269"/>
        <v>2</v>
      </c>
      <c r="AG390" s="48">
        <f t="shared" ca="1" si="269"/>
        <v>3</v>
      </c>
      <c r="AH390" s="48">
        <f t="shared" ca="1" si="269"/>
        <v>1</v>
      </c>
      <c r="AI390" s="48">
        <f t="shared" ca="1" si="269"/>
        <v>2</v>
      </c>
      <c r="AJ390" s="48">
        <f t="shared" ca="1" si="270"/>
        <v>3</v>
      </c>
      <c r="AK390" s="48">
        <f t="shared" ca="1" si="270"/>
        <v>1</v>
      </c>
      <c r="AL390" s="48">
        <f t="shared" ca="1" si="270"/>
        <v>2</v>
      </c>
      <c r="AM390" s="48">
        <f t="shared" ca="1" si="270"/>
        <v>3</v>
      </c>
      <c r="AN390" s="48">
        <f t="shared" ca="1" si="270"/>
        <v>3</v>
      </c>
      <c r="AO390" s="48">
        <f t="shared" ca="1" si="270"/>
        <v>1</v>
      </c>
      <c r="AP390" s="48">
        <f t="shared" ca="1" si="270"/>
        <v>1</v>
      </c>
      <c r="AQ390" s="48">
        <f t="shared" ca="1" si="270"/>
        <v>1</v>
      </c>
      <c r="AR390" s="48">
        <f t="shared" ca="1" si="270"/>
        <v>2</v>
      </c>
      <c r="AS390" s="48">
        <f t="shared" ca="1" si="270"/>
        <v>2</v>
      </c>
      <c r="AT390" s="48">
        <f t="shared" ca="1" si="271"/>
        <v>2</v>
      </c>
      <c r="AU390" s="48">
        <f t="shared" ca="1" si="271"/>
        <v>1</v>
      </c>
      <c r="AV390" s="48">
        <f t="shared" ca="1" si="271"/>
        <v>3</v>
      </c>
      <c r="AW390" s="48">
        <f t="shared" ca="1" si="271"/>
        <v>2</v>
      </c>
      <c r="AX390" s="48">
        <f t="shared" ca="1" si="271"/>
        <v>3</v>
      </c>
      <c r="AY390" s="48">
        <f t="shared" ca="1" si="271"/>
        <v>2</v>
      </c>
      <c r="AZ390" s="48">
        <f t="shared" ca="1" si="271"/>
        <v>1</v>
      </c>
      <c r="BA390" s="48">
        <f t="shared" ca="1" si="271"/>
        <v>1</v>
      </c>
      <c r="BB390" s="48">
        <f t="shared" ca="1" si="271"/>
        <v>1</v>
      </c>
      <c r="BC390" s="48">
        <f t="shared" ca="1" si="271"/>
        <v>3</v>
      </c>
      <c r="BD390" s="48">
        <f t="shared" ca="1" si="272"/>
        <v>3</v>
      </c>
      <c r="BE390" s="48">
        <f t="shared" ca="1" si="272"/>
        <v>1</v>
      </c>
      <c r="BF390" s="48">
        <f t="shared" ca="1" si="272"/>
        <v>1</v>
      </c>
      <c r="BG390" s="48">
        <f t="shared" ca="1" si="272"/>
        <v>2</v>
      </c>
      <c r="BH390" s="48">
        <f t="shared" ca="1" si="272"/>
        <v>3</v>
      </c>
      <c r="BI390" s="48">
        <f t="shared" ca="1" si="272"/>
        <v>3</v>
      </c>
      <c r="BJ390" s="48">
        <f t="shared" ca="1" si="272"/>
        <v>2</v>
      </c>
      <c r="BK390" s="48">
        <f t="shared" ca="1" si="272"/>
        <v>2</v>
      </c>
      <c r="BL390" s="48">
        <f t="shared" ca="1" si="272"/>
        <v>3</v>
      </c>
      <c r="BM390" s="48">
        <f t="shared" ca="1" si="272"/>
        <v>2</v>
      </c>
      <c r="BN390" s="48">
        <f t="shared" ca="1" si="272"/>
        <v>2</v>
      </c>
      <c r="BO390" s="48">
        <f t="shared" ca="1" si="272"/>
        <v>3</v>
      </c>
    </row>
    <row r="391" spans="1:67" x14ac:dyDescent="0.25">
      <c r="A391" s="48">
        <v>390</v>
      </c>
      <c r="B391" s="48">
        <f t="shared" ca="1" si="273"/>
        <v>12</v>
      </c>
      <c r="C391" s="48">
        <f ca="1">SUM($P391:S391)</f>
        <v>8</v>
      </c>
      <c r="D391" s="48">
        <f t="shared" ca="1" si="274"/>
        <v>15</v>
      </c>
      <c r="E391" s="48">
        <f t="shared" ca="1" si="275"/>
        <v>22</v>
      </c>
      <c r="F391" s="48">
        <f t="shared" ca="1" si="276"/>
        <v>29</v>
      </c>
      <c r="G391" s="48">
        <f t="shared" ca="1" si="277"/>
        <v>36</v>
      </c>
      <c r="H391" s="48">
        <f t="shared" ca="1" si="278"/>
        <v>44</v>
      </c>
      <c r="I391" s="48">
        <f t="shared" ca="1" si="279"/>
        <v>55</v>
      </c>
      <c r="J391" s="48">
        <f t="shared" ca="1" si="280"/>
        <v>65</v>
      </c>
      <c r="K391" s="48">
        <f t="shared" ca="1" si="281"/>
        <v>75</v>
      </c>
      <c r="L391" s="48">
        <f t="shared" ca="1" si="282"/>
        <v>84</v>
      </c>
      <c r="M391" s="48">
        <f t="shared" ca="1" si="283"/>
        <v>96</v>
      </c>
      <c r="N391" s="48">
        <f t="shared" ca="1" si="284"/>
        <v>103</v>
      </c>
      <c r="O391" s="48">
        <f t="shared" ca="1" si="285"/>
        <v>111</v>
      </c>
      <c r="P391" s="48">
        <f t="shared" ca="1" si="268"/>
        <v>2</v>
      </c>
      <c r="Q391" s="48">
        <f t="shared" ca="1" si="268"/>
        <v>3</v>
      </c>
      <c r="R391" s="48">
        <f t="shared" ca="1" si="268"/>
        <v>2</v>
      </c>
      <c r="S391" s="48">
        <f t="shared" ca="1" si="268"/>
        <v>1</v>
      </c>
      <c r="T391" s="48">
        <f t="shared" ca="1" si="268"/>
        <v>3</v>
      </c>
      <c r="U391" s="48">
        <f t="shared" ca="1" si="268"/>
        <v>1</v>
      </c>
      <c r="V391" s="48">
        <f t="shared" ca="1" si="268"/>
        <v>1</v>
      </c>
      <c r="W391" s="48">
        <f t="shared" ca="1" si="268"/>
        <v>2</v>
      </c>
      <c r="X391" s="48">
        <f t="shared" ca="1" si="268"/>
        <v>1</v>
      </c>
      <c r="Y391" s="48">
        <f t="shared" ca="1" si="268"/>
        <v>2</v>
      </c>
      <c r="Z391" s="48">
        <f t="shared" ca="1" si="269"/>
        <v>2</v>
      </c>
      <c r="AA391" s="48">
        <f t="shared" ca="1" si="269"/>
        <v>2</v>
      </c>
      <c r="AB391" s="48">
        <f t="shared" ca="1" si="269"/>
        <v>2</v>
      </c>
      <c r="AC391" s="48">
        <f t="shared" ca="1" si="269"/>
        <v>1</v>
      </c>
      <c r="AD391" s="48">
        <f t="shared" ca="1" si="269"/>
        <v>1</v>
      </c>
      <c r="AE391" s="48">
        <f t="shared" ca="1" si="269"/>
        <v>3</v>
      </c>
      <c r="AF391" s="48">
        <f t="shared" ca="1" si="269"/>
        <v>2</v>
      </c>
      <c r="AG391" s="48">
        <f t="shared" ca="1" si="269"/>
        <v>2</v>
      </c>
      <c r="AH391" s="48">
        <f t="shared" ca="1" si="269"/>
        <v>2</v>
      </c>
      <c r="AI391" s="48">
        <f t="shared" ca="1" si="269"/>
        <v>1</v>
      </c>
      <c r="AJ391" s="48">
        <f t="shared" ca="1" si="270"/>
        <v>3</v>
      </c>
      <c r="AK391" s="48">
        <f t="shared" ca="1" si="270"/>
        <v>1</v>
      </c>
      <c r="AL391" s="48">
        <f t="shared" ca="1" si="270"/>
        <v>1</v>
      </c>
      <c r="AM391" s="48">
        <f t="shared" ca="1" si="270"/>
        <v>3</v>
      </c>
      <c r="AN391" s="48">
        <f t="shared" ca="1" si="270"/>
        <v>2</v>
      </c>
      <c r="AO391" s="48">
        <f t="shared" ca="1" si="270"/>
        <v>3</v>
      </c>
      <c r="AP391" s="48">
        <f t="shared" ca="1" si="270"/>
        <v>3</v>
      </c>
      <c r="AQ391" s="48">
        <f t="shared" ca="1" si="270"/>
        <v>3</v>
      </c>
      <c r="AR391" s="48">
        <f t="shared" ca="1" si="270"/>
        <v>3</v>
      </c>
      <c r="AS391" s="48">
        <f t="shared" ca="1" si="270"/>
        <v>3</v>
      </c>
      <c r="AT391" s="48">
        <f t="shared" ca="1" si="271"/>
        <v>1</v>
      </c>
      <c r="AU391" s="48">
        <f t="shared" ca="1" si="271"/>
        <v>3</v>
      </c>
      <c r="AV391" s="48">
        <f t="shared" ca="1" si="271"/>
        <v>2</v>
      </c>
      <c r="AW391" s="48">
        <f t="shared" ca="1" si="271"/>
        <v>3</v>
      </c>
      <c r="AX391" s="48">
        <f t="shared" ca="1" si="271"/>
        <v>3</v>
      </c>
      <c r="AY391" s="48">
        <f t="shared" ca="1" si="271"/>
        <v>2</v>
      </c>
      <c r="AZ391" s="48">
        <f t="shared" ca="1" si="271"/>
        <v>2</v>
      </c>
      <c r="BA391" s="48">
        <f t="shared" ca="1" si="271"/>
        <v>3</v>
      </c>
      <c r="BB391" s="48">
        <f t="shared" ca="1" si="271"/>
        <v>3</v>
      </c>
      <c r="BC391" s="48">
        <f t="shared" ca="1" si="271"/>
        <v>1</v>
      </c>
      <c r="BD391" s="48">
        <f t="shared" ca="1" si="272"/>
        <v>3</v>
      </c>
      <c r="BE391" s="48">
        <f t="shared" ca="1" si="272"/>
        <v>3</v>
      </c>
      <c r="BF391" s="48">
        <f t="shared" ca="1" si="272"/>
        <v>3</v>
      </c>
      <c r="BG391" s="48">
        <f t="shared" ca="1" si="272"/>
        <v>3</v>
      </c>
      <c r="BH391" s="48">
        <f t="shared" ca="1" si="272"/>
        <v>3</v>
      </c>
      <c r="BI391" s="48">
        <f t="shared" ca="1" si="272"/>
        <v>1</v>
      </c>
      <c r="BJ391" s="48">
        <f t="shared" ca="1" si="272"/>
        <v>1</v>
      </c>
      <c r="BK391" s="48">
        <f t="shared" ca="1" si="272"/>
        <v>2</v>
      </c>
      <c r="BL391" s="48">
        <f t="shared" ca="1" si="272"/>
        <v>1</v>
      </c>
      <c r="BM391" s="48">
        <f t="shared" ca="1" si="272"/>
        <v>3</v>
      </c>
      <c r="BN391" s="48">
        <f t="shared" ca="1" si="272"/>
        <v>3</v>
      </c>
      <c r="BO391" s="48">
        <f t="shared" ca="1" si="272"/>
        <v>1</v>
      </c>
    </row>
    <row r="392" spans="1:67" x14ac:dyDescent="0.25">
      <c r="A392" s="48">
        <v>391</v>
      </c>
      <c r="B392" s="48">
        <f t="shared" ca="1" si="273"/>
        <v>13</v>
      </c>
      <c r="C392" s="48">
        <f ca="1">SUM($P392:S392)</f>
        <v>9</v>
      </c>
      <c r="D392" s="48">
        <f t="shared" ca="1" si="274"/>
        <v>17</v>
      </c>
      <c r="E392" s="48">
        <f t="shared" ca="1" si="275"/>
        <v>23</v>
      </c>
      <c r="F392" s="48">
        <f t="shared" ca="1" si="276"/>
        <v>32</v>
      </c>
      <c r="G392" s="48">
        <f t="shared" ca="1" si="277"/>
        <v>38</v>
      </c>
      <c r="H392" s="48">
        <f t="shared" ca="1" si="278"/>
        <v>44</v>
      </c>
      <c r="I392" s="48">
        <f t="shared" ca="1" si="279"/>
        <v>53</v>
      </c>
      <c r="J392" s="48">
        <f t="shared" ca="1" si="280"/>
        <v>61</v>
      </c>
      <c r="K392" s="48">
        <f t="shared" ca="1" si="281"/>
        <v>71</v>
      </c>
      <c r="L392" s="48">
        <f t="shared" ca="1" si="282"/>
        <v>77</v>
      </c>
      <c r="M392" s="48">
        <f t="shared" ca="1" si="283"/>
        <v>84</v>
      </c>
      <c r="N392" s="48">
        <f t="shared" ca="1" si="284"/>
        <v>91</v>
      </c>
      <c r="O392" s="48">
        <f t="shared" ca="1" si="285"/>
        <v>102</v>
      </c>
      <c r="P392" s="48">
        <f t="shared" ref="P392:Y401" ca="1" si="286">MAX(1,IF(SamplesOrEstimateFlag = "Data", INDEX(Samples,RANDBETWEEN(1, TotalCount), 0), RANDBETWEEN(ThroughputLowEstimate,ThroughputHighEstimate)) / RANDBETWEEN(StorySplitRateLowEstimate,StorySplitRateHighEstimate))</f>
        <v>2</v>
      </c>
      <c r="Q392" s="48">
        <f t="shared" ca="1" si="286"/>
        <v>3</v>
      </c>
      <c r="R392" s="48">
        <f t="shared" ca="1" si="286"/>
        <v>1</v>
      </c>
      <c r="S392" s="48">
        <f t="shared" ca="1" si="286"/>
        <v>3</v>
      </c>
      <c r="T392" s="48">
        <f t="shared" ca="1" si="286"/>
        <v>1</v>
      </c>
      <c r="U392" s="48">
        <f t="shared" ca="1" si="286"/>
        <v>3</v>
      </c>
      <c r="V392" s="48">
        <f t="shared" ca="1" si="286"/>
        <v>2</v>
      </c>
      <c r="W392" s="48">
        <f t="shared" ca="1" si="286"/>
        <v>2</v>
      </c>
      <c r="X392" s="48">
        <f t="shared" ca="1" si="286"/>
        <v>1</v>
      </c>
      <c r="Y392" s="48">
        <f t="shared" ca="1" si="286"/>
        <v>1</v>
      </c>
      <c r="Z392" s="48">
        <f t="shared" ref="Z392:AI401" ca="1" si="287">MAX(1,IF(SamplesOrEstimateFlag = "Data", INDEX(Samples,RANDBETWEEN(1, TotalCount), 0), RANDBETWEEN(ThroughputLowEstimate,ThroughputHighEstimate)) / RANDBETWEEN(StorySplitRateLowEstimate,StorySplitRateHighEstimate))</f>
        <v>3</v>
      </c>
      <c r="AA392" s="48">
        <f t="shared" ca="1" si="287"/>
        <v>1</v>
      </c>
      <c r="AB392" s="48">
        <f t="shared" ca="1" si="287"/>
        <v>1</v>
      </c>
      <c r="AC392" s="48">
        <f t="shared" ca="1" si="287"/>
        <v>2</v>
      </c>
      <c r="AD392" s="48">
        <f t="shared" ca="1" si="287"/>
        <v>3</v>
      </c>
      <c r="AE392" s="48">
        <f t="shared" ca="1" si="287"/>
        <v>3</v>
      </c>
      <c r="AF392" s="48">
        <f t="shared" ca="1" si="287"/>
        <v>3</v>
      </c>
      <c r="AG392" s="48">
        <f t="shared" ca="1" si="287"/>
        <v>1</v>
      </c>
      <c r="AH392" s="48">
        <f t="shared" ca="1" si="287"/>
        <v>1</v>
      </c>
      <c r="AI392" s="48">
        <f t="shared" ca="1" si="287"/>
        <v>1</v>
      </c>
      <c r="AJ392" s="48">
        <f t="shared" ref="AJ392:AS401" ca="1" si="288">MAX(1,IF(SamplesOrEstimateFlag = "Data", INDEX(Samples,RANDBETWEEN(1, TotalCount), 0), RANDBETWEEN(ThroughputLowEstimate,ThroughputHighEstimate)) / RANDBETWEEN(StorySplitRateLowEstimate,StorySplitRateHighEstimate))</f>
        <v>1</v>
      </c>
      <c r="AK392" s="48">
        <f t="shared" ca="1" si="288"/>
        <v>3</v>
      </c>
      <c r="AL392" s="48">
        <f t="shared" ca="1" si="288"/>
        <v>1</v>
      </c>
      <c r="AM392" s="48">
        <f t="shared" ca="1" si="288"/>
        <v>1</v>
      </c>
      <c r="AN392" s="48">
        <f t="shared" ca="1" si="288"/>
        <v>3</v>
      </c>
      <c r="AO392" s="48">
        <f t="shared" ca="1" si="288"/>
        <v>3</v>
      </c>
      <c r="AP392" s="48">
        <f t="shared" ca="1" si="288"/>
        <v>1</v>
      </c>
      <c r="AQ392" s="48">
        <f t="shared" ca="1" si="288"/>
        <v>2</v>
      </c>
      <c r="AR392" s="48">
        <f t="shared" ca="1" si="288"/>
        <v>1</v>
      </c>
      <c r="AS392" s="48">
        <f t="shared" ca="1" si="288"/>
        <v>3</v>
      </c>
      <c r="AT392" s="48">
        <f t="shared" ref="AT392:BC401" ca="1" si="289">MAX(1,IF(SamplesOrEstimateFlag = "Data", INDEX(Samples,RANDBETWEEN(1, TotalCount), 0), RANDBETWEEN(ThroughputLowEstimate,ThroughputHighEstimate)) / RANDBETWEEN(StorySplitRateLowEstimate,StorySplitRateHighEstimate))</f>
        <v>3</v>
      </c>
      <c r="AU392" s="48">
        <f t="shared" ca="1" si="289"/>
        <v>1</v>
      </c>
      <c r="AV392" s="48">
        <f t="shared" ca="1" si="289"/>
        <v>3</v>
      </c>
      <c r="AW392" s="48">
        <f t="shared" ca="1" si="289"/>
        <v>3</v>
      </c>
      <c r="AX392" s="48">
        <f t="shared" ca="1" si="289"/>
        <v>3</v>
      </c>
      <c r="AY392" s="48">
        <f t="shared" ca="1" si="289"/>
        <v>1</v>
      </c>
      <c r="AZ392" s="48">
        <f t="shared" ca="1" si="289"/>
        <v>1</v>
      </c>
      <c r="BA392" s="48">
        <f t="shared" ca="1" si="289"/>
        <v>1</v>
      </c>
      <c r="BB392" s="48">
        <f t="shared" ca="1" si="289"/>
        <v>1</v>
      </c>
      <c r="BC392" s="48">
        <f t="shared" ca="1" si="289"/>
        <v>3</v>
      </c>
      <c r="BD392" s="48">
        <f t="shared" ref="BD392:BO401" ca="1" si="290">MAX(1,IF(SamplesOrEstimateFlag = "Data", INDEX(Samples,RANDBETWEEN(1, TotalCount), 0), RANDBETWEEN(ThroughputLowEstimate,ThroughputHighEstimate)) / RANDBETWEEN(StorySplitRateLowEstimate,StorySplitRateHighEstimate))</f>
        <v>3</v>
      </c>
      <c r="BE392" s="48">
        <f t="shared" ca="1" si="290"/>
        <v>1</v>
      </c>
      <c r="BF392" s="48">
        <f t="shared" ca="1" si="290"/>
        <v>2</v>
      </c>
      <c r="BG392" s="48">
        <f t="shared" ca="1" si="290"/>
        <v>1</v>
      </c>
      <c r="BH392" s="48">
        <f t="shared" ca="1" si="290"/>
        <v>3</v>
      </c>
      <c r="BI392" s="48">
        <f t="shared" ca="1" si="290"/>
        <v>1</v>
      </c>
      <c r="BJ392" s="48">
        <f t="shared" ca="1" si="290"/>
        <v>1</v>
      </c>
      <c r="BK392" s="48">
        <f t="shared" ca="1" si="290"/>
        <v>2</v>
      </c>
      <c r="BL392" s="48">
        <f t="shared" ca="1" si="290"/>
        <v>3</v>
      </c>
      <c r="BM392" s="48">
        <f t="shared" ca="1" si="290"/>
        <v>3</v>
      </c>
      <c r="BN392" s="48">
        <f t="shared" ca="1" si="290"/>
        <v>2</v>
      </c>
      <c r="BO392" s="48">
        <f t="shared" ca="1" si="290"/>
        <v>3</v>
      </c>
    </row>
    <row r="393" spans="1:67" x14ac:dyDescent="0.25">
      <c r="A393" s="48">
        <v>392</v>
      </c>
      <c r="B393" s="48">
        <f t="shared" ca="1" si="273"/>
        <v>12</v>
      </c>
      <c r="C393" s="48">
        <f ca="1">SUM($P393:S393)</f>
        <v>8</v>
      </c>
      <c r="D393" s="48">
        <f t="shared" ca="1" si="274"/>
        <v>15</v>
      </c>
      <c r="E393" s="48">
        <f t="shared" ca="1" si="275"/>
        <v>23</v>
      </c>
      <c r="F393" s="48">
        <f t="shared" ca="1" si="276"/>
        <v>29</v>
      </c>
      <c r="G393" s="48">
        <f t="shared" ca="1" si="277"/>
        <v>39</v>
      </c>
      <c r="H393" s="48">
        <f t="shared" ca="1" si="278"/>
        <v>45</v>
      </c>
      <c r="I393" s="48">
        <f t="shared" ca="1" si="279"/>
        <v>53</v>
      </c>
      <c r="J393" s="48">
        <f t="shared" ca="1" si="280"/>
        <v>61</v>
      </c>
      <c r="K393" s="48">
        <f t="shared" ca="1" si="281"/>
        <v>69</v>
      </c>
      <c r="L393" s="48">
        <f t="shared" ca="1" si="282"/>
        <v>79</v>
      </c>
      <c r="M393" s="48">
        <f t="shared" ca="1" si="283"/>
        <v>86</v>
      </c>
      <c r="N393" s="48">
        <f t="shared" ca="1" si="284"/>
        <v>91</v>
      </c>
      <c r="O393" s="48">
        <f t="shared" ca="1" si="285"/>
        <v>97</v>
      </c>
      <c r="P393" s="48">
        <f t="shared" ca="1" si="286"/>
        <v>2</v>
      </c>
      <c r="Q393" s="48">
        <f t="shared" ca="1" si="286"/>
        <v>2</v>
      </c>
      <c r="R393" s="48">
        <f t="shared" ca="1" si="286"/>
        <v>1</v>
      </c>
      <c r="S393" s="48">
        <f t="shared" ca="1" si="286"/>
        <v>3</v>
      </c>
      <c r="T393" s="48">
        <f t="shared" ca="1" si="286"/>
        <v>3</v>
      </c>
      <c r="U393" s="48">
        <f t="shared" ca="1" si="286"/>
        <v>1</v>
      </c>
      <c r="V393" s="48">
        <f t="shared" ca="1" si="286"/>
        <v>1</v>
      </c>
      <c r="W393" s="48">
        <f t="shared" ca="1" si="286"/>
        <v>2</v>
      </c>
      <c r="X393" s="48">
        <f t="shared" ca="1" si="286"/>
        <v>3</v>
      </c>
      <c r="Y393" s="48">
        <f t="shared" ca="1" si="286"/>
        <v>3</v>
      </c>
      <c r="Z393" s="48">
        <f t="shared" ca="1" si="287"/>
        <v>1</v>
      </c>
      <c r="AA393" s="48">
        <f t="shared" ca="1" si="287"/>
        <v>1</v>
      </c>
      <c r="AB393" s="48">
        <f t="shared" ca="1" si="287"/>
        <v>1</v>
      </c>
      <c r="AC393" s="48">
        <f t="shared" ca="1" si="287"/>
        <v>3</v>
      </c>
      <c r="AD393" s="48">
        <f t="shared" ca="1" si="287"/>
        <v>1</v>
      </c>
      <c r="AE393" s="48">
        <f t="shared" ca="1" si="287"/>
        <v>1</v>
      </c>
      <c r="AF393" s="48">
        <f t="shared" ca="1" si="287"/>
        <v>1</v>
      </c>
      <c r="AG393" s="48">
        <f t="shared" ca="1" si="287"/>
        <v>3</v>
      </c>
      <c r="AH393" s="48">
        <f t="shared" ca="1" si="287"/>
        <v>3</v>
      </c>
      <c r="AI393" s="48">
        <f t="shared" ca="1" si="287"/>
        <v>3</v>
      </c>
      <c r="AJ393" s="48">
        <f t="shared" ca="1" si="288"/>
        <v>2</v>
      </c>
      <c r="AK393" s="48">
        <f t="shared" ca="1" si="288"/>
        <v>1</v>
      </c>
      <c r="AL393" s="48">
        <f t="shared" ca="1" si="288"/>
        <v>2</v>
      </c>
      <c r="AM393" s="48">
        <f t="shared" ca="1" si="288"/>
        <v>1</v>
      </c>
      <c r="AN393" s="48">
        <f t="shared" ca="1" si="288"/>
        <v>3</v>
      </c>
      <c r="AO393" s="48">
        <f t="shared" ca="1" si="288"/>
        <v>1</v>
      </c>
      <c r="AP393" s="48">
        <f t="shared" ca="1" si="288"/>
        <v>2</v>
      </c>
      <c r="AQ393" s="48">
        <f t="shared" ca="1" si="288"/>
        <v>2</v>
      </c>
      <c r="AR393" s="48">
        <f t="shared" ca="1" si="288"/>
        <v>3</v>
      </c>
      <c r="AS393" s="48">
        <f t="shared" ca="1" si="288"/>
        <v>2</v>
      </c>
      <c r="AT393" s="48">
        <f t="shared" ca="1" si="289"/>
        <v>2</v>
      </c>
      <c r="AU393" s="48">
        <f t="shared" ca="1" si="289"/>
        <v>1</v>
      </c>
      <c r="AV393" s="48">
        <f t="shared" ca="1" si="289"/>
        <v>2</v>
      </c>
      <c r="AW393" s="48">
        <f t="shared" ca="1" si="289"/>
        <v>2</v>
      </c>
      <c r="AX393" s="48">
        <f t="shared" ca="1" si="289"/>
        <v>3</v>
      </c>
      <c r="AY393" s="48">
        <f t="shared" ca="1" si="289"/>
        <v>1</v>
      </c>
      <c r="AZ393" s="48">
        <f t="shared" ca="1" si="289"/>
        <v>3</v>
      </c>
      <c r="BA393" s="48">
        <f t="shared" ca="1" si="289"/>
        <v>3</v>
      </c>
      <c r="BB393" s="48">
        <f t="shared" ca="1" si="289"/>
        <v>3</v>
      </c>
      <c r="BC393" s="48">
        <f t="shared" ca="1" si="289"/>
        <v>1</v>
      </c>
      <c r="BD393" s="48">
        <f t="shared" ca="1" si="290"/>
        <v>1</v>
      </c>
      <c r="BE393" s="48">
        <f t="shared" ca="1" si="290"/>
        <v>3</v>
      </c>
      <c r="BF393" s="48">
        <f t="shared" ca="1" si="290"/>
        <v>1</v>
      </c>
      <c r="BG393" s="48">
        <f t="shared" ca="1" si="290"/>
        <v>2</v>
      </c>
      <c r="BH393" s="48">
        <f t="shared" ca="1" si="290"/>
        <v>1</v>
      </c>
      <c r="BI393" s="48">
        <f t="shared" ca="1" si="290"/>
        <v>2</v>
      </c>
      <c r="BJ393" s="48">
        <f t="shared" ca="1" si="290"/>
        <v>1</v>
      </c>
      <c r="BK393" s="48">
        <f t="shared" ca="1" si="290"/>
        <v>1</v>
      </c>
      <c r="BL393" s="48">
        <f t="shared" ca="1" si="290"/>
        <v>2</v>
      </c>
      <c r="BM393" s="48">
        <f t="shared" ca="1" si="290"/>
        <v>1</v>
      </c>
      <c r="BN393" s="48">
        <f t="shared" ca="1" si="290"/>
        <v>1</v>
      </c>
      <c r="BO393" s="48">
        <f t="shared" ca="1" si="290"/>
        <v>2</v>
      </c>
    </row>
    <row r="394" spans="1:67" x14ac:dyDescent="0.25">
      <c r="A394" s="48">
        <v>393</v>
      </c>
      <c r="B394" s="48">
        <f t="shared" ca="1" si="273"/>
        <v>14</v>
      </c>
      <c r="C394" s="48">
        <f ca="1">SUM($P394:S394)</f>
        <v>8</v>
      </c>
      <c r="D394" s="48">
        <f t="shared" ca="1" si="274"/>
        <v>16</v>
      </c>
      <c r="E394" s="48">
        <f t="shared" ca="1" si="275"/>
        <v>24</v>
      </c>
      <c r="F394" s="48">
        <f t="shared" ca="1" si="276"/>
        <v>32</v>
      </c>
      <c r="G394" s="48">
        <f t="shared" ca="1" si="277"/>
        <v>39</v>
      </c>
      <c r="H394" s="48">
        <f t="shared" ca="1" si="278"/>
        <v>46</v>
      </c>
      <c r="I394" s="48">
        <f t="shared" ca="1" si="279"/>
        <v>53</v>
      </c>
      <c r="J394" s="48">
        <f t="shared" ca="1" si="280"/>
        <v>61</v>
      </c>
      <c r="K394" s="48">
        <f t="shared" ca="1" si="281"/>
        <v>72</v>
      </c>
      <c r="L394" s="48">
        <f t="shared" ca="1" si="282"/>
        <v>79</v>
      </c>
      <c r="M394" s="48">
        <f t="shared" ca="1" si="283"/>
        <v>87</v>
      </c>
      <c r="N394" s="48">
        <f t="shared" ca="1" si="284"/>
        <v>97</v>
      </c>
      <c r="O394" s="48">
        <f t="shared" ca="1" si="285"/>
        <v>104</v>
      </c>
      <c r="P394" s="48">
        <f t="shared" ca="1" si="286"/>
        <v>2</v>
      </c>
      <c r="Q394" s="48">
        <f t="shared" ca="1" si="286"/>
        <v>1</v>
      </c>
      <c r="R394" s="48">
        <f t="shared" ca="1" si="286"/>
        <v>2</v>
      </c>
      <c r="S394" s="48">
        <f t="shared" ca="1" si="286"/>
        <v>3</v>
      </c>
      <c r="T394" s="48">
        <f t="shared" ca="1" si="286"/>
        <v>3</v>
      </c>
      <c r="U394" s="48">
        <f t="shared" ca="1" si="286"/>
        <v>3</v>
      </c>
      <c r="V394" s="48">
        <f t="shared" ca="1" si="286"/>
        <v>1</v>
      </c>
      <c r="W394" s="48">
        <f t="shared" ca="1" si="286"/>
        <v>1</v>
      </c>
      <c r="X394" s="48">
        <f t="shared" ca="1" si="286"/>
        <v>1</v>
      </c>
      <c r="Y394" s="48">
        <f t="shared" ca="1" si="286"/>
        <v>2</v>
      </c>
      <c r="Z394" s="48">
        <f t="shared" ca="1" si="287"/>
        <v>2</v>
      </c>
      <c r="AA394" s="48">
        <f t="shared" ca="1" si="287"/>
        <v>3</v>
      </c>
      <c r="AB394" s="48">
        <f t="shared" ca="1" si="287"/>
        <v>3</v>
      </c>
      <c r="AC394" s="48">
        <f t="shared" ca="1" si="287"/>
        <v>2</v>
      </c>
      <c r="AD394" s="48">
        <f t="shared" ca="1" si="287"/>
        <v>2</v>
      </c>
      <c r="AE394" s="48">
        <f t="shared" ca="1" si="287"/>
        <v>1</v>
      </c>
      <c r="AF394" s="48">
        <f t="shared" ca="1" si="287"/>
        <v>1</v>
      </c>
      <c r="AG394" s="48">
        <f t="shared" ca="1" si="287"/>
        <v>2</v>
      </c>
      <c r="AH394" s="48">
        <f t="shared" ca="1" si="287"/>
        <v>2</v>
      </c>
      <c r="AI394" s="48">
        <f t="shared" ca="1" si="287"/>
        <v>2</v>
      </c>
      <c r="AJ394" s="48">
        <f t="shared" ca="1" si="288"/>
        <v>1</v>
      </c>
      <c r="AK394" s="48">
        <f t="shared" ca="1" si="288"/>
        <v>3</v>
      </c>
      <c r="AL394" s="48">
        <f t="shared" ca="1" si="288"/>
        <v>2</v>
      </c>
      <c r="AM394" s="48">
        <f t="shared" ca="1" si="288"/>
        <v>1</v>
      </c>
      <c r="AN394" s="48">
        <f t="shared" ca="1" si="288"/>
        <v>1</v>
      </c>
      <c r="AO394" s="48">
        <f t="shared" ca="1" si="288"/>
        <v>1</v>
      </c>
      <c r="AP394" s="48">
        <f t="shared" ca="1" si="288"/>
        <v>3</v>
      </c>
      <c r="AQ394" s="48">
        <f t="shared" ca="1" si="288"/>
        <v>2</v>
      </c>
      <c r="AR394" s="48">
        <f t="shared" ca="1" si="288"/>
        <v>1</v>
      </c>
      <c r="AS394" s="48">
        <f t="shared" ca="1" si="288"/>
        <v>2</v>
      </c>
      <c r="AT394" s="48">
        <f t="shared" ca="1" si="289"/>
        <v>2</v>
      </c>
      <c r="AU394" s="48">
        <f t="shared" ca="1" si="289"/>
        <v>3</v>
      </c>
      <c r="AV394" s="48">
        <f t="shared" ca="1" si="289"/>
        <v>3</v>
      </c>
      <c r="AW394" s="48">
        <f t="shared" ca="1" si="289"/>
        <v>2</v>
      </c>
      <c r="AX394" s="48">
        <f t="shared" ca="1" si="289"/>
        <v>3</v>
      </c>
      <c r="AY394" s="48">
        <f t="shared" ca="1" si="289"/>
        <v>3</v>
      </c>
      <c r="AZ394" s="48">
        <f t="shared" ca="1" si="289"/>
        <v>3</v>
      </c>
      <c r="BA394" s="48">
        <f t="shared" ca="1" si="289"/>
        <v>1</v>
      </c>
      <c r="BB394" s="48">
        <f t="shared" ca="1" si="289"/>
        <v>2</v>
      </c>
      <c r="BC394" s="48">
        <f t="shared" ca="1" si="289"/>
        <v>1</v>
      </c>
      <c r="BD394" s="48">
        <f t="shared" ca="1" si="290"/>
        <v>2</v>
      </c>
      <c r="BE394" s="48">
        <f t="shared" ca="1" si="290"/>
        <v>2</v>
      </c>
      <c r="BF394" s="48">
        <f t="shared" ca="1" si="290"/>
        <v>3</v>
      </c>
      <c r="BG394" s="48">
        <f t="shared" ca="1" si="290"/>
        <v>1</v>
      </c>
      <c r="BH394" s="48">
        <f t="shared" ca="1" si="290"/>
        <v>3</v>
      </c>
      <c r="BI394" s="48">
        <f t="shared" ca="1" si="290"/>
        <v>2</v>
      </c>
      <c r="BJ394" s="48">
        <f t="shared" ca="1" si="290"/>
        <v>2</v>
      </c>
      <c r="BK394" s="48">
        <f t="shared" ca="1" si="290"/>
        <v>3</v>
      </c>
      <c r="BL394" s="48">
        <f t="shared" ca="1" si="290"/>
        <v>2</v>
      </c>
      <c r="BM394" s="48">
        <f t="shared" ca="1" si="290"/>
        <v>2</v>
      </c>
      <c r="BN394" s="48">
        <f t="shared" ca="1" si="290"/>
        <v>1</v>
      </c>
      <c r="BO394" s="48">
        <f t="shared" ca="1" si="290"/>
        <v>2</v>
      </c>
    </row>
    <row r="395" spans="1:67" x14ac:dyDescent="0.25">
      <c r="A395" s="48">
        <v>394</v>
      </c>
      <c r="B395" s="48">
        <f t="shared" ca="1" si="273"/>
        <v>15</v>
      </c>
      <c r="C395" s="48">
        <f ca="1">SUM($P395:S395)</f>
        <v>11</v>
      </c>
      <c r="D395" s="48">
        <f t="shared" ca="1" si="274"/>
        <v>17</v>
      </c>
      <c r="E395" s="48">
        <f t="shared" ca="1" si="275"/>
        <v>25</v>
      </c>
      <c r="F395" s="48">
        <f t="shared" ca="1" si="276"/>
        <v>37</v>
      </c>
      <c r="G395" s="48">
        <f t="shared" ca="1" si="277"/>
        <v>46</v>
      </c>
      <c r="H395" s="48">
        <f t="shared" ca="1" si="278"/>
        <v>56</v>
      </c>
      <c r="I395" s="48">
        <f t="shared" ca="1" si="279"/>
        <v>66</v>
      </c>
      <c r="J395" s="48">
        <f t="shared" ca="1" si="280"/>
        <v>73</v>
      </c>
      <c r="K395" s="48">
        <f t="shared" ca="1" si="281"/>
        <v>81</v>
      </c>
      <c r="L395" s="48">
        <f t="shared" ca="1" si="282"/>
        <v>88</v>
      </c>
      <c r="M395" s="48">
        <f t="shared" ca="1" si="283"/>
        <v>98</v>
      </c>
      <c r="N395" s="48">
        <f t="shared" ca="1" si="284"/>
        <v>104</v>
      </c>
      <c r="O395" s="48">
        <f t="shared" ca="1" si="285"/>
        <v>113</v>
      </c>
      <c r="P395" s="48">
        <f t="shared" ca="1" si="286"/>
        <v>3</v>
      </c>
      <c r="Q395" s="48">
        <f t="shared" ca="1" si="286"/>
        <v>3</v>
      </c>
      <c r="R395" s="48">
        <f t="shared" ca="1" si="286"/>
        <v>3</v>
      </c>
      <c r="S395" s="48">
        <f t="shared" ca="1" si="286"/>
        <v>2</v>
      </c>
      <c r="T395" s="48">
        <f t="shared" ca="1" si="286"/>
        <v>1</v>
      </c>
      <c r="U395" s="48">
        <f t="shared" ca="1" si="286"/>
        <v>3</v>
      </c>
      <c r="V395" s="48">
        <f t="shared" ca="1" si="286"/>
        <v>1</v>
      </c>
      <c r="W395" s="48">
        <f t="shared" ca="1" si="286"/>
        <v>1</v>
      </c>
      <c r="X395" s="48">
        <f t="shared" ca="1" si="286"/>
        <v>2</v>
      </c>
      <c r="Y395" s="48">
        <f t="shared" ca="1" si="286"/>
        <v>1</v>
      </c>
      <c r="Z395" s="48">
        <f t="shared" ca="1" si="287"/>
        <v>3</v>
      </c>
      <c r="AA395" s="48">
        <f t="shared" ca="1" si="287"/>
        <v>2</v>
      </c>
      <c r="AB395" s="48">
        <f t="shared" ca="1" si="287"/>
        <v>3</v>
      </c>
      <c r="AC395" s="48">
        <f t="shared" ca="1" si="287"/>
        <v>3</v>
      </c>
      <c r="AD395" s="48">
        <f t="shared" ca="1" si="287"/>
        <v>3</v>
      </c>
      <c r="AE395" s="48">
        <f t="shared" ca="1" si="287"/>
        <v>3</v>
      </c>
      <c r="AF395" s="48">
        <f t="shared" ca="1" si="287"/>
        <v>1</v>
      </c>
      <c r="AG395" s="48">
        <f t="shared" ca="1" si="287"/>
        <v>2</v>
      </c>
      <c r="AH395" s="48">
        <f t="shared" ca="1" si="287"/>
        <v>3</v>
      </c>
      <c r="AI395" s="48">
        <f t="shared" ca="1" si="287"/>
        <v>3</v>
      </c>
      <c r="AJ395" s="48">
        <f t="shared" ca="1" si="288"/>
        <v>3</v>
      </c>
      <c r="AK395" s="48">
        <f t="shared" ca="1" si="288"/>
        <v>3</v>
      </c>
      <c r="AL395" s="48">
        <f t="shared" ca="1" si="288"/>
        <v>2</v>
      </c>
      <c r="AM395" s="48">
        <f t="shared" ca="1" si="288"/>
        <v>2</v>
      </c>
      <c r="AN395" s="48">
        <f t="shared" ca="1" si="288"/>
        <v>1</v>
      </c>
      <c r="AO395" s="48">
        <f t="shared" ca="1" si="288"/>
        <v>3</v>
      </c>
      <c r="AP395" s="48">
        <f t="shared" ca="1" si="288"/>
        <v>3</v>
      </c>
      <c r="AQ395" s="48">
        <f t="shared" ca="1" si="288"/>
        <v>3</v>
      </c>
      <c r="AR395" s="48">
        <f t="shared" ca="1" si="288"/>
        <v>2</v>
      </c>
      <c r="AS395" s="48">
        <f t="shared" ca="1" si="288"/>
        <v>2</v>
      </c>
      <c r="AT395" s="48">
        <f t="shared" ca="1" si="289"/>
        <v>2</v>
      </c>
      <c r="AU395" s="48">
        <f t="shared" ca="1" si="289"/>
        <v>1</v>
      </c>
      <c r="AV395" s="48">
        <f t="shared" ca="1" si="289"/>
        <v>1</v>
      </c>
      <c r="AW395" s="48">
        <f t="shared" ca="1" si="289"/>
        <v>3</v>
      </c>
      <c r="AX395" s="48">
        <f t="shared" ca="1" si="289"/>
        <v>2</v>
      </c>
      <c r="AY395" s="48">
        <f t="shared" ca="1" si="289"/>
        <v>2</v>
      </c>
      <c r="AZ395" s="48">
        <f t="shared" ca="1" si="289"/>
        <v>1</v>
      </c>
      <c r="BA395" s="48">
        <f t="shared" ca="1" si="289"/>
        <v>2</v>
      </c>
      <c r="BB395" s="48">
        <f t="shared" ca="1" si="289"/>
        <v>1</v>
      </c>
      <c r="BC395" s="48">
        <f t="shared" ca="1" si="289"/>
        <v>3</v>
      </c>
      <c r="BD395" s="48">
        <f t="shared" ca="1" si="290"/>
        <v>2</v>
      </c>
      <c r="BE395" s="48">
        <f t="shared" ca="1" si="290"/>
        <v>2</v>
      </c>
      <c r="BF395" s="48">
        <f t="shared" ca="1" si="290"/>
        <v>3</v>
      </c>
      <c r="BG395" s="48">
        <f t="shared" ca="1" si="290"/>
        <v>3</v>
      </c>
      <c r="BH395" s="48">
        <f t="shared" ca="1" si="290"/>
        <v>1</v>
      </c>
      <c r="BI395" s="48">
        <f t="shared" ca="1" si="290"/>
        <v>1</v>
      </c>
      <c r="BJ395" s="48">
        <f t="shared" ca="1" si="290"/>
        <v>1</v>
      </c>
      <c r="BK395" s="48">
        <f t="shared" ca="1" si="290"/>
        <v>3</v>
      </c>
      <c r="BL395" s="48">
        <f t="shared" ca="1" si="290"/>
        <v>2</v>
      </c>
      <c r="BM395" s="48">
        <f t="shared" ca="1" si="290"/>
        <v>3</v>
      </c>
      <c r="BN395" s="48">
        <f t="shared" ca="1" si="290"/>
        <v>3</v>
      </c>
      <c r="BO395" s="48">
        <f t="shared" ca="1" si="290"/>
        <v>1</v>
      </c>
    </row>
    <row r="396" spans="1:67" x14ac:dyDescent="0.25">
      <c r="A396" s="48">
        <v>395</v>
      </c>
      <c r="B396" s="48">
        <f t="shared" ca="1" si="273"/>
        <v>10</v>
      </c>
      <c r="C396" s="48">
        <f ca="1">SUM($P396:S396)</f>
        <v>8</v>
      </c>
      <c r="D396" s="48">
        <f t="shared" ca="1" si="274"/>
        <v>14</v>
      </c>
      <c r="E396" s="48">
        <f t="shared" ca="1" si="275"/>
        <v>23</v>
      </c>
      <c r="F396" s="48">
        <f t="shared" ca="1" si="276"/>
        <v>28</v>
      </c>
      <c r="G396" s="48">
        <f t="shared" ca="1" si="277"/>
        <v>34</v>
      </c>
      <c r="H396" s="48">
        <f t="shared" ca="1" si="278"/>
        <v>43</v>
      </c>
      <c r="I396" s="48">
        <f t="shared" ca="1" si="279"/>
        <v>50</v>
      </c>
      <c r="J396" s="48">
        <f t="shared" ca="1" si="280"/>
        <v>56</v>
      </c>
      <c r="K396" s="48">
        <f t="shared" ca="1" si="281"/>
        <v>65</v>
      </c>
      <c r="L396" s="48">
        <f t="shared" ca="1" si="282"/>
        <v>74</v>
      </c>
      <c r="M396" s="48">
        <f t="shared" ca="1" si="283"/>
        <v>83</v>
      </c>
      <c r="N396" s="48">
        <f t="shared" ca="1" si="284"/>
        <v>89</v>
      </c>
      <c r="O396" s="48">
        <f t="shared" ca="1" si="285"/>
        <v>96</v>
      </c>
      <c r="P396" s="48">
        <f t="shared" ca="1" si="286"/>
        <v>3</v>
      </c>
      <c r="Q396" s="48">
        <f t="shared" ca="1" si="286"/>
        <v>3</v>
      </c>
      <c r="R396" s="48">
        <f t="shared" ca="1" si="286"/>
        <v>1</v>
      </c>
      <c r="S396" s="48">
        <f t="shared" ca="1" si="286"/>
        <v>1</v>
      </c>
      <c r="T396" s="48">
        <f t="shared" ca="1" si="286"/>
        <v>1</v>
      </c>
      <c r="U396" s="48">
        <f t="shared" ca="1" si="286"/>
        <v>1</v>
      </c>
      <c r="V396" s="48">
        <f t="shared" ca="1" si="286"/>
        <v>3</v>
      </c>
      <c r="W396" s="48">
        <f t="shared" ca="1" si="286"/>
        <v>1</v>
      </c>
      <c r="X396" s="48">
        <f t="shared" ca="1" si="286"/>
        <v>3</v>
      </c>
      <c r="Y396" s="48">
        <f t="shared" ca="1" si="286"/>
        <v>2</v>
      </c>
      <c r="Z396" s="48">
        <f t="shared" ca="1" si="287"/>
        <v>2</v>
      </c>
      <c r="AA396" s="48">
        <f t="shared" ca="1" si="287"/>
        <v>2</v>
      </c>
      <c r="AB396" s="48">
        <f t="shared" ca="1" si="287"/>
        <v>2</v>
      </c>
      <c r="AC396" s="48">
        <f t="shared" ca="1" si="287"/>
        <v>1</v>
      </c>
      <c r="AD396" s="48">
        <f t="shared" ca="1" si="287"/>
        <v>1</v>
      </c>
      <c r="AE396" s="48">
        <f t="shared" ca="1" si="287"/>
        <v>1</v>
      </c>
      <c r="AF396" s="48">
        <f t="shared" ca="1" si="287"/>
        <v>1</v>
      </c>
      <c r="AG396" s="48">
        <f t="shared" ca="1" si="287"/>
        <v>1</v>
      </c>
      <c r="AH396" s="48">
        <f t="shared" ca="1" si="287"/>
        <v>3</v>
      </c>
      <c r="AI396" s="48">
        <f t="shared" ca="1" si="287"/>
        <v>1</v>
      </c>
      <c r="AJ396" s="48">
        <f t="shared" ca="1" si="288"/>
        <v>3</v>
      </c>
      <c r="AK396" s="48">
        <f t="shared" ca="1" si="288"/>
        <v>2</v>
      </c>
      <c r="AL396" s="48">
        <f t="shared" ca="1" si="288"/>
        <v>1</v>
      </c>
      <c r="AM396" s="48">
        <f t="shared" ca="1" si="288"/>
        <v>3</v>
      </c>
      <c r="AN396" s="48">
        <f t="shared" ca="1" si="288"/>
        <v>1</v>
      </c>
      <c r="AO396" s="48">
        <f t="shared" ca="1" si="288"/>
        <v>3</v>
      </c>
      <c r="AP396" s="48">
        <f t="shared" ca="1" si="288"/>
        <v>2</v>
      </c>
      <c r="AQ396" s="48">
        <f t="shared" ca="1" si="288"/>
        <v>1</v>
      </c>
      <c r="AR396" s="48">
        <f t="shared" ca="1" si="288"/>
        <v>1</v>
      </c>
      <c r="AS396" s="48">
        <f t="shared" ca="1" si="288"/>
        <v>1</v>
      </c>
      <c r="AT396" s="48">
        <f t="shared" ca="1" si="289"/>
        <v>2</v>
      </c>
      <c r="AU396" s="48">
        <f t="shared" ca="1" si="289"/>
        <v>2</v>
      </c>
      <c r="AV396" s="48">
        <f t="shared" ca="1" si="289"/>
        <v>2</v>
      </c>
      <c r="AW396" s="48">
        <f t="shared" ca="1" si="289"/>
        <v>3</v>
      </c>
      <c r="AX396" s="48">
        <f t="shared" ca="1" si="289"/>
        <v>2</v>
      </c>
      <c r="AY396" s="48">
        <f t="shared" ca="1" si="289"/>
        <v>2</v>
      </c>
      <c r="AZ396" s="48">
        <f t="shared" ca="1" si="289"/>
        <v>3</v>
      </c>
      <c r="BA396" s="48">
        <f t="shared" ca="1" si="289"/>
        <v>2</v>
      </c>
      <c r="BB396" s="48">
        <f t="shared" ca="1" si="289"/>
        <v>2</v>
      </c>
      <c r="BC396" s="48">
        <f t="shared" ca="1" si="289"/>
        <v>2</v>
      </c>
      <c r="BD396" s="48">
        <f t="shared" ca="1" si="290"/>
        <v>1</v>
      </c>
      <c r="BE396" s="48">
        <f t="shared" ca="1" si="290"/>
        <v>3</v>
      </c>
      <c r="BF396" s="48">
        <f t="shared" ca="1" si="290"/>
        <v>3</v>
      </c>
      <c r="BG396" s="48">
        <f t="shared" ca="1" si="290"/>
        <v>2</v>
      </c>
      <c r="BH396" s="48">
        <f t="shared" ca="1" si="290"/>
        <v>1</v>
      </c>
      <c r="BI396" s="48">
        <f t="shared" ca="1" si="290"/>
        <v>1</v>
      </c>
      <c r="BJ396" s="48">
        <f t="shared" ca="1" si="290"/>
        <v>2</v>
      </c>
      <c r="BK396" s="48">
        <f t="shared" ca="1" si="290"/>
        <v>2</v>
      </c>
      <c r="BL396" s="48">
        <f t="shared" ca="1" si="290"/>
        <v>1</v>
      </c>
      <c r="BM396" s="48">
        <f t="shared" ca="1" si="290"/>
        <v>3</v>
      </c>
      <c r="BN396" s="48">
        <f t="shared" ca="1" si="290"/>
        <v>1</v>
      </c>
      <c r="BO396" s="48">
        <f t="shared" ca="1" si="290"/>
        <v>2</v>
      </c>
    </row>
    <row r="397" spans="1:67" x14ac:dyDescent="0.25">
      <c r="A397" s="48">
        <v>396</v>
      </c>
      <c r="B397" s="48">
        <f t="shared" ca="1" si="273"/>
        <v>13</v>
      </c>
      <c r="C397" s="48">
        <f ca="1">SUM($P397:S397)</f>
        <v>7</v>
      </c>
      <c r="D397" s="48">
        <f t="shared" ca="1" si="274"/>
        <v>16</v>
      </c>
      <c r="E397" s="48">
        <f t="shared" ca="1" si="275"/>
        <v>26</v>
      </c>
      <c r="F397" s="48">
        <f t="shared" ca="1" si="276"/>
        <v>35</v>
      </c>
      <c r="G397" s="48">
        <f t="shared" ca="1" si="277"/>
        <v>44</v>
      </c>
      <c r="H397" s="48">
        <f t="shared" ca="1" si="278"/>
        <v>52</v>
      </c>
      <c r="I397" s="48">
        <f t="shared" ca="1" si="279"/>
        <v>62</v>
      </c>
      <c r="J397" s="48">
        <f t="shared" ca="1" si="280"/>
        <v>73</v>
      </c>
      <c r="K397" s="48">
        <f t="shared" ca="1" si="281"/>
        <v>80</v>
      </c>
      <c r="L397" s="48">
        <f t="shared" ca="1" si="282"/>
        <v>89</v>
      </c>
      <c r="M397" s="48">
        <f t="shared" ca="1" si="283"/>
        <v>97</v>
      </c>
      <c r="N397" s="48">
        <f t="shared" ca="1" si="284"/>
        <v>105</v>
      </c>
      <c r="O397" s="48">
        <f t="shared" ca="1" si="285"/>
        <v>111</v>
      </c>
      <c r="P397" s="48">
        <f t="shared" ca="1" si="286"/>
        <v>3</v>
      </c>
      <c r="Q397" s="48">
        <f t="shared" ca="1" si="286"/>
        <v>1</v>
      </c>
      <c r="R397" s="48">
        <f t="shared" ca="1" si="286"/>
        <v>2</v>
      </c>
      <c r="S397" s="48">
        <f t="shared" ca="1" si="286"/>
        <v>1</v>
      </c>
      <c r="T397" s="48">
        <f t="shared" ca="1" si="286"/>
        <v>3</v>
      </c>
      <c r="U397" s="48">
        <f t="shared" ca="1" si="286"/>
        <v>3</v>
      </c>
      <c r="V397" s="48">
        <f t="shared" ca="1" si="286"/>
        <v>2</v>
      </c>
      <c r="W397" s="48">
        <f t="shared" ca="1" si="286"/>
        <v>1</v>
      </c>
      <c r="X397" s="48">
        <f t="shared" ca="1" si="286"/>
        <v>3</v>
      </c>
      <c r="Y397" s="48">
        <f t="shared" ca="1" si="286"/>
        <v>2</v>
      </c>
      <c r="Z397" s="48">
        <f t="shared" ca="1" si="287"/>
        <v>3</v>
      </c>
      <c r="AA397" s="48">
        <f t="shared" ca="1" si="287"/>
        <v>2</v>
      </c>
      <c r="AB397" s="48">
        <f t="shared" ca="1" si="287"/>
        <v>3</v>
      </c>
      <c r="AC397" s="48">
        <f t="shared" ca="1" si="287"/>
        <v>3</v>
      </c>
      <c r="AD397" s="48">
        <f t="shared" ca="1" si="287"/>
        <v>2</v>
      </c>
      <c r="AE397" s="48">
        <f t="shared" ca="1" si="287"/>
        <v>1</v>
      </c>
      <c r="AF397" s="48">
        <f t="shared" ca="1" si="287"/>
        <v>3</v>
      </c>
      <c r="AG397" s="48">
        <f t="shared" ca="1" si="287"/>
        <v>1</v>
      </c>
      <c r="AH397" s="48">
        <f t="shared" ca="1" si="287"/>
        <v>2</v>
      </c>
      <c r="AI397" s="48">
        <f t="shared" ca="1" si="287"/>
        <v>3</v>
      </c>
      <c r="AJ397" s="48">
        <f t="shared" ca="1" si="288"/>
        <v>1</v>
      </c>
      <c r="AK397" s="48">
        <f t="shared" ca="1" si="288"/>
        <v>2</v>
      </c>
      <c r="AL397" s="48">
        <f t="shared" ca="1" si="288"/>
        <v>2</v>
      </c>
      <c r="AM397" s="48">
        <f t="shared" ca="1" si="288"/>
        <v>3</v>
      </c>
      <c r="AN397" s="48">
        <f t="shared" ca="1" si="288"/>
        <v>3</v>
      </c>
      <c r="AO397" s="48">
        <f t="shared" ca="1" si="288"/>
        <v>3</v>
      </c>
      <c r="AP397" s="48">
        <f t="shared" ca="1" si="288"/>
        <v>1</v>
      </c>
      <c r="AQ397" s="48">
        <f t="shared" ca="1" si="288"/>
        <v>3</v>
      </c>
      <c r="AR397" s="48">
        <f t="shared" ca="1" si="288"/>
        <v>2</v>
      </c>
      <c r="AS397" s="48">
        <f t="shared" ca="1" si="288"/>
        <v>3</v>
      </c>
      <c r="AT397" s="48">
        <f t="shared" ca="1" si="289"/>
        <v>3</v>
      </c>
      <c r="AU397" s="48">
        <f t="shared" ca="1" si="289"/>
        <v>3</v>
      </c>
      <c r="AV397" s="48">
        <f t="shared" ca="1" si="289"/>
        <v>1</v>
      </c>
      <c r="AW397" s="48">
        <f t="shared" ca="1" si="289"/>
        <v>3</v>
      </c>
      <c r="AX397" s="48">
        <f t="shared" ca="1" si="289"/>
        <v>1</v>
      </c>
      <c r="AY397" s="48">
        <f t="shared" ca="1" si="289"/>
        <v>2</v>
      </c>
      <c r="AZ397" s="48">
        <f t="shared" ca="1" si="289"/>
        <v>3</v>
      </c>
      <c r="BA397" s="48">
        <f t="shared" ca="1" si="289"/>
        <v>1</v>
      </c>
      <c r="BB397" s="48">
        <f t="shared" ca="1" si="289"/>
        <v>3</v>
      </c>
      <c r="BC397" s="48">
        <f t="shared" ca="1" si="289"/>
        <v>2</v>
      </c>
      <c r="BD397" s="48">
        <f t="shared" ca="1" si="290"/>
        <v>3</v>
      </c>
      <c r="BE397" s="48">
        <f t="shared" ca="1" si="290"/>
        <v>3</v>
      </c>
      <c r="BF397" s="48">
        <f t="shared" ca="1" si="290"/>
        <v>1</v>
      </c>
      <c r="BG397" s="48">
        <f t="shared" ca="1" si="290"/>
        <v>1</v>
      </c>
      <c r="BH397" s="48">
        <f t="shared" ca="1" si="290"/>
        <v>3</v>
      </c>
      <c r="BI397" s="48">
        <f t="shared" ca="1" si="290"/>
        <v>2</v>
      </c>
      <c r="BJ397" s="48">
        <f t="shared" ca="1" si="290"/>
        <v>1</v>
      </c>
      <c r="BK397" s="48">
        <f t="shared" ca="1" si="290"/>
        <v>2</v>
      </c>
      <c r="BL397" s="48">
        <f t="shared" ca="1" si="290"/>
        <v>1</v>
      </c>
      <c r="BM397" s="48">
        <f t="shared" ca="1" si="290"/>
        <v>3</v>
      </c>
      <c r="BN397" s="48">
        <f t="shared" ca="1" si="290"/>
        <v>1</v>
      </c>
      <c r="BO397" s="48">
        <f t="shared" ca="1" si="290"/>
        <v>1</v>
      </c>
    </row>
    <row r="398" spans="1:67" x14ac:dyDescent="0.25">
      <c r="A398" s="48">
        <v>397</v>
      </c>
      <c r="B398" s="48">
        <f t="shared" ca="1" si="273"/>
        <v>13</v>
      </c>
      <c r="C398" s="48">
        <f ca="1">SUM($P398:S398)</f>
        <v>8</v>
      </c>
      <c r="D398" s="48">
        <f t="shared" ca="1" si="274"/>
        <v>17</v>
      </c>
      <c r="E398" s="48">
        <f t="shared" ca="1" si="275"/>
        <v>23</v>
      </c>
      <c r="F398" s="48">
        <f t="shared" ca="1" si="276"/>
        <v>32</v>
      </c>
      <c r="G398" s="48">
        <f t="shared" ca="1" si="277"/>
        <v>40</v>
      </c>
      <c r="H398" s="48">
        <f t="shared" ca="1" si="278"/>
        <v>51</v>
      </c>
      <c r="I398" s="48">
        <f t="shared" ca="1" si="279"/>
        <v>61</v>
      </c>
      <c r="J398" s="48">
        <f t="shared" ca="1" si="280"/>
        <v>71</v>
      </c>
      <c r="K398" s="48">
        <f t="shared" ca="1" si="281"/>
        <v>81</v>
      </c>
      <c r="L398" s="48">
        <f t="shared" ca="1" si="282"/>
        <v>91</v>
      </c>
      <c r="M398" s="48">
        <f t="shared" ca="1" si="283"/>
        <v>98</v>
      </c>
      <c r="N398" s="48">
        <f t="shared" ca="1" si="284"/>
        <v>107</v>
      </c>
      <c r="O398" s="48">
        <f t="shared" ca="1" si="285"/>
        <v>113</v>
      </c>
      <c r="P398" s="48">
        <f t="shared" ca="1" si="286"/>
        <v>3</v>
      </c>
      <c r="Q398" s="48">
        <f t="shared" ca="1" si="286"/>
        <v>2</v>
      </c>
      <c r="R398" s="48">
        <f t="shared" ca="1" si="286"/>
        <v>1</v>
      </c>
      <c r="S398" s="48">
        <f t="shared" ca="1" si="286"/>
        <v>2</v>
      </c>
      <c r="T398" s="48">
        <f t="shared" ca="1" si="286"/>
        <v>3</v>
      </c>
      <c r="U398" s="48">
        <f t="shared" ca="1" si="286"/>
        <v>2</v>
      </c>
      <c r="V398" s="48">
        <f t="shared" ca="1" si="286"/>
        <v>1</v>
      </c>
      <c r="W398" s="48">
        <f t="shared" ca="1" si="286"/>
        <v>3</v>
      </c>
      <c r="X398" s="48">
        <f t="shared" ca="1" si="286"/>
        <v>1</v>
      </c>
      <c r="Y398" s="48">
        <f t="shared" ca="1" si="286"/>
        <v>1</v>
      </c>
      <c r="Z398" s="48">
        <f t="shared" ca="1" si="287"/>
        <v>3</v>
      </c>
      <c r="AA398" s="48">
        <f t="shared" ca="1" si="287"/>
        <v>1</v>
      </c>
      <c r="AB398" s="48">
        <f t="shared" ca="1" si="287"/>
        <v>1</v>
      </c>
      <c r="AC398" s="48">
        <f t="shared" ca="1" si="287"/>
        <v>2</v>
      </c>
      <c r="AD398" s="48">
        <f t="shared" ca="1" si="287"/>
        <v>3</v>
      </c>
      <c r="AE398" s="48">
        <f t="shared" ca="1" si="287"/>
        <v>3</v>
      </c>
      <c r="AF398" s="48">
        <f t="shared" ca="1" si="287"/>
        <v>2</v>
      </c>
      <c r="AG398" s="48">
        <f t="shared" ca="1" si="287"/>
        <v>1</v>
      </c>
      <c r="AH398" s="48">
        <f t="shared" ca="1" si="287"/>
        <v>2</v>
      </c>
      <c r="AI398" s="48">
        <f t="shared" ca="1" si="287"/>
        <v>3</v>
      </c>
      <c r="AJ398" s="48">
        <f t="shared" ca="1" si="288"/>
        <v>2</v>
      </c>
      <c r="AK398" s="48">
        <f t="shared" ca="1" si="288"/>
        <v>3</v>
      </c>
      <c r="AL398" s="48">
        <f t="shared" ca="1" si="288"/>
        <v>3</v>
      </c>
      <c r="AM398" s="48">
        <f t="shared" ca="1" si="288"/>
        <v>3</v>
      </c>
      <c r="AN398" s="48">
        <f t="shared" ca="1" si="288"/>
        <v>3</v>
      </c>
      <c r="AO398" s="48">
        <f t="shared" ca="1" si="288"/>
        <v>2</v>
      </c>
      <c r="AP398" s="48">
        <f t="shared" ca="1" si="288"/>
        <v>3</v>
      </c>
      <c r="AQ398" s="48">
        <f t="shared" ca="1" si="288"/>
        <v>2</v>
      </c>
      <c r="AR398" s="48">
        <f t="shared" ca="1" si="288"/>
        <v>3</v>
      </c>
      <c r="AS398" s="48">
        <f t="shared" ca="1" si="288"/>
        <v>3</v>
      </c>
      <c r="AT398" s="48">
        <f t="shared" ca="1" si="289"/>
        <v>1</v>
      </c>
      <c r="AU398" s="48">
        <f t="shared" ca="1" si="289"/>
        <v>3</v>
      </c>
      <c r="AV398" s="48">
        <f t="shared" ca="1" si="289"/>
        <v>3</v>
      </c>
      <c r="AW398" s="48">
        <f t="shared" ca="1" si="289"/>
        <v>2</v>
      </c>
      <c r="AX398" s="48">
        <f t="shared" ca="1" si="289"/>
        <v>3</v>
      </c>
      <c r="AY398" s="48">
        <f t="shared" ca="1" si="289"/>
        <v>2</v>
      </c>
      <c r="AZ398" s="48">
        <f t="shared" ca="1" si="289"/>
        <v>1</v>
      </c>
      <c r="BA398" s="48">
        <f t="shared" ca="1" si="289"/>
        <v>3</v>
      </c>
      <c r="BB398" s="48">
        <f t="shared" ca="1" si="289"/>
        <v>3</v>
      </c>
      <c r="BC398" s="48">
        <f t="shared" ca="1" si="289"/>
        <v>3</v>
      </c>
      <c r="BD398" s="48">
        <f t="shared" ca="1" si="290"/>
        <v>1</v>
      </c>
      <c r="BE398" s="48">
        <f t="shared" ca="1" si="290"/>
        <v>3</v>
      </c>
      <c r="BF398" s="48">
        <f t="shared" ca="1" si="290"/>
        <v>1</v>
      </c>
      <c r="BG398" s="48">
        <f t="shared" ca="1" si="290"/>
        <v>2</v>
      </c>
      <c r="BH398" s="48">
        <f t="shared" ca="1" si="290"/>
        <v>2</v>
      </c>
      <c r="BI398" s="48">
        <f t="shared" ca="1" si="290"/>
        <v>3</v>
      </c>
      <c r="BJ398" s="48">
        <f t="shared" ca="1" si="290"/>
        <v>1</v>
      </c>
      <c r="BK398" s="48">
        <f t="shared" ca="1" si="290"/>
        <v>3</v>
      </c>
      <c r="BL398" s="48">
        <f t="shared" ca="1" si="290"/>
        <v>3</v>
      </c>
      <c r="BM398" s="48">
        <f t="shared" ca="1" si="290"/>
        <v>1</v>
      </c>
      <c r="BN398" s="48">
        <f t="shared" ca="1" si="290"/>
        <v>1</v>
      </c>
      <c r="BO398" s="48">
        <f t="shared" ca="1" si="290"/>
        <v>1</v>
      </c>
    </row>
    <row r="399" spans="1:67" x14ac:dyDescent="0.25">
      <c r="A399" s="48">
        <v>398</v>
      </c>
      <c r="B399" s="48">
        <f t="shared" ca="1" si="273"/>
        <v>14</v>
      </c>
      <c r="C399" s="48">
        <f ca="1">SUM($P399:S399)</f>
        <v>11</v>
      </c>
      <c r="D399" s="48">
        <f t="shared" ca="1" si="274"/>
        <v>19</v>
      </c>
      <c r="E399" s="48">
        <f t="shared" ca="1" si="275"/>
        <v>26</v>
      </c>
      <c r="F399" s="48">
        <f t="shared" ca="1" si="276"/>
        <v>36</v>
      </c>
      <c r="G399" s="48">
        <f t="shared" ca="1" si="277"/>
        <v>42</v>
      </c>
      <c r="H399" s="48">
        <f t="shared" ca="1" si="278"/>
        <v>50</v>
      </c>
      <c r="I399" s="48">
        <f t="shared" ca="1" si="279"/>
        <v>61</v>
      </c>
      <c r="J399" s="48">
        <f t="shared" ca="1" si="280"/>
        <v>69</v>
      </c>
      <c r="K399" s="48">
        <f t="shared" ca="1" si="281"/>
        <v>74</v>
      </c>
      <c r="L399" s="48">
        <f t="shared" ca="1" si="282"/>
        <v>82</v>
      </c>
      <c r="M399" s="48">
        <f t="shared" ca="1" si="283"/>
        <v>88</v>
      </c>
      <c r="N399" s="48">
        <f t="shared" ca="1" si="284"/>
        <v>95</v>
      </c>
      <c r="O399" s="48">
        <f t="shared" ca="1" si="285"/>
        <v>106</v>
      </c>
      <c r="P399" s="48">
        <f t="shared" ca="1" si="286"/>
        <v>2</v>
      </c>
      <c r="Q399" s="48">
        <f t="shared" ca="1" si="286"/>
        <v>3</v>
      </c>
      <c r="R399" s="48">
        <f t="shared" ca="1" si="286"/>
        <v>3</v>
      </c>
      <c r="S399" s="48">
        <f t="shared" ca="1" si="286"/>
        <v>3</v>
      </c>
      <c r="T399" s="48">
        <f t="shared" ca="1" si="286"/>
        <v>2</v>
      </c>
      <c r="U399" s="48">
        <f t="shared" ca="1" si="286"/>
        <v>1</v>
      </c>
      <c r="V399" s="48">
        <f t="shared" ca="1" si="286"/>
        <v>3</v>
      </c>
      <c r="W399" s="48">
        <f t="shared" ca="1" si="286"/>
        <v>2</v>
      </c>
      <c r="X399" s="48">
        <f t="shared" ca="1" si="286"/>
        <v>2</v>
      </c>
      <c r="Y399" s="48">
        <f t="shared" ca="1" si="286"/>
        <v>1</v>
      </c>
      <c r="Z399" s="48">
        <f t="shared" ca="1" si="287"/>
        <v>1</v>
      </c>
      <c r="AA399" s="48">
        <f t="shared" ca="1" si="287"/>
        <v>3</v>
      </c>
      <c r="AB399" s="48">
        <f t="shared" ca="1" si="287"/>
        <v>3</v>
      </c>
      <c r="AC399" s="48">
        <f t="shared" ca="1" si="287"/>
        <v>3</v>
      </c>
      <c r="AD399" s="48">
        <f t="shared" ca="1" si="287"/>
        <v>3</v>
      </c>
      <c r="AE399" s="48">
        <f t="shared" ca="1" si="287"/>
        <v>1</v>
      </c>
      <c r="AF399" s="48">
        <f t="shared" ca="1" si="287"/>
        <v>1</v>
      </c>
      <c r="AG399" s="48">
        <f t="shared" ca="1" si="287"/>
        <v>1</v>
      </c>
      <c r="AH399" s="48">
        <f t="shared" ca="1" si="287"/>
        <v>3</v>
      </c>
      <c r="AI399" s="48">
        <f t="shared" ca="1" si="287"/>
        <v>1</v>
      </c>
      <c r="AJ399" s="48">
        <f t="shared" ca="1" si="288"/>
        <v>2</v>
      </c>
      <c r="AK399" s="48">
        <f t="shared" ca="1" si="288"/>
        <v>1</v>
      </c>
      <c r="AL399" s="48">
        <f t="shared" ca="1" si="288"/>
        <v>3</v>
      </c>
      <c r="AM399" s="48">
        <f t="shared" ca="1" si="288"/>
        <v>2</v>
      </c>
      <c r="AN399" s="48">
        <f t="shared" ca="1" si="288"/>
        <v>3</v>
      </c>
      <c r="AO399" s="48">
        <f t="shared" ca="1" si="288"/>
        <v>3</v>
      </c>
      <c r="AP399" s="48">
        <f t="shared" ca="1" si="288"/>
        <v>3</v>
      </c>
      <c r="AQ399" s="48">
        <f t="shared" ca="1" si="288"/>
        <v>2</v>
      </c>
      <c r="AR399" s="48">
        <f t="shared" ca="1" si="288"/>
        <v>1</v>
      </c>
      <c r="AS399" s="48">
        <f t="shared" ca="1" si="288"/>
        <v>3</v>
      </c>
      <c r="AT399" s="48">
        <f t="shared" ca="1" si="289"/>
        <v>2</v>
      </c>
      <c r="AU399" s="48">
        <f t="shared" ca="1" si="289"/>
        <v>2</v>
      </c>
      <c r="AV399" s="48">
        <f t="shared" ca="1" si="289"/>
        <v>1</v>
      </c>
      <c r="AW399" s="48">
        <f t="shared" ca="1" si="289"/>
        <v>2</v>
      </c>
      <c r="AX399" s="48">
        <f t="shared" ca="1" si="289"/>
        <v>1</v>
      </c>
      <c r="AY399" s="48">
        <f t="shared" ca="1" si="289"/>
        <v>1</v>
      </c>
      <c r="AZ399" s="48">
        <f t="shared" ca="1" si="289"/>
        <v>3</v>
      </c>
      <c r="BA399" s="48">
        <f t="shared" ca="1" si="289"/>
        <v>2</v>
      </c>
      <c r="BB399" s="48">
        <f t="shared" ca="1" si="289"/>
        <v>2</v>
      </c>
      <c r="BC399" s="48">
        <f t="shared" ca="1" si="289"/>
        <v>1</v>
      </c>
      <c r="BD399" s="48">
        <f t="shared" ca="1" si="290"/>
        <v>1</v>
      </c>
      <c r="BE399" s="48">
        <f t="shared" ca="1" si="290"/>
        <v>2</v>
      </c>
      <c r="BF399" s="48">
        <f t="shared" ca="1" si="290"/>
        <v>2</v>
      </c>
      <c r="BG399" s="48">
        <f t="shared" ca="1" si="290"/>
        <v>1</v>
      </c>
      <c r="BH399" s="48">
        <f t="shared" ca="1" si="290"/>
        <v>1</v>
      </c>
      <c r="BI399" s="48">
        <f t="shared" ca="1" si="290"/>
        <v>2</v>
      </c>
      <c r="BJ399" s="48">
        <f t="shared" ca="1" si="290"/>
        <v>1</v>
      </c>
      <c r="BK399" s="48">
        <f t="shared" ca="1" si="290"/>
        <v>3</v>
      </c>
      <c r="BL399" s="48">
        <f t="shared" ca="1" si="290"/>
        <v>2</v>
      </c>
      <c r="BM399" s="48">
        <f t="shared" ca="1" si="290"/>
        <v>3</v>
      </c>
      <c r="BN399" s="48">
        <f t="shared" ca="1" si="290"/>
        <v>3</v>
      </c>
      <c r="BO399" s="48">
        <f t="shared" ca="1" si="290"/>
        <v>3</v>
      </c>
    </row>
    <row r="400" spans="1:67" x14ac:dyDescent="0.25">
      <c r="A400" s="48">
        <v>399</v>
      </c>
      <c r="B400" s="48">
        <f t="shared" ca="1" si="273"/>
        <v>15</v>
      </c>
      <c r="C400" s="48">
        <f ca="1">SUM($P400:S400)</f>
        <v>9</v>
      </c>
      <c r="D400" s="48">
        <f t="shared" ca="1" si="274"/>
        <v>19</v>
      </c>
      <c r="E400" s="48">
        <f t="shared" ca="1" si="275"/>
        <v>28</v>
      </c>
      <c r="F400" s="48">
        <f t="shared" ca="1" si="276"/>
        <v>38</v>
      </c>
      <c r="G400" s="48">
        <f t="shared" ca="1" si="277"/>
        <v>45</v>
      </c>
      <c r="H400" s="48">
        <f t="shared" ca="1" si="278"/>
        <v>51</v>
      </c>
      <c r="I400" s="48">
        <f t="shared" ca="1" si="279"/>
        <v>59</v>
      </c>
      <c r="J400" s="48">
        <f t="shared" ca="1" si="280"/>
        <v>67</v>
      </c>
      <c r="K400" s="48">
        <f t="shared" ca="1" si="281"/>
        <v>74</v>
      </c>
      <c r="L400" s="48">
        <f t="shared" ca="1" si="282"/>
        <v>83</v>
      </c>
      <c r="M400" s="48">
        <f t="shared" ca="1" si="283"/>
        <v>93</v>
      </c>
      <c r="N400" s="48">
        <f t="shared" ca="1" si="284"/>
        <v>100</v>
      </c>
      <c r="O400" s="48">
        <f t="shared" ca="1" si="285"/>
        <v>109</v>
      </c>
      <c r="P400" s="48">
        <f t="shared" ca="1" si="286"/>
        <v>3</v>
      </c>
      <c r="Q400" s="48">
        <f t="shared" ca="1" si="286"/>
        <v>1</v>
      </c>
      <c r="R400" s="48">
        <f t="shared" ca="1" si="286"/>
        <v>2</v>
      </c>
      <c r="S400" s="48">
        <f t="shared" ca="1" si="286"/>
        <v>3</v>
      </c>
      <c r="T400" s="48">
        <f t="shared" ca="1" si="286"/>
        <v>3</v>
      </c>
      <c r="U400" s="48">
        <f t="shared" ca="1" si="286"/>
        <v>3</v>
      </c>
      <c r="V400" s="48">
        <f t="shared" ca="1" si="286"/>
        <v>2</v>
      </c>
      <c r="W400" s="48">
        <f t="shared" ca="1" si="286"/>
        <v>2</v>
      </c>
      <c r="X400" s="48">
        <f t="shared" ca="1" si="286"/>
        <v>3</v>
      </c>
      <c r="Y400" s="48">
        <f t="shared" ca="1" si="286"/>
        <v>3</v>
      </c>
      <c r="Z400" s="48">
        <f t="shared" ca="1" si="287"/>
        <v>1</v>
      </c>
      <c r="AA400" s="48">
        <f t="shared" ca="1" si="287"/>
        <v>2</v>
      </c>
      <c r="AB400" s="48">
        <f t="shared" ca="1" si="287"/>
        <v>3</v>
      </c>
      <c r="AC400" s="48">
        <f t="shared" ca="1" si="287"/>
        <v>3</v>
      </c>
      <c r="AD400" s="48">
        <f t="shared" ca="1" si="287"/>
        <v>3</v>
      </c>
      <c r="AE400" s="48">
        <f t="shared" ca="1" si="287"/>
        <v>1</v>
      </c>
      <c r="AF400" s="48">
        <f t="shared" ca="1" si="287"/>
        <v>3</v>
      </c>
      <c r="AG400" s="48">
        <f t="shared" ca="1" si="287"/>
        <v>1</v>
      </c>
      <c r="AH400" s="48">
        <f t="shared" ca="1" si="287"/>
        <v>2</v>
      </c>
      <c r="AI400" s="48">
        <f t="shared" ca="1" si="287"/>
        <v>1</v>
      </c>
      <c r="AJ400" s="48">
        <f t="shared" ca="1" si="288"/>
        <v>1</v>
      </c>
      <c r="AK400" s="48">
        <f t="shared" ca="1" si="288"/>
        <v>2</v>
      </c>
      <c r="AL400" s="48">
        <f t="shared" ca="1" si="288"/>
        <v>2</v>
      </c>
      <c r="AM400" s="48">
        <f t="shared" ca="1" si="288"/>
        <v>1</v>
      </c>
      <c r="AN400" s="48">
        <f t="shared" ca="1" si="288"/>
        <v>2</v>
      </c>
      <c r="AO400" s="48">
        <f t="shared" ca="1" si="288"/>
        <v>3</v>
      </c>
      <c r="AP400" s="48">
        <f t="shared" ca="1" si="288"/>
        <v>1</v>
      </c>
      <c r="AQ400" s="48">
        <f t="shared" ca="1" si="288"/>
        <v>2</v>
      </c>
      <c r="AR400" s="48">
        <f t="shared" ca="1" si="288"/>
        <v>3</v>
      </c>
      <c r="AS400" s="48">
        <f t="shared" ca="1" si="288"/>
        <v>3</v>
      </c>
      <c r="AT400" s="48">
        <f t="shared" ca="1" si="289"/>
        <v>1</v>
      </c>
      <c r="AU400" s="48">
        <f t="shared" ca="1" si="289"/>
        <v>1</v>
      </c>
      <c r="AV400" s="48">
        <f t="shared" ca="1" si="289"/>
        <v>2</v>
      </c>
      <c r="AW400" s="48">
        <f t="shared" ca="1" si="289"/>
        <v>1</v>
      </c>
      <c r="AX400" s="48">
        <f t="shared" ca="1" si="289"/>
        <v>3</v>
      </c>
      <c r="AY400" s="48">
        <f t="shared" ca="1" si="289"/>
        <v>1</v>
      </c>
      <c r="AZ400" s="48">
        <f t="shared" ca="1" si="289"/>
        <v>3</v>
      </c>
      <c r="BA400" s="48">
        <f t="shared" ca="1" si="289"/>
        <v>1</v>
      </c>
      <c r="BB400" s="48">
        <f t="shared" ca="1" si="289"/>
        <v>3</v>
      </c>
      <c r="BC400" s="48">
        <f t="shared" ca="1" si="289"/>
        <v>2</v>
      </c>
      <c r="BD400" s="48">
        <f t="shared" ca="1" si="290"/>
        <v>3</v>
      </c>
      <c r="BE400" s="48">
        <f t="shared" ca="1" si="290"/>
        <v>2</v>
      </c>
      <c r="BF400" s="48">
        <f t="shared" ca="1" si="290"/>
        <v>3</v>
      </c>
      <c r="BG400" s="48">
        <f t="shared" ca="1" si="290"/>
        <v>2</v>
      </c>
      <c r="BH400" s="48">
        <f t="shared" ca="1" si="290"/>
        <v>1</v>
      </c>
      <c r="BI400" s="48">
        <f t="shared" ca="1" si="290"/>
        <v>2</v>
      </c>
      <c r="BJ400" s="48">
        <f t="shared" ca="1" si="290"/>
        <v>2</v>
      </c>
      <c r="BK400" s="48">
        <f t="shared" ca="1" si="290"/>
        <v>2</v>
      </c>
      <c r="BL400" s="48">
        <f t="shared" ca="1" si="290"/>
        <v>2</v>
      </c>
      <c r="BM400" s="48">
        <f t="shared" ca="1" si="290"/>
        <v>3</v>
      </c>
      <c r="BN400" s="48">
        <f t="shared" ca="1" si="290"/>
        <v>1</v>
      </c>
      <c r="BO400" s="48">
        <f t="shared" ca="1" si="290"/>
        <v>3</v>
      </c>
    </row>
    <row r="401" spans="1:67" x14ac:dyDescent="0.25">
      <c r="A401" s="48">
        <v>400</v>
      </c>
      <c r="B401" s="48">
        <f t="shared" ca="1" si="273"/>
        <v>9</v>
      </c>
      <c r="C401" s="48">
        <f ca="1">SUM($P401:S401)</f>
        <v>7</v>
      </c>
      <c r="D401" s="48">
        <f t="shared" ca="1" si="274"/>
        <v>11</v>
      </c>
      <c r="E401" s="48">
        <f t="shared" ca="1" si="275"/>
        <v>16</v>
      </c>
      <c r="F401" s="48">
        <f t="shared" ca="1" si="276"/>
        <v>23</v>
      </c>
      <c r="G401" s="48">
        <f t="shared" ca="1" si="277"/>
        <v>29</v>
      </c>
      <c r="H401" s="48">
        <f t="shared" ca="1" si="278"/>
        <v>35</v>
      </c>
      <c r="I401" s="48">
        <f t="shared" ca="1" si="279"/>
        <v>45</v>
      </c>
      <c r="J401" s="48">
        <f t="shared" ca="1" si="280"/>
        <v>53</v>
      </c>
      <c r="K401" s="48">
        <f t="shared" ca="1" si="281"/>
        <v>63</v>
      </c>
      <c r="L401" s="48">
        <f t="shared" ca="1" si="282"/>
        <v>72</v>
      </c>
      <c r="M401" s="48">
        <f t="shared" ca="1" si="283"/>
        <v>79</v>
      </c>
      <c r="N401" s="48">
        <f t="shared" ca="1" si="284"/>
        <v>90</v>
      </c>
      <c r="O401" s="48">
        <f t="shared" ca="1" si="285"/>
        <v>98</v>
      </c>
      <c r="P401" s="48">
        <f t="shared" ca="1" si="286"/>
        <v>2</v>
      </c>
      <c r="Q401" s="48">
        <f t="shared" ca="1" si="286"/>
        <v>2</v>
      </c>
      <c r="R401" s="48">
        <f t="shared" ca="1" si="286"/>
        <v>2</v>
      </c>
      <c r="S401" s="48">
        <f t="shared" ca="1" si="286"/>
        <v>1</v>
      </c>
      <c r="T401" s="48">
        <f t="shared" ca="1" si="286"/>
        <v>1</v>
      </c>
      <c r="U401" s="48">
        <f t="shared" ca="1" si="286"/>
        <v>1</v>
      </c>
      <c r="V401" s="48">
        <f t="shared" ca="1" si="286"/>
        <v>1</v>
      </c>
      <c r="W401" s="48">
        <f t="shared" ca="1" si="286"/>
        <v>1</v>
      </c>
      <c r="X401" s="48">
        <f t="shared" ca="1" si="286"/>
        <v>1</v>
      </c>
      <c r="Y401" s="48">
        <f t="shared" ca="1" si="286"/>
        <v>1</v>
      </c>
      <c r="Z401" s="48">
        <f t="shared" ca="1" si="287"/>
        <v>1</v>
      </c>
      <c r="AA401" s="48">
        <f t="shared" ca="1" si="287"/>
        <v>2</v>
      </c>
      <c r="AB401" s="48">
        <f t="shared" ca="1" si="287"/>
        <v>3</v>
      </c>
      <c r="AC401" s="48">
        <f t="shared" ca="1" si="287"/>
        <v>2</v>
      </c>
      <c r="AD401" s="48">
        <f t="shared" ca="1" si="287"/>
        <v>1</v>
      </c>
      <c r="AE401" s="48">
        <f t="shared" ca="1" si="287"/>
        <v>1</v>
      </c>
      <c r="AF401" s="48">
        <f t="shared" ca="1" si="287"/>
        <v>2</v>
      </c>
      <c r="AG401" s="48">
        <f t="shared" ca="1" si="287"/>
        <v>1</v>
      </c>
      <c r="AH401" s="48">
        <f t="shared" ca="1" si="287"/>
        <v>2</v>
      </c>
      <c r="AI401" s="48">
        <f t="shared" ca="1" si="287"/>
        <v>1</v>
      </c>
      <c r="AJ401" s="48">
        <f t="shared" ca="1" si="288"/>
        <v>1</v>
      </c>
      <c r="AK401" s="48">
        <f t="shared" ca="1" si="288"/>
        <v>2</v>
      </c>
      <c r="AL401" s="48">
        <f t="shared" ca="1" si="288"/>
        <v>1</v>
      </c>
      <c r="AM401" s="48">
        <f t="shared" ca="1" si="288"/>
        <v>2</v>
      </c>
      <c r="AN401" s="48">
        <f t="shared" ca="1" si="288"/>
        <v>2</v>
      </c>
      <c r="AO401" s="48">
        <f t="shared" ca="1" si="288"/>
        <v>3</v>
      </c>
      <c r="AP401" s="48">
        <f t="shared" ca="1" si="288"/>
        <v>2</v>
      </c>
      <c r="AQ401" s="48">
        <f t="shared" ca="1" si="288"/>
        <v>3</v>
      </c>
      <c r="AR401" s="48">
        <f t="shared" ca="1" si="288"/>
        <v>2</v>
      </c>
      <c r="AS401" s="48">
        <f t="shared" ca="1" si="288"/>
        <v>1</v>
      </c>
      <c r="AT401" s="48">
        <f t="shared" ca="1" si="289"/>
        <v>2</v>
      </c>
      <c r="AU401" s="48">
        <f t="shared" ca="1" si="289"/>
        <v>3</v>
      </c>
      <c r="AV401" s="48">
        <f t="shared" ca="1" si="289"/>
        <v>3</v>
      </c>
      <c r="AW401" s="48">
        <f t="shared" ca="1" si="289"/>
        <v>2</v>
      </c>
      <c r="AX401" s="48">
        <f t="shared" ca="1" si="289"/>
        <v>3</v>
      </c>
      <c r="AY401" s="48">
        <f t="shared" ca="1" si="289"/>
        <v>2</v>
      </c>
      <c r="AZ401" s="48">
        <f t="shared" ca="1" si="289"/>
        <v>3</v>
      </c>
      <c r="BA401" s="48">
        <f t="shared" ca="1" si="289"/>
        <v>3</v>
      </c>
      <c r="BB401" s="48">
        <f t="shared" ca="1" si="289"/>
        <v>1</v>
      </c>
      <c r="BC401" s="48">
        <f t="shared" ca="1" si="289"/>
        <v>2</v>
      </c>
      <c r="BD401" s="48">
        <f t="shared" ca="1" si="290"/>
        <v>1</v>
      </c>
      <c r="BE401" s="48">
        <f t="shared" ca="1" si="290"/>
        <v>3</v>
      </c>
      <c r="BF401" s="48">
        <f t="shared" ca="1" si="290"/>
        <v>1</v>
      </c>
      <c r="BG401" s="48">
        <f t="shared" ca="1" si="290"/>
        <v>2</v>
      </c>
      <c r="BH401" s="48">
        <f t="shared" ca="1" si="290"/>
        <v>3</v>
      </c>
      <c r="BI401" s="48">
        <f t="shared" ca="1" si="290"/>
        <v>3</v>
      </c>
      <c r="BJ401" s="48">
        <f t="shared" ca="1" si="290"/>
        <v>2</v>
      </c>
      <c r="BK401" s="48">
        <f t="shared" ca="1" si="290"/>
        <v>3</v>
      </c>
      <c r="BL401" s="48">
        <f t="shared" ca="1" si="290"/>
        <v>2</v>
      </c>
      <c r="BM401" s="48">
        <f t="shared" ca="1" si="290"/>
        <v>2</v>
      </c>
      <c r="BN401" s="48">
        <f t="shared" ca="1" si="290"/>
        <v>2</v>
      </c>
      <c r="BO401" s="48">
        <f t="shared" ca="1" si="290"/>
        <v>2</v>
      </c>
    </row>
    <row r="402" spans="1:67" x14ac:dyDescent="0.25">
      <c r="A402" s="48">
        <v>401</v>
      </c>
      <c r="B402" s="48">
        <f t="shared" ca="1" si="273"/>
        <v>12</v>
      </c>
      <c r="C402" s="48">
        <f ca="1">SUM($P402:S402)</f>
        <v>6</v>
      </c>
      <c r="D402" s="48">
        <f t="shared" ca="1" si="274"/>
        <v>16</v>
      </c>
      <c r="E402" s="48">
        <f t="shared" ca="1" si="275"/>
        <v>22</v>
      </c>
      <c r="F402" s="48">
        <f t="shared" ca="1" si="276"/>
        <v>27</v>
      </c>
      <c r="G402" s="48">
        <f t="shared" ca="1" si="277"/>
        <v>39</v>
      </c>
      <c r="H402" s="48">
        <f t="shared" ca="1" si="278"/>
        <v>46</v>
      </c>
      <c r="I402" s="48">
        <f t="shared" ca="1" si="279"/>
        <v>53</v>
      </c>
      <c r="J402" s="48">
        <f t="shared" ca="1" si="280"/>
        <v>60</v>
      </c>
      <c r="K402" s="48">
        <f t="shared" ca="1" si="281"/>
        <v>69</v>
      </c>
      <c r="L402" s="48">
        <f t="shared" ca="1" si="282"/>
        <v>78</v>
      </c>
      <c r="M402" s="48">
        <f t="shared" ca="1" si="283"/>
        <v>86</v>
      </c>
      <c r="N402" s="48">
        <f t="shared" ca="1" si="284"/>
        <v>90</v>
      </c>
      <c r="O402" s="48">
        <f t="shared" ca="1" si="285"/>
        <v>101</v>
      </c>
      <c r="P402" s="48">
        <f t="shared" ref="P402:Y411" ca="1" si="291">MAX(1,IF(SamplesOrEstimateFlag = "Data", INDEX(Samples,RANDBETWEEN(1, TotalCount), 0), RANDBETWEEN(ThroughputLowEstimate,ThroughputHighEstimate)) / RANDBETWEEN(StorySplitRateLowEstimate,StorySplitRateHighEstimate))</f>
        <v>2</v>
      </c>
      <c r="Q402" s="48">
        <f t="shared" ca="1" si="291"/>
        <v>1</v>
      </c>
      <c r="R402" s="48">
        <f t="shared" ca="1" si="291"/>
        <v>1</v>
      </c>
      <c r="S402" s="48">
        <f t="shared" ca="1" si="291"/>
        <v>2</v>
      </c>
      <c r="T402" s="48">
        <f t="shared" ca="1" si="291"/>
        <v>3</v>
      </c>
      <c r="U402" s="48">
        <f t="shared" ca="1" si="291"/>
        <v>3</v>
      </c>
      <c r="V402" s="48">
        <f t="shared" ca="1" si="291"/>
        <v>2</v>
      </c>
      <c r="W402" s="48">
        <f t="shared" ca="1" si="291"/>
        <v>2</v>
      </c>
      <c r="X402" s="48">
        <f t="shared" ca="1" si="291"/>
        <v>1</v>
      </c>
      <c r="Y402" s="48">
        <f t="shared" ca="1" si="291"/>
        <v>2</v>
      </c>
      <c r="Z402" s="48">
        <f t="shared" ref="Z402:AI411" ca="1" si="292">MAX(1,IF(SamplesOrEstimateFlag = "Data", INDEX(Samples,RANDBETWEEN(1, TotalCount), 0), RANDBETWEEN(ThroughputLowEstimate,ThroughputHighEstimate)) / RANDBETWEEN(StorySplitRateLowEstimate,StorySplitRateHighEstimate))</f>
        <v>1</v>
      </c>
      <c r="AA402" s="48">
        <f t="shared" ca="1" si="292"/>
        <v>2</v>
      </c>
      <c r="AB402" s="48">
        <f t="shared" ca="1" si="292"/>
        <v>2</v>
      </c>
      <c r="AC402" s="48">
        <f t="shared" ca="1" si="292"/>
        <v>1</v>
      </c>
      <c r="AD402" s="48">
        <f t="shared" ca="1" si="292"/>
        <v>1</v>
      </c>
      <c r="AE402" s="48">
        <f t="shared" ca="1" si="292"/>
        <v>1</v>
      </c>
      <c r="AF402" s="48">
        <f t="shared" ca="1" si="292"/>
        <v>3</v>
      </c>
      <c r="AG402" s="48">
        <f t="shared" ca="1" si="292"/>
        <v>3</v>
      </c>
      <c r="AH402" s="48">
        <f t="shared" ca="1" si="292"/>
        <v>3</v>
      </c>
      <c r="AI402" s="48">
        <f t="shared" ca="1" si="292"/>
        <v>3</v>
      </c>
      <c r="AJ402" s="48">
        <f t="shared" ref="AJ402:AS411" ca="1" si="293">MAX(1,IF(SamplesOrEstimateFlag = "Data", INDEX(Samples,RANDBETWEEN(1, TotalCount), 0), RANDBETWEEN(ThroughputLowEstimate,ThroughputHighEstimate)) / RANDBETWEEN(StorySplitRateLowEstimate,StorySplitRateHighEstimate))</f>
        <v>1</v>
      </c>
      <c r="AK402" s="48">
        <f t="shared" ca="1" si="293"/>
        <v>2</v>
      </c>
      <c r="AL402" s="48">
        <f t="shared" ca="1" si="293"/>
        <v>1</v>
      </c>
      <c r="AM402" s="48">
        <f t="shared" ca="1" si="293"/>
        <v>3</v>
      </c>
      <c r="AN402" s="48">
        <f t="shared" ca="1" si="293"/>
        <v>1</v>
      </c>
      <c r="AO402" s="48">
        <f t="shared" ca="1" si="293"/>
        <v>3</v>
      </c>
      <c r="AP402" s="48">
        <f t="shared" ca="1" si="293"/>
        <v>2</v>
      </c>
      <c r="AQ402" s="48">
        <f t="shared" ca="1" si="293"/>
        <v>1</v>
      </c>
      <c r="AR402" s="48">
        <f t="shared" ca="1" si="293"/>
        <v>2</v>
      </c>
      <c r="AS402" s="48">
        <f t="shared" ca="1" si="293"/>
        <v>3</v>
      </c>
      <c r="AT402" s="48">
        <f t="shared" ref="AT402:BC411" ca="1" si="294">MAX(1,IF(SamplesOrEstimateFlag = "Data", INDEX(Samples,RANDBETWEEN(1, TotalCount), 0), RANDBETWEEN(ThroughputLowEstimate,ThroughputHighEstimate)) / RANDBETWEEN(StorySplitRateLowEstimate,StorySplitRateHighEstimate))</f>
        <v>1</v>
      </c>
      <c r="AU402" s="48">
        <f t="shared" ca="1" si="294"/>
        <v>1</v>
      </c>
      <c r="AV402" s="48">
        <f t="shared" ca="1" si="294"/>
        <v>3</v>
      </c>
      <c r="AW402" s="48">
        <f t="shared" ca="1" si="294"/>
        <v>1</v>
      </c>
      <c r="AX402" s="48">
        <f t="shared" ca="1" si="294"/>
        <v>2</v>
      </c>
      <c r="AY402" s="48">
        <f t="shared" ca="1" si="294"/>
        <v>3</v>
      </c>
      <c r="AZ402" s="48">
        <f t="shared" ca="1" si="294"/>
        <v>1</v>
      </c>
      <c r="BA402" s="48">
        <f t="shared" ca="1" si="294"/>
        <v>3</v>
      </c>
      <c r="BB402" s="48">
        <f t="shared" ca="1" si="294"/>
        <v>2</v>
      </c>
      <c r="BC402" s="48">
        <f t="shared" ca="1" si="294"/>
        <v>3</v>
      </c>
      <c r="BD402" s="48">
        <f t="shared" ref="BD402:BO411" ca="1" si="295">MAX(1,IF(SamplesOrEstimateFlag = "Data", INDEX(Samples,RANDBETWEEN(1, TotalCount), 0), RANDBETWEEN(ThroughputLowEstimate,ThroughputHighEstimate)) / RANDBETWEEN(StorySplitRateLowEstimate,StorySplitRateHighEstimate))</f>
        <v>1</v>
      </c>
      <c r="BE402" s="48">
        <f t="shared" ca="1" si="295"/>
        <v>3</v>
      </c>
      <c r="BF402" s="48">
        <f t="shared" ca="1" si="295"/>
        <v>3</v>
      </c>
      <c r="BG402" s="48">
        <f t="shared" ca="1" si="295"/>
        <v>1</v>
      </c>
      <c r="BH402" s="48">
        <f t="shared" ca="1" si="295"/>
        <v>1</v>
      </c>
      <c r="BI402" s="48">
        <f t="shared" ca="1" si="295"/>
        <v>1</v>
      </c>
      <c r="BJ402" s="48">
        <f t="shared" ca="1" si="295"/>
        <v>1</v>
      </c>
      <c r="BK402" s="48">
        <f t="shared" ca="1" si="295"/>
        <v>1</v>
      </c>
      <c r="BL402" s="48">
        <f t="shared" ca="1" si="295"/>
        <v>3</v>
      </c>
      <c r="BM402" s="48">
        <f t="shared" ca="1" si="295"/>
        <v>3</v>
      </c>
      <c r="BN402" s="48">
        <f t="shared" ca="1" si="295"/>
        <v>2</v>
      </c>
      <c r="BO402" s="48">
        <f t="shared" ca="1" si="295"/>
        <v>3</v>
      </c>
    </row>
    <row r="403" spans="1:67" x14ac:dyDescent="0.25">
      <c r="A403" s="48">
        <v>402</v>
      </c>
      <c r="B403" s="48">
        <f t="shared" ca="1" si="273"/>
        <v>11</v>
      </c>
      <c r="C403" s="48">
        <f ca="1">SUM($P403:S403)</f>
        <v>8</v>
      </c>
      <c r="D403" s="48">
        <f t="shared" ca="1" si="274"/>
        <v>15</v>
      </c>
      <c r="E403" s="48">
        <f t="shared" ca="1" si="275"/>
        <v>23</v>
      </c>
      <c r="F403" s="48">
        <f t="shared" ca="1" si="276"/>
        <v>33</v>
      </c>
      <c r="G403" s="48">
        <f t="shared" ca="1" si="277"/>
        <v>41</v>
      </c>
      <c r="H403" s="48">
        <f t="shared" ca="1" si="278"/>
        <v>49</v>
      </c>
      <c r="I403" s="48">
        <f t="shared" ca="1" si="279"/>
        <v>59</v>
      </c>
      <c r="J403" s="48">
        <f t="shared" ca="1" si="280"/>
        <v>68</v>
      </c>
      <c r="K403" s="48">
        <f t="shared" ca="1" si="281"/>
        <v>76</v>
      </c>
      <c r="L403" s="48">
        <f t="shared" ca="1" si="282"/>
        <v>86</v>
      </c>
      <c r="M403" s="48">
        <f t="shared" ca="1" si="283"/>
        <v>93</v>
      </c>
      <c r="N403" s="48">
        <f t="shared" ca="1" si="284"/>
        <v>102</v>
      </c>
      <c r="O403" s="48">
        <f t="shared" ca="1" si="285"/>
        <v>110</v>
      </c>
      <c r="P403" s="48">
        <f t="shared" ca="1" si="291"/>
        <v>3</v>
      </c>
      <c r="Q403" s="48">
        <f t="shared" ca="1" si="291"/>
        <v>3</v>
      </c>
      <c r="R403" s="48">
        <f t="shared" ca="1" si="291"/>
        <v>1</v>
      </c>
      <c r="S403" s="48">
        <f t="shared" ca="1" si="291"/>
        <v>1</v>
      </c>
      <c r="T403" s="48">
        <f t="shared" ca="1" si="291"/>
        <v>1</v>
      </c>
      <c r="U403" s="48">
        <f t="shared" ca="1" si="291"/>
        <v>2</v>
      </c>
      <c r="V403" s="48">
        <f t="shared" ca="1" si="291"/>
        <v>3</v>
      </c>
      <c r="W403" s="48">
        <f t="shared" ca="1" si="291"/>
        <v>1</v>
      </c>
      <c r="X403" s="48">
        <f t="shared" ca="1" si="291"/>
        <v>2</v>
      </c>
      <c r="Y403" s="48">
        <f t="shared" ca="1" si="291"/>
        <v>1</v>
      </c>
      <c r="Z403" s="48">
        <f t="shared" ca="1" si="292"/>
        <v>3</v>
      </c>
      <c r="AA403" s="48">
        <f t="shared" ca="1" si="292"/>
        <v>2</v>
      </c>
      <c r="AB403" s="48">
        <f t="shared" ca="1" si="292"/>
        <v>3</v>
      </c>
      <c r="AC403" s="48">
        <f t="shared" ca="1" si="292"/>
        <v>3</v>
      </c>
      <c r="AD403" s="48">
        <f t="shared" ca="1" si="292"/>
        <v>3</v>
      </c>
      <c r="AE403" s="48">
        <f t="shared" ca="1" si="292"/>
        <v>1</v>
      </c>
      <c r="AF403" s="48">
        <f t="shared" ca="1" si="292"/>
        <v>3</v>
      </c>
      <c r="AG403" s="48">
        <f t="shared" ca="1" si="292"/>
        <v>1</v>
      </c>
      <c r="AH403" s="48">
        <f t="shared" ca="1" si="292"/>
        <v>2</v>
      </c>
      <c r="AI403" s="48">
        <f t="shared" ca="1" si="292"/>
        <v>2</v>
      </c>
      <c r="AJ403" s="48">
        <f t="shared" ca="1" si="293"/>
        <v>1</v>
      </c>
      <c r="AK403" s="48">
        <f t="shared" ca="1" si="293"/>
        <v>3</v>
      </c>
      <c r="AL403" s="48">
        <f t="shared" ca="1" si="293"/>
        <v>3</v>
      </c>
      <c r="AM403" s="48">
        <f t="shared" ca="1" si="293"/>
        <v>1</v>
      </c>
      <c r="AN403" s="48">
        <f t="shared" ca="1" si="293"/>
        <v>2</v>
      </c>
      <c r="AO403" s="48">
        <f t="shared" ca="1" si="293"/>
        <v>3</v>
      </c>
      <c r="AP403" s="48">
        <f t="shared" ca="1" si="293"/>
        <v>2</v>
      </c>
      <c r="AQ403" s="48">
        <f t="shared" ca="1" si="293"/>
        <v>3</v>
      </c>
      <c r="AR403" s="48">
        <f t="shared" ca="1" si="293"/>
        <v>2</v>
      </c>
      <c r="AS403" s="48">
        <f t="shared" ca="1" si="293"/>
        <v>3</v>
      </c>
      <c r="AT403" s="48">
        <f t="shared" ca="1" si="294"/>
        <v>2</v>
      </c>
      <c r="AU403" s="48">
        <f t="shared" ca="1" si="294"/>
        <v>2</v>
      </c>
      <c r="AV403" s="48">
        <f t="shared" ca="1" si="294"/>
        <v>2</v>
      </c>
      <c r="AW403" s="48">
        <f t="shared" ca="1" si="294"/>
        <v>2</v>
      </c>
      <c r="AX403" s="48">
        <f t="shared" ca="1" si="294"/>
        <v>3</v>
      </c>
      <c r="AY403" s="48">
        <f t="shared" ca="1" si="294"/>
        <v>1</v>
      </c>
      <c r="AZ403" s="48">
        <f t="shared" ca="1" si="294"/>
        <v>3</v>
      </c>
      <c r="BA403" s="48">
        <f t="shared" ca="1" si="294"/>
        <v>1</v>
      </c>
      <c r="BB403" s="48">
        <f t="shared" ca="1" si="294"/>
        <v>3</v>
      </c>
      <c r="BC403" s="48">
        <f t="shared" ca="1" si="294"/>
        <v>3</v>
      </c>
      <c r="BD403" s="48">
        <f t="shared" ca="1" si="295"/>
        <v>3</v>
      </c>
      <c r="BE403" s="48">
        <f t="shared" ca="1" si="295"/>
        <v>1</v>
      </c>
      <c r="BF403" s="48">
        <f t="shared" ca="1" si="295"/>
        <v>2</v>
      </c>
      <c r="BG403" s="48">
        <f t="shared" ca="1" si="295"/>
        <v>1</v>
      </c>
      <c r="BH403" s="48">
        <f t="shared" ca="1" si="295"/>
        <v>3</v>
      </c>
      <c r="BI403" s="48">
        <f t="shared" ca="1" si="295"/>
        <v>3</v>
      </c>
      <c r="BJ403" s="48">
        <f t="shared" ca="1" si="295"/>
        <v>2</v>
      </c>
      <c r="BK403" s="48">
        <f t="shared" ca="1" si="295"/>
        <v>1</v>
      </c>
      <c r="BL403" s="48">
        <f t="shared" ca="1" si="295"/>
        <v>3</v>
      </c>
      <c r="BM403" s="48">
        <f t="shared" ca="1" si="295"/>
        <v>1</v>
      </c>
      <c r="BN403" s="48">
        <f t="shared" ca="1" si="295"/>
        <v>2</v>
      </c>
      <c r="BO403" s="48">
        <f t="shared" ca="1" si="295"/>
        <v>2</v>
      </c>
    </row>
    <row r="404" spans="1:67" x14ac:dyDescent="0.25">
      <c r="A404" s="48">
        <v>403</v>
      </c>
      <c r="B404" s="48">
        <f t="shared" ca="1" si="273"/>
        <v>12</v>
      </c>
      <c r="C404" s="48">
        <f ca="1">SUM($P404:S404)</f>
        <v>7</v>
      </c>
      <c r="D404" s="48">
        <f t="shared" ca="1" si="274"/>
        <v>17</v>
      </c>
      <c r="E404" s="48">
        <f t="shared" ca="1" si="275"/>
        <v>24</v>
      </c>
      <c r="F404" s="48">
        <f t="shared" ca="1" si="276"/>
        <v>31</v>
      </c>
      <c r="G404" s="48">
        <f t="shared" ca="1" si="277"/>
        <v>40</v>
      </c>
      <c r="H404" s="48">
        <f t="shared" ca="1" si="278"/>
        <v>47</v>
      </c>
      <c r="I404" s="48">
        <f t="shared" ca="1" si="279"/>
        <v>54</v>
      </c>
      <c r="J404" s="48">
        <f t="shared" ca="1" si="280"/>
        <v>63</v>
      </c>
      <c r="K404" s="48">
        <f t="shared" ca="1" si="281"/>
        <v>73</v>
      </c>
      <c r="L404" s="48">
        <f t="shared" ca="1" si="282"/>
        <v>81</v>
      </c>
      <c r="M404" s="48">
        <f t="shared" ca="1" si="283"/>
        <v>91</v>
      </c>
      <c r="N404" s="48">
        <f t="shared" ca="1" si="284"/>
        <v>98</v>
      </c>
      <c r="O404" s="48">
        <f t="shared" ca="1" si="285"/>
        <v>107</v>
      </c>
      <c r="P404" s="48">
        <f t="shared" ca="1" si="291"/>
        <v>1</v>
      </c>
      <c r="Q404" s="48">
        <f t="shared" ca="1" si="291"/>
        <v>2</v>
      </c>
      <c r="R404" s="48">
        <f t="shared" ca="1" si="291"/>
        <v>3</v>
      </c>
      <c r="S404" s="48">
        <f t="shared" ca="1" si="291"/>
        <v>1</v>
      </c>
      <c r="T404" s="48">
        <f t="shared" ca="1" si="291"/>
        <v>3</v>
      </c>
      <c r="U404" s="48">
        <f t="shared" ca="1" si="291"/>
        <v>2</v>
      </c>
      <c r="V404" s="48">
        <f t="shared" ca="1" si="291"/>
        <v>3</v>
      </c>
      <c r="W404" s="48">
        <f t="shared" ca="1" si="291"/>
        <v>2</v>
      </c>
      <c r="X404" s="48">
        <f t="shared" ca="1" si="291"/>
        <v>2</v>
      </c>
      <c r="Y404" s="48">
        <f t="shared" ca="1" si="291"/>
        <v>2</v>
      </c>
      <c r="Z404" s="48">
        <f t="shared" ca="1" si="292"/>
        <v>1</v>
      </c>
      <c r="AA404" s="48">
        <f t="shared" ca="1" si="292"/>
        <v>2</v>
      </c>
      <c r="AB404" s="48">
        <f t="shared" ca="1" si="292"/>
        <v>2</v>
      </c>
      <c r="AC404" s="48">
        <f t="shared" ca="1" si="292"/>
        <v>2</v>
      </c>
      <c r="AD404" s="48">
        <f t="shared" ca="1" si="292"/>
        <v>2</v>
      </c>
      <c r="AE404" s="48">
        <f t="shared" ca="1" si="292"/>
        <v>1</v>
      </c>
      <c r="AF404" s="48">
        <f t="shared" ca="1" si="292"/>
        <v>3</v>
      </c>
      <c r="AG404" s="48">
        <f t="shared" ca="1" si="292"/>
        <v>1</v>
      </c>
      <c r="AH404" s="48">
        <f t="shared" ca="1" si="292"/>
        <v>3</v>
      </c>
      <c r="AI404" s="48">
        <f t="shared" ca="1" si="292"/>
        <v>2</v>
      </c>
      <c r="AJ404" s="48">
        <f t="shared" ca="1" si="293"/>
        <v>1</v>
      </c>
      <c r="AK404" s="48">
        <f t="shared" ca="1" si="293"/>
        <v>1</v>
      </c>
      <c r="AL404" s="48">
        <f t="shared" ca="1" si="293"/>
        <v>3</v>
      </c>
      <c r="AM404" s="48">
        <f t="shared" ca="1" si="293"/>
        <v>2</v>
      </c>
      <c r="AN404" s="48">
        <f t="shared" ca="1" si="293"/>
        <v>3</v>
      </c>
      <c r="AO404" s="48">
        <f t="shared" ca="1" si="293"/>
        <v>2</v>
      </c>
      <c r="AP404" s="48">
        <f t="shared" ca="1" si="293"/>
        <v>1</v>
      </c>
      <c r="AQ404" s="48">
        <f t="shared" ca="1" si="293"/>
        <v>1</v>
      </c>
      <c r="AR404" s="48">
        <f t="shared" ca="1" si="293"/>
        <v>2</v>
      </c>
      <c r="AS404" s="48">
        <f t="shared" ca="1" si="293"/>
        <v>2</v>
      </c>
      <c r="AT404" s="48">
        <f t="shared" ca="1" si="294"/>
        <v>2</v>
      </c>
      <c r="AU404" s="48">
        <f t="shared" ca="1" si="294"/>
        <v>3</v>
      </c>
      <c r="AV404" s="48">
        <f t="shared" ca="1" si="294"/>
        <v>3</v>
      </c>
      <c r="AW404" s="48">
        <f t="shared" ca="1" si="294"/>
        <v>2</v>
      </c>
      <c r="AX404" s="48">
        <f t="shared" ca="1" si="294"/>
        <v>2</v>
      </c>
      <c r="AY404" s="48">
        <f t="shared" ca="1" si="294"/>
        <v>3</v>
      </c>
      <c r="AZ404" s="48">
        <f t="shared" ca="1" si="294"/>
        <v>1</v>
      </c>
      <c r="BA404" s="48">
        <f t="shared" ca="1" si="294"/>
        <v>3</v>
      </c>
      <c r="BB404" s="48">
        <f t="shared" ca="1" si="294"/>
        <v>3</v>
      </c>
      <c r="BC404" s="48">
        <f t="shared" ca="1" si="294"/>
        <v>1</v>
      </c>
      <c r="BD404" s="48">
        <f t="shared" ca="1" si="295"/>
        <v>3</v>
      </c>
      <c r="BE404" s="48">
        <f t="shared" ca="1" si="295"/>
        <v>3</v>
      </c>
      <c r="BF404" s="48">
        <f t="shared" ca="1" si="295"/>
        <v>1</v>
      </c>
      <c r="BG404" s="48">
        <f t="shared" ca="1" si="295"/>
        <v>3</v>
      </c>
      <c r="BH404" s="48">
        <f t="shared" ca="1" si="295"/>
        <v>1</v>
      </c>
      <c r="BI404" s="48">
        <f t="shared" ca="1" si="295"/>
        <v>3</v>
      </c>
      <c r="BJ404" s="48">
        <f t="shared" ca="1" si="295"/>
        <v>2</v>
      </c>
      <c r="BK404" s="48">
        <f t="shared" ca="1" si="295"/>
        <v>1</v>
      </c>
      <c r="BL404" s="48">
        <f t="shared" ca="1" si="295"/>
        <v>2</v>
      </c>
      <c r="BM404" s="48">
        <f t="shared" ca="1" si="295"/>
        <v>3</v>
      </c>
      <c r="BN404" s="48">
        <f t="shared" ca="1" si="295"/>
        <v>1</v>
      </c>
      <c r="BO404" s="48">
        <f t="shared" ca="1" si="295"/>
        <v>3</v>
      </c>
    </row>
    <row r="405" spans="1:67" x14ac:dyDescent="0.25">
      <c r="A405" s="48">
        <v>404</v>
      </c>
      <c r="B405" s="48">
        <f t="shared" ca="1" si="273"/>
        <v>13</v>
      </c>
      <c r="C405" s="48">
        <f ca="1">SUM($P405:S405)</f>
        <v>8</v>
      </c>
      <c r="D405" s="48">
        <f t="shared" ca="1" si="274"/>
        <v>17</v>
      </c>
      <c r="E405" s="48">
        <f t="shared" ca="1" si="275"/>
        <v>26</v>
      </c>
      <c r="F405" s="48">
        <f t="shared" ca="1" si="276"/>
        <v>37</v>
      </c>
      <c r="G405" s="48">
        <f t="shared" ca="1" si="277"/>
        <v>44</v>
      </c>
      <c r="H405" s="48">
        <f t="shared" ca="1" si="278"/>
        <v>50</v>
      </c>
      <c r="I405" s="48">
        <f t="shared" ca="1" si="279"/>
        <v>56</v>
      </c>
      <c r="J405" s="48">
        <f t="shared" ca="1" si="280"/>
        <v>64</v>
      </c>
      <c r="K405" s="48">
        <f t="shared" ca="1" si="281"/>
        <v>72</v>
      </c>
      <c r="L405" s="48">
        <f t="shared" ca="1" si="282"/>
        <v>79</v>
      </c>
      <c r="M405" s="48">
        <f t="shared" ca="1" si="283"/>
        <v>89</v>
      </c>
      <c r="N405" s="48">
        <f t="shared" ca="1" si="284"/>
        <v>97</v>
      </c>
      <c r="O405" s="48">
        <f t="shared" ca="1" si="285"/>
        <v>106</v>
      </c>
      <c r="P405" s="48">
        <f t="shared" ca="1" si="291"/>
        <v>2</v>
      </c>
      <c r="Q405" s="48">
        <f t="shared" ca="1" si="291"/>
        <v>3</v>
      </c>
      <c r="R405" s="48">
        <f t="shared" ca="1" si="291"/>
        <v>1</v>
      </c>
      <c r="S405" s="48">
        <f t="shared" ca="1" si="291"/>
        <v>2</v>
      </c>
      <c r="T405" s="48">
        <f t="shared" ca="1" si="291"/>
        <v>2</v>
      </c>
      <c r="U405" s="48">
        <f t="shared" ca="1" si="291"/>
        <v>3</v>
      </c>
      <c r="V405" s="48">
        <f t="shared" ca="1" si="291"/>
        <v>2</v>
      </c>
      <c r="W405" s="48">
        <f t="shared" ca="1" si="291"/>
        <v>2</v>
      </c>
      <c r="X405" s="48">
        <f t="shared" ca="1" si="291"/>
        <v>3</v>
      </c>
      <c r="Y405" s="48">
        <f t="shared" ca="1" si="291"/>
        <v>2</v>
      </c>
      <c r="Z405" s="48">
        <f t="shared" ca="1" si="292"/>
        <v>2</v>
      </c>
      <c r="AA405" s="48">
        <f t="shared" ca="1" si="292"/>
        <v>2</v>
      </c>
      <c r="AB405" s="48">
        <f t="shared" ca="1" si="292"/>
        <v>3</v>
      </c>
      <c r="AC405" s="48">
        <f t="shared" ca="1" si="292"/>
        <v>3</v>
      </c>
      <c r="AD405" s="48">
        <f t="shared" ca="1" si="292"/>
        <v>3</v>
      </c>
      <c r="AE405" s="48">
        <f t="shared" ca="1" si="292"/>
        <v>2</v>
      </c>
      <c r="AF405" s="48">
        <f t="shared" ca="1" si="292"/>
        <v>3</v>
      </c>
      <c r="AG405" s="48">
        <f t="shared" ca="1" si="292"/>
        <v>1</v>
      </c>
      <c r="AH405" s="48">
        <f t="shared" ca="1" si="292"/>
        <v>1</v>
      </c>
      <c r="AI405" s="48">
        <f t="shared" ca="1" si="292"/>
        <v>2</v>
      </c>
      <c r="AJ405" s="48">
        <f t="shared" ca="1" si="293"/>
        <v>1</v>
      </c>
      <c r="AK405" s="48">
        <f t="shared" ca="1" si="293"/>
        <v>1</v>
      </c>
      <c r="AL405" s="48">
        <f t="shared" ca="1" si="293"/>
        <v>3</v>
      </c>
      <c r="AM405" s="48">
        <f t="shared" ca="1" si="293"/>
        <v>1</v>
      </c>
      <c r="AN405" s="48">
        <f t="shared" ca="1" si="293"/>
        <v>1</v>
      </c>
      <c r="AO405" s="48">
        <f t="shared" ca="1" si="293"/>
        <v>1</v>
      </c>
      <c r="AP405" s="48">
        <f t="shared" ca="1" si="293"/>
        <v>1</v>
      </c>
      <c r="AQ405" s="48">
        <f t="shared" ca="1" si="293"/>
        <v>3</v>
      </c>
      <c r="AR405" s="48">
        <f t="shared" ca="1" si="293"/>
        <v>1</v>
      </c>
      <c r="AS405" s="48">
        <f t="shared" ca="1" si="293"/>
        <v>3</v>
      </c>
      <c r="AT405" s="48">
        <f t="shared" ca="1" si="294"/>
        <v>3</v>
      </c>
      <c r="AU405" s="48">
        <f t="shared" ca="1" si="294"/>
        <v>1</v>
      </c>
      <c r="AV405" s="48">
        <f t="shared" ca="1" si="294"/>
        <v>2</v>
      </c>
      <c r="AW405" s="48">
        <f t="shared" ca="1" si="294"/>
        <v>2</v>
      </c>
      <c r="AX405" s="48">
        <f t="shared" ca="1" si="294"/>
        <v>3</v>
      </c>
      <c r="AY405" s="48">
        <f t="shared" ca="1" si="294"/>
        <v>1</v>
      </c>
      <c r="AZ405" s="48">
        <f t="shared" ca="1" si="294"/>
        <v>1</v>
      </c>
      <c r="BA405" s="48">
        <f t="shared" ca="1" si="294"/>
        <v>1</v>
      </c>
      <c r="BB405" s="48">
        <f t="shared" ca="1" si="294"/>
        <v>2</v>
      </c>
      <c r="BC405" s="48">
        <f t="shared" ca="1" si="294"/>
        <v>3</v>
      </c>
      <c r="BD405" s="48">
        <f t="shared" ca="1" si="295"/>
        <v>3</v>
      </c>
      <c r="BE405" s="48">
        <f t="shared" ca="1" si="295"/>
        <v>3</v>
      </c>
      <c r="BF405" s="48">
        <f t="shared" ca="1" si="295"/>
        <v>3</v>
      </c>
      <c r="BG405" s="48">
        <f t="shared" ca="1" si="295"/>
        <v>1</v>
      </c>
      <c r="BH405" s="48">
        <f t="shared" ca="1" si="295"/>
        <v>1</v>
      </c>
      <c r="BI405" s="48">
        <f t="shared" ca="1" si="295"/>
        <v>3</v>
      </c>
      <c r="BJ405" s="48">
        <f t="shared" ca="1" si="295"/>
        <v>3</v>
      </c>
      <c r="BK405" s="48">
        <f t="shared" ca="1" si="295"/>
        <v>1</v>
      </c>
      <c r="BL405" s="48">
        <f t="shared" ca="1" si="295"/>
        <v>2</v>
      </c>
      <c r="BM405" s="48">
        <f t="shared" ca="1" si="295"/>
        <v>2</v>
      </c>
      <c r="BN405" s="48">
        <f t="shared" ca="1" si="295"/>
        <v>2</v>
      </c>
      <c r="BO405" s="48">
        <f t="shared" ca="1" si="295"/>
        <v>3</v>
      </c>
    </row>
    <row r="406" spans="1:67" x14ac:dyDescent="0.25">
      <c r="A406" s="48">
        <v>405</v>
      </c>
      <c r="B406" s="48">
        <f t="shared" ca="1" si="273"/>
        <v>11</v>
      </c>
      <c r="C406" s="48">
        <f ca="1">SUM($P406:S406)</f>
        <v>7</v>
      </c>
      <c r="D406" s="48">
        <f t="shared" ca="1" si="274"/>
        <v>14</v>
      </c>
      <c r="E406" s="48">
        <f t="shared" ca="1" si="275"/>
        <v>21</v>
      </c>
      <c r="F406" s="48">
        <f t="shared" ca="1" si="276"/>
        <v>33</v>
      </c>
      <c r="G406" s="48">
        <f t="shared" ca="1" si="277"/>
        <v>41</v>
      </c>
      <c r="H406" s="48">
        <f t="shared" ca="1" si="278"/>
        <v>48</v>
      </c>
      <c r="I406" s="48">
        <f t="shared" ca="1" si="279"/>
        <v>57</v>
      </c>
      <c r="J406" s="48">
        <f t="shared" ca="1" si="280"/>
        <v>67</v>
      </c>
      <c r="K406" s="48">
        <f t="shared" ca="1" si="281"/>
        <v>72</v>
      </c>
      <c r="L406" s="48">
        <f t="shared" ca="1" si="282"/>
        <v>82</v>
      </c>
      <c r="M406" s="48">
        <f t="shared" ca="1" si="283"/>
        <v>90</v>
      </c>
      <c r="N406" s="48">
        <f t="shared" ca="1" si="284"/>
        <v>97</v>
      </c>
      <c r="O406" s="48">
        <f t="shared" ca="1" si="285"/>
        <v>104</v>
      </c>
      <c r="P406" s="48">
        <f t="shared" ca="1" si="291"/>
        <v>1</v>
      </c>
      <c r="Q406" s="48">
        <f t="shared" ca="1" si="291"/>
        <v>2</v>
      </c>
      <c r="R406" s="48">
        <f t="shared" ca="1" si="291"/>
        <v>1</v>
      </c>
      <c r="S406" s="48">
        <f t="shared" ca="1" si="291"/>
        <v>3</v>
      </c>
      <c r="T406" s="48">
        <f t="shared" ca="1" si="291"/>
        <v>2</v>
      </c>
      <c r="U406" s="48">
        <f t="shared" ca="1" si="291"/>
        <v>2</v>
      </c>
      <c r="V406" s="48">
        <f t="shared" ca="1" si="291"/>
        <v>2</v>
      </c>
      <c r="W406" s="48">
        <f t="shared" ca="1" si="291"/>
        <v>1</v>
      </c>
      <c r="X406" s="48">
        <f t="shared" ca="1" si="291"/>
        <v>1</v>
      </c>
      <c r="Y406" s="48">
        <f t="shared" ca="1" si="291"/>
        <v>3</v>
      </c>
      <c r="Z406" s="48">
        <f t="shared" ca="1" si="292"/>
        <v>1</v>
      </c>
      <c r="AA406" s="48">
        <f t="shared" ca="1" si="292"/>
        <v>2</v>
      </c>
      <c r="AB406" s="48">
        <f t="shared" ca="1" si="292"/>
        <v>3</v>
      </c>
      <c r="AC406" s="48">
        <f t="shared" ca="1" si="292"/>
        <v>3</v>
      </c>
      <c r="AD406" s="48">
        <f t="shared" ca="1" si="292"/>
        <v>3</v>
      </c>
      <c r="AE406" s="48">
        <f t="shared" ca="1" si="292"/>
        <v>3</v>
      </c>
      <c r="AF406" s="48">
        <f t="shared" ca="1" si="292"/>
        <v>2</v>
      </c>
      <c r="AG406" s="48">
        <f t="shared" ca="1" si="292"/>
        <v>2</v>
      </c>
      <c r="AH406" s="48">
        <f t="shared" ca="1" si="292"/>
        <v>1</v>
      </c>
      <c r="AI406" s="48">
        <f t="shared" ca="1" si="292"/>
        <v>3</v>
      </c>
      <c r="AJ406" s="48">
        <f t="shared" ca="1" si="293"/>
        <v>2</v>
      </c>
      <c r="AK406" s="48">
        <f t="shared" ca="1" si="293"/>
        <v>1</v>
      </c>
      <c r="AL406" s="48">
        <f t="shared" ca="1" si="293"/>
        <v>1</v>
      </c>
      <c r="AM406" s="48">
        <f t="shared" ca="1" si="293"/>
        <v>3</v>
      </c>
      <c r="AN406" s="48">
        <f t="shared" ca="1" si="293"/>
        <v>2</v>
      </c>
      <c r="AO406" s="48">
        <f t="shared" ca="1" si="293"/>
        <v>2</v>
      </c>
      <c r="AP406" s="48">
        <f t="shared" ca="1" si="293"/>
        <v>2</v>
      </c>
      <c r="AQ406" s="48">
        <f t="shared" ca="1" si="293"/>
        <v>3</v>
      </c>
      <c r="AR406" s="48">
        <f t="shared" ca="1" si="293"/>
        <v>2</v>
      </c>
      <c r="AS406" s="48">
        <f t="shared" ca="1" si="293"/>
        <v>3</v>
      </c>
      <c r="AT406" s="48">
        <f t="shared" ca="1" si="294"/>
        <v>2</v>
      </c>
      <c r="AU406" s="48">
        <f t="shared" ca="1" si="294"/>
        <v>3</v>
      </c>
      <c r="AV406" s="48">
        <f t="shared" ca="1" si="294"/>
        <v>1</v>
      </c>
      <c r="AW406" s="48">
        <f t="shared" ca="1" si="294"/>
        <v>2</v>
      </c>
      <c r="AX406" s="48">
        <f t="shared" ca="1" si="294"/>
        <v>1</v>
      </c>
      <c r="AY406" s="48">
        <f t="shared" ca="1" si="294"/>
        <v>1</v>
      </c>
      <c r="AZ406" s="48">
        <f t="shared" ca="1" si="294"/>
        <v>1</v>
      </c>
      <c r="BA406" s="48">
        <f t="shared" ca="1" si="294"/>
        <v>3</v>
      </c>
      <c r="BB406" s="48">
        <f t="shared" ca="1" si="294"/>
        <v>3</v>
      </c>
      <c r="BC406" s="48">
        <f t="shared" ca="1" si="294"/>
        <v>3</v>
      </c>
      <c r="BD406" s="48">
        <f t="shared" ca="1" si="295"/>
        <v>2</v>
      </c>
      <c r="BE406" s="48">
        <f t="shared" ca="1" si="295"/>
        <v>3</v>
      </c>
      <c r="BF406" s="48">
        <f t="shared" ca="1" si="295"/>
        <v>2</v>
      </c>
      <c r="BG406" s="48">
        <f t="shared" ca="1" si="295"/>
        <v>1</v>
      </c>
      <c r="BH406" s="48">
        <f t="shared" ca="1" si="295"/>
        <v>2</v>
      </c>
      <c r="BI406" s="48">
        <f t="shared" ca="1" si="295"/>
        <v>2</v>
      </c>
      <c r="BJ406" s="48">
        <f t="shared" ca="1" si="295"/>
        <v>2</v>
      </c>
      <c r="BK406" s="48">
        <f t="shared" ca="1" si="295"/>
        <v>1</v>
      </c>
      <c r="BL406" s="48">
        <f t="shared" ca="1" si="295"/>
        <v>3</v>
      </c>
      <c r="BM406" s="48">
        <f t="shared" ca="1" si="295"/>
        <v>1</v>
      </c>
      <c r="BN406" s="48">
        <f t="shared" ca="1" si="295"/>
        <v>2</v>
      </c>
      <c r="BO406" s="48">
        <f t="shared" ca="1" si="295"/>
        <v>1</v>
      </c>
    </row>
    <row r="407" spans="1:67" x14ac:dyDescent="0.25">
      <c r="A407" s="48">
        <v>406</v>
      </c>
      <c r="B407" s="48">
        <f t="shared" ca="1" si="273"/>
        <v>13</v>
      </c>
      <c r="C407" s="48">
        <f ca="1">SUM($P407:S407)</f>
        <v>8</v>
      </c>
      <c r="D407" s="48">
        <f t="shared" ca="1" si="274"/>
        <v>18</v>
      </c>
      <c r="E407" s="48">
        <f t="shared" ca="1" si="275"/>
        <v>29</v>
      </c>
      <c r="F407" s="48">
        <f t="shared" ca="1" si="276"/>
        <v>36</v>
      </c>
      <c r="G407" s="48">
        <f t="shared" ca="1" si="277"/>
        <v>47</v>
      </c>
      <c r="H407" s="48">
        <f t="shared" ca="1" si="278"/>
        <v>56</v>
      </c>
      <c r="I407" s="48">
        <f t="shared" ca="1" si="279"/>
        <v>64</v>
      </c>
      <c r="J407" s="48">
        <f t="shared" ca="1" si="280"/>
        <v>70</v>
      </c>
      <c r="K407" s="48">
        <f t="shared" ca="1" si="281"/>
        <v>77</v>
      </c>
      <c r="L407" s="48">
        <f t="shared" ca="1" si="282"/>
        <v>85</v>
      </c>
      <c r="M407" s="48">
        <f t="shared" ca="1" si="283"/>
        <v>95</v>
      </c>
      <c r="N407" s="48">
        <f t="shared" ca="1" si="284"/>
        <v>101</v>
      </c>
      <c r="O407" s="48">
        <f t="shared" ca="1" si="285"/>
        <v>107</v>
      </c>
      <c r="P407" s="48">
        <f t="shared" ca="1" si="291"/>
        <v>3</v>
      </c>
      <c r="Q407" s="48">
        <f t="shared" ca="1" si="291"/>
        <v>1</v>
      </c>
      <c r="R407" s="48">
        <f t="shared" ca="1" si="291"/>
        <v>2</v>
      </c>
      <c r="S407" s="48">
        <f t="shared" ca="1" si="291"/>
        <v>2</v>
      </c>
      <c r="T407" s="48">
        <f t="shared" ca="1" si="291"/>
        <v>3</v>
      </c>
      <c r="U407" s="48">
        <f t="shared" ca="1" si="291"/>
        <v>2</v>
      </c>
      <c r="V407" s="48">
        <f t="shared" ca="1" si="291"/>
        <v>3</v>
      </c>
      <c r="W407" s="48">
        <f t="shared" ca="1" si="291"/>
        <v>2</v>
      </c>
      <c r="X407" s="48">
        <f t="shared" ca="1" si="291"/>
        <v>3</v>
      </c>
      <c r="Y407" s="48">
        <f t="shared" ca="1" si="291"/>
        <v>3</v>
      </c>
      <c r="Z407" s="48">
        <f t="shared" ca="1" si="292"/>
        <v>2</v>
      </c>
      <c r="AA407" s="48">
        <f t="shared" ca="1" si="292"/>
        <v>3</v>
      </c>
      <c r="AB407" s="48">
        <f t="shared" ca="1" si="292"/>
        <v>2</v>
      </c>
      <c r="AC407" s="48">
        <f t="shared" ca="1" si="292"/>
        <v>3</v>
      </c>
      <c r="AD407" s="48">
        <f t="shared" ca="1" si="292"/>
        <v>1</v>
      </c>
      <c r="AE407" s="48">
        <f t="shared" ca="1" si="292"/>
        <v>1</v>
      </c>
      <c r="AF407" s="48">
        <f t="shared" ca="1" si="292"/>
        <v>3</v>
      </c>
      <c r="AG407" s="48">
        <f t="shared" ca="1" si="292"/>
        <v>3</v>
      </c>
      <c r="AH407" s="48">
        <f t="shared" ca="1" si="292"/>
        <v>3</v>
      </c>
      <c r="AI407" s="48">
        <f t="shared" ca="1" si="292"/>
        <v>2</v>
      </c>
      <c r="AJ407" s="48">
        <f t="shared" ca="1" si="293"/>
        <v>1</v>
      </c>
      <c r="AK407" s="48">
        <f t="shared" ca="1" si="293"/>
        <v>3</v>
      </c>
      <c r="AL407" s="48">
        <f t="shared" ca="1" si="293"/>
        <v>3</v>
      </c>
      <c r="AM407" s="48">
        <f t="shared" ca="1" si="293"/>
        <v>2</v>
      </c>
      <c r="AN407" s="48">
        <f t="shared" ca="1" si="293"/>
        <v>3</v>
      </c>
      <c r="AO407" s="48">
        <f t="shared" ca="1" si="293"/>
        <v>2</v>
      </c>
      <c r="AP407" s="48">
        <f t="shared" ca="1" si="293"/>
        <v>1</v>
      </c>
      <c r="AQ407" s="48">
        <f t="shared" ca="1" si="293"/>
        <v>2</v>
      </c>
      <c r="AR407" s="48">
        <f t="shared" ca="1" si="293"/>
        <v>3</v>
      </c>
      <c r="AS407" s="48">
        <f t="shared" ca="1" si="293"/>
        <v>1</v>
      </c>
      <c r="AT407" s="48">
        <f t="shared" ca="1" si="294"/>
        <v>1</v>
      </c>
      <c r="AU407" s="48">
        <f t="shared" ca="1" si="294"/>
        <v>1</v>
      </c>
      <c r="AV407" s="48">
        <f t="shared" ca="1" si="294"/>
        <v>3</v>
      </c>
      <c r="AW407" s="48">
        <f t="shared" ca="1" si="294"/>
        <v>2</v>
      </c>
      <c r="AX407" s="48">
        <f t="shared" ca="1" si="294"/>
        <v>1</v>
      </c>
      <c r="AY407" s="48">
        <f t="shared" ca="1" si="294"/>
        <v>1</v>
      </c>
      <c r="AZ407" s="48">
        <f t="shared" ca="1" si="294"/>
        <v>1</v>
      </c>
      <c r="BA407" s="48">
        <f t="shared" ca="1" si="294"/>
        <v>3</v>
      </c>
      <c r="BB407" s="48">
        <f t="shared" ca="1" si="294"/>
        <v>3</v>
      </c>
      <c r="BC407" s="48">
        <f t="shared" ca="1" si="294"/>
        <v>1</v>
      </c>
      <c r="BD407" s="48">
        <f t="shared" ca="1" si="295"/>
        <v>2</v>
      </c>
      <c r="BE407" s="48">
        <f t="shared" ca="1" si="295"/>
        <v>3</v>
      </c>
      <c r="BF407" s="48">
        <f t="shared" ca="1" si="295"/>
        <v>3</v>
      </c>
      <c r="BG407" s="48">
        <f t="shared" ca="1" si="295"/>
        <v>2</v>
      </c>
      <c r="BH407" s="48">
        <f t="shared" ca="1" si="295"/>
        <v>1</v>
      </c>
      <c r="BI407" s="48">
        <f t="shared" ca="1" si="295"/>
        <v>1</v>
      </c>
      <c r="BJ407" s="48">
        <f t="shared" ca="1" si="295"/>
        <v>2</v>
      </c>
      <c r="BK407" s="48">
        <f t="shared" ca="1" si="295"/>
        <v>2</v>
      </c>
      <c r="BL407" s="48">
        <f t="shared" ca="1" si="295"/>
        <v>1</v>
      </c>
      <c r="BM407" s="48">
        <f t="shared" ca="1" si="295"/>
        <v>2</v>
      </c>
      <c r="BN407" s="48">
        <f t="shared" ca="1" si="295"/>
        <v>1</v>
      </c>
      <c r="BO407" s="48">
        <f t="shared" ca="1" si="295"/>
        <v>2</v>
      </c>
    </row>
    <row r="408" spans="1:67" x14ac:dyDescent="0.25">
      <c r="A408" s="48">
        <v>407</v>
      </c>
      <c r="B408" s="48">
        <f t="shared" ca="1" si="273"/>
        <v>9</v>
      </c>
      <c r="C408" s="48">
        <f ca="1">SUM($P408:S408)</f>
        <v>7</v>
      </c>
      <c r="D408" s="48">
        <f t="shared" ca="1" si="274"/>
        <v>14</v>
      </c>
      <c r="E408" s="48">
        <f t="shared" ca="1" si="275"/>
        <v>25</v>
      </c>
      <c r="F408" s="48">
        <f t="shared" ca="1" si="276"/>
        <v>32</v>
      </c>
      <c r="G408" s="48">
        <f t="shared" ca="1" si="277"/>
        <v>40</v>
      </c>
      <c r="H408" s="48">
        <f t="shared" ca="1" si="278"/>
        <v>50</v>
      </c>
      <c r="I408" s="48">
        <f t="shared" ca="1" si="279"/>
        <v>57</v>
      </c>
      <c r="J408" s="48">
        <f t="shared" ca="1" si="280"/>
        <v>64</v>
      </c>
      <c r="K408" s="48">
        <f t="shared" ca="1" si="281"/>
        <v>71</v>
      </c>
      <c r="L408" s="48">
        <f t="shared" ca="1" si="282"/>
        <v>79</v>
      </c>
      <c r="M408" s="48">
        <f t="shared" ca="1" si="283"/>
        <v>88</v>
      </c>
      <c r="N408" s="48">
        <f t="shared" ca="1" si="284"/>
        <v>93</v>
      </c>
      <c r="O408" s="48">
        <f t="shared" ca="1" si="285"/>
        <v>102</v>
      </c>
      <c r="P408" s="48">
        <f t="shared" ca="1" si="291"/>
        <v>2</v>
      </c>
      <c r="Q408" s="48">
        <f t="shared" ca="1" si="291"/>
        <v>1</v>
      </c>
      <c r="R408" s="48">
        <f t="shared" ca="1" si="291"/>
        <v>2</v>
      </c>
      <c r="S408" s="48">
        <f t="shared" ca="1" si="291"/>
        <v>2</v>
      </c>
      <c r="T408" s="48">
        <f t="shared" ca="1" si="291"/>
        <v>1</v>
      </c>
      <c r="U408" s="48">
        <f t="shared" ca="1" si="291"/>
        <v>1</v>
      </c>
      <c r="V408" s="48">
        <f t="shared" ca="1" si="291"/>
        <v>2</v>
      </c>
      <c r="W408" s="48">
        <f t="shared" ca="1" si="291"/>
        <v>3</v>
      </c>
      <c r="X408" s="48">
        <f t="shared" ca="1" si="291"/>
        <v>3</v>
      </c>
      <c r="Y408" s="48">
        <f t="shared" ca="1" si="291"/>
        <v>3</v>
      </c>
      <c r="Z408" s="48">
        <f t="shared" ca="1" si="292"/>
        <v>3</v>
      </c>
      <c r="AA408" s="48">
        <f t="shared" ca="1" si="292"/>
        <v>2</v>
      </c>
      <c r="AB408" s="48">
        <f t="shared" ca="1" si="292"/>
        <v>1</v>
      </c>
      <c r="AC408" s="48">
        <f t="shared" ca="1" si="292"/>
        <v>3</v>
      </c>
      <c r="AD408" s="48">
        <f t="shared" ca="1" si="292"/>
        <v>2</v>
      </c>
      <c r="AE408" s="48">
        <f t="shared" ca="1" si="292"/>
        <v>1</v>
      </c>
      <c r="AF408" s="48">
        <f t="shared" ca="1" si="292"/>
        <v>3</v>
      </c>
      <c r="AG408" s="48">
        <f t="shared" ca="1" si="292"/>
        <v>3</v>
      </c>
      <c r="AH408" s="48">
        <f t="shared" ca="1" si="292"/>
        <v>1</v>
      </c>
      <c r="AI408" s="48">
        <f t="shared" ca="1" si="292"/>
        <v>1</v>
      </c>
      <c r="AJ408" s="48">
        <f t="shared" ca="1" si="293"/>
        <v>3</v>
      </c>
      <c r="AK408" s="48">
        <f t="shared" ca="1" si="293"/>
        <v>2</v>
      </c>
      <c r="AL408" s="48">
        <f t="shared" ca="1" si="293"/>
        <v>2</v>
      </c>
      <c r="AM408" s="48">
        <f t="shared" ca="1" si="293"/>
        <v>3</v>
      </c>
      <c r="AN408" s="48">
        <f t="shared" ca="1" si="293"/>
        <v>3</v>
      </c>
      <c r="AO408" s="48">
        <f t="shared" ca="1" si="293"/>
        <v>1</v>
      </c>
      <c r="AP408" s="48">
        <f t="shared" ca="1" si="293"/>
        <v>1</v>
      </c>
      <c r="AQ408" s="48">
        <f t="shared" ca="1" si="293"/>
        <v>2</v>
      </c>
      <c r="AR408" s="48">
        <f t="shared" ca="1" si="293"/>
        <v>1</v>
      </c>
      <c r="AS408" s="48">
        <f t="shared" ca="1" si="293"/>
        <v>1</v>
      </c>
      <c r="AT408" s="48">
        <f t="shared" ca="1" si="294"/>
        <v>2</v>
      </c>
      <c r="AU408" s="48">
        <f t="shared" ca="1" si="294"/>
        <v>3</v>
      </c>
      <c r="AV408" s="48">
        <f t="shared" ca="1" si="294"/>
        <v>2</v>
      </c>
      <c r="AW408" s="48">
        <f t="shared" ca="1" si="294"/>
        <v>1</v>
      </c>
      <c r="AX408" s="48">
        <f t="shared" ca="1" si="294"/>
        <v>2</v>
      </c>
      <c r="AY408" s="48">
        <f t="shared" ca="1" si="294"/>
        <v>2</v>
      </c>
      <c r="AZ408" s="48">
        <f t="shared" ca="1" si="294"/>
        <v>1</v>
      </c>
      <c r="BA408" s="48">
        <f t="shared" ca="1" si="294"/>
        <v>1</v>
      </c>
      <c r="BB408" s="48">
        <f t="shared" ca="1" si="294"/>
        <v>3</v>
      </c>
      <c r="BC408" s="48">
        <f t="shared" ca="1" si="294"/>
        <v>3</v>
      </c>
      <c r="BD408" s="48">
        <f t="shared" ca="1" si="295"/>
        <v>3</v>
      </c>
      <c r="BE408" s="48">
        <f t="shared" ca="1" si="295"/>
        <v>2</v>
      </c>
      <c r="BF408" s="48">
        <f t="shared" ca="1" si="295"/>
        <v>2</v>
      </c>
      <c r="BG408" s="48">
        <f t="shared" ca="1" si="295"/>
        <v>2</v>
      </c>
      <c r="BH408" s="48">
        <f t="shared" ca="1" si="295"/>
        <v>1</v>
      </c>
      <c r="BI408" s="48">
        <f t="shared" ca="1" si="295"/>
        <v>2</v>
      </c>
      <c r="BJ408" s="48">
        <f t="shared" ca="1" si="295"/>
        <v>1</v>
      </c>
      <c r="BK408" s="48">
        <f t="shared" ca="1" si="295"/>
        <v>1</v>
      </c>
      <c r="BL408" s="48">
        <f t="shared" ca="1" si="295"/>
        <v>3</v>
      </c>
      <c r="BM408" s="48">
        <f t="shared" ca="1" si="295"/>
        <v>2</v>
      </c>
      <c r="BN408" s="48">
        <f t="shared" ca="1" si="295"/>
        <v>3</v>
      </c>
      <c r="BO408" s="48">
        <f t="shared" ca="1" si="295"/>
        <v>1</v>
      </c>
    </row>
    <row r="409" spans="1:67" x14ac:dyDescent="0.25">
      <c r="A409" s="48">
        <v>408</v>
      </c>
      <c r="B409" s="48">
        <f t="shared" ca="1" si="273"/>
        <v>11</v>
      </c>
      <c r="C409" s="48">
        <f ca="1">SUM($P409:S409)</f>
        <v>7</v>
      </c>
      <c r="D409" s="48">
        <f t="shared" ca="1" si="274"/>
        <v>15</v>
      </c>
      <c r="E409" s="48">
        <f t="shared" ca="1" si="275"/>
        <v>23</v>
      </c>
      <c r="F409" s="48">
        <f t="shared" ca="1" si="276"/>
        <v>32</v>
      </c>
      <c r="G409" s="48">
        <f t="shared" ca="1" si="277"/>
        <v>38</v>
      </c>
      <c r="H409" s="48">
        <f t="shared" ca="1" si="278"/>
        <v>48</v>
      </c>
      <c r="I409" s="48">
        <f t="shared" ca="1" si="279"/>
        <v>57</v>
      </c>
      <c r="J409" s="48">
        <f t="shared" ca="1" si="280"/>
        <v>66</v>
      </c>
      <c r="K409" s="48">
        <f t="shared" ca="1" si="281"/>
        <v>72</v>
      </c>
      <c r="L409" s="48">
        <f t="shared" ca="1" si="282"/>
        <v>77</v>
      </c>
      <c r="M409" s="48">
        <f t="shared" ca="1" si="283"/>
        <v>83</v>
      </c>
      <c r="N409" s="48">
        <f t="shared" ca="1" si="284"/>
        <v>91</v>
      </c>
      <c r="O409" s="48">
        <f t="shared" ca="1" si="285"/>
        <v>100</v>
      </c>
      <c r="P409" s="48">
        <f t="shared" ca="1" si="291"/>
        <v>2</v>
      </c>
      <c r="Q409" s="48">
        <f t="shared" ca="1" si="291"/>
        <v>1</v>
      </c>
      <c r="R409" s="48">
        <f t="shared" ca="1" si="291"/>
        <v>1</v>
      </c>
      <c r="S409" s="48">
        <f t="shared" ca="1" si="291"/>
        <v>3</v>
      </c>
      <c r="T409" s="48">
        <f t="shared" ca="1" si="291"/>
        <v>1</v>
      </c>
      <c r="U409" s="48">
        <f t="shared" ca="1" si="291"/>
        <v>3</v>
      </c>
      <c r="V409" s="48">
        <f t="shared" ca="1" si="291"/>
        <v>1</v>
      </c>
      <c r="W409" s="48">
        <f t="shared" ca="1" si="291"/>
        <v>3</v>
      </c>
      <c r="X409" s="48">
        <f t="shared" ca="1" si="291"/>
        <v>2</v>
      </c>
      <c r="Y409" s="48">
        <f t="shared" ca="1" si="291"/>
        <v>2</v>
      </c>
      <c r="Z409" s="48">
        <f t="shared" ca="1" si="292"/>
        <v>3</v>
      </c>
      <c r="AA409" s="48">
        <f t="shared" ca="1" si="292"/>
        <v>1</v>
      </c>
      <c r="AB409" s="48">
        <f t="shared" ca="1" si="292"/>
        <v>2</v>
      </c>
      <c r="AC409" s="48">
        <f t="shared" ca="1" si="292"/>
        <v>1</v>
      </c>
      <c r="AD409" s="48">
        <f t="shared" ca="1" si="292"/>
        <v>3</v>
      </c>
      <c r="AE409" s="48">
        <f t="shared" ca="1" si="292"/>
        <v>3</v>
      </c>
      <c r="AF409" s="48">
        <f t="shared" ca="1" si="292"/>
        <v>1</v>
      </c>
      <c r="AG409" s="48">
        <f t="shared" ca="1" si="292"/>
        <v>1</v>
      </c>
      <c r="AH409" s="48">
        <f t="shared" ca="1" si="292"/>
        <v>3</v>
      </c>
      <c r="AI409" s="48">
        <f t="shared" ca="1" si="292"/>
        <v>1</v>
      </c>
      <c r="AJ409" s="48">
        <f t="shared" ca="1" si="293"/>
        <v>2</v>
      </c>
      <c r="AK409" s="48">
        <f t="shared" ca="1" si="293"/>
        <v>2</v>
      </c>
      <c r="AL409" s="48">
        <f t="shared" ca="1" si="293"/>
        <v>3</v>
      </c>
      <c r="AM409" s="48">
        <f t="shared" ca="1" si="293"/>
        <v>3</v>
      </c>
      <c r="AN409" s="48">
        <f t="shared" ca="1" si="293"/>
        <v>1</v>
      </c>
      <c r="AO409" s="48">
        <f t="shared" ca="1" si="293"/>
        <v>2</v>
      </c>
      <c r="AP409" s="48">
        <f t="shared" ca="1" si="293"/>
        <v>3</v>
      </c>
      <c r="AQ409" s="48">
        <f t="shared" ca="1" si="293"/>
        <v>3</v>
      </c>
      <c r="AR409" s="48">
        <f t="shared" ca="1" si="293"/>
        <v>2</v>
      </c>
      <c r="AS409" s="48">
        <f t="shared" ca="1" si="293"/>
        <v>1</v>
      </c>
      <c r="AT409" s="48">
        <f t="shared" ca="1" si="294"/>
        <v>3</v>
      </c>
      <c r="AU409" s="48">
        <f t="shared" ca="1" si="294"/>
        <v>3</v>
      </c>
      <c r="AV409" s="48">
        <f t="shared" ca="1" si="294"/>
        <v>1</v>
      </c>
      <c r="AW409" s="48">
        <f t="shared" ca="1" si="294"/>
        <v>1</v>
      </c>
      <c r="AX409" s="48">
        <f t="shared" ca="1" si="294"/>
        <v>1</v>
      </c>
      <c r="AY409" s="48">
        <f t="shared" ca="1" si="294"/>
        <v>3</v>
      </c>
      <c r="AZ409" s="48">
        <f t="shared" ca="1" si="294"/>
        <v>1</v>
      </c>
      <c r="BA409" s="48">
        <f t="shared" ca="1" si="294"/>
        <v>1</v>
      </c>
      <c r="BB409" s="48">
        <f t="shared" ca="1" si="294"/>
        <v>2</v>
      </c>
      <c r="BC409" s="48">
        <f t="shared" ca="1" si="294"/>
        <v>1</v>
      </c>
      <c r="BD409" s="48">
        <f t="shared" ca="1" si="295"/>
        <v>1</v>
      </c>
      <c r="BE409" s="48">
        <f t="shared" ca="1" si="295"/>
        <v>2</v>
      </c>
      <c r="BF409" s="48">
        <f t="shared" ca="1" si="295"/>
        <v>1</v>
      </c>
      <c r="BG409" s="48">
        <f t="shared" ca="1" si="295"/>
        <v>2</v>
      </c>
      <c r="BH409" s="48">
        <f t="shared" ca="1" si="295"/>
        <v>1</v>
      </c>
      <c r="BI409" s="48">
        <f t="shared" ca="1" si="295"/>
        <v>3</v>
      </c>
      <c r="BJ409" s="48">
        <f t="shared" ca="1" si="295"/>
        <v>2</v>
      </c>
      <c r="BK409" s="48">
        <f t="shared" ca="1" si="295"/>
        <v>2</v>
      </c>
      <c r="BL409" s="48">
        <f t="shared" ca="1" si="295"/>
        <v>3</v>
      </c>
      <c r="BM409" s="48">
        <f t="shared" ca="1" si="295"/>
        <v>2</v>
      </c>
      <c r="BN409" s="48">
        <f t="shared" ca="1" si="295"/>
        <v>1</v>
      </c>
      <c r="BO409" s="48">
        <f t="shared" ca="1" si="295"/>
        <v>3</v>
      </c>
    </row>
    <row r="410" spans="1:67" x14ac:dyDescent="0.25">
      <c r="A410" s="48">
        <v>409</v>
      </c>
      <c r="B410" s="48">
        <f t="shared" ca="1" si="273"/>
        <v>15</v>
      </c>
      <c r="C410" s="48">
        <f ca="1">SUM($P410:S410)</f>
        <v>11</v>
      </c>
      <c r="D410" s="48">
        <f t="shared" ca="1" si="274"/>
        <v>18</v>
      </c>
      <c r="E410" s="48">
        <f t="shared" ca="1" si="275"/>
        <v>22</v>
      </c>
      <c r="F410" s="48">
        <f t="shared" ca="1" si="276"/>
        <v>30</v>
      </c>
      <c r="G410" s="48">
        <f t="shared" ca="1" si="277"/>
        <v>38</v>
      </c>
      <c r="H410" s="48">
        <f t="shared" ca="1" si="278"/>
        <v>45</v>
      </c>
      <c r="I410" s="48">
        <f t="shared" ca="1" si="279"/>
        <v>56</v>
      </c>
      <c r="J410" s="48">
        <f t="shared" ca="1" si="280"/>
        <v>63</v>
      </c>
      <c r="K410" s="48">
        <f t="shared" ca="1" si="281"/>
        <v>71</v>
      </c>
      <c r="L410" s="48">
        <f t="shared" ca="1" si="282"/>
        <v>81</v>
      </c>
      <c r="M410" s="48">
        <f t="shared" ca="1" si="283"/>
        <v>89</v>
      </c>
      <c r="N410" s="48">
        <f t="shared" ca="1" si="284"/>
        <v>97</v>
      </c>
      <c r="O410" s="48">
        <f t="shared" ca="1" si="285"/>
        <v>104</v>
      </c>
      <c r="P410" s="48">
        <f t="shared" ca="1" si="291"/>
        <v>3</v>
      </c>
      <c r="Q410" s="48">
        <f t="shared" ca="1" si="291"/>
        <v>3</v>
      </c>
      <c r="R410" s="48">
        <f t="shared" ca="1" si="291"/>
        <v>3</v>
      </c>
      <c r="S410" s="48">
        <f t="shared" ca="1" si="291"/>
        <v>2</v>
      </c>
      <c r="T410" s="48">
        <f t="shared" ca="1" si="291"/>
        <v>1</v>
      </c>
      <c r="U410" s="48">
        <f t="shared" ca="1" si="291"/>
        <v>3</v>
      </c>
      <c r="V410" s="48">
        <f t="shared" ca="1" si="291"/>
        <v>2</v>
      </c>
      <c r="W410" s="48">
        <f t="shared" ca="1" si="291"/>
        <v>1</v>
      </c>
      <c r="X410" s="48">
        <f t="shared" ca="1" si="291"/>
        <v>1</v>
      </c>
      <c r="Y410" s="48">
        <f t="shared" ca="1" si="291"/>
        <v>1</v>
      </c>
      <c r="Z410" s="48">
        <f t="shared" ca="1" si="292"/>
        <v>1</v>
      </c>
      <c r="AA410" s="48">
        <f t="shared" ca="1" si="292"/>
        <v>1</v>
      </c>
      <c r="AB410" s="48">
        <f t="shared" ca="1" si="292"/>
        <v>1</v>
      </c>
      <c r="AC410" s="48">
        <f t="shared" ca="1" si="292"/>
        <v>2</v>
      </c>
      <c r="AD410" s="48">
        <f t="shared" ca="1" si="292"/>
        <v>2</v>
      </c>
      <c r="AE410" s="48">
        <f t="shared" ca="1" si="292"/>
        <v>3</v>
      </c>
      <c r="AF410" s="48">
        <f t="shared" ca="1" si="292"/>
        <v>2</v>
      </c>
      <c r="AG410" s="48">
        <f t="shared" ca="1" si="292"/>
        <v>2</v>
      </c>
      <c r="AH410" s="48">
        <f t="shared" ca="1" si="292"/>
        <v>1</v>
      </c>
      <c r="AI410" s="48">
        <f t="shared" ca="1" si="292"/>
        <v>3</v>
      </c>
      <c r="AJ410" s="48">
        <f t="shared" ca="1" si="293"/>
        <v>2</v>
      </c>
      <c r="AK410" s="48">
        <f t="shared" ca="1" si="293"/>
        <v>1</v>
      </c>
      <c r="AL410" s="48">
        <f t="shared" ca="1" si="293"/>
        <v>2</v>
      </c>
      <c r="AM410" s="48">
        <f t="shared" ca="1" si="293"/>
        <v>2</v>
      </c>
      <c r="AN410" s="48">
        <f t="shared" ca="1" si="293"/>
        <v>3</v>
      </c>
      <c r="AO410" s="48">
        <f t="shared" ca="1" si="293"/>
        <v>2</v>
      </c>
      <c r="AP410" s="48">
        <f t="shared" ca="1" si="293"/>
        <v>3</v>
      </c>
      <c r="AQ410" s="48">
        <f t="shared" ca="1" si="293"/>
        <v>3</v>
      </c>
      <c r="AR410" s="48">
        <f t="shared" ca="1" si="293"/>
        <v>3</v>
      </c>
      <c r="AS410" s="48">
        <f t="shared" ca="1" si="293"/>
        <v>1</v>
      </c>
      <c r="AT410" s="48">
        <f t="shared" ca="1" si="294"/>
        <v>1</v>
      </c>
      <c r="AU410" s="48">
        <f t="shared" ca="1" si="294"/>
        <v>2</v>
      </c>
      <c r="AV410" s="48">
        <f t="shared" ca="1" si="294"/>
        <v>2</v>
      </c>
      <c r="AW410" s="48">
        <f t="shared" ca="1" si="294"/>
        <v>1</v>
      </c>
      <c r="AX410" s="48">
        <f t="shared" ca="1" si="294"/>
        <v>3</v>
      </c>
      <c r="AY410" s="48">
        <f t="shared" ca="1" si="294"/>
        <v>2</v>
      </c>
      <c r="AZ410" s="48">
        <f t="shared" ca="1" si="294"/>
        <v>3</v>
      </c>
      <c r="BA410" s="48">
        <f t="shared" ca="1" si="294"/>
        <v>3</v>
      </c>
      <c r="BB410" s="48">
        <f t="shared" ca="1" si="294"/>
        <v>3</v>
      </c>
      <c r="BC410" s="48">
        <f t="shared" ca="1" si="294"/>
        <v>1</v>
      </c>
      <c r="BD410" s="48">
        <f t="shared" ca="1" si="295"/>
        <v>3</v>
      </c>
      <c r="BE410" s="48">
        <f t="shared" ca="1" si="295"/>
        <v>1</v>
      </c>
      <c r="BF410" s="48">
        <f t="shared" ca="1" si="295"/>
        <v>3</v>
      </c>
      <c r="BG410" s="48">
        <f t="shared" ca="1" si="295"/>
        <v>1</v>
      </c>
      <c r="BH410" s="48">
        <f t="shared" ca="1" si="295"/>
        <v>2</v>
      </c>
      <c r="BI410" s="48">
        <f t="shared" ca="1" si="295"/>
        <v>2</v>
      </c>
      <c r="BJ410" s="48">
        <f t="shared" ca="1" si="295"/>
        <v>3</v>
      </c>
      <c r="BK410" s="48">
        <f t="shared" ca="1" si="295"/>
        <v>1</v>
      </c>
      <c r="BL410" s="48">
        <f t="shared" ca="1" si="295"/>
        <v>2</v>
      </c>
      <c r="BM410" s="48">
        <f t="shared" ca="1" si="295"/>
        <v>1</v>
      </c>
      <c r="BN410" s="48">
        <f t="shared" ca="1" si="295"/>
        <v>3</v>
      </c>
      <c r="BO410" s="48">
        <f t="shared" ca="1" si="295"/>
        <v>1</v>
      </c>
    </row>
    <row r="411" spans="1:67" x14ac:dyDescent="0.25">
      <c r="A411" s="48">
        <v>410</v>
      </c>
      <c r="B411" s="48">
        <f t="shared" ca="1" si="273"/>
        <v>9</v>
      </c>
      <c r="C411" s="48">
        <f ca="1">SUM($P411:S411)</f>
        <v>7</v>
      </c>
      <c r="D411" s="48">
        <f t="shared" ca="1" si="274"/>
        <v>13</v>
      </c>
      <c r="E411" s="48">
        <f t="shared" ca="1" si="275"/>
        <v>20</v>
      </c>
      <c r="F411" s="48">
        <f t="shared" ca="1" si="276"/>
        <v>29</v>
      </c>
      <c r="G411" s="48">
        <f t="shared" ca="1" si="277"/>
        <v>36</v>
      </c>
      <c r="H411" s="48">
        <f t="shared" ca="1" si="278"/>
        <v>44</v>
      </c>
      <c r="I411" s="48">
        <f t="shared" ca="1" si="279"/>
        <v>53</v>
      </c>
      <c r="J411" s="48">
        <f t="shared" ca="1" si="280"/>
        <v>62</v>
      </c>
      <c r="K411" s="48">
        <f t="shared" ca="1" si="281"/>
        <v>68</v>
      </c>
      <c r="L411" s="48">
        <f t="shared" ca="1" si="282"/>
        <v>74</v>
      </c>
      <c r="M411" s="48">
        <f t="shared" ca="1" si="283"/>
        <v>84</v>
      </c>
      <c r="N411" s="48">
        <f t="shared" ca="1" si="284"/>
        <v>91</v>
      </c>
      <c r="O411" s="48">
        <f t="shared" ca="1" si="285"/>
        <v>100</v>
      </c>
      <c r="P411" s="48">
        <f t="shared" ca="1" si="291"/>
        <v>1</v>
      </c>
      <c r="Q411" s="48">
        <f t="shared" ca="1" si="291"/>
        <v>2</v>
      </c>
      <c r="R411" s="48">
        <f t="shared" ca="1" si="291"/>
        <v>3</v>
      </c>
      <c r="S411" s="48">
        <f t="shared" ca="1" si="291"/>
        <v>1</v>
      </c>
      <c r="T411" s="48">
        <f t="shared" ca="1" si="291"/>
        <v>1</v>
      </c>
      <c r="U411" s="48">
        <f t="shared" ca="1" si="291"/>
        <v>1</v>
      </c>
      <c r="V411" s="48">
        <f t="shared" ca="1" si="291"/>
        <v>2</v>
      </c>
      <c r="W411" s="48">
        <f t="shared" ca="1" si="291"/>
        <v>2</v>
      </c>
      <c r="X411" s="48">
        <f t="shared" ca="1" si="291"/>
        <v>2</v>
      </c>
      <c r="Y411" s="48">
        <f t="shared" ca="1" si="291"/>
        <v>1</v>
      </c>
      <c r="Z411" s="48">
        <f t="shared" ca="1" si="292"/>
        <v>2</v>
      </c>
      <c r="AA411" s="48">
        <f t="shared" ca="1" si="292"/>
        <v>2</v>
      </c>
      <c r="AB411" s="48">
        <f t="shared" ca="1" si="292"/>
        <v>3</v>
      </c>
      <c r="AC411" s="48">
        <f t="shared" ca="1" si="292"/>
        <v>2</v>
      </c>
      <c r="AD411" s="48">
        <f t="shared" ca="1" si="292"/>
        <v>1</v>
      </c>
      <c r="AE411" s="48">
        <f t="shared" ca="1" si="292"/>
        <v>3</v>
      </c>
      <c r="AF411" s="48">
        <f t="shared" ca="1" si="292"/>
        <v>1</v>
      </c>
      <c r="AG411" s="48">
        <f t="shared" ca="1" si="292"/>
        <v>3</v>
      </c>
      <c r="AH411" s="48">
        <f t="shared" ca="1" si="292"/>
        <v>1</v>
      </c>
      <c r="AI411" s="48">
        <f t="shared" ca="1" si="292"/>
        <v>2</v>
      </c>
      <c r="AJ411" s="48">
        <f t="shared" ca="1" si="293"/>
        <v>3</v>
      </c>
      <c r="AK411" s="48">
        <f t="shared" ca="1" si="293"/>
        <v>1</v>
      </c>
      <c r="AL411" s="48">
        <f t="shared" ca="1" si="293"/>
        <v>3</v>
      </c>
      <c r="AM411" s="48">
        <f t="shared" ca="1" si="293"/>
        <v>1</v>
      </c>
      <c r="AN411" s="48">
        <f t="shared" ca="1" si="293"/>
        <v>2</v>
      </c>
      <c r="AO411" s="48">
        <f t="shared" ca="1" si="293"/>
        <v>2</v>
      </c>
      <c r="AP411" s="48">
        <f t="shared" ca="1" si="293"/>
        <v>3</v>
      </c>
      <c r="AQ411" s="48">
        <f t="shared" ca="1" si="293"/>
        <v>2</v>
      </c>
      <c r="AR411" s="48">
        <f t="shared" ca="1" si="293"/>
        <v>1</v>
      </c>
      <c r="AS411" s="48">
        <f t="shared" ca="1" si="293"/>
        <v>3</v>
      </c>
      <c r="AT411" s="48">
        <f t="shared" ca="1" si="294"/>
        <v>3</v>
      </c>
      <c r="AU411" s="48">
        <f t="shared" ca="1" si="294"/>
        <v>2</v>
      </c>
      <c r="AV411" s="48">
        <f t="shared" ca="1" si="294"/>
        <v>2</v>
      </c>
      <c r="AW411" s="48">
        <f t="shared" ca="1" si="294"/>
        <v>1</v>
      </c>
      <c r="AX411" s="48">
        <f t="shared" ca="1" si="294"/>
        <v>1</v>
      </c>
      <c r="AY411" s="48">
        <f t="shared" ca="1" si="294"/>
        <v>2</v>
      </c>
      <c r="AZ411" s="48">
        <f t="shared" ca="1" si="294"/>
        <v>1</v>
      </c>
      <c r="BA411" s="48">
        <f t="shared" ca="1" si="294"/>
        <v>1</v>
      </c>
      <c r="BB411" s="48">
        <f t="shared" ca="1" si="294"/>
        <v>3</v>
      </c>
      <c r="BC411" s="48">
        <f t="shared" ca="1" si="294"/>
        <v>1</v>
      </c>
      <c r="BD411" s="48">
        <f t="shared" ca="1" si="295"/>
        <v>2</v>
      </c>
      <c r="BE411" s="48">
        <f t="shared" ca="1" si="295"/>
        <v>2</v>
      </c>
      <c r="BF411" s="48">
        <f t="shared" ca="1" si="295"/>
        <v>3</v>
      </c>
      <c r="BG411" s="48">
        <f t="shared" ca="1" si="295"/>
        <v>3</v>
      </c>
      <c r="BH411" s="48">
        <f t="shared" ca="1" si="295"/>
        <v>1</v>
      </c>
      <c r="BI411" s="48">
        <f t="shared" ca="1" si="295"/>
        <v>2</v>
      </c>
      <c r="BJ411" s="48">
        <f t="shared" ca="1" si="295"/>
        <v>2</v>
      </c>
      <c r="BK411" s="48">
        <f t="shared" ca="1" si="295"/>
        <v>2</v>
      </c>
      <c r="BL411" s="48">
        <f t="shared" ca="1" si="295"/>
        <v>3</v>
      </c>
      <c r="BM411" s="48">
        <f t="shared" ca="1" si="295"/>
        <v>2</v>
      </c>
      <c r="BN411" s="48">
        <f t="shared" ca="1" si="295"/>
        <v>1</v>
      </c>
      <c r="BO411" s="48">
        <f t="shared" ca="1" si="295"/>
        <v>3</v>
      </c>
    </row>
    <row r="412" spans="1:67" x14ac:dyDescent="0.25">
      <c r="A412" s="48">
        <v>411</v>
      </c>
      <c r="B412" s="48">
        <f t="shared" ca="1" si="273"/>
        <v>14</v>
      </c>
      <c r="C412" s="48">
        <f ca="1">SUM($P412:S412)</f>
        <v>9</v>
      </c>
      <c r="D412" s="48">
        <f t="shared" ca="1" si="274"/>
        <v>16</v>
      </c>
      <c r="E412" s="48">
        <f t="shared" ca="1" si="275"/>
        <v>26</v>
      </c>
      <c r="F412" s="48">
        <f t="shared" ca="1" si="276"/>
        <v>35</v>
      </c>
      <c r="G412" s="48">
        <f t="shared" ca="1" si="277"/>
        <v>44</v>
      </c>
      <c r="H412" s="48">
        <f t="shared" ca="1" si="278"/>
        <v>51</v>
      </c>
      <c r="I412" s="48">
        <f t="shared" ca="1" si="279"/>
        <v>60</v>
      </c>
      <c r="J412" s="48">
        <f t="shared" ca="1" si="280"/>
        <v>67</v>
      </c>
      <c r="K412" s="48">
        <f t="shared" ca="1" si="281"/>
        <v>75</v>
      </c>
      <c r="L412" s="48">
        <f t="shared" ca="1" si="282"/>
        <v>84</v>
      </c>
      <c r="M412" s="48">
        <f t="shared" ca="1" si="283"/>
        <v>94</v>
      </c>
      <c r="N412" s="48">
        <f t="shared" ca="1" si="284"/>
        <v>102</v>
      </c>
      <c r="O412" s="48">
        <f t="shared" ca="1" si="285"/>
        <v>109</v>
      </c>
      <c r="P412" s="48">
        <f t="shared" ref="P412:Y421" ca="1" si="296">MAX(1,IF(SamplesOrEstimateFlag = "Data", INDEX(Samples,RANDBETWEEN(1, TotalCount), 0), RANDBETWEEN(ThroughputLowEstimate,ThroughputHighEstimate)) / RANDBETWEEN(StorySplitRateLowEstimate,StorySplitRateHighEstimate))</f>
        <v>3</v>
      </c>
      <c r="Q412" s="48">
        <f t="shared" ca="1" si="296"/>
        <v>2</v>
      </c>
      <c r="R412" s="48">
        <f t="shared" ca="1" si="296"/>
        <v>3</v>
      </c>
      <c r="S412" s="48">
        <f t="shared" ca="1" si="296"/>
        <v>1</v>
      </c>
      <c r="T412" s="48">
        <f t="shared" ca="1" si="296"/>
        <v>3</v>
      </c>
      <c r="U412" s="48">
        <f t="shared" ca="1" si="296"/>
        <v>2</v>
      </c>
      <c r="V412" s="48">
        <f t="shared" ca="1" si="296"/>
        <v>1</v>
      </c>
      <c r="W412" s="48">
        <f t="shared" ca="1" si="296"/>
        <v>1</v>
      </c>
      <c r="X412" s="48">
        <f t="shared" ca="1" si="296"/>
        <v>2</v>
      </c>
      <c r="Y412" s="48">
        <f t="shared" ca="1" si="296"/>
        <v>3</v>
      </c>
      <c r="Z412" s="48">
        <f t="shared" ref="Z412:AI421" ca="1" si="297">MAX(1,IF(SamplesOrEstimateFlag = "Data", INDEX(Samples,RANDBETWEEN(1, TotalCount), 0), RANDBETWEEN(ThroughputLowEstimate,ThroughputHighEstimate)) / RANDBETWEEN(StorySplitRateLowEstimate,StorySplitRateHighEstimate))</f>
        <v>3</v>
      </c>
      <c r="AA412" s="48">
        <f t="shared" ca="1" si="297"/>
        <v>2</v>
      </c>
      <c r="AB412" s="48">
        <f t="shared" ca="1" si="297"/>
        <v>3</v>
      </c>
      <c r="AC412" s="48">
        <f t="shared" ca="1" si="297"/>
        <v>3</v>
      </c>
      <c r="AD412" s="48">
        <f t="shared" ca="1" si="297"/>
        <v>1</v>
      </c>
      <c r="AE412" s="48">
        <f t="shared" ca="1" si="297"/>
        <v>2</v>
      </c>
      <c r="AF412" s="48">
        <f t="shared" ca="1" si="297"/>
        <v>3</v>
      </c>
      <c r="AG412" s="48">
        <f t="shared" ca="1" si="297"/>
        <v>1</v>
      </c>
      <c r="AH412" s="48">
        <f t="shared" ca="1" si="297"/>
        <v>2</v>
      </c>
      <c r="AI412" s="48">
        <f t="shared" ca="1" si="297"/>
        <v>3</v>
      </c>
      <c r="AJ412" s="48">
        <f t="shared" ref="AJ412:AS421" ca="1" si="298">MAX(1,IF(SamplesOrEstimateFlag = "Data", INDEX(Samples,RANDBETWEEN(1, TotalCount), 0), RANDBETWEEN(ThroughputLowEstimate,ThroughputHighEstimate)) / RANDBETWEEN(StorySplitRateLowEstimate,StorySplitRateHighEstimate))</f>
        <v>1</v>
      </c>
      <c r="AK412" s="48">
        <f t="shared" ca="1" si="298"/>
        <v>1</v>
      </c>
      <c r="AL412" s="48">
        <f t="shared" ca="1" si="298"/>
        <v>3</v>
      </c>
      <c r="AM412" s="48">
        <f t="shared" ca="1" si="298"/>
        <v>2</v>
      </c>
      <c r="AN412" s="48">
        <f t="shared" ca="1" si="298"/>
        <v>2</v>
      </c>
      <c r="AO412" s="48">
        <f t="shared" ca="1" si="298"/>
        <v>3</v>
      </c>
      <c r="AP412" s="48">
        <f t="shared" ca="1" si="298"/>
        <v>1</v>
      </c>
      <c r="AQ412" s="48">
        <f t="shared" ca="1" si="298"/>
        <v>3</v>
      </c>
      <c r="AR412" s="48">
        <f t="shared" ca="1" si="298"/>
        <v>1</v>
      </c>
      <c r="AS412" s="48">
        <f t="shared" ca="1" si="298"/>
        <v>3</v>
      </c>
      <c r="AT412" s="48">
        <f t="shared" ref="AT412:BC421" ca="1" si="299">MAX(1,IF(SamplesOrEstimateFlag = "Data", INDEX(Samples,RANDBETWEEN(1, TotalCount), 0), RANDBETWEEN(ThroughputLowEstimate,ThroughputHighEstimate)) / RANDBETWEEN(StorySplitRateLowEstimate,StorySplitRateHighEstimate))</f>
        <v>2</v>
      </c>
      <c r="AU412" s="48">
        <f t="shared" ca="1" si="299"/>
        <v>1</v>
      </c>
      <c r="AV412" s="48">
        <f t="shared" ca="1" si="299"/>
        <v>1</v>
      </c>
      <c r="AW412" s="48">
        <f t="shared" ca="1" si="299"/>
        <v>3</v>
      </c>
      <c r="AX412" s="48">
        <f t="shared" ca="1" si="299"/>
        <v>2</v>
      </c>
      <c r="AY412" s="48">
        <f t="shared" ca="1" si="299"/>
        <v>2</v>
      </c>
      <c r="AZ412" s="48">
        <f t="shared" ca="1" si="299"/>
        <v>2</v>
      </c>
      <c r="BA412" s="48">
        <f t="shared" ca="1" si="299"/>
        <v>3</v>
      </c>
      <c r="BB412" s="48">
        <f t="shared" ca="1" si="299"/>
        <v>1</v>
      </c>
      <c r="BC412" s="48">
        <f t="shared" ca="1" si="299"/>
        <v>3</v>
      </c>
      <c r="BD412" s="48">
        <f t="shared" ref="BD412:BO421" ca="1" si="300">MAX(1,IF(SamplesOrEstimateFlag = "Data", INDEX(Samples,RANDBETWEEN(1, TotalCount), 0), RANDBETWEEN(ThroughputLowEstimate,ThroughputHighEstimate)) / RANDBETWEEN(StorySplitRateLowEstimate,StorySplitRateHighEstimate))</f>
        <v>2</v>
      </c>
      <c r="BE412" s="48">
        <f t="shared" ca="1" si="300"/>
        <v>2</v>
      </c>
      <c r="BF412" s="48">
        <f t="shared" ca="1" si="300"/>
        <v>3</v>
      </c>
      <c r="BG412" s="48">
        <f t="shared" ca="1" si="300"/>
        <v>3</v>
      </c>
      <c r="BH412" s="48">
        <f t="shared" ca="1" si="300"/>
        <v>2</v>
      </c>
      <c r="BI412" s="48">
        <f t="shared" ca="1" si="300"/>
        <v>3</v>
      </c>
      <c r="BJ412" s="48">
        <f t="shared" ca="1" si="300"/>
        <v>2</v>
      </c>
      <c r="BK412" s="48">
        <f t="shared" ca="1" si="300"/>
        <v>1</v>
      </c>
      <c r="BL412" s="48">
        <f t="shared" ca="1" si="300"/>
        <v>1</v>
      </c>
      <c r="BM412" s="48">
        <f t="shared" ca="1" si="300"/>
        <v>3</v>
      </c>
      <c r="BN412" s="48">
        <f t="shared" ca="1" si="300"/>
        <v>1</v>
      </c>
      <c r="BO412" s="48">
        <f t="shared" ca="1" si="300"/>
        <v>2</v>
      </c>
    </row>
    <row r="413" spans="1:67" x14ac:dyDescent="0.25">
      <c r="A413" s="48">
        <v>412</v>
      </c>
      <c r="B413" s="48">
        <f t="shared" ca="1" si="273"/>
        <v>12</v>
      </c>
      <c r="C413" s="48">
        <f ca="1">SUM($P413:S413)</f>
        <v>7</v>
      </c>
      <c r="D413" s="48">
        <f t="shared" ca="1" si="274"/>
        <v>17</v>
      </c>
      <c r="E413" s="48">
        <f t="shared" ca="1" si="275"/>
        <v>26</v>
      </c>
      <c r="F413" s="48">
        <f t="shared" ca="1" si="276"/>
        <v>32</v>
      </c>
      <c r="G413" s="48">
        <f t="shared" ca="1" si="277"/>
        <v>41</v>
      </c>
      <c r="H413" s="48">
        <f t="shared" ca="1" si="278"/>
        <v>49</v>
      </c>
      <c r="I413" s="48">
        <f t="shared" ca="1" si="279"/>
        <v>60</v>
      </c>
      <c r="J413" s="48">
        <f t="shared" ca="1" si="280"/>
        <v>70</v>
      </c>
      <c r="K413" s="48">
        <f t="shared" ca="1" si="281"/>
        <v>81</v>
      </c>
      <c r="L413" s="48">
        <f t="shared" ca="1" si="282"/>
        <v>91</v>
      </c>
      <c r="M413" s="48">
        <f t="shared" ca="1" si="283"/>
        <v>96</v>
      </c>
      <c r="N413" s="48">
        <f t="shared" ca="1" si="284"/>
        <v>105</v>
      </c>
      <c r="O413" s="48">
        <f t="shared" ca="1" si="285"/>
        <v>114</v>
      </c>
      <c r="P413" s="48">
        <f t="shared" ca="1" si="296"/>
        <v>1</v>
      </c>
      <c r="Q413" s="48">
        <f t="shared" ca="1" si="296"/>
        <v>1</v>
      </c>
      <c r="R413" s="48">
        <f t="shared" ca="1" si="296"/>
        <v>3</v>
      </c>
      <c r="S413" s="48">
        <f t="shared" ca="1" si="296"/>
        <v>2</v>
      </c>
      <c r="T413" s="48">
        <f t="shared" ca="1" si="296"/>
        <v>3</v>
      </c>
      <c r="U413" s="48">
        <f t="shared" ca="1" si="296"/>
        <v>2</v>
      </c>
      <c r="V413" s="48">
        <f t="shared" ca="1" si="296"/>
        <v>2</v>
      </c>
      <c r="W413" s="48">
        <f t="shared" ca="1" si="296"/>
        <v>3</v>
      </c>
      <c r="X413" s="48">
        <f t="shared" ca="1" si="296"/>
        <v>1</v>
      </c>
      <c r="Y413" s="48">
        <f t="shared" ca="1" si="296"/>
        <v>3</v>
      </c>
      <c r="Z413" s="48">
        <f t="shared" ca="1" si="297"/>
        <v>3</v>
      </c>
      <c r="AA413" s="48">
        <f t="shared" ca="1" si="297"/>
        <v>2</v>
      </c>
      <c r="AB413" s="48">
        <f t="shared" ca="1" si="297"/>
        <v>2</v>
      </c>
      <c r="AC413" s="48">
        <f t="shared" ca="1" si="297"/>
        <v>2</v>
      </c>
      <c r="AD413" s="48">
        <f t="shared" ca="1" si="297"/>
        <v>1</v>
      </c>
      <c r="AE413" s="48">
        <f t="shared" ca="1" si="297"/>
        <v>1</v>
      </c>
      <c r="AF413" s="48">
        <f t="shared" ca="1" si="297"/>
        <v>1</v>
      </c>
      <c r="AG413" s="48">
        <f t="shared" ca="1" si="297"/>
        <v>3</v>
      </c>
      <c r="AH413" s="48">
        <f t="shared" ca="1" si="297"/>
        <v>3</v>
      </c>
      <c r="AI413" s="48">
        <f t="shared" ca="1" si="297"/>
        <v>2</v>
      </c>
      <c r="AJ413" s="48">
        <f t="shared" ca="1" si="298"/>
        <v>1</v>
      </c>
      <c r="AK413" s="48">
        <f t="shared" ca="1" si="298"/>
        <v>3</v>
      </c>
      <c r="AL413" s="48">
        <f t="shared" ca="1" si="298"/>
        <v>2</v>
      </c>
      <c r="AM413" s="48">
        <f t="shared" ca="1" si="298"/>
        <v>2</v>
      </c>
      <c r="AN413" s="48">
        <f t="shared" ca="1" si="298"/>
        <v>2</v>
      </c>
      <c r="AO413" s="48">
        <f t="shared" ca="1" si="298"/>
        <v>3</v>
      </c>
      <c r="AP413" s="48">
        <f t="shared" ca="1" si="298"/>
        <v>3</v>
      </c>
      <c r="AQ413" s="48">
        <f t="shared" ca="1" si="298"/>
        <v>3</v>
      </c>
      <c r="AR413" s="48">
        <f t="shared" ca="1" si="298"/>
        <v>3</v>
      </c>
      <c r="AS413" s="48">
        <f t="shared" ca="1" si="298"/>
        <v>3</v>
      </c>
      <c r="AT413" s="48">
        <f t="shared" ca="1" si="299"/>
        <v>1</v>
      </c>
      <c r="AU413" s="48">
        <f t="shared" ca="1" si="299"/>
        <v>3</v>
      </c>
      <c r="AV413" s="48">
        <f t="shared" ca="1" si="299"/>
        <v>2</v>
      </c>
      <c r="AW413" s="48">
        <f t="shared" ca="1" si="299"/>
        <v>3</v>
      </c>
      <c r="AX413" s="48">
        <f t="shared" ca="1" si="299"/>
        <v>3</v>
      </c>
      <c r="AY413" s="48">
        <f t="shared" ca="1" si="299"/>
        <v>3</v>
      </c>
      <c r="AZ413" s="48">
        <f t="shared" ca="1" si="299"/>
        <v>3</v>
      </c>
      <c r="BA413" s="48">
        <f t="shared" ca="1" si="299"/>
        <v>2</v>
      </c>
      <c r="BB413" s="48">
        <f t="shared" ca="1" si="299"/>
        <v>2</v>
      </c>
      <c r="BC413" s="48">
        <f t="shared" ca="1" si="299"/>
        <v>3</v>
      </c>
      <c r="BD413" s="48">
        <f t="shared" ca="1" si="300"/>
        <v>1</v>
      </c>
      <c r="BE413" s="48">
        <f t="shared" ca="1" si="300"/>
        <v>2</v>
      </c>
      <c r="BF413" s="48">
        <f t="shared" ca="1" si="300"/>
        <v>1</v>
      </c>
      <c r="BG413" s="48">
        <f t="shared" ca="1" si="300"/>
        <v>1</v>
      </c>
      <c r="BH413" s="48">
        <f t="shared" ca="1" si="300"/>
        <v>2</v>
      </c>
      <c r="BI413" s="48">
        <f t="shared" ca="1" si="300"/>
        <v>3</v>
      </c>
      <c r="BJ413" s="48">
        <f t="shared" ca="1" si="300"/>
        <v>2</v>
      </c>
      <c r="BK413" s="48">
        <f t="shared" ca="1" si="300"/>
        <v>2</v>
      </c>
      <c r="BL413" s="48">
        <f t="shared" ca="1" si="300"/>
        <v>3</v>
      </c>
      <c r="BM413" s="48">
        <f t="shared" ca="1" si="300"/>
        <v>3</v>
      </c>
      <c r="BN413" s="48">
        <f t="shared" ca="1" si="300"/>
        <v>1</v>
      </c>
      <c r="BO413" s="48">
        <f t="shared" ca="1" si="300"/>
        <v>2</v>
      </c>
    </row>
    <row r="414" spans="1:67" x14ac:dyDescent="0.25">
      <c r="A414" s="48">
        <v>413</v>
      </c>
      <c r="B414" s="48">
        <f t="shared" ca="1" si="273"/>
        <v>11</v>
      </c>
      <c r="C414" s="48">
        <f ca="1">SUM($P414:S414)</f>
        <v>7</v>
      </c>
      <c r="D414" s="48">
        <f t="shared" ca="1" si="274"/>
        <v>14</v>
      </c>
      <c r="E414" s="48">
        <f t="shared" ca="1" si="275"/>
        <v>24</v>
      </c>
      <c r="F414" s="48">
        <f t="shared" ca="1" si="276"/>
        <v>33</v>
      </c>
      <c r="G414" s="48">
        <f t="shared" ca="1" si="277"/>
        <v>40</v>
      </c>
      <c r="H414" s="48">
        <f t="shared" ca="1" si="278"/>
        <v>50</v>
      </c>
      <c r="I414" s="48">
        <f t="shared" ca="1" si="279"/>
        <v>60</v>
      </c>
      <c r="J414" s="48">
        <f t="shared" ca="1" si="280"/>
        <v>69</v>
      </c>
      <c r="K414" s="48">
        <f t="shared" ca="1" si="281"/>
        <v>73</v>
      </c>
      <c r="L414" s="48">
        <f t="shared" ca="1" si="282"/>
        <v>82</v>
      </c>
      <c r="M414" s="48">
        <f t="shared" ca="1" si="283"/>
        <v>92</v>
      </c>
      <c r="N414" s="48">
        <f t="shared" ca="1" si="284"/>
        <v>97</v>
      </c>
      <c r="O414" s="48">
        <f t="shared" ca="1" si="285"/>
        <v>105</v>
      </c>
      <c r="P414" s="48">
        <f t="shared" ca="1" si="296"/>
        <v>2</v>
      </c>
      <c r="Q414" s="48">
        <f t="shared" ca="1" si="296"/>
        <v>3</v>
      </c>
      <c r="R414" s="48">
        <f t="shared" ca="1" si="296"/>
        <v>1</v>
      </c>
      <c r="S414" s="48">
        <f t="shared" ca="1" si="296"/>
        <v>1</v>
      </c>
      <c r="T414" s="48">
        <f t="shared" ca="1" si="296"/>
        <v>2</v>
      </c>
      <c r="U414" s="48">
        <f t="shared" ca="1" si="296"/>
        <v>2</v>
      </c>
      <c r="V414" s="48">
        <f t="shared" ca="1" si="296"/>
        <v>1</v>
      </c>
      <c r="W414" s="48">
        <f t="shared" ca="1" si="296"/>
        <v>2</v>
      </c>
      <c r="X414" s="48">
        <f t="shared" ca="1" si="296"/>
        <v>3</v>
      </c>
      <c r="Y414" s="48">
        <f t="shared" ca="1" si="296"/>
        <v>3</v>
      </c>
      <c r="Z414" s="48">
        <f t="shared" ca="1" si="297"/>
        <v>2</v>
      </c>
      <c r="AA414" s="48">
        <f t="shared" ca="1" si="297"/>
        <v>2</v>
      </c>
      <c r="AB414" s="48">
        <f t="shared" ca="1" si="297"/>
        <v>2</v>
      </c>
      <c r="AC414" s="48">
        <f t="shared" ca="1" si="297"/>
        <v>1</v>
      </c>
      <c r="AD414" s="48">
        <f t="shared" ca="1" si="297"/>
        <v>3</v>
      </c>
      <c r="AE414" s="48">
        <f t="shared" ca="1" si="297"/>
        <v>3</v>
      </c>
      <c r="AF414" s="48">
        <f t="shared" ca="1" si="297"/>
        <v>2</v>
      </c>
      <c r="AG414" s="48">
        <f t="shared" ca="1" si="297"/>
        <v>2</v>
      </c>
      <c r="AH414" s="48">
        <f t="shared" ca="1" si="297"/>
        <v>2</v>
      </c>
      <c r="AI414" s="48">
        <f t="shared" ca="1" si="297"/>
        <v>1</v>
      </c>
      <c r="AJ414" s="48">
        <f t="shared" ca="1" si="298"/>
        <v>2</v>
      </c>
      <c r="AK414" s="48">
        <f t="shared" ca="1" si="298"/>
        <v>2</v>
      </c>
      <c r="AL414" s="48">
        <f t="shared" ca="1" si="298"/>
        <v>3</v>
      </c>
      <c r="AM414" s="48">
        <f t="shared" ca="1" si="298"/>
        <v>3</v>
      </c>
      <c r="AN414" s="48">
        <f t="shared" ca="1" si="298"/>
        <v>3</v>
      </c>
      <c r="AO414" s="48">
        <f t="shared" ca="1" si="298"/>
        <v>1</v>
      </c>
      <c r="AP414" s="48">
        <f t="shared" ca="1" si="298"/>
        <v>3</v>
      </c>
      <c r="AQ414" s="48">
        <f t="shared" ca="1" si="298"/>
        <v>3</v>
      </c>
      <c r="AR414" s="48">
        <f t="shared" ca="1" si="298"/>
        <v>3</v>
      </c>
      <c r="AS414" s="48">
        <f t="shared" ca="1" si="298"/>
        <v>2</v>
      </c>
      <c r="AT414" s="48">
        <f t="shared" ca="1" si="299"/>
        <v>2</v>
      </c>
      <c r="AU414" s="48">
        <f t="shared" ca="1" si="299"/>
        <v>2</v>
      </c>
      <c r="AV414" s="48">
        <f t="shared" ca="1" si="299"/>
        <v>1</v>
      </c>
      <c r="AW414" s="48">
        <f t="shared" ca="1" si="299"/>
        <v>1</v>
      </c>
      <c r="AX414" s="48">
        <f t="shared" ca="1" si="299"/>
        <v>1</v>
      </c>
      <c r="AY414" s="48">
        <f t="shared" ca="1" si="299"/>
        <v>1</v>
      </c>
      <c r="AZ414" s="48">
        <f t="shared" ca="1" si="299"/>
        <v>2</v>
      </c>
      <c r="BA414" s="48">
        <f t="shared" ca="1" si="299"/>
        <v>3</v>
      </c>
      <c r="BB414" s="48">
        <f t="shared" ca="1" si="299"/>
        <v>1</v>
      </c>
      <c r="BC414" s="48">
        <f t="shared" ca="1" si="299"/>
        <v>3</v>
      </c>
      <c r="BD414" s="48">
        <f t="shared" ca="1" si="300"/>
        <v>3</v>
      </c>
      <c r="BE414" s="48">
        <f t="shared" ca="1" si="300"/>
        <v>3</v>
      </c>
      <c r="BF414" s="48">
        <f t="shared" ca="1" si="300"/>
        <v>1</v>
      </c>
      <c r="BG414" s="48">
        <f t="shared" ca="1" si="300"/>
        <v>3</v>
      </c>
      <c r="BH414" s="48">
        <f t="shared" ca="1" si="300"/>
        <v>1</v>
      </c>
      <c r="BI414" s="48">
        <f t="shared" ca="1" si="300"/>
        <v>1</v>
      </c>
      <c r="BJ414" s="48">
        <f t="shared" ca="1" si="300"/>
        <v>1</v>
      </c>
      <c r="BK414" s="48">
        <f t="shared" ca="1" si="300"/>
        <v>2</v>
      </c>
      <c r="BL414" s="48">
        <f t="shared" ca="1" si="300"/>
        <v>2</v>
      </c>
      <c r="BM414" s="48">
        <f t="shared" ca="1" si="300"/>
        <v>3</v>
      </c>
      <c r="BN414" s="48">
        <f t="shared" ca="1" si="300"/>
        <v>1</v>
      </c>
      <c r="BO414" s="48">
        <f t="shared" ca="1" si="300"/>
        <v>2</v>
      </c>
    </row>
    <row r="415" spans="1:67" x14ac:dyDescent="0.25">
      <c r="A415" s="48">
        <v>414</v>
      </c>
      <c r="B415" s="48">
        <f t="shared" ca="1" si="273"/>
        <v>14</v>
      </c>
      <c r="C415" s="48">
        <f ca="1">SUM($P415:S415)</f>
        <v>9</v>
      </c>
      <c r="D415" s="48">
        <f t="shared" ca="1" si="274"/>
        <v>18</v>
      </c>
      <c r="E415" s="48">
        <f t="shared" ca="1" si="275"/>
        <v>26</v>
      </c>
      <c r="F415" s="48">
        <f t="shared" ca="1" si="276"/>
        <v>33</v>
      </c>
      <c r="G415" s="48">
        <f t="shared" ca="1" si="277"/>
        <v>40</v>
      </c>
      <c r="H415" s="48">
        <f t="shared" ca="1" si="278"/>
        <v>51</v>
      </c>
      <c r="I415" s="48">
        <f t="shared" ca="1" si="279"/>
        <v>59</v>
      </c>
      <c r="J415" s="48">
        <f t="shared" ca="1" si="280"/>
        <v>66</v>
      </c>
      <c r="K415" s="48">
        <f t="shared" ca="1" si="281"/>
        <v>72</v>
      </c>
      <c r="L415" s="48">
        <f t="shared" ca="1" si="282"/>
        <v>82</v>
      </c>
      <c r="M415" s="48">
        <f t="shared" ca="1" si="283"/>
        <v>89</v>
      </c>
      <c r="N415" s="48">
        <f t="shared" ca="1" si="284"/>
        <v>98</v>
      </c>
      <c r="O415" s="48">
        <f t="shared" ca="1" si="285"/>
        <v>107</v>
      </c>
      <c r="P415" s="48">
        <f t="shared" ca="1" si="296"/>
        <v>3</v>
      </c>
      <c r="Q415" s="48">
        <f t="shared" ca="1" si="296"/>
        <v>3</v>
      </c>
      <c r="R415" s="48">
        <f t="shared" ca="1" si="296"/>
        <v>2</v>
      </c>
      <c r="S415" s="48">
        <f t="shared" ca="1" si="296"/>
        <v>1</v>
      </c>
      <c r="T415" s="48">
        <f t="shared" ca="1" si="296"/>
        <v>3</v>
      </c>
      <c r="U415" s="48">
        <f t="shared" ca="1" si="296"/>
        <v>2</v>
      </c>
      <c r="V415" s="48">
        <f t="shared" ca="1" si="296"/>
        <v>2</v>
      </c>
      <c r="W415" s="48">
        <f t="shared" ca="1" si="296"/>
        <v>2</v>
      </c>
      <c r="X415" s="48">
        <f t="shared" ca="1" si="296"/>
        <v>1</v>
      </c>
      <c r="Y415" s="48">
        <f t="shared" ca="1" si="296"/>
        <v>3</v>
      </c>
      <c r="Z415" s="48">
        <f t="shared" ca="1" si="297"/>
        <v>1</v>
      </c>
      <c r="AA415" s="48">
        <f t="shared" ca="1" si="297"/>
        <v>3</v>
      </c>
      <c r="AB415" s="48">
        <f t="shared" ca="1" si="297"/>
        <v>1</v>
      </c>
      <c r="AC415" s="48">
        <f t="shared" ca="1" si="297"/>
        <v>3</v>
      </c>
      <c r="AD415" s="48">
        <f t="shared" ca="1" si="297"/>
        <v>1</v>
      </c>
      <c r="AE415" s="48">
        <f t="shared" ca="1" si="297"/>
        <v>2</v>
      </c>
      <c r="AF415" s="48">
        <f t="shared" ca="1" si="297"/>
        <v>1</v>
      </c>
      <c r="AG415" s="48">
        <f t="shared" ca="1" si="297"/>
        <v>3</v>
      </c>
      <c r="AH415" s="48">
        <f t="shared" ca="1" si="297"/>
        <v>2</v>
      </c>
      <c r="AI415" s="48">
        <f t="shared" ca="1" si="297"/>
        <v>1</v>
      </c>
      <c r="AJ415" s="48">
        <f t="shared" ca="1" si="298"/>
        <v>3</v>
      </c>
      <c r="AK415" s="48">
        <f t="shared" ca="1" si="298"/>
        <v>3</v>
      </c>
      <c r="AL415" s="48">
        <f t="shared" ca="1" si="298"/>
        <v>2</v>
      </c>
      <c r="AM415" s="48">
        <f t="shared" ca="1" si="298"/>
        <v>3</v>
      </c>
      <c r="AN415" s="48">
        <f t="shared" ca="1" si="298"/>
        <v>2</v>
      </c>
      <c r="AO415" s="48">
        <f t="shared" ca="1" si="298"/>
        <v>2</v>
      </c>
      <c r="AP415" s="48">
        <f t="shared" ca="1" si="298"/>
        <v>3</v>
      </c>
      <c r="AQ415" s="48">
        <f t="shared" ca="1" si="298"/>
        <v>1</v>
      </c>
      <c r="AR415" s="48">
        <f t="shared" ca="1" si="298"/>
        <v>1</v>
      </c>
      <c r="AS415" s="48">
        <f t="shared" ca="1" si="298"/>
        <v>2</v>
      </c>
      <c r="AT415" s="48">
        <f t="shared" ca="1" si="299"/>
        <v>3</v>
      </c>
      <c r="AU415" s="48">
        <f t="shared" ca="1" si="299"/>
        <v>1</v>
      </c>
      <c r="AV415" s="48">
        <f t="shared" ca="1" si="299"/>
        <v>1</v>
      </c>
      <c r="AW415" s="48">
        <f t="shared" ca="1" si="299"/>
        <v>1</v>
      </c>
      <c r="AX415" s="48">
        <f t="shared" ca="1" si="299"/>
        <v>3</v>
      </c>
      <c r="AY415" s="48">
        <f t="shared" ca="1" si="299"/>
        <v>1</v>
      </c>
      <c r="AZ415" s="48">
        <f t="shared" ca="1" si="299"/>
        <v>3</v>
      </c>
      <c r="BA415" s="48">
        <f t="shared" ca="1" si="299"/>
        <v>1</v>
      </c>
      <c r="BB415" s="48">
        <f t="shared" ca="1" si="299"/>
        <v>3</v>
      </c>
      <c r="BC415" s="48">
        <f t="shared" ca="1" si="299"/>
        <v>3</v>
      </c>
      <c r="BD415" s="48">
        <f t="shared" ca="1" si="300"/>
        <v>1</v>
      </c>
      <c r="BE415" s="48">
        <f t="shared" ca="1" si="300"/>
        <v>1</v>
      </c>
      <c r="BF415" s="48">
        <f t="shared" ca="1" si="300"/>
        <v>3</v>
      </c>
      <c r="BG415" s="48">
        <f t="shared" ca="1" si="300"/>
        <v>2</v>
      </c>
      <c r="BH415" s="48">
        <f t="shared" ca="1" si="300"/>
        <v>2</v>
      </c>
      <c r="BI415" s="48">
        <f t="shared" ca="1" si="300"/>
        <v>3</v>
      </c>
      <c r="BJ415" s="48">
        <f t="shared" ca="1" si="300"/>
        <v>2</v>
      </c>
      <c r="BK415" s="48">
        <f t="shared" ca="1" si="300"/>
        <v>2</v>
      </c>
      <c r="BL415" s="48">
        <f t="shared" ca="1" si="300"/>
        <v>1</v>
      </c>
      <c r="BM415" s="48">
        <f t="shared" ca="1" si="300"/>
        <v>3</v>
      </c>
      <c r="BN415" s="48">
        <f t="shared" ca="1" si="300"/>
        <v>3</v>
      </c>
      <c r="BO415" s="48">
        <f t="shared" ca="1" si="300"/>
        <v>2</v>
      </c>
    </row>
    <row r="416" spans="1:67" x14ac:dyDescent="0.25">
      <c r="A416" s="48">
        <v>415</v>
      </c>
      <c r="B416" s="48">
        <f t="shared" ca="1" si="273"/>
        <v>11</v>
      </c>
      <c r="C416" s="48">
        <f ca="1">SUM($P416:S416)</f>
        <v>8</v>
      </c>
      <c r="D416" s="48">
        <f t="shared" ca="1" si="274"/>
        <v>15</v>
      </c>
      <c r="E416" s="48">
        <f t="shared" ca="1" si="275"/>
        <v>24</v>
      </c>
      <c r="F416" s="48">
        <f t="shared" ca="1" si="276"/>
        <v>32</v>
      </c>
      <c r="G416" s="48">
        <f t="shared" ca="1" si="277"/>
        <v>40</v>
      </c>
      <c r="H416" s="48">
        <f t="shared" ca="1" si="278"/>
        <v>48</v>
      </c>
      <c r="I416" s="48">
        <f t="shared" ca="1" si="279"/>
        <v>54</v>
      </c>
      <c r="J416" s="48">
        <f t="shared" ca="1" si="280"/>
        <v>63</v>
      </c>
      <c r="K416" s="48">
        <f t="shared" ca="1" si="281"/>
        <v>74</v>
      </c>
      <c r="L416" s="48">
        <f t="shared" ca="1" si="282"/>
        <v>83</v>
      </c>
      <c r="M416" s="48">
        <f t="shared" ca="1" si="283"/>
        <v>94</v>
      </c>
      <c r="N416" s="48">
        <f t="shared" ca="1" si="284"/>
        <v>102</v>
      </c>
      <c r="O416" s="48">
        <f t="shared" ca="1" si="285"/>
        <v>109</v>
      </c>
      <c r="P416" s="48">
        <f t="shared" ca="1" si="296"/>
        <v>3</v>
      </c>
      <c r="Q416" s="48">
        <f t="shared" ca="1" si="296"/>
        <v>2</v>
      </c>
      <c r="R416" s="48">
        <f t="shared" ca="1" si="296"/>
        <v>2</v>
      </c>
      <c r="S416" s="48">
        <f t="shared" ca="1" si="296"/>
        <v>1</v>
      </c>
      <c r="T416" s="48">
        <f t="shared" ca="1" si="296"/>
        <v>1</v>
      </c>
      <c r="U416" s="48">
        <f t="shared" ca="1" si="296"/>
        <v>2</v>
      </c>
      <c r="V416" s="48">
        <f t="shared" ca="1" si="296"/>
        <v>3</v>
      </c>
      <c r="W416" s="48">
        <f t="shared" ca="1" si="296"/>
        <v>1</v>
      </c>
      <c r="X416" s="48">
        <f t="shared" ca="1" si="296"/>
        <v>3</v>
      </c>
      <c r="Y416" s="48">
        <f t="shared" ca="1" si="296"/>
        <v>3</v>
      </c>
      <c r="Z416" s="48">
        <f t="shared" ca="1" si="297"/>
        <v>2</v>
      </c>
      <c r="AA416" s="48">
        <f t="shared" ca="1" si="297"/>
        <v>1</v>
      </c>
      <c r="AB416" s="48">
        <f t="shared" ca="1" si="297"/>
        <v>2</v>
      </c>
      <c r="AC416" s="48">
        <f t="shared" ca="1" si="297"/>
        <v>3</v>
      </c>
      <c r="AD416" s="48">
        <f t="shared" ca="1" si="297"/>
        <v>2</v>
      </c>
      <c r="AE416" s="48">
        <f t="shared" ca="1" si="297"/>
        <v>1</v>
      </c>
      <c r="AF416" s="48">
        <f t="shared" ca="1" si="297"/>
        <v>1</v>
      </c>
      <c r="AG416" s="48">
        <f t="shared" ca="1" si="297"/>
        <v>2</v>
      </c>
      <c r="AH416" s="48">
        <f t="shared" ca="1" si="297"/>
        <v>2</v>
      </c>
      <c r="AI416" s="48">
        <f t="shared" ca="1" si="297"/>
        <v>3</v>
      </c>
      <c r="AJ416" s="48">
        <f t="shared" ca="1" si="298"/>
        <v>2</v>
      </c>
      <c r="AK416" s="48">
        <f t="shared" ca="1" si="298"/>
        <v>1</v>
      </c>
      <c r="AL416" s="48">
        <f t="shared" ca="1" si="298"/>
        <v>3</v>
      </c>
      <c r="AM416" s="48">
        <f t="shared" ca="1" si="298"/>
        <v>2</v>
      </c>
      <c r="AN416" s="48">
        <f t="shared" ca="1" si="298"/>
        <v>1</v>
      </c>
      <c r="AO416" s="48">
        <f t="shared" ca="1" si="298"/>
        <v>3</v>
      </c>
      <c r="AP416" s="48">
        <f t="shared" ca="1" si="298"/>
        <v>1</v>
      </c>
      <c r="AQ416" s="48">
        <f t="shared" ca="1" si="298"/>
        <v>1</v>
      </c>
      <c r="AR416" s="48">
        <f t="shared" ca="1" si="298"/>
        <v>1</v>
      </c>
      <c r="AS416" s="48">
        <f t="shared" ca="1" si="298"/>
        <v>3</v>
      </c>
      <c r="AT416" s="48">
        <f t="shared" ca="1" si="299"/>
        <v>2</v>
      </c>
      <c r="AU416" s="48">
        <f t="shared" ca="1" si="299"/>
        <v>3</v>
      </c>
      <c r="AV416" s="48">
        <f t="shared" ca="1" si="299"/>
        <v>3</v>
      </c>
      <c r="AW416" s="48">
        <f t="shared" ca="1" si="299"/>
        <v>3</v>
      </c>
      <c r="AX416" s="48">
        <f t="shared" ca="1" si="299"/>
        <v>2</v>
      </c>
      <c r="AY416" s="48">
        <f t="shared" ca="1" si="299"/>
        <v>3</v>
      </c>
      <c r="AZ416" s="48">
        <f t="shared" ca="1" si="299"/>
        <v>2</v>
      </c>
      <c r="BA416" s="48">
        <f t="shared" ca="1" si="299"/>
        <v>3</v>
      </c>
      <c r="BB416" s="48">
        <f t="shared" ca="1" si="299"/>
        <v>1</v>
      </c>
      <c r="BC416" s="48">
        <f t="shared" ca="1" si="299"/>
        <v>3</v>
      </c>
      <c r="BD416" s="48">
        <f t="shared" ca="1" si="300"/>
        <v>3</v>
      </c>
      <c r="BE416" s="48">
        <f t="shared" ca="1" si="300"/>
        <v>2</v>
      </c>
      <c r="BF416" s="48">
        <f t="shared" ca="1" si="300"/>
        <v>3</v>
      </c>
      <c r="BG416" s="48">
        <f t="shared" ca="1" si="300"/>
        <v>3</v>
      </c>
      <c r="BH416" s="48">
        <f t="shared" ca="1" si="300"/>
        <v>2</v>
      </c>
      <c r="BI416" s="48">
        <f t="shared" ca="1" si="300"/>
        <v>1</v>
      </c>
      <c r="BJ416" s="48">
        <f t="shared" ca="1" si="300"/>
        <v>3</v>
      </c>
      <c r="BK416" s="48">
        <f t="shared" ca="1" si="300"/>
        <v>2</v>
      </c>
      <c r="BL416" s="48">
        <f t="shared" ca="1" si="300"/>
        <v>2</v>
      </c>
      <c r="BM416" s="48">
        <f t="shared" ca="1" si="300"/>
        <v>1</v>
      </c>
      <c r="BN416" s="48">
        <f t="shared" ca="1" si="300"/>
        <v>2</v>
      </c>
      <c r="BO416" s="48">
        <f t="shared" ca="1" si="300"/>
        <v>2</v>
      </c>
    </row>
    <row r="417" spans="1:67" x14ac:dyDescent="0.25">
      <c r="A417" s="48">
        <v>416</v>
      </c>
      <c r="B417" s="48">
        <f t="shared" ca="1" si="273"/>
        <v>14</v>
      </c>
      <c r="C417" s="48">
        <f ca="1">SUM($P417:S417)</f>
        <v>9</v>
      </c>
      <c r="D417" s="48">
        <f t="shared" ca="1" si="274"/>
        <v>19</v>
      </c>
      <c r="E417" s="48">
        <f t="shared" ca="1" si="275"/>
        <v>28</v>
      </c>
      <c r="F417" s="48">
        <f t="shared" ca="1" si="276"/>
        <v>35</v>
      </c>
      <c r="G417" s="48">
        <f t="shared" ca="1" si="277"/>
        <v>43</v>
      </c>
      <c r="H417" s="48">
        <f t="shared" ca="1" si="278"/>
        <v>50</v>
      </c>
      <c r="I417" s="48">
        <f t="shared" ca="1" si="279"/>
        <v>60</v>
      </c>
      <c r="J417" s="48">
        <f t="shared" ca="1" si="280"/>
        <v>70</v>
      </c>
      <c r="K417" s="48">
        <f t="shared" ca="1" si="281"/>
        <v>78</v>
      </c>
      <c r="L417" s="48">
        <f t="shared" ca="1" si="282"/>
        <v>85</v>
      </c>
      <c r="M417" s="48">
        <f t="shared" ca="1" si="283"/>
        <v>95</v>
      </c>
      <c r="N417" s="48">
        <f t="shared" ca="1" si="284"/>
        <v>104</v>
      </c>
      <c r="O417" s="48">
        <f t="shared" ca="1" si="285"/>
        <v>110</v>
      </c>
      <c r="P417" s="48">
        <f t="shared" ca="1" si="296"/>
        <v>3</v>
      </c>
      <c r="Q417" s="48">
        <f t="shared" ca="1" si="296"/>
        <v>3</v>
      </c>
      <c r="R417" s="48">
        <f t="shared" ca="1" si="296"/>
        <v>1</v>
      </c>
      <c r="S417" s="48">
        <f t="shared" ca="1" si="296"/>
        <v>2</v>
      </c>
      <c r="T417" s="48">
        <f t="shared" ca="1" si="296"/>
        <v>3</v>
      </c>
      <c r="U417" s="48">
        <f t="shared" ca="1" si="296"/>
        <v>2</v>
      </c>
      <c r="V417" s="48">
        <f t="shared" ca="1" si="296"/>
        <v>2</v>
      </c>
      <c r="W417" s="48">
        <f t="shared" ca="1" si="296"/>
        <v>3</v>
      </c>
      <c r="X417" s="48">
        <f t="shared" ca="1" si="296"/>
        <v>3</v>
      </c>
      <c r="Y417" s="48">
        <f t="shared" ca="1" si="296"/>
        <v>1</v>
      </c>
      <c r="Z417" s="48">
        <f t="shared" ca="1" si="297"/>
        <v>2</v>
      </c>
      <c r="AA417" s="48">
        <f t="shared" ca="1" si="297"/>
        <v>3</v>
      </c>
      <c r="AB417" s="48">
        <f t="shared" ca="1" si="297"/>
        <v>1</v>
      </c>
      <c r="AC417" s="48">
        <f t="shared" ca="1" si="297"/>
        <v>2</v>
      </c>
      <c r="AD417" s="48">
        <f t="shared" ca="1" si="297"/>
        <v>3</v>
      </c>
      <c r="AE417" s="48">
        <f t="shared" ca="1" si="297"/>
        <v>1</v>
      </c>
      <c r="AF417" s="48">
        <f t="shared" ca="1" si="297"/>
        <v>1</v>
      </c>
      <c r="AG417" s="48">
        <f t="shared" ca="1" si="297"/>
        <v>2</v>
      </c>
      <c r="AH417" s="48">
        <f t="shared" ca="1" si="297"/>
        <v>2</v>
      </c>
      <c r="AI417" s="48">
        <f t="shared" ca="1" si="297"/>
        <v>3</v>
      </c>
      <c r="AJ417" s="48">
        <f t="shared" ca="1" si="298"/>
        <v>2</v>
      </c>
      <c r="AK417" s="48">
        <f t="shared" ca="1" si="298"/>
        <v>2</v>
      </c>
      <c r="AL417" s="48">
        <f t="shared" ca="1" si="298"/>
        <v>1</v>
      </c>
      <c r="AM417" s="48">
        <f t="shared" ca="1" si="298"/>
        <v>2</v>
      </c>
      <c r="AN417" s="48">
        <f t="shared" ca="1" si="298"/>
        <v>3</v>
      </c>
      <c r="AO417" s="48">
        <f t="shared" ca="1" si="298"/>
        <v>3</v>
      </c>
      <c r="AP417" s="48">
        <f t="shared" ca="1" si="298"/>
        <v>2</v>
      </c>
      <c r="AQ417" s="48">
        <f t="shared" ca="1" si="298"/>
        <v>2</v>
      </c>
      <c r="AR417" s="48">
        <f t="shared" ca="1" si="298"/>
        <v>1</v>
      </c>
      <c r="AS417" s="48">
        <f t="shared" ca="1" si="298"/>
        <v>3</v>
      </c>
      <c r="AT417" s="48">
        <f t="shared" ca="1" si="299"/>
        <v>3</v>
      </c>
      <c r="AU417" s="48">
        <f t="shared" ca="1" si="299"/>
        <v>3</v>
      </c>
      <c r="AV417" s="48">
        <f t="shared" ca="1" si="299"/>
        <v>2</v>
      </c>
      <c r="AW417" s="48">
        <f t="shared" ca="1" si="299"/>
        <v>1</v>
      </c>
      <c r="AX417" s="48">
        <f t="shared" ca="1" si="299"/>
        <v>2</v>
      </c>
      <c r="AY417" s="48">
        <f t="shared" ca="1" si="299"/>
        <v>3</v>
      </c>
      <c r="AZ417" s="48">
        <f t="shared" ca="1" si="299"/>
        <v>1</v>
      </c>
      <c r="BA417" s="48">
        <f t="shared" ca="1" si="299"/>
        <v>2</v>
      </c>
      <c r="BB417" s="48">
        <f t="shared" ca="1" si="299"/>
        <v>3</v>
      </c>
      <c r="BC417" s="48">
        <f t="shared" ca="1" si="299"/>
        <v>1</v>
      </c>
      <c r="BD417" s="48">
        <f t="shared" ca="1" si="300"/>
        <v>3</v>
      </c>
      <c r="BE417" s="48">
        <f t="shared" ca="1" si="300"/>
        <v>3</v>
      </c>
      <c r="BF417" s="48">
        <f t="shared" ca="1" si="300"/>
        <v>2</v>
      </c>
      <c r="BG417" s="48">
        <f t="shared" ca="1" si="300"/>
        <v>2</v>
      </c>
      <c r="BH417" s="48">
        <f t="shared" ca="1" si="300"/>
        <v>2</v>
      </c>
      <c r="BI417" s="48">
        <f t="shared" ca="1" si="300"/>
        <v>2</v>
      </c>
      <c r="BJ417" s="48">
        <f t="shared" ca="1" si="300"/>
        <v>2</v>
      </c>
      <c r="BK417" s="48">
        <f t="shared" ca="1" si="300"/>
        <v>3</v>
      </c>
      <c r="BL417" s="48">
        <f t="shared" ca="1" si="300"/>
        <v>2</v>
      </c>
      <c r="BM417" s="48">
        <f t="shared" ca="1" si="300"/>
        <v>1</v>
      </c>
      <c r="BN417" s="48">
        <f t="shared" ca="1" si="300"/>
        <v>2</v>
      </c>
      <c r="BO417" s="48">
        <f t="shared" ca="1" si="300"/>
        <v>1</v>
      </c>
    </row>
    <row r="418" spans="1:67" x14ac:dyDescent="0.25">
      <c r="A418" s="48">
        <v>417</v>
      </c>
      <c r="B418" s="48">
        <f t="shared" ca="1" si="273"/>
        <v>14</v>
      </c>
      <c r="C418" s="48">
        <f ca="1">SUM($P418:S418)</f>
        <v>11</v>
      </c>
      <c r="D418" s="48">
        <f t="shared" ca="1" si="274"/>
        <v>16</v>
      </c>
      <c r="E418" s="48">
        <f t="shared" ca="1" si="275"/>
        <v>27</v>
      </c>
      <c r="F418" s="48">
        <f t="shared" ca="1" si="276"/>
        <v>34</v>
      </c>
      <c r="G418" s="48">
        <f t="shared" ca="1" si="277"/>
        <v>40</v>
      </c>
      <c r="H418" s="48">
        <f t="shared" ca="1" si="278"/>
        <v>47</v>
      </c>
      <c r="I418" s="48">
        <f t="shared" ca="1" si="279"/>
        <v>55</v>
      </c>
      <c r="J418" s="48">
        <f t="shared" ca="1" si="280"/>
        <v>63</v>
      </c>
      <c r="K418" s="48">
        <f t="shared" ca="1" si="281"/>
        <v>68</v>
      </c>
      <c r="L418" s="48">
        <f t="shared" ca="1" si="282"/>
        <v>76</v>
      </c>
      <c r="M418" s="48">
        <f t="shared" ca="1" si="283"/>
        <v>83</v>
      </c>
      <c r="N418" s="48">
        <f t="shared" ca="1" si="284"/>
        <v>91</v>
      </c>
      <c r="O418" s="48">
        <f t="shared" ca="1" si="285"/>
        <v>103</v>
      </c>
      <c r="P418" s="48">
        <f t="shared" ca="1" si="296"/>
        <v>3</v>
      </c>
      <c r="Q418" s="48">
        <f t="shared" ca="1" si="296"/>
        <v>3</v>
      </c>
      <c r="R418" s="48">
        <f t="shared" ca="1" si="296"/>
        <v>3</v>
      </c>
      <c r="S418" s="48">
        <f t="shared" ca="1" si="296"/>
        <v>2</v>
      </c>
      <c r="T418" s="48">
        <f t="shared" ca="1" si="296"/>
        <v>1</v>
      </c>
      <c r="U418" s="48">
        <f t="shared" ca="1" si="296"/>
        <v>2</v>
      </c>
      <c r="V418" s="48">
        <f t="shared" ca="1" si="296"/>
        <v>1</v>
      </c>
      <c r="W418" s="48">
        <f t="shared" ca="1" si="296"/>
        <v>1</v>
      </c>
      <c r="X418" s="48">
        <f t="shared" ca="1" si="296"/>
        <v>2</v>
      </c>
      <c r="Y418" s="48">
        <f t="shared" ca="1" si="296"/>
        <v>3</v>
      </c>
      <c r="Z418" s="48">
        <f t="shared" ca="1" si="297"/>
        <v>3</v>
      </c>
      <c r="AA418" s="48">
        <f t="shared" ca="1" si="297"/>
        <v>3</v>
      </c>
      <c r="AB418" s="48">
        <f t="shared" ca="1" si="297"/>
        <v>1</v>
      </c>
      <c r="AC418" s="48">
        <f t="shared" ca="1" si="297"/>
        <v>2</v>
      </c>
      <c r="AD418" s="48">
        <f t="shared" ca="1" si="297"/>
        <v>1</v>
      </c>
      <c r="AE418" s="48">
        <f t="shared" ca="1" si="297"/>
        <v>3</v>
      </c>
      <c r="AF418" s="48">
        <f t="shared" ca="1" si="297"/>
        <v>2</v>
      </c>
      <c r="AG418" s="48">
        <f t="shared" ca="1" si="297"/>
        <v>1</v>
      </c>
      <c r="AH418" s="48">
        <f t="shared" ca="1" si="297"/>
        <v>2</v>
      </c>
      <c r="AI418" s="48">
        <f t="shared" ca="1" si="297"/>
        <v>1</v>
      </c>
      <c r="AJ418" s="48">
        <f t="shared" ca="1" si="298"/>
        <v>1</v>
      </c>
      <c r="AK418" s="48">
        <f t="shared" ca="1" si="298"/>
        <v>2</v>
      </c>
      <c r="AL418" s="48">
        <f t="shared" ca="1" si="298"/>
        <v>1</v>
      </c>
      <c r="AM418" s="48">
        <f t="shared" ca="1" si="298"/>
        <v>3</v>
      </c>
      <c r="AN418" s="48">
        <f t="shared" ca="1" si="298"/>
        <v>3</v>
      </c>
      <c r="AO418" s="48">
        <f t="shared" ca="1" si="298"/>
        <v>1</v>
      </c>
      <c r="AP418" s="48">
        <f t="shared" ca="1" si="298"/>
        <v>2</v>
      </c>
      <c r="AQ418" s="48">
        <f t="shared" ca="1" si="298"/>
        <v>2</v>
      </c>
      <c r="AR418" s="48">
        <f t="shared" ca="1" si="298"/>
        <v>1</v>
      </c>
      <c r="AS418" s="48">
        <f t="shared" ca="1" si="298"/>
        <v>3</v>
      </c>
      <c r="AT418" s="48">
        <f t="shared" ca="1" si="299"/>
        <v>2</v>
      </c>
      <c r="AU418" s="48">
        <f t="shared" ca="1" si="299"/>
        <v>2</v>
      </c>
      <c r="AV418" s="48">
        <f t="shared" ca="1" si="299"/>
        <v>1</v>
      </c>
      <c r="AW418" s="48">
        <f t="shared" ca="1" si="299"/>
        <v>1</v>
      </c>
      <c r="AX418" s="48">
        <f t="shared" ca="1" si="299"/>
        <v>2</v>
      </c>
      <c r="AY418" s="48">
        <f t="shared" ca="1" si="299"/>
        <v>1</v>
      </c>
      <c r="AZ418" s="48">
        <f t="shared" ca="1" si="299"/>
        <v>2</v>
      </c>
      <c r="BA418" s="48">
        <f t="shared" ca="1" si="299"/>
        <v>1</v>
      </c>
      <c r="BB418" s="48">
        <f t="shared" ca="1" si="299"/>
        <v>3</v>
      </c>
      <c r="BC418" s="48">
        <f t="shared" ca="1" si="299"/>
        <v>2</v>
      </c>
      <c r="BD418" s="48">
        <f t="shared" ca="1" si="300"/>
        <v>1</v>
      </c>
      <c r="BE418" s="48">
        <f t="shared" ca="1" si="300"/>
        <v>2</v>
      </c>
      <c r="BF418" s="48">
        <f t="shared" ca="1" si="300"/>
        <v>3</v>
      </c>
      <c r="BG418" s="48">
        <f t="shared" ca="1" si="300"/>
        <v>1</v>
      </c>
      <c r="BH418" s="48">
        <f t="shared" ca="1" si="300"/>
        <v>2</v>
      </c>
      <c r="BI418" s="48">
        <f t="shared" ca="1" si="300"/>
        <v>1</v>
      </c>
      <c r="BJ418" s="48">
        <f t="shared" ca="1" si="300"/>
        <v>3</v>
      </c>
      <c r="BK418" s="48">
        <f t="shared" ca="1" si="300"/>
        <v>2</v>
      </c>
      <c r="BL418" s="48">
        <f t="shared" ca="1" si="300"/>
        <v>3</v>
      </c>
      <c r="BM418" s="48">
        <f t="shared" ca="1" si="300"/>
        <v>3</v>
      </c>
      <c r="BN418" s="48">
        <f t="shared" ca="1" si="300"/>
        <v>3</v>
      </c>
      <c r="BO418" s="48">
        <f t="shared" ca="1" si="300"/>
        <v>3</v>
      </c>
    </row>
    <row r="419" spans="1:67" x14ac:dyDescent="0.25">
      <c r="A419" s="48">
        <v>418</v>
      </c>
      <c r="B419" s="48">
        <f t="shared" ca="1" si="273"/>
        <v>12</v>
      </c>
      <c r="C419" s="48">
        <f ca="1">SUM($P419:S419)</f>
        <v>8</v>
      </c>
      <c r="D419" s="48">
        <f t="shared" ca="1" si="274"/>
        <v>16</v>
      </c>
      <c r="E419" s="48">
        <f t="shared" ca="1" si="275"/>
        <v>21</v>
      </c>
      <c r="F419" s="48">
        <f t="shared" ca="1" si="276"/>
        <v>27</v>
      </c>
      <c r="G419" s="48">
        <f t="shared" ca="1" si="277"/>
        <v>36</v>
      </c>
      <c r="H419" s="48">
        <f t="shared" ca="1" si="278"/>
        <v>43</v>
      </c>
      <c r="I419" s="48">
        <f t="shared" ca="1" si="279"/>
        <v>51</v>
      </c>
      <c r="J419" s="48">
        <f t="shared" ca="1" si="280"/>
        <v>58</v>
      </c>
      <c r="K419" s="48">
        <f t="shared" ca="1" si="281"/>
        <v>65</v>
      </c>
      <c r="L419" s="48">
        <f t="shared" ca="1" si="282"/>
        <v>72</v>
      </c>
      <c r="M419" s="48">
        <f t="shared" ca="1" si="283"/>
        <v>80</v>
      </c>
      <c r="N419" s="48">
        <f t="shared" ca="1" si="284"/>
        <v>90</v>
      </c>
      <c r="O419" s="48">
        <f t="shared" ca="1" si="285"/>
        <v>98</v>
      </c>
      <c r="P419" s="48">
        <f t="shared" ca="1" si="296"/>
        <v>1</v>
      </c>
      <c r="Q419" s="48">
        <f t="shared" ca="1" si="296"/>
        <v>3</v>
      </c>
      <c r="R419" s="48">
        <f t="shared" ca="1" si="296"/>
        <v>2</v>
      </c>
      <c r="S419" s="48">
        <f t="shared" ca="1" si="296"/>
        <v>2</v>
      </c>
      <c r="T419" s="48">
        <f t="shared" ca="1" si="296"/>
        <v>1</v>
      </c>
      <c r="U419" s="48">
        <f t="shared" ca="1" si="296"/>
        <v>3</v>
      </c>
      <c r="V419" s="48">
        <f t="shared" ca="1" si="296"/>
        <v>1</v>
      </c>
      <c r="W419" s="48">
        <f t="shared" ca="1" si="296"/>
        <v>3</v>
      </c>
      <c r="X419" s="48">
        <f t="shared" ca="1" si="296"/>
        <v>1</v>
      </c>
      <c r="Y419" s="48">
        <f t="shared" ca="1" si="296"/>
        <v>1</v>
      </c>
      <c r="Z419" s="48">
        <f t="shared" ca="1" si="297"/>
        <v>2</v>
      </c>
      <c r="AA419" s="48">
        <f t="shared" ca="1" si="297"/>
        <v>1</v>
      </c>
      <c r="AB419" s="48">
        <f t="shared" ca="1" si="297"/>
        <v>1</v>
      </c>
      <c r="AC419" s="48">
        <f t="shared" ca="1" si="297"/>
        <v>1</v>
      </c>
      <c r="AD419" s="48">
        <f t="shared" ca="1" si="297"/>
        <v>2</v>
      </c>
      <c r="AE419" s="48">
        <f t="shared" ca="1" si="297"/>
        <v>2</v>
      </c>
      <c r="AF419" s="48">
        <f t="shared" ca="1" si="297"/>
        <v>3</v>
      </c>
      <c r="AG419" s="48">
        <f t="shared" ca="1" si="297"/>
        <v>1</v>
      </c>
      <c r="AH419" s="48">
        <f t="shared" ca="1" si="297"/>
        <v>2</v>
      </c>
      <c r="AI419" s="48">
        <f t="shared" ca="1" si="297"/>
        <v>3</v>
      </c>
      <c r="AJ419" s="48">
        <f t="shared" ca="1" si="298"/>
        <v>2</v>
      </c>
      <c r="AK419" s="48">
        <f t="shared" ca="1" si="298"/>
        <v>1</v>
      </c>
      <c r="AL419" s="48">
        <f t="shared" ca="1" si="298"/>
        <v>1</v>
      </c>
      <c r="AM419" s="48">
        <f t="shared" ca="1" si="298"/>
        <v>3</v>
      </c>
      <c r="AN419" s="48">
        <f t="shared" ca="1" si="298"/>
        <v>1</v>
      </c>
      <c r="AO419" s="48">
        <f t="shared" ca="1" si="298"/>
        <v>3</v>
      </c>
      <c r="AP419" s="48">
        <f t="shared" ca="1" si="298"/>
        <v>1</v>
      </c>
      <c r="AQ419" s="48">
        <f t="shared" ca="1" si="298"/>
        <v>3</v>
      </c>
      <c r="AR419" s="48">
        <f t="shared" ca="1" si="298"/>
        <v>2</v>
      </c>
      <c r="AS419" s="48">
        <f t="shared" ca="1" si="298"/>
        <v>2</v>
      </c>
      <c r="AT419" s="48">
        <f t="shared" ca="1" si="299"/>
        <v>1</v>
      </c>
      <c r="AU419" s="48">
        <f t="shared" ca="1" si="299"/>
        <v>2</v>
      </c>
      <c r="AV419" s="48">
        <f t="shared" ca="1" si="299"/>
        <v>2</v>
      </c>
      <c r="AW419" s="48">
        <f t="shared" ca="1" si="299"/>
        <v>2</v>
      </c>
      <c r="AX419" s="48">
        <f t="shared" ca="1" si="299"/>
        <v>1</v>
      </c>
      <c r="AY419" s="48">
        <f t="shared" ca="1" si="299"/>
        <v>2</v>
      </c>
      <c r="AZ419" s="48">
        <f t="shared" ca="1" si="299"/>
        <v>3</v>
      </c>
      <c r="BA419" s="48">
        <f t="shared" ca="1" si="299"/>
        <v>1</v>
      </c>
      <c r="BB419" s="48">
        <f t="shared" ca="1" si="299"/>
        <v>1</v>
      </c>
      <c r="BC419" s="48">
        <f t="shared" ca="1" si="299"/>
        <v>2</v>
      </c>
      <c r="BD419" s="48">
        <f t="shared" ca="1" si="300"/>
        <v>1</v>
      </c>
      <c r="BE419" s="48">
        <f t="shared" ca="1" si="300"/>
        <v>2</v>
      </c>
      <c r="BF419" s="48">
        <f t="shared" ca="1" si="300"/>
        <v>3</v>
      </c>
      <c r="BG419" s="48">
        <f t="shared" ca="1" si="300"/>
        <v>2</v>
      </c>
      <c r="BH419" s="48">
        <f t="shared" ca="1" si="300"/>
        <v>2</v>
      </c>
      <c r="BI419" s="48">
        <f t="shared" ca="1" si="300"/>
        <v>3</v>
      </c>
      <c r="BJ419" s="48">
        <f t="shared" ca="1" si="300"/>
        <v>2</v>
      </c>
      <c r="BK419" s="48">
        <f t="shared" ca="1" si="300"/>
        <v>3</v>
      </c>
      <c r="BL419" s="48">
        <f t="shared" ca="1" si="300"/>
        <v>2</v>
      </c>
      <c r="BM419" s="48">
        <f t="shared" ca="1" si="300"/>
        <v>3</v>
      </c>
      <c r="BN419" s="48">
        <f t="shared" ca="1" si="300"/>
        <v>2</v>
      </c>
      <c r="BO419" s="48">
        <f t="shared" ca="1" si="300"/>
        <v>1</v>
      </c>
    </row>
    <row r="420" spans="1:67" x14ac:dyDescent="0.25">
      <c r="A420" s="48">
        <v>419</v>
      </c>
      <c r="B420" s="48">
        <f t="shared" ca="1" si="273"/>
        <v>15</v>
      </c>
      <c r="C420" s="48">
        <f ca="1">SUM($P420:S420)</f>
        <v>9</v>
      </c>
      <c r="D420" s="48">
        <f t="shared" ca="1" si="274"/>
        <v>18</v>
      </c>
      <c r="E420" s="48">
        <f t="shared" ca="1" si="275"/>
        <v>25</v>
      </c>
      <c r="F420" s="48">
        <f t="shared" ca="1" si="276"/>
        <v>32</v>
      </c>
      <c r="G420" s="48">
        <f t="shared" ca="1" si="277"/>
        <v>37</v>
      </c>
      <c r="H420" s="48">
        <f t="shared" ca="1" si="278"/>
        <v>45</v>
      </c>
      <c r="I420" s="48">
        <f t="shared" ca="1" si="279"/>
        <v>55</v>
      </c>
      <c r="J420" s="48">
        <f t="shared" ca="1" si="280"/>
        <v>63</v>
      </c>
      <c r="K420" s="48">
        <f t="shared" ca="1" si="281"/>
        <v>73</v>
      </c>
      <c r="L420" s="48">
        <f t="shared" ca="1" si="282"/>
        <v>82</v>
      </c>
      <c r="M420" s="48">
        <f t="shared" ca="1" si="283"/>
        <v>86</v>
      </c>
      <c r="N420" s="48">
        <f t="shared" ca="1" si="284"/>
        <v>93</v>
      </c>
      <c r="O420" s="48">
        <f t="shared" ca="1" si="285"/>
        <v>101</v>
      </c>
      <c r="P420" s="48">
        <f t="shared" ca="1" si="296"/>
        <v>2</v>
      </c>
      <c r="Q420" s="48">
        <f t="shared" ca="1" si="296"/>
        <v>3</v>
      </c>
      <c r="R420" s="48">
        <f t="shared" ca="1" si="296"/>
        <v>3</v>
      </c>
      <c r="S420" s="48">
        <f t="shared" ca="1" si="296"/>
        <v>1</v>
      </c>
      <c r="T420" s="48">
        <f t="shared" ca="1" si="296"/>
        <v>3</v>
      </c>
      <c r="U420" s="48">
        <f t="shared" ca="1" si="296"/>
        <v>3</v>
      </c>
      <c r="V420" s="48">
        <f t="shared" ca="1" si="296"/>
        <v>1</v>
      </c>
      <c r="W420" s="48">
        <f t="shared" ca="1" si="296"/>
        <v>2</v>
      </c>
      <c r="X420" s="48">
        <f t="shared" ca="1" si="296"/>
        <v>1</v>
      </c>
      <c r="Y420" s="48">
        <f t="shared" ca="1" si="296"/>
        <v>1</v>
      </c>
      <c r="Z420" s="48">
        <f t="shared" ca="1" si="297"/>
        <v>2</v>
      </c>
      <c r="AA420" s="48">
        <f t="shared" ca="1" si="297"/>
        <v>3</v>
      </c>
      <c r="AB420" s="48">
        <f t="shared" ca="1" si="297"/>
        <v>2</v>
      </c>
      <c r="AC420" s="48">
        <f t="shared" ca="1" si="297"/>
        <v>1</v>
      </c>
      <c r="AD420" s="48">
        <f t="shared" ca="1" si="297"/>
        <v>3</v>
      </c>
      <c r="AE420" s="48">
        <f t="shared" ca="1" si="297"/>
        <v>1</v>
      </c>
      <c r="AF420" s="48">
        <f t="shared" ca="1" si="297"/>
        <v>1</v>
      </c>
      <c r="AG420" s="48">
        <f t="shared" ca="1" si="297"/>
        <v>2</v>
      </c>
      <c r="AH420" s="48">
        <f t="shared" ca="1" si="297"/>
        <v>1</v>
      </c>
      <c r="AI420" s="48">
        <f t="shared" ca="1" si="297"/>
        <v>1</v>
      </c>
      <c r="AJ420" s="48">
        <f t="shared" ca="1" si="298"/>
        <v>3</v>
      </c>
      <c r="AK420" s="48">
        <f t="shared" ca="1" si="298"/>
        <v>2</v>
      </c>
      <c r="AL420" s="48">
        <f t="shared" ca="1" si="298"/>
        <v>2</v>
      </c>
      <c r="AM420" s="48">
        <f t="shared" ca="1" si="298"/>
        <v>1</v>
      </c>
      <c r="AN420" s="48">
        <f t="shared" ca="1" si="298"/>
        <v>3</v>
      </c>
      <c r="AO420" s="48">
        <f t="shared" ca="1" si="298"/>
        <v>3</v>
      </c>
      <c r="AP420" s="48">
        <f t="shared" ca="1" si="298"/>
        <v>2</v>
      </c>
      <c r="AQ420" s="48">
        <f t="shared" ca="1" si="298"/>
        <v>2</v>
      </c>
      <c r="AR420" s="48">
        <f t="shared" ca="1" si="298"/>
        <v>2</v>
      </c>
      <c r="AS420" s="48">
        <f t="shared" ca="1" si="298"/>
        <v>2</v>
      </c>
      <c r="AT420" s="48">
        <f t="shared" ca="1" si="299"/>
        <v>1</v>
      </c>
      <c r="AU420" s="48">
        <f t="shared" ca="1" si="299"/>
        <v>3</v>
      </c>
      <c r="AV420" s="48">
        <f t="shared" ca="1" si="299"/>
        <v>2</v>
      </c>
      <c r="AW420" s="48">
        <f t="shared" ca="1" si="299"/>
        <v>3</v>
      </c>
      <c r="AX420" s="48">
        <f t="shared" ca="1" si="299"/>
        <v>2</v>
      </c>
      <c r="AY420" s="48">
        <f t="shared" ca="1" si="299"/>
        <v>3</v>
      </c>
      <c r="AZ420" s="48">
        <f t="shared" ca="1" si="299"/>
        <v>1</v>
      </c>
      <c r="BA420" s="48">
        <f t="shared" ca="1" si="299"/>
        <v>3</v>
      </c>
      <c r="BB420" s="48">
        <f t="shared" ca="1" si="299"/>
        <v>2</v>
      </c>
      <c r="BC420" s="48">
        <f t="shared" ca="1" si="299"/>
        <v>3</v>
      </c>
      <c r="BD420" s="48">
        <f t="shared" ca="1" si="300"/>
        <v>1</v>
      </c>
      <c r="BE420" s="48">
        <f t="shared" ca="1" si="300"/>
        <v>1</v>
      </c>
      <c r="BF420" s="48">
        <f t="shared" ca="1" si="300"/>
        <v>1</v>
      </c>
      <c r="BG420" s="48">
        <f t="shared" ca="1" si="300"/>
        <v>1</v>
      </c>
      <c r="BH420" s="48">
        <f t="shared" ca="1" si="300"/>
        <v>1</v>
      </c>
      <c r="BI420" s="48">
        <f t="shared" ca="1" si="300"/>
        <v>2</v>
      </c>
      <c r="BJ420" s="48">
        <f t="shared" ca="1" si="300"/>
        <v>3</v>
      </c>
      <c r="BK420" s="48">
        <f t="shared" ca="1" si="300"/>
        <v>1</v>
      </c>
      <c r="BL420" s="48">
        <f t="shared" ca="1" si="300"/>
        <v>2</v>
      </c>
      <c r="BM420" s="48">
        <f t="shared" ca="1" si="300"/>
        <v>1</v>
      </c>
      <c r="BN420" s="48">
        <f t="shared" ca="1" si="300"/>
        <v>2</v>
      </c>
      <c r="BO420" s="48">
        <f t="shared" ca="1" si="300"/>
        <v>3</v>
      </c>
    </row>
    <row r="421" spans="1:67" x14ac:dyDescent="0.25">
      <c r="A421" s="48">
        <v>420</v>
      </c>
      <c r="B421" s="48">
        <f t="shared" ca="1" si="273"/>
        <v>14</v>
      </c>
      <c r="C421" s="48">
        <f ca="1">SUM($P421:S421)</f>
        <v>8</v>
      </c>
      <c r="D421" s="48">
        <f t="shared" ca="1" si="274"/>
        <v>18</v>
      </c>
      <c r="E421" s="48">
        <f t="shared" ca="1" si="275"/>
        <v>24</v>
      </c>
      <c r="F421" s="48">
        <f t="shared" ca="1" si="276"/>
        <v>29</v>
      </c>
      <c r="G421" s="48">
        <f t="shared" ca="1" si="277"/>
        <v>36</v>
      </c>
      <c r="H421" s="48">
        <f t="shared" ca="1" si="278"/>
        <v>44</v>
      </c>
      <c r="I421" s="48">
        <f t="shared" ca="1" si="279"/>
        <v>50</v>
      </c>
      <c r="J421" s="48">
        <f t="shared" ca="1" si="280"/>
        <v>56</v>
      </c>
      <c r="K421" s="48">
        <f t="shared" ca="1" si="281"/>
        <v>66</v>
      </c>
      <c r="L421" s="48">
        <f t="shared" ca="1" si="282"/>
        <v>74</v>
      </c>
      <c r="M421" s="48">
        <f t="shared" ca="1" si="283"/>
        <v>85</v>
      </c>
      <c r="N421" s="48">
        <f t="shared" ca="1" si="284"/>
        <v>94</v>
      </c>
      <c r="O421" s="48">
        <f t="shared" ca="1" si="285"/>
        <v>103</v>
      </c>
      <c r="P421" s="48">
        <f t="shared" ca="1" si="296"/>
        <v>1</v>
      </c>
      <c r="Q421" s="48">
        <f t="shared" ca="1" si="296"/>
        <v>3</v>
      </c>
      <c r="R421" s="48">
        <f t="shared" ca="1" si="296"/>
        <v>1</v>
      </c>
      <c r="S421" s="48">
        <f t="shared" ca="1" si="296"/>
        <v>3</v>
      </c>
      <c r="T421" s="48">
        <f t="shared" ca="1" si="296"/>
        <v>3</v>
      </c>
      <c r="U421" s="48">
        <f t="shared" ca="1" si="296"/>
        <v>3</v>
      </c>
      <c r="V421" s="48">
        <f t="shared" ca="1" si="296"/>
        <v>3</v>
      </c>
      <c r="W421" s="48">
        <f t="shared" ca="1" si="296"/>
        <v>1</v>
      </c>
      <c r="X421" s="48">
        <f t="shared" ca="1" si="296"/>
        <v>1</v>
      </c>
      <c r="Y421" s="48">
        <f t="shared" ca="1" si="296"/>
        <v>2</v>
      </c>
      <c r="Z421" s="48">
        <f t="shared" ca="1" si="297"/>
        <v>1</v>
      </c>
      <c r="AA421" s="48">
        <f t="shared" ca="1" si="297"/>
        <v>2</v>
      </c>
      <c r="AB421" s="48">
        <f t="shared" ca="1" si="297"/>
        <v>1</v>
      </c>
      <c r="AC421" s="48">
        <f t="shared" ca="1" si="297"/>
        <v>1</v>
      </c>
      <c r="AD421" s="48">
        <f t="shared" ca="1" si="297"/>
        <v>1</v>
      </c>
      <c r="AE421" s="48">
        <f t="shared" ca="1" si="297"/>
        <v>2</v>
      </c>
      <c r="AF421" s="48">
        <f t="shared" ca="1" si="297"/>
        <v>3</v>
      </c>
      <c r="AG421" s="48">
        <f t="shared" ca="1" si="297"/>
        <v>1</v>
      </c>
      <c r="AH421" s="48">
        <f t="shared" ca="1" si="297"/>
        <v>2</v>
      </c>
      <c r="AI421" s="48">
        <f t="shared" ca="1" si="297"/>
        <v>1</v>
      </c>
      <c r="AJ421" s="48">
        <f t="shared" ca="1" si="298"/>
        <v>3</v>
      </c>
      <c r="AK421" s="48">
        <f t="shared" ca="1" si="298"/>
        <v>2</v>
      </c>
      <c r="AL421" s="48">
        <f t="shared" ca="1" si="298"/>
        <v>1</v>
      </c>
      <c r="AM421" s="48">
        <f t="shared" ca="1" si="298"/>
        <v>2</v>
      </c>
      <c r="AN421" s="48">
        <f t="shared" ca="1" si="298"/>
        <v>3</v>
      </c>
      <c r="AO421" s="48">
        <f t="shared" ca="1" si="298"/>
        <v>1</v>
      </c>
      <c r="AP421" s="48">
        <f t="shared" ca="1" si="298"/>
        <v>1</v>
      </c>
      <c r="AQ421" s="48">
        <f t="shared" ca="1" si="298"/>
        <v>1</v>
      </c>
      <c r="AR421" s="48">
        <f t="shared" ca="1" si="298"/>
        <v>2</v>
      </c>
      <c r="AS421" s="48">
        <f t="shared" ca="1" si="298"/>
        <v>1</v>
      </c>
      <c r="AT421" s="48">
        <f t="shared" ca="1" si="299"/>
        <v>2</v>
      </c>
      <c r="AU421" s="48">
        <f t="shared" ca="1" si="299"/>
        <v>1</v>
      </c>
      <c r="AV421" s="48">
        <f t="shared" ca="1" si="299"/>
        <v>3</v>
      </c>
      <c r="AW421" s="48">
        <f t="shared" ca="1" si="299"/>
        <v>1</v>
      </c>
      <c r="AX421" s="48">
        <f t="shared" ca="1" si="299"/>
        <v>3</v>
      </c>
      <c r="AY421" s="48">
        <f t="shared" ca="1" si="299"/>
        <v>3</v>
      </c>
      <c r="AZ421" s="48">
        <f t="shared" ca="1" si="299"/>
        <v>3</v>
      </c>
      <c r="BA421" s="48">
        <f t="shared" ca="1" si="299"/>
        <v>2</v>
      </c>
      <c r="BB421" s="48">
        <f t="shared" ca="1" si="299"/>
        <v>2</v>
      </c>
      <c r="BC421" s="48">
        <f t="shared" ca="1" si="299"/>
        <v>1</v>
      </c>
      <c r="BD421" s="48">
        <f t="shared" ca="1" si="300"/>
        <v>3</v>
      </c>
      <c r="BE421" s="48">
        <f t="shared" ca="1" si="300"/>
        <v>3</v>
      </c>
      <c r="BF421" s="48">
        <f t="shared" ca="1" si="300"/>
        <v>2</v>
      </c>
      <c r="BG421" s="48">
        <f t="shared" ca="1" si="300"/>
        <v>3</v>
      </c>
      <c r="BH421" s="48">
        <f t="shared" ca="1" si="300"/>
        <v>3</v>
      </c>
      <c r="BI421" s="48">
        <f t="shared" ca="1" si="300"/>
        <v>2</v>
      </c>
      <c r="BJ421" s="48">
        <f t="shared" ca="1" si="300"/>
        <v>3</v>
      </c>
      <c r="BK421" s="48">
        <f t="shared" ca="1" si="300"/>
        <v>1</v>
      </c>
      <c r="BL421" s="48">
        <f t="shared" ca="1" si="300"/>
        <v>2</v>
      </c>
      <c r="BM421" s="48">
        <f t="shared" ca="1" si="300"/>
        <v>3</v>
      </c>
      <c r="BN421" s="48">
        <f t="shared" ca="1" si="300"/>
        <v>2</v>
      </c>
      <c r="BO421" s="48">
        <f t="shared" ca="1" si="300"/>
        <v>2</v>
      </c>
    </row>
    <row r="422" spans="1:67" x14ac:dyDescent="0.25">
      <c r="A422" s="48">
        <v>421</v>
      </c>
      <c r="B422" s="48">
        <f t="shared" ca="1" si="273"/>
        <v>12</v>
      </c>
      <c r="C422" s="48">
        <f ca="1">SUM($P422:S422)</f>
        <v>9</v>
      </c>
      <c r="D422" s="48">
        <f t="shared" ca="1" si="274"/>
        <v>15</v>
      </c>
      <c r="E422" s="48">
        <f t="shared" ca="1" si="275"/>
        <v>20</v>
      </c>
      <c r="F422" s="48">
        <f t="shared" ca="1" si="276"/>
        <v>29</v>
      </c>
      <c r="G422" s="48">
        <f t="shared" ca="1" si="277"/>
        <v>37</v>
      </c>
      <c r="H422" s="48">
        <f t="shared" ca="1" si="278"/>
        <v>45</v>
      </c>
      <c r="I422" s="48">
        <f t="shared" ca="1" si="279"/>
        <v>54</v>
      </c>
      <c r="J422" s="48">
        <f t="shared" ca="1" si="280"/>
        <v>58</v>
      </c>
      <c r="K422" s="48">
        <f t="shared" ca="1" si="281"/>
        <v>68</v>
      </c>
      <c r="L422" s="48">
        <f t="shared" ca="1" si="282"/>
        <v>76</v>
      </c>
      <c r="M422" s="48">
        <f t="shared" ca="1" si="283"/>
        <v>82</v>
      </c>
      <c r="N422" s="48">
        <f t="shared" ca="1" si="284"/>
        <v>89</v>
      </c>
      <c r="O422" s="48">
        <f t="shared" ca="1" si="285"/>
        <v>95</v>
      </c>
      <c r="P422" s="48">
        <f t="shared" ref="P422:Y431" ca="1" si="301">MAX(1,IF(SamplesOrEstimateFlag = "Data", INDEX(Samples,RANDBETWEEN(1, TotalCount), 0), RANDBETWEEN(ThroughputLowEstimate,ThroughputHighEstimate)) / RANDBETWEEN(StorySplitRateLowEstimate,StorySplitRateHighEstimate))</f>
        <v>1</v>
      </c>
      <c r="Q422" s="48">
        <f t="shared" ca="1" si="301"/>
        <v>3</v>
      </c>
      <c r="R422" s="48">
        <f t="shared" ca="1" si="301"/>
        <v>2</v>
      </c>
      <c r="S422" s="48">
        <f t="shared" ca="1" si="301"/>
        <v>3</v>
      </c>
      <c r="T422" s="48">
        <f t="shared" ca="1" si="301"/>
        <v>1</v>
      </c>
      <c r="U422" s="48">
        <f t="shared" ca="1" si="301"/>
        <v>2</v>
      </c>
      <c r="V422" s="48">
        <f t="shared" ca="1" si="301"/>
        <v>1</v>
      </c>
      <c r="W422" s="48">
        <f t="shared" ca="1" si="301"/>
        <v>2</v>
      </c>
      <c r="X422" s="48">
        <f t="shared" ca="1" si="301"/>
        <v>1</v>
      </c>
      <c r="Y422" s="48">
        <f t="shared" ca="1" si="301"/>
        <v>2</v>
      </c>
      <c r="Z422" s="48">
        <f t="shared" ref="Z422:AI431" ca="1" si="302">MAX(1,IF(SamplesOrEstimateFlag = "Data", INDEX(Samples,RANDBETWEEN(1, TotalCount), 0), RANDBETWEEN(ThroughputLowEstimate,ThroughputHighEstimate)) / RANDBETWEEN(StorySplitRateLowEstimate,StorySplitRateHighEstimate))</f>
        <v>1</v>
      </c>
      <c r="AA422" s="48">
        <f t="shared" ca="1" si="302"/>
        <v>1</v>
      </c>
      <c r="AB422" s="48">
        <f t="shared" ca="1" si="302"/>
        <v>2</v>
      </c>
      <c r="AC422" s="48">
        <f t="shared" ca="1" si="302"/>
        <v>3</v>
      </c>
      <c r="AD422" s="48">
        <f t="shared" ca="1" si="302"/>
        <v>1</v>
      </c>
      <c r="AE422" s="48">
        <f t="shared" ca="1" si="302"/>
        <v>3</v>
      </c>
      <c r="AF422" s="48">
        <f t="shared" ca="1" si="302"/>
        <v>1</v>
      </c>
      <c r="AG422" s="48">
        <f t="shared" ca="1" si="302"/>
        <v>1</v>
      </c>
      <c r="AH422" s="48">
        <f t="shared" ca="1" si="302"/>
        <v>3</v>
      </c>
      <c r="AI422" s="48">
        <f t="shared" ca="1" si="302"/>
        <v>3</v>
      </c>
      <c r="AJ422" s="48">
        <f t="shared" ref="AJ422:AS431" ca="1" si="303">MAX(1,IF(SamplesOrEstimateFlag = "Data", INDEX(Samples,RANDBETWEEN(1, TotalCount), 0), RANDBETWEEN(ThroughputLowEstimate,ThroughputHighEstimate)) / RANDBETWEEN(StorySplitRateLowEstimate,StorySplitRateHighEstimate))</f>
        <v>2</v>
      </c>
      <c r="AK422" s="48">
        <f t="shared" ca="1" si="303"/>
        <v>3</v>
      </c>
      <c r="AL422" s="48">
        <f t="shared" ca="1" si="303"/>
        <v>2</v>
      </c>
      <c r="AM422" s="48">
        <f t="shared" ca="1" si="303"/>
        <v>1</v>
      </c>
      <c r="AN422" s="48">
        <f t="shared" ca="1" si="303"/>
        <v>2</v>
      </c>
      <c r="AO422" s="48">
        <f t="shared" ca="1" si="303"/>
        <v>2</v>
      </c>
      <c r="AP422" s="48">
        <f t="shared" ca="1" si="303"/>
        <v>3</v>
      </c>
      <c r="AQ422" s="48">
        <f t="shared" ca="1" si="303"/>
        <v>2</v>
      </c>
      <c r="AR422" s="48">
        <f t="shared" ca="1" si="303"/>
        <v>1</v>
      </c>
      <c r="AS422" s="48">
        <f t="shared" ca="1" si="303"/>
        <v>1</v>
      </c>
      <c r="AT422" s="48">
        <f t="shared" ref="AT422:BC431" ca="1" si="304">MAX(1,IF(SamplesOrEstimateFlag = "Data", INDEX(Samples,RANDBETWEEN(1, TotalCount), 0), RANDBETWEEN(ThroughputLowEstimate,ThroughputHighEstimate)) / RANDBETWEEN(StorySplitRateLowEstimate,StorySplitRateHighEstimate))</f>
        <v>1</v>
      </c>
      <c r="AU422" s="48">
        <f t="shared" ca="1" si="304"/>
        <v>1</v>
      </c>
      <c r="AV422" s="48">
        <f t="shared" ca="1" si="304"/>
        <v>1</v>
      </c>
      <c r="AW422" s="48">
        <f t="shared" ca="1" si="304"/>
        <v>3</v>
      </c>
      <c r="AX422" s="48">
        <f t="shared" ca="1" si="304"/>
        <v>3</v>
      </c>
      <c r="AY422" s="48">
        <f t="shared" ca="1" si="304"/>
        <v>3</v>
      </c>
      <c r="AZ422" s="48">
        <f t="shared" ca="1" si="304"/>
        <v>1</v>
      </c>
      <c r="BA422" s="48">
        <f t="shared" ca="1" si="304"/>
        <v>3</v>
      </c>
      <c r="BB422" s="48">
        <f t="shared" ca="1" si="304"/>
        <v>1</v>
      </c>
      <c r="BC422" s="48">
        <f t="shared" ca="1" si="304"/>
        <v>3</v>
      </c>
      <c r="BD422" s="48">
        <f t="shared" ref="BD422:BO431" ca="1" si="305">MAX(1,IF(SamplesOrEstimateFlag = "Data", INDEX(Samples,RANDBETWEEN(1, TotalCount), 0), RANDBETWEEN(ThroughputLowEstimate,ThroughputHighEstimate)) / RANDBETWEEN(StorySplitRateLowEstimate,StorySplitRateHighEstimate))</f>
        <v>1</v>
      </c>
      <c r="BE422" s="48">
        <f t="shared" ca="1" si="305"/>
        <v>2</v>
      </c>
      <c r="BF422" s="48">
        <f t="shared" ca="1" si="305"/>
        <v>1</v>
      </c>
      <c r="BG422" s="48">
        <f t="shared" ca="1" si="305"/>
        <v>2</v>
      </c>
      <c r="BH422" s="48">
        <f t="shared" ca="1" si="305"/>
        <v>1</v>
      </c>
      <c r="BI422" s="48">
        <f t="shared" ca="1" si="305"/>
        <v>2</v>
      </c>
      <c r="BJ422" s="48">
        <f t="shared" ca="1" si="305"/>
        <v>2</v>
      </c>
      <c r="BK422" s="48">
        <f t="shared" ca="1" si="305"/>
        <v>2</v>
      </c>
      <c r="BL422" s="48">
        <f t="shared" ca="1" si="305"/>
        <v>1</v>
      </c>
      <c r="BM422" s="48">
        <f t="shared" ca="1" si="305"/>
        <v>2</v>
      </c>
      <c r="BN422" s="48">
        <f t="shared" ca="1" si="305"/>
        <v>2</v>
      </c>
      <c r="BO422" s="48">
        <f t="shared" ca="1" si="305"/>
        <v>1</v>
      </c>
    </row>
    <row r="423" spans="1:67" x14ac:dyDescent="0.25">
      <c r="A423" s="48">
        <v>422</v>
      </c>
      <c r="B423" s="48">
        <f t="shared" ca="1" si="273"/>
        <v>10</v>
      </c>
      <c r="C423" s="48">
        <f ca="1">SUM($P423:S423)</f>
        <v>7</v>
      </c>
      <c r="D423" s="48">
        <f t="shared" ca="1" si="274"/>
        <v>14</v>
      </c>
      <c r="E423" s="48">
        <f t="shared" ca="1" si="275"/>
        <v>20</v>
      </c>
      <c r="F423" s="48">
        <f t="shared" ca="1" si="276"/>
        <v>28</v>
      </c>
      <c r="G423" s="48">
        <f t="shared" ca="1" si="277"/>
        <v>35</v>
      </c>
      <c r="H423" s="48">
        <f t="shared" ca="1" si="278"/>
        <v>45</v>
      </c>
      <c r="I423" s="48">
        <f t="shared" ca="1" si="279"/>
        <v>51</v>
      </c>
      <c r="J423" s="48">
        <f t="shared" ca="1" si="280"/>
        <v>58</v>
      </c>
      <c r="K423" s="48">
        <f t="shared" ca="1" si="281"/>
        <v>64</v>
      </c>
      <c r="L423" s="48">
        <f t="shared" ca="1" si="282"/>
        <v>72</v>
      </c>
      <c r="M423" s="48">
        <f t="shared" ca="1" si="283"/>
        <v>80</v>
      </c>
      <c r="N423" s="48">
        <f t="shared" ca="1" si="284"/>
        <v>89</v>
      </c>
      <c r="O423" s="48">
        <f t="shared" ca="1" si="285"/>
        <v>95</v>
      </c>
      <c r="P423" s="48">
        <f t="shared" ca="1" si="301"/>
        <v>2</v>
      </c>
      <c r="Q423" s="48">
        <f t="shared" ca="1" si="301"/>
        <v>2</v>
      </c>
      <c r="R423" s="48">
        <f t="shared" ca="1" si="301"/>
        <v>1</v>
      </c>
      <c r="S423" s="48">
        <f t="shared" ca="1" si="301"/>
        <v>2</v>
      </c>
      <c r="T423" s="48">
        <f t="shared" ca="1" si="301"/>
        <v>2</v>
      </c>
      <c r="U423" s="48">
        <f t="shared" ca="1" si="301"/>
        <v>1</v>
      </c>
      <c r="V423" s="48">
        <f t="shared" ca="1" si="301"/>
        <v>1</v>
      </c>
      <c r="W423" s="48">
        <f t="shared" ca="1" si="301"/>
        <v>3</v>
      </c>
      <c r="X423" s="48">
        <f t="shared" ca="1" si="301"/>
        <v>1</v>
      </c>
      <c r="Y423" s="48">
        <f t="shared" ca="1" si="301"/>
        <v>1</v>
      </c>
      <c r="Z423" s="48">
        <f t="shared" ca="1" si="302"/>
        <v>2</v>
      </c>
      <c r="AA423" s="48">
        <f t="shared" ca="1" si="302"/>
        <v>2</v>
      </c>
      <c r="AB423" s="48">
        <f t="shared" ca="1" si="302"/>
        <v>2</v>
      </c>
      <c r="AC423" s="48">
        <f t="shared" ca="1" si="302"/>
        <v>1</v>
      </c>
      <c r="AD423" s="48">
        <f t="shared" ca="1" si="302"/>
        <v>2</v>
      </c>
      <c r="AE423" s="48">
        <f t="shared" ca="1" si="302"/>
        <v>3</v>
      </c>
      <c r="AF423" s="48">
        <f t="shared" ca="1" si="302"/>
        <v>1</v>
      </c>
      <c r="AG423" s="48">
        <f t="shared" ca="1" si="302"/>
        <v>3</v>
      </c>
      <c r="AH423" s="48">
        <f t="shared" ca="1" si="302"/>
        <v>2</v>
      </c>
      <c r="AI423" s="48">
        <f t="shared" ca="1" si="302"/>
        <v>1</v>
      </c>
      <c r="AJ423" s="48">
        <f t="shared" ca="1" si="303"/>
        <v>3</v>
      </c>
      <c r="AK423" s="48">
        <f t="shared" ca="1" si="303"/>
        <v>2</v>
      </c>
      <c r="AL423" s="48">
        <f t="shared" ca="1" si="303"/>
        <v>3</v>
      </c>
      <c r="AM423" s="48">
        <f t="shared" ca="1" si="303"/>
        <v>2</v>
      </c>
      <c r="AN423" s="48">
        <f t="shared" ca="1" si="303"/>
        <v>1</v>
      </c>
      <c r="AO423" s="48">
        <f t="shared" ca="1" si="303"/>
        <v>1</v>
      </c>
      <c r="AP423" s="48">
        <f t="shared" ca="1" si="303"/>
        <v>2</v>
      </c>
      <c r="AQ423" s="48">
        <f t="shared" ca="1" si="303"/>
        <v>2</v>
      </c>
      <c r="AR423" s="48">
        <f t="shared" ca="1" si="303"/>
        <v>3</v>
      </c>
      <c r="AS423" s="48">
        <f t="shared" ca="1" si="303"/>
        <v>1</v>
      </c>
      <c r="AT423" s="48">
        <f t="shared" ca="1" si="304"/>
        <v>1</v>
      </c>
      <c r="AU423" s="48">
        <f t="shared" ca="1" si="304"/>
        <v>2</v>
      </c>
      <c r="AV423" s="48">
        <f t="shared" ca="1" si="304"/>
        <v>2</v>
      </c>
      <c r="AW423" s="48">
        <f t="shared" ca="1" si="304"/>
        <v>1</v>
      </c>
      <c r="AX423" s="48">
        <f t="shared" ca="1" si="304"/>
        <v>2</v>
      </c>
      <c r="AY423" s="48">
        <f t="shared" ca="1" si="304"/>
        <v>1</v>
      </c>
      <c r="AZ423" s="48">
        <f t="shared" ca="1" si="304"/>
        <v>1</v>
      </c>
      <c r="BA423" s="48">
        <f t="shared" ca="1" si="304"/>
        <v>2</v>
      </c>
      <c r="BB423" s="48">
        <f t="shared" ca="1" si="304"/>
        <v>3</v>
      </c>
      <c r="BC423" s="48">
        <f t="shared" ca="1" si="304"/>
        <v>2</v>
      </c>
      <c r="BD423" s="48">
        <f t="shared" ca="1" si="305"/>
        <v>1</v>
      </c>
      <c r="BE423" s="48">
        <f t="shared" ca="1" si="305"/>
        <v>3</v>
      </c>
      <c r="BF423" s="48">
        <f t="shared" ca="1" si="305"/>
        <v>2</v>
      </c>
      <c r="BG423" s="48">
        <f t="shared" ca="1" si="305"/>
        <v>2</v>
      </c>
      <c r="BH423" s="48">
        <f t="shared" ca="1" si="305"/>
        <v>3</v>
      </c>
      <c r="BI423" s="48">
        <f t="shared" ca="1" si="305"/>
        <v>3</v>
      </c>
      <c r="BJ423" s="48">
        <f t="shared" ca="1" si="305"/>
        <v>1</v>
      </c>
      <c r="BK423" s="48">
        <f t="shared" ca="1" si="305"/>
        <v>2</v>
      </c>
      <c r="BL423" s="48">
        <f t="shared" ca="1" si="305"/>
        <v>1</v>
      </c>
      <c r="BM423" s="48">
        <f t="shared" ca="1" si="305"/>
        <v>1</v>
      </c>
      <c r="BN423" s="48">
        <f t="shared" ca="1" si="305"/>
        <v>3</v>
      </c>
      <c r="BO423" s="48">
        <f t="shared" ca="1" si="305"/>
        <v>1</v>
      </c>
    </row>
    <row r="424" spans="1:67" x14ac:dyDescent="0.25">
      <c r="A424" s="48">
        <v>423</v>
      </c>
      <c r="B424" s="48">
        <f t="shared" ca="1" si="273"/>
        <v>12</v>
      </c>
      <c r="C424" s="48">
        <f ca="1">SUM($P424:S424)</f>
        <v>6</v>
      </c>
      <c r="D424" s="48">
        <f t="shared" ca="1" si="274"/>
        <v>18</v>
      </c>
      <c r="E424" s="48">
        <f t="shared" ca="1" si="275"/>
        <v>26</v>
      </c>
      <c r="F424" s="48">
        <f t="shared" ca="1" si="276"/>
        <v>36</v>
      </c>
      <c r="G424" s="48">
        <f t="shared" ca="1" si="277"/>
        <v>43</v>
      </c>
      <c r="H424" s="48">
        <f t="shared" ca="1" si="278"/>
        <v>51</v>
      </c>
      <c r="I424" s="48">
        <f t="shared" ca="1" si="279"/>
        <v>56</v>
      </c>
      <c r="J424" s="48">
        <f t="shared" ca="1" si="280"/>
        <v>66</v>
      </c>
      <c r="K424" s="48">
        <f t="shared" ca="1" si="281"/>
        <v>76</v>
      </c>
      <c r="L424" s="48">
        <f t="shared" ca="1" si="282"/>
        <v>83</v>
      </c>
      <c r="M424" s="48">
        <f t="shared" ca="1" si="283"/>
        <v>90</v>
      </c>
      <c r="N424" s="48">
        <f t="shared" ca="1" si="284"/>
        <v>98</v>
      </c>
      <c r="O424" s="48">
        <f t="shared" ca="1" si="285"/>
        <v>105</v>
      </c>
      <c r="P424" s="48">
        <f t="shared" ca="1" si="301"/>
        <v>2</v>
      </c>
      <c r="Q424" s="48">
        <f t="shared" ca="1" si="301"/>
        <v>1</v>
      </c>
      <c r="R424" s="48">
        <f t="shared" ca="1" si="301"/>
        <v>1</v>
      </c>
      <c r="S424" s="48">
        <f t="shared" ca="1" si="301"/>
        <v>2</v>
      </c>
      <c r="T424" s="48">
        <f t="shared" ca="1" si="301"/>
        <v>3</v>
      </c>
      <c r="U424" s="48">
        <f t="shared" ca="1" si="301"/>
        <v>3</v>
      </c>
      <c r="V424" s="48">
        <f t="shared" ca="1" si="301"/>
        <v>3</v>
      </c>
      <c r="W424" s="48">
        <f t="shared" ca="1" si="301"/>
        <v>3</v>
      </c>
      <c r="X424" s="48">
        <f t="shared" ca="1" si="301"/>
        <v>1</v>
      </c>
      <c r="Y424" s="48">
        <f t="shared" ca="1" si="301"/>
        <v>1</v>
      </c>
      <c r="Z424" s="48">
        <f t="shared" ca="1" si="302"/>
        <v>3</v>
      </c>
      <c r="AA424" s="48">
        <f t="shared" ca="1" si="302"/>
        <v>3</v>
      </c>
      <c r="AB424" s="48">
        <f t="shared" ca="1" si="302"/>
        <v>3</v>
      </c>
      <c r="AC424" s="48">
        <f t="shared" ca="1" si="302"/>
        <v>1</v>
      </c>
      <c r="AD424" s="48">
        <f t="shared" ca="1" si="302"/>
        <v>3</v>
      </c>
      <c r="AE424" s="48">
        <f t="shared" ca="1" si="302"/>
        <v>3</v>
      </c>
      <c r="AF424" s="48">
        <f t="shared" ca="1" si="302"/>
        <v>3</v>
      </c>
      <c r="AG424" s="48">
        <f t="shared" ca="1" si="302"/>
        <v>2</v>
      </c>
      <c r="AH424" s="48">
        <f t="shared" ca="1" si="302"/>
        <v>1</v>
      </c>
      <c r="AI424" s="48">
        <f t="shared" ca="1" si="302"/>
        <v>1</v>
      </c>
      <c r="AJ424" s="48">
        <f t="shared" ca="1" si="303"/>
        <v>2</v>
      </c>
      <c r="AK424" s="48">
        <f t="shared" ca="1" si="303"/>
        <v>1</v>
      </c>
      <c r="AL424" s="48">
        <f t="shared" ca="1" si="303"/>
        <v>2</v>
      </c>
      <c r="AM424" s="48">
        <f t="shared" ca="1" si="303"/>
        <v>3</v>
      </c>
      <c r="AN424" s="48">
        <f t="shared" ca="1" si="303"/>
        <v>1</v>
      </c>
      <c r="AO424" s="48">
        <f t="shared" ca="1" si="303"/>
        <v>1</v>
      </c>
      <c r="AP424" s="48">
        <f t="shared" ca="1" si="303"/>
        <v>1</v>
      </c>
      <c r="AQ424" s="48">
        <f t="shared" ca="1" si="303"/>
        <v>2</v>
      </c>
      <c r="AR424" s="48">
        <f t="shared" ca="1" si="303"/>
        <v>3</v>
      </c>
      <c r="AS424" s="48">
        <f t="shared" ca="1" si="303"/>
        <v>3</v>
      </c>
      <c r="AT424" s="48">
        <f t="shared" ca="1" si="304"/>
        <v>2</v>
      </c>
      <c r="AU424" s="48">
        <f t="shared" ca="1" si="304"/>
        <v>2</v>
      </c>
      <c r="AV424" s="48">
        <f t="shared" ca="1" si="304"/>
        <v>2</v>
      </c>
      <c r="AW424" s="48">
        <f t="shared" ca="1" si="304"/>
        <v>3</v>
      </c>
      <c r="AX424" s="48">
        <f t="shared" ca="1" si="304"/>
        <v>3</v>
      </c>
      <c r="AY424" s="48">
        <f t="shared" ca="1" si="304"/>
        <v>2</v>
      </c>
      <c r="AZ424" s="48">
        <f t="shared" ca="1" si="304"/>
        <v>1</v>
      </c>
      <c r="BA424" s="48">
        <f t="shared" ca="1" si="304"/>
        <v>3</v>
      </c>
      <c r="BB424" s="48">
        <f t="shared" ca="1" si="304"/>
        <v>2</v>
      </c>
      <c r="BC424" s="48">
        <f t="shared" ca="1" si="304"/>
        <v>1</v>
      </c>
      <c r="BD424" s="48">
        <f t="shared" ca="1" si="305"/>
        <v>1</v>
      </c>
      <c r="BE424" s="48">
        <f t="shared" ca="1" si="305"/>
        <v>1</v>
      </c>
      <c r="BF424" s="48">
        <f t="shared" ca="1" si="305"/>
        <v>2</v>
      </c>
      <c r="BG424" s="48">
        <f t="shared" ca="1" si="305"/>
        <v>3</v>
      </c>
      <c r="BH424" s="48">
        <f t="shared" ca="1" si="305"/>
        <v>2</v>
      </c>
      <c r="BI424" s="48">
        <f t="shared" ca="1" si="305"/>
        <v>2</v>
      </c>
      <c r="BJ424" s="48">
        <f t="shared" ca="1" si="305"/>
        <v>1</v>
      </c>
      <c r="BK424" s="48">
        <f t="shared" ca="1" si="305"/>
        <v>3</v>
      </c>
      <c r="BL424" s="48">
        <f t="shared" ca="1" si="305"/>
        <v>2</v>
      </c>
      <c r="BM424" s="48">
        <f t="shared" ca="1" si="305"/>
        <v>1</v>
      </c>
      <c r="BN424" s="48">
        <f t="shared" ca="1" si="305"/>
        <v>1</v>
      </c>
      <c r="BO424" s="48">
        <f t="shared" ca="1" si="305"/>
        <v>3</v>
      </c>
    </row>
    <row r="425" spans="1:67" x14ac:dyDescent="0.25">
      <c r="A425" s="48">
        <v>424</v>
      </c>
      <c r="B425" s="48">
        <f t="shared" ca="1" si="273"/>
        <v>12</v>
      </c>
      <c r="C425" s="48">
        <f ca="1">SUM($P425:S425)</f>
        <v>8</v>
      </c>
      <c r="D425" s="48">
        <f t="shared" ca="1" si="274"/>
        <v>17</v>
      </c>
      <c r="E425" s="48">
        <f t="shared" ca="1" si="275"/>
        <v>22</v>
      </c>
      <c r="F425" s="48">
        <f t="shared" ca="1" si="276"/>
        <v>29</v>
      </c>
      <c r="G425" s="48">
        <f t="shared" ca="1" si="277"/>
        <v>40</v>
      </c>
      <c r="H425" s="48">
        <f t="shared" ca="1" si="278"/>
        <v>47</v>
      </c>
      <c r="I425" s="48">
        <f t="shared" ca="1" si="279"/>
        <v>57</v>
      </c>
      <c r="J425" s="48">
        <f t="shared" ca="1" si="280"/>
        <v>64</v>
      </c>
      <c r="K425" s="48">
        <f t="shared" ca="1" si="281"/>
        <v>72</v>
      </c>
      <c r="L425" s="48">
        <f t="shared" ca="1" si="282"/>
        <v>78</v>
      </c>
      <c r="M425" s="48">
        <f t="shared" ca="1" si="283"/>
        <v>85</v>
      </c>
      <c r="N425" s="48">
        <f t="shared" ca="1" si="284"/>
        <v>93</v>
      </c>
      <c r="O425" s="48">
        <f t="shared" ca="1" si="285"/>
        <v>101</v>
      </c>
      <c r="P425" s="48">
        <f t="shared" ca="1" si="301"/>
        <v>3</v>
      </c>
      <c r="Q425" s="48">
        <f t="shared" ca="1" si="301"/>
        <v>2</v>
      </c>
      <c r="R425" s="48">
        <f t="shared" ca="1" si="301"/>
        <v>2</v>
      </c>
      <c r="S425" s="48">
        <f t="shared" ca="1" si="301"/>
        <v>1</v>
      </c>
      <c r="T425" s="48">
        <f t="shared" ca="1" si="301"/>
        <v>1</v>
      </c>
      <c r="U425" s="48">
        <f t="shared" ca="1" si="301"/>
        <v>3</v>
      </c>
      <c r="V425" s="48">
        <f t="shared" ca="1" si="301"/>
        <v>3</v>
      </c>
      <c r="W425" s="48">
        <f t="shared" ca="1" si="301"/>
        <v>2</v>
      </c>
      <c r="X425" s="48">
        <f t="shared" ca="1" si="301"/>
        <v>1</v>
      </c>
      <c r="Y425" s="48">
        <f t="shared" ca="1" si="301"/>
        <v>1</v>
      </c>
      <c r="Z425" s="48">
        <f t="shared" ca="1" si="302"/>
        <v>1</v>
      </c>
      <c r="AA425" s="48">
        <f t="shared" ca="1" si="302"/>
        <v>2</v>
      </c>
      <c r="AB425" s="48">
        <f t="shared" ca="1" si="302"/>
        <v>2</v>
      </c>
      <c r="AC425" s="48">
        <f t="shared" ca="1" si="302"/>
        <v>1</v>
      </c>
      <c r="AD425" s="48">
        <f t="shared" ca="1" si="302"/>
        <v>1</v>
      </c>
      <c r="AE425" s="48">
        <f t="shared" ca="1" si="302"/>
        <v>3</v>
      </c>
      <c r="AF425" s="48">
        <f t="shared" ca="1" si="302"/>
        <v>3</v>
      </c>
      <c r="AG425" s="48">
        <f t="shared" ca="1" si="302"/>
        <v>2</v>
      </c>
      <c r="AH425" s="48">
        <f t="shared" ca="1" si="302"/>
        <v>3</v>
      </c>
      <c r="AI425" s="48">
        <f t="shared" ca="1" si="302"/>
        <v>3</v>
      </c>
      <c r="AJ425" s="48">
        <f t="shared" ca="1" si="303"/>
        <v>1</v>
      </c>
      <c r="AK425" s="48">
        <f t="shared" ca="1" si="303"/>
        <v>1</v>
      </c>
      <c r="AL425" s="48">
        <f t="shared" ca="1" si="303"/>
        <v>3</v>
      </c>
      <c r="AM425" s="48">
        <f t="shared" ca="1" si="303"/>
        <v>2</v>
      </c>
      <c r="AN425" s="48">
        <f t="shared" ca="1" si="303"/>
        <v>3</v>
      </c>
      <c r="AO425" s="48">
        <f t="shared" ca="1" si="303"/>
        <v>2</v>
      </c>
      <c r="AP425" s="48">
        <f t="shared" ca="1" si="303"/>
        <v>2</v>
      </c>
      <c r="AQ425" s="48">
        <f t="shared" ca="1" si="303"/>
        <v>3</v>
      </c>
      <c r="AR425" s="48">
        <f t="shared" ca="1" si="303"/>
        <v>2</v>
      </c>
      <c r="AS425" s="48">
        <f t="shared" ca="1" si="303"/>
        <v>1</v>
      </c>
      <c r="AT425" s="48">
        <f t="shared" ca="1" si="304"/>
        <v>2</v>
      </c>
      <c r="AU425" s="48">
        <f t="shared" ca="1" si="304"/>
        <v>2</v>
      </c>
      <c r="AV425" s="48">
        <f t="shared" ca="1" si="304"/>
        <v>2</v>
      </c>
      <c r="AW425" s="48">
        <f t="shared" ca="1" si="304"/>
        <v>3</v>
      </c>
      <c r="AX425" s="48">
        <f t="shared" ca="1" si="304"/>
        <v>1</v>
      </c>
      <c r="AY425" s="48">
        <f t="shared" ca="1" si="304"/>
        <v>2</v>
      </c>
      <c r="AZ425" s="48">
        <f t="shared" ca="1" si="304"/>
        <v>2</v>
      </c>
      <c r="BA425" s="48">
        <f t="shared" ca="1" si="304"/>
        <v>1</v>
      </c>
      <c r="BB425" s="48">
        <f t="shared" ca="1" si="304"/>
        <v>2</v>
      </c>
      <c r="BC425" s="48">
        <f t="shared" ca="1" si="304"/>
        <v>1</v>
      </c>
      <c r="BD425" s="48">
        <f t="shared" ca="1" si="305"/>
        <v>2</v>
      </c>
      <c r="BE425" s="48">
        <f t="shared" ca="1" si="305"/>
        <v>1</v>
      </c>
      <c r="BF425" s="48">
        <f t="shared" ca="1" si="305"/>
        <v>2</v>
      </c>
      <c r="BG425" s="48">
        <f t="shared" ca="1" si="305"/>
        <v>2</v>
      </c>
      <c r="BH425" s="48">
        <f t="shared" ca="1" si="305"/>
        <v>2</v>
      </c>
      <c r="BI425" s="48">
        <f t="shared" ca="1" si="305"/>
        <v>3</v>
      </c>
      <c r="BJ425" s="48">
        <f t="shared" ca="1" si="305"/>
        <v>1</v>
      </c>
      <c r="BK425" s="48">
        <f t="shared" ca="1" si="305"/>
        <v>2</v>
      </c>
      <c r="BL425" s="48">
        <f t="shared" ca="1" si="305"/>
        <v>3</v>
      </c>
      <c r="BM425" s="48">
        <f t="shared" ca="1" si="305"/>
        <v>1</v>
      </c>
      <c r="BN425" s="48">
        <f t="shared" ca="1" si="305"/>
        <v>3</v>
      </c>
      <c r="BO425" s="48">
        <f t="shared" ca="1" si="305"/>
        <v>1</v>
      </c>
    </row>
    <row r="426" spans="1:67" x14ac:dyDescent="0.25">
      <c r="A426" s="48">
        <v>425</v>
      </c>
      <c r="B426" s="48">
        <f t="shared" ca="1" si="273"/>
        <v>13</v>
      </c>
      <c r="C426" s="48">
        <f ca="1">SUM($P426:S426)</f>
        <v>9</v>
      </c>
      <c r="D426" s="48">
        <f t="shared" ca="1" si="274"/>
        <v>15</v>
      </c>
      <c r="E426" s="48">
        <f t="shared" ca="1" si="275"/>
        <v>27</v>
      </c>
      <c r="F426" s="48">
        <f t="shared" ca="1" si="276"/>
        <v>36</v>
      </c>
      <c r="G426" s="48">
        <f t="shared" ca="1" si="277"/>
        <v>46</v>
      </c>
      <c r="H426" s="48">
        <f t="shared" ca="1" si="278"/>
        <v>57</v>
      </c>
      <c r="I426" s="48">
        <f t="shared" ca="1" si="279"/>
        <v>63</v>
      </c>
      <c r="J426" s="48">
        <f t="shared" ca="1" si="280"/>
        <v>70</v>
      </c>
      <c r="K426" s="48">
        <f t="shared" ca="1" si="281"/>
        <v>76</v>
      </c>
      <c r="L426" s="48">
        <f t="shared" ca="1" si="282"/>
        <v>83</v>
      </c>
      <c r="M426" s="48">
        <f t="shared" ca="1" si="283"/>
        <v>90</v>
      </c>
      <c r="N426" s="48">
        <f t="shared" ca="1" si="284"/>
        <v>98</v>
      </c>
      <c r="O426" s="48">
        <f t="shared" ca="1" si="285"/>
        <v>105</v>
      </c>
      <c r="P426" s="48">
        <f t="shared" ca="1" si="301"/>
        <v>3</v>
      </c>
      <c r="Q426" s="48">
        <f t="shared" ca="1" si="301"/>
        <v>2</v>
      </c>
      <c r="R426" s="48">
        <f t="shared" ca="1" si="301"/>
        <v>3</v>
      </c>
      <c r="S426" s="48">
        <f t="shared" ca="1" si="301"/>
        <v>1</v>
      </c>
      <c r="T426" s="48">
        <f t="shared" ca="1" si="301"/>
        <v>3</v>
      </c>
      <c r="U426" s="48">
        <f t="shared" ca="1" si="301"/>
        <v>1</v>
      </c>
      <c r="V426" s="48">
        <f t="shared" ca="1" si="301"/>
        <v>1</v>
      </c>
      <c r="W426" s="48">
        <f t="shared" ca="1" si="301"/>
        <v>1</v>
      </c>
      <c r="X426" s="48">
        <f t="shared" ca="1" si="301"/>
        <v>3</v>
      </c>
      <c r="Y426" s="48">
        <f t="shared" ca="1" si="301"/>
        <v>3</v>
      </c>
      <c r="Z426" s="48">
        <f t="shared" ca="1" si="302"/>
        <v>3</v>
      </c>
      <c r="AA426" s="48">
        <f t="shared" ca="1" si="302"/>
        <v>3</v>
      </c>
      <c r="AB426" s="48">
        <f t="shared" ca="1" si="302"/>
        <v>3</v>
      </c>
      <c r="AC426" s="48">
        <f t="shared" ca="1" si="302"/>
        <v>2</v>
      </c>
      <c r="AD426" s="48">
        <f t="shared" ca="1" si="302"/>
        <v>1</v>
      </c>
      <c r="AE426" s="48">
        <f t="shared" ca="1" si="302"/>
        <v>3</v>
      </c>
      <c r="AF426" s="48">
        <f t="shared" ca="1" si="302"/>
        <v>1</v>
      </c>
      <c r="AG426" s="48">
        <f t="shared" ca="1" si="302"/>
        <v>3</v>
      </c>
      <c r="AH426" s="48">
        <f t="shared" ca="1" si="302"/>
        <v>3</v>
      </c>
      <c r="AI426" s="48">
        <f t="shared" ca="1" si="302"/>
        <v>3</v>
      </c>
      <c r="AJ426" s="48">
        <f t="shared" ca="1" si="303"/>
        <v>3</v>
      </c>
      <c r="AK426" s="48">
        <f t="shared" ca="1" si="303"/>
        <v>3</v>
      </c>
      <c r="AL426" s="48">
        <f t="shared" ca="1" si="303"/>
        <v>3</v>
      </c>
      <c r="AM426" s="48">
        <f t="shared" ca="1" si="303"/>
        <v>2</v>
      </c>
      <c r="AN426" s="48">
        <f t="shared" ca="1" si="303"/>
        <v>2</v>
      </c>
      <c r="AO426" s="48">
        <f t="shared" ca="1" si="303"/>
        <v>2</v>
      </c>
      <c r="AP426" s="48">
        <f t="shared" ca="1" si="303"/>
        <v>1</v>
      </c>
      <c r="AQ426" s="48">
        <f t="shared" ca="1" si="303"/>
        <v>1</v>
      </c>
      <c r="AR426" s="48">
        <f t="shared" ca="1" si="303"/>
        <v>1</v>
      </c>
      <c r="AS426" s="48">
        <f t="shared" ca="1" si="303"/>
        <v>1</v>
      </c>
      <c r="AT426" s="48">
        <f t="shared" ca="1" si="304"/>
        <v>3</v>
      </c>
      <c r="AU426" s="48">
        <f t="shared" ca="1" si="304"/>
        <v>2</v>
      </c>
      <c r="AV426" s="48">
        <f t="shared" ca="1" si="304"/>
        <v>1</v>
      </c>
      <c r="AW426" s="48">
        <f t="shared" ca="1" si="304"/>
        <v>2</v>
      </c>
      <c r="AX426" s="48">
        <f t="shared" ca="1" si="304"/>
        <v>1</v>
      </c>
      <c r="AY426" s="48">
        <f t="shared" ca="1" si="304"/>
        <v>2</v>
      </c>
      <c r="AZ426" s="48">
        <f t="shared" ca="1" si="304"/>
        <v>1</v>
      </c>
      <c r="BA426" s="48">
        <f t="shared" ca="1" si="304"/>
        <v>3</v>
      </c>
      <c r="BB426" s="48">
        <f t="shared" ca="1" si="304"/>
        <v>1</v>
      </c>
      <c r="BC426" s="48">
        <f t="shared" ca="1" si="304"/>
        <v>2</v>
      </c>
      <c r="BD426" s="48">
        <f t="shared" ca="1" si="305"/>
        <v>2</v>
      </c>
      <c r="BE426" s="48">
        <f t="shared" ca="1" si="305"/>
        <v>3</v>
      </c>
      <c r="BF426" s="48">
        <f t="shared" ca="1" si="305"/>
        <v>1</v>
      </c>
      <c r="BG426" s="48">
        <f t="shared" ca="1" si="305"/>
        <v>1</v>
      </c>
      <c r="BH426" s="48">
        <f t="shared" ca="1" si="305"/>
        <v>1</v>
      </c>
      <c r="BI426" s="48">
        <f t="shared" ca="1" si="305"/>
        <v>2</v>
      </c>
      <c r="BJ426" s="48">
        <f t="shared" ca="1" si="305"/>
        <v>3</v>
      </c>
      <c r="BK426" s="48">
        <f t="shared" ca="1" si="305"/>
        <v>2</v>
      </c>
      <c r="BL426" s="48">
        <f t="shared" ca="1" si="305"/>
        <v>1</v>
      </c>
      <c r="BM426" s="48">
        <f t="shared" ca="1" si="305"/>
        <v>1</v>
      </c>
      <c r="BN426" s="48">
        <f t="shared" ca="1" si="305"/>
        <v>3</v>
      </c>
      <c r="BO426" s="48">
        <f t="shared" ca="1" si="305"/>
        <v>2</v>
      </c>
    </row>
    <row r="427" spans="1:67" x14ac:dyDescent="0.25">
      <c r="A427" s="48">
        <v>426</v>
      </c>
      <c r="B427" s="48">
        <f t="shared" ca="1" si="273"/>
        <v>12</v>
      </c>
      <c r="C427" s="48">
        <f ca="1">SUM($P427:S427)</f>
        <v>7</v>
      </c>
      <c r="D427" s="48">
        <f t="shared" ca="1" si="274"/>
        <v>16</v>
      </c>
      <c r="E427" s="48">
        <f t="shared" ca="1" si="275"/>
        <v>25</v>
      </c>
      <c r="F427" s="48">
        <f t="shared" ca="1" si="276"/>
        <v>37</v>
      </c>
      <c r="G427" s="48">
        <f t="shared" ca="1" si="277"/>
        <v>42</v>
      </c>
      <c r="H427" s="48">
        <f t="shared" ca="1" si="278"/>
        <v>50</v>
      </c>
      <c r="I427" s="48">
        <f t="shared" ca="1" si="279"/>
        <v>58</v>
      </c>
      <c r="J427" s="48">
        <f t="shared" ca="1" si="280"/>
        <v>64</v>
      </c>
      <c r="K427" s="48">
        <f t="shared" ca="1" si="281"/>
        <v>70</v>
      </c>
      <c r="L427" s="48">
        <f t="shared" ca="1" si="282"/>
        <v>80</v>
      </c>
      <c r="M427" s="48">
        <f t="shared" ca="1" si="283"/>
        <v>87</v>
      </c>
      <c r="N427" s="48">
        <f t="shared" ca="1" si="284"/>
        <v>94</v>
      </c>
      <c r="O427" s="48">
        <f t="shared" ca="1" si="285"/>
        <v>101</v>
      </c>
      <c r="P427" s="48">
        <f t="shared" ca="1" si="301"/>
        <v>1</v>
      </c>
      <c r="Q427" s="48">
        <f t="shared" ca="1" si="301"/>
        <v>2</v>
      </c>
      <c r="R427" s="48">
        <f t="shared" ca="1" si="301"/>
        <v>3</v>
      </c>
      <c r="S427" s="48">
        <f t="shared" ca="1" si="301"/>
        <v>1</v>
      </c>
      <c r="T427" s="48">
        <f t="shared" ca="1" si="301"/>
        <v>3</v>
      </c>
      <c r="U427" s="48">
        <f t="shared" ca="1" si="301"/>
        <v>2</v>
      </c>
      <c r="V427" s="48">
        <f t="shared" ca="1" si="301"/>
        <v>2</v>
      </c>
      <c r="W427" s="48">
        <f t="shared" ca="1" si="301"/>
        <v>2</v>
      </c>
      <c r="X427" s="48">
        <f t="shared" ca="1" si="301"/>
        <v>2</v>
      </c>
      <c r="Y427" s="48">
        <f t="shared" ca="1" si="301"/>
        <v>3</v>
      </c>
      <c r="Z427" s="48">
        <f t="shared" ca="1" si="302"/>
        <v>2</v>
      </c>
      <c r="AA427" s="48">
        <f t="shared" ca="1" si="302"/>
        <v>2</v>
      </c>
      <c r="AB427" s="48">
        <f t="shared" ca="1" si="302"/>
        <v>3</v>
      </c>
      <c r="AC427" s="48">
        <f t="shared" ca="1" si="302"/>
        <v>3</v>
      </c>
      <c r="AD427" s="48">
        <f t="shared" ca="1" si="302"/>
        <v>3</v>
      </c>
      <c r="AE427" s="48">
        <f t="shared" ca="1" si="302"/>
        <v>3</v>
      </c>
      <c r="AF427" s="48">
        <f t="shared" ca="1" si="302"/>
        <v>1</v>
      </c>
      <c r="AG427" s="48">
        <f t="shared" ca="1" si="302"/>
        <v>2</v>
      </c>
      <c r="AH427" s="48">
        <f t="shared" ca="1" si="302"/>
        <v>1</v>
      </c>
      <c r="AI427" s="48">
        <f t="shared" ca="1" si="302"/>
        <v>1</v>
      </c>
      <c r="AJ427" s="48">
        <f t="shared" ca="1" si="303"/>
        <v>3</v>
      </c>
      <c r="AK427" s="48">
        <f t="shared" ca="1" si="303"/>
        <v>1</v>
      </c>
      <c r="AL427" s="48">
        <f t="shared" ca="1" si="303"/>
        <v>3</v>
      </c>
      <c r="AM427" s="48">
        <f t="shared" ca="1" si="303"/>
        <v>1</v>
      </c>
      <c r="AN427" s="48">
        <f t="shared" ca="1" si="303"/>
        <v>3</v>
      </c>
      <c r="AO427" s="48">
        <f t="shared" ca="1" si="303"/>
        <v>2</v>
      </c>
      <c r="AP427" s="48">
        <f t="shared" ca="1" si="303"/>
        <v>2</v>
      </c>
      <c r="AQ427" s="48">
        <f t="shared" ca="1" si="303"/>
        <v>1</v>
      </c>
      <c r="AR427" s="48">
        <f t="shared" ca="1" si="303"/>
        <v>2</v>
      </c>
      <c r="AS427" s="48">
        <f t="shared" ca="1" si="303"/>
        <v>1</v>
      </c>
      <c r="AT427" s="48">
        <f t="shared" ca="1" si="304"/>
        <v>1</v>
      </c>
      <c r="AU427" s="48">
        <f t="shared" ca="1" si="304"/>
        <v>2</v>
      </c>
      <c r="AV427" s="48">
        <f t="shared" ca="1" si="304"/>
        <v>2</v>
      </c>
      <c r="AW427" s="48">
        <f t="shared" ca="1" si="304"/>
        <v>1</v>
      </c>
      <c r="AX427" s="48">
        <f t="shared" ca="1" si="304"/>
        <v>1</v>
      </c>
      <c r="AY427" s="48">
        <f t="shared" ca="1" si="304"/>
        <v>2</v>
      </c>
      <c r="AZ427" s="48">
        <f t="shared" ca="1" si="304"/>
        <v>3</v>
      </c>
      <c r="BA427" s="48">
        <f t="shared" ca="1" si="304"/>
        <v>3</v>
      </c>
      <c r="BB427" s="48">
        <f t="shared" ca="1" si="304"/>
        <v>1</v>
      </c>
      <c r="BC427" s="48">
        <f t="shared" ca="1" si="304"/>
        <v>3</v>
      </c>
      <c r="BD427" s="48">
        <f t="shared" ca="1" si="305"/>
        <v>1</v>
      </c>
      <c r="BE427" s="48">
        <f t="shared" ca="1" si="305"/>
        <v>3</v>
      </c>
      <c r="BF427" s="48">
        <f t="shared" ca="1" si="305"/>
        <v>1</v>
      </c>
      <c r="BG427" s="48">
        <f t="shared" ca="1" si="305"/>
        <v>2</v>
      </c>
      <c r="BH427" s="48">
        <f t="shared" ca="1" si="305"/>
        <v>2</v>
      </c>
      <c r="BI427" s="48">
        <f t="shared" ca="1" si="305"/>
        <v>1</v>
      </c>
      <c r="BJ427" s="48">
        <f t="shared" ca="1" si="305"/>
        <v>2</v>
      </c>
      <c r="BK427" s="48">
        <f t="shared" ca="1" si="305"/>
        <v>2</v>
      </c>
      <c r="BL427" s="48">
        <f t="shared" ca="1" si="305"/>
        <v>3</v>
      </c>
      <c r="BM427" s="48">
        <f t="shared" ca="1" si="305"/>
        <v>2</v>
      </c>
      <c r="BN427" s="48">
        <f t="shared" ca="1" si="305"/>
        <v>1</v>
      </c>
      <c r="BO427" s="48">
        <f t="shared" ca="1" si="305"/>
        <v>1</v>
      </c>
    </row>
    <row r="428" spans="1:67" x14ac:dyDescent="0.25">
      <c r="A428" s="48">
        <v>427</v>
      </c>
      <c r="B428" s="48">
        <f t="shared" ca="1" si="273"/>
        <v>11</v>
      </c>
      <c r="C428" s="48">
        <f ca="1">SUM($P428:S428)</f>
        <v>7</v>
      </c>
      <c r="D428" s="48">
        <f t="shared" ca="1" si="274"/>
        <v>16</v>
      </c>
      <c r="E428" s="48">
        <f t="shared" ca="1" si="275"/>
        <v>24</v>
      </c>
      <c r="F428" s="48">
        <f t="shared" ca="1" si="276"/>
        <v>33</v>
      </c>
      <c r="G428" s="48">
        <f t="shared" ca="1" si="277"/>
        <v>41</v>
      </c>
      <c r="H428" s="48">
        <f t="shared" ca="1" si="278"/>
        <v>49</v>
      </c>
      <c r="I428" s="48">
        <f t="shared" ca="1" si="279"/>
        <v>56</v>
      </c>
      <c r="J428" s="48">
        <f t="shared" ca="1" si="280"/>
        <v>64</v>
      </c>
      <c r="K428" s="48">
        <f t="shared" ca="1" si="281"/>
        <v>74</v>
      </c>
      <c r="L428" s="48">
        <f t="shared" ca="1" si="282"/>
        <v>82</v>
      </c>
      <c r="M428" s="48">
        <f t="shared" ca="1" si="283"/>
        <v>91</v>
      </c>
      <c r="N428" s="48">
        <f t="shared" ca="1" si="284"/>
        <v>96</v>
      </c>
      <c r="O428" s="48">
        <f t="shared" ca="1" si="285"/>
        <v>105</v>
      </c>
      <c r="P428" s="48">
        <f t="shared" ca="1" si="301"/>
        <v>2</v>
      </c>
      <c r="Q428" s="48">
        <f t="shared" ca="1" si="301"/>
        <v>2</v>
      </c>
      <c r="R428" s="48">
        <f t="shared" ca="1" si="301"/>
        <v>2</v>
      </c>
      <c r="S428" s="48">
        <f t="shared" ca="1" si="301"/>
        <v>1</v>
      </c>
      <c r="T428" s="48">
        <f t="shared" ca="1" si="301"/>
        <v>2</v>
      </c>
      <c r="U428" s="48">
        <f t="shared" ca="1" si="301"/>
        <v>2</v>
      </c>
      <c r="V428" s="48">
        <f t="shared" ca="1" si="301"/>
        <v>2</v>
      </c>
      <c r="W428" s="48">
        <f t="shared" ca="1" si="301"/>
        <v>3</v>
      </c>
      <c r="X428" s="48">
        <f t="shared" ca="1" si="301"/>
        <v>1</v>
      </c>
      <c r="Y428" s="48">
        <f t="shared" ca="1" si="301"/>
        <v>1</v>
      </c>
      <c r="Z428" s="48">
        <f t="shared" ca="1" si="302"/>
        <v>3</v>
      </c>
      <c r="AA428" s="48">
        <f t="shared" ca="1" si="302"/>
        <v>3</v>
      </c>
      <c r="AB428" s="48">
        <f t="shared" ca="1" si="302"/>
        <v>2</v>
      </c>
      <c r="AC428" s="48">
        <f t="shared" ca="1" si="302"/>
        <v>2</v>
      </c>
      <c r="AD428" s="48">
        <f t="shared" ca="1" si="302"/>
        <v>2</v>
      </c>
      <c r="AE428" s="48">
        <f t="shared" ca="1" si="302"/>
        <v>3</v>
      </c>
      <c r="AF428" s="48">
        <f t="shared" ca="1" si="302"/>
        <v>1</v>
      </c>
      <c r="AG428" s="48">
        <f t="shared" ca="1" si="302"/>
        <v>1</v>
      </c>
      <c r="AH428" s="48">
        <f t="shared" ca="1" si="302"/>
        <v>3</v>
      </c>
      <c r="AI428" s="48">
        <f t="shared" ca="1" si="302"/>
        <v>3</v>
      </c>
      <c r="AJ428" s="48">
        <f t="shared" ca="1" si="303"/>
        <v>2</v>
      </c>
      <c r="AK428" s="48">
        <f t="shared" ca="1" si="303"/>
        <v>1</v>
      </c>
      <c r="AL428" s="48">
        <f t="shared" ca="1" si="303"/>
        <v>3</v>
      </c>
      <c r="AM428" s="48">
        <f t="shared" ca="1" si="303"/>
        <v>2</v>
      </c>
      <c r="AN428" s="48">
        <f t="shared" ca="1" si="303"/>
        <v>3</v>
      </c>
      <c r="AO428" s="48">
        <f t="shared" ca="1" si="303"/>
        <v>1</v>
      </c>
      <c r="AP428" s="48">
        <f t="shared" ca="1" si="303"/>
        <v>2</v>
      </c>
      <c r="AQ428" s="48">
        <f t="shared" ca="1" si="303"/>
        <v>1</v>
      </c>
      <c r="AR428" s="48">
        <f t="shared" ca="1" si="303"/>
        <v>3</v>
      </c>
      <c r="AS428" s="48">
        <f t="shared" ca="1" si="303"/>
        <v>1</v>
      </c>
      <c r="AT428" s="48">
        <f t="shared" ca="1" si="304"/>
        <v>2</v>
      </c>
      <c r="AU428" s="48">
        <f t="shared" ca="1" si="304"/>
        <v>2</v>
      </c>
      <c r="AV428" s="48">
        <f t="shared" ca="1" si="304"/>
        <v>1</v>
      </c>
      <c r="AW428" s="48">
        <f t="shared" ca="1" si="304"/>
        <v>3</v>
      </c>
      <c r="AX428" s="48">
        <f t="shared" ca="1" si="304"/>
        <v>3</v>
      </c>
      <c r="AY428" s="48">
        <f t="shared" ca="1" si="304"/>
        <v>3</v>
      </c>
      <c r="AZ428" s="48">
        <f t="shared" ca="1" si="304"/>
        <v>3</v>
      </c>
      <c r="BA428" s="48">
        <f t="shared" ca="1" si="304"/>
        <v>2</v>
      </c>
      <c r="BB428" s="48">
        <f t="shared" ca="1" si="304"/>
        <v>1</v>
      </c>
      <c r="BC428" s="48">
        <f t="shared" ca="1" si="304"/>
        <v>2</v>
      </c>
      <c r="BD428" s="48">
        <f t="shared" ca="1" si="305"/>
        <v>3</v>
      </c>
      <c r="BE428" s="48">
        <f t="shared" ca="1" si="305"/>
        <v>3</v>
      </c>
      <c r="BF428" s="48">
        <f t="shared" ca="1" si="305"/>
        <v>2</v>
      </c>
      <c r="BG428" s="48">
        <f t="shared" ca="1" si="305"/>
        <v>1</v>
      </c>
      <c r="BH428" s="48">
        <f t="shared" ca="1" si="305"/>
        <v>1</v>
      </c>
      <c r="BI428" s="48">
        <f t="shared" ca="1" si="305"/>
        <v>2</v>
      </c>
      <c r="BJ428" s="48">
        <f t="shared" ca="1" si="305"/>
        <v>1</v>
      </c>
      <c r="BK428" s="48">
        <f t="shared" ca="1" si="305"/>
        <v>1</v>
      </c>
      <c r="BL428" s="48">
        <f t="shared" ca="1" si="305"/>
        <v>3</v>
      </c>
      <c r="BM428" s="48">
        <f t="shared" ca="1" si="305"/>
        <v>2</v>
      </c>
      <c r="BN428" s="48">
        <f t="shared" ca="1" si="305"/>
        <v>2</v>
      </c>
      <c r="BO428" s="48">
        <f t="shared" ca="1" si="305"/>
        <v>2</v>
      </c>
    </row>
    <row r="429" spans="1:67" x14ac:dyDescent="0.25">
      <c r="A429" s="48">
        <v>428</v>
      </c>
      <c r="B429" s="48">
        <f t="shared" ca="1" si="273"/>
        <v>11</v>
      </c>
      <c r="C429" s="48">
        <f ca="1">SUM($P429:S429)</f>
        <v>8</v>
      </c>
      <c r="D429" s="48">
        <f t="shared" ca="1" si="274"/>
        <v>13</v>
      </c>
      <c r="E429" s="48">
        <f t="shared" ca="1" si="275"/>
        <v>22</v>
      </c>
      <c r="F429" s="48">
        <f t="shared" ca="1" si="276"/>
        <v>32</v>
      </c>
      <c r="G429" s="48">
        <f t="shared" ca="1" si="277"/>
        <v>40</v>
      </c>
      <c r="H429" s="48">
        <f t="shared" ca="1" si="278"/>
        <v>49</v>
      </c>
      <c r="I429" s="48">
        <f t="shared" ca="1" si="279"/>
        <v>55</v>
      </c>
      <c r="J429" s="48">
        <f t="shared" ca="1" si="280"/>
        <v>66</v>
      </c>
      <c r="K429" s="48">
        <f t="shared" ca="1" si="281"/>
        <v>74</v>
      </c>
      <c r="L429" s="48">
        <f t="shared" ca="1" si="282"/>
        <v>81</v>
      </c>
      <c r="M429" s="48">
        <f t="shared" ca="1" si="283"/>
        <v>87</v>
      </c>
      <c r="N429" s="48">
        <f t="shared" ca="1" si="284"/>
        <v>96</v>
      </c>
      <c r="O429" s="48">
        <f t="shared" ca="1" si="285"/>
        <v>105</v>
      </c>
      <c r="P429" s="48">
        <f t="shared" ca="1" si="301"/>
        <v>2</v>
      </c>
      <c r="Q429" s="48">
        <f t="shared" ca="1" si="301"/>
        <v>1</v>
      </c>
      <c r="R429" s="48">
        <f t="shared" ca="1" si="301"/>
        <v>3</v>
      </c>
      <c r="S429" s="48">
        <f t="shared" ca="1" si="301"/>
        <v>2</v>
      </c>
      <c r="T429" s="48">
        <f t="shared" ca="1" si="301"/>
        <v>1</v>
      </c>
      <c r="U429" s="48">
        <f t="shared" ca="1" si="301"/>
        <v>2</v>
      </c>
      <c r="V429" s="48">
        <f t="shared" ca="1" si="301"/>
        <v>1</v>
      </c>
      <c r="W429" s="48">
        <f t="shared" ca="1" si="301"/>
        <v>1</v>
      </c>
      <c r="X429" s="48">
        <f t="shared" ca="1" si="301"/>
        <v>3</v>
      </c>
      <c r="Y429" s="48">
        <f t="shared" ca="1" si="301"/>
        <v>2</v>
      </c>
      <c r="Z429" s="48">
        <f t="shared" ca="1" si="302"/>
        <v>2</v>
      </c>
      <c r="AA429" s="48">
        <f t="shared" ca="1" si="302"/>
        <v>2</v>
      </c>
      <c r="AB429" s="48">
        <f t="shared" ca="1" si="302"/>
        <v>1</v>
      </c>
      <c r="AC429" s="48">
        <f t="shared" ca="1" si="302"/>
        <v>3</v>
      </c>
      <c r="AD429" s="48">
        <f t="shared" ca="1" si="302"/>
        <v>3</v>
      </c>
      <c r="AE429" s="48">
        <f t="shared" ca="1" si="302"/>
        <v>3</v>
      </c>
      <c r="AF429" s="48">
        <f t="shared" ca="1" si="302"/>
        <v>3</v>
      </c>
      <c r="AG429" s="48">
        <f t="shared" ca="1" si="302"/>
        <v>3</v>
      </c>
      <c r="AH429" s="48">
        <f t="shared" ca="1" si="302"/>
        <v>1</v>
      </c>
      <c r="AI429" s="48">
        <f t="shared" ca="1" si="302"/>
        <v>1</v>
      </c>
      <c r="AJ429" s="48">
        <f t="shared" ca="1" si="303"/>
        <v>2</v>
      </c>
      <c r="AK429" s="48">
        <f t="shared" ca="1" si="303"/>
        <v>3</v>
      </c>
      <c r="AL429" s="48">
        <f t="shared" ca="1" si="303"/>
        <v>3</v>
      </c>
      <c r="AM429" s="48">
        <f t="shared" ca="1" si="303"/>
        <v>1</v>
      </c>
      <c r="AN429" s="48">
        <f t="shared" ca="1" si="303"/>
        <v>3</v>
      </c>
      <c r="AO429" s="48">
        <f t="shared" ca="1" si="303"/>
        <v>1</v>
      </c>
      <c r="AP429" s="48">
        <f t="shared" ca="1" si="303"/>
        <v>1</v>
      </c>
      <c r="AQ429" s="48">
        <f t="shared" ca="1" si="303"/>
        <v>1</v>
      </c>
      <c r="AR429" s="48">
        <f t="shared" ca="1" si="303"/>
        <v>3</v>
      </c>
      <c r="AS429" s="48">
        <f t="shared" ca="1" si="303"/>
        <v>2</v>
      </c>
      <c r="AT429" s="48">
        <f t="shared" ca="1" si="304"/>
        <v>3</v>
      </c>
      <c r="AU429" s="48">
        <f t="shared" ca="1" si="304"/>
        <v>3</v>
      </c>
      <c r="AV429" s="48">
        <f t="shared" ca="1" si="304"/>
        <v>1</v>
      </c>
      <c r="AW429" s="48">
        <f t="shared" ca="1" si="304"/>
        <v>3</v>
      </c>
      <c r="AX429" s="48">
        <f t="shared" ca="1" si="304"/>
        <v>3</v>
      </c>
      <c r="AY429" s="48">
        <f t="shared" ca="1" si="304"/>
        <v>1</v>
      </c>
      <c r="AZ429" s="48">
        <f t="shared" ca="1" si="304"/>
        <v>2</v>
      </c>
      <c r="BA429" s="48">
        <f t="shared" ca="1" si="304"/>
        <v>1</v>
      </c>
      <c r="BB429" s="48">
        <f t="shared" ca="1" si="304"/>
        <v>2</v>
      </c>
      <c r="BC429" s="48">
        <f t="shared" ca="1" si="304"/>
        <v>2</v>
      </c>
      <c r="BD429" s="48">
        <f t="shared" ca="1" si="305"/>
        <v>1</v>
      </c>
      <c r="BE429" s="48">
        <f t="shared" ca="1" si="305"/>
        <v>1</v>
      </c>
      <c r="BF429" s="48">
        <f t="shared" ca="1" si="305"/>
        <v>2</v>
      </c>
      <c r="BG429" s="48">
        <f t="shared" ca="1" si="305"/>
        <v>2</v>
      </c>
      <c r="BH429" s="48">
        <f t="shared" ca="1" si="305"/>
        <v>1</v>
      </c>
      <c r="BI429" s="48">
        <f t="shared" ca="1" si="305"/>
        <v>3</v>
      </c>
      <c r="BJ429" s="48">
        <f t="shared" ca="1" si="305"/>
        <v>2</v>
      </c>
      <c r="BK429" s="48">
        <f t="shared" ca="1" si="305"/>
        <v>3</v>
      </c>
      <c r="BL429" s="48">
        <f t="shared" ca="1" si="305"/>
        <v>3</v>
      </c>
      <c r="BM429" s="48">
        <f t="shared" ca="1" si="305"/>
        <v>2</v>
      </c>
      <c r="BN429" s="48">
        <f t="shared" ca="1" si="305"/>
        <v>3</v>
      </c>
      <c r="BO429" s="48">
        <f t="shared" ca="1" si="305"/>
        <v>1</v>
      </c>
    </row>
    <row r="430" spans="1:67" x14ac:dyDescent="0.25">
      <c r="A430" s="48">
        <v>429</v>
      </c>
      <c r="B430" s="48">
        <f t="shared" ca="1" si="273"/>
        <v>14</v>
      </c>
      <c r="C430" s="48">
        <f ca="1">SUM($P430:S430)</f>
        <v>10</v>
      </c>
      <c r="D430" s="48">
        <f t="shared" ca="1" si="274"/>
        <v>18</v>
      </c>
      <c r="E430" s="48">
        <f t="shared" ca="1" si="275"/>
        <v>25</v>
      </c>
      <c r="F430" s="48">
        <f t="shared" ca="1" si="276"/>
        <v>34</v>
      </c>
      <c r="G430" s="48">
        <f t="shared" ca="1" si="277"/>
        <v>44</v>
      </c>
      <c r="H430" s="48">
        <f t="shared" ca="1" si="278"/>
        <v>55</v>
      </c>
      <c r="I430" s="48">
        <f t="shared" ca="1" si="279"/>
        <v>63</v>
      </c>
      <c r="J430" s="48">
        <f t="shared" ca="1" si="280"/>
        <v>68</v>
      </c>
      <c r="K430" s="48">
        <f t="shared" ca="1" si="281"/>
        <v>75</v>
      </c>
      <c r="L430" s="48">
        <f t="shared" ca="1" si="282"/>
        <v>81</v>
      </c>
      <c r="M430" s="48">
        <f t="shared" ca="1" si="283"/>
        <v>89</v>
      </c>
      <c r="N430" s="48">
        <f t="shared" ca="1" si="284"/>
        <v>96</v>
      </c>
      <c r="O430" s="48">
        <f t="shared" ca="1" si="285"/>
        <v>104</v>
      </c>
      <c r="P430" s="48">
        <f t="shared" ca="1" si="301"/>
        <v>3</v>
      </c>
      <c r="Q430" s="48">
        <f t="shared" ca="1" si="301"/>
        <v>3</v>
      </c>
      <c r="R430" s="48">
        <f t="shared" ca="1" si="301"/>
        <v>3</v>
      </c>
      <c r="S430" s="48">
        <f t="shared" ca="1" si="301"/>
        <v>1</v>
      </c>
      <c r="T430" s="48">
        <f t="shared" ca="1" si="301"/>
        <v>3</v>
      </c>
      <c r="U430" s="48">
        <f t="shared" ca="1" si="301"/>
        <v>1</v>
      </c>
      <c r="V430" s="48">
        <f t="shared" ca="1" si="301"/>
        <v>3</v>
      </c>
      <c r="W430" s="48">
        <f t="shared" ca="1" si="301"/>
        <v>1</v>
      </c>
      <c r="X430" s="48">
        <f t="shared" ca="1" si="301"/>
        <v>1</v>
      </c>
      <c r="Y430" s="48">
        <f t="shared" ca="1" si="301"/>
        <v>1</v>
      </c>
      <c r="Z430" s="48">
        <f t="shared" ca="1" si="302"/>
        <v>2</v>
      </c>
      <c r="AA430" s="48">
        <f t="shared" ca="1" si="302"/>
        <v>3</v>
      </c>
      <c r="AB430" s="48">
        <f t="shared" ca="1" si="302"/>
        <v>3</v>
      </c>
      <c r="AC430" s="48">
        <f t="shared" ca="1" si="302"/>
        <v>2</v>
      </c>
      <c r="AD430" s="48">
        <f t="shared" ca="1" si="302"/>
        <v>2</v>
      </c>
      <c r="AE430" s="48">
        <f t="shared" ca="1" si="302"/>
        <v>2</v>
      </c>
      <c r="AF430" s="48">
        <f t="shared" ca="1" si="302"/>
        <v>2</v>
      </c>
      <c r="AG430" s="48">
        <f t="shared" ca="1" si="302"/>
        <v>3</v>
      </c>
      <c r="AH430" s="48">
        <f t="shared" ca="1" si="302"/>
        <v>3</v>
      </c>
      <c r="AI430" s="48">
        <f t="shared" ca="1" si="302"/>
        <v>2</v>
      </c>
      <c r="AJ430" s="48">
        <f t="shared" ca="1" si="303"/>
        <v>3</v>
      </c>
      <c r="AK430" s="48">
        <f t="shared" ca="1" si="303"/>
        <v>2</v>
      </c>
      <c r="AL430" s="48">
        <f t="shared" ca="1" si="303"/>
        <v>3</v>
      </c>
      <c r="AM430" s="48">
        <f t="shared" ca="1" si="303"/>
        <v>3</v>
      </c>
      <c r="AN430" s="48">
        <f t="shared" ca="1" si="303"/>
        <v>1</v>
      </c>
      <c r="AO430" s="48">
        <f t="shared" ca="1" si="303"/>
        <v>2</v>
      </c>
      <c r="AP430" s="48">
        <f t="shared" ca="1" si="303"/>
        <v>3</v>
      </c>
      <c r="AQ430" s="48">
        <f t="shared" ca="1" si="303"/>
        <v>2</v>
      </c>
      <c r="AR430" s="48">
        <f t="shared" ca="1" si="303"/>
        <v>1</v>
      </c>
      <c r="AS430" s="48">
        <f t="shared" ca="1" si="303"/>
        <v>1</v>
      </c>
      <c r="AT430" s="48">
        <f t="shared" ca="1" si="304"/>
        <v>1</v>
      </c>
      <c r="AU430" s="48">
        <f t="shared" ca="1" si="304"/>
        <v>2</v>
      </c>
      <c r="AV430" s="48">
        <f t="shared" ca="1" si="304"/>
        <v>2</v>
      </c>
      <c r="AW430" s="48">
        <f t="shared" ca="1" si="304"/>
        <v>1</v>
      </c>
      <c r="AX430" s="48">
        <f t="shared" ca="1" si="304"/>
        <v>1</v>
      </c>
      <c r="AY430" s="48">
        <f t="shared" ca="1" si="304"/>
        <v>3</v>
      </c>
      <c r="AZ430" s="48">
        <f t="shared" ca="1" si="304"/>
        <v>2</v>
      </c>
      <c r="BA430" s="48">
        <f t="shared" ca="1" si="304"/>
        <v>1</v>
      </c>
      <c r="BB430" s="48">
        <f t="shared" ca="1" si="304"/>
        <v>1</v>
      </c>
      <c r="BC430" s="48">
        <f t="shared" ca="1" si="304"/>
        <v>2</v>
      </c>
      <c r="BD430" s="48">
        <f t="shared" ca="1" si="305"/>
        <v>2</v>
      </c>
      <c r="BE430" s="48">
        <f t="shared" ca="1" si="305"/>
        <v>2</v>
      </c>
      <c r="BF430" s="48">
        <f t="shared" ca="1" si="305"/>
        <v>2</v>
      </c>
      <c r="BG430" s="48">
        <f t="shared" ca="1" si="305"/>
        <v>2</v>
      </c>
      <c r="BH430" s="48">
        <f t="shared" ca="1" si="305"/>
        <v>2</v>
      </c>
      <c r="BI430" s="48">
        <f t="shared" ca="1" si="305"/>
        <v>2</v>
      </c>
      <c r="BJ430" s="48">
        <f t="shared" ca="1" si="305"/>
        <v>1</v>
      </c>
      <c r="BK430" s="48">
        <f t="shared" ca="1" si="305"/>
        <v>2</v>
      </c>
      <c r="BL430" s="48">
        <f t="shared" ca="1" si="305"/>
        <v>2</v>
      </c>
      <c r="BM430" s="48">
        <f t="shared" ca="1" si="305"/>
        <v>1</v>
      </c>
      <c r="BN430" s="48">
        <f t="shared" ca="1" si="305"/>
        <v>3</v>
      </c>
      <c r="BO430" s="48">
        <f t="shared" ca="1" si="305"/>
        <v>2</v>
      </c>
    </row>
    <row r="431" spans="1:67" x14ac:dyDescent="0.25">
      <c r="A431" s="48">
        <v>430</v>
      </c>
      <c r="B431" s="48">
        <f t="shared" ca="1" si="273"/>
        <v>11</v>
      </c>
      <c r="C431" s="48">
        <f ca="1">SUM($P431:S431)</f>
        <v>7</v>
      </c>
      <c r="D431" s="48">
        <f t="shared" ca="1" si="274"/>
        <v>16</v>
      </c>
      <c r="E431" s="48">
        <f t="shared" ca="1" si="275"/>
        <v>23</v>
      </c>
      <c r="F431" s="48">
        <f t="shared" ca="1" si="276"/>
        <v>29</v>
      </c>
      <c r="G431" s="48">
        <f t="shared" ca="1" si="277"/>
        <v>34</v>
      </c>
      <c r="H431" s="48">
        <f t="shared" ca="1" si="278"/>
        <v>41</v>
      </c>
      <c r="I431" s="48">
        <f t="shared" ca="1" si="279"/>
        <v>48</v>
      </c>
      <c r="J431" s="48">
        <f t="shared" ca="1" si="280"/>
        <v>56</v>
      </c>
      <c r="K431" s="48">
        <f t="shared" ca="1" si="281"/>
        <v>67</v>
      </c>
      <c r="L431" s="48">
        <f t="shared" ca="1" si="282"/>
        <v>76</v>
      </c>
      <c r="M431" s="48">
        <f t="shared" ca="1" si="283"/>
        <v>86</v>
      </c>
      <c r="N431" s="48">
        <f t="shared" ca="1" si="284"/>
        <v>92</v>
      </c>
      <c r="O431" s="48">
        <f t="shared" ca="1" si="285"/>
        <v>100</v>
      </c>
      <c r="P431" s="48">
        <f t="shared" ca="1" si="301"/>
        <v>2</v>
      </c>
      <c r="Q431" s="48">
        <f t="shared" ca="1" si="301"/>
        <v>1</v>
      </c>
      <c r="R431" s="48">
        <f t="shared" ca="1" si="301"/>
        <v>2</v>
      </c>
      <c r="S431" s="48">
        <f t="shared" ca="1" si="301"/>
        <v>2</v>
      </c>
      <c r="T431" s="48">
        <f t="shared" ca="1" si="301"/>
        <v>1</v>
      </c>
      <c r="U431" s="48">
        <f t="shared" ca="1" si="301"/>
        <v>3</v>
      </c>
      <c r="V431" s="48">
        <f t="shared" ca="1" si="301"/>
        <v>3</v>
      </c>
      <c r="W431" s="48">
        <f t="shared" ca="1" si="301"/>
        <v>2</v>
      </c>
      <c r="X431" s="48">
        <f t="shared" ca="1" si="301"/>
        <v>2</v>
      </c>
      <c r="Y431" s="48">
        <f t="shared" ca="1" si="301"/>
        <v>2</v>
      </c>
      <c r="Z431" s="48">
        <f t="shared" ca="1" si="302"/>
        <v>2</v>
      </c>
      <c r="AA431" s="48">
        <f t="shared" ca="1" si="302"/>
        <v>1</v>
      </c>
      <c r="AB431" s="48">
        <f t="shared" ca="1" si="302"/>
        <v>1</v>
      </c>
      <c r="AC431" s="48">
        <f t="shared" ca="1" si="302"/>
        <v>3</v>
      </c>
      <c r="AD431" s="48">
        <f t="shared" ca="1" si="302"/>
        <v>1</v>
      </c>
      <c r="AE431" s="48">
        <f t="shared" ca="1" si="302"/>
        <v>1</v>
      </c>
      <c r="AF431" s="48">
        <f t="shared" ca="1" si="302"/>
        <v>2</v>
      </c>
      <c r="AG431" s="48">
        <f t="shared" ca="1" si="302"/>
        <v>1</v>
      </c>
      <c r="AH431" s="48">
        <f t="shared" ca="1" si="302"/>
        <v>1</v>
      </c>
      <c r="AI431" s="48">
        <f t="shared" ca="1" si="302"/>
        <v>1</v>
      </c>
      <c r="AJ431" s="48">
        <f t="shared" ca="1" si="303"/>
        <v>1</v>
      </c>
      <c r="AK431" s="48">
        <f t="shared" ca="1" si="303"/>
        <v>3</v>
      </c>
      <c r="AL431" s="48">
        <f t="shared" ca="1" si="303"/>
        <v>1</v>
      </c>
      <c r="AM431" s="48">
        <f t="shared" ca="1" si="303"/>
        <v>2</v>
      </c>
      <c r="AN431" s="48">
        <f t="shared" ca="1" si="303"/>
        <v>1</v>
      </c>
      <c r="AO431" s="48">
        <f t="shared" ca="1" si="303"/>
        <v>2</v>
      </c>
      <c r="AP431" s="48">
        <f t="shared" ca="1" si="303"/>
        <v>2</v>
      </c>
      <c r="AQ431" s="48">
        <f t="shared" ca="1" si="303"/>
        <v>2</v>
      </c>
      <c r="AR431" s="48">
        <f t="shared" ca="1" si="303"/>
        <v>1</v>
      </c>
      <c r="AS431" s="48">
        <f t="shared" ca="1" si="303"/>
        <v>3</v>
      </c>
      <c r="AT431" s="48">
        <f t="shared" ca="1" si="304"/>
        <v>1</v>
      </c>
      <c r="AU431" s="48">
        <f t="shared" ca="1" si="304"/>
        <v>3</v>
      </c>
      <c r="AV431" s="48">
        <f t="shared" ca="1" si="304"/>
        <v>2</v>
      </c>
      <c r="AW431" s="48">
        <f t="shared" ca="1" si="304"/>
        <v>3</v>
      </c>
      <c r="AX431" s="48">
        <f t="shared" ca="1" si="304"/>
        <v>3</v>
      </c>
      <c r="AY431" s="48">
        <f t="shared" ca="1" si="304"/>
        <v>3</v>
      </c>
      <c r="AZ431" s="48">
        <f t="shared" ca="1" si="304"/>
        <v>3</v>
      </c>
      <c r="BA431" s="48">
        <f t="shared" ca="1" si="304"/>
        <v>1</v>
      </c>
      <c r="BB431" s="48">
        <f t="shared" ca="1" si="304"/>
        <v>3</v>
      </c>
      <c r="BC431" s="48">
        <f t="shared" ca="1" si="304"/>
        <v>2</v>
      </c>
      <c r="BD431" s="48">
        <f t="shared" ca="1" si="305"/>
        <v>3</v>
      </c>
      <c r="BE431" s="48">
        <f t="shared" ca="1" si="305"/>
        <v>3</v>
      </c>
      <c r="BF431" s="48">
        <f t="shared" ca="1" si="305"/>
        <v>1</v>
      </c>
      <c r="BG431" s="48">
        <f t="shared" ca="1" si="305"/>
        <v>3</v>
      </c>
      <c r="BH431" s="48">
        <f t="shared" ca="1" si="305"/>
        <v>1</v>
      </c>
      <c r="BI431" s="48">
        <f t="shared" ca="1" si="305"/>
        <v>1</v>
      </c>
      <c r="BJ431" s="48">
        <f t="shared" ca="1" si="305"/>
        <v>1</v>
      </c>
      <c r="BK431" s="48">
        <f t="shared" ca="1" si="305"/>
        <v>3</v>
      </c>
      <c r="BL431" s="48">
        <f t="shared" ca="1" si="305"/>
        <v>3</v>
      </c>
      <c r="BM431" s="48">
        <f t="shared" ca="1" si="305"/>
        <v>3</v>
      </c>
      <c r="BN431" s="48">
        <f t="shared" ca="1" si="305"/>
        <v>1</v>
      </c>
      <c r="BO431" s="48">
        <f t="shared" ca="1" si="305"/>
        <v>1</v>
      </c>
    </row>
    <row r="432" spans="1:67" x14ac:dyDescent="0.25">
      <c r="A432" s="48">
        <v>431</v>
      </c>
      <c r="B432" s="48">
        <f t="shared" ca="1" si="273"/>
        <v>11</v>
      </c>
      <c r="C432" s="48">
        <f ca="1">SUM($P432:S432)</f>
        <v>7</v>
      </c>
      <c r="D432" s="48">
        <f t="shared" ca="1" si="274"/>
        <v>15</v>
      </c>
      <c r="E432" s="48">
        <f t="shared" ca="1" si="275"/>
        <v>21</v>
      </c>
      <c r="F432" s="48">
        <f t="shared" ca="1" si="276"/>
        <v>29</v>
      </c>
      <c r="G432" s="48">
        <f t="shared" ca="1" si="277"/>
        <v>35</v>
      </c>
      <c r="H432" s="48">
        <f t="shared" ca="1" si="278"/>
        <v>43</v>
      </c>
      <c r="I432" s="48">
        <f t="shared" ca="1" si="279"/>
        <v>50</v>
      </c>
      <c r="J432" s="48">
        <f t="shared" ca="1" si="280"/>
        <v>57</v>
      </c>
      <c r="K432" s="48">
        <f t="shared" ca="1" si="281"/>
        <v>66</v>
      </c>
      <c r="L432" s="48">
        <f t="shared" ca="1" si="282"/>
        <v>72</v>
      </c>
      <c r="M432" s="48">
        <f t="shared" ca="1" si="283"/>
        <v>81</v>
      </c>
      <c r="N432" s="48">
        <f t="shared" ca="1" si="284"/>
        <v>87</v>
      </c>
      <c r="O432" s="48">
        <f t="shared" ca="1" si="285"/>
        <v>93</v>
      </c>
      <c r="P432" s="48">
        <f t="shared" ref="P432:Y441" ca="1" si="306">MAX(1,IF(SamplesOrEstimateFlag = "Data", INDEX(Samples,RANDBETWEEN(1, TotalCount), 0), RANDBETWEEN(ThroughputLowEstimate,ThroughputHighEstimate)) / RANDBETWEEN(StorySplitRateLowEstimate,StorySplitRateHighEstimate))</f>
        <v>2</v>
      </c>
      <c r="Q432" s="48">
        <f t="shared" ca="1" si="306"/>
        <v>3</v>
      </c>
      <c r="R432" s="48">
        <f t="shared" ca="1" si="306"/>
        <v>1</v>
      </c>
      <c r="S432" s="48">
        <f t="shared" ca="1" si="306"/>
        <v>1</v>
      </c>
      <c r="T432" s="48">
        <f t="shared" ca="1" si="306"/>
        <v>2</v>
      </c>
      <c r="U432" s="48">
        <f t="shared" ca="1" si="306"/>
        <v>2</v>
      </c>
      <c r="V432" s="48">
        <f t="shared" ca="1" si="306"/>
        <v>1</v>
      </c>
      <c r="W432" s="48">
        <f t="shared" ca="1" si="306"/>
        <v>3</v>
      </c>
      <c r="X432" s="48">
        <f t="shared" ca="1" si="306"/>
        <v>1</v>
      </c>
      <c r="Y432" s="48">
        <f t="shared" ca="1" si="306"/>
        <v>1</v>
      </c>
      <c r="Z432" s="48">
        <f t="shared" ref="Z432:AI441" ca="1" si="307">MAX(1,IF(SamplesOrEstimateFlag = "Data", INDEX(Samples,RANDBETWEEN(1, TotalCount), 0), RANDBETWEEN(ThroughputLowEstimate,ThroughputHighEstimate)) / RANDBETWEEN(StorySplitRateLowEstimate,StorySplitRateHighEstimate))</f>
        <v>3</v>
      </c>
      <c r="AA432" s="48">
        <f t="shared" ca="1" si="307"/>
        <v>1</v>
      </c>
      <c r="AB432" s="48">
        <f t="shared" ca="1" si="307"/>
        <v>1</v>
      </c>
      <c r="AC432" s="48">
        <f t="shared" ca="1" si="307"/>
        <v>3</v>
      </c>
      <c r="AD432" s="48">
        <f t="shared" ca="1" si="307"/>
        <v>1</v>
      </c>
      <c r="AE432" s="48">
        <f t="shared" ca="1" si="307"/>
        <v>3</v>
      </c>
      <c r="AF432" s="48">
        <f t="shared" ca="1" si="307"/>
        <v>3</v>
      </c>
      <c r="AG432" s="48">
        <f t="shared" ca="1" si="307"/>
        <v>1</v>
      </c>
      <c r="AH432" s="48">
        <f t="shared" ca="1" si="307"/>
        <v>1</v>
      </c>
      <c r="AI432" s="48">
        <f t="shared" ca="1" si="307"/>
        <v>1</v>
      </c>
      <c r="AJ432" s="48">
        <f t="shared" ref="AJ432:AS441" ca="1" si="308">MAX(1,IF(SamplesOrEstimateFlag = "Data", INDEX(Samples,RANDBETWEEN(1, TotalCount), 0), RANDBETWEEN(ThroughputLowEstimate,ThroughputHighEstimate)) / RANDBETWEEN(StorySplitRateLowEstimate,StorySplitRateHighEstimate))</f>
        <v>2</v>
      </c>
      <c r="AK432" s="48">
        <f t="shared" ca="1" si="308"/>
        <v>3</v>
      </c>
      <c r="AL432" s="48">
        <f t="shared" ca="1" si="308"/>
        <v>2</v>
      </c>
      <c r="AM432" s="48">
        <f t="shared" ca="1" si="308"/>
        <v>1</v>
      </c>
      <c r="AN432" s="48">
        <f t="shared" ca="1" si="308"/>
        <v>2</v>
      </c>
      <c r="AO432" s="48">
        <f t="shared" ca="1" si="308"/>
        <v>1</v>
      </c>
      <c r="AP432" s="48">
        <f t="shared" ca="1" si="308"/>
        <v>3</v>
      </c>
      <c r="AQ432" s="48">
        <f t="shared" ca="1" si="308"/>
        <v>1</v>
      </c>
      <c r="AR432" s="48">
        <f t="shared" ca="1" si="308"/>
        <v>1</v>
      </c>
      <c r="AS432" s="48">
        <f t="shared" ca="1" si="308"/>
        <v>3</v>
      </c>
      <c r="AT432" s="48">
        <f t="shared" ref="AT432:BC441" ca="1" si="309">MAX(1,IF(SamplesOrEstimateFlag = "Data", INDEX(Samples,RANDBETWEEN(1, TotalCount), 0), RANDBETWEEN(ThroughputLowEstimate,ThroughputHighEstimate)) / RANDBETWEEN(StorySplitRateLowEstimate,StorySplitRateHighEstimate))</f>
        <v>1</v>
      </c>
      <c r="AU432" s="48">
        <f t="shared" ca="1" si="309"/>
        <v>2</v>
      </c>
      <c r="AV432" s="48">
        <f t="shared" ca="1" si="309"/>
        <v>3</v>
      </c>
      <c r="AW432" s="48">
        <f t="shared" ca="1" si="309"/>
        <v>3</v>
      </c>
      <c r="AX432" s="48">
        <f t="shared" ca="1" si="309"/>
        <v>2</v>
      </c>
      <c r="AY432" s="48">
        <f t="shared" ca="1" si="309"/>
        <v>1</v>
      </c>
      <c r="AZ432" s="48">
        <f t="shared" ca="1" si="309"/>
        <v>1</v>
      </c>
      <c r="BA432" s="48">
        <f t="shared" ca="1" si="309"/>
        <v>1</v>
      </c>
      <c r="BB432" s="48">
        <f t="shared" ca="1" si="309"/>
        <v>2</v>
      </c>
      <c r="BC432" s="48">
        <f t="shared" ca="1" si="309"/>
        <v>2</v>
      </c>
      <c r="BD432" s="48">
        <f t="shared" ref="BD432:BO441" ca="1" si="310">MAX(1,IF(SamplesOrEstimateFlag = "Data", INDEX(Samples,RANDBETWEEN(1, TotalCount), 0), RANDBETWEEN(ThroughputLowEstimate,ThroughputHighEstimate)) / RANDBETWEEN(StorySplitRateLowEstimate,StorySplitRateHighEstimate))</f>
        <v>3</v>
      </c>
      <c r="BE432" s="48">
        <f t="shared" ca="1" si="310"/>
        <v>1</v>
      </c>
      <c r="BF432" s="48">
        <f t="shared" ca="1" si="310"/>
        <v>2</v>
      </c>
      <c r="BG432" s="48">
        <f t="shared" ca="1" si="310"/>
        <v>3</v>
      </c>
      <c r="BH432" s="48">
        <f t="shared" ca="1" si="310"/>
        <v>2</v>
      </c>
      <c r="BI432" s="48">
        <f t="shared" ca="1" si="310"/>
        <v>1</v>
      </c>
      <c r="BJ432" s="48">
        <f t="shared" ca="1" si="310"/>
        <v>2</v>
      </c>
      <c r="BK432" s="48">
        <f t="shared" ca="1" si="310"/>
        <v>1</v>
      </c>
      <c r="BL432" s="48">
        <f t="shared" ca="1" si="310"/>
        <v>2</v>
      </c>
      <c r="BM432" s="48">
        <f t="shared" ca="1" si="310"/>
        <v>2</v>
      </c>
      <c r="BN432" s="48">
        <f t="shared" ca="1" si="310"/>
        <v>1</v>
      </c>
      <c r="BO432" s="48">
        <f t="shared" ca="1" si="310"/>
        <v>1</v>
      </c>
    </row>
    <row r="433" spans="1:67" x14ac:dyDescent="0.25">
      <c r="A433" s="48">
        <v>432</v>
      </c>
      <c r="B433" s="48">
        <f t="shared" ca="1" si="273"/>
        <v>13</v>
      </c>
      <c r="C433" s="48">
        <f ca="1">SUM($P433:S433)</f>
        <v>9</v>
      </c>
      <c r="D433" s="48">
        <f t="shared" ca="1" si="274"/>
        <v>16</v>
      </c>
      <c r="E433" s="48">
        <f t="shared" ca="1" si="275"/>
        <v>24</v>
      </c>
      <c r="F433" s="48">
        <f t="shared" ca="1" si="276"/>
        <v>33</v>
      </c>
      <c r="G433" s="48">
        <f t="shared" ca="1" si="277"/>
        <v>43</v>
      </c>
      <c r="H433" s="48">
        <f t="shared" ca="1" si="278"/>
        <v>52</v>
      </c>
      <c r="I433" s="48">
        <f t="shared" ca="1" si="279"/>
        <v>58</v>
      </c>
      <c r="J433" s="48">
        <f t="shared" ca="1" si="280"/>
        <v>66</v>
      </c>
      <c r="K433" s="48">
        <f t="shared" ca="1" si="281"/>
        <v>74</v>
      </c>
      <c r="L433" s="48">
        <f t="shared" ca="1" si="282"/>
        <v>82</v>
      </c>
      <c r="M433" s="48">
        <f t="shared" ca="1" si="283"/>
        <v>89</v>
      </c>
      <c r="N433" s="48">
        <f t="shared" ca="1" si="284"/>
        <v>97</v>
      </c>
      <c r="O433" s="48">
        <f t="shared" ca="1" si="285"/>
        <v>103</v>
      </c>
      <c r="P433" s="48">
        <f t="shared" ca="1" si="306"/>
        <v>3</v>
      </c>
      <c r="Q433" s="48">
        <f t="shared" ca="1" si="306"/>
        <v>2</v>
      </c>
      <c r="R433" s="48">
        <f t="shared" ca="1" si="306"/>
        <v>3</v>
      </c>
      <c r="S433" s="48">
        <f t="shared" ca="1" si="306"/>
        <v>1</v>
      </c>
      <c r="T433" s="48">
        <f t="shared" ca="1" si="306"/>
        <v>3</v>
      </c>
      <c r="U433" s="48">
        <f t="shared" ca="1" si="306"/>
        <v>1</v>
      </c>
      <c r="V433" s="48">
        <f t="shared" ca="1" si="306"/>
        <v>2</v>
      </c>
      <c r="W433" s="48">
        <f t="shared" ca="1" si="306"/>
        <v>1</v>
      </c>
      <c r="X433" s="48">
        <f t="shared" ca="1" si="306"/>
        <v>3</v>
      </c>
      <c r="Y433" s="48">
        <f t="shared" ca="1" si="306"/>
        <v>2</v>
      </c>
      <c r="Z433" s="48">
        <f t="shared" ca="1" si="307"/>
        <v>2</v>
      </c>
      <c r="AA433" s="48">
        <f t="shared" ca="1" si="307"/>
        <v>1</v>
      </c>
      <c r="AB433" s="48">
        <f t="shared" ca="1" si="307"/>
        <v>2</v>
      </c>
      <c r="AC433" s="48">
        <f t="shared" ca="1" si="307"/>
        <v>3</v>
      </c>
      <c r="AD433" s="48">
        <f t="shared" ca="1" si="307"/>
        <v>1</v>
      </c>
      <c r="AE433" s="48">
        <f t="shared" ca="1" si="307"/>
        <v>3</v>
      </c>
      <c r="AF433" s="48">
        <f t="shared" ca="1" si="307"/>
        <v>3</v>
      </c>
      <c r="AG433" s="48">
        <f t="shared" ca="1" si="307"/>
        <v>3</v>
      </c>
      <c r="AH433" s="48">
        <f t="shared" ca="1" si="307"/>
        <v>2</v>
      </c>
      <c r="AI433" s="48">
        <f t="shared" ca="1" si="307"/>
        <v>2</v>
      </c>
      <c r="AJ433" s="48">
        <f t="shared" ca="1" si="308"/>
        <v>3</v>
      </c>
      <c r="AK433" s="48">
        <f t="shared" ca="1" si="308"/>
        <v>1</v>
      </c>
      <c r="AL433" s="48">
        <f t="shared" ca="1" si="308"/>
        <v>3</v>
      </c>
      <c r="AM433" s="48">
        <f t="shared" ca="1" si="308"/>
        <v>2</v>
      </c>
      <c r="AN433" s="48">
        <f t="shared" ca="1" si="308"/>
        <v>1</v>
      </c>
      <c r="AO433" s="48">
        <f t="shared" ca="1" si="308"/>
        <v>3</v>
      </c>
      <c r="AP433" s="48">
        <f t="shared" ca="1" si="308"/>
        <v>1</v>
      </c>
      <c r="AQ433" s="48">
        <f t="shared" ca="1" si="308"/>
        <v>1</v>
      </c>
      <c r="AR433" s="48">
        <f t="shared" ca="1" si="308"/>
        <v>2</v>
      </c>
      <c r="AS433" s="48">
        <f t="shared" ca="1" si="308"/>
        <v>3</v>
      </c>
      <c r="AT433" s="48">
        <f t="shared" ca="1" si="309"/>
        <v>1</v>
      </c>
      <c r="AU433" s="48">
        <f t="shared" ca="1" si="309"/>
        <v>2</v>
      </c>
      <c r="AV433" s="48">
        <f t="shared" ca="1" si="309"/>
        <v>3</v>
      </c>
      <c r="AW433" s="48">
        <f t="shared" ca="1" si="309"/>
        <v>1</v>
      </c>
      <c r="AX433" s="48">
        <f t="shared" ca="1" si="309"/>
        <v>1</v>
      </c>
      <c r="AY433" s="48">
        <f t="shared" ca="1" si="309"/>
        <v>3</v>
      </c>
      <c r="AZ433" s="48">
        <f t="shared" ca="1" si="309"/>
        <v>2</v>
      </c>
      <c r="BA433" s="48">
        <f t="shared" ca="1" si="309"/>
        <v>2</v>
      </c>
      <c r="BB433" s="48">
        <f t="shared" ca="1" si="309"/>
        <v>3</v>
      </c>
      <c r="BC433" s="48">
        <f t="shared" ca="1" si="309"/>
        <v>1</v>
      </c>
      <c r="BD433" s="48">
        <f t="shared" ca="1" si="310"/>
        <v>1</v>
      </c>
      <c r="BE433" s="48">
        <f t="shared" ca="1" si="310"/>
        <v>1</v>
      </c>
      <c r="BF433" s="48">
        <f t="shared" ca="1" si="310"/>
        <v>2</v>
      </c>
      <c r="BG433" s="48">
        <f t="shared" ca="1" si="310"/>
        <v>3</v>
      </c>
      <c r="BH433" s="48">
        <f t="shared" ca="1" si="310"/>
        <v>3</v>
      </c>
      <c r="BI433" s="48">
        <f t="shared" ca="1" si="310"/>
        <v>1</v>
      </c>
      <c r="BJ433" s="48">
        <f t="shared" ca="1" si="310"/>
        <v>2</v>
      </c>
      <c r="BK433" s="48">
        <f t="shared" ca="1" si="310"/>
        <v>2</v>
      </c>
      <c r="BL433" s="48">
        <f t="shared" ca="1" si="310"/>
        <v>1</v>
      </c>
      <c r="BM433" s="48">
        <f t="shared" ca="1" si="310"/>
        <v>1</v>
      </c>
      <c r="BN433" s="48">
        <f t="shared" ca="1" si="310"/>
        <v>1</v>
      </c>
      <c r="BO433" s="48">
        <f t="shared" ca="1" si="310"/>
        <v>3</v>
      </c>
    </row>
    <row r="434" spans="1:67" x14ac:dyDescent="0.25">
      <c r="A434" s="48">
        <v>433</v>
      </c>
      <c r="B434" s="48">
        <f t="shared" ca="1" si="273"/>
        <v>11</v>
      </c>
      <c r="C434" s="48">
        <f ca="1">SUM($P434:S434)</f>
        <v>7</v>
      </c>
      <c r="D434" s="48">
        <f t="shared" ca="1" si="274"/>
        <v>16</v>
      </c>
      <c r="E434" s="48">
        <f t="shared" ca="1" si="275"/>
        <v>25</v>
      </c>
      <c r="F434" s="48">
        <f t="shared" ca="1" si="276"/>
        <v>34</v>
      </c>
      <c r="G434" s="48">
        <f t="shared" ca="1" si="277"/>
        <v>42</v>
      </c>
      <c r="H434" s="48">
        <f t="shared" ca="1" si="278"/>
        <v>51</v>
      </c>
      <c r="I434" s="48">
        <f t="shared" ca="1" si="279"/>
        <v>59</v>
      </c>
      <c r="J434" s="48">
        <f t="shared" ca="1" si="280"/>
        <v>65</v>
      </c>
      <c r="K434" s="48">
        <f t="shared" ca="1" si="281"/>
        <v>75</v>
      </c>
      <c r="L434" s="48">
        <f t="shared" ca="1" si="282"/>
        <v>82</v>
      </c>
      <c r="M434" s="48">
        <f t="shared" ca="1" si="283"/>
        <v>90</v>
      </c>
      <c r="N434" s="48">
        <f t="shared" ca="1" si="284"/>
        <v>95</v>
      </c>
      <c r="O434" s="48">
        <f t="shared" ca="1" si="285"/>
        <v>102</v>
      </c>
      <c r="P434" s="48">
        <f t="shared" ca="1" si="306"/>
        <v>1</v>
      </c>
      <c r="Q434" s="48">
        <f t="shared" ca="1" si="306"/>
        <v>1</v>
      </c>
      <c r="R434" s="48">
        <f t="shared" ca="1" si="306"/>
        <v>3</v>
      </c>
      <c r="S434" s="48">
        <f t="shared" ca="1" si="306"/>
        <v>2</v>
      </c>
      <c r="T434" s="48">
        <f t="shared" ca="1" si="306"/>
        <v>2</v>
      </c>
      <c r="U434" s="48">
        <f t="shared" ca="1" si="306"/>
        <v>2</v>
      </c>
      <c r="V434" s="48">
        <f t="shared" ca="1" si="306"/>
        <v>2</v>
      </c>
      <c r="W434" s="48">
        <f t="shared" ca="1" si="306"/>
        <v>3</v>
      </c>
      <c r="X434" s="48">
        <f t="shared" ca="1" si="306"/>
        <v>1</v>
      </c>
      <c r="Y434" s="48">
        <f t="shared" ca="1" si="306"/>
        <v>3</v>
      </c>
      <c r="Z434" s="48">
        <f t="shared" ca="1" si="307"/>
        <v>2</v>
      </c>
      <c r="AA434" s="48">
        <f t="shared" ca="1" si="307"/>
        <v>3</v>
      </c>
      <c r="AB434" s="48">
        <f t="shared" ca="1" si="307"/>
        <v>3</v>
      </c>
      <c r="AC434" s="48">
        <f t="shared" ca="1" si="307"/>
        <v>2</v>
      </c>
      <c r="AD434" s="48">
        <f t="shared" ca="1" si="307"/>
        <v>2</v>
      </c>
      <c r="AE434" s="48">
        <f t="shared" ca="1" si="307"/>
        <v>2</v>
      </c>
      <c r="AF434" s="48">
        <f t="shared" ca="1" si="307"/>
        <v>2</v>
      </c>
      <c r="AG434" s="48">
        <f t="shared" ca="1" si="307"/>
        <v>2</v>
      </c>
      <c r="AH434" s="48">
        <f t="shared" ca="1" si="307"/>
        <v>3</v>
      </c>
      <c r="AI434" s="48">
        <f t="shared" ca="1" si="307"/>
        <v>1</v>
      </c>
      <c r="AJ434" s="48">
        <f t="shared" ca="1" si="308"/>
        <v>3</v>
      </c>
      <c r="AK434" s="48">
        <f t="shared" ca="1" si="308"/>
        <v>2</v>
      </c>
      <c r="AL434" s="48">
        <f t="shared" ca="1" si="308"/>
        <v>1</v>
      </c>
      <c r="AM434" s="48">
        <f t="shared" ca="1" si="308"/>
        <v>3</v>
      </c>
      <c r="AN434" s="48">
        <f t="shared" ca="1" si="308"/>
        <v>2</v>
      </c>
      <c r="AO434" s="48">
        <f t="shared" ca="1" si="308"/>
        <v>2</v>
      </c>
      <c r="AP434" s="48">
        <f t="shared" ca="1" si="308"/>
        <v>3</v>
      </c>
      <c r="AQ434" s="48">
        <f t="shared" ca="1" si="308"/>
        <v>1</v>
      </c>
      <c r="AR434" s="48">
        <f t="shared" ca="1" si="308"/>
        <v>1</v>
      </c>
      <c r="AS434" s="48">
        <f t="shared" ca="1" si="308"/>
        <v>3</v>
      </c>
      <c r="AT434" s="48">
        <f t="shared" ca="1" si="309"/>
        <v>1</v>
      </c>
      <c r="AU434" s="48">
        <f t="shared" ca="1" si="309"/>
        <v>1</v>
      </c>
      <c r="AV434" s="48">
        <f t="shared" ca="1" si="309"/>
        <v>3</v>
      </c>
      <c r="AW434" s="48">
        <f t="shared" ca="1" si="309"/>
        <v>3</v>
      </c>
      <c r="AX434" s="48">
        <f t="shared" ca="1" si="309"/>
        <v>2</v>
      </c>
      <c r="AY434" s="48">
        <f t="shared" ca="1" si="309"/>
        <v>2</v>
      </c>
      <c r="AZ434" s="48">
        <f t="shared" ca="1" si="309"/>
        <v>2</v>
      </c>
      <c r="BA434" s="48">
        <f t="shared" ca="1" si="309"/>
        <v>2</v>
      </c>
      <c r="BB434" s="48">
        <f t="shared" ca="1" si="309"/>
        <v>2</v>
      </c>
      <c r="BC434" s="48">
        <f t="shared" ca="1" si="309"/>
        <v>1</v>
      </c>
      <c r="BD434" s="48">
        <f t="shared" ca="1" si="310"/>
        <v>2</v>
      </c>
      <c r="BE434" s="48">
        <f t="shared" ca="1" si="310"/>
        <v>1</v>
      </c>
      <c r="BF434" s="48">
        <f t="shared" ca="1" si="310"/>
        <v>3</v>
      </c>
      <c r="BG434" s="48">
        <f t="shared" ca="1" si="310"/>
        <v>2</v>
      </c>
      <c r="BH434" s="48">
        <f t="shared" ca="1" si="310"/>
        <v>2</v>
      </c>
      <c r="BI434" s="48">
        <f t="shared" ca="1" si="310"/>
        <v>1</v>
      </c>
      <c r="BJ434" s="48">
        <f t="shared" ca="1" si="310"/>
        <v>1</v>
      </c>
      <c r="BK434" s="48">
        <f t="shared" ca="1" si="310"/>
        <v>1</v>
      </c>
      <c r="BL434" s="48">
        <f t="shared" ca="1" si="310"/>
        <v>2</v>
      </c>
      <c r="BM434" s="48">
        <f t="shared" ca="1" si="310"/>
        <v>2</v>
      </c>
      <c r="BN434" s="48">
        <f t="shared" ca="1" si="310"/>
        <v>2</v>
      </c>
      <c r="BO434" s="48">
        <f t="shared" ca="1" si="310"/>
        <v>1</v>
      </c>
    </row>
    <row r="435" spans="1:67" x14ac:dyDescent="0.25">
      <c r="A435" s="48">
        <v>434</v>
      </c>
      <c r="B435" s="48">
        <f t="shared" ca="1" si="273"/>
        <v>15</v>
      </c>
      <c r="C435" s="48">
        <f ca="1">SUM($P435:S435)</f>
        <v>9</v>
      </c>
      <c r="D435" s="48">
        <f t="shared" ca="1" si="274"/>
        <v>19</v>
      </c>
      <c r="E435" s="48">
        <f t="shared" ca="1" si="275"/>
        <v>24</v>
      </c>
      <c r="F435" s="48">
        <f t="shared" ca="1" si="276"/>
        <v>33</v>
      </c>
      <c r="G435" s="48">
        <f t="shared" ca="1" si="277"/>
        <v>43</v>
      </c>
      <c r="H435" s="48">
        <f t="shared" ca="1" si="278"/>
        <v>51</v>
      </c>
      <c r="I435" s="48">
        <f t="shared" ca="1" si="279"/>
        <v>58</v>
      </c>
      <c r="J435" s="48">
        <f t="shared" ca="1" si="280"/>
        <v>66</v>
      </c>
      <c r="K435" s="48">
        <f t="shared" ca="1" si="281"/>
        <v>76</v>
      </c>
      <c r="L435" s="48">
        <f t="shared" ca="1" si="282"/>
        <v>83</v>
      </c>
      <c r="M435" s="48">
        <f t="shared" ca="1" si="283"/>
        <v>90</v>
      </c>
      <c r="N435" s="48">
        <f t="shared" ca="1" si="284"/>
        <v>98</v>
      </c>
      <c r="O435" s="48">
        <f t="shared" ca="1" si="285"/>
        <v>102</v>
      </c>
      <c r="P435" s="48">
        <f t="shared" ca="1" si="306"/>
        <v>2</v>
      </c>
      <c r="Q435" s="48">
        <f t="shared" ca="1" si="306"/>
        <v>2</v>
      </c>
      <c r="R435" s="48">
        <f t="shared" ca="1" si="306"/>
        <v>2</v>
      </c>
      <c r="S435" s="48">
        <f t="shared" ca="1" si="306"/>
        <v>3</v>
      </c>
      <c r="T435" s="48">
        <f t="shared" ca="1" si="306"/>
        <v>3</v>
      </c>
      <c r="U435" s="48">
        <f t="shared" ca="1" si="306"/>
        <v>3</v>
      </c>
      <c r="V435" s="48">
        <f t="shared" ca="1" si="306"/>
        <v>2</v>
      </c>
      <c r="W435" s="48">
        <f t="shared" ca="1" si="306"/>
        <v>2</v>
      </c>
      <c r="X435" s="48">
        <f t="shared" ca="1" si="306"/>
        <v>1</v>
      </c>
      <c r="Y435" s="48">
        <f t="shared" ca="1" si="306"/>
        <v>2</v>
      </c>
      <c r="Z435" s="48">
        <f t="shared" ca="1" si="307"/>
        <v>1</v>
      </c>
      <c r="AA435" s="48">
        <f t="shared" ca="1" si="307"/>
        <v>1</v>
      </c>
      <c r="AB435" s="48">
        <f t="shared" ca="1" si="307"/>
        <v>3</v>
      </c>
      <c r="AC435" s="48">
        <f t="shared" ca="1" si="307"/>
        <v>1</v>
      </c>
      <c r="AD435" s="48">
        <f t="shared" ca="1" si="307"/>
        <v>2</v>
      </c>
      <c r="AE435" s="48">
        <f t="shared" ca="1" si="307"/>
        <v>3</v>
      </c>
      <c r="AF435" s="48">
        <f t="shared" ca="1" si="307"/>
        <v>3</v>
      </c>
      <c r="AG435" s="48">
        <f t="shared" ca="1" si="307"/>
        <v>3</v>
      </c>
      <c r="AH435" s="48">
        <f t="shared" ca="1" si="307"/>
        <v>3</v>
      </c>
      <c r="AI435" s="48">
        <f t="shared" ca="1" si="307"/>
        <v>1</v>
      </c>
      <c r="AJ435" s="48">
        <f t="shared" ca="1" si="308"/>
        <v>2</v>
      </c>
      <c r="AK435" s="48">
        <f t="shared" ca="1" si="308"/>
        <v>2</v>
      </c>
      <c r="AL435" s="48">
        <f t="shared" ca="1" si="308"/>
        <v>3</v>
      </c>
      <c r="AM435" s="48">
        <f t="shared" ca="1" si="308"/>
        <v>1</v>
      </c>
      <c r="AN435" s="48">
        <f t="shared" ca="1" si="308"/>
        <v>1</v>
      </c>
      <c r="AO435" s="48">
        <f t="shared" ca="1" si="308"/>
        <v>2</v>
      </c>
      <c r="AP435" s="48">
        <f t="shared" ca="1" si="308"/>
        <v>1</v>
      </c>
      <c r="AQ435" s="48">
        <f t="shared" ca="1" si="308"/>
        <v>3</v>
      </c>
      <c r="AR435" s="48">
        <f t="shared" ca="1" si="308"/>
        <v>2</v>
      </c>
      <c r="AS435" s="48">
        <f t="shared" ca="1" si="308"/>
        <v>3</v>
      </c>
      <c r="AT435" s="48">
        <f t="shared" ca="1" si="309"/>
        <v>2</v>
      </c>
      <c r="AU435" s="48">
        <f t="shared" ca="1" si="309"/>
        <v>1</v>
      </c>
      <c r="AV435" s="48">
        <f t="shared" ca="1" si="309"/>
        <v>3</v>
      </c>
      <c r="AW435" s="48">
        <f t="shared" ca="1" si="309"/>
        <v>3</v>
      </c>
      <c r="AX435" s="48">
        <f t="shared" ca="1" si="309"/>
        <v>1</v>
      </c>
      <c r="AY435" s="48">
        <f t="shared" ca="1" si="309"/>
        <v>3</v>
      </c>
      <c r="AZ435" s="48">
        <f t="shared" ca="1" si="309"/>
        <v>1</v>
      </c>
      <c r="BA435" s="48">
        <f t="shared" ca="1" si="309"/>
        <v>2</v>
      </c>
      <c r="BB435" s="48">
        <f t="shared" ca="1" si="309"/>
        <v>1</v>
      </c>
      <c r="BC435" s="48">
        <f t="shared" ca="1" si="309"/>
        <v>3</v>
      </c>
      <c r="BD435" s="48">
        <f t="shared" ca="1" si="310"/>
        <v>2</v>
      </c>
      <c r="BE435" s="48">
        <f t="shared" ca="1" si="310"/>
        <v>1</v>
      </c>
      <c r="BF435" s="48">
        <f t="shared" ca="1" si="310"/>
        <v>1</v>
      </c>
      <c r="BG435" s="48">
        <f t="shared" ca="1" si="310"/>
        <v>3</v>
      </c>
      <c r="BH435" s="48">
        <f t="shared" ca="1" si="310"/>
        <v>1</v>
      </c>
      <c r="BI435" s="48">
        <f t="shared" ca="1" si="310"/>
        <v>1</v>
      </c>
      <c r="BJ435" s="48">
        <f t="shared" ca="1" si="310"/>
        <v>3</v>
      </c>
      <c r="BK435" s="48">
        <f t="shared" ca="1" si="310"/>
        <v>3</v>
      </c>
      <c r="BL435" s="48">
        <f t="shared" ca="1" si="310"/>
        <v>1</v>
      </c>
      <c r="BM435" s="48">
        <f t="shared" ca="1" si="310"/>
        <v>1</v>
      </c>
      <c r="BN435" s="48">
        <f t="shared" ca="1" si="310"/>
        <v>1</v>
      </c>
      <c r="BO435" s="48">
        <f t="shared" ca="1" si="310"/>
        <v>1</v>
      </c>
    </row>
    <row r="436" spans="1:67" x14ac:dyDescent="0.25">
      <c r="A436" s="48">
        <v>435</v>
      </c>
      <c r="B436" s="48">
        <f t="shared" ca="1" si="273"/>
        <v>12</v>
      </c>
      <c r="C436" s="48">
        <f ca="1">SUM($P436:S436)</f>
        <v>7</v>
      </c>
      <c r="D436" s="48">
        <f t="shared" ca="1" si="274"/>
        <v>16</v>
      </c>
      <c r="E436" s="48">
        <f t="shared" ca="1" si="275"/>
        <v>26</v>
      </c>
      <c r="F436" s="48">
        <f t="shared" ca="1" si="276"/>
        <v>32</v>
      </c>
      <c r="G436" s="48">
        <f t="shared" ca="1" si="277"/>
        <v>40</v>
      </c>
      <c r="H436" s="48">
        <f t="shared" ca="1" si="278"/>
        <v>48</v>
      </c>
      <c r="I436" s="48">
        <f t="shared" ca="1" si="279"/>
        <v>57</v>
      </c>
      <c r="J436" s="48">
        <f t="shared" ca="1" si="280"/>
        <v>65</v>
      </c>
      <c r="K436" s="48">
        <f t="shared" ca="1" si="281"/>
        <v>73</v>
      </c>
      <c r="L436" s="48">
        <f t="shared" ca="1" si="282"/>
        <v>80</v>
      </c>
      <c r="M436" s="48">
        <f t="shared" ca="1" si="283"/>
        <v>87</v>
      </c>
      <c r="N436" s="48">
        <f t="shared" ca="1" si="284"/>
        <v>93</v>
      </c>
      <c r="O436" s="48">
        <f t="shared" ca="1" si="285"/>
        <v>99</v>
      </c>
      <c r="P436" s="48">
        <f t="shared" ca="1" si="306"/>
        <v>2</v>
      </c>
      <c r="Q436" s="48">
        <f t="shared" ca="1" si="306"/>
        <v>2</v>
      </c>
      <c r="R436" s="48">
        <f t="shared" ca="1" si="306"/>
        <v>2</v>
      </c>
      <c r="S436" s="48">
        <f t="shared" ca="1" si="306"/>
        <v>1</v>
      </c>
      <c r="T436" s="48">
        <f t="shared" ca="1" si="306"/>
        <v>2</v>
      </c>
      <c r="U436" s="48">
        <f t="shared" ca="1" si="306"/>
        <v>3</v>
      </c>
      <c r="V436" s="48">
        <f t="shared" ca="1" si="306"/>
        <v>2</v>
      </c>
      <c r="W436" s="48">
        <f t="shared" ca="1" si="306"/>
        <v>2</v>
      </c>
      <c r="X436" s="48">
        <f t="shared" ca="1" si="306"/>
        <v>3</v>
      </c>
      <c r="Y436" s="48">
        <f t="shared" ca="1" si="306"/>
        <v>3</v>
      </c>
      <c r="Z436" s="48">
        <f t="shared" ca="1" si="307"/>
        <v>2</v>
      </c>
      <c r="AA436" s="48">
        <f t="shared" ca="1" si="307"/>
        <v>2</v>
      </c>
      <c r="AB436" s="48">
        <f t="shared" ca="1" si="307"/>
        <v>1</v>
      </c>
      <c r="AC436" s="48">
        <f t="shared" ca="1" si="307"/>
        <v>1</v>
      </c>
      <c r="AD436" s="48">
        <f t="shared" ca="1" si="307"/>
        <v>2</v>
      </c>
      <c r="AE436" s="48">
        <f t="shared" ca="1" si="307"/>
        <v>2</v>
      </c>
      <c r="AF436" s="48">
        <f t="shared" ca="1" si="307"/>
        <v>3</v>
      </c>
      <c r="AG436" s="48">
        <f t="shared" ca="1" si="307"/>
        <v>2</v>
      </c>
      <c r="AH436" s="48">
        <f t="shared" ca="1" si="307"/>
        <v>2</v>
      </c>
      <c r="AI436" s="48">
        <f t="shared" ca="1" si="307"/>
        <v>1</v>
      </c>
      <c r="AJ436" s="48">
        <f t="shared" ca="1" si="308"/>
        <v>3</v>
      </c>
      <c r="AK436" s="48">
        <f t="shared" ca="1" si="308"/>
        <v>1</v>
      </c>
      <c r="AL436" s="48">
        <f t="shared" ca="1" si="308"/>
        <v>3</v>
      </c>
      <c r="AM436" s="48">
        <f t="shared" ca="1" si="308"/>
        <v>1</v>
      </c>
      <c r="AN436" s="48">
        <f t="shared" ca="1" si="308"/>
        <v>3</v>
      </c>
      <c r="AO436" s="48">
        <f t="shared" ca="1" si="308"/>
        <v>3</v>
      </c>
      <c r="AP436" s="48">
        <f t="shared" ca="1" si="308"/>
        <v>2</v>
      </c>
      <c r="AQ436" s="48">
        <f t="shared" ca="1" si="308"/>
        <v>1</v>
      </c>
      <c r="AR436" s="48">
        <f t="shared" ca="1" si="308"/>
        <v>1</v>
      </c>
      <c r="AS436" s="48">
        <f t="shared" ca="1" si="308"/>
        <v>3</v>
      </c>
      <c r="AT436" s="48">
        <f t="shared" ca="1" si="309"/>
        <v>3</v>
      </c>
      <c r="AU436" s="48">
        <f t="shared" ca="1" si="309"/>
        <v>1</v>
      </c>
      <c r="AV436" s="48">
        <f t="shared" ca="1" si="309"/>
        <v>3</v>
      </c>
      <c r="AW436" s="48">
        <f t="shared" ca="1" si="309"/>
        <v>3</v>
      </c>
      <c r="AX436" s="48">
        <f t="shared" ca="1" si="309"/>
        <v>1</v>
      </c>
      <c r="AY436" s="48">
        <f t="shared" ca="1" si="309"/>
        <v>1</v>
      </c>
      <c r="AZ436" s="48">
        <f t="shared" ca="1" si="309"/>
        <v>2</v>
      </c>
      <c r="BA436" s="48">
        <f t="shared" ca="1" si="309"/>
        <v>2</v>
      </c>
      <c r="BB436" s="48">
        <f t="shared" ca="1" si="309"/>
        <v>2</v>
      </c>
      <c r="BC436" s="48">
        <f t="shared" ca="1" si="309"/>
        <v>1</v>
      </c>
      <c r="BD436" s="48">
        <f t="shared" ca="1" si="310"/>
        <v>1</v>
      </c>
      <c r="BE436" s="48">
        <f t="shared" ca="1" si="310"/>
        <v>1</v>
      </c>
      <c r="BF436" s="48">
        <f t="shared" ca="1" si="310"/>
        <v>2</v>
      </c>
      <c r="BG436" s="48">
        <f t="shared" ca="1" si="310"/>
        <v>3</v>
      </c>
      <c r="BH436" s="48">
        <f t="shared" ca="1" si="310"/>
        <v>2</v>
      </c>
      <c r="BI436" s="48">
        <f t="shared" ca="1" si="310"/>
        <v>2</v>
      </c>
      <c r="BJ436" s="48">
        <f t="shared" ca="1" si="310"/>
        <v>1</v>
      </c>
      <c r="BK436" s="48">
        <f t="shared" ca="1" si="310"/>
        <v>1</v>
      </c>
      <c r="BL436" s="48">
        <f t="shared" ca="1" si="310"/>
        <v>1</v>
      </c>
      <c r="BM436" s="48">
        <f t="shared" ca="1" si="310"/>
        <v>2</v>
      </c>
      <c r="BN436" s="48">
        <f t="shared" ca="1" si="310"/>
        <v>2</v>
      </c>
      <c r="BO436" s="48">
        <f t="shared" ca="1" si="310"/>
        <v>1</v>
      </c>
    </row>
    <row r="437" spans="1:67" x14ac:dyDescent="0.25">
      <c r="A437" s="48">
        <v>436</v>
      </c>
      <c r="B437" s="48">
        <f t="shared" ca="1" si="273"/>
        <v>14</v>
      </c>
      <c r="C437" s="48">
        <f ca="1">SUM($P437:S437)</f>
        <v>9</v>
      </c>
      <c r="D437" s="48">
        <f t="shared" ca="1" si="274"/>
        <v>19</v>
      </c>
      <c r="E437" s="48">
        <f t="shared" ca="1" si="275"/>
        <v>29</v>
      </c>
      <c r="F437" s="48">
        <f t="shared" ca="1" si="276"/>
        <v>39</v>
      </c>
      <c r="G437" s="48">
        <f t="shared" ca="1" si="277"/>
        <v>46</v>
      </c>
      <c r="H437" s="48">
        <f t="shared" ca="1" si="278"/>
        <v>57</v>
      </c>
      <c r="I437" s="48">
        <f t="shared" ca="1" si="279"/>
        <v>67</v>
      </c>
      <c r="J437" s="48">
        <f t="shared" ca="1" si="280"/>
        <v>73</v>
      </c>
      <c r="K437" s="48">
        <f t="shared" ca="1" si="281"/>
        <v>82</v>
      </c>
      <c r="L437" s="48">
        <f t="shared" ca="1" si="282"/>
        <v>91</v>
      </c>
      <c r="M437" s="48">
        <f t="shared" ca="1" si="283"/>
        <v>98</v>
      </c>
      <c r="N437" s="48">
        <f t="shared" ca="1" si="284"/>
        <v>105</v>
      </c>
      <c r="O437" s="48">
        <f t="shared" ca="1" si="285"/>
        <v>113</v>
      </c>
      <c r="P437" s="48">
        <f t="shared" ca="1" si="306"/>
        <v>3</v>
      </c>
      <c r="Q437" s="48">
        <f t="shared" ca="1" si="306"/>
        <v>2</v>
      </c>
      <c r="R437" s="48">
        <f t="shared" ca="1" si="306"/>
        <v>2</v>
      </c>
      <c r="S437" s="48">
        <f t="shared" ca="1" si="306"/>
        <v>2</v>
      </c>
      <c r="T437" s="48">
        <f t="shared" ca="1" si="306"/>
        <v>3</v>
      </c>
      <c r="U437" s="48">
        <f t="shared" ca="1" si="306"/>
        <v>2</v>
      </c>
      <c r="V437" s="48">
        <f t="shared" ca="1" si="306"/>
        <v>2</v>
      </c>
      <c r="W437" s="48">
        <f t="shared" ca="1" si="306"/>
        <v>3</v>
      </c>
      <c r="X437" s="48">
        <f t="shared" ca="1" si="306"/>
        <v>3</v>
      </c>
      <c r="Y437" s="48">
        <f t="shared" ca="1" si="306"/>
        <v>1</v>
      </c>
      <c r="Z437" s="48">
        <f t="shared" ca="1" si="307"/>
        <v>3</v>
      </c>
      <c r="AA437" s="48">
        <f t="shared" ca="1" si="307"/>
        <v>3</v>
      </c>
      <c r="AB437" s="48">
        <f t="shared" ca="1" si="307"/>
        <v>2</v>
      </c>
      <c r="AC437" s="48">
        <f t="shared" ca="1" si="307"/>
        <v>2</v>
      </c>
      <c r="AD437" s="48">
        <f t="shared" ca="1" si="307"/>
        <v>3</v>
      </c>
      <c r="AE437" s="48">
        <f t="shared" ca="1" si="307"/>
        <v>3</v>
      </c>
      <c r="AF437" s="48">
        <f t="shared" ca="1" si="307"/>
        <v>1</v>
      </c>
      <c r="AG437" s="48">
        <f t="shared" ca="1" si="307"/>
        <v>3</v>
      </c>
      <c r="AH437" s="48">
        <f t="shared" ca="1" si="307"/>
        <v>1</v>
      </c>
      <c r="AI437" s="48">
        <f t="shared" ca="1" si="307"/>
        <v>2</v>
      </c>
      <c r="AJ437" s="48">
        <f t="shared" ca="1" si="308"/>
        <v>2</v>
      </c>
      <c r="AK437" s="48">
        <f t="shared" ca="1" si="308"/>
        <v>3</v>
      </c>
      <c r="AL437" s="48">
        <f t="shared" ca="1" si="308"/>
        <v>3</v>
      </c>
      <c r="AM437" s="48">
        <f t="shared" ca="1" si="308"/>
        <v>3</v>
      </c>
      <c r="AN437" s="48">
        <f t="shared" ca="1" si="308"/>
        <v>3</v>
      </c>
      <c r="AO437" s="48">
        <f t="shared" ca="1" si="308"/>
        <v>2</v>
      </c>
      <c r="AP437" s="48">
        <f t="shared" ca="1" si="308"/>
        <v>2</v>
      </c>
      <c r="AQ437" s="48">
        <f t="shared" ca="1" si="308"/>
        <v>3</v>
      </c>
      <c r="AR437" s="48">
        <f t="shared" ca="1" si="308"/>
        <v>1</v>
      </c>
      <c r="AS437" s="48">
        <f t="shared" ca="1" si="308"/>
        <v>1</v>
      </c>
      <c r="AT437" s="48">
        <f t="shared" ca="1" si="309"/>
        <v>1</v>
      </c>
      <c r="AU437" s="48">
        <f t="shared" ca="1" si="309"/>
        <v>3</v>
      </c>
      <c r="AV437" s="48">
        <f t="shared" ca="1" si="309"/>
        <v>3</v>
      </c>
      <c r="AW437" s="48">
        <f t="shared" ca="1" si="309"/>
        <v>3</v>
      </c>
      <c r="AX437" s="48">
        <f t="shared" ca="1" si="309"/>
        <v>2</v>
      </c>
      <c r="AY437" s="48">
        <f t="shared" ca="1" si="309"/>
        <v>1</v>
      </c>
      <c r="AZ437" s="48">
        <f t="shared" ca="1" si="309"/>
        <v>2</v>
      </c>
      <c r="BA437" s="48">
        <f t="shared" ca="1" si="309"/>
        <v>3</v>
      </c>
      <c r="BB437" s="48">
        <f t="shared" ca="1" si="309"/>
        <v>3</v>
      </c>
      <c r="BC437" s="48">
        <f t="shared" ca="1" si="309"/>
        <v>1</v>
      </c>
      <c r="BD437" s="48">
        <f t="shared" ca="1" si="310"/>
        <v>2</v>
      </c>
      <c r="BE437" s="48">
        <f t="shared" ca="1" si="310"/>
        <v>2</v>
      </c>
      <c r="BF437" s="48">
        <f t="shared" ca="1" si="310"/>
        <v>2</v>
      </c>
      <c r="BG437" s="48">
        <f t="shared" ca="1" si="310"/>
        <v>1</v>
      </c>
      <c r="BH437" s="48">
        <f t="shared" ca="1" si="310"/>
        <v>1</v>
      </c>
      <c r="BI437" s="48">
        <f t="shared" ca="1" si="310"/>
        <v>1</v>
      </c>
      <c r="BJ437" s="48">
        <f t="shared" ca="1" si="310"/>
        <v>3</v>
      </c>
      <c r="BK437" s="48">
        <f t="shared" ca="1" si="310"/>
        <v>2</v>
      </c>
      <c r="BL437" s="48">
        <f t="shared" ca="1" si="310"/>
        <v>3</v>
      </c>
      <c r="BM437" s="48">
        <f t="shared" ca="1" si="310"/>
        <v>1</v>
      </c>
      <c r="BN437" s="48">
        <f t="shared" ca="1" si="310"/>
        <v>2</v>
      </c>
      <c r="BO437" s="48">
        <f t="shared" ca="1" si="310"/>
        <v>2</v>
      </c>
    </row>
    <row r="438" spans="1:67" x14ac:dyDescent="0.25">
      <c r="A438" s="48">
        <v>437</v>
      </c>
      <c r="B438" s="48">
        <f t="shared" ca="1" si="273"/>
        <v>11</v>
      </c>
      <c r="C438" s="48">
        <f ca="1">SUM($P438:S438)</f>
        <v>7</v>
      </c>
      <c r="D438" s="48">
        <f t="shared" ca="1" si="274"/>
        <v>15</v>
      </c>
      <c r="E438" s="48">
        <f t="shared" ca="1" si="275"/>
        <v>24</v>
      </c>
      <c r="F438" s="48">
        <f t="shared" ca="1" si="276"/>
        <v>31</v>
      </c>
      <c r="G438" s="48">
        <f t="shared" ca="1" si="277"/>
        <v>36</v>
      </c>
      <c r="H438" s="48">
        <f t="shared" ca="1" si="278"/>
        <v>42</v>
      </c>
      <c r="I438" s="48">
        <f t="shared" ca="1" si="279"/>
        <v>48</v>
      </c>
      <c r="J438" s="48">
        <f t="shared" ca="1" si="280"/>
        <v>57</v>
      </c>
      <c r="K438" s="48">
        <f t="shared" ca="1" si="281"/>
        <v>66</v>
      </c>
      <c r="L438" s="48">
        <f t="shared" ca="1" si="282"/>
        <v>75</v>
      </c>
      <c r="M438" s="48">
        <f t="shared" ca="1" si="283"/>
        <v>82</v>
      </c>
      <c r="N438" s="48">
        <f t="shared" ca="1" si="284"/>
        <v>91</v>
      </c>
      <c r="O438" s="48">
        <f t="shared" ca="1" si="285"/>
        <v>99</v>
      </c>
      <c r="P438" s="48">
        <f t="shared" ca="1" si="306"/>
        <v>3</v>
      </c>
      <c r="Q438" s="48">
        <f t="shared" ca="1" si="306"/>
        <v>2</v>
      </c>
      <c r="R438" s="48">
        <f t="shared" ca="1" si="306"/>
        <v>1</v>
      </c>
      <c r="S438" s="48">
        <f t="shared" ca="1" si="306"/>
        <v>1</v>
      </c>
      <c r="T438" s="48">
        <f t="shared" ca="1" si="306"/>
        <v>3</v>
      </c>
      <c r="U438" s="48">
        <f t="shared" ca="1" si="306"/>
        <v>1</v>
      </c>
      <c r="V438" s="48">
        <f t="shared" ca="1" si="306"/>
        <v>3</v>
      </c>
      <c r="W438" s="48">
        <f t="shared" ca="1" si="306"/>
        <v>1</v>
      </c>
      <c r="X438" s="48">
        <f t="shared" ca="1" si="306"/>
        <v>3</v>
      </c>
      <c r="Y438" s="48">
        <f t="shared" ca="1" si="306"/>
        <v>2</v>
      </c>
      <c r="Z438" s="48">
        <f t="shared" ca="1" si="307"/>
        <v>3</v>
      </c>
      <c r="AA438" s="48">
        <f t="shared" ca="1" si="307"/>
        <v>1</v>
      </c>
      <c r="AB438" s="48">
        <f t="shared" ca="1" si="307"/>
        <v>2</v>
      </c>
      <c r="AC438" s="48">
        <f t="shared" ca="1" si="307"/>
        <v>1</v>
      </c>
      <c r="AD438" s="48">
        <f t="shared" ca="1" si="307"/>
        <v>1</v>
      </c>
      <c r="AE438" s="48">
        <f t="shared" ca="1" si="307"/>
        <v>3</v>
      </c>
      <c r="AF438" s="48">
        <f t="shared" ca="1" si="307"/>
        <v>2</v>
      </c>
      <c r="AG438" s="48">
        <f t="shared" ca="1" si="307"/>
        <v>1</v>
      </c>
      <c r="AH438" s="48">
        <f t="shared" ca="1" si="307"/>
        <v>1</v>
      </c>
      <c r="AI438" s="48">
        <f t="shared" ca="1" si="307"/>
        <v>1</v>
      </c>
      <c r="AJ438" s="48">
        <f t="shared" ca="1" si="308"/>
        <v>1</v>
      </c>
      <c r="AK438" s="48">
        <f t="shared" ca="1" si="308"/>
        <v>1</v>
      </c>
      <c r="AL438" s="48">
        <f t="shared" ca="1" si="308"/>
        <v>2</v>
      </c>
      <c r="AM438" s="48">
        <f t="shared" ca="1" si="308"/>
        <v>2</v>
      </c>
      <c r="AN438" s="48">
        <f t="shared" ca="1" si="308"/>
        <v>1</v>
      </c>
      <c r="AO438" s="48">
        <f t="shared" ca="1" si="308"/>
        <v>1</v>
      </c>
      <c r="AP438" s="48">
        <f t="shared" ca="1" si="308"/>
        <v>2</v>
      </c>
      <c r="AQ438" s="48">
        <f t="shared" ca="1" si="308"/>
        <v>2</v>
      </c>
      <c r="AR438" s="48">
        <f t="shared" ca="1" si="308"/>
        <v>3</v>
      </c>
      <c r="AS438" s="48">
        <f t="shared" ca="1" si="308"/>
        <v>2</v>
      </c>
      <c r="AT438" s="48">
        <f t="shared" ca="1" si="309"/>
        <v>1</v>
      </c>
      <c r="AU438" s="48">
        <f t="shared" ca="1" si="309"/>
        <v>3</v>
      </c>
      <c r="AV438" s="48">
        <f t="shared" ca="1" si="309"/>
        <v>2</v>
      </c>
      <c r="AW438" s="48">
        <f t="shared" ca="1" si="309"/>
        <v>2</v>
      </c>
      <c r="AX438" s="48">
        <f t="shared" ca="1" si="309"/>
        <v>2</v>
      </c>
      <c r="AY438" s="48">
        <f t="shared" ca="1" si="309"/>
        <v>3</v>
      </c>
      <c r="AZ438" s="48">
        <f t="shared" ca="1" si="309"/>
        <v>2</v>
      </c>
      <c r="BA438" s="48">
        <f t="shared" ca="1" si="309"/>
        <v>2</v>
      </c>
      <c r="BB438" s="48">
        <f t="shared" ca="1" si="309"/>
        <v>2</v>
      </c>
      <c r="BC438" s="48">
        <f t="shared" ca="1" si="309"/>
        <v>3</v>
      </c>
      <c r="BD438" s="48">
        <f t="shared" ca="1" si="310"/>
        <v>3</v>
      </c>
      <c r="BE438" s="48">
        <f t="shared" ca="1" si="310"/>
        <v>2</v>
      </c>
      <c r="BF438" s="48">
        <f t="shared" ca="1" si="310"/>
        <v>1</v>
      </c>
      <c r="BG438" s="48">
        <f t="shared" ca="1" si="310"/>
        <v>1</v>
      </c>
      <c r="BH438" s="48">
        <f t="shared" ca="1" si="310"/>
        <v>3</v>
      </c>
      <c r="BI438" s="48">
        <f t="shared" ca="1" si="310"/>
        <v>1</v>
      </c>
      <c r="BJ438" s="48">
        <f t="shared" ca="1" si="310"/>
        <v>2</v>
      </c>
      <c r="BK438" s="48">
        <f t="shared" ca="1" si="310"/>
        <v>3</v>
      </c>
      <c r="BL438" s="48">
        <f t="shared" ca="1" si="310"/>
        <v>1</v>
      </c>
      <c r="BM438" s="48">
        <f t="shared" ca="1" si="310"/>
        <v>3</v>
      </c>
      <c r="BN438" s="48">
        <f t="shared" ca="1" si="310"/>
        <v>3</v>
      </c>
      <c r="BO438" s="48">
        <f t="shared" ca="1" si="310"/>
        <v>1</v>
      </c>
    </row>
    <row r="439" spans="1:67" x14ac:dyDescent="0.25">
      <c r="A439" s="48">
        <v>438</v>
      </c>
      <c r="B439" s="48">
        <f t="shared" ca="1" si="273"/>
        <v>12</v>
      </c>
      <c r="C439" s="48">
        <f ca="1">SUM($P439:S439)</f>
        <v>8</v>
      </c>
      <c r="D439" s="48">
        <f t="shared" ca="1" si="274"/>
        <v>14</v>
      </c>
      <c r="E439" s="48">
        <f t="shared" ca="1" si="275"/>
        <v>24</v>
      </c>
      <c r="F439" s="48">
        <f t="shared" ca="1" si="276"/>
        <v>34</v>
      </c>
      <c r="G439" s="48">
        <f t="shared" ca="1" si="277"/>
        <v>43</v>
      </c>
      <c r="H439" s="48">
        <f t="shared" ca="1" si="278"/>
        <v>52</v>
      </c>
      <c r="I439" s="48">
        <f t="shared" ca="1" si="279"/>
        <v>61</v>
      </c>
      <c r="J439" s="48">
        <f t="shared" ca="1" si="280"/>
        <v>69</v>
      </c>
      <c r="K439" s="48">
        <f t="shared" ca="1" si="281"/>
        <v>77</v>
      </c>
      <c r="L439" s="48">
        <f t="shared" ca="1" si="282"/>
        <v>86</v>
      </c>
      <c r="M439" s="48">
        <f t="shared" ca="1" si="283"/>
        <v>96</v>
      </c>
      <c r="N439" s="48">
        <f t="shared" ca="1" si="284"/>
        <v>105</v>
      </c>
      <c r="O439" s="48">
        <f t="shared" ca="1" si="285"/>
        <v>113</v>
      </c>
      <c r="P439" s="48">
        <f t="shared" ca="1" si="306"/>
        <v>3</v>
      </c>
      <c r="Q439" s="48">
        <f t="shared" ca="1" si="306"/>
        <v>1</v>
      </c>
      <c r="R439" s="48">
        <f t="shared" ca="1" si="306"/>
        <v>3</v>
      </c>
      <c r="S439" s="48">
        <f t="shared" ca="1" si="306"/>
        <v>1</v>
      </c>
      <c r="T439" s="48">
        <f t="shared" ca="1" si="306"/>
        <v>1</v>
      </c>
      <c r="U439" s="48">
        <f t="shared" ca="1" si="306"/>
        <v>3</v>
      </c>
      <c r="V439" s="48">
        <f t="shared" ca="1" si="306"/>
        <v>1</v>
      </c>
      <c r="W439" s="48">
        <f t="shared" ca="1" si="306"/>
        <v>1</v>
      </c>
      <c r="X439" s="48">
        <f t="shared" ca="1" si="306"/>
        <v>2</v>
      </c>
      <c r="Y439" s="48">
        <f t="shared" ca="1" si="306"/>
        <v>2</v>
      </c>
      <c r="Z439" s="48">
        <f t="shared" ca="1" si="307"/>
        <v>3</v>
      </c>
      <c r="AA439" s="48">
        <f t="shared" ca="1" si="307"/>
        <v>3</v>
      </c>
      <c r="AB439" s="48">
        <f t="shared" ca="1" si="307"/>
        <v>3</v>
      </c>
      <c r="AC439" s="48">
        <f t="shared" ca="1" si="307"/>
        <v>3</v>
      </c>
      <c r="AD439" s="48">
        <f t="shared" ca="1" si="307"/>
        <v>3</v>
      </c>
      <c r="AE439" s="48">
        <f t="shared" ca="1" si="307"/>
        <v>1</v>
      </c>
      <c r="AF439" s="48">
        <f t="shared" ca="1" si="307"/>
        <v>3</v>
      </c>
      <c r="AG439" s="48">
        <f t="shared" ca="1" si="307"/>
        <v>3</v>
      </c>
      <c r="AH439" s="48">
        <f t="shared" ca="1" si="307"/>
        <v>2</v>
      </c>
      <c r="AI439" s="48">
        <f t="shared" ca="1" si="307"/>
        <v>1</v>
      </c>
      <c r="AJ439" s="48">
        <f t="shared" ca="1" si="308"/>
        <v>1</v>
      </c>
      <c r="AK439" s="48">
        <f t="shared" ca="1" si="308"/>
        <v>3</v>
      </c>
      <c r="AL439" s="48">
        <f t="shared" ca="1" si="308"/>
        <v>2</v>
      </c>
      <c r="AM439" s="48">
        <f t="shared" ca="1" si="308"/>
        <v>3</v>
      </c>
      <c r="AN439" s="48">
        <f t="shared" ca="1" si="308"/>
        <v>3</v>
      </c>
      <c r="AO439" s="48">
        <f t="shared" ca="1" si="308"/>
        <v>2</v>
      </c>
      <c r="AP439" s="48">
        <f t="shared" ca="1" si="308"/>
        <v>1</v>
      </c>
      <c r="AQ439" s="48">
        <f t="shared" ca="1" si="308"/>
        <v>3</v>
      </c>
      <c r="AR439" s="48">
        <f t="shared" ca="1" si="308"/>
        <v>1</v>
      </c>
      <c r="AS439" s="48">
        <f t="shared" ca="1" si="308"/>
        <v>3</v>
      </c>
      <c r="AT439" s="48">
        <f t="shared" ca="1" si="309"/>
        <v>3</v>
      </c>
      <c r="AU439" s="48">
        <f t="shared" ca="1" si="309"/>
        <v>1</v>
      </c>
      <c r="AV439" s="48">
        <f t="shared" ca="1" si="309"/>
        <v>1</v>
      </c>
      <c r="AW439" s="48">
        <f t="shared" ca="1" si="309"/>
        <v>2</v>
      </c>
      <c r="AX439" s="48">
        <f t="shared" ca="1" si="309"/>
        <v>3</v>
      </c>
      <c r="AY439" s="48">
        <f t="shared" ca="1" si="309"/>
        <v>2</v>
      </c>
      <c r="AZ439" s="48">
        <f t="shared" ca="1" si="309"/>
        <v>3</v>
      </c>
      <c r="BA439" s="48">
        <f t="shared" ca="1" si="309"/>
        <v>1</v>
      </c>
      <c r="BB439" s="48">
        <f t="shared" ca="1" si="309"/>
        <v>3</v>
      </c>
      <c r="BC439" s="48">
        <f t="shared" ca="1" si="309"/>
        <v>2</v>
      </c>
      <c r="BD439" s="48">
        <f t="shared" ca="1" si="310"/>
        <v>3</v>
      </c>
      <c r="BE439" s="48">
        <f t="shared" ca="1" si="310"/>
        <v>2</v>
      </c>
      <c r="BF439" s="48">
        <f t="shared" ca="1" si="310"/>
        <v>3</v>
      </c>
      <c r="BG439" s="48">
        <f t="shared" ca="1" si="310"/>
        <v>2</v>
      </c>
      <c r="BH439" s="48">
        <f t="shared" ca="1" si="310"/>
        <v>1</v>
      </c>
      <c r="BI439" s="48">
        <f t="shared" ca="1" si="310"/>
        <v>2</v>
      </c>
      <c r="BJ439" s="48">
        <f t="shared" ca="1" si="310"/>
        <v>3</v>
      </c>
      <c r="BK439" s="48">
        <f t="shared" ca="1" si="310"/>
        <v>3</v>
      </c>
      <c r="BL439" s="48">
        <f t="shared" ca="1" si="310"/>
        <v>2</v>
      </c>
      <c r="BM439" s="48">
        <f t="shared" ca="1" si="310"/>
        <v>2</v>
      </c>
      <c r="BN439" s="48">
        <f t="shared" ca="1" si="310"/>
        <v>3</v>
      </c>
      <c r="BO439" s="48">
        <f t="shared" ca="1" si="310"/>
        <v>1</v>
      </c>
    </row>
    <row r="440" spans="1:67" x14ac:dyDescent="0.25">
      <c r="A440" s="48">
        <v>439</v>
      </c>
      <c r="B440" s="48">
        <f t="shared" ca="1" si="273"/>
        <v>17</v>
      </c>
      <c r="C440" s="48">
        <f ca="1">SUM($P440:S440)</f>
        <v>12</v>
      </c>
      <c r="D440" s="48">
        <f t="shared" ca="1" si="274"/>
        <v>21</v>
      </c>
      <c r="E440" s="48">
        <f t="shared" ca="1" si="275"/>
        <v>31</v>
      </c>
      <c r="F440" s="48">
        <f t="shared" ca="1" si="276"/>
        <v>40</v>
      </c>
      <c r="G440" s="48">
        <f t="shared" ca="1" si="277"/>
        <v>47</v>
      </c>
      <c r="H440" s="48">
        <f t="shared" ca="1" si="278"/>
        <v>57</v>
      </c>
      <c r="I440" s="48">
        <f t="shared" ca="1" si="279"/>
        <v>66</v>
      </c>
      <c r="J440" s="48">
        <f t="shared" ca="1" si="280"/>
        <v>74</v>
      </c>
      <c r="K440" s="48">
        <f t="shared" ca="1" si="281"/>
        <v>85</v>
      </c>
      <c r="L440" s="48">
        <f t="shared" ca="1" si="282"/>
        <v>92</v>
      </c>
      <c r="M440" s="48">
        <f t="shared" ca="1" si="283"/>
        <v>98</v>
      </c>
      <c r="N440" s="48">
        <f t="shared" ca="1" si="284"/>
        <v>105</v>
      </c>
      <c r="O440" s="48">
        <f t="shared" ca="1" si="285"/>
        <v>115</v>
      </c>
      <c r="P440" s="48">
        <f t="shared" ca="1" si="306"/>
        <v>3</v>
      </c>
      <c r="Q440" s="48">
        <f t="shared" ca="1" si="306"/>
        <v>3</v>
      </c>
      <c r="R440" s="48">
        <f t="shared" ca="1" si="306"/>
        <v>3</v>
      </c>
      <c r="S440" s="48">
        <f t="shared" ca="1" si="306"/>
        <v>3</v>
      </c>
      <c r="T440" s="48">
        <f t="shared" ca="1" si="306"/>
        <v>3</v>
      </c>
      <c r="U440" s="48">
        <f t="shared" ca="1" si="306"/>
        <v>2</v>
      </c>
      <c r="V440" s="48">
        <f t="shared" ca="1" si="306"/>
        <v>3</v>
      </c>
      <c r="W440" s="48">
        <f t="shared" ca="1" si="306"/>
        <v>1</v>
      </c>
      <c r="X440" s="48">
        <f t="shared" ca="1" si="306"/>
        <v>3</v>
      </c>
      <c r="Y440" s="48">
        <f t="shared" ca="1" si="306"/>
        <v>3</v>
      </c>
      <c r="Z440" s="48">
        <f t="shared" ca="1" si="307"/>
        <v>2</v>
      </c>
      <c r="AA440" s="48">
        <f t="shared" ca="1" si="307"/>
        <v>2</v>
      </c>
      <c r="AB440" s="48">
        <f t="shared" ca="1" si="307"/>
        <v>2</v>
      </c>
      <c r="AC440" s="48">
        <f t="shared" ca="1" si="307"/>
        <v>2</v>
      </c>
      <c r="AD440" s="48">
        <f t="shared" ca="1" si="307"/>
        <v>2</v>
      </c>
      <c r="AE440" s="48">
        <f t="shared" ca="1" si="307"/>
        <v>3</v>
      </c>
      <c r="AF440" s="48">
        <f t="shared" ca="1" si="307"/>
        <v>3</v>
      </c>
      <c r="AG440" s="48">
        <f t="shared" ca="1" si="307"/>
        <v>1</v>
      </c>
      <c r="AH440" s="48">
        <f t="shared" ca="1" si="307"/>
        <v>2</v>
      </c>
      <c r="AI440" s="48">
        <f t="shared" ca="1" si="307"/>
        <v>1</v>
      </c>
      <c r="AJ440" s="48">
        <f t="shared" ca="1" si="308"/>
        <v>2</v>
      </c>
      <c r="AK440" s="48">
        <f t="shared" ca="1" si="308"/>
        <v>3</v>
      </c>
      <c r="AL440" s="48">
        <f t="shared" ca="1" si="308"/>
        <v>3</v>
      </c>
      <c r="AM440" s="48">
        <f t="shared" ca="1" si="308"/>
        <v>2</v>
      </c>
      <c r="AN440" s="48">
        <f t="shared" ca="1" si="308"/>
        <v>2</v>
      </c>
      <c r="AO440" s="48">
        <f t="shared" ca="1" si="308"/>
        <v>2</v>
      </c>
      <c r="AP440" s="48">
        <f t="shared" ca="1" si="308"/>
        <v>3</v>
      </c>
      <c r="AQ440" s="48">
        <f t="shared" ca="1" si="308"/>
        <v>2</v>
      </c>
      <c r="AR440" s="48">
        <f t="shared" ca="1" si="308"/>
        <v>3</v>
      </c>
      <c r="AS440" s="48">
        <f t="shared" ca="1" si="308"/>
        <v>2</v>
      </c>
      <c r="AT440" s="48">
        <f t="shared" ca="1" si="309"/>
        <v>2</v>
      </c>
      <c r="AU440" s="48">
        <f t="shared" ca="1" si="309"/>
        <v>1</v>
      </c>
      <c r="AV440" s="48">
        <f t="shared" ca="1" si="309"/>
        <v>3</v>
      </c>
      <c r="AW440" s="48">
        <f t="shared" ca="1" si="309"/>
        <v>3</v>
      </c>
      <c r="AX440" s="48">
        <f t="shared" ca="1" si="309"/>
        <v>3</v>
      </c>
      <c r="AY440" s="48">
        <f t="shared" ca="1" si="309"/>
        <v>2</v>
      </c>
      <c r="AZ440" s="48">
        <f t="shared" ca="1" si="309"/>
        <v>1</v>
      </c>
      <c r="BA440" s="48">
        <f t="shared" ca="1" si="309"/>
        <v>1</v>
      </c>
      <c r="BB440" s="48">
        <f t="shared" ca="1" si="309"/>
        <v>2</v>
      </c>
      <c r="BC440" s="48">
        <f t="shared" ca="1" si="309"/>
        <v>3</v>
      </c>
      <c r="BD440" s="48">
        <f t="shared" ca="1" si="310"/>
        <v>1</v>
      </c>
      <c r="BE440" s="48">
        <f t="shared" ca="1" si="310"/>
        <v>1</v>
      </c>
      <c r="BF440" s="48">
        <f t="shared" ca="1" si="310"/>
        <v>1</v>
      </c>
      <c r="BG440" s="48">
        <f t="shared" ca="1" si="310"/>
        <v>3</v>
      </c>
      <c r="BH440" s="48">
        <f t="shared" ca="1" si="310"/>
        <v>2</v>
      </c>
      <c r="BI440" s="48">
        <f t="shared" ca="1" si="310"/>
        <v>1</v>
      </c>
      <c r="BJ440" s="48">
        <f t="shared" ca="1" si="310"/>
        <v>2</v>
      </c>
      <c r="BK440" s="48">
        <f t="shared" ca="1" si="310"/>
        <v>2</v>
      </c>
      <c r="BL440" s="48">
        <f t="shared" ca="1" si="310"/>
        <v>2</v>
      </c>
      <c r="BM440" s="48">
        <f t="shared" ca="1" si="310"/>
        <v>3</v>
      </c>
      <c r="BN440" s="48">
        <f t="shared" ca="1" si="310"/>
        <v>3</v>
      </c>
      <c r="BO440" s="48">
        <f t="shared" ca="1" si="310"/>
        <v>2</v>
      </c>
    </row>
    <row r="441" spans="1:67" x14ac:dyDescent="0.25">
      <c r="A441" s="48">
        <v>440</v>
      </c>
      <c r="B441" s="48">
        <f t="shared" ca="1" si="273"/>
        <v>12</v>
      </c>
      <c r="C441" s="48">
        <f ca="1">SUM($P441:S441)</f>
        <v>10</v>
      </c>
      <c r="D441" s="48">
        <f t="shared" ca="1" si="274"/>
        <v>17</v>
      </c>
      <c r="E441" s="48">
        <f t="shared" ca="1" si="275"/>
        <v>23</v>
      </c>
      <c r="F441" s="48">
        <f t="shared" ca="1" si="276"/>
        <v>31</v>
      </c>
      <c r="G441" s="48">
        <f t="shared" ca="1" si="277"/>
        <v>41</v>
      </c>
      <c r="H441" s="48">
        <f t="shared" ca="1" si="278"/>
        <v>51</v>
      </c>
      <c r="I441" s="48">
        <f t="shared" ca="1" si="279"/>
        <v>60</v>
      </c>
      <c r="J441" s="48">
        <f t="shared" ca="1" si="280"/>
        <v>68</v>
      </c>
      <c r="K441" s="48">
        <f t="shared" ca="1" si="281"/>
        <v>74</v>
      </c>
      <c r="L441" s="48">
        <f t="shared" ca="1" si="282"/>
        <v>80</v>
      </c>
      <c r="M441" s="48">
        <f t="shared" ca="1" si="283"/>
        <v>88</v>
      </c>
      <c r="N441" s="48">
        <f t="shared" ca="1" si="284"/>
        <v>96</v>
      </c>
      <c r="O441" s="48">
        <f t="shared" ca="1" si="285"/>
        <v>106</v>
      </c>
      <c r="P441" s="48">
        <f t="shared" ca="1" si="306"/>
        <v>2</v>
      </c>
      <c r="Q441" s="48">
        <f t="shared" ca="1" si="306"/>
        <v>3</v>
      </c>
      <c r="R441" s="48">
        <f t="shared" ca="1" si="306"/>
        <v>3</v>
      </c>
      <c r="S441" s="48">
        <f t="shared" ca="1" si="306"/>
        <v>2</v>
      </c>
      <c r="T441" s="48">
        <f t="shared" ca="1" si="306"/>
        <v>1</v>
      </c>
      <c r="U441" s="48">
        <f t="shared" ca="1" si="306"/>
        <v>1</v>
      </c>
      <c r="V441" s="48">
        <f t="shared" ca="1" si="306"/>
        <v>3</v>
      </c>
      <c r="W441" s="48">
        <f t="shared" ca="1" si="306"/>
        <v>2</v>
      </c>
      <c r="X441" s="48">
        <f t="shared" ca="1" si="306"/>
        <v>1</v>
      </c>
      <c r="Y441" s="48">
        <f t="shared" ca="1" si="306"/>
        <v>1</v>
      </c>
      <c r="Z441" s="48">
        <f t="shared" ca="1" si="307"/>
        <v>3</v>
      </c>
      <c r="AA441" s="48">
        <f t="shared" ca="1" si="307"/>
        <v>1</v>
      </c>
      <c r="AB441" s="48">
        <f t="shared" ca="1" si="307"/>
        <v>1</v>
      </c>
      <c r="AC441" s="48">
        <f t="shared" ca="1" si="307"/>
        <v>2</v>
      </c>
      <c r="AD441" s="48">
        <f t="shared" ca="1" si="307"/>
        <v>3</v>
      </c>
      <c r="AE441" s="48">
        <f t="shared" ca="1" si="307"/>
        <v>2</v>
      </c>
      <c r="AF441" s="48">
        <f t="shared" ca="1" si="307"/>
        <v>1</v>
      </c>
      <c r="AG441" s="48">
        <f t="shared" ca="1" si="307"/>
        <v>3</v>
      </c>
      <c r="AH441" s="48">
        <f t="shared" ca="1" si="307"/>
        <v>3</v>
      </c>
      <c r="AI441" s="48">
        <f t="shared" ca="1" si="307"/>
        <v>3</v>
      </c>
      <c r="AJ441" s="48">
        <f t="shared" ca="1" si="308"/>
        <v>3</v>
      </c>
      <c r="AK441" s="48">
        <f t="shared" ca="1" si="308"/>
        <v>2</v>
      </c>
      <c r="AL441" s="48">
        <f t="shared" ca="1" si="308"/>
        <v>3</v>
      </c>
      <c r="AM441" s="48">
        <f t="shared" ca="1" si="308"/>
        <v>2</v>
      </c>
      <c r="AN441" s="48">
        <f t="shared" ca="1" si="308"/>
        <v>3</v>
      </c>
      <c r="AO441" s="48">
        <f t="shared" ca="1" si="308"/>
        <v>1</v>
      </c>
      <c r="AP441" s="48">
        <f t="shared" ca="1" si="308"/>
        <v>3</v>
      </c>
      <c r="AQ441" s="48">
        <f t="shared" ca="1" si="308"/>
        <v>2</v>
      </c>
      <c r="AR441" s="48">
        <f t="shared" ca="1" si="308"/>
        <v>3</v>
      </c>
      <c r="AS441" s="48">
        <f t="shared" ca="1" si="308"/>
        <v>2</v>
      </c>
      <c r="AT441" s="48">
        <f t="shared" ca="1" si="309"/>
        <v>2</v>
      </c>
      <c r="AU441" s="48">
        <f t="shared" ca="1" si="309"/>
        <v>1</v>
      </c>
      <c r="AV441" s="48">
        <f t="shared" ca="1" si="309"/>
        <v>1</v>
      </c>
      <c r="AW441" s="48">
        <f t="shared" ca="1" si="309"/>
        <v>1</v>
      </c>
      <c r="AX441" s="48">
        <f t="shared" ca="1" si="309"/>
        <v>3</v>
      </c>
      <c r="AY441" s="48">
        <f t="shared" ca="1" si="309"/>
        <v>1</v>
      </c>
      <c r="AZ441" s="48">
        <f t="shared" ca="1" si="309"/>
        <v>1</v>
      </c>
      <c r="BA441" s="48">
        <f t="shared" ca="1" si="309"/>
        <v>1</v>
      </c>
      <c r="BB441" s="48">
        <f t="shared" ca="1" si="309"/>
        <v>3</v>
      </c>
      <c r="BC441" s="48">
        <f t="shared" ca="1" si="309"/>
        <v>1</v>
      </c>
      <c r="BD441" s="48">
        <f t="shared" ca="1" si="310"/>
        <v>3</v>
      </c>
      <c r="BE441" s="48">
        <f t="shared" ca="1" si="310"/>
        <v>2</v>
      </c>
      <c r="BF441" s="48">
        <f t="shared" ca="1" si="310"/>
        <v>2</v>
      </c>
      <c r="BG441" s="48">
        <f t="shared" ca="1" si="310"/>
        <v>1</v>
      </c>
      <c r="BH441" s="48">
        <f t="shared" ca="1" si="310"/>
        <v>1</v>
      </c>
      <c r="BI441" s="48">
        <f t="shared" ca="1" si="310"/>
        <v>2</v>
      </c>
      <c r="BJ441" s="48">
        <f t="shared" ca="1" si="310"/>
        <v>3</v>
      </c>
      <c r="BK441" s="48">
        <f t="shared" ca="1" si="310"/>
        <v>2</v>
      </c>
      <c r="BL441" s="48">
        <f t="shared" ca="1" si="310"/>
        <v>3</v>
      </c>
      <c r="BM441" s="48">
        <f t="shared" ca="1" si="310"/>
        <v>3</v>
      </c>
      <c r="BN441" s="48">
        <f t="shared" ca="1" si="310"/>
        <v>3</v>
      </c>
      <c r="BO441" s="48">
        <f t="shared" ca="1" si="310"/>
        <v>1</v>
      </c>
    </row>
    <row r="442" spans="1:67" x14ac:dyDescent="0.25">
      <c r="A442" s="48">
        <v>441</v>
      </c>
      <c r="B442" s="48">
        <f t="shared" ca="1" si="273"/>
        <v>15</v>
      </c>
      <c r="C442" s="48">
        <f ca="1">SUM($P442:S442)</f>
        <v>10</v>
      </c>
      <c r="D442" s="48">
        <f t="shared" ca="1" si="274"/>
        <v>20</v>
      </c>
      <c r="E442" s="48">
        <f t="shared" ca="1" si="275"/>
        <v>30</v>
      </c>
      <c r="F442" s="48">
        <f t="shared" ca="1" si="276"/>
        <v>38</v>
      </c>
      <c r="G442" s="48">
        <f t="shared" ca="1" si="277"/>
        <v>48</v>
      </c>
      <c r="H442" s="48">
        <f t="shared" ca="1" si="278"/>
        <v>57</v>
      </c>
      <c r="I442" s="48">
        <f t="shared" ca="1" si="279"/>
        <v>66</v>
      </c>
      <c r="J442" s="48">
        <f t="shared" ca="1" si="280"/>
        <v>72</v>
      </c>
      <c r="K442" s="48">
        <f t="shared" ca="1" si="281"/>
        <v>81</v>
      </c>
      <c r="L442" s="48">
        <f t="shared" ca="1" si="282"/>
        <v>87</v>
      </c>
      <c r="M442" s="48">
        <f t="shared" ca="1" si="283"/>
        <v>97</v>
      </c>
      <c r="N442" s="48">
        <f t="shared" ca="1" si="284"/>
        <v>106</v>
      </c>
      <c r="O442" s="48">
        <f t="shared" ca="1" si="285"/>
        <v>117</v>
      </c>
      <c r="P442" s="48">
        <f t="shared" ref="P442:Y451" ca="1" si="311">MAX(1,IF(SamplesOrEstimateFlag = "Data", INDEX(Samples,RANDBETWEEN(1, TotalCount), 0), RANDBETWEEN(ThroughputLowEstimate,ThroughputHighEstimate)) / RANDBETWEEN(StorySplitRateLowEstimate,StorySplitRateHighEstimate))</f>
        <v>3</v>
      </c>
      <c r="Q442" s="48">
        <f t="shared" ca="1" si="311"/>
        <v>3</v>
      </c>
      <c r="R442" s="48">
        <f t="shared" ca="1" si="311"/>
        <v>1</v>
      </c>
      <c r="S442" s="48">
        <f t="shared" ca="1" si="311"/>
        <v>3</v>
      </c>
      <c r="T442" s="48">
        <f t="shared" ca="1" si="311"/>
        <v>3</v>
      </c>
      <c r="U442" s="48">
        <f t="shared" ca="1" si="311"/>
        <v>2</v>
      </c>
      <c r="V442" s="48">
        <f t="shared" ca="1" si="311"/>
        <v>3</v>
      </c>
      <c r="W442" s="48">
        <f t="shared" ca="1" si="311"/>
        <v>2</v>
      </c>
      <c r="X442" s="48">
        <f t="shared" ca="1" si="311"/>
        <v>3</v>
      </c>
      <c r="Y442" s="48">
        <f t="shared" ca="1" si="311"/>
        <v>1</v>
      </c>
      <c r="Z442" s="48">
        <f t="shared" ref="Z442:AI451" ca="1" si="312">MAX(1,IF(SamplesOrEstimateFlag = "Data", INDEX(Samples,RANDBETWEEN(1, TotalCount), 0), RANDBETWEEN(ThroughputLowEstimate,ThroughputHighEstimate)) / RANDBETWEEN(StorySplitRateLowEstimate,StorySplitRateHighEstimate))</f>
        <v>3</v>
      </c>
      <c r="AA442" s="48">
        <f t="shared" ca="1" si="312"/>
        <v>3</v>
      </c>
      <c r="AB442" s="48">
        <f t="shared" ca="1" si="312"/>
        <v>3</v>
      </c>
      <c r="AC442" s="48">
        <f t="shared" ca="1" si="312"/>
        <v>1</v>
      </c>
      <c r="AD442" s="48">
        <f t="shared" ca="1" si="312"/>
        <v>1</v>
      </c>
      <c r="AE442" s="48">
        <f t="shared" ca="1" si="312"/>
        <v>3</v>
      </c>
      <c r="AF442" s="48">
        <f t="shared" ca="1" si="312"/>
        <v>3</v>
      </c>
      <c r="AG442" s="48">
        <f t="shared" ca="1" si="312"/>
        <v>2</v>
      </c>
      <c r="AH442" s="48">
        <f t="shared" ca="1" si="312"/>
        <v>3</v>
      </c>
      <c r="AI442" s="48">
        <f t="shared" ca="1" si="312"/>
        <v>2</v>
      </c>
      <c r="AJ442" s="48">
        <f t="shared" ref="AJ442:AS451" ca="1" si="313">MAX(1,IF(SamplesOrEstimateFlag = "Data", INDEX(Samples,RANDBETWEEN(1, TotalCount), 0), RANDBETWEEN(ThroughputLowEstimate,ThroughputHighEstimate)) / RANDBETWEEN(StorySplitRateLowEstimate,StorySplitRateHighEstimate))</f>
        <v>3</v>
      </c>
      <c r="AK442" s="48">
        <f t="shared" ca="1" si="313"/>
        <v>2</v>
      </c>
      <c r="AL442" s="48">
        <f t="shared" ca="1" si="313"/>
        <v>2</v>
      </c>
      <c r="AM442" s="48">
        <f t="shared" ca="1" si="313"/>
        <v>2</v>
      </c>
      <c r="AN442" s="48">
        <f t="shared" ca="1" si="313"/>
        <v>1</v>
      </c>
      <c r="AO442" s="48">
        <f t="shared" ca="1" si="313"/>
        <v>3</v>
      </c>
      <c r="AP442" s="48">
        <f t="shared" ca="1" si="313"/>
        <v>2</v>
      </c>
      <c r="AQ442" s="48">
        <f t="shared" ca="1" si="313"/>
        <v>3</v>
      </c>
      <c r="AR442" s="48">
        <f t="shared" ca="1" si="313"/>
        <v>1</v>
      </c>
      <c r="AS442" s="48">
        <f t="shared" ca="1" si="313"/>
        <v>3</v>
      </c>
      <c r="AT442" s="48">
        <f t="shared" ref="AT442:BC451" ca="1" si="314">MAX(1,IF(SamplesOrEstimateFlag = "Data", INDEX(Samples,RANDBETWEEN(1, TotalCount), 0), RANDBETWEEN(ThroughputLowEstimate,ThroughputHighEstimate)) / RANDBETWEEN(StorySplitRateLowEstimate,StorySplitRateHighEstimate))</f>
        <v>1</v>
      </c>
      <c r="AU442" s="48">
        <f t="shared" ca="1" si="314"/>
        <v>1</v>
      </c>
      <c r="AV442" s="48">
        <f t="shared" ca="1" si="314"/>
        <v>1</v>
      </c>
      <c r="AW442" s="48">
        <f t="shared" ca="1" si="314"/>
        <v>2</v>
      </c>
      <c r="AX442" s="48">
        <f t="shared" ca="1" si="314"/>
        <v>3</v>
      </c>
      <c r="AY442" s="48">
        <f t="shared" ca="1" si="314"/>
        <v>3</v>
      </c>
      <c r="AZ442" s="48">
        <f t="shared" ca="1" si="314"/>
        <v>1</v>
      </c>
      <c r="BA442" s="48">
        <f t="shared" ca="1" si="314"/>
        <v>2</v>
      </c>
      <c r="BB442" s="48">
        <f t="shared" ca="1" si="314"/>
        <v>1</v>
      </c>
      <c r="BC442" s="48">
        <f t="shared" ca="1" si="314"/>
        <v>2</v>
      </c>
      <c r="BD442" s="48">
        <f t="shared" ref="BD442:BO451" ca="1" si="315">MAX(1,IF(SamplesOrEstimateFlag = "Data", INDEX(Samples,RANDBETWEEN(1, TotalCount), 0), RANDBETWEEN(ThroughputLowEstimate,ThroughputHighEstimate)) / RANDBETWEEN(StorySplitRateLowEstimate,StorySplitRateHighEstimate))</f>
        <v>3</v>
      </c>
      <c r="BE442" s="48">
        <f t="shared" ca="1" si="315"/>
        <v>1</v>
      </c>
      <c r="BF442" s="48">
        <f t="shared" ca="1" si="315"/>
        <v>3</v>
      </c>
      <c r="BG442" s="48">
        <f t="shared" ca="1" si="315"/>
        <v>3</v>
      </c>
      <c r="BH442" s="48">
        <f t="shared" ca="1" si="315"/>
        <v>3</v>
      </c>
      <c r="BI442" s="48">
        <f t="shared" ca="1" si="315"/>
        <v>1</v>
      </c>
      <c r="BJ442" s="48">
        <f t="shared" ca="1" si="315"/>
        <v>3</v>
      </c>
      <c r="BK442" s="48">
        <f t="shared" ca="1" si="315"/>
        <v>2</v>
      </c>
      <c r="BL442" s="48">
        <f t="shared" ca="1" si="315"/>
        <v>3</v>
      </c>
      <c r="BM442" s="48">
        <f t="shared" ca="1" si="315"/>
        <v>2</v>
      </c>
      <c r="BN442" s="48">
        <f t="shared" ca="1" si="315"/>
        <v>3</v>
      </c>
      <c r="BO442" s="48">
        <f t="shared" ca="1" si="315"/>
        <v>3</v>
      </c>
    </row>
    <row r="443" spans="1:67" x14ac:dyDescent="0.25">
      <c r="A443" s="48">
        <v>442</v>
      </c>
      <c r="B443" s="48">
        <f t="shared" ca="1" si="273"/>
        <v>12</v>
      </c>
      <c r="C443" s="48">
        <f ca="1">SUM($P443:S443)</f>
        <v>7</v>
      </c>
      <c r="D443" s="48">
        <f t="shared" ca="1" si="274"/>
        <v>16</v>
      </c>
      <c r="E443" s="48">
        <f t="shared" ca="1" si="275"/>
        <v>22</v>
      </c>
      <c r="F443" s="48">
        <f t="shared" ca="1" si="276"/>
        <v>32</v>
      </c>
      <c r="G443" s="48">
        <f t="shared" ca="1" si="277"/>
        <v>43</v>
      </c>
      <c r="H443" s="48">
        <f t="shared" ca="1" si="278"/>
        <v>51</v>
      </c>
      <c r="I443" s="48">
        <f t="shared" ca="1" si="279"/>
        <v>61</v>
      </c>
      <c r="J443" s="48">
        <f t="shared" ca="1" si="280"/>
        <v>67</v>
      </c>
      <c r="K443" s="48">
        <f t="shared" ca="1" si="281"/>
        <v>76</v>
      </c>
      <c r="L443" s="48">
        <f t="shared" ca="1" si="282"/>
        <v>83</v>
      </c>
      <c r="M443" s="48">
        <f t="shared" ca="1" si="283"/>
        <v>89</v>
      </c>
      <c r="N443" s="48">
        <f t="shared" ca="1" si="284"/>
        <v>98</v>
      </c>
      <c r="O443" s="48">
        <f t="shared" ca="1" si="285"/>
        <v>107</v>
      </c>
      <c r="P443" s="48">
        <f t="shared" ca="1" si="311"/>
        <v>2</v>
      </c>
      <c r="Q443" s="48">
        <f t="shared" ca="1" si="311"/>
        <v>2</v>
      </c>
      <c r="R443" s="48">
        <f t="shared" ca="1" si="311"/>
        <v>2</v>
      </c>
      <c r="S443" s="48">
        <f t="shared" ca="1" si="311"/>
        <v>1</v>
      </c>
      <c r="T443" s="48">
        <f t="shared" ca="1" si="311"/>
        <v>2</v>
      </c>
      <c r="U443" s="48">
        <f t="shared" ca="1" si="311"/>
        <v>3</v>
      </c>
      <c r="V443" s="48">
        <f t="shared" ca="1" si="311"/>
        <v>1</v>
      </c>
      <c r="W443" s="48">
        <f t="shared" ca="1" si="311"/>
        <v>3</v>
      </c>
      <c r="X443" s="48">
        <f t="shared" ca="1" si="311"/>
        <v>2</v>
      </c>
      <c r="Y443" s="48">
        <f t="shared" ca="1" si="311"/>
        <v>2</v>
      </c>
      <c r="Z443" s="48">
        <f t="shared" ca="1" si="312"/>
        <v>1</v>
      </c>
      <c r="AA443" s="48">
        <f t="shared" ca="1" si="312"/>
        <v>1</v>
      </c>
      <c r="AB443" s="48">
        <f t="shared" ca="1" si="312"/>
        <v>1</v>
      </c>
      <c r="AC443" s="48">
        <f t="shared" ca="1" si="312"/>
        <v>3</v>
      </c>
      <c r="AD443" s="48">
        <f t="shared" ca="1" si="312"/>
        <v>3</v>
      </c>
      <c r="AE443" s="48">
        <f t="shared" ca="1" si="312"/>
        <v>3</v>
      </c>
      <c r="AF443" s="48">
        <f t="shared" ca="1" si="312"/>
        <v>3</v>
      </c>
      <c r="AG443" s="48">
        <f t="shared" ca="1" si="312"/>
        <v>3</v>
      </c>
      <c r="AH443" s="48">
        <f t="shared" ca="1" si="312"/>
        <v>3</v>
      </c>
      <c r="AI443" s="48">
        <f t="shared" ca="1" si="312"/>
        <v>2</v>
      </c>
      <c r="AJ443" s="48">
        <f t="shared" ca="1" si="313"/>
        <v>3</v>
      </c>
      <c r="AK443" s="48">
        <f t="shared" ca="1" si="313"/>
        <v>1</v>
      </c>
      <c r="AL443" s="48">
        <f t="shared" ca="1" si="313"/>
        <v>3</v>
      </c>
      <c r="AM443" s="48">
        <f t="shared" ca="1" si="313"/>
        <v>1</v>
      </c>
      <c r="AN443" s="48">
        <f t="shared" ca="1" si="313"/>
        <v>3</v>
      </c>
      <c r="AO443" s="48">
        <f t="shared" ca="1" si="313"/>
        <v>2</v>
      </c>
      <c r="AP443" s="48">
        <f t="shared" ca="1" si="313"/>
        <v>2</v>
      </c>
      <c r="AQ443" s="48">
        <f t="shared" ca="1" si="313"/>
        <v>3</v>
      </c>
      <c r="AR443" s="48">
        <f t="shared" ca="1" si="313"/>
        <v>1</v>
      </c>
      <c r="AS443" s="48">
        <f t="shared" ca="1" si="313"/>
        <v>1</v>
      </c>
      <c r="AT443" s="48">
        <f t="shared" ca="1" si="314"/>
        <v>2</v>
      </c>
      <c r="AU443" s="48">
        <f t="shared" ca="1" si="314"/>
        <v>2</v>
      </c>
      <c r="AV443" s="48">
        <f t="shared" ca="1" si="314"/>
        <v>3</v>
      </c>
      <c r="AW443" s="48">
        <f t="shared" ca="1" si="314"/>
        <v>2</v>
      </c>
      <c r="AX443" s="48">
        <f t="shared" ca="1" si="314"/>
        <v>2</v>
      </c>
      <c r="AY443" s="48">
        <f t="shared" ca="1" si="314"/>
        <v>2</v>
      </c>
      <c r="AZ443" s="48">
        <f t="shared" ca="1" si="314"/>
        <v>2</v>
      </c>
      <c r="BA443" s="48">
        <f t="shared" ca="1" si="314"/>
        <v>2</v>
      </c>
      <c r="BB443" s="48">
        <f t="shared" ca="1" si="314"/>
        <v>1</v>
      </c>
      <c r="BC443" s="48">
        <f t="shared" ca="1" si="314"/>
        <v>2</v>
      </c>
      <c r="BD443" s="48">
        <f t="shared" ca="1" si="315"/>
        <v>2</v>
      </c>
      <c r="BE443" s="48">
        <f t="shared" ca="1" si="315"/>
        <v>1</v>
      </c>
      <c r="BF443" s="48">
        <f t="shared" ca="1" si="315"/>
        <v>2</v>
      </c>
      <c r="BG443" s="48">
        <f t="shared" ca="1" si="315"/>
        <v>1</v>
      </c>
      <c r="BH443" s="48">
        <f t="shared" ca="1" si="315"/>
        <v>3</v>
      </c>
      <c r="BI443" s="48">
        <f t="shared" ca="1" si="315"/>
        <v>3</v>
      </c>
      <c r="BJ443" s="48">
        <f t="shared" ca="1" si="315"/>
        <v>1</v>
      </c>
      <c r="BK443" s="48">
        <f t="shared" ca="1" si="315"/>
        <v>2</v>
      </c>
      <c r="BL443" s="48">
        <f t="shared" ca="1" si="315"/>
        <v>2</v>
      </c>
      <c r="BM443" s="48">
        <f t="shared" ca="1" si="315"/>
        <v>2</v>
      </c>
      <c r="BN443" s="48">
        <f t="shared" ca="1" si="315"/>
        <v>3</v>
      </c>
      <c r="BO443" s="48">
        <f t="shared" ca="1" si="315"/>
        <v>2</v>
      </c>
    </row>
    <row r="444" spans="1:67" x14ac:dyDescent="0.25">
      <c r="A444" s="48">
        <v>443</v>
      </c>
      <c r="B444" s="48">
        <f t="shared" ca="1" si="273"/>
        <v>17</v>
      </c>
      <c r="C444" s="48">
        <f ca="1">SUM($P444:S444)</f>
        <v>11</v>
      </c>
      <c r="D444" s="48">
        <f t="shared" ca="1" si="274"/>
        <v>21</v>
      </c>
      <c r="E444" s="48">
        <f t="shared" ca="1" si="275"/>
        <v>29</v>
      </c>
      <c r="F444" s="48">
        <f t="shared" ca="1" si="276"/>
        <v>38</v>
      </c>
      <c r="G444" s="48">
        <f t="shared" ca="1" si="277"/>
        <v>44</v>
      </c>
      <c r="H444" s="48">
        <f t="shared" ca="1" si="278"/>
        <v>51</v>
      </c>
      <c r="I444" s="48">
        <f t="shared" ca="1" si="279"/>
        <v>58</v>
      </c>
      <c r="J444" s="48">
        <f t="shared" ca="1" si="280"/>
        <v>64</v>
      </c>
      <c r="K444" s="48">
        <f t="shared" ca="1" si="281"/>
        <v>72</v>
      </c>
      <c r="L444" s="48">
        <f t="shared" ca="1" si="282"/>
        <v>80</v>
      </c>
      <c r="M444" s="48">
        <f t="shared" ca="1" si="283"/>
        <v>88</v>
      </c>
      <c r="N444" s="48">
        <f t="shared" ca="1" si="284"/>
        <v>94</v>
      </c>
      <c r="O444" s="48">
        <f t="shared" ca="1" si="285"/>
        <v>101</v>
      </c>
      <c r="P444" s="48">
        <f t="shared" ca="1" si="311"/>
        <v>2</v>
      </c>
      <c r="Q444" s="48">
        <f t="shared" ca="1" si="311"/>
        <v>3</v>
      </c>
      <c r="R444" s="48">
        <f t="shared" ca="1" si="311"/>
        <v>3</v>
      </c>
      <c r="S444" s="48">
        <f t="shared" ca="1" si="311"/>
        <v>3</v>
      </c>
      <c r="T444" s="48">
        <f t="shared" ca="1" si="311"/>
        <v>3</v>
      </c>
      <c r="U444" s="48">
        <f t="shared" ca="1" si="311"/>
        <v>3</v>
      </c>
      <c r="V444" s="48">
        <f t="shared" ca="1" si="311"/>
        <v>1</v>
      </c>
      <c r="W444" s="48">
        <f t="shared" ca="1" si="311"/>
        <v>3</v>
      </c>
      <c r="X444" s="48">
        <f t="shared" ca="1" si="311"/>
        <v>1</v>
      </c>
      <c r="Y444" s="48">
        <f t="shared" ca="1" si="311"/>
        <v>3</v>
      </c>
      <c r="Z444" s="48">
        <f t="shared" ca="1" si="312"/>
        <v>2</v>
      </c>
      <c r="AA444" s="48">
        <f t="shared" ca="1" si="312"/>
        <v>2</v>
      </c>
      <c r="AB444" s="48">
        <f t="shared" ca="1" si="312"/>
        <v>2</v>
      </c>
      <c r="AC444" s="48">
        <f t="shared" ca="1" si="312"/>
        <v>2</v>
      </c>
      <c r="AD444" s="48">
        <f t="shared" ca="1" si="312"/>
        <v>2</v>
      </c>
      <c r="AE444" s="48">
        <f t="shared" ca="1" si="312"/>
        <v>3</v>
      </c>
      <c r="AF444" s="48">
        <f t="shared" ca="1" si="312"/>
        <v>1</v>
      </c>
      <c r="AG444" s="48">
        <f t="shared" ca="1" si="312"/>
        <v>1</v>
      </c>
      <c r="AH444" s="48">
        <f t="shared" ca="1" si="312"/>
        <v>2</v>
      </c>
      <c r="AI444" s="48">
        <f t="shared" ca="1" si="312"/>
        <v>2</v>
      </c>
      <c r="AJ444" s="48">
        <f t="shared" ca="1" si="313"/>
        <v>1</v>
      </c>
      <c r="AK444" s="48">
        <f t="shared" ca="1" si="313"/>
        <v>2</v>
      </c>
      <c r="AL444" s="48">
        <f t="shared" ca="1" si="313"/>
        <v>1</v>
      </c>
      <c r="AM444" s="48">
        <f t="shared" ca="1" si="313"/>
        <v>3</v>
      </c>
      <c r="AN444" s="48">
        <f t="shared" ca="1" si="313"/>
        <v>1</v>
      </c>
      <c r="AO444" s="48">
        <f t="shared" ca="1" si="313"/>
        <v>2</v>
      </c>
      <c r="AP444" s="48">
        <f t="shared" ca="1" si="313"/>
        <v>2</v>
      </c>
      <c r="AQ444" s="48">
        <f t="shared" ca="1" si="313"/>
        <v>2</v>
      </c>
      <c r="AR444" s="48">
        <f t="shared" ca="1" si="313"/>
        <v>2</v>
      </c>
      <c r="AS444" s="48">
        <f t="shared" ca="1" si="313"/>
        <v>2</v>
      </c>
      <c r="AT444" s="48">
        <f t="shared" ca="1" si="314"/>
        <v>1</v>
      </c>
      <c r="AU444" s="48">
        <f t="shared" ca="1" si="314"/>
        <v>1</v>
      </c>
      <c r="AV444" s="48">
        <f t="shared" ca="1" si="314"/>
        <v>2</v>
      </c>
      <c r="AW444" s="48">
        <f t="shared" ca="1" si="314"/>
        <v>2</v>
      </c>
      <c r="AX444" s="48">
        <f t="shared" ca="1" si="314"/>
        <v>1</v>
      </c>
      <c r="AY444" s="48">
        <f t="shared" ca="1" si="314"/>
        <v>3</v>
      </c>
      <c r="AZ444" s="48">
        <f t="shared" ca="1" si="314"/>
        <v>1</v>
      </c>
      <c r="BA444" s="48">
        <f t="shared" ca="1" si="314"/>
        <v>2</v>
      </c>
      <c r="BB444" s="48">
        <f t="shared" ca="1" si="314"/>
        <v>2</v>
      </c>
      <c r="BC444" s="48">
        <f t="shared" ca="1" si="314"/>
        <v>3</v>
      </c>
      <c r="BD444" s="48">
        <f t="shared" ca="1" si="315"/>
        <v>2</v>
      </c>
      <c r="BE444" s="48">
        <f t="shared" ca="1" si="315"/>
        <v>2</v>
      </c>
      <c r="BF444" s="48">
        <f t="shared" ca="1" si="315"/>
        <v>2</v>
      </c>
      <c r="BG444" s="48">
        <f t="shared" ca="1" si="315"/>
        <v>2</v>
      </c>
      <c r="BH444" s="48">
        <f t="shared" ca="1" si="315"/>
        <v>1</v>
      </c>
      <c r="BI444" s="48">
        <f t="shared" ca="1" si="315"/>
        <v>3</v>
      </c>
      <c r="BJ444" s="48">
        <f t="shared" ca="1" si="315"/>
        <v>1</v>
      </c>
      <c r="BK444" s="48">
        <f t="shared" ca="1" si="315"/>
        <v>1</v>
      </c>
      <c r="BL444" s="48">
        <f t="shared" ca="1" si="315"/>
        <v>1</v>
      </c>
      <c r="BM444" s="48">
        <f t="shared" ca="1" si="315"/>
        <v>3</v>
      </c>
      <c r="BN444" s="48">
        <f t="shared" ca="1" si="315"/>
        <v>1</v>
      </c>
      <c r="BO444" s="48">
        <f t="shared" ca="1" si="315"/>
        <v>2</v>
      </c>
    </row>
    <row r="445" spans="1:67" x14ac:dyDescent="0.25">
      <c r="A445" s="48">
        <v>444</v>
      </c>
      <c r="B445" s="48">
        <f t="shared" ca="1" si="273"/>
        <v>13</v>
      </c>
      <c r="C445" s="48">
        <f ca="1">SUM($P445:S445)</f>
        <v>7</v>
      </c>
      <c r="D445" s="48">
        <f t="shared" ca="1" si="274"/>
        <v>18</v>
      </c>
      <c r="E445" s="48">
        <f t="shared" ca="1" si="275"/>
        <v>25</v>
      </c>
      <c r="F445" s="48">
        <f t="shared" ca="1" si="276"/>
        <v>34</v>
      </c>
      <c r="G445" s="48">
        <f t="shared" ca="1" si="277"/>
        <v>43</v>
      </c>
      <c r="H445" s="48">
        <f t="shared" ca="1" si="278"/>
        <v>49</v>
      </c>
      <c r="I445" s="48">
        <f t="shared" ca="1" si="279"/>
        <v>59</v>
      </c>
      <c r="J445" s="48">
        <f t="shared" ca="1" si="280"/>
        <v>68</v>
      </c>
      <c r="K445" s="48">
        <f t="shared" ca="1" si="281"/>
        <v>74</v>
      </c>
      <c r="L445" s="48">
        <f t="shared" ca="1" si="282"/>
        <v>82</v>
      </c>
      <c r="M445" s="48">
        <f t="shared" ca="1" si="283"/>
        <v>89</v>
      </c>
      <c r="N445" s="48">
        <f t="shared" ca="1" si="284"/>
        <v>98</v>
      </c>
      <c r="O445" s="48">
        <f t="shared" ca="1" si="285"/>
        <v>107</v>
      </c>
      <c r="P445" s="48">
        <f t="shared" ca="1" si="311"/>
        <v>3</v>
      </c>
      <c r="Q445" s="48">
        <f t="shared" ca="1" si="311"/>
        <v>1</v>
      </c>
      <c r="R445" s="48">
        <f t="shared" ca="1" si="311"/>
        <v>2</v>
      </c>
      <c r="S445" s="48">
        <f t="shared" ca="1" si="311"/>
        <v>1</v>
      </c>
      <c r="T445" s="48">
        <f t="shared" ca="1" si="311"/>
        <v>3</v>
      </c>
      <c r="U445" s="48">
        <f t="shared" ca="1" si="311"/>
        <v>3</v>
      </c>
      <c r="V445" s="48">
        <f t="shared" ca="1" si="311"/>
        <v>3</v>
      </c>
      <c r="W445" s="48">
        <f t="shared" ca="1" si="311"/>
        <v>2</v>
      </c>
      <c r="X445" s="48">
        <f t="shared" ca="1" si="311"/>
        <v>3</v>
      </c>
      <c r="Y445" s="48">
        <f t="shared" ca="1" si="311"/>
        <v>2</v>
      </c>
      <c r="Z445" s="48">
        <f t="shared" ca="1" si="312"/>
        <v>1</v>
      </c>
      <c r="AA445" s="48">
        <f t="shared" ca="1" si="312"/>
        <v>1</v>
      </c>
      <c r="AB445" s="48">
        <f t="shared" ca="1" si="312"/>
        <v>2</v>
      </c>
      <c r="AC445" s="48">
        <f t="shared" ca="1" si="312"/>
        <v>2</v>
      </c>
      <c r="AD445" s="48">
        <f t="shared" ca="1" si="312"/>
        <v>2</v>
      </c>
      <c r="AE445" s="48">
        <f t="shared" ca="1" si="312"/>
        <v>3</v>
      </c>
      <c r="AF445" s="48">
        <f t="shared" ca="1" si="312"/>
        <v>2</v>
      </c>
      <c r="AG445" s="48">
        <f t="shared" ca="1" si="312"/>
        <v>1</v>
      </c>
      <c r="AH445" s="48">
        <f t="shared" ca="1" si="312"/>
        <v>3</v>
      </c>
      <c r="AI445" s="48">
        <f t="shared" ca="1" si="312"/>
        <v>3</v>
      </c>
      <c r="AJ445" s="48">
        <f t="shared" ca="1" si="313"/>
        <v>2</v>
      </c>
      <c r="AK445" s="48">
        <f t="shared" ca="1" si="313"/>
        <v>1</v>
      </c>
      <c r="AL445" s="48">
        <f t="shared" ca="1" si="313"/>
        <v>1</v>
      </c>
      <c r="AM445" s="48">
        <f t="shared" ca="1" si="313"/>
        <v>2</v>
      </c>
      <c r="AN445" s="48">
        <f t="shared" ca="1" si="313"/>
        <v>3</v>
      </c>
      <c r="AO445" s="48">
        <f t="shared" ca="1" si="313"/>
        <v>2</v>
      </c>
      <c r="AP445" s="48">
        <f t="shared" ca="1" si="313"/>
        <v>3</v>
      </c>
      <c r="AQ445" s="48">
        <f t="shared" ca="1" si="313"/>
        <v>2</v>
      </c>
      <c r="AR445" s="48">
        <f t="shared" ca="1" si="313"/>
        <v>2</v>
      </c>
      <c r="AS445" s="48">
        <f t="shared" ca="1" si="313"/>
        <v>2</v>
      </c>
      <c r="AT445" s="48">
        <f t="shared" ca="1" si="314"/>
        <v>3</v>
      </c>
      <c r="AU445" s="48">
        <f t="shared" ca="1" si="314"/>
        <v>2</v>
      </c>
      <c r="AV445" s="48">
        <f t="shared" ca="1" si="314"/>
        <v>1</v>
      </c>
      <c r="AW445" s="48">
        <f t="shared" ca="1" si="314"/>
        <v>2</v>
      </c>
      <c r="AX445" s="48">
        <f t="shared" ca="1" si="314"/>
        <v>2</v>
      </c>
      <c r="AY445" s="48">
        <f t="shared" ca="1" si="314"/>
        <v>1</v>
      </c>
      <c r="AZ445" s="48">
        <f t="shared" ca="1" si="314"/>
        <v>1</v>
      </c>
      <c r="BA445" s="48">
        <f t="shared" ca="1" si="314"/>
        <v>2</v>
      </c>
      <c r="BB445" s="48">
        <f t="shared" ca="1" si="314"/>
        <v>2</v>
      </c>
      <c r="BC445" s="48">
        <f t="shared" ca="1" si="314"/>
        <v>3</v>
      </c>
      <c r="BD445" s="48">
        <f t="shared" ca="1" si="315"/>
        <v>1</v>
      </c>
      <c r="BE445" s="48">
        <f t="shared" ca="1" si="315"/>
        <v>2</v>
      </c>
      <c r="BF445" s="48">
        <f t="shared" ca="1" si="315"/>
        <v>2</v>
      </c>
      <c r="BG445" s="48">
        <f t="shared" ca="1" si="315"/>
        <v>2</v>
      </c>
      <c r="BH445" s="48">
        <f t="shared" ca="1" si="315"/>
        <v>3</v>
      </c>
      <c r="BI445" s="48">
        <f t="shared" ca="1" si="315"/>
        <v>1</v>
      </c>
      <c r="BJ445" s="48">
        <f t="shared" ca="1" si="315"/>
        <v>2</v>
      </c>
      <c r="BK445" s="48">
        <f t="shared" ca="1" si="315"/>
        <v>3</v>
      </c>
      <c r="BL445" s="48">
        <f t="shared" ca="1" si="315"/>
        <v>1</v>
      </c>
      <c r="BM445" s="48">
        <f t="shared" ca="1" si="315"/>
        <v>3</v>
      </c>
      <c r="BN445" s="48">
        <f t="shared" ca="1" si="315"/>
        <v>2</v>
      </c>
      <c r="BO445" s="48">
        <f t="shared" ca="1" si="315"/>
        <v>3</v>
      </c>
    </row>
    <row r="446" spans="1:67" x14ac:dyDescent="0.25">
      <c r="A446" s="48">
        <v>445</v>
      </c>
      <c r="B446" s="48">
        <f t="shared" ca="1" si="273"/>
        <v>15</v>
      </c>
      <c r="C446" s="48">
        <f ca="1">SUM($P446:S446)</f>
        <v>9</v>
      </c>
      <c r="D446" s="48">
        <f t="shared" ca="1" si="274"/>
        <v>18</v>
      </c>
      <c r="E446" s="48">
        <f t="shared" ca="1" si="275"/>
        <v>25</v>
      </c>
      <c r="F446" s="48">
        <f t="shared" ca="1" si="276"/>
        <v>33</v>
      </c>
      <c r="G446" s="48">
        <f t="shared" ca="1" si="277"/>
        <v>40</v>
      </c>
      <c r="H446" s="48">
        <f t="shared" ca="1" si="278"/>
        <v>46</v>
      </c>
      <c r="I446" s="48">
        <f t="shared" ca="1" si="279"/>
        <v>57</v>
      </c>
      <c r="J446" s="48">
        <f t="shared" ca="1" si="280"/>
        <v>66</v>
      </c>
      <c r="K446" s="48">
        <f t="shared" ca="1" si="281"/>
        <v>74</v>
      </c>
      <c r="L446" s="48">
        <f t="shared" ca="1" si="282"/>
        <v>81</v>
      </c>
      <c r="M446" s="48">
        <f t="shared" ca="1" si="283"/>
        <v>91</v>
      </c>
      <c r="N446" s="48">
        <f t="shared" ca="1" si="284"/>
        <v>96</v>
      </c>
      <c r="O446" s="48">
        <f t="shared" ca="1" si="285"/>
        <v>106</v>
      </c>
      <c r="P446" s="48">
        <f t="shared" ca="1" si="311"/>
        <v>1</v>
      </c>
      <c r="Q446" s="48">
        <f t="shared" ca="1" si="311"/>
        <v>3</v>
      </c>
      <c r="R446" s="48">
        <f t="shared" ca="1" si="311"/>
        <v>3</v>
      </c>
      <c r="S446" s="48">
        <f t="shared" ca="1" si="311"/>
        <v>2</v>
      </c>
      <c r="T446" s="48">
        <f t="shared" ca="1" si="311"/>
        <v>3</v>
      </c>
      <c r="U446" s="48">
        <f t="shared" ca="1" si="311"/>
        <v>3</v>
      </c>
      <c r="V446" s="48">
        <f t="shared" ca="1" si="311"/>
        <v>1</v>
      </c>
      <c r="W446" s="48">
        <f t="shared" ca="1" si="311"/>
        <v>2</v>
      </c>
      <c r="X446" s="48">
        <f t="shared" ca="1" si="311"/>
        <v>2</v>
      </c>
      <c r="Y446" s="48">
        <f t="shared" ca="1" si="311"/>
        <v>1</v>
      </c>
      <c r="Z446" s="48">
        <f t="shared" ca="1" si="312"/>
        <v>2</v>
      </c>
      <c r="AA446" s="48">
        <f t="shared" ca="1" si="312"/>
        <v>2</v>
      </c>
      <c r="AB446" s="48">
        <f t="shared" ca="1" si="312"/>
        <v>2</v>
      </c>
      <c r="AC446" s="48">
        <f t="shared" ca="1" si="312"/>
        <v>2</v>
      </c>
      <c r="AD446" s="48">
        <f t="shared" ca="1" si="312"/>
        <v>3</v>
      </c>
      <c r="AE446" s="48">
        <f t="shared" ca="1" si="312"/>
        <v>1</v>
      </c>
      <c r="AF446" s="48">
        <f t="shared" ca="1" si="312"/>
        <v>3</v>
      </c>
      <c r="AG446" s="48">
        <f t="shared" ca="1" si="312"/>
        <v>2</v>
      </c>
      <c r="AH446" s="48">
        <f t="shared" ca="1" si="312"/>
        <v>1</v>
      </c>
      <c r="AI446" s="48">
        <f t="shared" ca="1" si="312"/>
        <v>1</v>
      </c>
      <c r="AJ446" s="48">
        <f t="shared" ca="1" si="313"/>
        <v>1</v>
      </c>
      <c r="AK446" s="48">
        <f t="shared" ca="1" si="313"/>
        <v>1</v>
      </c>
      <c r="AL446" s="48">
        <f t="shared" ca="1" si="313"/>
        <v>3</v>
      </c>
      <c r="AM446" s="48">
        <f t="shared" ca="1" si="313"/>
        <v>1</v>
      </c>
      <c r="AN446" s="48">
        <f t="shared" ca="1" si="313"/>
        <v>3</v>
      </c>
      <c r="AO446" s="48">
        <f t="shared" ca="1" si="313"/>
        <v>3</v>
      </c>
      <c r="AP446" s="48">
        <f t="shared" ca="1" si="313"/>
        <v>3</v>
      </c>
      <c r="AQ446" s="48">
        <f t="shared" ca="1" si="313"/>
        <v>2</v>
      </c>
      <c r="AR446" s="48">
        <f t="shared" ca="1" si="313"/>
        <v>3</v>
      </c>
      <c r="AS446" s="48">
        <f t="shared" ca="1" si="313"/>
        <v>3</v>
      </c>
      <c r="AT446" s="48">
        <f t="shared" ca="1" si="314"/>
        <v>2</v>
      </c>
      <c r="AU446" s="48">
        <f t="shared" ca="1" si="314"/>
        <v>1</v>
      </c>
      <c r="AV446" s="48">
        <f t="shared" ca="1" si="314"/>
        <v>3</v>
      </c>
      <c r="AW446" s="48">
        <f t="shared" ca="1" si="314"/>
        <v>2</v>
      </c>
      <c r="AX446" s="48">
        <f t="shared" ca="1" si="314"/>
        <v>1</v>
      </c>
      <c r="AY446" s="48">
        <f t="shared" ca="1" si="314"/>
        <v>2</v>
      </c>
      <c r="AZ446" s="48">
        <f t="shared" ca="1" si="314"/>
        <v>1</v>
      </c>
      <c r="BA446" s="48">
        <f t="shared" ca="1" si="314"/>
        <v>2</v>
      </c>
      <c r="BB446" s="48">
        <f t="shared" ca="1" si="314"/>
        <v>2</v>
      </c>
      <c r="BC446" s="48">
        <f t="shared" ca="1" si="314"/>
        <v>2</v>
      </c>
      <c r="BD446" s="48">
        <f t="shared" ca="1" si="315"/>
        <v>3</v>
      </c>
      <c r="BE446" s="48">
        <f t="shared" ca="1" si="315"/>
        <v>2</v>
      </c>
      <c r="BF446" s="48">
        <f t="shared" ca="1" si="315"/>
        <v>2</v>
      </c>
      <c r="BG446" s="48">
        <f t="shared" ca="1" si="315"/>
        <v>3</v>
      </c>
      <c r="BH446" s="48">
        <f t="shared" ca="1" si="315"/>
        <v>1</v>
      </c>
      <c r="BI446" s="48">
        <f t="shared" ca="1" si="315"/>
        <v>1</v>
      </c>
      <c r="BJ446" s="48">
        <f t="shared" ca="1" si="315"/>
        <v>2</v>
      </c>
      <c r="BK446" s="48">
        <f t="shared" ca="1" si="315"/>
        <v>1</v>
      </c>
      <c r="BL446" s="48">
        <f t="shared" ca="1" si="315"/>
        <v>3</v>
      </c>
      <c r="BM446" s="48">
        <f t="shared" ca="1" si="315"/>
        <v>2</v>
      </c>
      <c r="BN446" s="48">
        <f t="shared" ca="1" si="315"/>
        <v>2</v>
      </c>
      <c r="BO446" s="48">
        <f t="shared" ca="1" si="315"/>
        <v>3</v>
      </c>
    </row>
    <row r="447" spans="1:67" x14ac:dyDescent="0.25">
      <c r="A447" s="48">
        <v>446</v>
      </c>
      <c r="B447" s="48">
        <f t="shared" ca="1" si="273"/>
        <v>15</v>
      </c>
      <c r="C447" s="48">
        <f ca="1">SUM($P447:S447)</f>
        <v>12</v>
      </c>
      <c r="D447" s="48">
        <f t="shared" ca="1" si="274"/>
        <v>21</v>
      </c>
      <c r="E447" s="48">
        <f t="shared" ca="1" si="275"/>
        <v>29</v>
      </c>
      <c r="F447" s="48">
        <f t="shared" ca="1" si="276"/>
        <v>35</v>
      </c>
      <c r="G447" s="48">
        <f t="shared" ca="1" si="277"/>
        <v>44</v>
      </c>
      <c r="H447" s="48">
        <f t="shared" ca="1" si="278"/>
        <v>52</v>
      </c>
      <c r="I447" s="48">
        <f t="shared" ca="1" si="279"/>
        <v>59</v>
      </c>
      <c r="J447" s="48">
        <f t="shared" ca="1" si="280"/>
        <v>68</v>
      </c>
      <c r="K447" s="48">
        <f t="shared" ca="1" si="281"/>
        <v>75</v>
      </c>
      <c r="L447" s="48">
        <f t="shared" ca="1" si="282"/>
        <v>82</v>
      </c>
      <c r="M447" s="48">
        <f t="shared" ca="1" si="283"/>
        <v>90</v>
      </c>
      <c r="N447" s="48">
        <f t="shared" ca="1" si="284"/>
        <v>98</v>
      </c>
      <c r="O447" s="48">
        <f t="shared" ca="1" si="285"/>
        <v>107</v>
      </c>
      <c r="P447" s="48">
        <f t="shared" ca="1" si="311"/>
        <v>3</v>
      </c>
      <c r="Q447" s="48">
        <f t="shared" ca="1" si="311"/>
        <v>3</v>
      </c>
      <c r="R447" s="48">
        <f t="shared" ca="1" si="311"/>
        <v>3</v>
      </c>
      <c r="S447" s="48">
        <f t="shared" ca="1" si="311"/>
        <v>3</v>
      </c>
      <c r="T447" s="48">
        <f t="shared" ca="1" si="311"/>
        <v>1</v>
      </c>
      <c r="U447" s="48">
        <f t="shared" ca="1" si="311"/>
        <v>2</v>
      </c>
      <c r="V447" s="48">
        <f t="shared" ca="1" si="311"/>
        <v>3</v>
      </c>
      <c r="W447" s="48">
        <f t="shared" ca="1" si="311"/>
        <v>3</v>
      </c>
      <c r="X447" s="48">
        <f t="shared" ca="1" si="311"/>
        <v>3</v>
      </c>
      <c r="Y447" s="48">
        <f t="shared" ca="1" si="311"/>
        <v>1</v>
      </c>
      <c r="Z447" s="48">
        <f t="shared" ca="1" si="312"/>
        <v>2</v>
      </c>
      <c r="AA447" s="48">
        <f t="shared" ca="1" si="312"/>
        <v>2</v>
      </c>
      <c r="AB447" s="48">
        <f t="shared" ca="1" si="312"/>
        <v>1</v>
      </c>
      <c r="AC447" s="48">
        <f t="shared" ca="1" si="312"/>
        <v>2</v>
      </c>
      <c r="AD447" s="48">
        <f t="shared" ca="1" si="312"/>
        <v>2</v>
      </c>
      <c r="AE447" s="48">
        <f t="shared" ca="1" si="312"/>
        <v>1</v>
      </c>
      <c r="AF447" s="48">
        <f t="shared" ca="1" si="312"/>
        <v>3</v>
      </c>
      <c r="AG447" s="48">
        <f t="shared" ca="1" si="312"/>
        <v>1</v>
      </c>
      <c r="AH447" s="48">
        <f t="shared" ca="1" si="312"/>
        <v>3</v>
      </c>
      <c r="AI447" s="48">
        <f t="shared" ca="1" si="312"/>
        <v>2</v>
      </c>
      <c r="AJ447" s="48">
        <f t="shared" ca="1" si="313"/>
        <v>3</v>
      </c>
      <c r="AK447" s="48">
        <f t="shared" ca="1" si="313"/>
        <v>2</v>
      </c>
      <c r="AL447" s="48">
        <f t="shared" ca="1" si="313"/>
        <v>1</v>
      </c>
      <c r="AM447" s="48">
        <f t="shared" ca="1" si="313"/>
        <v>2</v>
      </c>
      <c r="AN447" s="48">
        <f t="shared" ca="1" si="313"/>
        <v>1</v>
      </c>
      <c r="AO447" s="48">
        <f t="shared" ca="1" si="313"/>
        <v>2</v>
      </c>
      <c r="AP447" s="48">
        <f t="shared" ca="1" si="313"/>
        <v>3</v>
      </c>
      <c r="AQ447" s="48">
        <f t="shared" ca="1" si="313"/>
        <v>1</v>
      </c>
      <c r="AR447" s="48">
        <f t="shared" ca="1" si="313"/>
        <v>1</v>
      </c>
      <c r="AS447" s="48">
        <f t="shared" ca="1" si="313"/>
        <v>2</v>
      </c>
      <c r="AT447" s="48">
        <f t="shared" ca="1" si="314"/>
        <v>3</v>
      </c>
      <c r="AU447" s="48">
        <f t="shared" ca="1" si="314"/>
        <v>3</v>
      </c>
      <c r="AV447" s="48">
        <f t="shared" ca="1" si="314"/>
        <v>3</v>
      </c>
      <c r="AW447" s="48">
        <f t="shared" ca="1" si="314"/>
        <v>2</v>
      </c>
      <c r="AX447" s="48">
        <f t="shared" ca="1" si="314"/>
        <v>1</v>
      </c>
      <c r="AY447" s="48">
        <f t="shared" ca="1" si="314"/>
        <v>1</v>
      </c>
      <c r="AZ447" s="48">
        <f t="shared" ca="1" si="314"/>
        <v>1</v>
      </c>
      <c r="BA447" s="48">
        <f t="shared" ca="1" si="314"/>
        <v>2</v>
      </c>
      <c r="BB447" s="48">
        <f t="shared" ca="1" si="314"/>
        <v>3</v>
      </c>
      <c r="BC447" s="48">
        <f t="shared" ca="1" si="314"/>
        <v>1</v>
      </c>
      <c r="BD447" s="48">
        <f t="shared" ca="1" si="315"/>
        <v>3</v>
      </c>
      <c r="BE447" s="48">
        <f t="shared" ca="1" si="315"/>
        <v>1</v>
      </c>
      <c r="BF447" s="48">
        <f t="shared" ca="1" si="315"/>
        <v>1</v>
      </c>
      <c r="BG447" s="48">
        <f t="shared" ca="1" si="315"/>
        <v>3</v>
      </c>
      <c r="BH447" s="48">
        <f t="shared" ca="1" si="315"/>
        <v>3</v>
      </c>
      <c r="BI447" s="48">
        <f t="shared" ca="1" si="315"/>
        <v>3</v>
      </c>
      <c r="BJ447" s="48">
        <f t="shared" ca="1" si="315"/>
        <v>1</v>
      </c>
      <c r="BK447" s="48">
        <f t="shared" ca="1" si="315"/>
        <v>1</v>
      </c>
      <c r="BL447" s="48">
        <f t="shared" ca="1" si="315"/>
        <v>2</v>
      </c>
      <c r="BM447" s="48">
        <f t="shared" ca="1" si="315"/>
        <v>3</v>
      </c>
      <c r="BN447" s="48">
        <f t="shared" ca="1" si="315"/>
        <v>2</v>
      </c>
      <c r="BO447" s="48">
        <f t="shared" ca="1" si="315"/>
        <v>2</v>
      </c>
    </row>
    <row r="448" spans="1:67" x14ac:dyDescent="0.25">
      <c r="A448" s="48">
        <v>447</v>
      </c>
      <c r="B448" s="48">
        <f t="shared" ca="1" si="273"/>
        <v>9</v>
      </c>
      <c r="C448" s="48">
        <f ca="1">SUM($P448:S448)</f>
        <v>5</v>
      </c>
      <c r="D448" s="48">
        <f t="shared" ca="1" si="274"/>
        <v>12</v>
      </c>
      <c r="E448" s="48">
        <f t="shared" ca="1" si="275"/>
        <v>18</v>
      </c>
      <c r="F448" s="48">
        <f t="shared" ca="1" si="276"/>
        <v>26</v>
      </c>
      <c r="G448" s="48">
        <f t="shared" ca="1" si="277"/>
        <v>31</v>
      </c>
      <c r="H448" s="48">
        <f t="shared" ca="1" si="278"/>
        <v>39</v>
      </c>
      <c r="I448" s="48">
        <f t="shared" ca="1" si="279"/>
        <v>45</v>
      </c>
      <c r="J448" s="48">
        <f t="shared" ca="1" si="280"/>
        <v>52</v>
      </c>
      <c r="K448" s="48">
        <f t="shared" ca="1" si="281"/>
        <v>58</v>
      </c>
      <c r="L448" s="48">
        <f t="shared" ca="1" si="282"/>
        <v>67</v>
      </c>
      <c r="M448" s="48">
        <f t="shared" ca="1" si="283"/>
        <v>75</v>
      </c>
      <c r="N448" s="48">
        <f t="shared" ca="1" si="284"/>
        <v>83</v>
      </c>
      <c r="O448" s="48">
        <f t="shared" ca="1" si="285"/>
        <v>91</v>
      </c>
      <c r="P448" s="48">
        <f t="shared" ca="1" si="311"/>
        <v>1</v>
      </c>
      <c r="Q448" s="48">
        <f t="shared" ca="1" si="311"/>
        <v>1</v>
      </c>
      <c r="R448" s="48">
        <f t="shared" ca="1" si="311"/>
        <v>1</v>
      </c>
      <c r="S448" s="48">
        <f t="shared" ca="1" si="311"/>
        <v>2</v>
      </c>
      <c r="T448" s="48">
        <f t="shared" ca="1" si="311"/>
        <v>1</v>
      </c>
      <c r="U448" s="48">
        <f t="shared" ca="1" si="311"/>
        <v>3</v>
      </c>
      <c r="V448" s="48">
        <f t="shared" ca="1" si="311"/>
        <v>2</v>
      </c>
      <c r="W448" s="48">
        <f t="shared" ca="1" si="311"/>
        <v>1</v>
      </c>
      <c r="X448" s="48">
        <f t="shared" ca="1" si="311"/>
        <v>1</v>
      </c>
      <c r="Y448" s="48">
        <f t="shared" ca="1" si="311"/>
        <v>1</v>
      </c>
      <c r="Z448" s="48">
        <f t="shared" ca="1" si="312"/>
        <v>1</v>
      </c>
      <c r="AA448" s="48">
        <f t="shared" ca="1" si="312"/>
        <v>3</v>
      </c>
      <c r="AB448" s="48">
        <f t="shared" ca="1" si="312"/>
        <v>1</v>
      </c>
      <c r="AC448" s="48">
        <f t="shared" ca="1" si="312"/>
        <v>3</v>
      </c>
      <c r="AD448" s="48">
        <f t="shared" ca="1" si="312"/>
        <v>3</v>
      </c>
      <c r="AE448" s="48">
        <f t="shared" ca="1" si="312"/>
        <v>1</v>
      </c>
      <c r="AF448" s="48">
        <f t="shared" ca="1" si="312"/>
        <v>2</v>
      </c>
      <c r="AG448" s="48">
        <f t="shared" ca="1" si="312"/>
        <v>1</v>
      </c>
      <c r="AH448" s="48">
        <f t="shared" ca="1" si="312"/>
        <v>1</v>
      </c>
      <c r="AI448" s="48">
        <f t="shared" ca="1" si="312"/>
        <v>1</v>
      </c>
      <c r="AJ448" s="48">
        <f t="shared" ca="1" si="313"/>
        <v>3</v>
      </c>
      <c r="AK448" s="48">
        <f t="shared" ca="1" si="313"/>
        <v>3</v>
      </c>
      <c r="AL448" s="48">
        <f t="shared" ca="1" si="313"/>
        <v>1</v>
      </c>
      <c r="AM448" s="48">
        <f t="shared" ca="1" si="313"/>
        <v>1</v>
      </c>
      <c r="AN448" s="48">
        <f t="shared" ca="1" si="313"/>
        <v>1</v>
      </c>
      <c r="AO448" s="48">
        <f t="shared" ca="1" si="313"/>
        <v>3</v>
      </c>
      <c r="AP448" s="48">
        <f t="shared" ca="1" si="313"/>
        <v>1</v>
      </c>
      <c r="AQ448" s="48">
        <f t="shared" ca="1" si="313"/>
        <v>1</v>
      </c>
      <c r="AR448" s="48">
        <f t="shared" ca="1" si="313"/>
        <v>3</v>
      </c>
      <c r="AS448" s="48">
        <f t="shared" ca="1" si="313"/>
        <v>1</v>
      </c>
      <c r="AT448" s="48">
        <f t="shared" ca="1" si="314"/>
        <v>1</v>
      </c>
      <c r="AU448" s="48">
        <f t="shared" ca="1" si="314"/>
        <v>2</v>
      </c>
      <c r="AV448" s="48">
        <f t="shared" ca="1" si="314"/>
        <v>1</v>
      </c>
      <c r="AW448" s="48">
        <f t="shared" ca="1" si="314"/>
        <v>1</v>
      </c>
      <c r="AX448" s="48">
        <f t="shared" ca="1" si="314"/>
        <v>3</v>
      </c>
      <c r="AY448" s="48">
        <f t="shared" ca="1" si="314"/>
        <v>1</v>
      </c>
      <c r="AZ448" s="48">
        <f t="shared" ca="1" si="314"/>
        <v>1</v>
      </c>
      <c r="BA448" s="48">
        <f t="shared" ca="1" si="314"/>
        <v>3</v>
      </c>
      <c r="BB448" s="48">
        <f t="shared" ca="1" si="314"/>
        <v>3</v>
      </c>
      <c r="BC448" s="48">
        <f t="shared" ca="1" si="314"/>
        <v>2</v>
      </c>
      <c r="BD448" s="48">
        <f t="shared" ca="1" si="315"/>
        <v>3</v>
      </c>
      <c r="BE448" s="48">
        <f t="shared" ca="1" si="315"/>
        <v>3</v>
      </c>
      <c r="BF448" s="48">
        <f t="shared" ca="1" si="315"/>
        <v>1</v>
      </c>
      <c r="BG448" s="48">
        <f t="shared" ca="1" si="315"/>
        <v>1</v>
      </c>
      <c r="BH448" s="48">
        <f t="shared" ca="1" si="315"/>
        <v>2</v>
      </c>
      <c r="BI448" s="48">
        <f t="shared" ca="1" si="315"/>
        <v>2</v>
      </c>
      <c r="BJ448" s="48">
        <f t="shared" ca="1" si="315"/>
        <v>2</v>
      </c>
      <c r="BK448" s="48">
        <f t="shared" ca="1" si="315"/>
        <v>2</v>
      </c>
      <c r="BL448" s="48">
        <f t="shared" ca="1" si="315"/>
        <v>2</v>
      </c>
      <c r="BM448" s="48">
        <f t="shared" ca="1" si="315"/>
        <v>2</v>
      </c>
      <c r="BN448" s="48">
        <f t="shared" ca="1" si="315"/>
        <v>2</v>
      </c>
      <c r="BO448" s="48">
        <f t="shared" ca="1" si="315"/>
        <v>2</v>
      </c>
    </row>
    <row r="449" spans="1:67" x14ac:dyDescent="0.25">
      <c r="A449" s="48">
        <v>448</v>
      </c>
      <c r="B449" s="48">
        <f t="shared" ca="1" si="273"/>
        <v>12</v>
      </c>
      <c r="C449" s="48">
        <f ca="1">SUM($P449:S449)</f>
        <v>8</v>
      </c>
      <c r="D449" s="48">
        <f t="shared" ca="1" si="274"/>
        <v>18</v>
      </c>
      <c r="E449" s="48">
        <f t="shared" ca="1" si="275"/>
        <v>25</v>
      </c>
      <c r="F449" s="48">
        <f t="shared" ca="1" si="276"/>
        <v>34</v>
      </c>
      <c r="G449" s="48">
        <f t="shared" ca="1" si="277"/>
        <v>44</v>
      </c>
      <c r="H449" s="48">
        <f t="shared" ca="1" si="278"/>
        <v>51</v>
      </c>
      <c r="I449" s="48">
        <f t="shared" ca="1" si="279"/>
        <v>59</v>
      </c>
      <c r="J449" s="48">
        <f t="shared" ca="1" si="280"/>
        <v>67</v>
      </c>
      <c r="K449" s="48">
        <f t="shared" ca="1" si="281"/>
        <v>74</v>
      </c>
      <c r="L449" s="48">
        <f t="shared" ca="1" si="282"/>
        <v>79</v>
      </c>
      <c r="M449" s="48">
        <f t="shared" ca="1" si="283"/>
        <v>87</v>
      </c>
      <c r="N449" s="48">
        <f t="shared" ca="1" si="284"/>
        <v>95</v>
      </c>
      <c r="O449" s="48">
        <f t="shared" ca="1" si="285"/>
        <v>101</v>
      </c>
      <c r="P449" s="48">
        <f t="shared" ca="1" si="311"/>
        <v>1</v>
      </c>
      <c r="Q449" s="48">
        <f t="shared" ca="1" si="311"/>
        <v>2</v>
      </c>
      <c r="R449" s="48">
        <f t="shared" ca="1" si="311"/>
        <v>3</v>
      </c>
      <c r="S449" s="48">
        <f t="shared" ca="1" si="311"/>
        <v>2</v>
      </c>
      <c r="T449" s="48">
        <f t="shared" ca="1" si="311"/>
        <v>2</v>
      </c>
      <c r="U449" s="48">
        <f t="shared" ca="1" si="311"/>
        <v>2</v>
      </c>
      <c r="V449" s="48">
        <f t="shared" ca="1" si="311"/>
        <v>3</v>
      </c>
      <c r="W449" s="48">
        <f t="shared" ca="1" si="311"/>
        <v>3</v>
      </c>
      <c r="X449" s="48">
        <f t="shared" ca="1" si="311"/>
        <v>2</v>
      </c>
      <c r="Y449" s="48">
        <f t="shared" ca="1" si="311"/>
        <v>2</v>
      </c>
      <c r="Z449" s="48">
        <f t="shared" ca="1" si="312"/>
        <v>1</v>
      </c>
      <c r="AA449" s="48">
        <f t="shared" ca="1" si="312"/>
        <v>2</v>
      </c>
      <c r="AB449" s="48">
        <f t="shared" ca="1" si="312"/>
        <v>3</v>
      </c>
      <c r="AC449" s="48">
        <f t="shared" ca="1" si="312"/>
        <v>2</v>
      </c>
      <c r="AD449" s="48">
        <f t="shared" ca="1" si="312"/>
        <v>3</v>
      </c>
      <c r="AE449" s="48">
        <f t="shared" ca="1" si="312"/>
        <v>1</v>
      </c>
      <c r="AF449" s="48">
        <f t="shared" ca="1" si="312"/>
        <v>1</v>
      </c>
      <c r="AG449" s="48">
        <f t="shared" ca="1" si="312"/>
        <v>3</v>
      </c>
      <c r="AH449" s="48">
        <f t="shared" ca="1" si="312"/>
        <v>3</v>
      </c>
      <c r="AI449" s="48">
        <f t="shared" ca="1" si="312"/>
        <v>3</v>
      </c>
      <c r="AJ449" s="48">
        <f t="shared" ca="1" si="313"/>
        <v>1</v>
      </c>
      <c r="AK449" s="48">
        <f t="shared" ca="1" si="313"/>
        <v>3</v>
      </c>
      <c r="AL449" s="48">
        <f t="shared" ca="1" si="313"/>
        <v>2</v>
      </c>
      <c r="AM449" s="48">
        <f t="shared" ca="1" si="313"/>
        <v>1</v>
      </c>
      <c r="AN449" s="48">
        <f t="shared" ca="1" si="313"/>
        <v>2</v>
      </c>
      <c r="AO449" s="48">
        <f t="shared" ca="1" si="313"/>
        <v>1</v>
      </c>
      <c r="AP449" s="48">
        <f t="shared" ca="1" si="313"/>
        <v>3</v>
      </c>
      <c r="AQ449" s="48">
        <f t="shared" ca="1" si="313"/>
        <v>2</v>
      </c>
      <c r="AR449" s="48">
        <f t="shared" ca="1" si="313"/>
        <v>2</v>
      </c>
      <c r="AS449" s="48">
        <f t="shared" ca="1" si="313"/>
        <v>3</v>
      </c>
      <c r="AT449" s="48">
        <f t="shared" ca="1" si="314"/>
        <v>2</v>
      </c>
      <c r="AU449" s="48">
        <f t="shared" ca="1" si="314"/>
        <v>1</v>
      </c>
      <c r="AV449" s="48">
        <f t="shared" ca="1" si="314"/>
        <v>2</v>
      </c>
      <c r="AW449" s="48">
        <f t="shared" ca="1" si="314"/>
        <v>3</v>
      </c>
      <c r="AX449" s="48">
        <f t="shared" ca="1" si="314"/>
        <v>1</v>
      </c>
      <c r="AY449" s="48">
        <f t="shared" ca="1" si="314"/>
        <v>1</v>
      </c>
      <c r="AZ449" s="48">
        <f t="shared" ca="1" si="314"/>
        <v>1</v>
      </c>
      <c r="BA449" s="48">
        <f t="shared" ca="1" si="314"/>
        <v>1</v>
      </c>
      <c r="BB449" s="48">
        <f t="shared" ca="1" si="314"/>
        <v>2</v>
      </c>
      <c r="BC449" s="48">
        <f t="shared" ca="1" si="314"/>
        <v>1</v>
      </c>
      <c r="BD449" s="48">
        <f t="shared" ca="1" si="315"/>
        <v>3</v>
      </c>
      <c r="BE449" s="48">
        <f t="shared" ca="1" si="315"/>
        <v>1</v>
      </c>
      <c r="BF449" s="48">
        <f t="shared" ca="1" si="315"/>
        <v>3</v>
      </c>
      <c r="BG449" s="48">
        <f t="shared" ca="1" si="315"/>
        <v>1</v>
      </c>
      <c r="BH449" s="48">
        <f t="shared" ca="1" si="315"/>
        <v>2</v>
      </c>
      <c r="BI449" s="48">
        <f t="shared" ca="1" si="315"/>
        <v>3</v>
      </c>
      <c r="BJ449" s="48">
        <f t="shared" ca="1" si="315"/>
        <v>2</v>
      </c>
      <c r="BK449" s="48">
        <f t="shared" ca="1" si="315"/>
        <v>1</v>
      </c>
      <c r="BL449" s="48">
        <f t="shared" ca="1" si="315"/>
        <v>1</v>
      </c>
      <c r="BM449" s="48">
        <f t="shared" ca="1" si="315"/>
        <v>2</v>
      </c>
      <c r="BN449" s="48">
        <f t="shared" ca="1" si="315"/>
        <v>1</v>
      </c>
      <c r="BO449" s="48">
        <f t="shared" ca="1" si="315"/>
        <v>2</v>
      </c>
    </row>
    <row r="450" spans="1:67" x14ac:dyDescent="0.25">
      <c r="A450" s="48">
        <v>449</v>
      </c>
      <c r="B450" s="48">
        <f t="shared" ref="B450:B501" ca="1" si="316">SUMIF(P$1:BO$1,"&lt;=" &amp; WeeksToForecast,P450:BO450)</f>
        <v>9</v>
      </c>
      <c r="C450" s="48">
        <f ca="1">SUM($P450:S450)</f>
        <v>7</v>
      </c>
      <c r="D450" s="48">
        <f t="shared" ca="1" si="274"/>
        <v>14</v>
      </c>
      <c r="E450" s="48">
        <f t="shared" ca="1" si="275"/>
        <v>20</v>
      </c>
      <c r="F450" s="48">
        <f t="shared" ca="1" si="276"/>
        <v>27</v>
      </c>
      <c r="G450" s="48">
        <f t="shared" ca="1" si="277"/>
        <v>34</v>
      </c>
      <c r="H450" s="48">
        <f t="shared" ca="1" si="278"/>
        <v>42</v>
      </c>
      <c r="I450" s="48">
        <f t="shared" ca="1" si="279"/>
        <v>49</v>
      </c>
      <c r="J450" s="48">
        <f t="shared" ca="1" si="280"/>
        <v>57</v>
      </c>
      <c r="K450" s="48">
        <f t="shared" ca="1" si="281"/>
        <v>64</v>
      </c>
      <c r="L450" s="48">
        <f t="shared" ca="1" si="282"/>
        <v>71</v>
      </c>
      <c r="M450" s="48">
        <f t="shared" ca="1" si="283"/>
        <v>80</v>
      </c>
      <c r="N450" s="48">
        <f t="shared" ca="1" si="284"/>
        <v>88</v>
      </c>
      <c r="O450" s="48">
        <f t="shared" ca="1" si="285"/>
        <v>95</v>
      </c>
      <c r="P450" s="48">
        <f t="shared" ca="1" si="311"/>
        <v>1</v>
      </c>
      <c r="Q450" s="48">
        <f t="shared" ca="1" si="311"/>
        <v>1</v>
      </c>
      <c r="R450" s="48">
        <f t="shared" ca="1" si="311"/>
        <v>2</v>
      </c>
      <c r="S450" s="48">
        <f t="shared" ca="1" si="311"/>
        <v>3</v>
      </c>
      <c r="T450" s="48">
        <f t="shared" ca="1" si="311"/>
        <v>1</v>
      </c>
      <c r="U450" s="48">
        <f t="shared" ca="1" si="311"/>
        <v>1</v>
      </c>
      <c r="V450" s="48">
        <f t="shared" ca="1" si="311"/>
        <v>2</v>
      </c>
      <c r="W450" s="48">
        <f t="shared" ca="1" si="311"/>
        <v>3</v>
      </c>
      <c r="X450" s="48">
        <f t="shared" ca="1" si="311"/>
        <v>2</v>
      </c>
      <c r="Y450" s="48">
        <f t="shared" ca="1" si="311"/>
        <v>1</v>
      </c>
      <c r="Z450" s="48">
        <f t="shared" ca="1" si="312"/>
        <v>2</v>
      </c>
      <c r="AA450" s="48">
        <f t="shared" ca="1" si="312"/>
        <v>1</v>
      </c>
      <c r="AB450" s="48">
        <f t="shared" ca="1" si="312"/>
        <v>2</v>
      </c>
      <c r="AC450" s="48">
        <f t="shared" ca="1" si="312"/>
        <v>3</v>
      </c>
      <c r="AD450" s="48">
        <f t="shared" ca="1" si="312"/>
        <v>1</v>
      </c>
      <c r="AE450" s="48">
        <f t="shared" ca="1" si="312"/>
        <v>1</v>
      </c>
      <c r="AF450" s="48">
        <f t="shared" ca="1" si="312"/>
        <v>3</v>
      </c>
      <c r="AG450" s="48">
        <f t="shared" ca="1" si="312"/>
        <v>1</v>
      </c>
      <c r="AH450" s="48">
        <f t="shared" ca="1" si="312"/>
        <v>1</v>
      </c>
      <c r="AI450" s="48">
        <f t="shared" ca="1" si="312"/>
        <v>2</v>
      </c>
      <c r="AJ450" s="48">
        <f t="shared" ca="1" si="313"/>
        <v>3</v>
      </c>
      <c r="AK450" s="48">
        <f t="shared" ca="1" si="313"/>
        <v>2</v>
      </c>
      <c r="AL450" s="48">
        <f t="shared" ca="1" si="313"/>
        <v>2</v>
      </c>
      <c r="AM450" s="48">
        <f t="shared" ca="1" si="313"/>
        <v>1</v>
      </c>
      <c r="AN450" s="48">
        <f t="shared" ca="1" si="313"/>
        <v>2</v>
      </c>
      <c r="AO450" s="48">
        <f t="shared" ca="1" si="313"/>
        <v>1</v>
      </c>
      <c r="AP450" s="48">
        <f t="shared" ca="1" si="313"/>
        <v>2</v>
      </c>
      <c r="AQ450" s="48">
        <f t="shared" ca="1" si="313"/>
        <v>2</v>
      </c>
      <c r="AR450" s="48">
        <f t="shared" ca="1" si="313"/>
        <v>1</v>
      </c>
      <c r="AS450" s="48">
        <f t="shared" ca="1" si="313"/>
        <v>3</v>
      </c>
      <c r="AT450" s="48">
        <f t="shared" ca="1" si="314"/>
        <v>2</v>
      </c>
      <c r="AU450" s="48">
        <f t="shared" ca="1" si="314"/>
        <v>2</v>
      </c>
      <c r="AV450" s="48">
        <f t="shared" ca="1" si="314"/>
        <v>1</v>
      </c>
      <c r="AW450" s="48">
        <f t="shared" ca="1" si="314"/>
        <v>1</v>
      </c>
      <c r="AX450" s="48">
        <f t="shared" ca="1" si="314"/>
        <v>3</v>
      </c>
      <c r="AY450" s="48">
        <f t="shared" ca="1" si="314"/>
        <v>2</v>
      </c>
      <c r="AZ450" s="48">
        <f t="shared" ca="1" si="314"/>
        <v>1</v>
      </c>
      <c r="BA450" s="48">
        <f t="shared" ca="1" si="314"/>
        <v>2</v>
      </c>
      <c r="BB450" s="48">
        <f t="shared" ca="1" si="314"/>
        <v>1</v>
      </c>
      <c r="BC450" s="48">
        <f t="shared" ca="1" si="314"/>
        <v>3</v>
      </c>
      <c r="BD450" s="48">
        <f t="shared" ca="1" si="315"/>
        <v>2</v>
      </c>
      <c r="BE450" s="48">
        <f t="shared" ca="1" si="315"/>
        <v>1</v>
      </c>
      <c r="BF450" s="48">
        <f t="shared" ca="1" si="315"/>
        <v>3</v>
      </c>
      <c r="BG450" s="48">
        <f t="shared" ca="1" si="315"/>
        <v>3</v>
      </c>
      <c r="BH450" s="48">
        <f t="shared" ca="1" si="315"/>
        <v>1</v>
      </c>
      <c r="BI450" s="48">
        <f t="shared" ca="1" si="315"/>
        <v>3</v>
      </c>
      <c r="BJ450" s="48">
        <f t="shared" ca="1" si="315"/>
        <v>1</v>
      </c>
      <c r="BK450" s="48">
        <f t="shared" ca="1" si="315"/>
        <v>3</v>
      </c>
      <c r="BL450" s="48">
        <f t="shared" ca="1" si="315"/>
        <v>3</v>
      </c>
      <c r="BM450" s="48">
        <f t="shared" ca="1" si="315"/>
        <v>1</v>
      </c>
      <c r="BN450" s="48">
        <f t="shared" ca="1" si="315"/>
        <v>1</v>
      </c>
      <c r="BO450" s="48">
        <f t="shared" ca="1" si="315"/>
        <v>2</v>
      </c>
    </row>
    <row r="451" spans="1:67" x14ac:dyDescent="0.25">
      <c r="A451" s="48">
        <v>450</v>
      </c>
      <c r="B451" s="48">
        <f t="shared" ca="1" si="316"/>
        <v>12</v>
      </c>
      <c r="C451" s="48">
        <f ca="1">SUM($P451:S451)</f>
        <v>8</v>
      </c>
      <c r="D451" s="48">
        <f t="shared" ref="D451:D501" ca="1" si="317">SUM(P451:W451)</f>
        <v>17</v>
      </c>
      <c r="E451" s="48">
        <f t="shared" ref="E451:E501" ca="1" si="318">SUM(P451:AA451)</f>
        <v>24</v>
      </c>
      <c r="F451" s="48">
        <f t="shared" ref="F451:F501" ca="1" si="319">SUM(P451:AE451)</f>
        <v>32</v>
      </c>
      <c r="G451" s="48">
        <f t="shared" ref="G451:G501" ca="1" si="320">SUM(P451:AI451)</f>
        <v>41</v>
      </c>
      <c r="H451" s="48">
        <f t="shared" ref="H451:H501" ca="1" si="321">SUM(P451:AM451)</f>
        <v>48</v>
      </c>
      <c r="I451" s="48">
        <f t="shared" ref="I451:I501" ca="1" si="322">SUM(P451:AQ451)</f>
        <v>57</v>
      </c>
      <c r="J451" s="48">
        <f t="shared" ref="J451:J501" ca="1" si="323">SUM(P451:AU451)</f>
        <v>64</v>
      </c>
      <c r="K451" s="48">
        <f t="shared" ref="K451:K501" ca="1" si="324">SUM(P451:AY451)</f>
        <v>73</v>
      </c>
      <c r="L451" s="48">
        <f t="shared" ref="L451:L501" ca="1" si="325">SUM(P451:BC451)</f>
        <v>83</v>
      </c>
      <c r="M451" s="48">
        <f t="shared" ref="M451:M501" ca="1" si="326">SUM(P451:BG451)</f>
        <v>93</v>
      </c>
      <c r="N451" s="48">
        <f t="shared" ref="N451:N501" ca="1" si="327">SUM(P451:BK451)</f>
        <v>103</v>
      </c>
      <c r="O451" s="48">
        <f t="shared" ref="O451:O501" ca="1" si="328">SUM(P451:BO451)</f>
        <v>110</v>
      </c>
      <c r="P451" s="48">
        <f t="shared" ca="1" si="311"/>
        <v>3</v>
      </c>
      <c r="Q451" s="48">
        <f t="shared" ca="1" si="311"/>
        <v>2</v>
      </c>
      <c r="R451" s="48">
        <f t="shared" ca="1" si="311"/>
        <v>2</v>
      </c>
      <c r="S451" s="48">
        <f t="shared" ca="1" si="311"/>
        <v>1</v>
      </c>
      <c r="T451" s="48">
        <f t="shared" ca="1" si="311"/>
        <v>3</v>
      </c>
      <c r="U451" s="48">
        <f t="shared" ca="1" si="311"/>
        <v>1</v>
      </c>
      <c r="V451" s="48">
        <f t="shared" ca="1" si="311"/>
        <v>3</v>
      </c>
      <c r="W451" s="48">
        <f t="shared" ca="1" si="311"/>
        <v>2</v>
      </c>
      <c r="X451" s="48">
        <f t="shared" ca="1" si="311"/>
        <v>1</v>
      </c>
      <c r="Y451" s="48">
        <f t="shared" ca="1" si="311"/>
        <v>1</v>
      </c>
      <c r="Z451" s="48">
        <f t="shared" ca="1" si="312"/>
        <v>3</v>
      </c>
      <c r="AA451" s="48">
        <f t="shared" ca="1" si="312"/>
        <v>2</v>
      </c>
      <c r="AB451" s="48">
        <f t="shared" ca="1" si="312"/>
        <v>1</v>
      </c>
      <c r="AC451" s="48">
        <f t="shared" ca="1" si="312"/>
        <v>3</v>
      </c>
      <c r="AD451" s="48">
        <f t="shared" ca="1" si="312"/>
        <v>3</v>
      </c>
      <c r="AE451" s="48">
        <f t="shared" ca="1" si="312"/>
        <v>1</v>
      </c>
      <c r="AF451" s="48">
        <f t="shared" ca="1" si="312"/>
        <v>2</v>
      </c>
      <c r="AG451" s="48">
        <f t="shared" ca="1" si="312"/>
        <v>3</v>
      </c>
      <c r="AH451" s="48">
        <f t="shared" ca="1" si="312"/>
        <v>1</v>
      </c>
      <c r="AI451" s="48">
        <f t="shared" ca="1" si="312"/>
        <v>3</v>
      </c>
      <c r="AJ451" s="48">
        <f t="shared" ca="1" si="313"/>
        <v>1</v>
      </c>
      <c r="AK451" s="48">
        <f t="shared" ca="1" si="313"/>
        <v>1</v>
      </c>
      <c r="AL451" s="48">
        <f t="shared" ca="1" si="313"/>
        <v>2</v>
      </c>
      <c r="AM451" s="48">
        <f t="shared" ca="1" si="313"/>
        <v>3</v>
      </c>
      <c r="AN451" s="48">
        <f t="shared" ca="1" si="313"/>
        <v>2</v>
      </c>
      <c r="AO451" s="48">
        <f t="shared" ca="1" si="313"/>
        <v>2</v>
      </c>
      <c r="AP451" s="48">
        <f t="shared" ca="1" si="313"/>
        <v>3</v>
      </c>
      <c r="AQ451" s="48">
        <f t="shared" ca="1" si="313"/>
        <v>2</v>
      </c>
      <c r="AR451" s="48">
        <f t="shared" ca="1" si="313"/>
        <v>3</v>
      </c>
      <c r="AS451" s="48">
        <f t="shared" ca="1" si="313"/>
        <v>1</v>
      </c>
      <c r="AT451" s="48">
        <f t="shared" ca="1" si="314"/>
        <v>2</v>
      </c>
      <c r="AU451" s="48">
        <f t="shared" ca="1" si="314"/>
        <v>1</v>
      </c>
      <c r="AV451" s="48">
        <f t="shared" ca="1" si="314"/>
        <v>3</v>
      </c>
      <c r="AW451" s="48">
        <f t="shared" ca="1" si="314"/>
        <v>3</v>
      </c>
      <c r="AX451" s="48">
        <f t="shared" ca="1" si="314"/>
        <v>2</v>
      </c>
      <c r="AY451" s="48">
        <f t="shared" ca="1" si="314"/>
        <v>1</v>
      </c>
      <c r="AZ451" s="48">
        <f t="shared" ca="1" si="314"/>
        <v>3</v>
      </c>
      <c r="BA451" s="48">
        <f t="shared" ca="1" si="314"/>
        <v>1</v>
      </c>
      <c r="BB451" s="48">
        <f t="shared" ca="1" si="314"/>
        <v>3</v>
      </c>
      <c r="BC451" s="48">
        <f t="shared" ca="1" si="314"/>
        <v>3</v>
      </c>
      <c r="BD451" s="48">
        <f t="shared" ca="1" si="315"/>
        <v>3</v>
      </c>
      <c r="BE451" s="48">
        <f t="shared" ca="1" si="315"/>
        <v>2</v>
      </c>
      <c r="BF451" s="48">
        <f t="shared" ca="1" si="315"/>
        <v>2</v>
      </c>
      <c r="BG451" s="48">
        <f t="shared" ca="1" si="315"/>
        <v>3</v>
      </c>
      <c r="BH451" s="48">
        <f t="shared" ca="1" si="315"/>
        <v>3</v>
      </c>
      <c r="BI451" s="48">
        <f t="shared" ca="1" si="315"/>
        <v>2</v>
      </c>
      <c r="BJ451" s="48">
        <f t="shared" ca="1" si="315"/>
        <v>3</v>
      </c>
      <c r="BK451" s="48">
        <f t="shared" ca="1" si="315"/>
        <v>2</v>
      </c>
      <c r="BL451" s="48">
        <f t="shared" ca="1" si="315"/>
        <v>1</v>
      </c>
      <c r="BM451" s="48">
        <f t="shared" ca="1" si="315"/>
        <v>1</v>
      </c>
      <c r="BN451" s="48">
        <f t="shared" ca="1" si="315"/>
        <v>2</v>
      </c>
      <c r="BO451" s="48">
        <f t="shared" ca="1" si="315"/>
        <v>3</v>
      </c>
    </row>
    <row r="452" spans="1:67" x14ac:dyDescent="0.25">
      <c r="A452" s="48">
        <v>451</v>
      </c>
      <c r="B452" s="48">
        <f t="shared" ca="1" si="316"/>
        <v>13</v>
      </c>
      <c r="C452" s="48">
        <f ca="1">SUM($P452:S452)</f>
        <v>9</v>
      </c>
      <c r="D452" s="48">
        <f t="shared" ca="1" si="317"/>
        <v>18</v>
      </c>
      <c r="E452" s="48">
        <f t="shared" ca="1" si="318"/>
        <v>23</v>
      </c>
      <c r="F452" s="48">
        <f t="shared" ca="1" si="319"/>
        <v>31</v>
      </c>
      <c r="G452" s="48">
        <f t="shared" ca="1" si="320"/>
        <v>38</v>
      </c>
      <c r="H452" s="48">
        <f t="shared" ca="1" si="321"/>
        <v>45</v>
      </c>
      <c r="I452" s="48">
        <f t="shared" ca="1" si="322"/>
        <v>56</v>
      </c>
      <c r="J452" s="48">
        <f t="shared" ca="1" si="323"/>
        <v>65</v>
      </c>
      <c r="K452" s="48">
        <f t="shared" ca="1" si="324"/>
        <v>76</v>
      </c>
      <c r="L452" s="48">
        <f t="shared" ca="1" si="325"/>
        <v>84</v>
      </c>
      <c r="M452" s="48">
        <f t="shared" ca="1" si="326"/>
        <v>93</v>
      </c>
      <c r="N452" s="48">
        <f t="shared" ca="1" si="327"/>
        <v>98</v>
      </c>
      <c r="O452" s="48">
        <f t="shared" ca="1" si="328"/>
        <v>105</v>
      </c>
      <c r="P452" s="48">
        <f t="shared" ref="P452:Y461" ca="1" si="329">MAX(1,IF(SamplesOrEstimateFlag = "Data", INDEX(Samples,RANDBETWEEN(1, TotalCount), 0), RANDBETWEEN(ThroughputLowEstimate,ThroughputHighEstimate)) / RANDBETWEEN(StorySplitRateLowEstimate,StorySplitRateHighEstimate))</f>
        <v>3</v>
      </c>
      <c r="Q452" s="48">
        <f t="shared" ca="1" si="329"/>
        <v>3</v>
      </c>
      <c r="R452" s="48">
        <f t="shared" ca="1" si="329"/>
        <v>1</v>
      </c>
      <c r="S452" s="48">
        <f t="shared" ca="1" si="329"/>
        <v>2</v>
      </c>
      <c r="T452" s="48">
        <f t="shared" ca="1" si="329"/>
        <v>2</v>
      </c>
      <c r="U452" s="48">
        <f t="shared" ca="1" si="329"/>
        <v>2</v>
      </c>
      <c r="V452" s="48">
        <f t="shared" ca="1" si="329"/>
        <v>3</v>
      </c>
      <c r="W452" s="48">
        <f t="shared" ca="1" si="329"/>
        <v>2</v>
      </c>
      <c r="X452" s="48">
        <f t="shared" ca="1" si="329"/>
        <v>2</v>
      </c>
      <c r="Y452" s="48">
        <f t="shared" ca="1" si="329"/>
        <v>1</v>
      </c>
      <c r="Z452" s="48">
        <f t="shared" ref="Z452:AI461" ca="1" si="330">MAX(1,IF(SamplesOrEstimateFlag = "Data", INDEX(Samples,RANDBETWEEN(1, TotalCount), 0), RANDBETWEEN(ThroughputLowEstimate,ThroughputHighEstimate)) / RANDBETWEEN(StorySplitRateLowEstimate,StorySplitRateHighEstimate))</f>
        <v>1</v>
      </c>
      <c r="AA452" s="48">
        <f t="shared" ca="1" si="330"/>
        <v>1</v>
      </c>
      <c r="AB452" s="48">
        <f t="shared" ca="1" si="330"/>
        <v>2</v>
      </c>
      <c r="AC452" s="48">
        <f t="shared" ca="1" si="330"/>
        <v>2</v>
      </c>
      <c r="AD452" s="48">
        <f t="shared" ca="1" si="330"/>
        <v>3</v>
      </c>
      <c r="AE452" s="48">
        <f t="shared" ca="1" si="330"/>
        <v>1</v>
      </c>
      <c r="AF452" s="48">
        <f t="shared" ca="1" si="330"/>
        <v>2</v>
      </c>
      <c r="AG452" s="48">
        <f t="shared" ca="1" si="330"/>
        <v>2</v>
      </c>
      <c r="AH452" s="48">
        <f t="shared" ca="1" si="330"/>
        <v>1</v>
      </c>
      <c r="AI452" s="48">
        <f t="shared" ca="1" si="330"/>
        <v>2</v>
      </c>
      <c r="AJ452" s="48">
        <f t="shared" ref="AJ452:AS461" ca="1" si="331">MAX(1,IF(SamplesOrEstimateFlag = "Data", INDEX(Samples,RANDBETWEEN(1, TotalCount), 0), RANDBETWEEN(ThroughputLowEstimate,ThroughputHighEstimate)) / RANDBETWEEN(StorySplitRateLowEstimate,StorySplitRateHighEstimate))</f>
        <v>2</v>
      </c>
      <c r="AK452" s="48">
        <f t="shared" ca="1" si="331"/>
        <v>2</v>
      </c>
      <c r="AL452" s="48">
        <f t="shared" ca="1" si="331"/>
        <v>1</v>
      </c>
      <c r="AM452" s="48">
        <f t="shared" ca="1" si="331"/>
        <v>2</v>
      </c>
      <c r="AN452" s="48">
        <f t="shared" ca="1" si="331"/>
        <v>2</v>
      </c>
      <c r="AO452" s="48">
        <f t="shared" ca="1" si="331"/>
        <v>3</v>
      </c>
      <c r="AP452" s="48">
        <f t="shared" ca="1" si="331"/>
        <v>3</v>
      </c>
      <c r="AQ452" s="48">
        <f t="shared" ca="1" si="331"/>
        <v>3</v>
      </c>
      <c r="AR452" s="48">
        <f t="shared" ca="1" si="331"/>
        <v>3</v>
      </c>
      <c r="AS452" s="48">
        <f t="shared" ca="1" si="331"/>
        <v>3</v>
      </c>
      <c r="AT452" s="48">
        <f t="shared" ref="AT452:BC461" ca="1" si="332">MAX(1,IF(SamplesOrEstimateFlag = "Data", INDEX(Samples,RANDBETWEEN(1, TotalCount), 0), RANDBETWEEN(ThroughputLowEstimate,ThroughputHighEstimate)) / RANDBETWEEN(StorySplitRateLowEstimate,StorySplitRateHighEstimate))</f>
        <v>1</v>
      </c>
      <c r="AU452" s="48">
        <f t="shared" ca="1" si="332"/>
        <v>2</v>
      </c>
      <c r="AV452" s="48">
        <f t="shared" ca="1" si="332"/>
        <v>3</v>
      </c>
      <c r="AW452" s="48">
        <f t="shared" ca="1" si="332"/>
        <v>3</v>
      </c>
      <c r="AX452" s="48">
        <f t="shared" ca="1" si="332"/>
        <v>2</v>
      </c>
      <c r="AY452" s="48">
        <f t="shared" ca="1" si="332"/>
        <v>3</v>
      </c>
      <c r="AZ452" s="48">
        <f t="shared" ca="1" si="332"/>
        <v>1</v>
      </c>
      <c r="BA452" s="48">
        <f t="shared" ca="1" si="332"/>
        <v>2</v>
      </c>
      <c r="BB452" s="48">
        <f t="shared" ca="1" si="332"/>
        <v>3</v>
      </c>
      <c r="BC452" s="48">
        <f t="shared" ca="1" si="332"/>
        <v>2</v>
      </c>
      <c r="BD452" s="48">
        <f t="shared" ref="BD452:BO461" ca="1" si="333">MAX(1,IF(SamplesOrEstimateFlag = "Data", INDEX(Samples,RANDBETWEEN(1, TotalCount), 0), RANDBETWEEN(ThroughputLowEstimate,ThroughputHighEstimate)) / RANDBETWEEN(StorySplitRateLowEstimate,StorySplitRateHighEstimate))</f>
        <v>3</v>
      </c>
      <c r="BE452" s="48">
        <f t="shared" ca="1" si="333"/>
        <v>1</v>
      </c>
      <c r="BF452" s="48">
        <f t="shared" ca="1" si="333"/>
        <v>2</v>
      </c>
      <c r="BG452" s="48">
        <f t="shared" ca="1" si="333"/>
        <v>3</v>
      </c>
      <c r="BH452" s="48">
        <f t="shared" ca="1" si="333"/>
        <v>2</v>
      </c>
      <c r="BI452" s="48">
        <f t="shared" ca="1" si="333"/>
        <v>1</v>
      </c>
      <c r="BJ452" s="48">
        <f t="shared" ca="1" si="333"/>
        <v>1</v>
      </c>
      <c r="BK452" s="48">
        <f t="shared" ca="1" si="333"/>
        <v>1</v>
      </c>
      <c r="BL452" s="48">
        <f t="shared" ca="1" si="333"/>
        <v>2</v>
      </c>
      <c r="BM452" s="48">
        <f t="shared" ca="1" si="333"/>
        <v>2</v>
      </c>
      <c r="BN452" s="48">
        <f t="shared" ca="1" si="333"/>
        <v>2</v>
      </c>
      <c r="BO452" s="48">
        <f t="shared" ca="1" si="333"/>
        <v>1</v>
      </c>
    </row>
    <row r="453" spans="1:67" x14ac:dyDescent="0.25">
      <c r="A453" s="48">
        <v>452</v>
      </c>
      <c r="B453" s="48">
        <f t="shared" ca="1" si="316"/>
        <v>13</v>
      </c>
      <c r="C453" s="48">
        <f ca="1">SUM($P453:S453)</f>
        <v>9</v>
      </c>
      <c r="D453" s="48">
        <f t="shared" ca="1" si="317"/>
        <v>18</v>
      </c>
      <c r="E453" s="48">
        <f t="shared" ca="1" si="318"/>
        <v>29</v>
      </c>
      <c r="F453" s="48">
        <f t="shared" ca="1" si="319"/>
        <v>37</v>
      </c>
      <c r="G453" s="48">
        <f t="shared" ca="1" si="320"/>
        <v>43</v>
      </c>
      <c r="H453" s="48">
        <f t="shared" ca="1" si="321"/>
        <v>50</v>
      </c>
      <c r="I453" s="48">
        <f t="shared" ca="1" si="322"/>
        <v>59</v>
      </c>
      <c r="J453" s="48">
        <f t="shared" ca="1" si="323"/>
        <v>66</v>
      </c>
      <c r="K453" s="48">
        <f t="shared" ca="1" si="324"/>
        <v>75</v>
      </c>
      <c r="L453" s="48">
        <f t="shared" ca="1" si="325"/>
        <v>82</v>
      </c>
      <c r="M453" s="48">
        <f t="shared" ca="1" si="326"/>
        <v>88</v>
      </c>
      <c r="N453" s="48">
        <f t="shared" ca="1" si="327"/>
        <v>99</v>
      </c>
      <c r="O453" s="48">
        <f t="shared" ca="1" si="328"/>
        <v>108</v>
      </c>
      <c r="P453" s="48">
        <f t="shared" ca="1" si="329"/>
        <v>1</v>
      </c>
      <c r="Q453" s="48">
        <f t="shared" ca="1" si="329"/>
        <v>3</v>
      </c>
      <c r="R453" s="48">
        <f t="shared" ca="1" si="329"/>
        <v>3</v>
      </c>
      <c r="S453" s="48">
        <f t="shared" ca="1" si="329"/>
        <v>2</v>
      </c>
      <c r="T453" s="48">
        <f t="shared" ca="1" si="329"/>
        <v>2</v>
      </c>
      <c r="U453" s="48">
        <f t="shared" ca="1" si="329"/>
        <v>2</v>
      </c>
      <c r="V453" s="48">
        <f t="shared" ca="1" si="329"/>
        <v>2</v>
      </c>
      <c r="W453" s="48">
        <f t="shared" ca="1" si="329"/>
        <v>3</v>
      </c>
      <c r="X453" s="48">
        <f t="shared" ca="1" si="329"/>
        <v>3</v>
      </c>
      <c r="Y453" s="48">
        <f t="shared" ca="1" si="329"/>
        <v>2</v>
      </c>
      <c r="Z453" s="48">
        <f t="shared" ca="1" si="330"/>
        <v>3</v>
      </c>
      <c r="AA453" s="48">
        <f t="shared" ca="1" si="330"/>
        <v>3</v>
      </c>
      <c r="AB453" s="48">
        <f t="shared" ca="1" si="330"/>
        <v>3</v>
      </c>
      <c r="AC453" s="48">
        <f t="shared" ca="1" si="330"/>
        <v>3</v>
      </c>
      <c r="AD453" s="48">
        <f t="shared" ca="1" si="330"/>
        <v>1</v>
      </c>
      <c r="AE453" s="48">
        <f t="shared" ca="1" si="330"/>
        <v>1</v>
      </c>
      <c r="AF453" s="48">
        <f t="shared" ca="1" si="330"/>
        <v>1</v>
      </c>
      <c r="AG453" s="48">
        <f t="shared" ca="1" si="330"/>
        <v>1</v>
      </c>
      <c r="AH453" s="48">
        <f t="shared" ca="1" si="330"/>
        <v>1</v>
      </c>
      <c r="AI453" s="48">
        <f t="shared" ca="1" si="330"/>
        <v>3</v>
      </c>
      <c r="AJ453" s="48">
        <f t="shared" ca="1" si="331"/>
        <v>1</v>
      </c>
      <c r="AK453" s="48">
        <f t="shared" ca="1" si="331"/>
        <v>1</v>
      </c>
      <c r="AL453" s="48">
        <f t="shared" ca="1" si="331"/>
        <v>2</v>
      </c>
      <c r="AM453" s="48">
        <f t="shared" ca="1" si="331"/>
        <v>3</v>
      </c>
      <c r="AN453" s="48">
        <f t="shared" ca="1" si="331"/>
        <v>2</v>
      </c>
      <c r="AO453" s="48">
        <f t="shared" ca="1" si="331"/>
        <v>3</v>
      </c>
      <c r="AP453" s="48">
        <f t="shared" ca="1" si="331"/>
        <v>1</v>
      </c>
      <c r="AQ453" s="48">
        <f t="shared" ca="1" si="331"/>
        <v>3</v>
      </c>
      <c r="AR453" s="48">
        <f t="shared" ca="1" si="331"/>
        <v>1</v>
      </c>
      <c r="AS453" s="48">
        <f t="shared" ca="1" si="331"/>
        <v>3</v>
      </c>
      <c r="AT453" s="48">
        <f t="shared" ca="1" si="332"/>
        <v>2</v>
      </c>
      <c r="AU453" s="48">
        <f t="shared" ca="1" si="332"/>
        <v>1</v>
      </c>
      <c r="AV453" s="48">
        <f t="shared" ca="1" si="332"/>
        <v>2</v>
      </c>
      <c r="AW453" s="48">
        <f t="shared" ca="1" si="332"/>
        <v>3</v>
      </c>
      <c r="AX453" s="48">
        <f t="shared" ca="1" si="332"/>
        <v>3</v>
      </c>
      <c r="AY453" s="48">
        <f t="shared" ca="1" si="332"/>
        <v>1</v>
      </c>
      <c r="AZ453" s="48">
        <f t="shared" ca="1" si="332"/>
        <v>1</v>
      </c>
      <c r="BA453" s="48">
        <f t="shared" ca="1" si="332"/>
        <v>2</v>
      </c>
      <c r="BB453" s="48">
        <f t="shared" ca="1" si="332"/>
        <v>2</v>
      </c>
      <c r="BC453" s="48">
        <f t="shared" ca="1" si="332"/>
        <v>2</v>
      </c>
      <c r="BD453" s="48">
        <f t="shared" ca="1" si="333"/>
        <v>1</v>
      </c>
      <c r="BE453" s="48">
        <f t="shared" ca="1" si="333"/>
        <v>2</v>
      </c>
      <c r="BF453" s="48">
        <f t="shared" ca="1" si="333"/>
        <v>1</v>
      </c>
      <c r="BG453" s="48">
        <f t="shared" ca="1" si="333"/>
        <v>2</v>
      </c>
      <c r="BH453" s="48">
        <f t="shared" ca="1" si="333"/>
        <v>3</v>
      </c>
      <c r="BI453" s="48">
        <f t="shared" ca="1" si="333"/>
        <v>2</v>
      </c>
      <c r="BJ453" s="48">
        <f t="shared" ca="1" si="333"/>
        <v>3</v>
      </c>
      <c r="BK453" s="48">
        <f t="shared" ca="1" si="333"/>
        <v>3</v>
      </c>
      <c r="BL453" s="48">
        <f t="shared" ca="1" si="333"/>
        <v>2</v>
      </c>
      <c r="BM453" s="48">
        <f t="shared" ca="1" si="333"/>
        <v>2</v>
      </c>
      <c r="BN453" s="48">
        <f t="shared" ca="1" si="333"/>
        <v>3</v>
      </c>
      <c r="BO453" s="48">
        <f t="shared" ca="1" si="333"/>
        <v>2</v>
      </c>
    </row>
    <row r="454" spans="1:67" x14ac:dyDescent="0.25">
      <c r="A454" s="48">
        <v>453</v>
      </c>
      <c r="B454" s="48">
        <f t="shared" ca="1" si="316"/>
        <v>16</v>
      </c>
      <c r="C454" s="48">
        <f ca="1">SUM($P454:S454)</f>
        <v>10</v>
      </c>
      <c r="D454" s="48">
        <f t="shared" ca="1" si="317"/>
        <v>19</v>
      </c>
      <c r="E454" s="48">
        <f t="shared" ca="1" si="318"/>
        <v>23</v>
      </c>
      <c r="F454" s="48">
        <f t="shared" ca="1" si="319"/>
        <v>29</v>
      </c>
      <c r="G454" s="48">
        <f t="shared" ca="1" si="320"/>
        <v>40</v>
      </c>
      <c r="H454" s="48">
        <f t="shared" ca="1" si="321"/>
        <v>48</v>
      </c>
      <c r="I454" s="48">
        <f t="shared" ca="1" si="322"/>
        <v>56</v>
      </c>
      <c r="J454" s="48">
        <f t="shared" ca="1" si="323"/>
        <v>63</v>
      </c>
      <c r="K454" s="48">
        <f t="shared" ca="1" si="324"/>
        <v>71</v>
      </c>
      <c r="L454" s="48">
        <f t="shared" ca="1" si="325"/>
        <v>77</v>
      </c>
      <c r="M454" s="48">
        <f t="shared" ca="1" si="326"/>
        <v>86</v>
      </c>
      <c r="N454" s="48">
        <f t="shared" ca="1" si="327"/>
        <v>93</v>
      </c>
      <c r="O454" s="48">
        <f t="shared" ca="1" si="328"/>
        <v>103</v>
      </c>
      <c r="P454" s="48">
        <f t="shared" ca="1" si="329"/>
        <v>2</v>
      </c>
      <c r="Q454" s="48">
        <f t="shared" ca="1" si="329"/>
        <v>3</v>
      </c>
      <c r="R454" s="48">
        <f t="shared" ca="1" si="329"/>
        <v>2</v>
      </c>
      <c r="S454" s="48">
        <f t="shared" ca="1" si="329"/>
        <v>3</v>
      </c>
      <c r="T454" s="48">
        <f t="shared" ca="1" si="329"/>
        <v>3</v>
      </c>
      <c r="U454" s="48">
        <f t="shared" ca="1" si="329"/>
        <v>3</v>
      </c>
      <c r="V454" s="48">
        <f t="shared" ca="1" si="329"/>
        <v>2</v>
      </c>
      <c r="W454" s="48">
        <f t="shared" ca="1" si="329"/>
        <v>1</v>
      </c>
      <c r="X454" s="48">
        <f t="shared" ca="1" si="329"/>
        <v>1</v>
      </c>
      <c r="Y454" s="48">
        <f t="shared" ca="1" si="329"/>
        <v>1</v>
      </c>
      <c r="Z454" s="48">
        <f t="shared" ca="1" si="330"/>
        <v>1</v>
      </c>
      <c r="AA454" s="48">
        <f t="shared" ca="1" si="330"/>
        <v>1</v>
      </c>
      <c r="AB454" s="48">
        <f t="shared" ca="1" si="330"/>
        <v>1</v>
      </c>
      <c r="AC454" s="48">
        <f t="shared" ca="1" si="330"/>
        <v>1</v>
      </c>
      <c r="AD454" s="48">
        <f t="shared" ca="1" si="330"/>
        <v>3</v>
      </c>
      <c r="AE454" s="48">
        <f t="shared" ca="1" si="330"/>
        <v>1</v>
      </c>
      <c r="AF454" s="48">
        <f t="shared" ca="1" si="330"/>
        <v>3</v>
      </c>
      <c r="AG454" s="48">
        <f t="shared" ca="1" si="330"/>
        <v>2</v>
      </c>
      <c r="AH454" s="48">
        <f t="shared" ca="1" si="330"/>
        <v>3</v>
      </c>
      <c r="AI454" s="48">
        <f t="shared" ca="1" si="330"/>
        <v>3</v>
      </c>
      <c r="AJ454" s="48">
        <f t="shared" ca="1" si="331"/>
        <v>2</v>
      </c>
      <c r="AK454" s="48">
        <f t="shared" ca="1" si="331"/>
        <v>2</v>
      </c>
      <c r="AL454" s="48">
        <f t="shared" ca="1" si="331"/>
        <v>2</v>
      </c>
      <c r="AM454" s="48">
        <f t="shared" ca="1" si="331"/>
        <v>2</v>
      </c>
      <c r="AN454" s="48">
        <f t="shared" ca="1" si="331"/>
        <v>1</v>
      </c>
      <c r="AO454" s="48">
        <f t="shared" ca="1" si="331"/>
        <v>2</v>
      </c>
      <c r="AP454" s="48">
        <f t="shared" ca="1" si="331"/>
        <v>3</v>
      </c>
      <c r="AQ454" s="48">
        <f t="shared" ca="1" si="331"/>
        <v>2</v>
      </c>
      <c r="AR454" s="48">
        <f t="shared" ca="1" si="331"/>
        <v>1</v>
      </c>
      <c r="AS454" s="48">
        <f t="shared" ca="1" si="331"/>
        <v>2</v>
      </c>
      <c r="AT454" s="48">
        <f t="shared" ca="1" si="332"/>
        <v>3</v>
      </c>
      <c r="AU454" s="48">
        <f t="shared" ca="1" si="332"/>
        <v>1</v>
      </c>
      <c r="AV454" s="48">
        <f t="shared" ca="1" si="332"/>
        <v>2</v>
      </c>
      <c r="AW454" s="48">
        <f t="shared" ca="1" si="332"/>
        <v>3</v>
      </c>
      <c r="AX454" s="48">
        <f t="shared" ca="1" si="332"/>
        <v>1</v>
      </c>
      <c r="AY454" s="48">
        <f t="shared" ca="1" si="332"/>
        <v>2</v>
      </c>
      <c r="AZ454" s="48">
        <f t="shared" ca="1" si="332"/>
        <v>1</v>
      </c>
      <c r="BA454" s="48">
        <f t="shared" ca="1" si="332"/>
        <v>2</v>
      </c>
      <c r="BB454" s="48">
        <f t="shared" ca="1" si="332"/>
        <v>2</v>
      </c>
      <c r="BC454" s="48">
        <f t="shared" ca="1" si="332"/>
        <v>1</v>
      </c>
      <c r="BD454" s="48">
        <f t="shared" ca="1" si="333"/>
        <v>2</v>
      </c>
      <c r="BE454" s="48">
        <f t="shared" ca="1" si="333"/>
        <v>3</v>
      </c>
      <c r="BF454" s="48">
        <f t="shared" ca="1" si="333"/>
        <v>3</v>
      </c>
      <c r="BG454" s="48">
        <f t="shared" ca="1" si="333"/>
        <v>1</v>
      </c>
      <c r="BH454" s="48">
        <f t="shared" ca="1" si="333"/>
        <v>2</v>
      </c>
      <c r="BI454" s="48">
        <f t="shared" ca="1" si="333"/>
        <v>1</v>
      </c>
      <c r="BJ454" s="48">
        <f t="shared" ca="1" si="333"/>
        <v>2</v>
      </c>
      <c r="BK454" s="48">
        <f t="shared" ca="1" si="333"/>
        <v>2</v>
      </c>
      <c r="BL454" s="48">
        <f t="shared" ca="1" si="333"/>
        <v>2</v>
      </c>
      <c r="BM454" s="48">
        <f t="shared" ca="1" si="333"/>
        <v>2</v>
      </c>
      <c r="BN454" s="48">
        <f t="shared" ca="1" si="333"/>
        <v>3</v>
      </c>
      <c r="BO454" s="48">
        <f t="shared" ca="1" si="333"/>
        <v>3</v>
      </c>
    </row>
    <row r="455" spans="1:67" x14ac:dyDescent="0.25">
      <c r="A455" s="48">
        <v>454</v>
      </c>
      <c r="B455" s="48">
        <f t="shared" ca="1" si="316"/>
        <v>13</v>
      </c>
      <c r="C455" s="48">
        <f ca="1">SUM($P455:S455)</f>
        <v>8</v>
      </c>
      <c r="D455" s="48">
        <f t="shared" ca="1" si="317"/>
        <v>17</v>
      </c>
      <c r="E455" s="48">
        <f t="shared" ca="1" si="318"/>
        <v>26</v>
      </c>
      <c r="F455" s="48">
        <f t="shared" ca="1" si="319"/>
        <v>33</v>
      </c>
      <c r="G455" s="48">
        <f t="shared" ca="1" si="320"/>
        <v>41</v>
      </c>
      <c r="H455" s="48">
        <f t="shared" ca="1" si="321"/>
        <v>50</v>
      </c>
      <c r="I455" s="48">
        <f t="shared" ca="1" si="322"/>
        <v>59</v>
      </c>
      <c r="J455" s="48">
        <f t="shared" ca="1" si="323"/>
        <v>65</v>
      </c>
      <c r="K455" s="48">
        <f t="shared" ca="1" si="324"/>
        <v>74</v>
      </c>
      <c r="L455" s="48">
        <f t="shared" ca="1" si="325"/>
        <v>81</v>
      </c>
      <c r="M455" s="48">
        <f t="shared" ca="1" si="326"/>
        <v>92</v>
      </c>
      <c r="N455" s="48">
        <f t="shared" ca="1" si="327"/>
        <v>101</v>
      </c>
      <c r="O455" s="48">
        <f t="shared" ca="1" si="328"/>
        <v>106</v>
      </c>
      <c r="P455" s="48">
        <f t="shared" ca="1" si="329"/>
        <v>1</v>
      </c>
      <c r="Q455" s="48">
        <f t="shared" ca="1" si="329"/>
        <v>2</v>
      </c>
      <c r="R455" s="48">
        <f t="shared" ca="1" si="329"/>
        <v>3</v>
      </c>
      <c r="S455" s="48">
        <f t="shared" ca="1" si="329"/>
        <v>2</v>
      </c>
      <c r="T455" s="48">
        <f t="shared" ca="1" si="329"/>
        <v>3</v>
      </c>
      <c r="U455" s="48">
        <f t="shared" ca="1" si="329"/>
        <v>2</v>
      </c>
      <c r="V455" s="48">
        <f t="shared" ca="1" si="329"/>
        <v>3</v>
      </c>
      <c r="W455" s="48">
        <f t="shared" ca="1" si="329"/>
        <v>1</v>
      </c>
      <c r="X455" s="48">
        <f t="shared" ca="1" si="329"/>
        <v>2</v>
      </c>
      <c r="Y455" s="48">
        <f t="shared" ca="1" si="329"/>
        <v>3</v>
      </c>
      <c r="Z455" s="48">
        <f t="shared" ca="1" si="330"/>
        <v>2</v>
      </c>
      <c r="AA455" s="48">
        <f t="shared" ca="1" si="330"/>
        <v>2</v>
      </c>
      <c r="AB455" s="48">
        <f t="shared" ca="1" si="330"/>
        <v>1</v>
      </c>
      <c r="AC455" s="48">
        <f t="shared" ca="1" si="330"/>
        <v>1</v>
      </c>
      <c r="AD455" s="48">
        <f t="shared" ca="1" si="330"/>
        <v>3</v>
      </c>
      <c r="AE455" s="48">
        <f t="shared" ca="1" si="330"/>
        <v>2</v>
      </c>
      <c r="AF455" s="48">
        <f t="shared" ca="1" si="330"/>
        <v>1</v>
      </c>
      <c r="AG455" s="48">
        <f t="shared" ca="1" si="330"/>
        <v>2</v>
      </c>
      <c r="AH455" s="48">
        <f t="shared" ca="1" si="330"/>
        <v>3</v>
      </c>
      <c r="AI455" s="48">
        <f t="shared" ca="1" si="330"/>
        <v>2</v>
      </c>
      <c r="AJ455" s="48">
        <f t="shared" ca="1" si="331"/>
        <v>3</v>
      </c>
      <c r="AK455" s="48">
        <f t="shared" ca="1" si="331"/>
        <v>2</v>
      </c>
      <c r="AL455" s="48">
        <f t="shared" ca="1" si="331"/>
        <v>3</v>
      </c>
      <c r="AM455" s="48">
        <f t="shared" ca="1" si="331"/>
        <v>1</v>
      </c>
      <c r="AN455" s="48">
        <f t="shared" ca="1" si="331"/>
        <v>3</v>
      </c>
      <c r="AO455" s="48">
        <f t="shared" ca="1" si="331"/>
        <v>3</v>
      </c>
      <c r="AP455" s="48">
        <f t="shared" ca="1" si="331"/>
        <v>2</v>
      </c>
      <c r="AQ455" s="48">
        <f t="shared" ca="1" si="331"/>
        <v>1</v>
      </c>
      <c r="AR455" s="48">
        <f t="shared" ca="1" si="331"/>
        <v>2</v>
      </c>
      <c r="AS455" s="48">
        <f t="shared" ca="1" si="331"/>
        <v>1</v>
      </c>
      <c r="AT455" s="48">
        <f t="shared" ca="1" si="332"/>
        <v>1</v>
      </c>
      <c r="AU455" s="48">
        <f t="shared" ca="1" si="332"/>
        <v>2</v>
      </c>
      <c r="AV455" s="48">
        <f t="shared" ca="1" si="332"/>
        <v>1</v>
      </c>
      <c r="AW455" s="48">
        <f t="shared" ca="1" si="332"/>
        <v>3</v>
      </c>
      <c r="AX455" s="48">
        <f t="shared" ca="1" si="332"/>
        <v>2</v>
      </c>
      <c r="AY455" s="48">
        <f t="shared" ca="1" si="332"/>
        <v>3</v>
      </c>
      <c r="AZ455" s="48">
        <f t="shared" ca="1" si="332"/>
        <v>2</v>
      </c>
      <c r="BA455" s="48">
        <f t="shared" ca="1" si="332"/>
        <v>1</v>
      </c>
      <c r="BB455" s="48">
        <f t="shared" ca="1" si="332"/>
        <v>3</v>
      </c>
      <c r="BC455" s="48">
        <f t="shared" ca="1" si="332"/>
        <v>1</v>
      </c>
      <c r="BD455" s="48">
        <f t="shared" ca="1" si="333"/>
        <v>3</v>
      </c>
      <c r="BE455" s="48">
        <f t="shared" ca="1" si="333"/>
        <v>3</v>
      </c>
      <c r="BF455" s="48">
        <f t="shared" ca="1" si="333"/>
        <v>2</v>
      </c>
      <c r="BG455" s="48">
        <f t="shared" ca="1" si="333"/>
        <v>3</v>
      </c>
      <c r="BH455" s="48">
        <f t="shared" ca="1" si="333"/>
        <v>2</v>
      </c>
      <c r="BI455" s="48">
        <f t="shared" ca="1" si="333"/>
        <v>2</v>
      </c>
      <c r="BJ455" s="48">
        <f t="shared" ca="1" si="333"/>
        <v>3</v>
      </c>
      <c r="BK455" s="48">
        <f t="shared" ca="1" si="333"/>
        <v>2</v>
      </c>
      <c r="BL455" s="48">
        <f t="shared" ca="1" si="333"/>
        <v>1</v>
      </c>
      <c r="BM455" s="48">
        <f t="shared" ca="1" si="333"/>
        <v>1</v>
      </c>
      <c r="BN455" s="48">
        <f t="shared" ca="1" si="333"/>
        <v>2</v>
      </c>
      <c r="BO455" s="48">
        <f t="shared" ca="1" si="333"/>
        <v>1</v>
      </c>
    </row>
    <row r="456" spans="1:67" x14ac:dyDescent="0.25">
      <c r="A456" s="48">
        <v>455</v>
      </c>
      <c r="B456" s="48">
        <f t="shared" ca="1" si="316"/>
        <v>13</v>
      </c>
      <c r="C456" s="48">
        <f ca="1">SUM($P456:S456)</f>
        <v>9</v>
      </c>
      <c r="D456" s="48">
        <f t="shared" ca="1" si="317"/>
        <v>18</v>
      </c>
      <c r="E456" s="48">
        <f t="shared" ca="1" si="318"/>
        <v>26</v>
      </c>
      <c r="F456" s="48">
        <f t="shared" ca="1" si="319"/>
        <v>32</v>
      </c>
      <c r="G456" s="48">
        <f t="shared" ca="1" si="320"/>
        <v>42</v>
      </c>
      <c r="H456" s="48">
        <f t="shared" ca="1" si="321"/>
        <v>48</v>
      </c>
      <c r="I456" s="48">
        <f t="shared" ca="1" si="322"/>
        <v>56</v>
      </c>
      <c r="J456" s="48">
        <f t="shared" ca="1" si="323"/>
        <v>64</v>
      </c>
      <c r="K456" s="48">
        <f t="shared" ca="1" si="324"/>
        <v>73</v>
      </c>
      <c r="L456" s="48">
        <f t="shared" ca="1" si="325"/>
        <v>83</v>
      </c>
      <c r="M456" s="48">
        <f t="shared" ca="1" si="326"/>
        <v>93</v>
      </c>
      <c r="N456" s="48">
        <f t="shared" ca="1" si="327"/>
        <v>100</v>
      </c>
      <c r="O456" s="48">
        <f t="shared" ca="1" si="328"/>
        <v>110</v>
      </c>
      <c r="P456" s="48">
        <f t="shared" ca="1" si="329"/>
        <v>2</v>
      </c>
      <c r="Q456" s="48">
        <f t="shared" ca="1" si="329"/>
        <v>1</v>
      </c>
      <c r="R456" s="48">
        <f t="shared" ca="1" si="329"/>
        <v>3</v>
      </c>
      <c r="S456" s="48">
        <f t="shared" ca="1" si="329"/>
        <v>3</v>
      </c>
      <c r="T456" s="48">
        <f t="shared" ca="1" si="329"/>
        <v>2</v>
      </c>
      <c r="U456" s="48">
        <f t="shared" ca="1" si="329"/>
        <v>2</v>
      </c>
      <c r="V456" s="48">
        <f t="shared" ca="1" si="329"/>
        <v>2</v>
      </c>
      <c r="W456" s="48">
        <f t="shared" ca="1" si="329"/>
        <v>3</v>
      </c>
      <c r="X456" s="48">
        <f t="shared" ca="1" si="329"/>
        <v>3</v>
      </c>
      <c r="Y456" s="48">
        <f t="shared" ca="1" si="329"/>
        <v>1</v>
      </c>
      <c r="Z456" s="48">
        <f t="shared" ca="1" si="330"/>
        <v>3</v>
      </c>
      <c r="AA456" s="48">
        <f t="shared" ca="1" si="330"/>
        <v>1</v>
      </c>
      <c r="AB456" s="48">
        <f t="shared" ca="1" si="330"/>
        <v>2</v>
      </c>
      <c r="AC456" s="48">
        <f t="shared" ca="1" si="330"/>
        <v>2</v>
      </c>
      <c r="AD456" s="48">
        <f t="shared" ca="1" si="330"/>
        <v>1</v>
      </c>
      <c r="AE456" s="48">
        <f t="shared" ca="1" si="330"/>
        <v>1</v>
      </c>
      <c r="AF456" s="48">
        <f t="shared" ca="1" si="330"/>
        <v>3</v>
      </c>
      <c r="AG456" s="48">
        <f t="shared" ca="1" si="330"/>
        <v>2</v>
      </c>
      <c r="AH456" s="48">
        <f t="shared" ca="1" si="330"/>
        <v>3</v>
      </c>
      <c r="AI456" s="48">
        <f t="shared" ca="1" si="330"/>
        <v>2</v>
      </c>
      <c r="AJ456" s="48">
        <f t="shared" ca="1" si="331"/>
        <v>3</v>
      </c>
      <c r="AK456" s="48">
        <f t="shared" ca="1" si="331"/>
        <v>1</v>
      </c>
      <c r="AL456" s="48">
        <f t="shared" ca="1" si="331"/>
        <v>1</v>
      </c>
      <c r="AM456" s="48">
        <f t="shared" ca="1" si="331"/>
        <v>1</v>
      </c>
      <c r="AN456" s="48">
        <f t="shared" ca="1" si="331"/>
        <v>2</v>
      </c>
      <c r="AO456" s="48">
        <f t="shared" ca="1" si="331"/>
        <v>1</v>
      </c>
      <c r="AP456" s="48">
        <f t="shared" ca="1" si="331"/>
        <v>2</v>
      </c>
      <c r="AQ456" s="48">
        <f t="shared" ca="1" si="331"/>
        <v>3</v>
      </c>
      <c r="AR456" s="48">
        <f t="shared" ca="1" si="331"/>
        <v>3</v>
      </c>
      <c r="AS456" s="48">
        <f t="shared" ca="1" si="331"/>
        <v>1</v>
      </c>
      <c r="AT456" s="48">
        <f t="shared" ca="1" si="332"/>
        <v>3</v>
      </c>
      <c r="AU456" s="48">
        <f t="shared" ca="1" si="332"/>
        <v>1</v>
      </c>
      <c r="AV456" s="48">
        <f t="shared" ca="1" si="332"/>
        <v>1</v>
      </c>
      <c r="AW456" s="48">
        <f t="shared" ca="1" si="332"/>
        <v>3</v>
      </c>
      <c r="AX456" s="48">
        <f t="shared" ca="1" si="332"/>
        <v>2</v>
      </c>
      <c r="AY456" s="48">
        <f t="shared" ca="1" si="332"/>
        <v>3</v>
      </c>
      <c r="AZ456" s="48">
        <f t="shared" ca="1" si="332"/>
        <v>3</v>
      </c>
      <c r="BA456" s="48">
        <f t="shared" ca="1" si="332"/>
        <v>3</v>
      </c>
      <c r="BB456" s="48">
        <f t="shared" ca="1" si="332"/>
        <v>3</v>
      </c>
      <c r="BC456" s="48">
        <f t="shared" ca="1" si="332"/>
        <v>1</v>
      </c>
      <c r="BD456" s="48">
        <f t="shared" ca="1" si="333"/>
        <v>2</v>
      </c>
      <c r="BE456" s="48">
        <f t="shared" ca="1" si="333"/>
        <v>3</v>
      </c>
      <c r="BF456" s="48">
        <f t="shared" ca="1" si="333"/>
        <v>2</v>
      </c>
      <c r="BG456" s="48">
        <f t="shared" ca="1" si="333"/>
        <v>3</v>
      </c>
      <c r="BH456" s="48">
        <f t="shared" ca="1" si="333"/>
        <v>1</v>
      </c>
      <c r="BI456" s="48">
        <f t="shared" ca="1" si="333"/>
        <v>3</v>
      </c>
      <c r="BJ456" s="48">
        <f t="shared" ca="1" si="333"/>
        <v>1</v>
      </c>
      <c r="BK456" s="48">
        <f t="shared" ca="1" si="333"/>
        <v>2</v>
      </c>
      <c r="BL456" s="48">
        <f t="shared" ca="1" si="333"/>
        <v>2</v>
      </c>
      <c r="BM456" s="48">
        <f t="shared" ca="1" si="333"/>
        <v>3</v>
      </c>
      <c r="BN456" s="48">
        <f t="shared" ca="1" si="333"/>
        <v>3</v>
      </c>
      <c r="BO456" s="48">
        <f t="shared" ca="1" si="333"/>
        <v>2</v>
      </c>
    </row>
    <row r="457" spans="1:67" x14ac:dyDescent="0.25">
      <c r="A457" s="48">
        <v>456</v>
      </c>
      <c r="B457" s="48">
        <f t="shared" ca="1" si="316"/>
        <v>15</v>
      </c>
      <c r="C457" s="48">
        <f ca="1">SUM($P457:S457)</f>
        <v>10</v>
      </c>
      <c r="D457" s="48">
        <f t="shared" ca="1" si="317"/>
        <v>18</v>
      </c>
      <c r="E457" s="48">
        <f t="shared" ca="1" si="318"/>
        <v>26</v>
      </c>
      <c r="F457" s="48">
        <f t="shared" ca="1" si="319"/>
        <v>36</v>
      </c>
      <c r="G457" s="48">
        <f t="shared" ca="1" si="320"/>
        <v>42</v>
      </c>
      <c r="H457" s="48">
        <f t="shared" ca="1" si="321"/>
        <v>50</v>
      </c>
      <c r="I457" s="48">
        <f t="shared" ca="1" si="322"/>
        <v>57</v>
      </c>
      <c r="J457" s="48">
        <f t="shared" ca="1" si="323"/>
        <v>64</v>
      </c>
      <c r="K457" s="48">
        <f t="shared" ca="1" si="324"/>
        <v>73</v>
      </c>
      <c r="L457" s="48">
        <f t="shared" ca="1" si="325"/>
        <v>79</v>
      </c>
      <c r="M457" s="48">
        <f t="shared" ca="1" si="326"/>
        <v>85</v>
      </c>
      <c r="N457" s="48">
        <f t="shared" ca="1" si="327"/>
        <v>94</v>
      </c>
      <c r="O457" s="48">
        <f t="shared" ca="1" si="328"/>
        <v>103</v>
      </c>
      <c r="P457" s="48">
        <f t="shared" ca="1" si="329"/>
        <v>3</v>
      </c>
      <c r="Q457" s="48">
        <f t="shared" ca="1" si="329"/>
        <v>3</v>
      </c>
      <c r="R457" s="48">
        <f t="shared" ca="1" si="329"/>
        <v>1</v>
      </c>
      <c r="S457" s="48">
        <f t="shared" ca="1" si="329"/>
        <v>3</v>
      </c>
      <c r="T457" s="48">
        <f t="shared" ca="1" si="329"/>
        <v>2</v>
      </c>
      <c r="U457" s="48">
        <f t="shared" ca="1" si="329"/>
        <v>3</v>
      </c>
      <c r="V457" s="48">
        <f t="shared" ca="1" si="329"/>
        <v>2</v>
      </c>
      <c r="W457" s="48">
        <f t="shared" ca="1" si="329"/>
        <v>1</v>
      </c>
      <c r="X457" s="48">
        <f t="shared" ca="1" si="329"/>
        <v>1</v>
      </c>
      <c r="Y457" s="48">
        <f t="shared" ca="1" si="329"/>
        <v>3</v>
      </c>
      <c r="Z457" s="48">
        <f t="shared" ca="1" si="330"/>
        <v>2</v>
      </c>
      <c r="AA457" s="48">
        <f t="shared" ca="1" si="330"/>
        <v>2</v>
      </c>
      <c r="AB457" s="48">
        <f t="shared" ca="1" si="330"/>
        <v>3</v>
      </c>
      <c r="AC457" s="48">
        <f t="shared" ca="1" si="330"/>
        <v>2</v>
      </c>
      <c r="AD457" s="48">
        <f t="shared" ca="1" si="330"/>
        <v>3</v>
      </c>
      <c r="AE457" s="48">
        <f t="shared" ca="1" si="330"/>
        <v>2</v>
      </c>
      <c r="AF457" s="48">
        <f t="shared" ca="1" si="330"/>
        <v>1</v>
      </c>
      <c r="AG457" s="48">
        <f t="shared" ca="1" si="330"/>
        <v>2</v>
      </c>
      <c r="AH457" s="48">
        <f t="shared" ca="1" si="330"/>
        <v>2</v>
      </c>
      <c r="AI457" s="48">
        <f t="shared" ca="1" si="330"/>
        <v>1</v>
      </c>
      <c r="AJ457" s="48">
        <f t="shared" ca="1" si="331"/>
        <v>1</v>
      </c>
      <c r="AK457" s="48">
        <f t="shared" ca="1" si="331"/>
        <v>2</v>
      </c>
      <c r="AL457" s="48">
        <f t="shared" ca="1" si="331"/>
        <v>3</v>
      </c>
      <c r="AM457" s="48">
        <f t="shared" ca="1" si="331"/>
        <v>2</v>
      </c>
      <c r="AN457" s="48">
        <f t="shared" ca="1" si="331"/>
        <v>3</v>
      </c>
      <c r="AO457" s="48">
        <f t="shared" ca="1" si="331"/>
        <v>1</v>
      </c>
      <c r="AP457" s="48">
        <f t="shared" ca="1" si="331"/>
        <v>2</v>
      </c>
      <c r="AQ457" s="48">
        <f t="shared" ca="1" si="331"/>
        <v>1</v>
      </c>
      <c r="AR457" s="48">
        <f t="shared" ca="1" si="331"/>
        <v>1</v>
      </c>
      <c r="AS457" s="48">
        <f t="shared" ca="1" si="331"/>
        <v>3</v>
      </c>
      <c r="AT457" s="48">
        <f t="shared" ca="1" si="332"/>
        <v>2</v>
      </c>
      <c r="AU457" s="48">
        <f t="shared" ca="1" si="332"/>
        <v>1</v>
      </c>
      <c r="AV457" s="48">
        <f t="shared" ca="1" si="332"/>
        <v>2</v>
      </c>
      <c r="AW457" s="48">
        <f t="shared" ca="1" si="332"/>
        <v>3</v>
      </c>
      <c r="AX457" s="48">
        <f t="shared" ca="1" si="332"/>
        <v>1</v>
      </c>
      <c r="AY457" s="48">
        <f t="shared" ca="1" si="332"/>
        <v>3</v>
      </c>
      <c r="AZ457" s="48">
        <f t="shared" ca="1" si="332"/>
        <v>1</v>
      </c>
      <c r="BA457" s="48">
        <f t="shared" ca="1" si="332"/>
        <v>2</v>
      </c>
      <c r="BB457" s="48">
        <f t="shared" ca="1" si="332"/>
        <v>2</v>
      </c>
      <c r="BC457" s="48">
        <f t="shared" ca="1" si="332"/>
        <v>1</v>
      </c>
      <c r="BD457" s="48">
        <f t="shared" ca="1" si="333"/>
        <v>1</v>
      </c>
      <c r="BE457" s="48">
        <f t="shared" ca="1" si="333"/>
        <v>2</v>
      </c>
      <c r="BF457" s="48">
        <f t="shared" ca="1" si="333"/>
        <v>2</v>
      </c>
      <c r="BG457" s="48">
        <f t="shared" ca="1" si="333"/>
        <v>1</v>
      </c>
      <c r="BH457" s="48">
        <f t="shared" ca="1" si="333"/>
        <v>2</v>
      </c>
      <c r="BI457" s="48">
        <f t="shared" ca="1" si="333"/>
        <v>2</v>
      </c>
      <c r="BJ457" s="48">
        <f t="shared" ca="1" si="333"/>
        <v>2</v>
      </c>
      <c r="BK457" s="48">
        <f t="shared" ca="1" si="333"/>
        <v>3</v>
      </c>
      <c r="BL457" s="48">
        <f t="shared" ca="1" si="333"/>
        <v>2</v>
      </c>
      <c r="BM457" s="48">
        <f t="shared" ca="1" si="333"/>
        <v>2</v>
      </c>
      <c r="BN457" s="48">
        <f t="shared" ca="1" si="333"/>
        <v>3</v>
      </c>
      <c r="BO457" s="48">
        <f t="shared" ca="1" si="333"/>
        <v>2</v>
      </c>
    </row>
    <row r="458" spans="1:67" x14ac:dyDescent="0.25">
      <c r="A458" s="48">
        <v>457</v>
      </c>
      <c r="B458" s="48">
        <f t="shared" ca="1" si="316"/>
        <v>11</v>
      </c>
      <c r="C458" s="48">
        <f ca="1">SUM($P458:S458)</f>
        <v>8</v>
      </c>
      <c r="D458" s="48">
        <f t="shared" ca="1" si="317"/>
        <v>15</v>
      </c>
      <c r="E458" s="48">
        <f t="shared" ca="1" si="318"/>
        <v>24</v>
      </c>
      <c r="F458" s="48">
        <f t="shared" ca="1" si="319"/>
        <v>34</v>
      </c>
      <c r="G458" s="48">
        <f t="shared" ca="1" si="320"/>
        <v>43</v>
      </c>
      <c r="H458" s="48">
        <f t="shared" ca="1" si="321"/>
        <v>53</v>
      </c>
      <c r="I458" s="48">
        <f t="shared" ca="1" si="322"/>
        <v>60</v>
      </c>
      <c r="J458" s="48">
        <f t="shared" ca="1" si="323"/>
        <v>68</v>
      </c>
      <c r="K458" s="48">
        <f t="shared" ca="1" si="324"/>
        <v>74</v>
      </c>
      <c r="L458" s="48">
        <f t="shared" ca="1" si="325"/>
        <v>82</v>
      </c>
      <c r="M458" s="48">
        <f t="shared" ca="1" si="326"/>
        <v>90</v>
      </c>
      <c r="N458" s="48">
        <f t="shared" ca="1" si="327"/>
        <v>99</v>
      </c>
      <c r="O458" s="48">
        <f t="shared" ca="1" si="328"/>
        <v>109</v>
      </c>
      <c r="P458" s="48">
        <f t="shared" ca="1" si="329"/>
        <v>3</v>
      </c>
      <c r="Q458" s="48">
        <f t="shared" ca="1" si="329"/>
        <v>1</v>
      </c>
      <c r="R458" s="48">
        <f t="shared" ca="1" si="329"/>
        <v>1</v>
      </c>
      <c r="S458" s="48">
        <f t="shared" ca="1" si="329"/>
        <v>3</v>
      </c>
      <c r="T458" s="48">
        <f t="shared" ca="1" si="329"/>
        <v>2</v>
      </c>
      <c r="U458" s="48">
        <f t="shared" ca="1" si="329"/>
        <v>1</v>
      </c>
      <c r="V458" s="48">
        <f t="shared" ca="1" si="329"/>
        <v>2</v>
      </c>
      <c r="W458" s="48">
        <f t="shared" ca="1" si="329"/>
        <v>2</v>
      </c>
      <c r="X458" s="48">
        <f t="shared" ca="1" si="329"/>
        <v>2</v>
      </c>
      <c r="Y458" s="48">
        <f t="shared" ca="1" si="329"/>
        <v>3</v>
      </c>
      <c r="Z458" s="48">
        <f t="shared" ca="1" si="330"/>
        <v>2</v>
      </c>
      <c r="AA458" s="48">
        <f t="shared" ca="1" si="330"/>
        <v>2</v>
      </c>
      <c r="AB458" s="48">
        <f t="shared" ca="1" si="330"/>
        <v>1</v>
      </c>
      <c r="AC458" s="48">
        <f t="shared" ca="1" si="330"/>
        <v>3</v>
      </c>
      <c r="AD458" s="48">
        <f t="shared" ca="1" si="330"/>
        <v>3</v>
      </c>
      <c r="AE458" s="48">
        <f t="shared" ca="1" si="330"/>
        <v>3</v>
      </c>
      <c r="AF458" s="48">
        <f t="shared" ca="1" si="330"/>
        <v>2</v>
      </c>
      <c r="AG458" s="48">
        <f t="shared" ca="1" si="330"/>
        <v>3</v>
      </c>
      <c r="AH458" s="48">
        <f t="shared" ca="1" si="330"/>
        <v>3</v>
      </c>
      <c r="AI458" s="48">
        <f t="shared" ca="1" si="330"/>
        <v>1</v>
      </c>
      <c r="AJ458" s="48">
        <f t="shared" ca="1" si="331"/>
        <v>2</v>
      </c>
      <c r="AK458" s="48">
        <f t="shared" ca="1" si="331"/>
        <v>3</v>
      </c>
      <c r="AL458" s="48">
        <f t="shared" ca="1" si="331"/>
        <v>3</v>
      </c>
      <c r="AM458" s="48">
        <f t="shared" ca="1" si="331"/>
        <v>2</v>
      </c>
      <c r="AN458" s="48">
        <f t="shared" ca="1" si="331"/>
        <v>2</v>
      </c>
      <c r="AO458" s="48">
        <f t="shared" ca="1" si="331"/>
        <v>1</v>
      </c>
      <c r="AP458" s="48">
        <f t="shared" ca="1" si="331"/>
        <v>3</v>
      </c>
      <c r="AQ458" s="48">
        <f t="shared" ca="1" si="331"/>
        <v>1</v>
      </c>
      <c r="AR458" s="48">
        <f t="shared" ca="1" si="331"/>
        <v>3</v>
      </c>
      <c r="AS458" s="48">
        <f t="shared" ca="1" si="331"/>
        <v>1</v>
      </c>
      <c r="AT458" s="48">
        <f t="shared" ca="1" si="332"/>
        <v>1</v>
      </c>
      <c r="AU458" s="48">
        <f t="shared" ca="1" si="332"/>
        <v>3</v>
      </c>
      <c r="AV458" s="48">
        <f t="shared" ca="1" si="332"/>
        <v>1</v>
      </c>
      <c r="AW458" s="48">
        <f t="shared" ca="1" si="332"/>
        <v>2</v>
      </c>
      <c r="AX458" s="48">
        <f t="shared" ca="1" si="332"/>
        <v>1</v>
      </c>
      <c r="AY458" s="48">
        <f t="shared" ca="1" si="332"/>
        <v>2</v>
      </c>
      <c r="AZ458" s="48">
        <f t="shared" ca="1" si="332"/>
        <v>1</v>
      </c>
      <c r="BA458" s="48">
        <f t="shared" ca="1" si="332"/>
        <v>2</v>
      </c>
      <c r="BB458" s="48">
        <f t="shared" ca="1" si="332"/>
        <v>2</v>
      </c>
      <c r="BC458" s="48">
        <f t="shared" ca="1" si="332"/>
        <v>3</v>
      </c>
      <c r="BD458" s="48">
        <f t="shared" ca="1" si="333"/>
        <v>2</v>
      </c>
      <c r="BE458" s="48">
        <f t="shared" ca="1" si="333"/>
        <v>1</v>
      </c>
      <c r="BF458" s="48">
        <f t="shared" ca="1" si="333"/>
        <v>2</v>
      </c>
      <c r="BG458" s="48">
        <f t="shared" ca="1" si="333"/>
        <v>3</v>
      </c>
      <c r="BH458" s="48">
        <f t="shared" ca="1" si="333"/>
        <v>3</v>
      </c>
      <c r="BI458" s="48">
        <f t="shared" ca="1" si="333"/>
        <v>2</v>
      </c>
      <c r="BJ458" s="48">
        <f t="shared" ca="1" si="333"/>
        <v>1</v>
      </c>
      <c r="BK458" s="48">
        <f t="shared" ca="1" si="333"/>
        <v>3</v>
      </c>
      <c r="BL458" s="48">
        <f t="shared" ca="1" si="333"/>
        <v>3</v>
      </c>
      <c r="BM458" s="48">
        <f t="shared" ca="1" si="333"/>
        <v>3</v>
      </c>
      <c r="BN458" s="48">
        <f t="shared" ca="1" si="333"/>
        <v>2</v>
      </c>
      <c r="BO458" s="48">
        <f t="shared" ca="1" si="333"/>
        <v>2</v>
      </c>
    </row>
    <row r="459" spans="1:67" x14ac:dyDescent="0.25">
      <c r="A459" s="48">
        <v>458</v>
      </c>
      <c r="B459" s="48">
        <f t="shared" ca="1" si="316"/>
        <v>11</v>
      </c>
      <c r="C459" s="48">
        <f ca="1">SUM($P459:S459)</f>
        <v>8</v>
      </c>
      <c r="D459" s="48">
        <f t="shared" ca="1" si="317"/>
        <v>16</v>
      </c>
      <c r="E459" s="48">
        <f t="shared" ca="1" si="318"/>
        <v>24</v>
      </c>
      <c r="F459" s="48">
        <f t="shared" ca="1" si="319"/>
        <v>30</v>
      </c>
      <c r="G459" s="48">
        <f t="shared" ca="1" si="320"/>
        <v>42</v>
      </c>
      <c r="H459" s="48">
        <f t="shared" ca="1" si="321"/>
        <v>49</v>
      </c>
      <c r="I459" s="48">
        <f t="shared" ca="1" si="322"/>
        <v>56</v>
      </c>
      <c r="J459" s="48">
        <f t="shared" ca="1" si="323"/>
        <v>63</v>
      </c>
      <c r="K459" s="48">
        <f t="shared" ca="1" si="324"/>
        <v>71</v>
      </c>
      <c r="L459" s="48">
        <f t="shared" ca="1" si="325"/>
        <v>79</v>
      </c>
      <c r="M459" s="48">
        <f t="shared" ca="1" si="326"/>
        <v>86</v>
      </c>
      <c r="N459" s="48">
        <f t="shared" ca="1" si="327"/>
        <v>93</v>
      </c>
      <c r="O459" s="48">
        <f t="shared" ca="1" si="328"/>
        <v>99</v>
      </c>
      <c r="P459" s="48">
        <f t="shared" ca="1" si="329"/>
        <v>3</v>
      </c>
      <c r="Q459" s="48">
        <f t="shared" ca="1" si="329"/>
        <v>3</v>
      </c>
      <c r="R459" s="48">
        <f t="shared" ca="1" si="329"/>
        <v>1</v>
      </c>
      <c r="S459" s="48">
        <f t="shared" ca="1" si="329"/>
        <v>1</v>
      </c>
      <c r="T459" s="48">
        <f t="shared" ca="1" si="329"/>
        <v>1</v>
      </c>
      <c r="U459" s="48">
        <f t="shared" ca="1" si="329"/>
        <v>2</v>
      </c>
      <c r="V459" s="48">
        <f t="shared" ca="1" si="329"/>
        <v>3</v>
      </c>
      <c r="W459" s="48">
        <f t="shared" ca="1" si="329"/>
        <v>2</v>
      </c>
      <c r="X459" s="48">
        <f t="shared" ca="1" si="329"/>
        <v>2</v>
      </c>
      <c r="Y459" s="48">
        <f t="shared" ca="1" si="329"/>
        <v>1</v>
      </c>
      <c r="Z459" s="48">
        <f t="shared" ca="1" si="330"/>
        <v>3</v>
      </c>
      <c r="AA459" s="48">
        <f t="shared" ca="1" si="330"/>
        <v>2</v>
      </c>
      <c r="AB459" s="48">
        <f t="shared" ca="1" si="330"/>
        <v>1</v>
      </c>
      <c r="AC459" s="48">
        <f t="shared" ca="1" si="330"/>
        <v>1</v>
      </c>
      <c r="AD459" s="48">
        <f t="shared" ca="1" si="330"/>
        <v>2</v>
      </c>
      <c r="AE459" s="48">
        <f t="shared" ca="1" si="330"/>
        <v>2</v>
      </c>
      <c r="AF459" s="48">
        <f t="shared" ca="1" si="330"/>
        <v>3</v>
      </c>
      <c r="AG459" s="48">
        <f t="shared" ca="1" si="330"/>
        <v>3</v>
      </c>
      <c r="AH459" s="48">
        <f t="shared" ca="1" si="330"/>
        <v>3</v>
      </c>
      <c r="AI459" s="48">
        <f t="shared" ca="1" si="330"/>
        <v>3</v>
      </c>
      <c r="AJ459" s="48">
        <f t="shared" ca="1" si="331"/>
        <v>2</v>
      </c>
      <c r="AK459" s="48">
        <f t="shared" ca="1" si="331"/>
        <v>1</v>
      </c>
      <c r="AL459" s="48">
        <f t="shared" ca="1" si="331"/>
        <v>1</v>
      </c>
      <c r="AM459" s="48">
        <f t="shared" ca="1" si="331"/>
        <v>3</v>
      </c>
      <c r="AN459" s="48">
        <f t="shared" ca="1" si="331"/>
        <v>2</v>
      </c>
      <c r="AO459" s="48">
        <f t="shared" ca="1" si="331"/>
        <v>2</v>
      </c>
      <c r="AP459" s="48">
        <f t="shared" ca="1" si="331"/>
        <v>1</v>
      </c>
      <c r="AQ459" s="48">
        <f t="shared" ca="1" si="331"/>
        <v>2</v>
      </c>
      <c r="AR459" s="48">
        <f t="shared" ca="1" si="331"/>
        <v>1</v>
      </c>
      <c r="AS459" s="48">
        <f t="shared" ca="1" si="331"/>
        <v>3</v>
      </c>
      <c r="AT459" s="48">
        <f t="shared" ca="1" si="332"/>
        <v>2</v>
      </c>
      <c r="AU459" s="48">
        <f t="shared" ca="1" si="332"/>
        <v>1</v>
      </c>
      <c r="AV459" s="48">
        <f t="shared" ca="1" si="332"/>
        <v>1</v>
      </c>
      <c r="AW459" s="48">
        <f t="shared" ca="1" si="332"/>
        <v>3</v>
      </c>
      <c r="AX459" s="48">
        <f t="shared" ca="1" si="332"/>
        <v>1</v>
      </c>
      <c r="AY459" s="48">
        <f t="shared" ca="1" si="332"/>
        <v>3</v>
      </c>
      <c r="AZ459" s="48">
        <f t="shared" ca="1" si="332"/>
        <v>2</v>
      </c>
      <c r="BA459" s="48">
        <f t="shared" ca="1" si="332"/>
        <v>2</v>
      </c>
      <c r="BB459" s="48">
        <f t="shared" ca="1" si="332"/>
        <v>3</v>
      </c>
      <c r="BC459" s="48">
        <f t="shared" ca="1" si="332"/>
        <v>1</v>
      </c>
      <c r="BD459" s="48">
        <f t="shared" ca="1" si="333"/>
        <v>1</v>
      </c>
      <c r="BE459" s="48">
        <f t="shared" ca="1" si="333"/>
        <v>3</v>
      </c>
      <c r="BF459" s="48">
        <f t="shared" ca="1" si="333"/>
        <v>2</v>
      </c>
      <c r="BG459" s="48">
        <f t="shared" ca="1" si="333"/>
        <v>1</v>
      </c>
      <c r="BH459" s="48">
        <f t="shared" ca="1" si="333"/>
        <v>2</v>
      </c>
      <c r="BI459" s="48">
        <f t="shared" ca="1" si="333"/>
        <v>1</v>
      </c>
      <c r="BJ459" s="48">
        <f t="shared" ca="1" si="333"/>
        <v>3</v>
      </c>
      <c r="BK459" s="48">
        <f t="shared" ca="1" si="333"/>
        <v>1</v>
      </c>
      <c r="BL459" s="48">
        <f t="shared" ca="1" si="333"/>
        <v>1</v>
      </c>
      <c r="BM459" s="48">
        <f t="shared" ca="1" si="333"/>
        <v>1</v>
      </c>
      <c r="BN459" s="48">
        <f t="shared" ca="1" si="333"/>
        <v>2</v>
      </c>
      <c r="BO459" s="48">
        <f t="shared" ca="1" si="333"/>
        <v>2</v>
      </c>
    </row>
    <row r="460" spans="1:67" x14ac:dyDescent="0.25">
      <c r="A460" s="48">
        <v>459</v>
      </c>
      <c r="B460" s="48">
        <f t="shared" ca="1" si="316"/>
        <v>14</v>
      </c>
      <c r="C460" s="48">
        <f ca="1">SUM($P460:S460)</f>
        <v>8</v>
      </c>
      <c r="D460" s="48">
        <f t="shared" ca="1" si="317"/>
        <v>16</v>
      </c>
      <c r="E460" s="48">
        <f t="shared" ca="1" si="318"/>
        <v>26</v>
      </c>
      <c r="F460" s="48">
        <f t="shared" ca="1" si="319"/>
        <v>34</v>
      </c>
      <c r="G460" s="48">
        <f t="shared" ca="1" si="320"/>
        <v>41</v>
      </c>
      <c r="H460" s="48">
        <f t="shared" ca="1" si="321"/>
        <v>50</v>
      </c>
      <c r="I460" s="48">
        <f t="shared" ca="1" si="322"/>
        <v>58</v>
      </c>
      <c r="J460" s="48">
        <f t="shared" ca="1" si="323"/>
        <v>65</v>
      </c>
      <c r="K460" s="48">
        <f t="shared" ca="1" si="324"/>
        <v>72</v>
      </c>
      <c r="L460" s="48">
        <f t="shared" ca="1" si="325"/>
        <v>79</v>
      </c>
      <c r="M460" s="48">
        <f t="shared" ca="1" si="326"/>
        <v>87</v>
      </c>
      <c r="N460" s="48">
        <f t="shared" ca="1" si="327"/>
        <v>96</v>
      </c>
      <c r="O460" s="48">
        <f t="shared" ca="1" si="328"/>
        <v>104</v>
      </c>
      <c r="P460" s="48">
        <f t="shared" ca="1" si="329"/>
        <v>1</v>
      </c>
      <c r="Q460" s="48">
        <f t="shared" ca="1" si="329"/>
        <v>2</v>
      </c>
      <c r="R460" s="48">
        <f t="shared" ca="1" si="329"/>
        <v>2</v>
      </c>
      <c r="S460" s="48">
        <f t="shared" ca="1" si="329"/>
        <v>3</v>
      </c>
      <c r="T460" s="48">
        <f t="shared" ca="1" si="329"/>
        <v>3</v>
      </c>
      <c r="U460" s="48">
        <f t="shared" ca="1" si="329"/>
        <v>3</v>
      </c>
      <c r="V460" s="48">
        <f t="shared" ca="1" si="329"/>
        <v>1</v>
      </c>
      <c r="W460" s="48">
        <f t="shared" ca="1" si="329"/>
        <v>1</v>
      </c>
      <c r="X460" s="48">
        <f t="shared" ca="1" si="329"/>
        <v>3</v>
      </c>
      <c r="Y460" s="48">
        <f t="shared" ca="1" si="329"/>
        <v>1</v>
      </c>
      <c r="Z460" s="48">
        <f t="shared" ca="1" si="330"/>
        <v>3</v>
      </c>
      <c r="AA460" s="48">
        <f t="shared" ca="1" si="330"/>
        <v>3</v>
      </c>
      <c r="AB460" s="48">
        <f t="shared" ca="1" si="330"/>
        <v>3</v>
      </c>
      <c r="AC460" s="48">
        <f t="shared" ca="1" si="330"/>
        <v>1</v>
      </c>
      <c r="AD460" s="48">
        <f t="shared" ca="1" si="330"/>
        <v>2</v>
      </c>
      <c r="AE460" s="48">
        <f t="shared" ca="1" si="330"/>
        <v>2</v>
      </c>
      <c r="AF460" s="48">
        <f t="shared" ca="1" si="330"/>
        <v>3</v>
      </c>
      <c r="AG460" s="48">
        <f t="shared" ca="1" si="330"/>
        <v>1</v>
      </c>
      <c r="AH460" s="48">
        <f t="shared" ca="1" si="330"/>
        <v>1</v>
      </c>
      <c r="AI460" s="48">
        <f t="shared" ca="1" si="330"/>
        <v>2</v>
      </c>
      <c r="AJ460" s="48">
        <f t="shared" ca="1" si="331"/>
        <v>3</v>
      </c>
      <c r="AK460" s="48">
        <f t="shared" ca="1" si="331"/>
        <v>2</v>
      </c>
      <c r="AL460" s="48">
        <f t="shared" ca="1" si="331"/>
        <v>2</v>
      </c>
      <c r="AM460" s="48">
        <f t="shared" ca="1" si="331"/>
        <v>2</v>
      </c>
      <c r="AN460" s="48">
        <f t="shared" ca="1" si="331"/>
        <v>2</v>
      </c>
      <c r="AO460" s="48">
        <f t="shared" ca="1" si="331"/>
        <v>1</v>
      </c>
      <c r="AP460" s="48">
        <f t="shared" ca="1" si="331"/>
        <v>2</v>
      </c>
      <c r="AQ460" s="48">
        <f t="shared" ca="1" si="331"/>
        <v>3</v>
      </c>
      <c r="AR460" s="48">
        <f t="shared" ca="1" si="331"/>
        <v>1</v>
      </c>
      <c r="AS460" s="48">
        <f t="shared" ca="1" si="331"/>
        <v>3</v>
      </c>
      <c r="AT460" s="48">
        <f t="shared" ca="1" si="332"/>
        <v>1</v>
      </c>
      <c r="AU460" s="48">
        <f t="shared" ca="1" si="332"/>
        <v>2</v>
      </c>
      <c r="AV460" s="48">
        <f t="shared" ca="1" si="332"/>
        <v>2</v>
      </c>
      <c r="AW460" s="48">
        <f t="shared" ca="1" si="332"/>
        <v>1</v>
      </c>
      <c r="AX460" s="48">
        <f t="shared" ca="1" si="332"/>
        <v>3</v>
      </c>
      <c r="AY460" s="48">
        <f t="shared" ca="1" si="332"/>
        <v>1</v>
      </c>
      <c r="AZ460" s="48">
        <f t="shared" ca="1" si="332"/>
        <v>2</v>
      </c>
      <c r="BA460" s="48">
        <f t="shared" ca="1" si="332"/>
        <v>3</v>
      </c>
      <c r="BB460" s="48">
        <f t="shared" ca="1" si="332"/>
        <v>1</v>
      </c>
      <c r="BC460" s="48">
        <f t="shared" ca="1" si="332"/>
        <v>1</v>
      </c>
      <c r="BD460" s="48">
        <f t="shared" ca="1" si="333"/>
        <v>2</v>
      </c>
      <c r="BE460" s="48">
        <f t="shared" ca="1" si="333"/>
        <v>2</v>
      </c>
      <c r="BF460" s="48">
        <f t="shared" ca="1" si="333"/>
        <v>1</v>
      </c>
      <c r="BG460" s="48">
        <f t="shared" ca="1" si="333"/>
        <v>3</v>
      </c>
      <c r="BH460" s="48">
        <f t="shared" ca="1" si="333"/>
        <v>3</v>
      </c>
      <c r="BI460" s="48">
        <f t="shared" ca="1" si="333"/>
        <v>2</v>
      </c>
      <c r="BJ460" s="48">
        <f t="shared" ca="1" si="333"/>
        <v>3</v>
      </c>
      <c r="BK460" s="48">
        <f t="shared" ca="1" si="333"/>
        <v>1</v>
      </c>
      <c r="BL460" s="48">
        <f t="shared" ca="1" si="333"/>
        <v>3</v>
      </c>
      <c r="BM460" s="48">
        <f t="shared" ca="1" si="333"/>
        <v>1</v>
      </c>
      <c r="BN460" s="48">
        <f t="shared" ca="1" si="333"/>
        <v>3</v>
      </c>
      <c r="BO460" s="48">
        <f t="shared" ca="1" si="333"/>
        <v>1</v>
      </c>
    </row>
    <row r="461" spans="1:67" x14ac:dyDescent="0.25">
      <c r="A461" s="48">
        <v>460</v>
      </c>
      <c r="B461" s="48">
        <f t="shared" ca="1" si="316"/>
        <v>14</v>
      </c>
      <c r="C461" s="48">
        <f ca="1">SUM($P461:S461)</f>
        <v>9</v>
      </c>
      <c r="D461" s="48">
        <f t="shared" ca="1" si="317"/>
        <v>17</v>
      </c>
      <c r="E461" s="48">
        <f t="shared" ca="1" si="318"/>
        <v>24</v>
      </c>
      <c r="F461" s="48">
        <f t="shared" ca="1" si="319"/>
        <v>32</v>
      </c>
      <c r="G461" s="48">
        <f t="shared" ca="1" si="320"/>
        <v>39</v>
      </c>
      <c r="H461" s="48">
        <f t="shared" ca="1" si="321"/>
        <v>48</v>
      </c>
      <c r="I461" s="48">
        <f t="shared" ca="1" si="322"/>
        <v>54</v>
      </c>
      <c r="J461" s="48">
        <f t="shared" ca="1" si="323"/>
        <v>58</v>
      </c>
      <c r="K461" s="48">
        <f t="shared" ca="1" si="324"/>
        <v>67</v>
      </c>
      <c r="L461" s="48">
        <f t="shared" ca="1" si="325"/>
        <v>75</v>
      </c>
      <c r="M461" s="48">
        <f t="shared" ca="1" si="326"/>
        <v>86</v>
      </c>
      <c r="N461" s="48">
        <f t="shared" ca="1" si="327"/>
        <v>94</v>
      </c>
      <c r="O461" s="48">
        <f t="shared" ca="1" si="328"/>
        <v>102</v>
      </c>
      <c r="P461" s="48">
        <f t="shared" ca="1" si="329"/>
        <v>3</v>
      </c>
      <c r="Q461" s="48">
        <f t="shared" ca="1" si="329"/>
        <v>1</v>
      </c>
      <c r="R461" s="48">
        <f t="shared" ca="1" si="329"/>
        <v>3</v>
      </c>
      <c r="S461" s="48">
        <f t="shared" ca="1" si="329"/>
        <v>2</v>
      </c>
      <c r="T461" s="48">
        <f t="shared" ca="1" si="329"/>
        <v>3</v>
      </c>
      <c r="U461" s="48">
        <f t="shared" ca="1" si="329"/>
        <v>2</v>
      </c>
      <c r="V461" s="48">
        <f t="shared" ca="1" si="329"/>
        <v>2</v>
      </c>
      <c r="W461" s="48">
        <f t="shared" ca="1" si="329"/>
        <v>1</v>
      </c>
      <c r="X461" s="48">
        <f t="shared" ca="1" si="329"/>
        <v>3</v>
      </c>
      <c r="Y461" s="48">
        <f t="shared" ca="1" si="329"/>
        <v>2</v>
      </c>
      <c r="Z461" s="48">
        <f t="shared" ca="1" si="330"/>
        <v>1</v>
      </c>
      <c r="AA461" s="48">
        <f t="shared" ca="1" si="330"/>
        <v>1</v>
      </c>
      <c r="AB461" s="48">
        <f t="shared" ca="1" si="330"/>
        <v>3</v>
      </c>
      <c r="AC461" s="48">
        <f t="shared" ca="1" si="330"/>
        <v>2</v>
      </c>
      <c r="AD461" s="48">
        <f t="shared" ca="1" si="330"/>
        <v>2</v>
      </c>
      <c r="AE461" s="48">
        <f t="shared" ca="1" si="330"/>
        <v>1</v>
      </c>
      <c r="AF461" s="48">
        <f t="shared" ca="1" si="330"/>
        <v>1</v>
      </c>
      <c r="AG461" s="48">
        <f t="shared" ca="1" si="330"/>
        <v>1</v>
      </c>
      <c r="AH461" s="48">
        <f t="shared" ca="1" si="330"/>
        <v>3</v>
      </c>
      <c r="AI461" s="48">
        <f t="shared" ca="1" si="330"/>
        <v>2</v>
      </c>
      <c r="AJ461" s="48">
        <f t="shared" ca="1" si="331"/>
        <v>3</v>
      </c>
      <c r="AK461" s="48">
        <f t="shared" ca="1" si="331"/>
        <v>3</v>
      </c>
      <c r="AL461" s="48">
        <f t="shared" ca="1" si="331"/>
        <v>1</v>
      </c>
      <c r="AM461" s="48">
        <f t="shared" ca="1" si="331"/>
        <v>2</v>
      </c>
      <c r="AN461" s="48">
        <f t="shared" ca="1" si="331"/>
        <v>1</v>
      </c>
      <c r="AO461" s="48">
        <f t="shared" ca="1" si="331"/>
        <v>2</v>
      </c>
      <c r="AP461" s="48">
        <f t="shared" ca="1" si="331"/>
        <v>2</v>
      </c>
      <c r="AQ461" s="48">
        <f t="shared" ca="1" si="331"/>
        <v>1</v>
      </c>
      <c r="AR461" s="48">
        <f t="shared" ca="1" si="331"/>
        <v>1</v>
      </c>
      <c r="AS461" s="48">
        <f t="shared" ca="1" si="331"/>
        <v>1</v>
      </c>
      <c r="AT461" s="48">
        <f t="shared" ca="1" si="332"/>
        <v>1</v>
      </c>
      <c r="AU461" s="48">
        <f t="shared" ca="1" si="332"/>
        <v>1</v>
      </c>
      <c r="AV461" s="48">
        <f t="shared" ca="1" si="332"/>
        <v>3</v>
      </c>
      <c r="AW461" s="48">
        <f t="shared" ca="1" si="332"/>
        <v>3</v>
      </c>
      <c r="AX461" s="48">
        <f t="shared" ca="1" si="332"/>
        <v>2</v>
      </c>
      <c r="AY461" s="48">
        <f t="shared" ca="1" si="332"/>
        <v>1</v>
      </c>
      <c r="AZ461" s="48">
        <f t="shared" ca="1" si="332"/>
        <v>3</v>
      </c>
      <c r="BA461" s="48">
        <f t="shared" ca="1" si="332"/>
        <v>1</v>
      </c>
      <c r="BB461" s="48">
        <f t="shared" ca="1" si="332"/>
        <v>1</v>
      </c>
      <c r="BC461" s="48">
        <f t="shared" ca="1" si="332"/>
        <v>3</v>
      </c>
      <c r="BD461" s="48">
        <f t="shared" ca="1" si="333"/>
        <v>3</v>
      </c>
      <c r="BE461" s="48">
        <f t="shared" ca="1" si="333"/>
        <v>2</v>
      </c>
      <c r="BF461" s="48">
        <f t="shared" ca="1" si="333"/>
        <v>3</v>
      </c>
      <c r="BG461" s="48">
        <f t="shared" ca="1" si="333"/>
        <v>3</v>
      </c>
      <c r="BH461" s="48">
        <f t="shared" ca="1" si="333"/>
        <v>3</v>
      </c>
      <c r="BI461" s="48">
        <f t="shared" ca="1" si="333"/>
        <v>2</v>
      </c>
      <c r="BJ461" s="48">
        <f t="shared" ca="1" si="333"/>
        <v>1</v>
      </c>
      <c r="BK461" s="48">
        <f t="shared" ca="1" si="333"/>
        <v>2</v>
      </c>
      <c r="BL461" s="48">
        <f t="shared" ca="1" si="333"/>
        <v>1</v>
      </c>
      <c r="BM461" s="48">
        <f t="shared" ca="1" si="333"/>
        <v>1</v>
      </c>
      <c r="BN461" s="48">
        <f t="shared" ca="1" si="333"/>
        <v>3</v>
      </c>
      <c r="BO461" s="48">
        <f t="shared" ca="1" si="333"/>
        <v>3</v>
      </c>
    </row>
    <row r="462" spans="1:67" x14ac:dyDescent="0.25">
      <c r="A462" s="48">
        <v>461</v>
      </c>
      <c r="B462" s="48">
        <f t="shared" ca="1" si="316"/>
        <v>12</v>
      </c>
      <c r="C462" s="48">
        <f ca="1">SUM($P462:S462)</f>
        <v>10</v>
      </c>
      <c r="D462" s="48">
        <f t="shared" ca="1" si="317"/>
        <v>15</v>
      </c>
      <c r="E462" s="48">
        <f t="shared" ca="1" si="318"/>
        <v>21</v>
      </c>
      <c r="F462" s="48">
        <f t="shared" ca="1" si="319"/>
        <v>31</v>
      </c>
      <c r="G462" s="48">
        <f t="shared" ca="1" si="320"/>
        <v>37</v>
      </c>
      <c r="H462" s="48">
        <f t="shared" ca="1" si="321"/>
        <v>44</v>
      </c>
      <c r="I462" s="48">
        <f t="shared" ca="1" si="322"/>
        <v>52</v>
      </c>
      <c r="J462" s="48">
        <f t="shared" ca="1" si="323"/>
        <v>59</v>
      </c>
      <c r="K462" s="48">
        <f t="shared" ca="1" si="324"/>
        <v>66</v>
      </c>
      <c r="L462" s="48">
        <f t="shared" ca="1" si="325"/>
        <v>73</v>
      </c>
      <c r="M462" s="48">
        <f t="shared" ca="1" si="326"/>
        <v>83</v>
      </c>
      <c r="N462" s="48">
        <f t="shared" ca="1" si="327"/>
        <v>90</v>
      </c>
      <c r="O462" s="48">
        <f t="shared" ca="1" si="328"/>
        <v>99</v>
      </c>
      <c r="P462" s="48">
        <f t="shared" ref="P462:Y471" ca="1" si="334">MAX(1,IF(SamplesOrEstimateFlag = "Data", INDEX(Samples,RANDBETWEEN(1, TotalCount), 0), RANDBETWEEN(ThroughputLowEstimate,ThroughputHighEstimate)) / RANDBETWEEN(StorySplitRateLowEstimate,StorySplitRateHighEstimate))</f>
        <v>1</v>
      </c>
      <c r="Q462" s="48">
        <f t="shared" ca="1" si="334"/>
        <v>3</v>
      </c>
      <c r="R462" s="48">
        <f t="shared" ca="1" si="334"/>
        <v>3</v>
      </c>
      <c r="S462" s="48">
        <f t="shared" ca="1" si="334"/>
        <v>3</v>
      </c>
      <c r="T462" s="48">
        <f t="shared" ca="1" si="334"/>
        <v>1</v>
      </c>
      <c r="U462" s="48">
        <f t="shared" ca="1" si="334"/>
        <v>1</v>
      </c>
      <c r="V462" s="48">
        <f t="shared" ca="1" si="334"/>
        <v>1</v>
      </c>
      <c r="W462" s="48">
        <f t="shared" ca="1" si="334"/>
        <v>2</v>
      </c>
      <c r="X462" s="48">
        <f t="shared" ca="1" si="334"/>
        <v>3</v>
      </c>
      <c r="Y462" s="48">
        <f t="shared" ca="1" si="334"/>
        <v>1</v>
      </c>
      <c r="Z462" s="48">
        <f t="shared" ref="Z462:AI471" ca="1" si="335">MAX(1,IF(SamplesOrEstimateFlag = "Data", INDEX(Samples,RANDBETWEEN(1, TotalCount), 0), RANDBETWEEN(ThroughputLowEstimate,ThroughputHighEstimate)) / RANDBETWEEN(StorySplitRateLowEstimate,StorySplitRateHighEstimate))</f>
        <v>1</v>
      </c>
      <c r="AA462" s="48">
        <f t="shared" ca="1" si="335"/>
        <v>1</v>
      </c>
      <c r="AB462" s="48">
        <f t="shared" ca="1" si="335"/>
        <v>3</v>
      </c>
      <c r="AC462" s="48">
        <f t="shared" ca="1" si="335"/>
        <v>2</v>
      </c>
      <c r="AD462" s="48">
        <f t="shared" ca="1" si="335"/>
        <v>2</v>
      </c>
      <c r="AE462" s="48">
        <f t="shared" ca="1" si="335"/>
        <v>3</v>
      </c>
      <c r="AF462" s="48">
        <f t="shared" ca="1" si="335"/>
        <v>3</v>
      </c>
      <c r="AG462" s="48">
        <f t="shared" ca="1" si="335"/>
        <v>1</v>
      </c>
      <c r="AH462" s="48">
        <f t="shared" ca="1" si="335"/>
        <v>1</v>
      </c>
      <c r="AI462" s="48">
        <f t="shared" ca="1" si="335"/>
        <v>1</v>
      </c>
      <c r="AJ462" s="48">
        <f t="shared" ref="AJ462:AS471" ca="1" si="336">MAX(1,IF(SamplesOrEstimateFlag = "Data", INDEX(Samples,RANDBETWEEN(1, TotalCount), 0), RANDBETWEEN(ThroughputLowEstimate,ThroughputHighEstimate)) / RANDBETWEEN(StorySplitRateLowEstimate,StorySplitRateHighEstimate))</f>
        <v>3</v>
      </c>
      <c r="AK462" s="48">
        <f t="shared" ca="1" si="336"/>
        <v>1</v>
      </c>
      <c r="AL462" s="48">
        <f t="shared" ca="1" si="336"/>
        <v>2</v>
      </c>
      <c r="AM462" s="48">
        <f t="shared" ca="1" si="336"/>
        <v>1</v>
      </c>
      <c r="AN462" s="48">
        <f t="shared" ca="1" si="336"/>
        <v>3</v>
      </c>
      <c r="AO462" s="48">
        <f t="shared" ca="1" si="336"/>
        <v>1</v>
      </c>
      <c r="AP462" s="48">
        <f t="shared" ca="1" si="336"/>
        <v>1</v>
      </c>
      <c r="AQ462" s="48">
        <f t="shared" ca="1" si="336"/>
        <v>3</v>
      </c>
      <c r="AR462" s="48">
        <f t="shared" ca="1" si="336"/>
        <v>2</v>
      </c>
      <c r="AS462" s="48">
        <f t="shared" ca="1" si="336"/>
        <v>1</v>
      </c>
      <c r="AT462" s="48">
        <f t="shared" ref="AT462:BC471" ca="1" si="337">MAX(1,IF(SamplesOrEstimateFlag = "Data", INDEX(Samples,RANDBETWEEN(1, TotalCount), 0), RANDBETWEEN(ThroughputLowEstimate,ThroughputHighEstimate)) / RANDBETWEEN(StorySplitRateLowEstimate,StorySplitRateHighEstimate))</f>
        <v>3</v>
      </c>
      <c r="AU462" s="48">
        <f t="shared" ca="1" si="337"/>
        <v>1</v>
      </c>
      <c r="AV462" s="48">
        <f t="shared" ca="1" si="337"/>
        <v>2</v>
      </c>
      <c r="AW462" s="48">
        <f t="shared" ca="1" si="337"/>
        <v>2</v>
      </c>
      <c r="AX462" s="48">
        <f t="shared" ca="1" si="337"/>
        <v>1</v>
      </c>
      <c r="AY462" s="48">
        <f t="shared" ca="1" si="337"/>
        <v>2</v>
      </c>
      <c r="AZ462" s="48">
        <f t="shared" ca="1" si="337"/>
        <v>3</v>
      </c>
      <c r="BA462" s="48">
        <f t="shared" ca="1" si="337"/>
        <v>1</v>
      </c>
      <c r="BB462" s="48">
        <f t="shared" ca="1" si="337"/>
        <v>2</v>
      </c>
      <c r="BC462" s="48">
        <f t="shared" ca="1" si="337"/>
        <v>1</v>
      </c>
      <c r="BD462" s="48">
        <f t="shared" ref="BD462:BO471" ca="1" si="338">MAX(1,IF(SamplesOrEstimateFlag = "Data", INDEX(Samples,RANDBETWEEN(1, TotalCount), 0), RANDBETWEEN(ThroughputLowEstimate,ThroughputHighEstimate)) / RANDBETWEEN(StorySplitRateLowEstimate,StorySplitRateHighEstimate))</f>
        <v>3</v>
      </c>
      <c r="BE462" s="48">
        <f t="shared" ca="1" si="338"/>
        <v>3</v>
      </c>
      <c r="BF462" s="48">
        <f t="shared" ca="1" si="338"/>
        <v>1</v>
      </c>
      <c r="BG462" s="48">
        <f t="shared" ca="1" si="338"/>
        <v>3</v>
      </c>
      <c r="BH462" s="48">
        <f t="shared" ca="1" si="338"/>
        <v>1</v>
      </c>
      <c r="BI462" s="48">
        <f t="shared" ca="1" si="338"/>
        <v>1</v>
      </c>
      <c r="BJ462" s="48">
        <f t="shared" ca="1" si="338"/>
        <v>2</v>
      </c>
      <c r="BK462" s="48">
        <f t="shared" ca="1" si="338"/>
        <v>3</v>
      </c>
      <c r="BL462" s="48">
        <f t="shared" ca="1" si="338"/>
        <v>3</v>
      </c>
      <c r="BM462" s="48">
        <f t="shared" ca="1" si="338"/>
        <v>1</v>
      </c>
      <c r="BN462" s="48">
        <f t="shared" ca="1" si="338"/>
        <v>2</v>
      </c>
      <c r="BO462" s="48">
        <f t="shared" ca="1" si="338"/>
        <v>3</v>
      </c>
    </row>
    <row r="463" spans="1:67" x14ac:dyDescent="0.25">
      <c r="A463" s="48">
        <v>462</v>
      </c>
      <c r="B463" s="48">
        <f t="shared" ca="1" si="316"/>
        <v>11</v>
      </c>
      <c r="C463" s="48">
        <f ca="1">SUM($P463:S463)</f>
        <v>6</v>
      </c>
      <c r="D463" s="48">
        <f t="shared" ca="1" si="317"/>
        <v>17</v>
      </c>
      <c r="E463" s="48">
        <f t="shared" ca="1" si="318"/>
        <v>24</v>
      </c>
      <c r="F463" s="48">
        <f t="shared" ca="1" si="319"/>
        <v>34</v>
      </c>
      <c r="G463" s="48">
        <f t="shared" ca="1" si="320"/>
        <v>46</v>
      </c>
      <c r="H463" s="48">
        <f t="shared" ca="1" si="321"/>
        <v>57</v>
      </c>
      <c r="I463" s="48">
        <f t="shared" ca="1" si="322"/>
        <v>64</v>
      </c>
      <c r="J463" s="48">
        <f t="shared" ca="1" si="323"/>
        <v>74</v>
      </c>
      <c r="K463" s="48">
        <f t="shared" ca="1" si="324"/>
        <v>83</v>
      </c>
      <c r="L463" s="48">
        <f t="shared" ca="1" si="325"/>
        <v>88</v>
      </c>
      <c r="M463" s="48">
        <f t="shared" ca="1" si="326"/>
        <v>97</v>
      </c>
      <c r="N463" s="48">
        <f t="shared" ca="1" si="327"/>
        <v>103</v>
      </c>
      <c r="O463" s="48">
        <f t="shared" ca="1" si="328"/>
        <v>111</v>
      </c>
      <c r="P463" s="48">
        <f t="shared" ca="1" si="334"/>
        <v>1</v>
      </c>
      <c r="Q463" s="48">
        <f t="shared" ca="1" si="334"/>
        <v>1</v>
      </c>
      <c r="R463" s="48">
        <f t="shared" ca="1" si="334"/>
        <v>2</v>
      </c>
      <c r="S463" s="48">
        <f t="shared" ca="1" si="334"/>
        <v>2</v>
      </c>
      <c r="T463" s="48">
        <f t="shared" ca="1" si="334"/>
        <v>3</v>
      </c>
      <c r="U463" s="48">
        <f t="shared" ca="1" si="334"/>
        <v>2</v>
      </c>
      <c r="V463" s="48">
        <f t="shared" ca="1" si="334"/>
        <v>3</v>
      </c>
      <c r="W463" s="48">
        <f t="shared" ca="1" si="334"/>
        <v>3</v>
      </c>
      <c r="X463" s="48">
        <f t="shared" ca="1" si="334"/>
        <v>2</v>
      </c>
      <c r="Y463" s="48">
        <f t="shared" ca="1" si="334"/>
        <v>2</v>
      </c>
      <c r="Z463" s="48">
        <f t="shared" ca="1" si="335"/>
        <v>2</v>
      </c>
      <c r="AA463" s="48">
        <f t="shared" ca="1" si="335"/>
        <v>1</v>
      </c>
      <c r="AB463" s="48">
        <f t="shared" ca="1" si="335"/>
        <v>3</v>
      </c>
      <c r="AC463" s="48">
        <f t="shared" ca="1" si="335"/>
        <v>3</v>
      </c>
      <c r="AD463" s="48">
        <f t="shared" ca="1" si="335"/>
        <v>2</v>
      </c>
      <c r="AE463" s="48">
        <f t="shared" ca="1" si="335"/>
        <v>2</v>
      </c>
      <c r="AF463" s="48">
        <f t="shared" ca="1" si="335"/>
        <v>3</v>
      </c>
      <c r="AG463" s="48">
        <f t="shared" ca="1" si="335"/>
        <v>3</v>
      </c>
      <c r="AH463" s="48">
        <f t="shared" ca="1" si="335"/>
        <v>3</v>
      </c>
      <c r="AI463" s="48">
        <f t="shared" ca="1" si="335"/>
        <v>3</v>
      </c>
      <c r="AJ463" s="48">
        <f t="shared" ca="1" si="336"/>
        <v>3</v>
      </c>
      <c r="AK463" s="48">
        <f t="shared" ca="1" si="336"/>
        <v>3</v>
      </c>
      <c r="AL463" s="48">
        <f t="shared" ca="1" si="336"/>
        <v>3</v>
      </c>
      <c r="AM463" s="48">
        <f t="shared" ca="1" si="336"/>
        <v>2</v>
      </c>
      <c r="AN463" s="48">
        <f t="shared" ca="1" si="336"/>
        <v>1</v>
      </c>
      <c r="AO463" s="48">
        <f t="shared" ca="1" si="336"/>
        <v>2</v>
      </c>
      <c r="AP463" s="48">
        <f t="shared" ca="1" si="336"/>
        <v>3</v>
      </c>
      <c r="AQ463" s="48">
        <f t="shared" ca="1" si="336"/>
        <v>1</v>
      </c>
      <c r="AR463" s="48">
        <f t="shared" ca="1" si="336"/>
        <v>3</v>
      </c>
      <c r="AS463" s="48">
        <f t="shared" ca="1" si="336"/>
        <v>1</v>
      </c>
      <c r="AT463" s="48">
        <f t="shared" ca="1" si="337"/>
        <v>3</v>
      </c>
      <c r="AU463" s="48">
        <f t="shared" ca="1" si="337"/>
        <v>3</v>
      </c>
      <c r="AV463" s="48">
        <f t="shared" ca="1" si="337"/>
        <v>2</v>
      </c>
      <c r="AW463" s="48">
        <f t="shared" ca="1" si="337"/>
        <v>3</v>
      </c>
      <c r="AX463" s="48">
        <f t="shared" ca="1" si="337"/>
        <v>1</v>
      </c>
      <c r="AY463" s="48">
        <f t="shared" ca="1" si="337"/>
        <v>3</v>
      </c>
      <c r="AZ463" s="48">
        <f t="shared" ca="1" si="337"/>
        <v>1</v>
      </c>
      <c r="BA463" s="48">
        <f t="shared" ca="1" si="337"/>
        <v>2</v>
      </c>
      <c r="BB463" s="48">
        <f t="shared" ca="1" si="337"/>
        <v>1</v>
      </c>
      <c r="BC463" s="48">
        <f t="shared" ca="1" si="337"/>
        <v>1</v>
      </c>
      <c r="BD463" s="48">
        <f t="shared" ca="1" si="338"/>
        <v>3</v>
      </c>
      <c r="BE463" s="48">
        <f t="shared" ca="1" si="338"/>
        <v>1</v>
      </c>
      <c r="BF463" s="48">
        <f t="shared" ca="1" si="338"/>
        <v>2</v>
      </c>
      <c r="BG463" s="48">
        <f t="shared" ca="1" si="338"/>
        <v>3</v>
      </c>
      <c r="BH463" s="48">
        <f t="shared" ca="1" si="338"/>
        <v>1</v>
      </c>
      <c r="BI463" s="48">
        <f t="shared" ca="1" si="338"/>
        <v>2</v>
      </c>
      <c r="BJ463" s="48">
        <f t="shared" ca="1" si="338"/>
        <v>2</v>
      </c>
      <c r="BK463" s="48">
        <f t="shared" ca="1" si="338"/>
        <v>1</v>
      </c>
      <c r="BL463" s="48">
        <f t="shared" ca="1" si="338"/>
        <v>2</v>
      </c>
      <c r="BM463" s="48">
        <f t="shared" ca="1" si="338"/>
        <v>2</v>
      </c>
      <c r="BN463" s="48">
        <f t="shared" ca="1" si="338"/>
        <v>3</v>
      </c>
      <c r="BO463" s="48">
        <f t="shared" ca="1" si="338"/>
        <v>1</v>
      </c>
    </row>
    <row r="464" spans="1:67" x14ac:dyDescent="0.25">
      <c r="A464" s="48">
        <v>463</v>
      </c>
      <c r="B464" s="48">
        <f t="shared" ca="1" si="316"/>
        <v>11</v>
      </c>
      <c r="C464" s="48">
        <f ca="1">SUM($P464:S464)</f>
        <v>9</v>
      </c>
      <c r="D464" s="48">
        <f t="shared" ca="1" si="317"/>
        <v>13</v>
      </c>
      <c r="E464" s="48">
        <f t="shared" ca="1" si="318"/>
        <v>19</v>
      </c>
      <c r="F464" s="48">
        <f t="shared" ca="1" si="319"/>
        <v>27</v>
      </c>
      <c r="G464" s="48">
        <f t="shared" ca="1" si="320"/>
        <v>36</v>
      </c>
      <c r="H464" s="48">
        <f t="shared" ca="1" si="321"/>
        <v>42</v>
      </c>
      <c r="I464" s="48">
        <f t="shared" ca="1" si="322"/>
        <v>50</v>
      </c>
      <c r="J464" s="48">
        <f t="shared" ca="1" si="323"/>
        <v>58</v>
      </c>
      <c r="K464" s="48">
        <f t="shared" ca="1" si="324"/>
        <v>67</v>
      </c>
      <c r="L464" s="48">
        <f t="shared" ca="1" si="325"/>
        <v>75</v>
      </c>
      <c r="M464" s="48">
        <f t="shared" ca="1" si="326"/>
        <v>79</v>
      </c>
      <c r="N464" s="48">
        <f t="shared" ca="1" si="327"/>
        <v>88</v>
      </c>
      <c r="O464" s="48">
        <f t="shared" ca="1" si="328"/>
        <v>96</v>
      </c>
      <c r="P464" s="48">
        <f t="shared" ca="1" si="334"/>
        <v>2</v>
      </c>
      <c r="Q464" s="48">
        <f t="shared" ca="1" si="334"/>
        <v>2</v>
      </c>
      <c r="R464" s="48">
        <f t="shared" ca="1" si="334"/>
        <v>2</v>
      </c>
      <c r="S464" s="48">
        <f t="shared" ca="1" si="334"/>
        <v>3</v>
      </c>
      <c r="T464" s="48">
        <f t="shared" ca="1" si="334"/>
        <v>1</v>
      </c>
      <c r="U464" s="48">
        <f t="shared" ca="1" si="334"/>
        <v>1</v>
      </c>
      <c r="V464" s="48">
        <f t="shared" ca="1" si="334"/>
        <v>1</v>
      </c>
      <c r="W464" s="48">
        <f t="shared" ca="1" si="334"/>
        <v>1</v>
      </c>
      <c r="X464" s="48">
        <f t="shared" ca="1" si="334"/>
        <v>1</v>
      </c>
      <c r="Y464" s="48">
        <f t="shared" ca="1" si="334"/>
        <v>1</v>
      </c>
      <c r="Z464" s="48">
        <f t="shared" ca="1" si="335"/>
        <v>1</v>
      </c>
      <c r="AA464" s="48">
        <f t="shared" ca="1" si="335"/>
        <v>3</v>
      </c>
      <c r="AB464" s="48">
        <f t="shared" ca="1" si="335"/>
        <v>3</v>
      </c>
      <c r="AC464" s="48">
        <f t="shared" ca="1" si="335"/>
        <v>3</v>
      </c>
      <c r="AD464" s="48">
        <f t="shared" ca="1" si="335"/>
        <v>1</v>
      </c>
      <c r="AE464" s="48">
        <f t="shared" ca="1" si="335"/>
        <v>1</v>
      </c>
      <c r="AF464" s="48">
        <f t="shared" ca="1" si="335"/>
        <v>2</v>
      </c>
      <c r="AG464" s="48">
        <f t="shared" ca="1" si="335"/>
        <v>3</v>
      </c>
      <c r="AH464" s="48">
        <f t="shared" ca="1" si="335"/>
        <v>2</v>
      </c>
      <c r="AI464" s="48">
        <f t="shared" ca="1" si="335"/>
        <v>2</v>
      </c>
      <c r="AJ464" s="48">
        <f t="shared" ca="1" si="336"/>
        <v>1</v>
      </c>
      <c r="AK464" s="48">
        <f t="shared" ca="1" si="336"/>
        <v>3</v>
      </c>
      <c r="AL464" s="48">
        <f t="shared" ca="1" si="336"/>
        <v>1</v>
      </c>
      <c r="AM464" s="48">
        <f t="shared" ca="1" si="336"/>
        <v>1</v>
      </c>
      <c r="AN464" s="48">
        <f t="shared" ca="1" si="336"/>
        <v>2</v>
      </c>
      <c r="AO464" s="48">
        <f t="shared" ca="1" si="336"/>
        <v>3</v>
      </c>
      <c r="AP464" s="48">
        <f t="shared" ca="1" si="336"/>
        <v>1</v>
      </c>
      <c r="AQ464" s="48">
        <f t="shared" ca="1" si="336"/>
        <v>2</v>
      </c>
      <c r="AR464" s="48">
        <f t="shared" ca="1" si="336"/>
        <v>3</v>
      </c>
      <c r="AS464" s="48">
        <f t="shared" ca="1" si="336"/>
        <v>1</v>
      </c>
      <c r="AT464" s="48">
        <f t="shared" ca="1" si="337"/>
        <v>1</v>
      </c>
      <c r="AU464" s="48">
        <f t="shared" ca="1" si="337"/>
        <v>3</v>
      </c>
      <c r="AV464" s="48">
        <f t="shared" ca="1" si="337"/>
        <v>2</v>
      </c>
      <c r="AW464" s="48">
        <f t="shared" ca="1" si="337"/>
        <v>3</v>
      </c>
      <c r="AX464" s="48">
        <f t="shared" ca="1" si="337"/>
        <v>2</v>
      </c>
      <c r="AY464" s="48">
        <f t="shared" ca="1" si="337"/>
        <v>2</v>
      </c>
      <c r="AZ464" s="48">
        <f t="shared" ca="1" si="337"/>
        <v>1</v>
      </c>
      <c r="BA464" s="48">
        <f t="shared" ca="1" si="337"/>
        <v>1</v>
      </c>
      <c r="BB464" s="48">
        <f t="shared" ca="1" si="337"/>
        <v>3</v>
      </c>
      <c r="BC464" s="48">
        <f t="shared" ca="1" si="337"/>
        <v>3</v>
      </c>
      <c r="BD464" s="48">
        <f t="shared" ca="1" si="338"/>
        <v>1</v>
      </c>
      <c r="BE464" s="48">
        <f t="shared" ca="1" si="338"/>
        <v>1</v>
      </c>
      <c r="BF464" s="48">
        <f t="shared" ca="1" si="338"/>
        <v>1</v>
      </c>
      <c r="BG464" s="48">
        <f t="shared" ca="1" si="338"/>
        <v>1</v>
      </c>
      <c r="BH464" s="48">
        <f t="shared" ca="1" si="338"/>
        <v>2</v>
      </c>
      <c r="BI464" s="48">
        <f t="shared" ca="1" si="338"/>
        <v>1</v>
      </c>
      <c r="BJ464" s="48">
        <f t="shared" ca="1" si="338"/>
        <v>3</v>
      </c>
      <c r="BK464" s="48">
        <f t="shared" ca="1" si="338"/>
        <v>3</v>
      </c>
      <c r="BL464" s="48">
        <f t="shared" ca="1" si="338"/>
        <v>3</v>
      </c>
      <c r="BM464" s="48">
        <f t="shared" ca="1" si="338"/>
        <v>1</v>
      </c>
      <c r="BN464" s="48">
        <f t="shared" ca="1" si="338"/>
        <v>2</v>
      </c>
      <c r="BO464" s="48">
        <f t="shared" ca="1" si="338"/>
        <v>2</v>
      </c>
    </row>
    <row r="465" spans="1:67" x14ac:dyDescent="0.25">
      <c r="A465" s="48">
        <v>464</v>
      </c>
      <c r="B465" s="48">
        <f t="shared" ca="1" si="316"/>
        <v>14</v>
      </c>
      <c r="C465" s="48">
        <f ca="1">SUM($P465:S465)</f>
        <v>8</v>
      </c>
      <c r="D465" s="48">
        <f t="shared" ca="1" si="317"/>
        <v>19</v>
      </c>
      <c r="E465" s="48">
        <f t="shared" ca="1" si="318"/>
        <v>28</v>
      </c>
      <c r="F465" s="48">
        <f t="shared" ca="1" si="319"/>
        <v>34</v>
      </c>
      <c r="G465" s="48">
        <f t="shared" ca="1" si="320"/>
        <v>38</v>
      </c>
      <c r="H465" s="48">
        <f t="shared" ca="1" si="321"/>
        <v>46</v>
      </c>
      <c r="I465" s="48">
        <f t="shared" ca="1" si="322"/>
        <v>55</v>
      </c>
      <c r="J465" s="48">
        <f t="shared" ca="1" si="323"/>
        <v>61</v>
      </c>
      <c r="K465" s="48">
        <f t="shared" ca="1" si="324"/>
        <v>68</v>
      </c>
      <c r="L465" s="48">
        <f t="shared" ca="1" si="325"/>
        <v>77</v>
      </c>
      <c r="M465" s="48">
        <f t="shared" ca="1" si="326"/>
        <v>84</v>
      </c>
      <c r="N465" s="48">
        <f t="shared" ca="1" si="327"/>
        <v>93</v>
      </c>
      <c r="O465" s="48">
        <f t="shared" ca="1" si="328"/>
        <v>102</v>
      </c>
      <c r="P465" s="48">
        <f t="shared" ca="1" si="334"/>
        <v>3</v>
      </c>
      <c r="Q465" s="48">
        <f t="shared" ca="1" si="334"/>
        <v>1</v>
      </c>
      <c r="R465" s="48">
        <f t="shared" ca="1" si="334"/>
        <v>2</v>
      </c>
      <c r="S465" s="48">
        <f t="shared" ca="1" si="334"/>
        <v>2</v>
      </c>
      <c r="T465" s="48">
        <f t="shared" ca="1" si="334"/>
        <v>3</v>
      </c>
      <c r="U465" s="48">
        <f t="shared" ca="1" si="334"/>
        <v>3</v>
      </c>
      <c r="V465" s="48">
        <f t="shared" ca="1" si="334"/>
        <v>2</v>
      </c>
      <c r="W465" s="48">
        <f t="shared" ca="1" si="334"/>
        <v>3</v>
      </c>
      <c r="X465" s="48">
        <f t="shared" ca="1" si="334"/>
        <v>2</v>
      </c>
      <c r="Y465" s="48">
        <f t="shared" ca="1" si="334"/>
        <v>3</v>
      </c>
      <c r="Z465" s="48">
        <f t="shared" ca="1" si="335"/>
        <v>3</v>
      </c>
      <c r="AA465" s="48">
        <f t="shared" ca="1" si="335"/>
        <v>1</v>
      </c>
      <c r="AB465" s="48">
        <f t="shared" ca="1" si="335"/>
        <v>1</v>
      </c>
      <c r="AC465" s="48">
        <f t="shared" ca="1" si="335"/>
        <v>2</v>
      </c>
      <c r="AD465" s="48">
        <f t="shared" ca="1" si="335"/>
        <v>1</v>
      </c>
      <c r="AE465" s="48">
        <f t="shared" ca="1" si="335"/>
        <v>2</v>
      </c>
      <c r="AF465" s="48">
        <f t="shared" ca="1" si="335"/>
        <v>1</v>
      </c>
      <c r="AG465" s="48">
        <f t="shared" ca="1" si="335"/>
        <v>1</v>
      </c>
      <c r="AH465" s="48">
        <f t="shared" ca="1" si="335"/>
        <v>1</v>
      </c>
      <c r="AI465" s="48">
        <f t="shared" ca="1" si="335"/>
        <v>1</v>
      </c>
      <c r="AJ465" s="48">
        <f t="shared" ca="1" si="336"/>
        <v>2</v>
      </c>
      <c r="AK465" s="48">
        <f t="shared" ca="1" si="336"/>
        <v>3</v>
      </c>
      <c r="AL465" s="48">
        <f t="shared" ca="1" si="336"/>
        <v>1</v>
      </c>
      <c r="AM465" s="48">
        <f t="shared" ca="1" si="336"/>
        <v>2</v>
      </c>
      <c r="AN465" s="48">
        <f t="shared" ca="1" si="336"/>
        <v>3</v>
      </c>
      <c r="AO465" s="48">
        <f t="shared" ca="1" si="336"/>
        <v>1</v>
      </c>
      <c r="AP465" s="48">
        <f t="shared" ca="1" si="336"/>
        <v>3</v>
      </c>
      <c r="AQ465" s="48">
        <f t="shared" ca="1" si="336"/>
        <v>2</v>
      </c>
      <c r="AR465" s="48">
        <f t="shared" ca="1" si="336"/>
        <v>2</v>
      </c>
      <c r="AS465" s="48">
        <f t="shared" ca="1" si="336"/>
        <v>1</v>
      </c>
      <c r="AT465" s="48">
        <f t="shared" ca="1" si="337"/>
        <v>2</v>
      </c>
      <c r="AU465" s="48">
        <f t="shared" ca="1" si="337"/>
        <v>1</v>
      </c>
      <c r="AV465" s="48">
        <f t="shared" ca="1" si="337"/>
        <v>1</v>
      </c>
      <c r="AW465" s="48">
        <f t="shared" ca="1" si="337"/>
        <v>2</v>
      </c>
      <c r="AX465" s="48">
        <f t="shared" ca="1" si="337"/>
        <v>1</v>
      </c>
      <c r="AY465" s="48">
        <f t="shared" ca="1" si="337"/>
        <v>3</v>
      </c>
      <c r="AZ465" s="48">
        <f t="shared" ca="1" si="337"/>
        <v>3</v>
      </c>
      <c r="BA465" s="48">
        <f t="shared" ca="1" si="337"/>
        <v>2</v>
      </c>
      <c r="BB465" s="48">
        <f t="shared" ca="1" si="337"/>
        <v>3</v>
      </c>
      <c r="BC465" s="48">
        <f t="shared" ca="1" si="337"/>
        <v>1</v>
      </c>
      <c r="BD465" s="48">
        <f t="shared" ca="1" si="338"/>
        <v>3</v>
      </c>
      <c r="BE465" s="48">
        <f t="shared" ca="1" si="338"/>
        <v>1</v>
      </c>
      <c r="BF465" s="48">
        <f t="shared" ca="1" si="338"/>
        <v>1</v>
      </c>
      <c r="BG465" s="48">
        <f t="shared" ca="1" si="338"/>
        <v>2</v>
      </c>
      <c r="BH465" s="48">
        <f t="shared" ca="1" si="338"/>
        <v>3</v>
      </c>
      <c r="BI465" s="48">
        <f t="shared" ca="1" si="338"/>
        <v>2</v>
      </c>
      <c r="BJ465" s="48">
        <f t="shared" ca="1" si="338"/>
        <v>1</v>
      </c>
      <c r="BK465" s="48">
        <f t="shared" ca="1" si="338"/>
        <v>3</v>
      </c>
      <c r="BL465" s="48">
        <f t="shared" ca="1" si="338"/>
        <v>2</v>
      </c>
      <c r="BM465" s="48">
        <f t="shared" ca="1" si="338"/>
        <v>3</v>
      </c>
      <c r="BN465" s="48">
        <f t="shared" ca="1" si="338"/>
        <v>1</v>
      </c>
      <c r="BO465" s="48">
        <f t="shared" ca="1" si="338"/>
        <v>3</v>
      </c>
    </row>
    <row r="466" spans="1:67" x14ac:dyDescent="0.25">
      <c r="A466" s="48">
        <v>465</v>
      </c>
      <c r="B466" s="48">
        <f t="shared" ca="1" si="316"/>
        <v>10</v>
      </c>
      <c r="C466" s="48">
        <f ca="1">SUM($P466:S466)</f>
        <v>6</v>
      </c>
      <c r="D466" s="48">
        <f t="shared" ca="1" si="317"/>
        <v>14</v>
      </c>
      <c r="E466" s="48">
        <f t="shared" ca="1" si="318"/>
        <v>23</v>
      </c>
      <c r="F466" s="48">
        <f t="shared" ca="1" si="319"/>
        <v>31</v>
      </c>
      <c r="G466" s="48">
        <f t="shared" ca="1" si="320"/>
        <v>39</v>
      </c>
      <c r="H466" s="48">
        <f t="shared" ca="1" si="321"/>
        <v>47</v>
      </c>
      <c r="I466" s="48">
        <f t="shared" ca="1" si="322"/>
        <v>53</v>
      </c>
      <c r="J466" s="48">
        <f t="shared" ca="1" si="323"/>
        <v>58</v>
      </c>
      <c r="K466" s="48">
        <f t="shared" ca="1" si="324"/>
        <v>66</v>
      </c>
      <c r="L466" s="48">
        <f t="shared" ca="1" si="325"/>
        <v>73</v>
      </c>
      <c r="M466" s="48">
        <f t="shared" ca="1" si="326"/>
        <v>77</v>
      </c>
      <c r="N466" s="48">
        <f t="shared" ca="1" si="327"/>
        <v>83</v>
      </c>
      <c r="O466" s="48">
        <f t="shared" ca="1" si="328"/>
        <v>91</v>
      </c>
      <c r="P466" s="48">
        <f t="shared" ca="1" si="334"/>
        <v>2</v>
      </c>
      <c r="Q466" s="48">
        <f t="shared" ca="1" si="334"/>
        <v>1</v>
      </c>
      <c r="R466" s="48">
        <f t="shared" ca="1" si="334"/>
        <v>2</v>
      </c>
      <c r="S466" s="48">
        <f t="shared" ca="1" si="334"/>
        <v>1</v>
      </c>
      <c r="T466" s="48">
        <f t="shared" ca="1" si="334"/>
        <v>1</v>
      </c>
      <c r="U466" s="48">
        <f t="shared" ca="1" si="334"/>
        <v>3</v>
      </c>
      <c r="V466" s="48">
        <f t="shared" ca="1" si="334"/>
        <v>2</v>
      </c>
      <c r="W466" s="48">
        <f t="shared" ca="1" si="334"/>
        <v>2</v>
      </c>
      <c r="X466" s="48">
        <f t="shared" ca="1" si="334"/>
        <v>3</v>
      </c>
      <c r="Y466" s="48">
        <f t="shared" ca="1" si="334"/>
        <v>2</v>
      </c>
      <c r="Z466" s="48">
        <f t="shared" ca="1" si="335"/>
        <v>3</v>
      </c>
      <c r="AA466" s="48">
        <f t="shared" ca="1" si="335"/>
        <v>1</v>
      </c>
      <c r="AB466" s="48">
        <f t="shared" ca="1" si="335"/>
        <v>3</v>
      </c>
      <c r="AC466" s="48">
        <f t="shared" ca="1" si="335"/>
        <v>3</v>
      </c>
      <c r="AD466" s="48">
        <f t="shared" ca="1" si="335"/>
        <v>1</v>
      </c>
      <c r="AE466" s="48">
        <f t="shared" ca="1" si="335"/>
        <v>1</v>
      </c>
      <c r="AF466" s="48">
        <f t="shared" ca="1" si="335"/>
        <v>3</v>
      </c>
      <c r="AG466" s="48">
        <f t="shared" ca="1" si="335"/>
        <v>1</v>
      </c>
      <c r="AH466" s="48">
        <f t="shared" ca="1" si="335"/>
        <v>1</v>
      </c>
      <c r="AI466" s="48">
        <f t="shared" ca="1" si="335"/>
        <v>3</v>
      </c>
      <c r="AJ466" s="48">
        <f t="shared" ca="1" si="336"/>
        <v>2</v>
      </c>
      <c r="AK466" s="48">
        <f t="shared" ca="1" si="336"/>
        <v>1</v>
      </c>
      <c r="AL466" s="48">
        <f t="shared" ca="1" si="336"/>
        <v>2</v>
      </c>
      <c r="AM466" s="48">
        <f t="shared" ca="1" si="336"/>
        <v>3</v>
      </c>
      <c r="AN466" s="48">
        <f t="shared" ca="1" si="336"/>
        <v>1</v>
      </c>
      <c r="AO466" s="48">
        <f t="shared" ca="1" si="336"/>
        <v>2</v>
      </c>
      <c r="AP466" s="48">
        <f t="shared" ca="1" si="336"/>
        <v>2</v>
      </c>
      <c r="AQ466" s="48">
        <f t="shared" ca="1" si="336"/>
        <v>1</v>
      </c>
      <c r="AR466" s="48">
        <f t="shared" ca="1" si="336"/>
        <v>2</v>
      </c>
      <c r="AS466" s="48">
        <f t="shared" ca="1" si="336"/>
        <v>1</v>
      </c>
      <c r="AT466" s="48">
        <f t="shared" ca="1" si="337"/>
        <v>1</v>
      </c>
      <c r="AU466" s="48">
        <f t="shared" ca="1" si="337"/>
        <v>1</v>
      </c>
      <c r="AV466" s="48">
        <f t="shared" ca="1" si="337"/>
        <v>2</v>
      </c>
      <c r="AW466" s="48">
        <f t="shared" ca="1" si="337"/>
        <v>1</v>
      </c>
      <c r="AX466" s="48">
        <f t="shared" ca="1" si="337"/>
        <v>3</v>
      </c>
      <c r="AY466" s="48">
        <f t="shared" ca="1" si="337"/>
        <v>2</v>
      </c>
      <c r="AZ466" s="48">
        <f t="shared" ca="1" si="337"/>
        <v>1</v>
      </c>
      <c r="BA466" s="48">
        <f t="shared" ca="1" si="337"/>
        <v>3</v>
      </c>
      <c r="BB466" s="48">
        <f t="shared" ca="1" si="337"/>
        <v>1</v>
      </c>
      <c r="BC466" s="48">
        <f t="shared" ca="1" si="337"/>
        <v>2</v>
      </c>
      <c r="BD466" s="48">
        <f t="shared" ca="1" si="338"/>
        <v>1</v>
      </c>
      <c r="BE466" s="48">
        <f t="shared" ca="1" si="338"/>
        <v>1</v>
      </c>
      <c r="BF466" s="48">
        <f t="shared" ca="1" si="338"/>
        <v>1</v>
      </c>
      <c r="BG466" s="48">
        <f t="shared" ca="1" si="338"/>
        <v>1</v>
      </c>
      <c r="BH466" s="48">
        <f t="shared" ca="1" si="338"/>
        <v>1</v>
      </c>
      <c r="BI466" s="48">
        <f t="shared" ca="1" si="338"/>
        <v>1</v>
      </c>
      <c r="BJ466" s="48">
        <f t="shared" ca="1" si="338"/>
        <v>3</v>
      </c>
      <c r="BK466" s="48">
        <f t="shared" ca="1" si="338"/>
        <v>1</v>
      </c>
      <c r="BL466" s="48">
        <f t="shared" ca="1" si="338"/>
        <v>1</v>
      </c>
      <c r="BM466" s="48">
        <f t="shared" ca="1" si="338"/>
        <v>3</v>
      </c>
      <c r="BN466" s="48">
        <f t="shared" ca="1" si="338"/>
        <v>2</v>
      </c>
      <c r="BO466" s="48">
        <f t="shared" ca="1" si="338"/>
        <v>2</v>
      </c>
    </row>
    <row r="467" spans="1:67" x14ac:dyDescent="0.25">
      <c r="A467" s="48">
        <v>466</v>
      </c>
      <c r="B467" s="48">
        <f t="shared" ca="1" si="316"/>
        <v>8</v>
      </c>
      <c r="C467" s="48">
        <f ca="1">SUM($P467:S467)</f>
        <v>5</v>
      </c>
      <c r="D467" s="48">
        <f t="shared" ca="1" si="317"/>
        <v>14</v>
      </c>
      <c r="E467" s="48">
        <f t="shared" ca="1" si="318"/>
        <v>20</v>
      </c>
      <c r="F467" s="48">
        <f t="shared" ca="1" si="319"/>
        <v>28</v>
      </c>
      <c r="G467" s="48">
        <f t="shared" ca="1" si="320"/>
        <v>35</v>
      </c>
      <c r="H467" s="48">
        <f t="shared" ca="1" si="321"/>
        <v>42</v>
      </c>
      <c r="I467" s="48">
        <f t="shared" ca="1" si="322"/>
        <v>52</v>
      </c>
      <c r="J467" s="48">
        <f t="shared" ca="1" si="323"/>
        <v>60</v>
      </c>
      <c r="K467" s="48">
        <f t="shared" ca="1" si="324"/>
        <v>69</v>
      </c>
      <c r="L467" s="48">
        <f t="shared" ca="1" si="325"/>
        <v>76</v>
      </c>
      <c r="M467" s="48">
        <f t="shared" ca="1" si="326"/>
        <v>87</v>
      </c>
      <c r="N467" s="48">
        <f t="shared" ca="1" si="327"/>
        <v>95</v>
      </c>
      <c r="O467" s="48">
        <f t="shared" ca="1" si="328"/>
        <v>102</v>
      </c>
      <c r="P467" s="48">
        <f t="shared" ca="1" si="334"/>
        <v>1</v>
      </c>
      <c r="Q467" s="48">
        <f t="shared" ca="1" si="334"/>
        <v>1</v>
      </c>
      <c r="R467" s="48">
        <f t="shared" ca="1" si="334"/>
        <v>1</v>
      </c>
      <c r="S467" s="48">
        <f t="shared" ca="1" si="334"/>
        <v>2</v>
      </c>
      <c r="T467" s="48">
        <f t="shared" ca="1" si="334"/>
        <v>2</v>
      </c>
      <c r="U467" s="48">
        <f t="shared" ca="1" si="334"/>
        <v>1</v>
      </c>
      <c r="V467" s="48">
        <f t="shared" ca="1" si="334"/>
        <v>3</v>
      </c>
      <c r="W467" s="48">
        <f t="shared" ca="1" si="334"/>
        <v>3</v>
      </c>
      <c r="X467" s="48">
        <f t="shared" ca="1" si="334"/>
        <v>1</v>
      </c>
      <c r="Y467" s="48">
        <f t="shared" ca="1" si="334"/>
        <v>2</v>
      </c>
      <c r="Z467" s="48">
        <f t="shared" ca="1" si="335"/>
        <v>2</v>
      </c>
      <c r="AA467" s="48">
        <f t="shared" ca="1" si="335"/>
        <v>1</v>
      </c>
      <c r="AB467" s="48">
        <f t="shared" ca="1" si="335"/>
        <v>3</v>
      </c>
      <c r="AC467" s="48">
        <f t="shared" ca="1" si="335"/>
        <v>1</v>
      </c>
      <c r="AD467" s="48">
        <f t="shared" ca="1" si="335"/>
        <v>2</v>
      </c>
      <c r="AE467" s="48">
        <f t="shared" ca="1" si="335"/>
        <v>2</v>
      </c>
      <c r="AF467" s="48">
        <f t="shared" ca="1" si="335"/>
        <v>1</v>
      </c>
      <c r="AG467" s="48">
        <f t="shared" ca="1" si="335"/>
        <v>1</v>
      </c>
      <c r="AH467" s="48">
        <f t="shared" ca="1" si="335"/>
        <v>3</v>
      </c>
      <c r="AI467" s="48">
        <f t="shared" ca="1" si="335"/>
        <v>2</v>
      </c>
      <c r="AJ467" s="48">
        <f t="shared" ca="1" si="336"/>
        <v>1</v>
      </c>
      <c r="AK467" s="48">
        <f t="shared" ca="1" si="336"/>
        <v>2</v>
      </c>
      <c r="AL467" s="48">
        <f t="shared" ca="1" si="336"/>
        <v>1</v>
      </c>
      <c r="AM467" s="48">
        <f t="shared" ca="1" si="336"/>
        <v>3</v>
      </c>
      <c r="AN467" s="48">
        <f t="shared" ca="1" si="336"/>
        <v>3</v>
      </c>
      <c r="AO467" s="48">
        <f t="shared" ca="1" si="336"/>
        <v>2</v>
      </c>
      <c r="AP467" s="48">
        <f t="shared" ca="1" si="336"/>
        <v>2</v>
      </c>
      <c r="AQ467" s="48">
        <f t="shared" ca="1" si="336"/>
        <v>3</v>
      </c>
      <c r="AR467" s="48">
        <f t="shared" ca="1" si="336"/>
        <v>1</v>
      </c>
      <c r="AS467" s="48">
        <f t="shared" ca="1" si="336"/>
        <v>3</v>
      </c>
      <c r="AT467" s="48">
        <f t="shared" ca="1" si="337"/>
        <v>1</v>
      </c>
      <c r="AU467" s="48">
        <f t="shared" ca="1" si="337"/>
        <v>3</v>
      </c>
      <c r="AV467" s="48">
        <f t="shared" ca="1" si="337"/>
        <v>3</v>
      </c>
      <c r="AW467" s="48">
        <f t="shared" ca="1" si="337"/>
        <v>1</v>
      </c>
      <c r="AX467" s="48">
        <f t="shared" ca="1" si="337"/>
        <v>3</v>
      </c>
      <c r="AY467" s="48">
        <f t="shared" ca="1" si="337"/>
        <v>2</v>
      </c>
      <c r="AZ467" s="48">
        <f t="shared" ca="1" si="337"/>
        <v>3</v>
      </c>
      <c r="BA467" s="48">
        <f t="shared" ca="1" si="337"/>
        <v>1</v>
      </c>
      <c r="BB467" s="48">
        <f t="shared" ca="1" si="337"/>
        <v>2</v>
      </c>
      <c r="BC467" s="48">
        <f t="shared" ca="1" si="337"/>
        <v>1</v>
      </c>
      <c r="BD467" s="48">
        <f t="shared" ca="1" si="338"/>
        <v>3</v>
      </c>
      <c r="BE467" s="48">
        <f t="shared" ca="1" si="338"/>
        <v>3</v>
      </c>
      <c r="BF467" s="48">
        <f t="shared" ca="1" si="338"/>
        <v>3</v>
      </c>
      <c r="BG467" s="48">
        <f t="shared" ca="1" si="338"/>
        <v>2</v>
      </c>
      <c r="BH467" s="48">
        <f t="shared" ca="1" si="338"/>
        <v>1</v>
      </c>
      <c r="BI467" s="48">
        <f t="shared" ca="1" si="338"/>
        <v>3</v>
      </c>
      <c r="BJ467" s="48">
        <f t="shared" ca="1" si="338"/>
        <v>3</v>
      </c>
      <c r="BK467" s="48">
        <f t="shared" ca="1" si="338"/>
        <v>1</v>
      </c>
      <c r="BL467" s="48">
        <f t="shared" ca="1" si="338"/>
        <v>1</v>
      </c>
      <c r="BM467" s="48">
        <f t="shared" ca="1" si="338"/>
        <v>1</v>
      </c>
      <c r="BN467" s="48">
        <f t="shared" ca="1" si="338"/>
        <v>2</v>
      </c>
      <c r="BO467" s="48">
        <f t="shared" ca="1" si="338"/>
        <v>3</v>
      </c>
    </row>
    <row r="468" spans="1:67" x14ac:dyDescent="0.25">
      <c r="A468" s="48">
        <v>467</v>
      </c>
      <c r="B468" s="48">
        <f t="shared" ca="1" si="316"/>
        <v>15</v>
      </c>
      <c r="C468" s="48">
        <f ca="1">SUM($P468:S468)</f>
        <v>9</v>
      </c>
      <c r="D468" s="48">
        <f t="shared" ca="1" si="317"/>
        <v>19</v>
      </c>
      <c r="E468" s="48">
        <f t="shared" ca="1" si="318"/>
        <v>28</v>
      </c>
      <c r="F468" s="48">
        <f t="shared" ca="1" si="319"/>
        <v>38</v>
      </c>
      <c r="G468" s="48">
        <f t="shared" ca="1" si="320"/>
        <v>45</v>
      </c>
      <c r="H468" s="48">
        <f t="shared" ca="1" si="321"/>
        <v>53</v>
      </c>
      <c r="I468" s="48">
        <f t="shared" ca="1" si="322"/>
        <v>59</v>
      </c>
      <c r="J468" s="48">
        <f t="shared" ca="1" si="323"/>
        <v>65</v>
      </c>
      <c r="K468" s="48">
        <f t="shared" ca="1" si="324"/>
        <v>72</v>
      </c>
      <c r="L468" s="48">
        <f t="shared" ca="1" si="325"/>
        <v>80</v>
      </c>
      <c r="M468" s="48">
        <f t="shared" ca="1" si="326"/>
        <v>90</v>
      </c>
      <c r="N468" s="48">
        <f t="shared" ca="1" si="327"/>
        <v>94</v>
      </c>
      <c r="O468" s="48">
        <f t="shared" ca="1" si="328"/>
        <v>102</v>
      </c>
      <c r="P468" s="48">
        <f t="shared" ca="1" si="334"/>
        <v>1</v>
      </c>
      <c r="Q468" s="48">
        <f t="shared" ca="1" si="334"/>
        <v>2</v>
      </c>
      <c r="R468" s="48">
        <f t="shared" ca="1" si="334"/>
        <v>3</v>
      </c>
      <c r="S468" s="48">
        <f t="shared" ca="1" si="334"/>
        <v>3</v>
      </c>
      <c r="T468" s="48">
        <f t="shared" ca="1" si="334"/>
        <v>3</v>
      </c>
      <c r="U468" s="48">
        <f t="shared" ca="1" si="334"/>
        <v>3</v>
      </c>
      <c r="V468" s="48">
        <f t="shared" ca="1" si="334"/>
        <v>3</v>
      </c>
      <c r="W468" s="48">
        <f t="shared" ca="1" si="334"/>
        <v>1</v>
      </c>
      <c r="X468" s="48">
        <f t="shared" ca="1" si="334"/>
        <v>2</v>
      </c>
      <c r="Y468" s="48">
        <f t="shared" ca="1" si="334"/>
        <v>3</v>
      </c>
      <c r="Z468" s="48">
        <f t="shared" ca="1" si="335"/>
        <v>2</v>
      </c>
      <c r="AA468" s="48">
        <f t="shared" ca="1" si="335"/>
        <v>2</v>
      </c>
      <c r="AB468" s="48">
        <f t="shared" ca="1" si="335"/>
        <v>3</v>
      </c>
      <c r="AC468" s="48">
        <f t="shared" ca="1" si="335"/>
        <v>3</v>
      </c>
      <c r="AD468" s="48">
        <f t="shared" ca="1" si="335"/>
        <v>3</v>
      </c>
      <c r="AE468" s="48">
        <f t="shared" ca="1" si="335"/>
        <v>1</v>
      </c>
      <c r="AF468" s="48">
        <f t="shared" ca="1" si="335"/>
        <v>2</v>
      </c>
      <c r="AG468" s="48">
        <f t="shared" ca="1" si="335"/>
        <v>1</v>
      </c>
      <c r="AH468" s="48">
        <f t="shared" ca="1" si="335"/>
        <v>2</v>
      </c>
      <c r="AI468" s="48">
        <f t="shared" ca="1" si="335"/>
        <v>2</v>
      </c>
      <c r="AJ468" s="48">
        <f t="shared" ca="1" si="336"/>
        <v>2</v>
      </c>
      <c r="AK468" s="48">
        <f t="shared" ca="1" si="336"/>
        <v>3</v>
      </c>
      <c r="AL468" s="48">
        <f t="shared" ca="1" si="336"/>
        <v>2</v>
      </c>
      <c r="AM468" s="48">
        <f t="shared" ca="1" si="336"/>
        <v>1</v>
      </c>
      <c r="AN468" s="48">
        <f t="shared" ca="1" si="336"/>
        <v>1</v>
      </c>
      <c r="AO468" s="48">
        <f t="shared" ca="1" si="336"/>
        <v>1</v>
      </c>
      <c r="AP468" s="48">
        <f t="shared" ca="1" si="336"/>
        <v>3</v>
      </c>
      <c r="AQ468" s="48">
        <f t="shared" ca="1" si="336"/>
        <v>1</v>
      </c>
      <c r="AR468" s="48">
        <f t="shared" ca="1" si="336"/>
        <v>1</v>
      </c>
      <c r="AS468" s="48">
        <f t="shared" ca="1" si="336"/>
        <v>2</v>
      </c>
      <c r="AT468" s="48">
        <f t="shared" ca="1" si="337"/>
        <v>1</v>
      </c>
      <c r="AU468" s="48">
        <f t="shared" ca="1" si="337"/>
        <v>2</v>
      </c>
      <c r="AV468" s="48">
        <f t="shared" ca="1" si="337"/>
        <v>2</v>
      </c>
      <c r="AW468" s="48">
        <f t="shared" ca="1" si="337"/>
        <v>3</v>
      </c>
      <c r="AX468" s="48">
        <f t="shared" ca="1" si="337"/>
        <v>1</v>
      </c>
      <c r="AY468" s="48">
        <f t="shared" ca="1" si="337"/>
        <v>1</v>
      </c>
      <c r="AZ468" s="48">
        <f t="shared" ca="1" si="337"/>
        <v>1</v>
      </c>
      <c r="BA468" s="48">
        <f t="shared" ca="1" si="337"/>
        <v>1</v>
      </c>
      <c r="BB468" s="48">
        <f t="shared" ca="1" si="337"/>
        <v>3</v>
      </c>
      <c r="BC468" s="48">
        <f t="shared" ca="1" si="337"/>
        <v>3</v>
      </c>
      <c r="BD468" s="48">
        <f t="shared" ca="1" si="338"/>
        <v>2</v>
      </c>
      <c r="BE468" s="48">
        <f t="shared" ca="1" si="338"/>
        <v>3</v>
      </c>
      <c r="BF468" s="48">
        <f t="shared" ca="1" si="338"/>
        <v>2</v>
      </c>
      <c r="BG468" s="48">
        <f t="shared" ca="1" si="338"/>
        <v>3</v>
      </c>
      <c r="BH468" s="48">
        <f t="shared" ca="1" si="338"/>
        <v>1</v>
      </c>
      <c r="BI468" s="48">
        <f t="shared" ca="1" si="338"/>
        <v>1</v>
      </c>
      <c r="BJ468" s="48">
        <f t="shared" ca="1" si="338"/>
        <v>1</v>
      </c>
      <c r="BK468" s="48">
        <f t="shared" ca="1" si="338"/>
        <v>1</v>
      </c>
      <c r="BL468" s="48">
        <f t="shared" ca="1" si="338"/>
        <v>1</v>
      </c>
      <c r="BM468" s="48">
        <f t="shared" ca="1" si="338"/>
        <v>1</v>
      </c>
      <c r="BN468" s="48">
        <f t="shared" ca="1" si="338"/>
        <v>3</v>
      </c>
      <c r="BO468" s="48">
        <f t="shared" ca="1" si="338"/>
        <v>3</v>
      </c>
    </row>
    <row r="469" spans="1:67" x14ac:dyDescent="0.25">
      <c r="A469" s="48">
        <v>468</v>
      </c>
      <c r="B469" s="48">
        <f t="shared" ca="1" si="316"/>
        <v>6</v>
      </c>
      <c r="C469" s="48">
        <f ca="1">SUM($P469:S469)</f>
        <v>4</v>
      </c>
      <c r="D469" s="48">
        <f t="shared" ca="1" si="317"/>
        <v>11</v>
      </c>
      <c r="E469" s="48">
        <f t="shared" ca="1" si="318"/>
        <v>18</v>
      </c>
      <c r="F469" s="48">
        <f t="shared" ca="1" si="319"/>
        <v>26</v>
      </c>
      <c r="G469" s="48">
        <f t="shared" ca="1" si="320"/>
        <v>34</v>
      </c>
      <c r="H469" s="48">
        <f t="shared" ca="1" si="321"/>
        <v>41</v>
      </c>
      <c r="I469" s="48">
        <f t="shared" ca="1" si="322"/>
        <v>51</v>
      </c>
      <c r="J469" s="48">
        <f t="shared" ca="1" si="323"/>
        <v>61</v>
      </c>
      <c r="K469" s="48">
        <f t="shared" ca="1" si="324"/>
        <v>70</v>
      </c>
      <c r="L469" s="48">
        <f t="shared" ca="1" si="325"/>
        <v>80</v>
      </c>
      <c r="M469" s="48">
        <f t="shared" ca="1" si="326"/>
        <v>87</v>
      </c>
      <c r="N469" s="48">
        <f t="shared" ca="1" si="327"/>
        <v>96</v>
      </c>
      <c r="O469" s="48">
        <f t="shared" ca="1" si="328"/>
        <v>103</v>
      </c>
      <c r="P469" s="48">
        <f t="shared" ca="1" si="334"/>
        <v>1</v>
      </c>
      <c r="Q469" s="48">
        <f t="shared" ca="1" si="334"/>
        <v>1</v>
      </c>
      <c r="R469" s="48">
        <f t="shared" ca="1" si="334"/>
        <v>1</v>
      </c>
      <c r="S469" s="48">
        <f t="shared" ca="1" si="334"/>
        <v>1</v>
      </c>
      <c r="T469" s="48">
        <f t="shared" ca="1" si="334"/>
        <v>1</v>
      </c>
      <c r="U469" s="48">
        <f t="shared" ca="1" si="334"/>
        <v>1</v>
      </c>
      <c r="V469" s="48">
        <f t="shared" ca="1" si="334"/>
        <v>2</v>
      </c>
      <c r="W469" s="48">
        <f t="shared" ca="1" si="334"/>
        <v>3</v>
      </c>
      <c r="X469" s="48">
        <f t="shared" ca="1" si="334"/>
        <v>2</v>
      </c>
      <c r="Y469" s="48">
        <f t="shared" ca="1" si="334"/>
        <v>1</v>
      </c>
      <c r="Z469" s="48">
        <f t="shared" ca="1" si="335"/>
        <v>1</v>
      </c>
      <c r="AA469" s="48">
        <f t="shared" ca="1" si="335"/>
        <v>3</v>
      </c>
      <c r="AB469" s="48">
        <f t="shared" ca="1" si="335"/>
        <v>3</v>
      </c>
      <c r="AC469" s="48">
        <f t="shared" ca="1" si="335"/>
        <v>1</v>
      </c>
      <c r="AD469" s="48">
        <f t="shared" ca="1" si="335"/>
        <v>1</v>
      </c>
      <c r="AE469" s="48">
        <f t="shared" ca="1" si="335"/>
        <v>3</v>
      </c>
      <c r="AF469" s="48">
        <f t="shared" ca="1" si="335"/>
        <v>2</v>
      </c>
      <c r="AG469" s="48">
        <f t="shared" ca="1" si="335"/>
        <v>3</v>
      </c>
      <c r="AH469" s="48">
        <f t="shared" ca="1" si="335"/>
        <v>2</v>
      </c>
      <c r="AI469" s="48">
        <f t="shared" ca="1" si="335"/>
        <v>1</v>
      </c>
      <c r="AJ469" s="48">
        <f t="shared" ca="1" si="336"/>
        <v>2</v>
      </c>
      <c r="AK469" s="48">
        <f t="shared" ca="1" si="336"/>
        <v>1</v>
      </c>
      <c r="AL469" s="48">
        <f t="shared" ca="1" si="336"/>
        <v>1</v>
      </c>
      <c r="AM469" s="48">
        <f t="shared" ca="1" si="336"/>
        <v>3</v>
      </c>
      <c r="AN469" s="48">
        <f t="shared" ca="1" si="336"/>
        <v>1</v>
      </c>
      <c r="AO469" s="48">
        <f t="shared" ca="1" si="336"/>
        <v>3</v>
      </c>
      <c r="AP469" s="48">
        <f t="shared" ca="1" si="336"/>
        <v>3</v>
      </c>
      <c r="AQ469" s="48">
        <f t="shared" ca="1" si="336"/>
        <v>3</v>
      </c>
      <c r="AR469" s="48">
        <f t="shared" ca="1" si="336"/>
        <v>2</v>
      </c>
      <c r="AS469" s="48">
        <f t="shared" ca="1" si="336"/>
        <v>2</v>
      </c>
      <c r="AT469" s="48">
        <f t="shared" ca="1" si="337"/>
        <v>3</v>
      </c>
      <c r="AU469" s="48">
        <f t="shared" ca="1" si="337"/>
        <v>3</v>
      </c>
      <c r="AV469" s="48">
        <f t="shared" ca="1" si="337"/>
        <v>3</v>
      </c>
      <c r="AW469" s="48">
        <f t="shared" ca="1" si="337"/>
        <v>2</v>
      </c>
      <c r="AX469" s="48">
        <f t="shared" ca="1" si="337"/>
        <v>1</v>
      </c>
      <c r="AY469" s="48">
        <f t="shared" ca="1" si="337"/>
        <v>3</v>
      </c>
      <c r="AZ469" s="48">
        <f t="shared" ca="1" si="337"/>
        <v>3</v>
      </c>
      <c r="BA469" s="48">
        <f t="shared" ca="1" si="337"/>
        <v>2</v>
      </c>
      <c r="BB469" s="48">
        <f t="shared" ca="1" si="337"/>
        <v>3</v>
      </c>
      <c r="BC469" s="48">
        <f t="shared" ca="1" si="337"/>
        <v>2</v>
      </c>
      <c r="BD469" s="48">
        <f t="shared" ca="1" si="338"/>
        <v>2</v>
      </c>
      <c r="BE469" s="48">
        <f t="shared" ca="1" si="338"/>
        <v>3</v>
      </c>
      <c r="BF469" s="48">
        <f t="shared" ca="1" si="338"/>
        <v>1</v>
      </c>
      <c r="BG469" s="48">
        <f t="shared" ca="1" si="338"/>
        <v>1</v>
      </c>
      <c r="BH469" s="48">
        <f t="shared" ca="1" si="338"/>
        <v>2</v>
      </c>
      <c r="BI469" s="48">
        <f t="shared" ca="1" si="338"/>
        <v>3</v>
      </c>
      <c r="BJ469" s="48">
        <f t="shared" ca="1" si="338"/>
        <v>2</v>
      </c>
      <c r="BK469" s="48">
        <f t="shared" ca="1" si="338"/>
        <v>2</v>
      </c>
      <c r="BL469" s="48">
        <f t="shared" ca="1" si="338"/>
        <v>2</v>
      </c>
      <c r="BM469" s="48">
        <f t="shared" ca="1" si="338"/>
        <v>3</v>
      </c>
      <c r="BN469" s="48">
        <f t="shared" ca="1" si="338"/>
        <v>1</v>
      </c>
      <c r="BO469" s="48">
        <f t="shared" ca="1" si="338"/>
        <v>1</v>
      </c>
    </row>
    <row r="470" spans="1:67" x14ac:dyDescent="0.25">
      <c r="A470" s="48">
        <v>469</v>
      </c>
      <c r="B470" s="48">
        <f t="shared" ca="1" si="316"/>
        <v>10</v>
      </c>
      <c r="C470" s="48">
        <f ca="1">SUM($P470:S470)</f>
        <v>7</v>
      </c>
      <c r="D470" s="48">
        <f t="shared" ca="1" si="317"/>
        <v>12</v>
      </c>
      <c r="E470" s="48">
        <f t="shared" ca="1" si="318"/>
        <v>20</v>
      </c>
      <c r="F470" s="48">
        <f t="shared" ca="1" si="319"/>
        <v>29</v>
      </c>
      <c r="G470" s="48">
        <f t="shared" ca="1" si="320"/>
        <v>36</v>
      </c>
      <c r="H470" s="48">
        <f t="shared" ca="1" si="321"/>
        <v>46</v>
      </c>
      <c r="I470" s="48">
        <f t="shared" ca="1" si="322"/>
        <v>54</v>
      </c>
      <c r="J470" s="48">
        <f t="shared" ca="1" si="323"/>
        <v>61</v>
      </c>
      <c r="K470" s="48">
        <f t="shared" ca="1" si="324"/>
        <v>66</v>
      </c>
      <c r="L470" s="48">
        <f t="shared" ca="1" si="325"/>
        <v>74</v>
      </c>
      <c r="M470" s="48">
        <f t="shared" ca="1" si="326"/>
        <v>80</v>
      </c>
      <c r="N470" s="48">
        <f t="shared" ca="1" si="327"/>
        <v>90</v>
      </c>
      <c r="O470" s="48">
        <f t="shared" ca="1" si="328"/>
        <v>97</v>
      </c>
      <c r="P470" s="48">
        <f t="shared" ca="1" si="334"/>
        <v>2</v>
      </c>
      <c r="Q470" s="48">
        <f t="shared" ca="1" si="334"/>
        <v>2</v>
      </c>
      <c r="R470" s="48">
        <f t="shared" ca="1" si="334"/>
        <v>1</v>
      </c>
      <c r="S470" s="48">
        <f t="shared" ca="1" si="334"/>
        <v>2</v>
      </c>
      <c r="T470" s="48">
        <f t="shared" ca="1" si="334"/>
        <v>1</v>
      </c>
      <c r="U470" s="48">
        <f t="shared" ca="1" si="334"/>
        <v>2</v>
      </c>
      <c r="V470" s="48">
        <f t="shared" ca="1" si="334"/>
        <v>1</v>
      </c>
      <c r="W470" s="48">
        <f t="shared" ca="1" si="334"/>
        <v>1</v>
      </c>
      <c r="X470" s="48">
        <f t="shared" ca="1" si="334"/>
        <v>1</v>
      </c>
      <c r="Y470" s="48">
        <f t="shared" ca="1" si="334"/>
        <v>2</v>
      </c>
      <c r="Z470" s="48">
        <f t="shared" ca="1" si="335"/>
        <v>2</v>
      </c>
      <c r="AA470" s="48">
        <f t="shared" ca="1" si="335"/>
        <v>3</v>
      </c>
      <c r="AB470" s="48">
        <f t="shared" ca="1" si="335"/>
        <v>3</v>
      </c>
      <c r="AC470" s="48">
        <f t="shared" ca="1" si="335"/>
        <v>2</v>
      </c>
      <c r="AD470" s="48">
        <f t="shared" ca="1" si="335"/>
        <v>2</v>
      </c>
      <c r="AE470" s="48">
        <f t="shared" ca="1" si="335"/>
        <v>2</v>
      </c>
      <c r="AF470" s="48">
        <f t="shared" ca="1" si="335"/>
        <v>1</v>
      </c>
      <c r="AG470" s="48">
        <f t="shared" ca="1" si="335"/>
        <v>3</v>
      </c>
      <c r="AH470" s="48">
        <f t="shared" ca="1" si="335"/>
        <v>2</v>
      </c>
      <c r="AI470" s="48">
        <f t="shared" ca="1" si="335"/>
        <v>1</v>
      </c>
      <c r="AJ470" s="48">
        <f t="shared" ca="1" si="336"/>
        <v>2</v>
      </c>
      <c r="AK470" s="48">
        <f t="shared" ca="1" si="336"/>
        <v>3</v>
      </c>
      <c r="AL470" s="48">
        <f t="shared" ca="1" si="336"/>
        <v>2</v>
      </c>
      <c r="AM470" s="48">
        <f t="shared" ca="1" si="336"/>
        <v>3</v>
      </c>
      <c r="AN470" s="48">
        <f t="shared" ca="1" si="336"/>
        <v>2</v>
      </c>
      <c r="AO470" s="48">
        <f t="shared" ca="1" si="336"/>
        <v>1</v>
      </c>
      <c r="AP470" s="48">
        <f t="shared" ca="1" si="336"/>
        <v>3</v>
      </c>
      <c r="AQ470" s="48">
        <f t="shared" ca="1" si="336"/>
        <v>2</v>
      </c>
      <c r="AR470" s="48">
        <f t="shared" ca="1" si="336"/>
        <v>1</v>
      </c>
      <c r="AS470" s="48">
        <f t="shared" ca="1" si="336"/>
        <v>3</v>
      </c>
      <c r="AT470" s="48">
        <f t="shared" ca="1" si="337"/>
        <v>1</v>
      </c>
      <c r="AU470" s="48">
        <f t="shared" ca="1" si="337"/>
        <v>2</v>
      </c>
      <c r="AV470" s="48">
        <f t="shared" ca="1" si="337"/>
        <v>1</v>
      </c>
      <c r="AW470" s="48">
        <f t="shared" ca="1" si="337"/>
        <v>2</v>
      </c>
      <c r="AX470" s="48">
        <f t="shared" ca="1" si="337"/>
        <v>1</v>
      </c>
      <c r="AY470" s="48">
        <f t="shared" ca="1" si="337"/>
        <v>1</v>
      </c>
      <c r="AZ470" s="48">
        <f t="shared" ca="1" si="337"/>
        <v>2</v>
      </c>
      <c r="BA470" s="48">
        <f t="shared" ca="1" si="337"/>
        <v>3</v>
      </c>
      <c r="BB470" s="48">
        <f t="shared" ca="1" si="337"/>
        <v>2</v>
      </c>
      <c r="BC470" s="48">
        <f t="shared" ca="1" si="337"/>
        <v>1</v>
      </c>
      <c r="BD470" s="48">
        <f t="shared" ca="1" si="338"/>
        <v>1</v>
      </c>
      <c r="BE470" s="48">
        <f t="shared" ca="1" si="338"/>
        <v>3</v>
      </c>
      <c r="BF470" s="48">
        <f t="shared" ca="1" si="338"/>
        <v>1</v>
      </c>
      <c r="BG470" s="48">
        <f t="shared" ca="1" si="338"/>
        <v>1</v>
      </c>
      <c r="BH470" s="48">
        <f t="shared" ca="1" si="338"/>
        <v>1</v>
      </c>
      <c r="BI470" s="48">
        <f t="shared" ca="1" si="338"/>
        <v>3</v>
      </c>
      <c r="BJ470" s="48">
        <f t="shared" ca="1" si="338"/>
        <v>3</v>
      </c>
      <c r="BK470" s="48">
        <f t="shared" ca="1" si="338"/>
        <v>3</v>
      </c>
      <c r="BL470" s="48">
        <f t="shared" ca="1" si="338"/>
        <v>2</v>
      </c>
      <c r="BM470" s="48">
        <f t="shared" ca="1" si="338"/>
        <v>2</v>
      </c>
      <c r="BN470" s="48">
        <f t="shared" ca="1" si="338"/>
        <v>1</v>
      </c>
      <c r="BO470" s="48">
        <f t="shared" ca="1" si="338"/>
        <v>2</v>
      </c>
    </row>
    <row r="471" spans="1:67" x14ac:dyDescent="0.25">
      <c r="A471" s="48">
        <v>470</v>
      </c>
      <c r="B471" s="48">
        <f t="shared" ca="1" si="316"/>
        <v>13</v>
      </c>
      <c r="C471" s="48">
        <f ca="1">SUM($P471:S471)</f>
        <v>8</v>
      </c>
      <c r="D471" s="48">
        <f t="shared" ca="1" si="317"/>
        <v>19</v>
      </c>
      <c r="E471" s="48">
        <f t="shared" ca="1" si="318"/>
        <v>27</v>
      </c>
      <c r="F471" s="48">
        <f t="shared" ca="1" si="319"/>
        <v>37</v>
      </c>
      <c r="G471" s="48">
        <f t="shared" ca="1" si="320"/>
        <v>46</v>
      </c>
      <c r="H471" s="48">
        <f t="shared" ca="1" si="321"/>
        <v>53</v>
      </c>
      <c r="I471" s="48">
        <f t="shared" ca="1" si="322"/>
        <v>59</v>
      </c>
      <c r="J471" s="48">
        <f t="shared" ca="1" si="323"/>
        <v>70</v>
      </c>
      <c r="K471" s="48">
        <f t="shared" ca="1" si="324"/>
        <v>80</v>
      </c>
      <c r="L471" s="48">
        <f t="shared" ca="1" si="325"/>
        <v>90</v>
      </c>
      <c r="M471" s="48">
        <f t="shared" ca="1" si="326"/>
        <v>97</v>
      </c>
      <c r="N471" s="48">
        <f t="shared" ca="1" si="327"/>
        <v>105</v>
      </c>
      <c r="O471" s="48">
        <f t="shared" ca="1" si="328"/>
        <v>113</v>
      </c>
      <c r="P471" s="48">
        <f t="shared" ca="1" si="334"/>
        <v>2</v>
      </c>
      <c r="Q471" s="48">
        <f t="shared" ca="1" si="334"/>
        <v>3</v>
      </c>
      <c r="R471" s="48">
        <f t="shared" ca="1" si="334"/>
        <v>2</v>
      </c>
      <c r="S471" s="48">
        <f t="shared" ca="1" si="334"/>
        <v>1</v>
      </c>
      <c r="T471" s="48">
        <f t="shared" ca="1" si="334"/>
        <v>2</v>
      </c>
      <c r="U471" s="48">
        <f t="shared" ca="1" si="334"/>
        <v>3</v>
      </c>
      <c r="V471" s="48">
        <f t="shared" ca="1" si="334"/>
        <v>3</v>
      </c>
      <c r="W471" s="48">
        <f t="shared" ca="1" si="334"/>
        <v>3</v>
      </c>
      <c r="X471" s="48">
        <f t="shared" ca="1" si="334"/>
        <v>3</v>
      </c>
      <c r="Y471" s="48">
        <f t="shared" ca="1" si="334"/>
        <v>2</v>
      </c>
      <c r="Z471" s="48">
        <f t="shared" ca="1" si="335"/>
        <v>2</v>
      </c>
      <c r="AA471" s="48">
        <f t="shared" ca="1" si="335"/>
        <v>1</v>
      </c>
      <c r="AB471" s="48">
        <f t="shared" ca="1" si="335"/>
        <v>3</v>
      </c>
      <c r="AC471" s="48">
        <f t="shared" ca="1" si="335"/>
        <v>1</v>
      </c>
      <c r="AD471" s="48">
        <f t="shared" ca="1" si="335"/>
        <v>3</v>
      </c>
      <c r="AE471" s="48">
        <f t="shared" ca="1" si="335"/>
        <v>3</v>
      </c>
      <c r="AF471" s="48">
        <f t="shared" ca="1" si="335"/>
        <v>2</v>
      </c>
      <c r="AG471" s="48">
        <f t="shared" ca="1" si="335"/>
        <v>3</v>
      </c>
      <c r="AH471" s="48">
        <f t="shared" ca="1" si="335"/>
        <v>3</v>
      </c>
      <c r="AI471" s="48">
        <f t="shared" ca="1" si="335"/>
        <v>1</v>
      </c>
      <c r="AJ471" s="48">
        <f t="shared" ca="1" si="336"/>
        <v>1</v>
      </c>
      <c r="AK471" s="48">
        <f t="shared" ca="1" si="336"/>
        <v>2</v>
      </c>
      <c r="AL471" s="48">
        <f t="shared" ca="1" si="336"/>
        <v>3</v>
      </c>
      <c r="AM471" s="48">
        <f t="shared" ca="1" si="336"/>
        <v>1</v>
      </c>
      <c r="AN471" s="48">
        <f t="shared" ca="1" si="336"/>
        <v>1</v>
      </c>
      <c r="AO471" s="48">
        <f t="shared" ca="1" si="336"/>
        <v>3</v>
      </c>
      <c r="AP471" s="48">
        <f t="shared" ca="1" si="336"/>
        <v>1</v>
      </c>
      <c r="AQ471" s="48">
        <f t="shared" ca="1" si="336"/>
        <v>1</v>
      </c>
      <c r="AR471" s="48">
        <f t="shared" ca="1" si="336"/>
        <v>3</v>
      </c>
      <c r="AS471" s="48">
        <f t="shared" ca="1" si="336"/>
        <v>3</v>
      </c>
      <c r="AT471" s="48">
        <f t="shared" ca="1" si="337"/>
        <v>3</v>
      </c>
      <c r="AU471" s="48">
        <f t="shared" ca="1" si="337"/>
        <v>2</v>
      </c>
      <c r="AV471" s="48">
        <f t="shared" ca="1" si="337"/>
        <v>2</v>
      </c>
      <c r="AW471" s="48">
        <f t="shared" ca="1" si="337"/>
        <v>2</v>
      </c>
      <c r="AX471" s="48">
        <f t="shared" ca="1" si="337"/>
        <v>3</v>
      </c>
      <c r="AY471" s="48">
        <f t="shared" ca="1" si="337"/>
        <v>3</v>
      </c>
      <c r="AZ471" s="48">
        <f t="shared" ca="1" si="337"/>
        <v>2</v>
      </c>
      <c r="BA471" s="48">
        <f t="shared" ca="1" si="337"/>
        <v>3</v>
      </c>
      <c r="BB471" s="48">
        <f t="shared" ca="1" si="337"/>
        <v>2</v>
      </c>
      <c r="BC471" s="48">
        <f t="shared" ca="1" si="337"/>
        <v>3</v>
      </c>
      <c r="BD471" s="48">
        <f t="shared" ca="1" si="338"/>
        <v>1</v>
      </c>
      <c r="BE471" s="48">
        <f t="shared" ca="1" si="338"/>
        <v>2</v>
      </c>
      <c r="BF471" s="48">
        <f t="shared" ca="1" si="338"/>
        <v>1</v>
      </c>
      <c r="BG471" s="48">
        <f t="shared" ca="1" si="338"/>
        <v>3</v>
      </c>
      <c r="BH471" s="48">
        <f t="shared" ca="1" si="338"/>
        <v>1</v>
      </c>
      <c r="BI471" s="48">
        <f t="shared" ca="1" si="338"/>
        <v>3</v>
      </c>
      <c r="BJ471" s="48">
        <f t="shared" ca="1" si="338"/>
        <v>2</v>
      </c>
      <c r="BK471" s="48">
        <f t="shared" ca="1" si="338"/>
        <v>2</v>
      </c>
      <c r="BL471" s="48">
        <f t="shared" ca="1" si="338"/>
        <v>3</v>
      </c>
      <c r="BM471" s="48">
        <f t="shared" ca="1" si="338"/>
        <v>2</v>
      </c>
      <c r="BN471" s="48">
        <f t="shared" ca="1" si="338"/>
        <v>2</v>
      </c>
      <c r="BO471" s="48">
        <f t="shared" ca="1" si="338"/>
        <v>1</v>
      </c>
    </row>
    <row r="472" spans="1:67" x14ac:dyDescent="0.25">
      <c r="A472" s="48">
        <v>471</v>
      </c>
      <c r="B472" s="48">
        <f t="shared" ca="1" si="316"/>
        <v>14</v>
      </c>
      <c r="C472" s="48">
        <f ca="1">SUM($P472:S472)</f>
        <v>10</v>
      </c>
      <c r="D472" s="48">
        <f t="shared" ca="1" si="317"/>
        <v>18</v>
      </c>
      <c r="E472" s="48">
        <f t="shared" ca="1" si="318"/>
        <v>26</v>
      </c>
      <c r="F472" s="48">
        <f t="shared" ca="1" si="319"/>
        <v>34</v>
      </c>
      <c r="G472" s="48">
        <f t="shared" ca="1" si="320"/>
        <v>43</v>
      </c>
      <c r="H472" s="48">
        <f t="shared" ca="1" si="321"/>
        <v>52</v>
      </c>
      <c r="I472" s="48">
        <f t="shared" ca="1" si="322"/>
        <v>59</v>
      </c>
      <c r="J472" s="48">
        <f t="shared" ca="1" si="323"/>
        <v>66</v>
      </c>
      <c r="K472" s="48">
        <f t="shared" ca="1" si="324"/>
        <v>73</v>
      </c>
      <c r="L472" s="48">
        <f t="shared" ca="1" si="325"/>
        <v>79</v>
      </c>
      <c r="M472" s="48">
        <f t="shared" ca="1" si="326"/>
        <v>83</v>
      </c>
      <c r="N472" s="48">
        <f t="shared" ca="1" si="327"/>
        <v>94</v>
      </c>
      <c r="O472" s="48">
        <f t="shared" ca="1" si="328"/>
        <v>101</v>
      </c>
      <c r="P472" s="48">
        <f t="shared" ref="P472:Y481" ca="1" si="339">MAX(1,IF(SamplesOrEstimateFlag = "Data", INDEX(Samples,RANDBETWEEN(1, TotalCount), 0), RANDBETWEEN(ThroughputLowEstimate,ThroughputHighEstimate)) / RANDBETWEEN(StorySplitRateLowEstimate,StorySplitRateHighEstimate))</f>
        <v>3</v>
      </c>
      <c r="Q472" s="48">
        <f t="shared" ca="1" si="339"/>
        <v>2</v>
      </c>
      <c r="R472" s="48">
        <f t="shared" ca="1" si="339"/>
        <v>2</v>
      </c>
      <c r="S472" s="48">
        <f t="shared" ca="1" si="339"/>
        <v>3</v>
      </c>
      <c r="T472" s="48">
        <f t="shared" ca="1" si="339"/>
        <v>3</v>
      </c>
      <c r="U472" s="48">
        <f t="shared" ca="1" si="339"/>
        <v>1</v>
      </c>
      <c r="V472" s="48">
        <f t="shared" ca="1" si="339"/>
        <v>3</v>
      </c>
      <c r="W472" s="48">
        <f t="shared" ca="1" si="339"/>
        <v>1</v>
      </c>
      <c r="X472" s="48">
        <f t="shared" ca="1" si="339"/>
        <v>2</v>
      </c>
      <c r="Y472" s="48">
        <f t="shared" ca="1" si="339"/>
        <v>2</v>
      </c>
      <c r="Z472" s="48">
        <f t="shared" ref="Z472:AI481" ca="1" si="340">MAX(1,IF(SamplesOrEstimateFlag = "Data", INDEX(Samples,RANDBETWEEN(1, TotalCount), 0), RANDBETWEEN(ThroughputLowEstimate,ThroughputHighEstimate)) / RANDBETWEEN(StorySplitRateLowEstimate,StorySplitRateHighEstimate))</f>
        <v>3</v>
      </c>
      <c r="AA472" s="48">
        <f t="shared" ca="1" si="340"/>
        <v>1</v>
      </c>
      <c r="AB472" s="48">
        <f t="shared" ca="1" si="340"/>
        <v>3</v>
      </c>
      <c r="AC472" s="48">
        <f t="shared" ca="1" si="340"/>
        <v>1</v>
      </c>
      <c r="AD472" s="48">
        <f t="shared" ca="1" si="340"/>
        <v>1</v>
      </c>
      <c r="AE472" s="48">
        <f t="shared" ca="1" si="340"/>
        <v>3</v>
      </c>
      <c r="AF472" s="48">
        <f t="shared" ca="1" si="340"/>
        <v>2</v>
      </c>
      <c r="AG472" s="48">
        <f t="shared" ca="1" si="340"/>
        <v>3</v>
      </c>
      <c r="AH472" s="48">
        <f t="shared" ca="1" si="340"/>
        <v>1</v>
      </c>
      <c r="AI472" s="48">
        <f t="shared" ca="1" si="340"/>
        <v>3</v>
      </c>
      <c r="AJ472" s="48">
        <f t="shared" ref="AJ472:AS481" ca="1" si="341">MAX(1,IF(SamplesOrEstimateFlag = "Data", INDEX(Samples,RANDBETWEEN(1, TotalCount), 0), RANDBETWEEN(ThroughputLowEstimate,ThroughputHighEstimate)) / RANDBETWEEN(StorySplitRateLowEstimate,StorySplitRateHighEstimate))</f>
        <v>2</v>
      </c>
      <c r="AK472" s="48">
        <f t="shared" ca="1" si="341"/>
        <v>2</v>
      </c>
      <c r="AL472" s="48">
        <f t="shared" ca="1" si="341"/>
        <v>2</v>
      </c>
      <c r="AM472" s="48">
        <f t="shared" ca="1" si="341"/>
        <v>3</v>
      </c>
      <c r="AN472" s="48">
        <f t="shared" ca="1" si="341"/>
        <v>2</v>
      </c>
      <c r="AO472" s="48">
        <f t="shared" ca="1" si="341"/>
        <v>1</v>
      </c>
      <c r="AP472" s="48">
        <f t="shared" ca="1" si="341"/>
        <v>3</v>
      </c>
      <c r="AQ472" s="48">
        <f t="shared" ca="1" si="341"/>
        <v>1</v>
      </c>
      <c r="AR472" s="48">
        <f t="shared" ca="1" si="341"/>
        <v>2</v>
      </c>
      <c r="AS472" s="48">
        <f t="shared" ca="1" si="341"/>
        <v>3</v>
      </c>
      <c r="AT472" s="48">
        <f t="shared" ref="AT472:BC481" ca="1" si="342">MAX(1,IF(SamplesOrEstimateFlag = "Data", INDEX(Samples,RANDBETWEEN(1, TotalCount), 0), RANDBETWEEN(ThroughputLowEstimate,ThroughputHighEstimate)) / RANDBETWEEN(StorySplitRateLowEstimate,StorySplitRateHighEstimate))</f>
        <v>1</v>
      </c>
      <c r="AU472" s="48">
        <f t="shared" ca="1" si="342"/>
        <v>1</v>
      </c>
      <c r="AV472" s="48">
        <f t="shared" ca="1" si="342"/>
        <v>3</v>
      </c>
      <c r="AW472" s="48">
        <f t="shared" ca="1" si="342"/>
        <v>2</v>
      </c>
      <c r="AX472" s="48">
        <f t="shared" ca="1" si="342"/>
        <v>1</v>
      </c>
      <c r="AY472" s="48">
        <f t="shared" ca="1" si="342"/>
        <v>1</v>
      </c>
      <c r="AZ472" s="48">
        <f t="shared" ca="1" si="342"/>
        <v>1</v>
      </c>
      <c r="BA472" s="48">
        <f t="shared" ca="1" si="342"/>
        <v>1</v>
      </c>
      <c r="BB472" s="48">
        <f t="shared" ca="1" si="342"/>
        <v>3</v>
      </c>
      <c r="BC472" s="48">
        <f t="shared" ca="1" si="342"/>
        <v>1</v>
      </c>
      <c r="BD472" s="48">
        <f t="shared" ref="BD472:BO481" ca="1" si="343">MAX(1,IF(SamplesOrEstimateFlag = "Data", INDEX(Samples,RANDBETWEEN(1, TotalCount), 0), RANDBETWEEN(ThroughputLowEstimate,ThroughputHighEstimate)) / RANDBETWEEN(StorySplitRateLowEstimate,StorySplitRateHighEstimate))</f>
        <v>1</v>
      </c>
      <c r="BE472" s="48">
        <f t="shared" ca="1" si="343"/>
        <v>1</v>
      </c>
      <c r="BF472" s="48">
        <f t="shared" ca="1" si="343"/>
        <v>1</v>
      </c>
      <c r="BG472" s="48">
        <f t="shared" ca="1" si="343"/>
        <v>1</v>
      </c>
      <c r="BH472" s="48">
        <f t="shared" ca="1" si="343"/>
        <v>3</v>
      </c>
      <c r="BI472" s="48">
        <f t="shared" ca="1" si="343"/>
        <v>2</v>
      </c>
      <c r="BJ472" s="48">
        <f t="shared" ca="1" si="343"/>
        <v>3</v>
      </c>
      <c r="BK472" s="48">
        <f t="shared" ca="1" si="343"/>
        <v>3</v>
      </c>
      <c r="BL472" s="48">
        <f t="shared" ca="1" si="343"/>
        <v>2</v>
      </c>
      <c r="BM472" s="48">
        <f t="shared" ca="1" si="343"/>
        <v>1</v>
      </c>
      <c r="BN472" s="48">
        <f t="shared" ca="1" si="343"/>
        <v>1</v>
      </c>
      <c r="BO472" s="48">
        <f t="shared" ca="1" si="343"/>
        <v>3</v>
      </c>
    </row>
    <row r="473" spans="1:67" x14ac:dyDescent="0.25">
      <c r="A473" s="48">
        <v>472</v>
      </c>
      <c r="B473" s="48">
        <f t="shared" ca="1" si="316"/>
        <v>14</v>
      </c>
      <c r="C473" s="48">
        <f ca="1">SUM($P473:S473)</f>
        <v>8</v>
      </c>
      <c r="D473" s="48">
        <f t="shared" ca="1" si="317"/>
        <v>20</v>
      </c>
      <c r="E473" s="48">
        <f t="shared" ca="1" si="318"/>
        <v>25</v>
      </c>
      <c r="F473" s="48">
        <f t="shared" ca="1" si="319"/>
        <v>32</v>
      </c>
      <c r="G473" s="48">
        <f t="shared" ca="1" si="320"/>
        <v>41</v>
      </c>
      <c r="H473" s="48">
        <f t="shared" ca="1" si="321"/>
        <v>48</v>
      </c>
      <c r="I473" s="48">
        <f t="shared" ca="1" si="322"/>
        <v>57</v>
      </c>
      <c r="J473" s="48">
        <f t="shared" ca="1" si="323"/>
        <v>62</v>
      </c>
      <c r="K473" s="48">
        <f t="shared" ca="1" si="324"/>
        <v>73</v>
      </c>
      <c r="L473" s="48">
        <f t="shared" ca="1" si="325"/>
        <v>83</v>
      </c>
      <c r="M473" s="48">
        <f t="shared" ca="1" si="326"/>
        <v>92</v>
      </c>
      <c r="N473" s="48">
        <f t="shared" ca="1" si="327"/>
        <v>104</v>
      </c>
      <c r="O473" s="48">
        <f t="shared" ca="1" si="328"/>
        <v>111</v>
      </c>
      <c r="P473" s="48">
        <f t="shared" ca="1" si="339"/>
        <v>2</v>
      </c>
      <c r="Q473" s="48">
        <f t="shared" ca="1" si="339"/>
        <v>1</v>
      </c>
      <c r="R473" s="48">
        <f t="shared" ca="1" si="339"/>
        <v>2</v>
      </c>
      <c r="S473" s="48">
        <f t="shared" ca="1" si="339"/>
        <v>3</v>
      </c>
      <c r="T473" s="48">
        <f t="shared" ca="1" si="339"/>
        <v>3</v>
      </c>
      <c r="U473" s="48">
        <f t="shared" ca="1" si="339"/>
        <v>3</v>
      </c>
      <c r="V473" s="48">
        <f t="shared" ca="1" si="339"/>
        <v>3</v>
      </c>
      <c r="W473" s="48">
        <f t="shared" ca="1" si="339"/>
        <v>3</v>
      </c>
      <c r="X473" s="48">
        <f t="shared" ca="1" si="339"/>
        <v>2</v>
      </c>
      <c r="Y473" s="48">
        <f t="shared" ca="1" si="339"/>
        <v>1</v>
      </c>
      <c r="Z473" s="48">
        <f t="shared" ca="1" si="340"/>
        <v>1</v>
      </c>
      <c r="AA473" s="48">
        <f t="shared" ca="1" si="340"/>
        <v>1</v>
      </c>
      <c r="AB473" s="48">
        <f t="shared" ca="1" si="340"/>
        <v>1</v>
      </c>
      <c r="AC473" s="48">
        <f t="shared" ca="1" si="340"/>
        <v>3</v>
      </c>
      <c r="AD473" s="48">
        <f t="shared" ca="1" si="340"/>
        <v>1</v>
      </c>
      <c r="AE473" s="48">
        <f t="shared" ca="1" si="340"/>
        <v>2</v>
      </c>
      <c r="AF473" s="48">
        <f t="shared" ca="1" si="340"/>
        <v>1</v>
      </c>
      <c r="AG473" s="48">
        <f t="shared" ca="1" si="340"/>
        <v>3</v>
      </c>
      <c r="AH473" s="48">
        <f t="shared" ca="1" si="340"/>
        <v>3</v>
      </c>
      <c r="AI473" s="48">
        <f t="shared" ca="1" si="340"/>
        <v>2</v>
      </c>
      <c r="AJ473" s="48">
        <f t="shared" ca="1" si="341"/>
        <v>3</v>
      </c>
      <c r="AK473" s="48">
        <f t="shared" ca="1" si="341"/>
        <v>1</v>
      </c>
      <c r="AL473" s="48">
        <f t="shared" ca="1" si="341"/>
        <v>2</v>
      </c>
      <c r="AM473" s="48">
        <f t="shared" ca="1" si="341"/>
        <v>1</v>
      </c>
      <c r="AN473" s="48">
        <f t="shared" ca="1" si="341"/>
        <v>2</v>
      </c>
      <c r="AO473" s="48">
        <f t="shared" ca="1" si="341"/>
        <v>3</v>
      </c>
      <c r="AP473" s="48">
        <f t="shared" ca="1" si="341"/>
        <v>1</v>
      </c>
      <c r="AQ473" s="48">
        <f t="shared" ca="1" si="341"/>
        <v>3</v>
      </c>
      <c r="AR473" s="48">
        <f t="shared" ca="1" si="341"/>
        <v>2</v>
      </c>
      <c r="AS473" s="48">
        <f t="shared" ca="1" si="341"/>
        <v>1</v>
      </c>
      <c r="AT473" s="48">
        <f t="shared" ca="1" si="342"/>
        <v>1</v>
      </c>
      <c r="AU473" s="48">
        <f t="shared" ca="1" si="342"/>
        <v>1</v>
      </c>
      <c r="AV473" s="48">
        <f t="shared" ca="1" si="342"/>
        <v>3</v>
      </c>
      <c r="AW473" s="48">
        <f t="shared" ca="1" si="342"/>
        <v>2</v>
      </c>
      <c r="AX473" s="48">
        <f t="shared" ca="1" si="342"/>
        <v>3</v>
      </c>
      <c r="AY473" s="48">
        <f t="shared" ca="1" si="342"/>
        <v>3</v>
      </c>
      <c r="AZ473" s="48">
        <f t="shared" ca="1" si="342"/>
        <v>2</v>
      </c>
      <c r="BA473" s="48">
        <f t="shared" ca="1" si="342"/>
        <v>3</v>
      </c>
      <c r="BB473" s="48">
        <f t="shared" ca="1" si="342"/>
        <v>3</v>
      </c>
      <c r="BC473" s="48">
        <f t="shared" ca="1" si="342"/>
        <v>2</v>
      </c>
      <c r="BD473" s="48">
        <f t="shared" ca="1" si="343"/>
        <v>3</v>
      </c>
      <c r="BE473" s="48">
        <f t="shared" ca="1" si="343"/>
        <v>2</v>
      </c>
      <c r="BF473" s="48">
        <f t="shared" ca="1" si="343"/>
        <v>3</v>
      </c>
      <c r="BG473" s="48">
        <f t="shared" ca="1" si="343"/>
        <v>1</v>
      </c>
      <c r="BH473" s="48">
        <f t="shared" ca="1" si="343"/>
        <v>3</v>
      </c>
      <c r="BI473" s="48">
        <f t="shared" ca="1" si="343"/>
        <v>3</v>
      </c>
      <c r="BJ473" s="48">
        <f t="shared" ca="1" si="343"/>
        <v>3</v>
      </c>
      <c r="BK473" s="48">
        <f t="shared" ca="1" si="343"/>
        <v>3</v>
      </c>
      <c r="BL473" s="48">
        <f t="shared" ca="1" si="343"/>
        <v>1</v>
      </c>
      <c r="BM473" s="48">
        <f t="shared" ca="1" si="343"/>
        <v>3</v>
      </c>
      <c r="BN473" s="48">
        <f t="shared" ca="1" si="343"/>
        <v>1</v>
      </c>
      <c r="BO473" s="48">
        <f t="shared" ca="1" si="343"/>
        <v>2</v>
      </c>
    </row>
    <row r="474" spans="1:67" x14ac:dyDescent="0.25">
      <c r="A474" s="48">
        <v>473</v>
      </c>
      <c r="B474" s="48">
        <f t="shared" ca="1" si="316"/>
        <v>11</v>
      </c>
      <c r="C474" s="48">
        <f ca="1">SUM($P474:S474)</f>
        <v>9</v>
      </c>
      <c r="D474" s="48">
        <f t="shared" ca="1" si="317"/>
        <v>14</v>
      </c>
      <c r="E474" s="48">
        <f t="shared" ca="1" si="318"/>
        <v>26</v>
      </c>
      <c r="F474" s="48">
        <f t="shared" ca="1" si="319"/>
        <v>34</v>
      </c>
      <c r="G474" s="48">
        <f t="shared" ca="1" si="320"/>
        <v>41</v>
      </c>
      <c r="H474" s="48">
        <f t="shared" ca="1" si="321"/>
        <v>49</v>
      </c>
      <c r="I474" s="48">
        <f t="shared" ca="1" si="322"/>
        <v>56</v>
      </c>
      <c r="J474" s="48">
        <f t="shared" ca="1" si="323"/>
        <v>68</v>
      </c>
      <c r="K474" s="48">
        <f t="shared" ca="1" si="324"/>
        <v>76</v>
      </c>
      <c r="L474" s="48">
        <f t="shared" ca="1" si="325"/>
        <v>84</v>
      </c>
      <c r="M474" s="48">
        <f t="shared" ca="1" si="326"/>
        <v>94</v>
      </c>
      <c r="N474" s="48">
        <f t="shared" ca="1" si="327"/>
        <v>104</v>
      </c>
      <c r="O474" s="48">
        <f t="shared" ca="1" si="328"/>
        <v>112</v>
      </c>
      <c r="P474" s="48">
        <f t="shared" ca="1" si="339"/>
        <v>3</v>
      </c>
      <c r="Q474" s="48">
        <f t="shared" ca="1" si="339"/>
        <v>2</v>
      </c>
      <c r="R474" s="48">
        <f t="shared" ca="1" si="339"/>
        <v>1</v>
      </c>
      <c r="S474" s="48">
        <f t="shared" ca="1" si="339"/>
        <v>3</v>
      </c>
      <c r="T474" s="48">
        <f t="shared" ca="1" si="339"/>
        <v>1</v>
      </c>
      <c r="U474" s="48">
        <f t="shared" ca="1" si="339"/>
        <v>1</v>
      </c>
      <c r="V474" s="48">
        <f t="shared" ca="1" si="339"/>
        <v>2</v>
      </c>
      <c r="W474" s="48">
        <f t="shared" ca="1" si="339"/>
        <v>1</v>
      </c>
      <c r="X474" s="48">
        <f t="shared" ca="1" si="339"/>
        <v>3</v>
      </c>
      <c r="Y474" s="48">
        <f t="shared" ca="1" si="339"/>
        <v>3</v>
      </c>
      <c r="Z474" s="48">
        <f t="shared" ca="1" si="340"/>
        <v>3</v>
      </c>
      <c r="AA474" s="48">
        <f t="shared" ca="1" si="340"/>
        <v>3</v>
      </c>
      <c r="AB474" s="48">
        <f t="shared" ca="1" si="340"/>
        <v>3</v>
      </c>
      <c r="AC474" s="48">
        <f t="shared" ca="1" si="340"/>
        <v>3</v>
      </c>
      <c r="AD474" s="48">
        <f t="shared" ca="1" si="340"/>
        <v>1</v>
      </c>
      <c r="AE474" s="48">
        <f t="shared" ca="1" si="340"/>
        <v>1</v>
      </c>
      <c r="AF474" s="48">
        <f t="shared" ca="1" si="340"/>
        <v>3</v>
      </c>
      <c r="AG474" s="48">
        <f t="shared" ca="1" si="340"/>
        <v>1</v>
      </c>
      <c r="AH474" s="48">
        <f t="shared" ca="1" si="340"/>
        <v>2</v>
      </c>
      <c r="AI474" s="48">
        <f t="shared" ca="1" si="340"/>
        <v>1</v>
      </c>
      <c r="AJ474" s="48">
        <f t="shared" ca="1" si="341"/>
        <v>2</v>
      </c>
      <c r="AK474" s="48">
        <f t="shared" ca="1" si="341"/>
        <v>2</v>
      </c>
      <c r="AL474" s="48">
        <f t="shared" ca="1" si="341"/>
        <v>1</v>
      </c>
      <c r="AM474" s="48">
        <f t="shared" ca="1" si="341"/>
        <v>3</v>
      </c>
      <c r="AN474" s="48">
        <f t="shared" ca="1" si="341"/>
        <v>1</v>
      </c>
      <c r="AO474" s="48">
        <f t="shared" ca="1" si="341"/>
        <v>3</v>
      </c>
      <c r="AP474" s="48">
        <f t="shared" ca="1" si="341"/>
        <v>1</v>
      </c>
      <c r="AQ474" s="48">
        <f t="shared" ca="1" si="341"/>
        <v>2</v>
      </c>
      <c r="AR474" s="48">
        <f t="shared" ca="1" si="341"/>
        <v>3</v>
      </c>
      <c r="AS474" s="48">
        <f t="shared" ca="1" si="341"/>
        <v>3</v>
      </c>
      <c r="AT474" s="48">
        <f t="shared" ca="1" si="342"/>
        <v>3</v>
      </c>
      <c r="AU474" s="48">
        <f t="shared" ca="1" si="342"/>
        <v>3</v>
      </c>
      <c r="AV474" s="48">
        <f t="shared" ca="1" si="342"/>
        <v>2</v>
      </c>
      <c r="AW474" s="48">
        <f t="shared" ca="1" si="342"/>
        <v>1</v>
      </c>
      <c r="AX474" s="48">
        <f t="shared" ca="1" si="342"/>
        <v>3</v>
      </c>
      <c r="AY474" s="48">
        <f t="shared" ca="1" si="342"/>
        <v>2</v>
      </c>
      <c r="AZ474" s="48">
        <f t="shared" ca="1" si="342"/>
        <v>3</v>
      </c>
      <c r="BA474" s="48">
        <f t="shared" ca="1" si="342"/>
        <v>2</v>
      </c>
      <c r="BB474" s="48">
        <f t="shared" ca="1" si="342"/>
        <v>1</v>
      </c>
      <c r="BC474" s="48">
        <f t="shared" ca="1" si="342"/>
        <v>2</v>
      </c>
      <c r="BD474" s="48">
        <f t="shared" ca="1" si="343"/>
        <v>3</v>
      </c>
      <c r="BE474" s="48">
        <f t="shared" ca="1" si="343"/>
        <v>3</v>
      </c>
      <c r="BF474" s="48">
        <f t="shared" ca="1" si="343"/>
        <v>2</v>
      </c>
      <c r="BG474" s="48">
        <f t="shared" ca="1" si="343"/>
        <v>2</v>
      </c>
      <c r="BH474" s="48">
        <f t="shared" ca="1" si="343"/>
        <v>2</v>
      </c>
      <c r="BI474" s="48">
        <f t="shared" ca="1" si="343"/>
        <v>3</v>
      </c>
      <c r="BJ474" s="48">
        <f t="shared" ca="1" si="343"/>
        <v>2</v>
      </c>
      <c r="BK474" s="48">
        <f t="shared" ca="1" si="343"/>
        <v>3</v>
      </c>
      <c r="BL474" s="48">
        <f t="shared" ca="1" si="343"/>
        <v>1</v>
      </c>
      <c r="BM474" s="48">
        <f t="shared" ca="1" si="343"/>
        <v>3</v>
      </c>
      <c r="BN474" s="48">
        <f t="shared" ca="1" si="343"/>
        <v>2</v>
      </c>
      <c r="BO474" s="48">
        <f t="shared" ca="1" si="343"/>
        <v>2</v>
      </c>
    </row>
    <row r="475" spans="1:67" x14ac:dyDescent="0.25">
      <c r="A475" s="48">
        <v>474</v>
      </c>
      <c r="B475" s="48">
        <f t="shared" ca="1" si="316"/>
        <v>14</v>
      </c>
      <c r="C475" s="48">
        <f ca="1">SUM($P475:S475)</f>
        <v>10</v>
      </c>
      <c r="D475" s="48">
        <f t="shared" ca="1" si="317"/>
        <v>16</v>
      </c>
      <c r="E475" s="48">
        <f t="shared" ca="1" si="318"/>
        <v>23</v>
      </c>
      <c r="F475" s="48">
        <f t="shared" ca="1" si="319"/>
        <v>31</v>
      </c>
      <c r="G475" s="48">
        <f t="shared" ca="1" si="320"/>
        <v>38</v>
      </c>
      <c r="H475" s="48">
        <f t="shared" ca="1" si="321"/>
        <v>47</v>
      </c>
      <c r="I475" s="48">
        <f t="shared" ca="1" si="322"/>
        <v>55</v>
      </c>
      <c r="J475" s="48">
        <f t="shared" ca="1" si="323"/>
        <v>66</v>
      </c>
      <c r="K475" s="48">
        <f t="shared" ca="1" si="324"/>
        <v>75</v>
      </c>
      <c r="L475" s="48">
        <f t="shared" ca="1" si="325"/>
        <v>80</v>
      </c>
      <c r="M475" s="48">
        <f t="shared" ca="1" si="326"/>
        <v>89</v>
      </c>
      <c r="N475" s="48">
        <f t="shared" ca="1" si="327"/>
        <v>94</v>
      </c>
      <c r="O475" s="48">
        <f t="shared" ca="1" si="328"/>
        <v>102</v>
      </c>
      <c r="P475" s="48">
        <f t="shared" ca="1" si="339"/>
        <v>3</v>
      </c>
      <c r="Q475" s="48">
        <f t="shared" ca="1" si="339"/>
        <v>2</v>
      </c>
      <c r="R475" s="48">
        <f t="shared" ca="1" si="339"/>
        <v>3</v>
      </c>
      <c r="S475" s="48">
        <f t="shared" ca="1" si="339"/>
        <v>2</v>
      </c>
      <c r="T475" s="48">
        <f t="shared" ca="1" si="339"/>
        <v>1</v>
      </c>
      <c r="U475" s="48">
        <f t="shared" ca="1" si="339"/>
        <v>3</v>
      </c>
      <c r="V475" s="48">
        <f t="shared" ca="1" si="339"/>
        <v>1</v>
      </c>
      <c r="W475" s="48">
        <f t="shared" ca="1" si="339"/>
        <v>1</v>
      </c>
      <c r="X475" s="48">
        <f t="shared" ca="1" si="339"/>
        <v>1</v>
      </c>
      <c r="Y475" s="48">
        <f t="shared" ca="1" si="339"/>
        <v>2</v>
      </c>
      <c r="Z475" s="48">
        <f t="shared" ca="1" si="340"/>
        <v>3</v>
      </c>
      <c r="AA475" s="48">
        <f t="shared" ca="1" si="340"/>
        <v>1</v>
      </c>
      <c r="AB475" s="48">
        <f t="shared" ca="1" si="340"/>
        <v>1</v>
      </c>
      <c r="AC475" s="48">
        <f t="shared" ca="1" si="340"/>
        <v>3</v>
      </c>
      <c r="AD475" s="48">
        <f t="shared" ca="1" si="340"/>
        <v>2</v>
      </c>
      <c r="AE475" s="48">
        <f t="shared" ca="1" si="340"/>
        <v>2</v>
      </c>
      <c r="AF475" s="48">
        <f t="shared" ca="1" si="340"/>
        <v>1</v>
      </c>
      <c r="AG475" s="48">
        <f t="shared" ca="1" si="340"/>
        <v>1</v>
      </c>
      <c r="AH475" s="48">
        <f t="shared" ca="1" si="340"/>
        <v>3</v>
      </c>
      <c r="AI475" s="48">
        <f t="shared" ca="1" si="340"/>
        <v>2</v>
      </c>
      <c r="AJ475" s="48">
        <f t="shared" ca="1" si="341"/>
        <v>3</v>
      </c>
      <c r="AK475" s="48">
        <f t="shared" ca="1" si="341"/>
        <v>2</v>
      </c>
      <c r="AL475" s="48">
        <f t="shared" ca="1" si="341"/>
        <v>3</v>
      </c>
      <c r="AM475" s="48">
        <f t="shared" ca="1" si="341"/>
        <v>1</v>
      </c>
      <c r="AN475" s="48">
        <f t="shared" ca="1" si="341"/>
        <v>3</v>
      </c>
      <c r="AO475" s="48">
        <f t="shared" ca="1" si="341"/>
        <v>1</v>
      </c>
      <c r="AP475" s="48">
        <f t="shared" ca="1" si="341"/>
        <v>3</v>
      </c>
      <c r="AQ475" s="48">
        <f t="shared" ca="1" si="341"/>
        <v>1</v>
      </c>
      <c r="AR475" s="48">
        <f t="shared" ca="1" si="341"/>
        <v>3</v>
      </c>
      <c r="AS475" s="48">
        <f t="shared" ca="1" si="341"/>
        <v>3</v>
      </c>
      <c r="AT475" s="48">
        <f t="shared" ca="1" si="342"/>
        <v>3</v>
      </c>
      <c r="AU475" s="48">
        <f t="shared" ca="1" si="342"/>
        <v>2</v>
      </c>
      <c r="AV475" s="48">
        <f t="shared" ca="1" si="342"/>
        <v>2</v>
      </c>
      <c r="AW475" s="48">
        <f t="shared" ca="1" si="342"/>
        <v>2</v>
      </c>
      <c r="AX475" s="48">
        <f t="shared" ca="1" si="342"/>
        <v>2</v>
      </c>
      <c r="AY475" s="48">
        <f t="shared" ca="1" si="342"/>
        <v>3</v>
      </c>
      <c r="AZ475" s="48">
        <f t="shared" ca="1" si="342"/>
        <v>2</v>
      </c>
      <c r="BA475" s="48">
        <f t="shared" ca="1" si="342"/>
        <v>1</v>
      </c>
      <c r="BB475" s="48">
        <f t="shared" ca="1" si="342"/>
        <v>1</v>
      </c>
      <c r="BC475" s="48">
        <f t="shared" ca="1" si="342"/>
        <v>1</v>
      </c>
      <c r="BD475" s="48">
        <f t="shared" ca="1" si="343"/>
        <v>3</v>
      </c>
      <c r="BE475" s="48">
        <f t="shared" ca="1" si="343"/>
        <v>2</v>
      </c>
      <c r="BF475" s="48">
        <f t="shared" ca="1" si="343"/>
        <v>1</v>
      </c>
      <c r="BG475" s="48">
        <f t="shared" ca="1" si="343"/>
        <v>3</v>
      </c>
      <c r="BH475" s="48">
        <f t="shared" ca="1" si="343"/>
        <v>1</v>
      </c>
      <c r="BI475" s="48">
        <f t="shared" ca="1" si="343"/>
        <v>1</v>
      </c>
      <c r="BJ475" s="48">
        <f t="shared" ca="1" si="343"/>
        <v>2</v>
      </c>
      <c r="BK475" s="48">
        <f t="shared" ca="1" si="343"/>
        <v>1</v>
      </c>
      <c r="BL475" s="48">
        <f t="shared" ca="1" si="343"/>
        <v>2</v>
      </c>
      <c r="BM475" s="48">
        <f t="shared" ca="1" si="343"/>
        <v>1</v>
      </c>
      <c r="BN475" s="48">
        <f t="shared" ca="1" si="343"/>
        <v>2</v>
      </c>
      <c r="BO475" s="48">
        <f t="shared" ca="1" si="343"/>
        <v>3</v>
      </c>
    </row>
    <row r="476" spans="1:67" x14ac:dyDescent="0.25">
      <c r="A476" s="48">
        <v>475</v>
      </c>
      <c r="B476" s="48">
        <f t="shared" ca="1" si="316"/>
        <v>13</v>
      </c>
      <c r="C476" s="48">
        <f ca="1">SUM($P476:S476)</f>
        <v>10</v>
      </c>
      <c r="D476" s="48">
        <f t="shared" ca="1" si="317"/>
        <v>17</v>
      </c>
      <c r="E476" s="48">
        <f t="shared" ca="1" si="318"/>
        <v>27</v>
      </c>
      <c r="F476" s="48">
        <f t="shared" ca="1" si="319"/>
        <v>36</v>
      </c>
      <c r="G476" s="48">
        <f t="shared" ca="1" si="320"/>
        <v>46</v>
      </c>
      <c r="H476" s="48">
        <f t="shared" ca="1" si="321"/>
        <v>54</v>
      </c>
      <c r="I476" s="48">
        <f t="shared" ca="1" si="322"/>
        <v>62</v>
      </c>
      <c r="J476" s="48">
        <f t="shared" ca="1" si="323"/>
        <v>70</v>
      </c>
      <c r="K476" s="48">
        <f t="shared" ca="1" si="324"/>
        <v>82</v>
      </c>
      <c r="L476" s="48">
        <f t="shared" ca="1" si="325"/>
        <v>92</v>
      </c>
      <c r="M476" s="48">
        <f t="shared" ca="1" si="326"/>
        <v>99</v>
      </c>
      <c r="N476" s="48">
        <f t="shared" ca="1" si="327"/>
        <v>106</v>
      </c>
      <c r="O476" s="48">
        <f t="shared" ca="1" si="328"/>
        <v>116</v>
      </c>
      <c r="P476" s="48">
        <f t="shared" ca="1" si="339"/>
        <v>3</v>
      </c>
      <c r="Q476" s="48">
        <f t="shared" ca="1" si="339"/>
        <v>2</v>
      </c>
      <c r="R476" s="48">
        <f t="shared" ca="1" si="339"/>
        <v>3</v>
      </c>
      <c r="S476" s="48">
        <f t="shared" ca="1" si="339"/>
        <v>2</v>
      </c>
      <c r="T476" s="48">
        <f t="shared" ca="1" si="339"/>
        <v>1</v>
      </c>
      <c r="U476" s="48">
        <f t="shared" ca="1" si="339"/>
        <v>2</v>
      </c>
      <c r="V476" s="48">
        <f t="shared" ca="1" si="339"/>
        <v>3</v>
      </c>
      <c r="W476" s="48">
        <f t="shared" ca="1" si="339"/>
        <v>1</v>
      </c>
      <c r="X476" s="48">
        <f t="shared" ca="1" si="339"/>
        <v>3</v>
      </c>
      <c r="Y476" s="48">
        <f t="shared" ca="1" si="339"/>
        <v>2</v>
      </c>
      <c r="Z476" s="48">
        <f t="shared" ca="1" si="340"/>
        <v>3</v>
      </c>
      <c r="AA476" s="48">
        <f t="shared" ca="1" si="340"/>
        <v>2</v>
      </c>
      <c r="AB476" s="48">
        <f t="shared" ca="1" si="340"/>
        <v>3</v>
      </c>
      <c r="AC476" s="48">
        <f t="shared" ca="1" si="340"/>
        <v>1</v>
      </c>
      <c r="AD476" s="48">
        <f t="shared" ca="1" si="340"/>
        <v>2</v>
      </c>
      <c r="AE476" s="48">
        <f t="shared" ca="1" si="340"/>
        <v>3</v>
      </c>
      <c r="AF476" s="48">
        <f t="shared" ca="1" si="340"/>
        <v>1</v>
      </c>
      <c r="AG476" s="48">
        <f t="shared" ca="1" si="340"/>
        <v>3</v>
      </c>
      <c r="AH476" s="48">
        <f t="shared" ca="1" si="340"/>
        <v>3</v>
      </c>
      <c r="AI476" s="48">
        <f t="shared" ca="1" si="340"/>
        <v>3</v>
      </c>
      <c r="AJ476" s="48">
        <f t="shared" ca="1" si="341"/>
        <v>3</v>
      </c>
      <c r="AK476" s="48">
        <f t="shared" ca="1" si="341"/>
        <v>2</v>
      </c>
      <c r="AL476" s="48">
        <f t="shared" ca="1" si="341"/>
        <v>2</v>
      </c>
      <c r="AM476" s="48">
        <f t="shared" ca="1" si="341"/>
        <v>1</v>
      </c>
      <c r="AN476" s="48">
        <f t="shared" ca="1" si="341"/>
        <v>2</v>
      </c>
      <c r="AO476" s="48">
        <f t="shared" ca="1" si="341"/>
        <v>2</v>
      </c>
      <c r="AP476" s="48">
        <f t="shared" ca="1" si="341"/>
        <v>2</v>
      </c>
      <c r="AQ476" s="48">
        <f t="shared" ca="1" si="341"/>
        <v>2</v>
      </c>
      <c r="AR476" s="48">
        <f t="shared" ca="1" si="341"/>
        <v>1</v>
      </c>
      <c r="AS476" s="48">
        <f t="shared" ca="1" si="341"/>
        <v>1</v>
      </c>
      <c r="AT476" s="48">
        <f t="shared" ca="1" si="342"/>
        <v>3</v>
      </c>
      <c r="AU476" s="48">
        <f t="shared" ca="1" si="342"/>
        <v>3</v>
      </c>
      <c r="AV476" s="48">
        <f t="shared" ca="1" si="342"/>
        <v>3</v>
      </c>
      <c r="AW476" s="48">
        <f t="shared" ca="1" si="342"/>
        <v>3</v>
      </c>
      <c r="AX476" s="48">
        <f t="shared" ca="1" si="342"/>
        <v>3</v>
      </c>
      <c r="AY476" s="48">
        <f t="shared" ca="1" si="342"/>
        <v>3</v>
      </c>
      <c r="AZ476" s="48">
        <f t="shared" ca="1" si="342"/>
        <v>2</v>
      </c>
      <c r="BA476" s="48">
        <f t="shared" ca="1" si="342"/>
        <v>3</v>
      </c>
      <c r="BB476" s="48">
        <f t="shared" ca="1" si="342"/>
        <v>2</v>
      </c>
      <c r="BC476" s="48">
        <f t="shared" ca="1" si="342"/>
        <v>3</v>
      </c>
      <c r="BD476" s="48">
        <f t="shared" ca="1" si="343"/>
        <v>1</v>
      </c>
      <c r="BE476" s="48">
        <f t="shared" ca="1" si="343"/>
        <v>2</v>
      </c>
      <c r="BF476" s="48">
        <f t="shared" ca="1" si="343"/>
        <v>3</v>
      </c>
      <c r="BG476" s="48">
        <f t="shared" ca="1" si="343"/>
        <v>1</v>
      </c>
      <c r="BH476" s="48">
        <f t="shared" ca="1" si="343"/>
        <v>1</v>
      </c>
      <c r="BI476" s="48">
        <f t="shared" ca="1" si="343"/>
        <v>2</v>
      </c>
      <c r="BJ476" s="48">
        <f t="shared" ca="1" si="343"/>
        <v>3</v>
      </c>
      <c r="BK476" s="48">
        <f t="shared" ca="1" si="343"/>
        <v>1</v>
      </c>
      <c r="BL476" s="48">
        <f t="shared" ca="1" si="343"/>
        <v>3</v>
      </c>
      <c r="BM476" s="48">
        <f t="shared" ca="1" si="343"/>
        <v>2</v>
      </c>
      <c r="BN476" s="48">
        <f t="shared" ca="1" si="343"/>
        <v>2</v>
      </c>
      <c r="BO476" s="48">
        <f t="shared" ca="1" si="343"/>
        <v>3</v>
      </c>
    </row>
    <row r="477" spans="1:67" x14ac:dyDescent="0.25">
      <c r="A477" s="48">
        <v>476</v>
      </c>
      <c r="B477" s="48">
        <f t="shared" ca="1" si="316"/>
        <v>12</v>
      </c>
      <c r="C477" s="48">
        <f ca="1">SUM($P477:S477)</f>
        <v>9</v>
      </c>
      <c r="D477" s="48">
        <f t="shared" ca="1" si="317"/>
        <v>17</v>
      </c>
      <c r="E477" s="48">
        <f t="shared" ca="1" si="318"/>
        <v>26</v>
      </c>
      <c r="F477" s="48">
        <f t="shared" ca="1" si="319"/>
        <v>35</v>
      </c>
      <c r="G477" s="48">
        <f t="shared" ca="1" si="320"/>
        <v>42</v>
      </c>
      <c r="H477" s="48">
        <f t="shared" ca="1" si="321"/>
        <v>49</v>
      </c>
      <c r="I477" s="48">
        <f t="shared" ca="1" si="322"/>
        <v>57</v>
      </c>
      <c r="J477" s="48">
        <f t="shared" ca="1" si="323"/>
        <v>65</v>
      </c>
      <c r="K477" s="48">
        <f t="shared" ca="1" si="324"/>
        <v>71</v>
      </c>
      <c r="L477" s="48">
        <f t="shared" ca="1" si="325"/>
        <v>77</v>
      </c>
      <c r="M477" s="48">
        <f t="shared" ca="1" si="326"/>
        <v>86</v>
      </c>
      <c r="N477" s="48">
        <f t="shared" ca="1" si="327"/>
        <v>97</v>
      </c>
      <c r="O477" s="48">
        <f t="shared" ca="1" si="328"/>
        <v>106</v>
      </c>
      <c r="P477" s="48">
        <f t="shared" ca="1" si="339"/>
        <v>3</v>
      </c>
      <c r="Q477" s="48">
        <f t="shared" ca="1" si="339"/>
        <v>2</v>
      </c>
      <c r="R477" s="48">
        <f t="shared" ca="1" si="339"/>
        <v>1</v>
      </c>
      <c r="S477" s="48">
        <f t="shared" ca="1" si="339"/>
        <v>3</v>
      </c>
      <c r="T477" s="48">
        <f t="shared" ca="1" si="339"/>
        <v>2</v>
      </c>
      <c r="U477" s="48">
        <f t="shared" ca="1" si="339"/>
        <v>1</v>
      </c>
      <c r="V477" s="48">
        <f t="shared" ca="1" si="339"/>
        <v>3</v>
      </c>
      <c r="W477" s="48">
        <f t="shared" ca="1" si="339"/>
        <v>2</v>
      </c>
      <c r="X477" s="48">
        <f t="shared" ca="1" si="339"/>
        <v>3</v>
      </c>
      <c r="Y477" s="48">
        <f t="shared" ca="1" si="339"/>
        <v>1</v>
      </c>
      <c r="Z477" s="48">
        <f t="shared" ca="1" si="340"/>
        <v>3</v>
      </c>
      <c r="AA477" s="48">
        <f t="shared" ca="1" si="340"/>
        <v>2</v>
      </c>
      <c r="AB477" s="48">
        <f t="shared" ca="1" si="340"/>
        <v>1</v>
      </c>
      <c r="AC477" s="48">
        <f t="shared" ca="1" si="340"/>
        <v>3</v>
      </c>
      <c r="AD477" s="48">
        <f t="shared" ca="1" si="340"/>
        <v>3</v>
      </c>
      <c r="AE477" s="48">
        <f t="shared" ca="1" si="340"/>
        <v>2</v>
      </c>
      <c r="AF477" s="48">
        <f t="shared" ca="1" si="340"/>
        <v>1</v>
      </c>
      <c r="AG477" s="48">
        <f t="shared" ca="1" si="340"/>
        <v>1</v>
      </c>
      <c r="AH477" s="48">
        <f t="shared" ca="1" si="340"/>
        <v>2</v>
      </c>
      <c r="AI477" s="48">
        <f t="shared" ca="1" si="340"/>
        <v>3</v>
      </c>
      <c r="AJ477" s="48">
        <f t="shared" ca="1" si="341"/>
        <v>1</v>
      </c>
      <c r="AK477" s="48">
        <f t="shared" ca="1" si="341"/>
        <v>2</v>
      </c>
      <c r="AL477" s="48">
        <f t="shared" ca="1" si="341"/>
        <v>1</v>
      </c>
      <c r="AM477" s="48">
        <f t="shared" ca="1" si="341"/>
        <v>3</v>
      </c>
      <c r="AN477" s="48">
        <f t="shared" ca="1" si="341"/>
        <v>3</v>
      </c>
      <c r="AO477" s="48">
        <f t="shared" ca="1" si="341"/>
        <v>2</v>
      </c>
      <c r="AP477" s="48">
        <f t="shared" ca="1" si="341"/>
        <v>1</v>
      </c>
      <c r="AQ477" s="48">
        <f t="shared" ca="1" si="341"/>
        <v>2</v>
      </c>
      <c r="AR477" s="48">
        <f t="shared" ca="1" si="341"/>
        <v>2</v>
      </c>
      <c r="AS477" s="48">
        <f t="shared" ca="1" si="341"/>
        <v>2</v>
      </c>
      <c r="AT477" s="48">
        <f t="shared" ca="1" si="342"/>
        <v>3</v>
      </c>
      <c r="AU477" s="48">
        <f t="shared" ca="1" si="342"/>
        <v>1</v>
      </c>
      <c r="AV477" s="48">
        <f t="shared" ca="1" si="342"/>
        <v>2</v>
      </c>
      <c r="AW477" s="48">
        <f t="shared" ca="1" si="342"/>
        <v>1</v>
      </c>
      <c r="AX477" s="48">
        <f t="shared" ca="1" si="342"/>
        <v>1</v>
      </c>
      <c r="AY477" s="48">
        <f t="shared" ca="1" si="342"/>
        <v>2</v>
      </c>
      <c r="AZ477" s="48">
        <f t="shared" ca="1" si="342"/>
        <v>1</v>
      </c>
      <c r="BA477" s="48">
        <f t="shared" ca="1" si="342"/>
        <v>2</v>
      </c>
      <c r="BB477" s="48">
        <f t="shared" ca="1" si="342"/>
        <v>1</v>
      </c>
      <c r="BC477" s="48">
        <f t="shared" ca="1" si="342"/>
        <v>2</v>
      </c>
      <c r="BD477" s="48">
        <f t="shared" ca="1" si="343"/>
        <v>1</v>
      </c>
      <c r="BE477" s="48">
        <f t="shared" ca="1" si="343"/>
        <v>2</v>
      </c>
      <c r="BF477" s="48">
        <f t="shared" ca="1" si="343"/>
        <v>3</v>
      </c>
      <c r="BG477" s="48">
        <f t="shared" ca="1" si="343"/>
        <v>3</v>
      </c>
      <c r="BH477" s="48">
        <f t="shared" ca="1" si="343"/>
        <v>3</v>
      </c>
      <c r="BI477" s="48">
        <f t="shared" ca="1" si="343"/>
        <v>3</v>
      </c>
      <c r="BJ477" s="48">
        <f t="shared" ca="1" si="343"/>
        <v>2</v>
      </c>
      <c r="BK477" s="48">
        <f t="shared" ca="1" si="343"/>
        <v>3</v>
      </c>
      <c r="BL477" s="48">
        <f t="shared" ca="1" si="343"/>
        <v>2</v>
      </c>
      <c r="BM477" s="48">
        <f t="shared" ca="1" si="343"/>
        <v>3</v>
      </c>
      <c r="BN477" s="48">
        <f t="shared" ca="1" si="343"/>
        <v>2</v>
      </c>
      <c r="BO477" s="48">
        <f t="shared" ca="1" si="343"/>
        <v>2</v>
      </c>
    </row>
    <row r="478" spans="1:67" x14ac:dyDescent="0.25">
      <c r="A478" s="48">
        <v>477</v>
      </c>
      <c r="B478" s="48">
        <f t="shared" ca="1" si="316"/>
        <v>13</v>
      </c>
      <c r="C478" s="48">
        <f ca="1">SUM($P478:S478)</f>
        <v>10</v>
      </c>
      <c r="D478" s="48">
        <f t="shared" ca="1" si="317"/>
        <v>15</v>
      </c>
      <c r="E478" s="48">
        <f t="shared" ca="1" si="318"/>
        <v>22</v>
      </c>
      <c r="F478" s="48">
        <f t="shared" ca="1" si="319"/>
        <v>28</v>
      </c>
      <c r="G478" s="48">
        <f t="shared" ca="1" si="320"/>
        <v>37</v>
      </c>
      <c r="H478" s="48">
        <f t="shared" ca="1" si="321"/>
        <v>44</v>
      </c>
      <c r="I478" s="48">
        <f t="shared" ca="1" si="322"/>
        <v>52</v>
      </c>
      <c r="J478" s="48">
        <f t="shared" ca="1" si="323"/>
        <v>60</v>
      </c>
      <c r="K478" s="48">
        <f t="shared" ca="1" si="324"/>
        <v>70</v>
      </c>
      <c r="L478" s="48">
        <f t="shared" ca="1" si="325"/>
        <v>78</v>
      </c>
      <c r="M478" s="48">
        <f t="shared" ca="1" si="326"/>
        <v>86</v>
      </c>
      <c r="N478" s="48">
        <f t="shared" ca="1" si="327"/>
        <v>93</v>
      </c>
      <c r="O478" s="48">
        <f t="shared" ca="1" si="328"/>
        <v>101</v>
      </c>
      <c r="P478" s="48">
        <f t="shared" ca="1" si="339"/>
        <v>3</v>
      </c>
      <c r="Q478" s="48">
        <f t="shared" ca="1" si="339"/>
        <v>3</v>
      </c>
      <c r="R478" s="48">
        <f t="shared" ca="1" si="339"/>
        <v>2</v>
      </c>
      <c r="S478" s="48">
        <f t="shared" ca="1" si="339"/>
        <v>2</v>
      </c>
      <c r="T478" s="48">
        <f t="shared" ca="1" si="339"/>
        <v>2</v>
      </c>
      <c r="U478" s="48">
        <f t="shared" ca="1" si="339"/>
        <v>1</v>
      </c>
      <c r="V478" s="48">
        <f t="shared" ca="1" si="339"/>
        <v>1</v>
      </c>
      <c r="W478" s="48">
        <f t="shared" ca="1" si="339"/>
        <v>1</v>
      </c>
      <c r="X478" s="48">
        <f t="shared" ca="1" si="339"/>
        <v>1</v>
      </c>
      <c r="Y478" s="48">
        <f t="shared" ca="1" si="339"/>
        <v>2</v>
      </c>
      <c r="Z478" s="48">
        <f t="shared" ca="1" si="340"/>
        <v>3</v>
      </c>
      <c r="AA478" s="48">
        <f t="shared" ca="1" si="340"/>
        <v>1</v>
      </c>
      <c r="AB478" s="48">
        <f t="shared" ca="1" si="340"/>
        <v>1</v>
      </c>
      <c r="AC478" s="48">
        <f t="shared" ca="1" si="340"/>
        <v>1</v>
      </c>
      <c r="AD478" s="48">
        <f t="shared" ca="1" si="340"/>
        <v>3</v>
      </c>
      <c r="AE478" s="48">
        <f t="shared" ca="1" si="340"/>
        <v>1</v>
      </c>
      <c r="AF478" s="48">
        <f t="shared" ca="1" si="340"/>
        <v>1</v>
      </c>
      <c r="AG478" s="48">
        <f t="shared" ca="1" si="340"/>
        <v>3</v>
      </c>
      <c r="AH478" s="48">
        <f t="shared" ca="1" si="340"/>
        <v>2</v>
      </c>
      <c r="AI478" s="48">
        <f t="shared" ca="1" si="340"/>
        <v>3</v>
      </c>
      <c r="AJ478" s="48">
        <f t="shared" ca="1" si="341"/>
        <v>2</v>
      </c>
      <c r="AK478" s="48">
        <f t="shared" ca="1" si="341"/>
        <v>1</v>
      </c>
      <c r="AL478" s="48">
        <f t="shared" ca="1" si="341"/>
        <v>2</v>
      </c>
      <c r="AM478" s="48">
        <f t="shared" ca="1" si="341"/>
        <v>2</v>
      </c>
      <c r="AN478" s="48">
        <f t="shared" ca="1" si="341"/>
        <v>1</v>
      </c>
      <c r="AO478" s="48">
        <f t="shared" ca="1" si="341"/>
        <v>3</v>
      </c>
      <c r="AP478" s="48">
        <f t="shared" ca="1" si="341"/>
        <v>3</v>
      </c>
      <c r="AQ478" s="48">
        <f t="shared" ca="1" si="341"/>
        <v>1</v>
      </c>
      <c r="AR478" s="48">
        <f t="shared" ca="1" si="341"/>
        <v>2</v>
      </c>
      <c r="AS478" s="48">
        <f t="shared" ca="1" si="341"/>
        <v>2</v>
      </c>
      <c r="AT478" s="48">
        <f t="shared" ca="1" si="342"/>
        <v>3</v>
      </c>
      <c r="AU478" s="48">
        <f t="shared" ca="1" si="342"/>
        <v>1</v>
      </c>
      <c r="AV478" s="48">
        <f t="shared" ca="1" si="342"/>
        <v>3</v>
      </c>
      <c r="AW478" s="48">
        <f t="shared" ca="1" si="342"/>
        <v>3</v>
      </c>
      <c r="AX478" s="48">
        <f t="shared" ca="1" si="342"/>
        <v>3</v>
      </c>
      <c r="AY478" s="48">
        <f t="shared" ca="1" si="342"/>
        <v>1</v>
      </c>
      <c r="AZ478" s="48">
        <f t="shared" ca="1" si="342"/>
        <v>3</v>
      </c>
      <c r="BA478" s="48">
        <f t="shared" ca="1" si="342"/>
        <v>1</v>
      </c>
      <c r="BB478" s="48">
        <f t="shared" ca="1" si="342"/>
        <v>3</v>
      </c>
      <c r="BC478" s="48">
        <f t="shared" ca="1" si="342"/>
        <v>1</v>
      </c>
      <c r="BD478" s="48">
        <f t="shared" ca="1" si="343"/>
        <v>2</v>
      </c>
      <c r="BE478" s="48">
        <f t="shared" ca="1" si="343"/>
        <v>2</v>
      </c>
      <c r="BF478" s="48">
        <f t="shared" ca="1" si="343"/>
        <v>1</v>
      </c>
      <c r="BG478" s="48">
        <f t="shared" ca="1" si="343"/>
        <v>3</v>
      </c>
      <c r="BH478" s="48">
        <f t="shared" ca="1" si="343"/>
        <v>3</v>
      </c>
      <c r="BI478" s="48">
        <f t="shared" ca="1" si="343"/>
        <v>1</v>
      </c>
      <c r="BJ478" s="48">
        <f t="shared" ca="1" si="343"/>
        <v>2</v>
      </c>
      <c r="BK478" s="48">
        <f t="shared" ca="1" si="343"/>
        <v>1</v>
      </c>
      <c r="BL478" s="48">
        <f t="shared" ca="1" si="343"/>
        <v>2</v>
      </c>
      <c r="BM478" s="48">
        <f t="shared" ca="1" si="343"/>
        <v>3</v>
      </c>
      <c r="BN478" s="48">
        <f t="shared" ca="1" si="343"/>
        <v>1</v>
      </c>
      <c r="BO478" s="48">
        <f t="shared" ca="1" si="343"/>
        <v>2</v>
      </c>
    </row>
    <row r="479" spans="1:67" x14ac:dyDescent="0.25">
      <c r="A479" s="48">
        <v>478</v>
      </c>
      <c r="B479" s="48">
        <f t="shared" ca="1" si="316"/>
        <v>15</v>
      </c>
      <c r="C479" s="48">
        <f ca="1">SUM($P479:S479)</f>
        <v>10</v>
      </c>
      <c r="D479" s="48">
        <f t="shared" ca="1" si="317"/>
        <v>18</v>
      </c>
      <c r="E479" s="48">
        <f t="shared" ca="1" si="318"/>
        <v>27</v>
      </c>
      <c r="F479" s="48">
        <f t="shared" ca="1" si="319"/>
        <v>34</v>
      </c>
      <c r="G479" s="48">
        <f t="shared" ca="1" si="320"/>
        <v>41</v>
      </c>
      <c r="H479" s="48">
        <f t="shared" ca="1" si="321"/>
        <v>48</v>
      </c>
      <c r="I479" s="48">
        <f t="shared" ca="1" si="322"/>
        <v>58</v>
      </c>
      <c r="J479" s="48">
        <f t="shared" ca="1" si="323"/>
        <v>65</v>
      </c>
      <c r="K479" s="48">
        <f t="shared" ca="1" si="324"/>
        <v>73</v>
      </c>
      <c r="L479" s="48">
        <f t="shared" ca="1" si="325"/>
        <v>83</v>
      </c>
      <c r="M479" s="48">
        <f t="shared" ca="1" si="326"/>
        <v>90</v>
      </c>
      <c r="N479" s="48">
        <f t="shared" ca="1" si="327"/>
        <v>99</v>
      </c>
      <c r="O479" s="48">
        <f t="shared" ca="1" si="328"/>
        <v>109</v>
      </c>
      <c r="P479" s="48">
        <f t="shared" ca="1" si="339"/>
        <v>2</v>
      </c>
      <c r="Q479" s="48">
        <f t="shared" ca="1" si="339"/>
        <v>3</v>
      </c>
      <c r="R479" s="48">
        <f t="shared" ca="1" si="339"/>
        <v>3</v>
      </c>
      <c r="S479" s="48">
        <f t="shared" ca="1" si="339"/>
        <v>2</v>
      </c>
      <c r="T479" s="48">
        <f t="shared" ca="1" si="339"/>
        <v>3</v>
      </c>
      <c r="U479" s="48">
        <f t="shared" ca="1" si="339"/>
        <v>2</v>
      </c>
      <c r="V479" s="48">
        <f t="shared" ca="1" si="339"/>
        <v>1</v>
      </c>
      <c r="W479" s="48">
        <f t="shared" ca="1" si="339"/>
        <v>2</v>
      </c>
      <c r="X479" s="48">
        <f t="shared" ca="1" si="339"/>
        <v>3</v>
      </c>
      <c r="Y479" s="48">
        <f t="shared" ca="1" si="339"/>
        <v>1</v>
      </c>
      <c r="Z479" s="48">
        <f t="shared" ca="1" si="340"/>
        <v>2</v>
      </c>
      <c r="AA479" s="48">
        <f t="shared" ca="1" si="340"/>
        <v>3</v>
      </c>
      <c r="AB479" s="48">
        <f t="shared" ca="1" si="340"/>
        <v>2</v>
      </c>
      <c r="AC479" s="48">
        <f t="shared" ca="1" si="340"/>
        <v>3</v>
      </c>
      <c r="AD479" s="48">
        <f t="shared" ca="1" si="340"/>
        <v>1</v>
      </c>
      <c r="AE479" s="48">
        <f t="shared" ca="1" si="340"/>
        <v>1</v>
      </c>
      <c r="AF479" s="48">
        <f t="shared" ca="1" si="340"/>
        <v>1</v>
      </c>
      <c r="AG479" s="48">
        <f t="shared" ca="1" si="340"/>
        <v>3</v>
      </c>
      <c r="AH479" s="48">
        <f t="shared" ca="1" si="340"/>
        <v>1</v>
      </c>
      <c r="AI479" s="48">
        <f t="shared" ca="1" si="340"/>
        <v>2</v>
      </c>
      <c r="AJ479" s="48">
        <f t="shared" ca="1" si="341"/>
        <v>2</v>
      </c>
      <c r="AK479" s="48">
        <f t="shared" ca="1" si="341"/>
        <v>1</v>
      </c>
      <c r="AL479" s="48">
        <f t="shared" ca="1" si="341"/>
        <v>1</v>
      </c>
      <c r="AM479" s="48">
        <f t="shared" ca="1" si="341"/>
        <v>3</v>
      </c>
      <c r="AN479" s="48">
        <f t="shared" ca="1" si="341"/>
        <v>3</v>
      </c>
      <c r="AO479" s="48">
        <f t="shared" ca="1" si="341"/>
        <v>2</v>
      </c>
      <c r="AP479" s="48">
        <f t="shared" ca="1" si="341"/>
        <v>3</v>
      </c>
      <c r="AQ479" s="48">
        <f t="shared" ca="1" si="341"/>
        <v>2</v>
      </c>
      <c r="AR479" s="48">
        <f t="shared" ca="1" si="341"/>
        <v>1</v>
      </c>
      <c r="AS479" s="48">
        <f t="shared" ca="1" si="341"/>
        <v>2</v>
      </c>
      <c r="AT479" s="48">
        <f t="shared" ca="1" si="342"/>
        <v>3</v>
      </c>
      <c r="AU479" s="48">
        <f t="shared" ca="1" si="342"/>
        <v>1</v>
      </c>
      <c r="AV479" s="48">
        <f t="shared" ca="1" si="342"/>
        <v>2</v>
      </c>
      <c r="AW479" s="48">
        <f t="shared" ca="1" si="342"/>
        <v>3</v>
      </c>
      <c r="AX479" s="48">
        <f t="shared" ca="1" si="342"/>
        <v>1</v>
      </c>
      <c r="AY479" s="48">
        <f t="shared" ca="1" si="342"/>
        <v>2</v>
      </c>
      <c r="AZ479" s="48">
        <f t="shared" ca="1" si="342"/>
        <v>3</v>
      </c>
      <c r="BA479" s="48">
        <f t="shared" ca="1" si="342"/>
        <v>3</v>
      </c>
      <c r="BB479" s="48">
        <f t="shared" ca="1" si="342"/>
        <v>2</v>
      </c>
      <c r="BC479" s="48">
        <f t="shared" ca="1" si="342"/>
        <v>2</v>
      </c>
      <c r="BD479" s="48">
        <f t="shared" ca="1" si="343"/>
        <v>1</v>
      </c>
      <c r="BE479" s="48">
        <f t="shared" ca="1" si="343"/>
        <v>1</v>
      </c>
      <c r="BF479" s="48">
        <f t="shared" ca="1" si="343"/>
        <v>2</v>
      </c>
      <c r="BG479" s="48">
        <f t="shared" ca="1" si="343"/>
        <v>3</v>
      </c>
      <c r="BH479" s="48">
        <f t="shared" ca="1" si="343"/>
        <v>2</v>
      </c>
      <c r="BI479" s="48">
        <f t="shared" ca="1" si="343"/>
        <v>3</v>
      </c>
      <c r="BJ479" s="48">
        <f t="shared" ca="1" si="343"/>
        <v>2</v>
      </c>
      <c r="BK479" s="48">
        <f t="shared" ca="1" si="343"/>
        <v>2</v>
      </c>
      <c r="BL479" s="48">
        <f t="shared" ca="1" si="343"/>
        <v>2</v>
      </c>
      <c r="BM479" s="48">
        <f t="shared" ca="1" si="343"/>
        <v>2</v>
      </c>
      <c r="BN479" s="48">
        <f t="shared" ca="1" si="343"/>
        <v>3</v>
      </c>
      <c r="BO479" s="48">
        <f t="shared" ca="1" si="343"/>
        <v>3</v>
      </c>
    </row>
    <row r="480" spans="1:67" x14ac:dyDescent="0.25">
      <c r="A480" s="48">
        <v>479</v>
      </c>
      <c r="B480" s="48">
        <f t="shared" ca="1" si="316"/>
        <v>13</v>
      </c>
      <c r="C480" s="48">
        <f ca="1">SUM($P480:S480)</f>
        <v>11</v>
      </c>
      <c r="D480" s="48">
        <f t="shared" ca="1" si="317"/>
        <v>16</v>
      </c>
      <c r="E480" s="48">
        <f t="shared" ca="1" si="318"/>
        <v>23</v>
      </c>
      <c r="F480" s="48">
        <f t="shared" ca="1" si="319"/>
        <v>34</v>
      </c>
      <c r="G480" s="48">
        <f t="shared" ca="1" si="320"/>
        <v>39</v>
      </c>
      <c r="H480" s="48">
        <f t="shared" ca="1" si="321"/>
        <v>46</v>
      </c>
      <c r="I480" s="48">
        <f t="shared" ca="1" si="322"/>
        <v>55</v>
      </c>
      <c r="J480" s="48">
        <f t="shared" ca="1" si="323"/>
        <v>65</v>
      </c>
      <c r="K480" s="48">
        <f t="shared" ca="1" si="324"/>
        <v>73</v>
      </c>
      <c r="L480" s="48">
        <f t="shared" ca="1" si="325"/>
        <v>83</v>
      </c>
      <c r="M480" s="48">
        <f t="shared" ca="1" si="326"/>
        <v>91</v>
      </c>
      <c r="N480" s="48">
        <f t="shared" ca="1" si="327"/>
        <v>100</v>
      </c>
      <c r="O480" s="48">
        <f t="shared" ca="1" si="328"/>
        <v>107</v>
      </c>
      <c r="P480" s="48">
        <f t="shared" ca="1" si="339"/>
        <v>2</v>
      </c>
      <c r="Q480" s="48">
        <f t="shared" ca="1" si="339"/>
        <v>3</v>
      </c>
      <c r="R480" s="48">
        <f t="shared" ca="1" si="339"/>
        <v>3</v>
      </c>
      <c r="S480" s="48">
        <f t="shared" ca="1" si="339"/>
        <v>3</v>
      </c>
      <c r="T480" s="48">
        <f t="shared" ca="1" si="339"/>
        <v>1</v>
      </c>
      <c r="U480" s="48">
        <f t="shared" ca="1" si="339"/>
        <v>1</v>
      </c>
      <c r="V480" s="48">
        <f t="shared" ca="1" si="339"/>
        <v>2</v>
      </c>
      <c r="W480" s="48">
        <f t="shared" ca="1" si="339"/>
        <v>1</v>
      </c>
      <c r="X480" s="48">
        <f t="shared" ca="1" si="339"/>
        <v>2</v>
      </c>
      <c r="Y480" s="48">
        <f t="shared" ca="1" si="339"/>
        <v>1</v>
      </c>
      <c r="Z480" s="48">
        <f t="shared" ca="1" si="340"/>
        <v>2</v>
      </c>
      <c r="AA480" s="48">
        <f t="shared" ca="1" si="340"/>
        <v>2</v>
      </c>
      <c r="AB480" s="48">
        <f t="shared" ca="1" si="340"/>
        <v>3</v>
      </c>
      <c r="AC480" s="48">
        <f t="shared" ca="1" si="340"/>
        <v>3</v>
      </c>
      <c r="AD480" s="48">
        <f t="shared" ca="1" si="340"/>
        <v>3</v>
      </c>
      <c r="AE480" s="48">
        <f t="shared" ca="1" si="340"/>
        <v>2</v>
      </c>
      <c r="AF480" s="48">
        <f t="shared" ca="1" si="340"/>
        <v>1</v>
      </c>
      <c r="AG480" s="48">
        <f t="shared" ca="1" si="340"/>
        <v>2</v>
      </c>
      <c r="AH480" s="48">
        <f t="shared" ca="1" si="340"/>
        <v>1</v>
      </c>
      <c r="AI480" s="48">
        <f t="shared" ca="1" si="340"/>
        <v>1</v>
      </c>
      <c r="AJ480" s="48">
        <f t="shared" ca="1" si="341"/>
        <v>2</v>
      </c>
      <c r="AK480" s="48">
        <f t="shared" ca="1" si="341"/>
        <v>2</v>
      </c>
      <c r="AL480" s="48">
        <f t="shared" ca="1" si="341"/>
        <v>1</v>
      </c>
      <c r="AM480" s="48">
        <f t="shared" ca="1" si="341"/>
        <v>2</v>
      </c>
      <c r="AN480" s="48">
        <f t="shared" ca="1" si="341"/>
        <v>3</v>
      </c>
      <c r="AO480" s="48">
        <f t="shared" ca="1" si="341"/>
        <v>1</v>
      </c>
      <c r="AP480" s="48">
        <f t="shared" ca="1" si="341"/>
        <v>3</v>
      </c>
      <c r="AQ480" s="48">
        <f t="shared" ca="1" si="341"/>
        <v>2</v>
      </c>
      <c r="AR480" s="48">
        <f t="shared" ca="1" si="341"/>
        <v>3</v>
      </c>
      <c r="AS480" s="48">
        <f t="shared" ca="1" si="341"/>
        <v>3</v>
      </c>
      <c r="AT480" s="48">
        <f t="shared" ca="1" si="342"/>
        <v>2</v>
      </c>
      <c r="AU480" s="48">
        <f t="shared" ca="1" si="342"/>
        <v>2</v>
      </c>
      <c r="AV480" s="48">
        <f t="shared" ca="1" si="342"/>
        <v>1</v>
      </c>
      <c r="AW480" s="48">
        <f t="shared" ca="1" si="342"/>
        <v>3</v>
      </c>
      <c r="AX480" s="48">
        <f t="shared" ca="1" si="342"/>
        <v>3</v>
      </c>
      <c r="AY480" s="48">
        <f t="shared" ca="1" si="342"/>
        <v>1</v>
      </c>
      <c r="AZ480" s="48">
        <f t="shared" ca="1" si="342"/>
        <v>2</v>
      </c>
      <c r="BA480" s="48">
        <f t="shared" ca="1" si="342"/>
        <v>3</v>
      </c>
      <c r="BB480" s="48">
        <f t="shared" ca="1" si="342"/>
        <v>3</v>
      </c>
      <c r="BC480" s="48">
        <f t="shared" ca="1" si="342"/>
        <v>2</v>
      </c>
      <c r="BD480" s="48">
        <f t="shared" ca="1" si="343"/>
        <v>2</v>
      </c>
      <c r="BE480" s="48">
        <f t="shared" ca="1" si="343"/>
        <v>3</v>
      </c>
      <c r="BF480" s="48">
        <f t="shared" ca="1" si="343"/>
        <v>2</v>
      </c>
      <c r="BG480" s="48">
        <f t="shared" ca="1" si="343"/>
        <v>1</v>
      </c>
      <c r="BH480" s="48">
        <f t="shared" ca="1" si="343"/>
        <v>1</v>
      </c>
      <c r="BI480" s="48">
        <f t="shared" ca="1" si="343"/>
        <v>2</v>
      </c>
      <c r="BJ480" s="48">
        <f t="shared" ca="1" si="343"/>
        <v>3</v>
      </c>
      <c r="BK480" s="48">
        <f t="shared" ca="1" si="343"/>
        <v>3</v>
      </c>
      <c r="BL480" s="48">
        <f t="shared" ca="1" si="343"/>
        <v>1</v>
      </c>
      <c r="BM480" s="48">
        <f t="shared" ca="1" si="343"/>
        <v>1</v>
      </c>
      <c r="BN480" s="48">
        <f t="shared" ca="1" si="343"/>
        <v>3</v>
      </c>
      <c r="BO480" s="48">
        <f t="shared" ca="1" si="343"/>
        <v>2</v>
      </c>
    </row>
    <row r="481" spans="1:67" x14ac:dyDescent="0.25">
      <c r="A481" s="48">
        <v>480</v>
      </c>
      <c r="B481" s="48">
        <f t="shared" ca="1" si="316"/>
        <v>12</v>
      </c>
      <c r="C481" s="48">
        <f ca="1">SUM($P481:S481)</f>
        <v>8</v>
      </c>
      <c r="D481" s="48">
        <f t="shared" ca="1" si="317"/>
        <v>15</v>
      </c>
      <c r="E481" s="48">
        <f t="shared" ca="1" si="318"/>
        <v>22</v>
      </c>
      <c r="F481" s="48">
        <f t="shared" ca="1" si="319"/>
        <v>28</v>
      </c>
      <c r="G481" s="48">
        <f t="shared" ca="1" si="320"/>
        <v>36</v>
      </c>
      <c r="H481" s="48">
        <f t="shared" ca="1" si="321"/>
        <v>44</v>
      </c>
      <c r="I481" s="48">
        <f t="shared" ca="1" si="322"/>
        <v>51</v>
      </c>
      <c r="J481" s="48">
        <f t="shared" ca="1" si="323"/>
        <v>58</v>
      </c>
      <c r="K481" s="48">
        <f t="shared" ca="1" si="324"/>
        <v>67</v>
      </c>
      <c r="L481" s="48">
        <f t="shared" ca="1" si="325"/>
        <v>75</v>
      </c>
      <c r="M481" s="48">
        <f t="shared" ca="1" si="326"/>
        <v>82</v>
      </c>
      <c r="N481" s="48">
        <f t="shared" ca="1" si="327"/>
        <v>90</v>
      </c>
      <c r="O481" s="48">
        <f t="shared" ca="1" si="328"/>
        <v>95</v>
      </c>
      <c r="P481" s="48">
        <f t="shared" ca="1" si="339"/>
        <v>3</v>
      </c>
      <c r="Q481" s="48">
        <f t="shared" ca="1" si="339"/>
        <v>1</v>
      </c>
      <c r="R481" s="48">
        <f t="shared" ca="1" si="339"/>
        <v>1</v>
      </c>
      <c r="S481" s="48">
        <f t="shared" ca="1" si="339"/>
        <v>3</v>
      </c>
      <c r="T481" s="48">
        <f t="shared" ca="1" si="339"/>
        <v>2</v>
      </c>
      <c r="U481" s="48">
        <f t="shared" ca="1" si="339"/>
        <v>2</v>
      </c>
      <c r="V481" s="48">
        <f t="shared" ca="1" si="339"/>
        <v>2</v>
      </c>
      <c r="W481" s="48">
        <f t="shared" ca="1" si="339"/>
        <v>1</v>
      </c>
      <c r="X481" s="48">
        <f t="shared" ca="1" si="339"/>
        <v>2</v>
      </c>
      <c r="Y481" s="48">
        <f t="shared" ca="1" si="339"/>
        <v>1</v>
      </c>
      <c r="Z481" s="48">
        <f t="shared" ca="1" si="340"/>
        <v>1</v>
      </c>
      <c r="AA481" s="48">
        <f t="shared" ca="1" si="340"/>
        <v>3</v>
      </c>
      <c r="AB481" s="48">
        <f t="shared" ca="1" si="340"/>
        <v>2</v>
      </c>
      <c r="AC481" s="48">
        <f t="shared" ca="1" si="340"/>
        <v>2</v>
      </c>
      <c r="AD481" s="48">
        <f t="shared" ca="1" si="340"/>
        <v>1</v>
      </c>
      <c r="AE481" s="48">
        <f t="shared" ca="1" si="340"/>
        <v>1</v>
      </c>
      <c r="AF481" s="48">
        <f t="shared" ca="1" si="340"/>
        <v>1</v>
      </c>
      <c r="AG481" s="48">
        <f t="shared" ca="1" si="340"/>
        <v>3</v>
      </c>
      <c r="AH481" s="48">
        <f t="shared" ca="1" si="340"/>
        <v>3</v>
      </c>
      <c r="AI481" s="48">
        <f t="shared" ca="1" si="340"/>
        <v>1</v>
      </c>
      <c r="AJ481" s="48">
        <f t="shared" ca="1" si="341"/>
        <v>1</v>
      </c>
      <c r="AK481" s="48">
        <f t="shared" ca="1" si="341"/>
        <v>3</v>
      </c>
      <c r="AL481" s="48">
        <f t="shared" ca="1" si="341"/>
        <v>3</v>
      </c>
      <c r="AM481" s="48">
        <f t="shared" ca="1" si="341"/>
        <v>1</v>
      </c>
      <c r="AN481" s="48">
        <f t="shared" ca="1" si="341"/>
        <v>2</v>
      </c>
      <c r="AO481" s="48">
        <f t="shared" ca="1" si="341"/>
        <v>1</v>
      </c>
      <c r="AP481" s="48">
        <f t="shared" ca="1" si="341"/>
        <v>2</v>
      </c>
      <c r="AQ481" s="48">
        <f t="shared" ca="1" si="341"/>
        <v>2</v>
      </c>
      <c r="AR481" s="48">
        <f t="shared" ca="1" si="341"/>
        <v>2</v>
      </c>
      <c r="AS481" s="48">
        <f t="shared" ca="1" si="341"/>
        <v>1</v>
      </c>
      <c r="AT481" s="48">
        <f t="shared" ca="1" si="342"/>
        <v>3</v>
      </c>
      <c r="AU481" s="48">
        <f t="shared" ca="1" si="342"/>
        <v>1</v>
      </c>
      <c r="AV481" s="48">
        <f t="shared" ca="1" si="342"/>
        <v>3</v>
      </c>
      <c r="AW481" s="48">
        <f t="shared" ca="1" si="342"/>
        <v>2</v>
      </c>
      <c r="AX481" s="48">
        <f t="shared" ca="1" si="342"/>
        <v>2</v>
      </c>
      <c r="AY481" s="48">
        <f t="shared" ca="1" si="342"/>
        <v>2</v>
      </c>
      <c r="AZ481" s="48">
        <f t="shared" ca="1" si="342"/>
        <v>3</v>
      </c>
      <c r="BA481" s="48">
        <f t="shared" ca="1" si="342"/>
        <v>1</v>
      </c>
      <c r="BB481" s="48">
        <f t="shared" ca="1" si="342"/>
        <v>2</v>
      </c>
      <c r="BC481" s="48">
        <f t="shared" ca="1" si="342"/>
        <v>2</v>
      </c>
      <c r="BD481" s="48">
        <f t="shared" ca="1" si="343"/>
        <v>3</v>
      </c>
      <c r="BE481" s="48">
        <f t="shared" ca="1" si="343"/>
        <v>1</v>
      </c>
      <c r="BF481" s="48">
        <f t="shared" ca="1" si="343"/>
        <v>1</v>
      </c>
      <c r="BG481" s="48">
        <f t="shared" ca="1" si="343"/>
        <v>2</v>
      </c>
      <c r="BH481" s="48">
        <f t="shared" ca="1" si="343"/>
        <v>2</v>
      </c>
      <c r="BI481" s="48">
        <f t="shared" ca="1" si="343"/>
        <v>2</v>
      </c>
      <c r="BJ481" s="48">
        <f t="shared" ca="1" si="343"/>
        <v>1</v>
      </c>
      <c r="BK481" s="48">
        <f t="shared" ca="1" si="343"/>
        <v>3</v>
      </c>
      <c r="BL481" s="48">
        <f t="shared" ca="1" si="343"/>
        <v>2</v>
      </c>
      <c r="BM481" s="48">
        <f t="shared" ca="1" si="343"/>
        <v>1</v>
      </c>
      <c r="BN481" s="48">
        <f t="shared" ca="1" si="343"/>
        <v>1</v>
      </c>
      <c r="BO481" s="48">
        <f t="shared" ca="1" si="343"/>
        <v>1</v>
      </c>
    </row>
    <row r="482" spans="1:67" x14ac:dyDescent="0.25">
      <c r="A482" s="48">
        <v>481</v>
      </c>
      <c r="B482" s="48">
        <f t="shared" ca="1" si="316"/>
        <v>11</v>
      </c>
      <c r="C482" s="48">
        <f ca="1">SUM($P482:S482)</f>
        <v>7</v>
      </c>
      <c r="D482" s="48">
        <f t="shared" ca="1" si="317"/>
        <v>15</v>
      </c>
      <c r="E482" s="48">
        <f t="shared" ca="1" si="318"/>
        <v>22</v>
      </c>
      <c r="F482" s="48">
        <f t="shared" ca="1" si="319"/>
        <v>29</v>
      </c>
      <c r="G482" s="48">
        <f t="shared" ca="1" si="320"/>
        <v>36</v>
      </c>
      <c r="H482" s="48">
        <f t="shared" ca="1" si="321"/>
        <v>47</v>
      </c>
      <c r="I482" s="48">
        <f t="shared" ca="1" si="322"/>
        <v>58</v>
      </c>
      <c r="J482" s="48">
        <f t="shared" ca="1" si="323"/>
        <v>64</v>
      </c>
      <c r="K482" s="48">
        <f t="shared" ca="1" si="324"/>
        <v>71</v>
      </c>
      <c r="L482" s="48">
        <f t="shared" ca="1" si="325"/>
        <v>78</v>
      </c>
      <c r="M482" s="48">
        <f t="shared" ca="1" si="326"/>
        <v>86</v>
      </c>
      <c r="N482" s="48">
        <f t="shared" ca="1" si="327"/>
        <v>95</v>
      </c>
      <c r="O482" s="48">
        <f t="shared" ca="1" si="328"/>
        <v>103</v>
      </c>
      <c r="P482" s="48">
        <f t="shared" ref="P482:Y491" ca="1" si="344">MAX(1,IF(SamplesOrEstimateFlag = "Data", INDEX(Samples,RANDBETWEEN(1, TotalCount), 0), RANDBETWEEN(ThroughputLowEstimate,ThroughputHighEstimate)) / RANDBETWEEN(StorySplitRateLowEstimate,StorySplitRateHighEstimate))</f>
        <v>1</v>
      </c>
      <c r="Q482" s="48">
        <f t="shared" ca="1" si="344"/>
        <v>3</v>
      </c>
      <c r="R482" s="48">
        <f t="shared" ca="1" si="344"/>
        <v>1</v>
      </c>
      <c r="S482" s="48">
        <f t="shared" ca="1" si="344"/>
        <v>2</v>
      </c>
      <c r="T482" s="48">
        <f t="shared" ca="1" si="344"/>
        <v>2</v>
      </c>
      <c r="U482" s="48">
        <f t="shared" ca="1" si="344"/>
        <v>2</v>
      </c>
      <c r="V482" s="48">
        <f t="shared" ca="1" si="344"/>
        <v>1</v>
      </c>
      <c r="W482" s="48">
        <f t="shared" ca="1" si="344"/>
        <v>3</v>
      </c>
      <c r="X482" s="48">
        <f t="shared" ca="1" si="344"/>
        <v>2</v>
      </c>
      <c r="Y482" s="48">
        <f t="shared" ca="1" si="344"/>
        <v>1</v>
      </c>
      <c r="Z482" s="48">
        <f t="shared" ref="Z482:AI491" ca="1" si="345">MAX(1,IF(SamplesOrEstimateFlag = "Data", INDEX(Samples,RANDBETWEEN(1, TotalCount), 0), RANDBETWEEN(ThroughputLowEstimate,ThroughputHighEstimate)) / RANDBETWEEN(StorySplitRateLowEstimate,StorySplitRateHighEstimate))</f>
        <v>1</v>
      </c>
      <c r="AA482" s="48">
        <f t="shared" ca="1" si="345"/>
        <v>3</v>
      </c>
      <c r="AB482" s="48">
        <f t="shared" ca="1" si="345"/>
        <v>1</v>
      </c>
      <c r="AC482" s="48">
        <f t="shared" ca="1" si="345"/>
        <v>2</v>
      </c>
      <c r="AD482" s="48">
        <f t="shared" ca="1" si="345"/>
        <v>3</v>
      </c>
      <c r="AE482" s="48">
        <f t="shared" ca="1" si="345"/>
        <v>1</v>
      </c>
      <c r="AF482" s="48">
        <f t="shared" ca="1" si="345"/>
        <v>2</v>
      </c>
      <c r="AG482" s="48">
        <f t="shared" ca="1" si="345"/>
        <v>2</v>
      </c>
      <c r="AH482" s="48">
        <f t="shared" ca="1" si="345"/>
        <v>2</v>
      </c>
      <c r="AI482" s="48">
        <f t="shared" ca="1" si="345"/>
        <v>1</v>
      </c>
      <c r="AJ482" s="48">
        <f t="shared" ref="AJ482:AS491" ca="1" si="346">MAX(1,IF(SamplesOrEstimateFlag = "Data", INDEX(Samples,RANDBETWEEN(1, TotalCount), 0), RANDBETWEEN(ThroughputLowEstimate,ThroughputHighEstimate)) / RANDBETWEEN(StorySplitRateLowEstimate,StorySplitRateHighEstimate))</f>
        <v>3</v>
      </c>
      <c r="AK482" s="48">
        <f t="shared" ca="1" si="346"/>
        <v>2</v>
      </c>
      <c r="AL482" s="48">
        <f t="shared" ca="1" si="346"/>
        <v>3</v>
      </c>
      <c r="AM482" s="48">
        <f t="shared" ca="1" si="346"/>
        <v>3</v>
      </c>
      <c r="AN482" s="48">
        <f t="shared" ca="1" si="346"/>
        <v>2</v>
      </c>
      <c r="AO482" s="48">
        <f t="shared" ca="1" si="346"/>
        <v>3</v>
      </c>
      <c r="AP482" s="48">
        <f t="shared" ca="1" si="346"/>
        <v>3</v>
      </c>
      <c r="AQ482" s="48">
        <f t="shared" ca="1" si="346"/>
        <v>3</v>
      </c>
      <c r="AR482" s="48">
        <f t="shared" ca="1" si="346"/>
        <v>2</v>
      </c>
      <c r="AS482" s="48">
        <f t="shared" ca="1" si="346"/>
        <v>1</v>
      </c>
      <c r="AT482" s="48">
        <f t="shared" ref="AT482:BC491" ca="1" si="347">MAX(1,IF(SamplesOrEstimateFlag = "Data", INDEX(Samples,RANDBETWEEN(1, TotalCount), 0), RANDBETWEEN(ThroughputLowEstimate,ThroughputHighEstimate)) / RANDBETWEEN(StorySplitRateLowEstimate,StorySplitRateHighEstimate))</f>
        <v>2</v>
      </c>
      <c r="AU482" s="48">
        <f t="shared" ca="1" si="347"/>
        <v>1</v>
      </c>
      <c r="AV482" s="48">
        <f t="shared" ca="1" si="347"/>
        <v>2</v>
      </c>
      <c r="AW482" s="48">
        <f t="shared" ca="1" si="347"/>
        <v>2</v>
      </c>
      <c r="AX482" s="48">
        <f t="shared" ca="1" si="347"/>
        <v>2</v>
      </c>
      <c r="AY482" s="48">
        <f t="shared" ca="1" si="347"/>
        <v>1</v>
      </c>
      <c r="AZ482" s="48">
        <f t="shared" ca="1" si="347"/>
        <v>1</v>
      </c>
      <c r="BA482" s="48">
        <f t="shared" ca="1" si="347"/>
        <v>3</v>
      </c>
      <c r="BB482" s="48">
        <f t="shared" ca="1" si="347"/>
        <v>1</v>
      </c>
      <c r="BC482" s="48">
        <f t="shared" ca="1" si="347"/>
        <v>2</v>
      </c>
      <c r="BD482" s="48">
        <f t="shared" ref="BD482:BO491" ca="1" si="348">MAX(1,IF(SamplesOrEstimateFlag = "Data", INDEX(Samples,RANDBETWEEN(1, TotalCount), 0), RANDBETWEEN(ThroughputLowEstimate,ThroughputHighEstimate)) / RANDBETWEEN(StorySplitRateLowEstimate,StorySplitRateHighEstimate))</f>
        <v>3</v>
      </c>
      <c r="BE482" s="48">
        <f t="shared" ca="1" si="348"/>
        <v>2</v>
      </c>
      <c r="BF482" s="48">
        <f t="shared" ca="1" si="348"/>
        <v>2</v>
      </c>
      <c r="BG482" s="48">
        <f t="shared" ca="1" si="348"/>
        <v>1</v>
      </c>
      <c r="BH482" s="48">
        <f t="shared" ca="1" si="348"/>
        <v>1</v>
      </c>
      <c r="BI482" s="48">
        <f t="shared" ca="1" si="348"/>
        <v>3</v>
      </c>
      <c r="BJ482" s="48">
        <f t="shared" ca="1" si="348"/>
        <v>3</v>
      </c>
      <c r="BK482" s="48">
        <f t="shared" ca="1" si="348"/>
        <v>2</v>
      </c>
      <c r="BL482" s="48">
        <f t="shared" ca="1" si="348"/>
        <v>1</v>
      </c>
      <c r="BM482" s="48">
        <f t="shared" ca="1" si="348"/>
        <v>2</v>
      </c>
      <c r="BN482" s="48">
        <f t="shared" ca="1" si="348"/>
        <v>2</v>
      </c>
      <c r="BO482" s="48">
        <f t="shared" ca="1" si="348"/>
        <v>3</v>
      </c>
    </row>
    <row r="483" spans="1:67" x14ac:dyDescent="0.25">
      <c r="A483" s="48">
        <v>482</v>
      </c>
      <c r="B483" s="48">
        <f t="shared" ca="1" si="316"/>
        <v>11</v>
      </c>
      <c r="C483" s="48">
        <f ca="1">SUM($P483:S483)</f>
        <v>7</v>
      </c>
      <c r="D483" s="48">
        <f t="shared" ca="1" si="317"/>
        <v>14</v>
      </c>
      <c r="E483" s="48">
        <f t="shared" ca="1" si="318"/>
        <v>20</v>
      </c>
      <c r="F483" s="48">
        <f t="shared" ca="1" si="319"/>
        <v>28</v>
      </c>
      <c r="G483" s="48">
        <f t="shared" ca="1" si="320"/>
        <v>37</v>
      </c>
      <c r="H483" s="48">
        <f t="shared" ca="1" si="321"/>
        <v>42</v>
      </c>
      <c r="I483" s="48">
        <f t="shared" ca="1" si="322"/>
        <v>50</v>
      </c>
      <c r="J483" s="48">
        <f t="shared" ca="1" si="323"/>
        <v>57</v>
      </c>
      <c r="K483" s="48">
        <f t="shared" ca="1" si="324"/>
        <v>64</v>
      </c>
      <c r="L483" s="48">
        <f t="shared" ca="1" si="325"/>
        <v>74</v>
      </c>
      <c r="M483" s="48">
        <f t="shared" ca="1" si="326"/>
        <v>80</v>
      </c>
      <c r="N483" s="48">
        <f t="shared" ca="1" si="327"/>
        <v>89</v>
      </c>
      <c r="O483" s="48">
        <f t="shared" ca="1" si="328"/>
        <v>97</v>
      </c>
      <c r="P483" s="48">
        <f t="shared" ca="1" si="344"/>
        <v>2</v>
      </c>
      <c r="Q483" s="48">
        <f t="shared" ca="1" si="344"/>
        <v>1</v>
      </c>
      <c r="R483" s="48">
        <f t="shared" ca="1" si="344"/>
        <v>1</v>
      </c>
      <c r="S483" s="48">
        <f t="shared" ca="1" si="344"/>
        <v>3</v>
      </c>
      <c r="T483" s="48">
        <f t="shared" ca="1" si="344"/>
        <v>3</v>
      </c>
      <c r="U483" s="48">
        <f t="shared" ca="1" si="344"/>
        <v>1</v>
      </c>
      <c r="V483" s="48">
        <f t="shared" ca="1" si="344"/>
        <v>1</v>
      </c>
      <c r="W483" s="48">
        <f t="shared" ca="1" si="344"/>
        <v>2</v>
      </c>
      <c r="X483" s="48">
        <f t="shared" ca="1" si="344"/>
        <v>1</v>
      </c>
      <c r="Y483" s="48">
        <f t="shared" ca="1" si="344"/>
        <v>1</v>
      </c>
      <c r="Z483" s="48">
        <f t="shared" ca="1" si="345"/>
        <v>2</v>
      </c>
      <c r="AA483" s="48">
        <f t="shared" ca="1" si="345"/>
        <v>2</v>
      </c>
      <c r="AB483" s="48">
        <f t="shared" ca="1" si="345"/>
        <v>3</v>
      </c>
      <c r="AC483" s="48">
        <f t="shared" ca="1" si="345"/>
        <v>2</v>
      </c>
      <c r="AD483" s="48">
        <f t="shared" ca="1" si="345"/>
        <v>1</v>
      </c>
      <c r="AE483" s="48">
        <f t="shared" ca="1" si="345"/>
        <v>2</v>
      </c>
      <c r="AF483" s="48">
        <f t="shared" ca="1" si="345"/>
        <v>3</v>
      </c>
      <c r="AG483" s="48">
        <f t="shared" ca="1" si="345"/>
        <v>2</v>
      </c>
      <c r="AH483" s="48">
        <f t="shared" ca="1" si="345"/>
        <v>3</v>
      </c>
      <c r="AI483" s="48">
        <f t="shared" ca="1" si="345"/>
        <v>1</v>
      </c>
      <c r="AJ483" s="48">
        <f t="shared" ca="1" si="346"/>
        <v>1</v>
      </c>
      <c r="AK483" s="48">
        <f t="shared" ca="1" si="346"/>
        <v>2</v>
      </c>
      <c r="AL483" s="48">
        <f t="shared" ca="1" si="346"/>
        <v>1</v>
      </c>
      <c r="AM483" s="48">
        <f t="shared" ca="1" si="346"/>
        <v>1</v>
      </c>
      <c r="AN483" s="48">
        <f t="shared" ca="1" si="346"/>
        <v>1</v>
      </c>
      <c r="AO483" s="48">
        <f t="shared" ca="1" si="346"/>
        <v>3</v>
      </c>
      <c r="AP483" s="48">
        <f t="shared" ca="1" si="346"/>
        <v>3</v>
      </c>
      <c r="AQ483" s="48">
        <f t="shared" ca="1" si="346"/>
        <v>1</v>
      </c>
      <c r="AR483" s="48">
        <f t="shared" ca="1" si="346"/>
        <v>1</v>
      </c>
      <c r="AS483" s="48">
        <f t="shared" ca="1" si="346"/>
        <v>3</v>
      </c>
      <c r="AT483" s="48">
        <f t="shared" ca="1" si="347"/>
        <v>1</v>
      </c>
      <c r="AU483" s="48">
        <f t="shared" ca="1" si="347"/>
        <v>2</v>
      </c>
      <c r="AV483" s="48">
        <f t="shared" ca="1" si="347"/>
        <v>1</v>
      </c>
      <c r="AW483" s="48">
        <f t="shared" ca="1" si="347"/>
        <v>2</v>
      </c>
      <c r="AX483" s="48">
        <f t="shared" ca="1" si="347"/>
        <v>3</v>
      </c>
      <c r="AY483" s="48">
        <f t="shared" ca="1" si="347"/>
        <v>1</v>
      </c>
      <c r="AZ483" s="48">
        <f t="shared" ca="1" si="347"/>
        <v>2</v>
      </c>
      <c r="BA483" s="48">
        <f t="shared" ca="1" si="347"/>
        <v>2</v>
      </c>
      <c r="BB483" s="48">
        <f t="shared" ca="1" si="347"/>
        <v>3</v>
      </c>
      <c r="BC483" s="48">
        <f t="shared" ca="1" si="347"/>
        <v>3</v>
      </c>
      <c r="BD483" s="48">
        <f t="shared" ca="1" si="348"/>
        <v>2</v>
      </c>
      <c r="BE483" s="48">
        <f t="shared" ca="1" si="348"/>
        <v>1</v>
      </c>
      <c r="BF483" s="48">
        <f t="shared" ca="1" si="348"/>
        <v>1</v>
      </c>
      <c r="BG483" s="48">
        <f t="shared" ca="1" si="348"/>
        <v>2</v>
      </c>
      <c r="BH483" s="48">
        <f t="shared" ca="1" si="348"/>
        <v>3</v>
      </c>
      <c r="BI483" s="48">
        <f t="shared" ca="1" si="348"/>
        <v>1</v>
      </c>
      <c r="BJ483" s="48">
        <f t="shared" ca="1" si="348"/>
        <v>3</v>
      </c>
      <c r="BK483" s="48">
        <f t="shared" ca="1" si="348"/>
        <v>2</v>
      </c>
      <c r="BL483" s="48">
        <f t="shared" ca="1" si="348"/>
        <v>2</v>
      </c>
      <c r="BM483" s="48">
        <f t="shared" ca="1" si="348"/>
        <v>2</v>
      </c>
      <c r="BN483" s="48">
        <f t="shared" ca="1" si="348"/>
        <v>1</v>
      </c>
      <c r="BO483" s="48">
        <f t="shared" ca="1" si="348"/>
        <v>3</v>
      </c>
    </row>
    <row r="484" spans="1:67" x14ac:dyDescent="0.25">
      <c r="A484" s="48">
        <v>483</v>
      </c>
      <c r="B484" s="48">
        <f t="shared" ca="1" si="316"/>
        <v>13</v>
      </c>
      <c r="C484" s="48">
        <f ca="1">SUM($P484:S484)</f>
        <v>11</v>
      </c>
      <c r="D484" s="48">
        <f t="shared" ca="1" si="317"/>
        <v>17</v>
      </c>
      <c r="E484" s="48">
        <f t="shared" ca="1" si="318"/>
        <v>25</v>
      </c>
      <c r="F484" s="48">
        <f t="shared" ca="1" si="319"/>
        <v>33</v>
      </c>
      <c r="G484" s="48">
        <f t="shared" ca="1" si="320"/>
        <v>43</v>
      </c>
      <c r="H484" s="48">
        <f t="shared" ca="1" si="321"/>
        <v>53</v>
      </c>
      <c r="I484" s="48">
        <f t="shared" ca="1" si="322"/>
        <v>62</v>
      </c>
      <c r="J484" s="48">
        <f t="shared" ca="1" si="323"/>
        <v>70</v>
      </c>
      <c r="K484" s="48">
        <f t="shared" ca="1" si="324"/>
        <v>77</v>
      </c>
      <c r="L484" s="48">
        <f t="shared" ca="1" si="325"/>
        <v>86</v>
      </c>
      <c r="M484" s="48">
        <f t="shared" ca="1" si="326"/>
        <v>95</v>
      </c>
      <c r="N484" s="48">
        <f t="shared" ca="1" si="327"/>
        <v>102</v>
      </c>
      <c r="O484" s="48">
        <f t="shared" ca="1" si="328"/>
        <v>111</v>
      </c>
      <c r="P484" s="48">
        <f t="shared" ca="1" si="344"/>
        <v>3</v>
      </c>
      <c r="Q484" s="48">
        <f t="shared" ca="1" si="344"/>
        <v>3</v>
      </c>
      <c r="R484" s="48">
        <f t="shared" ca="1" si="344"/>
        <v>2</v>
      </c>
      <c r="S484" s="48">
        <f t="shared" ca="1" si="344"/>
        <v>3</v>
      </c>
      <c r="T484" s="48">
        <f t="shared" ca="1" si="344"/>
        <v>1</v>
      </c>
      <c r="U484" s="48">
        <f t="shared" ca="1" si="344"/>
        <v>1</v>
      </c>
      <c r="V484" s="48">
        <f t="shared" ca="1" si="344"/>
        <v>2</v>
      </c>
      <c r="W484" s="48">
        <f t="shared" ca="1" si="344"/>
        <v>2</v>
      </c>
      <c r="X484" s="48">
        <f t="shared" ca="1" si="344"/>
        <v>3</v>
      </c>
      <c r="Y484" s="48">
        <f t="shared" ca="1" si="344"/>
        <v>1</v>
      </c>
      <c r="Z484" s="48">
        <f t="shared" ca="1" si="345"/>
        <v>2</v>
      </c>
      <c r="AA484" s="48">
        <f t="shared" ca="1" si="345"/>
        <v>2</v>
      </c>
      <c r="AB484" s="48">
        <f t="shared" ca="1" si="345"/>
        <v>1</v>
      </c>
      <c r="AC484" s="48">
        <f t="shared" ca="1" si="345"/>
        <v>3</v>
      </c>
      <c r="AD484" s="48">
        <f t="shared" ca="1" si="345"/>
        <v>2</v>
      </c>
      <c r="AE484" s="48">
        <f t="shared" ca="1" si="345"/>
        <v>2</v>
      </c>
      <c r="AF484" s="48">
        <f t="shared" ca="1" si="345"/>
        <v>2</v>
      </c>
      <c r="AG484" s="48">
        <f t="shared" ca="1" si="345"/>
        <v>2</v>
      </c>
      <c r="AH484" s="48">
        <f t="shared" ca="1" si="345"/>
        <v>3</v>
      </c>
      <c r="AI484" s="48">
        <f t="shared" ca="1" si="345"/>
        <v>3</v>
      </c>
      <c r="AJ484" s="48">
        <f t="shared" ca="1" si="346"/>
        <v>1</v>
      </c>
      <c r="AK484" s="48">
        <f t="shared" ca="1" si="346"/>
        <v>3</v>
      </c>
      <c r="AL484" s="48">
        <f t="shared" ca="1" si="346"/>
        <v>3</v>
      </c>
      <c r="AM484" s="48">
        <f t="shared" ca="1" si="346"/>
        <v>3</v>
      </c>
      <c r="AN484" s="48">
        <f t="shared" ca="1" si="346"/>
        <v>3</v>
      </c>
      <c r="AO484" s="48">
        <f t="shared" ca="1" si="346"/>
        <v>1</v>
      </c>
      <c r="AP484" s="48">
        <f t="shared" ca="1" si="346"/>
        <v>2</v>
      </c>
      <c r="AQ484" s="48">
        <f t="shared" ca="1" si="346"/>
        <v>3</v>
      </c>
      <c r="AR484" s="48">
        <f t="shared" ca="1" si="346"/>
        <v>3</v>
      </c>
      <c r="AS484" s="48">
        <f t="shared" ca="1" si="346"/>
        <v>1</v>
      </c>
      <c r="AT484" s="48">
        <f t="shared" ca="1" si="347"/>
        <v>2</v>
      </c>
      <c r="AU484" s="48">
        <f t="shared" ca="1" si="347"/>
        <v>2</v>
      </c>
      <c r="AV484" s="48">
        <f t="shared" ca="1" si="347"/>
        <v>1</v>
      </c>
      <c r="AW484" s="48">
        <f t="shared" ca="1" si="347"/>
        <v>2</v>
      </c>
      <c r="AX484" s="48">
        <f t="shared" ca="1" si="347"/>
        <v>2</v>
      </c>
      <c r="AY484" s="48">
        <f t="shared" ca="1" si="347"/>
        <v>2</v>
      </c>
      <c r="AZ484" s="48">
        <f t="shared" ca="1" si="347"/>
        <v>2</v>
      </c>
      <c r="BA484" s="48">
        <f t="shared" ca="1" si="347"/>
        <v>2</v>
      </c>
      <c r="BB484" s="48">
        <f t="shared" ca="1" si="347"/>
        <v>3</v>
      </c>
      <c r="BC484" s="48">
        <f t="shared" ca="1" si="347"/>
        <v>2</v>
      </c>
      <c r="BD484" s="48">
        <f t="shared" ca="1" si="348"/>
        <v>1</v>
      </c>
      <c r="BE484" s="48">
        <f t="shared" ca="1" si="348"/>
        <v>3</v>
      </c>
      <c r="BF484" s="48">
        <f t="shared" ca="1" si="348"/>
        <v>2</v>
      </c>
      <c r="BG484" s="48">
        <f t="shared" ca="1" si="348"/>
        <v>3</v>
      </c>
      <c r="BH484" s="48">
        <f t="shared" ca="1" si="348"/>
        <v>2</v>
      </c>
      <c r="BI484" s="48">
        <f t="shared" ca="1" si="348"/>
        <v>1</v>
      </c>
      <c r="BJ484" s="48">
        <f t="shared" ca="1" si="348"/>
        <v>3</v>
      </c>
      <c r="BK484" s="48">
        <f t="shared" ca="1" si="348"/>
        <v>1</v>
      </c>
      <c r="BL484" s="48">
        <f t="shared" ca="1" si="348"/>
        <v>3</v>
      </c>
      <c r="BM484" s="48">
        <f t="shared" ca="1" si="348"/>
        <v>3</v>
      </c>
      <c r="BN484" s="48">
        <f t="shared" ca="1" si="348"/>
        <v>1</v>
      </c>
      <c r="BO484" s="48">
        <f t="shared" ca="1" si="348"/>
        <v>2</v>
      </c>
    </row>
    <row r="485" spans="1:67" x14ac:dyDescent="0.25">
      <c r="A485" s="48">
        <v>484</v>
      </c>
      <c r="B485" s="48">
        <f t="shared" ca="1" si="316"/>
        <v>10</v>
      </c>
      <c r="C485" s="48">
        <f ca="1">SUM($P485:S485)</f>
        <v>6</v>
      </c>
      <c r="D485" s="48">
        <f t="shared" ca="1" si="317"/>
        <v>13</v>
      </c>
      <c r="E485" s="48">
        <f t="shared" ca="1" si="318"/>
        <v>19</v>
      </c>
      <c r="F485" s="48">
        <f t="shared" ca="1" si="319"/>
        <v>25</v>
      </c>
      <c r="G485" s="48">
        <f t="shared" ca="1" si="320"/>
        <v>33</v>
      </c>
      <c r="H485" s="48">
        <f t="shared" ca="1" si="321"/>
        <v>41</v>
      </c>
      <c r="I485" s="48">
        <f t="shared" ca="1" si="322"/>
        <v>47</v>
      </c>
      <c r="J485" s="48">
        <f t="shared" ca="1" si="323"/>
        <v>58</v>
      </c>
      <c r="K485" s="48">
        <f t="shared" ca="1" si="324"/>
        <v>66</v>
      </c>
      <c r="L485" s="48">
        <f t="shared" ca="1" si="325"/>
        <v>74</v>
      </c>
      <c r="M485" s="48">
        <f t="shared" ca="1" si="326"/>
        <v>82</v>
      </c>
      <c r="N485" s="48">
        <f t="shared" ca="1" si="327"/>
        <v>92</v>
      </c>
      <c r="O485" s="48">
        <f t="shared" ca="1" si="328"/>
        <v>100</v>
      </c>
      <c r="P485" s="48">
        <f t="shared" ca="1" si="344"/>
        <v>1</v>
      </c>
      <c r="Q485" s="48">
        <f t="shared" ca="1" si="344"/>
        <v>3</v>
      </c>
      <c r="R485" s="48">
        <f t="shared" ca="1" si="344"/>
        <v>1</v>
      </c>
      <c r="S485" s="48">
        <f t="shared" ca="1" si="344"/>
        <v>1</v>
      </c>
      <c r="T485" s="48">
        <f t="shared" ca="1" si="344"/>
        <v>2</v>
      </c>
      <c r="U485" s="48">
        <f t="shared" ca="1" si="344"/>
        <v>2</v>
      </c>
      <c r="V485" s="48">
        <f t="shared" ca="1" si="344"/>
        <v>1</v>
      </c>
      <c r="W485" s="48">
        <f t="shared" ca="1" si="344"/>
        <v>2</v>
      </c>
      <c r="X485" s="48">
        <f t="shared" ca="1" si="344"/>
        <v>1</v>
      </c>
      <c r="Y485" s="48">
        <f t="shared" ca="1" si="344"/>
        <v>1</v>
      </c>
      <c r="Z485" s="48">
        <f t="shared" ca="1" si="345"/>
        <v>2</v>
      </c>
      <c r="AA485" s="48">
        <f t="shared" ca="1" si="345"/>
        <v>2</v>
      </c>
      <c r="AB485" s="48">
        <f t="shared" ca="1" si="345"/>
        <v>1</v>
      </c>
      <c r="AC485" s="48">
        <f t="shared" ca="1" si="345"/>
        <v>2</v>
      </c>
      <c r="AD485" s="48">
        <f t="shared" ca="1" si="345"/>
        <v>2</v>
      </c>
      <c r="AE485" s="48">
        <f t="shared" ca="1" si="345"/>
        <v>1</v>
      </c>
      <c r="AF485" s="48">
        <f t="shared" ca="1" si="345"/>
        <v>3</v>
      </c>
      <c r="AG485" s="48">
        <f t="shared" ca="1" si="345"/>
        <v>1</v>
      </c>
      <c r="AH485" s="48">
        <f t="shared" ca="1" si="345"/>
        <v>3</v>
      </c>
      <c r="AI485" s="48">
        <f t="shared" ca="1" si="345"/>
        <v>1</v>
      </c>
      <c r="AJ485" s="48">
        <f t="shared" ca="1" si="346"/>
        <v>3</v>
      </c>
      <c r="AK485" s="48">
        <f t="shared" ca="1" si="346"/>
        <v>1</v>
      </c>
      <c r="AL485" s="48">
        <f t="shared" ca="1" si="346"/>
        <v>3</v>
      </c>
      <c r="AM485" s="48">
        <f t="shared" ca="1" si="346"/>
        <v>1</v>
      </c>
      <c r="AN485" s="48">
        <f t="shared" ca="1" si="346"/>
        <v>2</v>
      </c>
      <c r="AO485" s="48">
        <f t="shared" ca="1" si="346"/>
        <v>1</v>
      </c>
      <c r="AP485" s="48">
        <f t="shared" ca="1" si="346"/>
        <v>1</v>
      </c>
      <c r="AQ485" s="48">
        <f t="shared" ca="1" si="346"/>
        <v>2</v>
      </c>
      <c r="AR485" s="48">
        <f t="shared" ca="1" si="346"/>
        <v>3</v>
      </c>
      <c r="AS485" s="48">
        <f t="shared" ca="1" si="346"/>
        <v>3</v>
      </c>
      <c r="AT485" s="48">
        <f t="shared" ca="1" si="347"/>
        <v>2</v>
      </c>
      <c r="AU485" s="48">
        <f t="shared" ca="1" si="347"/>
        <v>3</v>
      </c>
      <c r="AV485" s="48">
        <f t="shared" ca="1" si="347"/>
        <v>2</v>
      </c>
      <c r="AW485" s="48">
        <f t="shared" ca="1" si="347"/>
        <v>2</v>
      </c>
      <c r="AX485" s="48">
        <f t="shared" ca="1" si="347"/>
        <v>3</v>
      </c>
      <c r="AY485" s="48">
        <f t="shared" ca="1" si="347"/>
        <v>1</v>
      </c>
      <c r="AZ485" s="48">
        <f t="shared" ca="1" si="347"/>
        <v>2</v>
      </c>
      <c r="BA485" s="48">
        <f t="shared" ca="1" si="347"/>
        <v>3</v>
      </c>
      <c r="BB485" s="48">
        <f t="shared" ca="1" si="347"/>
        <v>2</v>
      </c>
      <c r="BC485" s="48">
        <f t="shared" ca="1" si="347"/>
        <v>1</v>
      </c>
      <c r="BD485" s="48">
        <f t="shared" ca="1" si="348"/>
        <v>2</v>
      </c>
      <c r="BE485" s="48">
        <f t="shared" ca="1" si="348"/>
        <v>2</v>
      </c>
      <c r="BF485" s="48">
        <f t="shared" ca="1" si="348"/>
        <v>1</v>
      </c>
      <c r="BG485" s="48">
        <f t="shared" ca="1" si="348"/>
        <v>3</v>
      </c>
      <c r="BH485" s="48">
        <f t="shared" ca="1" si="348"/>
        <v>3</v>
      </c>
      <c r="BI485" s="48">
        <f t="shared" ca="1" si="348"/>
        <v>3</v>
      </c>
      <c r="BJ485" s="48">
        <f t="shared" ca="1" si="348"/>
        <v>3</v>
      </c>
      <c r="BK485" s="48">
        <f t="shared" ca="1" si="348"/>
        <v>1</v>
      </c>
      <c r="BL485" s="48">
        <f t="shared" ca="1" si="348"/>
        <v>2</v>
      </c>
      <c r="BM485" s="48">
        <f t="shared" ca="1" si="348"/>
        <v>2</v>
      </c>
      <c r="BN485" s="48">
        <f t="shared" ca="1" si="348"/>
        <v>1</v>
      </c>
      <c r="BO485" s="48">
        <f t="shared" ca="1" si="348"/>
        <v>3</v>
      </c>
    </row>
    <row r="486" spans="1:67" x14ac:dyDescent="0.25">
      <c r="A486" s="48">
        <v>485</v>
      </c>
      <c r="B486" s="48">
        <f t="shared" ca="1" si="316"/>
        <v>17</v>
      </c>
      <c r="C486" s="48">
        <f ca="1">SUM($P486:S486)</f>
        <v>11</v>
      </c>
      <c r="D486" s="48">
        <f t="shared" ca="1" si="317"/>
        <v>21</v>
      </c>
      <c r="E486" s="48">
        <f t="shared" ca="1" si="318"/>
        <v>30</v>
      </c>
      <c r="F486" s="48">
        <f t="shared" ca="1" si="319"/>
        <v>38</v>
      </c>
      <c r="G486" s="48">
        <f t="shared" ca="1" si="320"/>
        <v>45</v>
      </c>
      <c r="H486" s="48">
        <f t="shared" ca="1" si="321"/>
        <v>54</v>
      </c>
      <c r="I486" s="48">
        <f t="shared" ca="1" si="322"/>
        <v>62</v>
      </c>
      <c r="J486" s="48">
        <f t="shared" ca="1" si="323"/>
        <v>72</v>
      </c>
      <c r="K486" s="48">
        <f t="shared" ca="1" si="324"/>
        <v>78</v>
      </c>
      <c r="L486" s="48">
        <f t="shared" ca="1" si="325"/>
        <v>83</v>
      </c>
      <c r="M486" s="48">
        <f t="shared" ca="1" si="326"/>
        <v>92</v>
      </c>
      <c r="N486" s="48">
        <f t="shared" ca="1" si="327"/>
        <v>103</v>
      </c>
      <c r="O486" s="48">
        <f t="shared" ca="1" si="328"/>
        <v>109</v>
      </c>
      <c r="P486" s="48">
        <f t="shared" ca="1" si="344"/>
        <v>2</v>
      </c>
      <c r="Q486" s="48">
        <f t="shared" ca="1" si="344"/>
        <v>3</v>
      </c>
      <c r="R486" s="48">
        <f t="shared" ca="1" si="344"/>
        <v>3</v>
      </c>
      <c r="S486" s="48">
        <f t="shared" ca="1" si="344"/>
        <v>3</v>
      </c>
      <c r="T486" s="48">
        <f t="shared" ca="1" si="344"/>
        <v>3</v>
      </c>
      <c r="U486" s="48">
        <f t="shared" ca="1" si="344"/>
        <v>3</v>
      </c>
      <c r="V486" s="48">
        <f t="shared" ca="1" si="344"/>
        <v>1</v>
      </c>
      <c r="W486" s="48">
        <f t="shared" ca="1" si="344"/>
        <v>3</v>
      </c>
      <c r="X486" s="48">
        <f t="shared" ca="1" si="344"/>
        <v>3</v>
      </c>
      <c r="Y486" s="48">
        <f t="shared" ca="1" si="344"/>
        <v>3</v>
      </c>
      <c r="Z486" s="48">
        <f t="shared" ca="1" si="345"/>
        <v>1</v>
      </c>
      <c r="AA486" s="48">
        <f t="shared" ca="1" si="345"/>
        <v>2</v>
      </c>
      <c r="AB486" s="48">
        <f t="shared" ca="1" si="345"/>
        <v>2</v>
      </c>
      <c r="AC486" s="48">
        <f t="shared" ca="1" si="345"/>
        <v>1</v>
      </c>
      <c r="AD486" s="48">
        <f t="shared" ca="1" si="345"/>
        <v>3</v>
      </c>
      <c r="AE486" s="48">
        <f t="shared" ca="1" si="345"/>
        <v>2</v>
      </c>
      <c r="AF486" s="48">
        <f t="shared" ca="1" si="345"/>
        <v>2</v>
      </c>
      <c r="AG486" s="48">
        <f t="shared" ca="1" si="345"/>
        <v>1</v>
      </c>
      <c r="AH486" s="48">
        <f t="shared" ca="1" si="345"/>
        <v>2</v>
      </c>
      <c r="AI486" s="48">
        <f t="shared" ca="1" si="345"/>
        <v>2</v>
      </c>
      <c r="AJ486" s="48">
        <f t="shared" ca="1" si="346"/>
        <v>2</v>
      </c>
      <c r="AK486" s="48">
        <f t="shared" ca="1" si="346"/>
        <v>1</v>
      </c>
      <c r="AL486" s="48">
        <f t="shared" ca="1" si="346"/>
        <v>3</v>
      </c>
      <c r="AM486" s="48">
        <f t="shared" ca="1" si="346"/>
        <v>3</v>
      </c>
      <c r="AN486" s="48">
        <f t="shared" ca="1" si="346"/>
        <v>2</v>
      </c>
      <c r="AO486" s="48">
        <f t="shared" ca="1" si="346"/>
        <v>2</v>
      </c>
      <c r="AP486" s="48">
        <f t="shared" ca="1" si="346"/>
        <v>3</v>
      </c>
      <c r="AQ486" s="48">
        <f t="shared" ca="1" si="346"/>
        <v>1</v>
      </c>
      <c r="AR486" s="48">
        <f t="shared" ca="1" si="346"/>
        <v>3</v>
      </c>
      <c r="AS486" s="48">
        <f t="shared" ca="1" si="346"/>
        <v>3</v>
      </c>
      <c r="AT486" s="48">
        <f t="shared" ca="1" si="347"/>
        <v>2</v>
      </c>
      <c r="AU486" s="48">
        <f t="shared" ca="1" si="347"/>
        <v>2</v>
      </c>
      <c r="AV486" s="48">
        <f t="shared" ca="1" si="347"/>
        <v>2</v>
      </c>
      <c r="AW486" s="48">
        <f t="shared" ca="1" si="347"/>
        <v>2</v>
      </c>
      <c r="AX486" s="48">
        <f t="shared" ca="1" si="347"/>
        <v>1</v>
      </c>
      <c r="AY486" s="48">
        <f t="shared" ca="1" si="347"/>
        <v>1</v>
      </c>
      <c r="AZ486" s="48">
        <f t="shared" ca="1" si="347"/>
        <v>1</v>
      </c>
      <c r="BA486" s="48">
        <f t="shared" ca="1" si="347"/>
        <v>1</v>
      </c>
      <c r="BB486" s="48">
        <f t="shared" ca="1" si="347"/>
        <v>2</v>
      </c>
      <c r="BC486" s="48">
        <f t="shared" ca="1" si="347"/>
        <v>1</v>
      </c>
      <c r="BD486" s="48">
        <f t="shared" ca="1" si="348"/>
        <v>3</v>
      </c>
      <c r="BE486" s="48">
        <f t="shared" ca="1" si="348"/>
        <v>1</v>
      </c>
      <c r="BF486" s="48">
        <f t="shared" ca="1" si="348"/>
        <v>2</v>
      </c>
      <c r="BG486" s="48">
        <f t="shared" ca="1" si="348"/>
        <v>3</v>
      </c>
      <c r="BH486" s="48">
        <f t="shared" ca="1" si="348"/>
        <v>3</v>
      </c>
      <c r="BI486" s="48">
        <f t="shared" ca="1" si="348"/>
        <v>3</v>
      </c>
      <c r="BJ486" s="48">
        <f t="shared" ca="1" si="348"/>
        <v>3</v>
      </c>
      <c r="BK486" s="48">
        <f t="shared" ca="1" si="348"/>
        <v>2</v>
      </c>
      <c r="BL486" s="48">
        <f t="shared" ca="1" si="348"/>
        <v>2</v>
      </c>
      <c r="BM486" s="48">
        <f t="shared" ca="1" si="348"/>
        <v>1</v>
      </c>
      <c r="BN486" s="48">
        <f t="shared" ca="1" si="348"/>
        <v>2</v>
      </c>
      <c r="BO486" s="48">
        <f t="shared" ca="1" si="348"/>
        <v>1</v>
      </c>
    </row>
    <row r="487" spans="1:67" x14ac:dyDescent="0.25">
      <c r="A487" s="48">
        <v>486</v>
      </c>
      <c r="B487" s="48">
        <f t="shared" ca="1" si="316"/>
        <v>14</v>
      </c>
      <c r="C487" s="48">
        <f ca="1">SUM($P487:S487)</f>
        <v>9</v>
      </c>
      <c r="D487" s="48">
        <f t="shared" ca="1" si="317"/>
        <v>20</v>
      </c>
      <c r="E487" s="48">
        <f t="shared" ca="1" si="318"/>
        <v>29</v>
      </c>
      <c r="F487" s="48">
        <f t="shared" ca="1" si="319"/>
        <v>36</v>
      </c>
      <c r="G487" s="48">
        <f t="shared" ca="1" si="320"/>
        <v>46</v>
      </c>
      <c r="H487" s="48">
        <f t="shared" ca="1" si="321"/>
        <v>57</v>
      </c>
      <c r="I487" s="48">
        <f t="shared" ca="1" si="322"/>
        <v>66</v>
      </c>
      <c r="J487" s="48">
        <f t="shared" ca="1" si="323"/>
        <v>74</v>
      </c>
      <c r="K487" s="48">
        <f t="shared" ca="1" si="324"/>
        <v>80</v>
      </c>
      <c r="L487" s="48">
        <f t="shared" ca="1" si="325"/>
        <v>89</v>
      </c>
      <c r="M487" s="48">
        <f t="shared" ca="1" si="326"/>
        <v>98</v>
      </c>
      <c r="N487" s="48">
        <f t="shared" ca="1" si="327"/>
        <v>106</v>
      </c>
      <c r="O487" s="48">
        <f t="shared" ca="1" si="328"/>
        <v>113</v>
      </c>
      <c r="P487" s="48">
        <f t="shared" ca="1" si="344"/>
        <v>3</v>
      </c>
      <c r="Q487" s="48">
        <f t="shared" ca="1" si="344"/>
        <v>3</v>
      </c>
      <c r="R487" s="48">
        <f t="shared" ca="1" si="344"/>
        <v>2</v>
      </c>
      <c r="S487" s="48">
        <f t="shared" ca="1" si="344"/>
        <v>1</v>
      </c>
      <c r="T487" s="48">
        <f t="shared" ca="1" si="344"/>
        <v>3</v>
      </c>
      <c r="U487" s="48">
        <f t="shared" ca="1" si="344"/>
        <v>2</v>
      </c>
      <c r="V487" s="48">
        <f t="shared" ca="1" si="344"/>
        <v>3</v>
      </c>
      <c r="W487" s="48">
        <f t="shared" ca="1" si="344"/>
        <v>3</v>
      </c>
      <c r="X487" s="48">
        <f t="shared" ca="1" si="344"/>
        <v>3</v>
      </c>
      <c r="Y487" s="48">
        <f t="shared" ca="1" si="344"/>
        <v>2</v>
      </c>
      <c r="Z487" s="48">
        <f t="shared" ca="1" si="345"/>
        <v>3</v>
      </c>
      <c r="AA487" s="48">
        <f t="shared" ca="1" si="345"/>
        <v>1</v>
      </c>
      <c r="AB487" s="48">
        <f t="shared" ca="1" si="345"/>
        <v>1</v>
      </c>
      <c r="AC487" s="48">
        <f t="shared" ca="1" si="345"/>
        <v>2</v>
      </c>
      <c r="AD487" s="48">
        <f t="shared" ca="1" si="345"/>
        <v>2</v>
      </c>
      <c r="AE487" s="48">
        <f t="shared" ca="1" si="345"/>
        <v>2</v>
      </c>
      <c r="AF487" s="48">
        <f t="shared" ca="1" si="345"/>
        <v>2</v>
      </c>
      <c r="AG487" s="48">
        <f t="shared" ca="1" si="345"/>
        <v>3</v>
      </c>
      <c r="AH487" s="48">
        <f t="shared" ca="1" si="345"/>
        <v>2</v>
      </c>
      <c r="AI487" s="48">
        <f t="shared" ca="1" si="345"/>
        <v>3</v>
      </c>
      <c r="AJ487" s="48">
        <f t="shared" ca="1" si="346"/>
        <v>3</v>
      </c>
      <c r="AK487" s="48">
        <f t="shared" ca="1" si="346"/>
        <v>3</v>
      </c>
      <c r="AL487" s="48">
        <f t="shared" ca="1" si="346"/>
        <v>3</v>
      </c>
      <c r="AM487" s="48">
        <f t="shared" ca="1" si="346"/>
        <v>2</v>
      </c>
      <c r="AN487" s="48">
        <f t="shared" ca="1" si="346"/>
        <v>3</v>
      </c>
      <c r="AO487" s="48">
        <f t="shared" ca="1" si="346"/>
        <v>2</v>
      </c>
      <c r="AP487" s="48">
        <f t="shared" ca="1" si="346"/>
        <v>2</v>
      </c>
      <c r="AQ487" s="48">
        <f t="shared" ca="1" si="346"/>
        <v>2</v>
      </c>
      <c r="AR487" s="48">
        <f t="shared" ca="1" si="346"/>
        <v>2</v>
      </c>
      <c r="AS487" s="48">
        <f t="shared" ca="1" si="346"/>
        <v>2</v>
      </c>
      <c r="AT487" s="48">
        <f t="shared" ca="1" si="347"/>
        <v>2</v>
      </c>
      <c r="AU487" s="48">
        <f t="shared" ca="1" si="347"/>
        <v>2</v>
      </c>
      <c r="AV487" s="48">
        <f t="shared" ca="1" si="347"/>
        <v>2</v>
      </c>
      <c r="AW487" s="48">
        <f t="shared" ca="1" si="347"/>
        <v>1</v>
      </c>
      <c r="AX487" s="48">
        <f t="shared" ca="1" si="347"/>
        <v>2</v>
      </c>
      <c r="AY487" s="48">
        <f t="shared" ca="1" si="347"/>
        <v>1</v>
      </c>
      <c r="AZ487" s="48">
        <f t="shared" ca="1" si="347"/>
        <v>3</v>
      </c>
      <c r="BA487" s="48">
        <f t="shared" ca="1" si="347"/>
        <v>3</v>
      </c>
      <c r="BB487" s="48">
        <f t="shared" ca="1" si="347"/>
        <v>2</v>
      </c>
      <c r="BC487" s="48">
        <f t="shared" ca="1" si="347"/>
        <v>1</v>
      </c>
      <c r="BD487" s="48">
        <f t="shared" ca="1" si="348"/>
        <v>3</v>
      </c>
      <c r="BE487" s="48">
        <f t="shared" ca="1" si="348"/>
        <v>2</v>
      </c>
      <c r="BF487" s="48">
        <f t="shared" ca="1" si="348"/>
        <v>1</v>
      </c>
      <c r="BG487" s="48">
        <f t="shared" ca="1" si="348"/>
        <v>3</v>
      </c>
      <c r="BH487" s="48">
        <f t="shared" ca="1" si="348"/>
        <v>3</v>
      </c>
      <c r="BI487" s="48">
        <f t="shared" ca="1" si="348"/>
        <v>1</v>
      </c>
      <c r="BJ487" s="48">
        <f t="shared" ca="1" si="348"/>
        <v>1</v>
      </c>
      <c r="BK487" s="48">
        <f t="shared" ca="1" si="348"/>
        <v>3</v>
      </c>
      <c r="BL487" s="48">
        <f t="shared" ca="1" si="348"/>
        <v>2</v>
      </c>
      <c r="BM487" s="48">
        <f t="shared" ca="1" si="348"/>
        <v>2</v>
      </c>
      <c r="BN487" s="48">
        <f t="shared" ca="1" si="348"/>
        <v>1</v>
      </c>
      <c r="BO487" s="48">
        <f t="shared" ca="1" si="348"/>
        <v>2</v>
      </c>
    </row>
    <row r="488" spans="1:67" x14ac:dyDescent="0.25">
      <c r="A488" s="48">
        <v>487</v>
      </c>
      <c r="B488" s="48">
        <f t="shared" ca="1" si="316"/>
        <v>12</v>
      </c>
      <c r="C488" s="48">
        <f ca="1">SUM($P488:S488)</f>
        <v>7</v>
      </c>
      <c r="D488" s="48">
        <f t="shared" ca="1" si="317"/>
        <v>18</v>
      </c>
      <c r="E488" s="48">
        <f t="shared" ca="1" si="318"/>
        <v>26</v>
      </c>
      <c r="F488" s="48">
        <f t="shared" ca="1" si="319"/>
        <v>34</v>
      </c>
      <c r="G488" s="48">
        <f t="shared" ca="1" si="320"/>
        <v>40</v>
      </c>
      <c r="H488" s="48">
        <f t="shared" ca="1" si="321"/>
        <v>45</v>
      </c>
      <c r="I488" s="48">
        <f t="shared" ca="1" si="322"/>
        <v>53</v>
      </c>
      <c r="J488" s="48">
        <f t="shared" ca="1" si="323"/>
        <v>61</v>
      </c>
      <c r="K488" s="48">
        <f t="shared" ca="1" si="324"/>
        <v>72</v>
      </c>
      <c r="L488" s="48">
        <f t="shared" ca="1" si="325"/>
        <v>79</v>
      </c>
      <c r="M488" s="48">
        <f t="shared" ca="1" si="326"/>
        <v>87</v>
      </c>
      <c r="N488" s="48">
        <f t="shared" ca="1" si="327"/>
        <v>96</v>
      </c>
      <c r="O488" s="48">
        <f t="shared" ca="1" si="328"/>
        <v>103</v>
      </c>
      <c r="P488" s="48">
        <f t="shared" ca="1" si="344"/>
        <v>2</v>
      </c>
      <c r="Q488" s="48">
        <f t="shared" ca="1" si="344"/>
        <v>1</v>
      </c>
      <c r="R488" s="48">
        <f t="shared" ca="1" si="344"/>
        <v>3</v>
      </c>
      <c r="S488" s="48">
        <f t="shared" ca="1" si="344"/>
        <v>1</v>
      </c>
      <c r="T488" s="48">
        <f t="shared" ca="1" si="344"/>
        <v>3</v>
      </c>
      <c r="U488" s="48">
        <f t="shared" ca="1" si="344"/>
        <v>2</v>
      </c>
      <c r="V488" s="48">
        <f t="shared" ca="1" si="344"/>
        <v>3</v>
      </c>
      <c r="W488" s="48">
        <f t="shared" ca="1" si="344"/>
        <v>3</v>
      </c>
      <c r="X488" s="48">
        <f t="shared" ca="1" si="344"/>
        <v>2</v>
      </c>
      <c r="Y488" s="48">
        <f t="shared" ca="1" si="344"/>
        <v>2</v>
      </c>
      <c r="Z488" s="48">
        <f t="shared" ca="1" si="345"/>
        <v>1</v>
      </c>
      <c r="AA488" s="48">
        <f t="shared" ca="1" si="345"/>
        <v>3</v>
      </c>
      <c r="AB488" s="48">
        <f t="shared" ca="1" si="345"/>
        <v>3</v>
      </c>
      <c r="AC488" s="48">
        <f t="shared" ca="1" si="345"/>
        <v>1</v>
      </c>
      <c r="AD488" s="48">
        <f t="shared" ca="1" si="345"/>
        <v>1</v>
      </c>
      <c r="AE488" s="48">
        <f t="shared" ca="1" si="345"/>
        <v>3</v>
      </c>
      <c r="AF488" s="48">
        <f t="shared" ca="1" si="345"/>
        <v>1</v>
      </c>
      <c r="AG488" s="48">
        <f t="shared" ca="1" si="345"/>
        <v>3</v>
      </c>
      <c r="AH488" s="48">
        <f t="shared" ca="1" si="345"/>
        <v>1</v>
      </c>
      <c r="AI488" s="48">
        <f t="shared" ca="1" si="345"/>
        <v>1</v>
      </c>
      <c r="AJ488" s="48">
        <f t="shared" ca="1" si="346"/>
        <v>1</v>
      </c>
      <c r="AK488" s="48">
        <f t="shared" ca="1" si="346"/>
        <v>1</v>
      </c>
      <c r="AL488" s="48">
        <f t="shared" ca="1" si="346"/>
        <v>2</v>
      </c>
      <c r="AM488" s="48">
        <f t="shared" ca="1" si="346"/>
        <v>1</v>
      </c>
      <c r="AN488" s="48">
        <f t="shared" ca="1" si="346"/>
        <v>2</v>
      </c>
      <c r="AO488" s="48">
        <f t="shared" ca="1" si="346"/>
        <v>1</v>
      </c>
      <c r="AP488" s="48">
        <f t="shared" ca="1" si="346"/>
        <v>3</v>
      </c>
      <c r="AQ488" s="48">
        <f t="shared" ca="1" si="346"/>
        <v>2</v>
      </c>
      <c r="AR488" s="48">
        <f t="shared" ca="1" si="346"/>
        <v>1</v>
      </c>
      <c r="AS488" s="48">
        <f t="shared" ca="1" si="346"/>
        <v>2</v>
      </c>
      <c r="AT488" s="48">
        <f t="shared" ca="1" si="347"/>
        <v>2</v>
      </c>
      <c r="AU488" s="48">
        <f t="shared" ca="1" si="347"/>
        <v>3</v>
      </c>
      <c r="AV488" s="48">
        <f t="shared" ca="1" si="347"/>
        <v>3</v>
      </c>
      <c r="AW488" s="48">
        <f t="shared" ca="1" si="347"/>
        <v>3</v>
      </c>
      <c r="AX488" s="48">
        <f t="shared" ca="1" si="347"/>
        <v>2</v>
      </c>
      <c r="AY488" s="48">
        <f t="shared" ca="1" si="347"/>
        <v>3</v>
      </c>
      <c r="AZ488" s="48">
        <f t="shared" ca="1" si="347"/>
        <v>3</v>
      </c>
      <c r="BA488" s="48">
        <f t="shared" ca="1" si="347"/>
        <v>1</v>
      </c>
      <c r="BB488" s="48">
        <f t="shared" ca="1" si="347"/>
        <v>1</v>
      </c>
      <c r="BC488" s="48">
        <f t="shared" ca="1" si="347"/>
        <v>2</v>
      </c>
      <c r="BD488" s="48">
        <f t="shared" ca="1" si="348"/>
        <v>1</v>
      </c>
      <c r="BE488" s="48">
        <f t="shared" ca="1" si="348"/>
        <v>3</v>
      </c>
      <c r="BF488" s="48">
        <f t="shared" ca="1" si="348"/>
        <v>3</v>
      </c>
      <c r="BG488" s="48">
        <f t="shared" ca="1" si="348"/>
        <v>1</v>
      </c>
      <c r="BH488" s="48">
        <f t="shared" ca="1" si="348"/>
        <v>3</v>
      </c>
      <c r="BI488" s="48">
        <f t="shared" ca="1" si="348"/>
        <v>1</v>
      </c>
      <c r="BJ488" s="48">
        <f t="shared" ca="1" si="348"/>
        <v>2</v>
      </c>
      <c r="BK488" s="48">
        <f t="shared" ca="1" si="348"/>
        <v>3</v>
      </c>
      <c r="BL488" s="48">
        <f t="shared" ca="1" si="348"/>
        <v>3</v>
      </c>
      <c r="BM488" s="48">
        <f t="shared" ca="1" si="348"/>
        <v>1</v>
      </c>
      <c r="BN488" s="48">
        <f t="shared" ca="1" si="348"/>
        <v>2</v>
      </c>
      <c r="BO488" s="48">
        <f t="shared" ca="1" si="348"/>
        <v>1</v>
      </c>
    </row>
    <row r="489" spans="1:67" x14ac:dyDescent="0.25">
      <c r="A489" s="48">
        <v>488</v>
      </c>
      <c r="B489" s="48">
        <f t="shared" ca="1" si="316"/>
        <v>6</v>
      </c>
      <c r="C489" s="48">
        <f ca="1">SUM($P489:S489)</f>
        <v>4</v>
      </c>
      <c r="D489" s="48">
        <f t="shared" ca="1" si="317"/>
        <v>9</v>
      </c>
      <c r="E489" s="48">
        <f t="shared" ca="1" si="318"/>
        <v>16</v>
      </c>
      <c r="F489" s="48">
        <f t="shared" ca="1" si="319"/>
        <v>22</v>
      </c>
      <c r="G489" s="48">
        <f t="shared" ca="1" si="320"/>
        <v>26</v>
      </c>
      <c r="H489" s="48">
        <f t="shared" ca="1" si="321"/>
        <v>31</v>
      </c>
      <c r="I489" s="48">
        <f t="shared" ca="1" si="322"/>
        <v>41</v>
      </c>
      <c r="J489" s="48">
        <f t="shared" ca="1" si="323"/>
        <v>49</v>
      </c>
      <c r="K489" s="48">
        <f t="shared" ca="1" si="324"/>
        <v>55</v>
      </c>
      <c r="L489" s="48">
        <f t="shared" ca="1" si="325"/>
        <v>61</v>
      </c>
      <c r="M489" s="48">
        <f t="shared" ca="1" si="326"/>
        <v>71</v>
      </c>
      <c r="N489" s="48">
        <f t="shared" ca="1" si="327"/>
        <v>78</v>
      </c>
      <c r="O489" s="48">
        <f t="shared" ca="1" si="328"/>
        <v>83</v>
      </c>
      <c r="P489" s="48">
        <f t="shared" ca="1" si="344"/>
        <v>1</v>
      </c>
      <c r="Q489" s="48">
        <f t="shared" ca="1" si="344"/>
        <v>1</v>
      </c>
      <c r="R489" s="48">
        <f t="shared" ca="1" si="344"/>
        <v>1</v>
      </c>
      <c r="S489" s="48">
        <f t="shared" ca="1" si="344"/>
        <v>1</v>
      </c>
      <c r="T489" s="48">
        <f t="shared" ca="1" si="344"/>
        <v>1</v>
      </c>
      <c r="U489" s="48">
        <f t="shared" ca="1" si="344"/>
        <v>1</v>
      </c>
      <c r="V489" s="48">
        <f t="shared" ca="1" si="344"/>
        <v>2</v>
      </c>
      <c r="W489" s="48">
        <f t="shared" ca="1" si="344"/>
        <v>1</v>
      </c>
      <c r="X489" s="48">
        <f t="shared" ca="1" si="344"/>
        <v>2</v>
      </c>
      <c r="Y489" s="48">
        <f t="shared" ca="1" si="344"/>
        <v>2</v>
      </c>
      <c r="Z489" s="48">
        <f t="shared" ca="1" si="345"/>
        <v>1</v>
      </c>
      <c r="AA489" s="48">
        <f t="shared" ca="1" si="345"/>
        <v>2</v>
      </c>
      <c r="AB489" s="48">
        <f t="shared" ca="1" si="345"/>
        <v>3</v>
      </c>
      <c r="AC489" s="48">
        <f t="shared" ca="1" si="345"/>
        <v>1</v>
      </c>
      <c r="AD489" s="48">
        <f t="shared" ca="1" si="345"/>
        <v>1</v>
      </c>
      <c r="AE489" s="48">
        <f t="shared" ca="1" si="345"/>
        <v>1</v>
      </c>
      <c r="AF489" s="48">
        <f t="shared" ca="1" si="345"/>
        <v>1</v>
      </c>
      <c r="AG489" s="48">
        <f t="shared" ca="1" si="345"/>
        <v>1</v>
      </c>
      <c r="AH489" s="48">
        <f t="shared" ca="1" si="345"/>
        <v>1</v>
      </c>
      <c r="AI489" s="48">
        <f t="shared" ca="1" si="345"/>
        <v>1</v>
      </c>
      <c r="AJ489" s="48">
        <f t="shared" ca="1" si="346"/>
        <v>1</v>
      </c>
      <c r="AK489" s="48">
        <f t="shared" ca="1" si="346"/>
        <v>2</v>
      </c>
      <c r="AL489" s="48">
        <f t="shared" ca="1" si="346"/>
        <v>1</v>
      </c>
      <c r="AM489" s="48">
        <f t="shared" ca="1" si="346"/>
        <v>1</v>
      </c>
      <c r="AN489" s="48">
        <f t="shared" ca="1" si="346"/>
        <v>3</v>
      </c>
      <c r="AO489" s="48">
        <f t="shared" ca="1" si="346"/>
        <v>3</v>
      </c>
      <c r="AP489" s="48">
        <f t="shared" ca="1" si="346"/>
        <v>2</v>
      </c>
      <c r="AQ489" s="48">
        <f t="shared" ca="1" si="346"/>
        <v>2</v>
      </c>
      <c r="AR489" s="48">
        <f t="shared" ca="1" si="346"/>
        <v>1</v>
      </c>
      <c r="AS489" s="48">
        <f t="shared" ca="1" si="346"/>
        <v>2</v>
      </c>
      <c r="AT489" s="48">
        <f t="shared" ca="1" si="347"/>
        <v>2</v>
      </c>
      <c r="AU489" s="48">
        <f t="shared" ca="1" si="347"/>
        <v>3</v>
      </c>
      <c r="AV489" s="48">
        <f t="shared" ca="1" si="347"/>
        <v>1</v>
      </c>
      <c r="AW489" s="48">
        <f t="shared" ca="1" si="347"/>
        <v>1</v>
      </c>
      <c r="AX489" s="48">
        <f t="shared" ca="1" si="347"/>
        <v>1</v>
      </c>
      <c r="AY489" s="48">
        <f t="shared" ca="1" si="347"/>
        <v>3</v>
      </c>
      <c r="AZ489" s="48">
        <f t="shared" ca="1" si="347"/>
        <v>1</v>
      </c>
      <c r="BA489" s="48">
        <f t="shared" ca="1" si="347"/>
        <v>2</v>
      </c>
      <c r="BB489" s="48">
        <f t="shared" ca="1" si="347"/>
        <v>2</v>
      </c>
      <c r="BC489" s="48">
        <f t="shared" ca="1" si="347"/>
        <v>1</v>
      </c>
      <c r="BD489" s="48">
        <f t="shared" ca="1" si="348"/>
        <v>3</v>
      </c>
      <c r="BE489" s="48">
        <f t="shared" ca="1" si="348"/>
        <v>3</v>
      </c>
      <c r="BF489" s="48">
        <f t="shared" ca="1" si="348"/>
        <v>3</v>
      </c>
      <c r="BG489" s="48">
        <f t="shared" ca="1" si="348"/>
        <v>1</v>
      </c>
      <c r="BH489" s="48">
        <f t="shared" ca="1" si="348"/>
        <v>2</v>
      </c>
      <c r="BI489" s="48">
        <f t="shared" ca="1" si="348"/>
        <v>1</v>
      </c>
      <c r="BJ489" s="48">
        <f t="shared" ca="1" si="348"/>
        <v>1</v>
      </c>
      <c r="BK489" s="48">
        <f t="shared" ca="1" si="348"/>
        <v>3</v>
      </c>
      <c r="BL489" s="48">
        <f t="shared" ca="1" si="348"/>
        <v>1</v>
      </c>
      <c r="BM489" s="48">
        <f t="shared" ca="1" si="348"/>
        <v>2</v>
      </c>
      <c r="BN489" s="48">
        <f t="shared" ca="1" si="348"/>
        <v>1</v>
      </c>
      <c r="BO489" s="48">
        <f t="shared" ca="1" si="348"/>
        <v>1</v>
      </c>
    </row>
    <row r="490" spans="1:67" x14ac:dyDescent="0.25">
      <c r="A490" s="48">
        <v>489</v>
      </c>
      <c r="B490" s="48">
        <f t="shared" ca="1" si="316"/>
        <v>14</v>
      </c>
      <c r="C490" s="48">
        <f ca="1">SUM($P490:S490)</f>
        <v>10</v>
      </c>
      <c r="D490" s="48">
        <f t="shared" ca="1" si="317"/>
        <v>19</v>
      </c>
      <c r="E490" s="48">
        <f t="shared" ca="1" si="318"/>
        <v>26</v>
      </c>
      <c r="F490" s="48">
        <f t="shared" ca="1" si="319"/>
        <v>30</v>
      </c>
      <c r="G490" s="48">
        <f t="shared" ca="1" si="320"/>
        <v>37</v>
      </c>
      <c r="H490" s="48">
        <f t="shared" ca="1" si="321"/>
        <v>45</v>
      </c>
      <c r="I490" s="48">
        <f t="shared" ca="1" si="322"/>
        <v>51</v>
      </c>
      <c r="J490" s="48">
        <f t="shared" ca="1" si="323"/>
        <v>55</v>
      </c>
      <c r="K490" s="48">
        <f t="shared" ca="1" si="324"/>
        <v>62</v>
      </c>
      <c r="L490" s="48">
        <f t="shared" ca="1" si="325"/>
        <v>74</v>
      </c>
      <c r="M490" s="48">
        <f t="shared" ca="1" si="326"/>
        <v>82</v>
      </c>
      <c r="N490" s="48">
        <f t="shared" ca="1" si="327"/>
        <v>90</v>
      </c>
      <c r="O490" s="48">
        <f t="shared" ca="1" si="328"/>
        <v>99</v>
      </c>
      <c r="P490" s="48">
        <f t="shared" ca="1" si="344"/>
        <v>2</v>
      </c>
      <c r="Q490" s="48">
        <f t="shared" ca="1" si="344"/>
        <v>3</v>
      </c>
      <c r="R490" s="48">
        <f t="shared" ca="1" si="344"/>
        <v>2</v>
      </c>
      <c r="S490" s="48">
        <f t="shared" ca="1" si="344"/>
        <v>3</v>
      </c>
      <c r="T490" s="48">
        <f t="shared" ca="1" si="344"/>
        <v>3</v>
      </c>
      <c r="U490" s="48">
        <f t="shared" ca="1" si="344"/>
        <v>1</v>
      </c>
      <c r="V490" s="48">
        <f t="shared" ca="1" si="344"/>
        <v>3</v>
      </c>
      <c r="W490" s="48">
        <f t="shared" ca="1" si="344"/>
        <v>2</v>
      </c>
      <c r="X490" s="48">
        <f t="shared" ca="1" si="344"/>
        <v>2</v>
      </c>
      <c r="Y490" s="48">
        <f t="shared" ca="1" si="344"/>
        <v>1</v>
      </c>
      <c r="Z490" s="48">
        <f t="shared" ca="1" si="345"/>
        <v>1</v>
      </c>
      <c r="AA490" s="48">
        <f t="shared" ca="1" si="345"/>
        <v>3</v>
      </c>
      <c r="AB490" s="48">
        <f t="shared" ca="1" si="345"/>
        <v>1</v>
      </c>
      <c r="AC490" s="48">
        <f t="shared" ca="1" si="345"/>
        <v>1</v>
      </c>
      <c r="AD490" s="48">
        <f t="shared" ca="1" si="345"/>
        <v>1</v>
      </c>
      <c r="AE490" s="48">
        <f t="shared" ca="1" si="345"/>
        <v>1</v>
      </c>
      <c r="AF490" s="48">
        <f t="shared" ca="1" si="345"/>
        <v>2</v>
      </c>
      <c r="AG490" s="48">
        <f t="shared" ca="1" si="345"/>
        <v>1</v>
      </c>
      <c r="AH490" s="48">
        <f t="shared" ca="1" si="345"/>
        <v>3</v>
      </c>
      <c r="AI490" s="48">
        <f t="shared" ca="1" si="345"/>
        <v>1</v>
      </c>
      <c r="AJ490" s="48">
        <f t="shared" ca="1" si="346"/>
        <v>2</v>
      </c>
      <c r="AK490" s="48">
        <f t="shared" ca="1" si="346"/>
        <v>2</v>
      </c>
      <c r="AL490" s="48">
        <f t="shared" ca="1" si="346"/>
        <v>1</v>
      </c>
      <c r="AM490" s="48">
        <f t="shared" ca="1" si="346"/>
        <v>3</v>
      </c>
      <c r="AN490" s="48">
        <f t="shared" ca="1" si="346"/>
        <v>1</v>
      </c>
      <c r="AO490" s="48">
        <f t="shared" ca="1" si="346"/>
        <v>1</v>
      </c>
      <c r="AP490" s="48">
        <f t="shared" ca="1" si="346"/>
        <v>2</v>
      </c>
      <c r="AQ490" s="48">
        <f t="shared" ca="1" si="346"/>
        <v>2</v>
      </c>
      <c r="AR490" s="48">
        <f t="shared" ca="1" si="346"/>
        <v>1</v>
      </c>
      <c r="AS490" s="48">
        <f t="shared" ca="1" si="346"/>
        <v>1</v>
      </c>
      <c r="AT490" s="48">
        <f t="shared" ca="1" si="347"/>
        <v>1</v>
      </c>
      <c r="AU490" s="48">
        <f t="shared" ca="1" si="347"/>
        <v>1</v>
      </c>
      <c r="AV490" s="48">
        <f t="shared" ca="1" si="347"/>
        <v>1</v>
      </c>
      <c r="AW490" s="48">
        <f t="shared" ca="1" si="347"/>
        <v>3</v>
      </c>
      <c r="AX490" s="48">
        <f t="shared" ca="1" si="347"/>
        <v>2</v>
      </c>
      <c r="AY490" s="48">
        <f t="shared" ca="1" si="347"/>
        <v>1</v>
      </c>
      <c r="AZ490" s="48">
        <f t="shared" ca="1" si="347"/>
        <v>3</v>
      </c>
      <c r="BA490" s="48">
        <f t="shared" ca="1" si="347"/>
        <v>3</v>
      </c>
      <c r="BB490" s="48">
        <f t="shared" ca="1" si="347"/>
        <v>3</v>
      </c>
      <c r="BC490" s="48">
        <f t="shared" ca="1" si="347"/>
        <v>3</v>
      </c>
      <c r="BD490" s="48">
        <f t="shared" ca="1" si="348"/>
        <v>1</v>
      </c>
      <c r="BE490" s="48">
        <f t="shared" ca="1" si="348"/>
        <v>1</v>
      </c>
      <c r="BF490" s="48">
        <f t="shared" ca="1" si="348"/>
        <v>3</v>
      </c>
      <c r="BG490" s="48">
        <f t="shared" ca="1" si="348"/>
        <v>3</v>
      </c>
      <c r="BH490" s="48">
        <f t="shared" ca="1" si="348"/>
        <v>3</v>
      </c>
      <c r="BI490" s="48">
        <f t="shared" ca="1" si="348"/>
        <v>1</v>
      </c>
      <c r="BJ490" s="48">
        <f t="shared" ca="1" si="348"/>
        <v>3</v>
      </c>
      <c r="BK490" s="48">
        <f t="shared" ca="1" si="348"/>
        <v>1</v>
      </c>
      <c r="BL490" s="48">
        <f t="shared" ca="1" si="348"/>
        <v>3</v>
      </c>
      <c r="BM490" s="48">
        <f t="shared" ca="1" si="348"/>
        <v>2</v>
      </c>
      <c r="BN490" s="48">
        <f t="shared" ca="1" si="348"/>
        <v>2</v>
      </c>
      <c r="BO490" s="48">
        <f t="shared" ca="1" si="348"/>
        <v>2</v>
      </c>
    </row>
    <row r="491" spans="1:67" x14ac:dyDescent="0.25">
      <c r="A491" s="48">
        <v>490</v>
      </c>
      <c r="B491" s="48">
        <f t="shared" ca="1" si="316"/>
        <v>13</v>
      </c>
      <c r="C491" s="48">
        <f ca="1">SUM($P491:S491)</f>
        <v>11</v>
      </c>
      <c r="D491" s="48">
        <f t="shared" ca="1" si="317"/>
        <v>17</v>
      </c>
      <c r="E491" s="48">
        <f t="shared" ca="1" si="318"/>
        <v>25</v>
      </c>
      <c r="F491" s="48">
        <f t="shared" ca="1" si="319"/>
        <v>36</v>
      </c>
      <c r="G491" s="48">
        <f t="shared" ca="1" si="320"/>
        <v>44</v>
      </c>
      <c r="H491" s="48">
        <f t="shared" ca="1" si="321"/>
        <v>51</v>
      </c>
      <c r="I491" s="48">
        <f t="shared" ca="1" si="322"/>
        <v>59</v>
      </c>
      <c r="J491" s="48">
        <f t="shared" ca="1" si="323"/>
        <v>66</v>
      </c>
      <c r="K491" s="48">
        <f t="shared" ca="1" si="324"/>
        <v>73</v>
      </c>
      <c r="L491" s="48">
        <f t="shared" ca="1" si="325"/>
        <v>80</v>
      </c>
      <c r="M491" s="48">
        <f t="shared" ca="1" si="326"/>
        <v>89</v>
      </c>
      <c r="N491" s="48">
        <f t="shared" ca="1" si="327"/>
        <v>95</v>
      </c>
      <c r="O491" s="48">
        <f t="shared" ca="1" si="328"/>
        <v>102</v>
      </c>
      <c r="P491" s="48">
        <f t="shared" ca="1" si="344"/>
        <v>3</v>
      </c>
      <c r="Q491" s="48">
        <f t="shared" ca="1" si="344"/>
        <v>3</v>
      </c>
      <c r="R491" s="48">
        <f t="shared" ca="1" si="344"/>
        <v>2</v>
      </c>
      <c r="S491" s="48">
        <f t="shared" ca="1" si="344"/>
        <v>3</v>
      </c>
      <c r="T491" s="48">
        <f t="shared" ca="1" si="344"/>
        <v>1</v>
      </c>
      <c r="U491" s="48">
        <f t="shared" ca="1" si="344"/>
        <v>1</v>
      </c>
      <c r="V491" s="48">
        <f t="shared" ca="1" si="344"/>
        <v>1</v>
      </c>
      <c r="W491" s="48">
        <f t="shared" ca="1" si="344"/>
        <v>3</v>
      </c>
      <c r="X491" s="48">
        <f t="shared" ca="1" si="344"/>
        <v>2</v>
      </c>
      <c r="Y491" s="48">
        <f t="shared" ca="1" si="344"/>
        <v>3</v>
      </c>
      <c r="Z491" s="48">
        <f t="shared" ca="1" si="345"/>
        <v>1</v>
      </c>
      <c r="AA491" s="48">
        <f t="shared" ca="1" si="345"/>
        <v>2</v>
      </c>
      <c r="AB491" s="48">
        <f t="shared" ca="1" si="345"/>
        <v>3</v>
      </c>
      <c r="AC491" s="48">
        <f t="shared" ca="1" si="345"/>
        <v>2</v>
      </c>
      <c r="AD491" s="48">
        <f t="shared" ca="1" si="345"/>
        <v>3</v>
      </c>
      <c r="AE491" s="48">
        <f t="shared" ca="1" si="345"/>
        <v>3</v>
      </c>
      <c r="AF491" s="48">
        <f t="shared" ca="1" si="345"/>
        <v>3</v>
      </c>
      <c r="AG491" s="48">
        <f t="shared" ca="1" si="345"/>
        <v>1</v>
      </c>
      <c r="AH491" s="48">
        <f t="shared" ca="1" si="345"/>
        <v>2</v>
      </c>
      <c r="AI491" s="48">
        <f t="shared" ca="1" si="345"/>
        <v>2</v>
      </c>
      <c r="AJ491" s="48">
        <f t="shared" ca="1" si="346"/>
        <v>3</v>
      </c>
      <c r="AK491" s="48">
        <f t="shared" ca="1" si="346"/>
        <v>1</v>
      </c>
      <c r="AL491" s="48">
        <f t="shared" ca="1" si="346"/>
        <v>2</v>
      </c>
      <c r="AM491" s="48">
        <f t="shared" ca="1" si="346"/>
        <v>1</v>
      </c>
      <c r="AN491" s="48">
        <f t="shared" ca="1" si="346"/>
        <v>2</v>
      </c>
      <c r="AO491" s="48">
        <f t="shared" ca="1" si="346"/>
        <v>1</v>
      </c>
      <c r="AP491" s="48">
        <f t="shared" ca="1" si="346"/>
        <v>3</v>
      </c>
      <c r="AQ491" s="48">
        <f t="shared" ca="1" si="346"/>
        <v>2</v>
      </c>
      <c r="AR491" s="48">
        <f t="shared" ca="1" si="346"/>
        <v>1</v>
      </c>
      <c r="AS491" s="48">
        <f t="shared" ca="1" si="346"/>
        <v>1</v>
      </c>
      <c r="AT491" s="48">
        <f t="shared" ca="1" si="347"/>
        <v>3</v>
      </c>
      <c r="AU491" s="48">
        <f t="shared" ca="1" si="347"/>
        <v>2</v>
      </c>
      <c r="AV491" s="48">
        <f t="shared" ca="1" si="347"/>
        <v>1</v>
      </c>
      <c r="AW491" s="48">
        <f t="shared" ca="1" si="347"/>
        <v>1</v>
      </c>
      <c r="AX491" s="48">
        <f t="shared" ca="1" si="347"/>
        <v>2</v>
      </c>
      <c r="AY491" s="48">
        <f t="shared" ca="1" si="347"/>
        <v>3</v>
      </c>
      <c r="AZ491" s="48">
        <f t="shared" ca="1" si="347"/>
        <v>2</v>
      </c>
      <c r="BA491" s="48">
        <f t="shared" ca="1" si="347"/>
        <v>1</v>
      </c>
      <c r="BB491" s="48">
        <f t="shared" ca="1" si="347"/>
        <v>2</v>
      </c>
      <c r="BC491" s="48">
        <f t="shared" ca="1" si="347"/>
        <v>2</v>
      </c>
      <c r="BD491" s="48">
        <f t="shared" ca="1" si="348"/>
        <v>3</v>
      </c>
      <c r="BE491" s="48">
        <f t="shared" ca="1" si="348"/>
        <v>3</v>
      </c>
      <c r="BF491" s="48">
        <f t="shared" ca="1" si="348"/>
        <v>1</v>
      </c>
      <c r="BG491" s="48">
        <f t="shared" ca="1" si="348"/>
        <v>2</v>
      </c>
      <c r="BH491" s="48">
        <f t="shared" ca="1" si="348"/>
        <v>2</v>
      </c>
      <c r="BI491" s="48">
        <f t="shared" ca="1" si="348"/>
        <v>1</v>
      </c>
      <c r="BJ491" s="48">
        <f t="shared" ca="1" si="348"/>
        <v>1</v>
      </c>
      <c r="BK491" s="48">
        <f t="shared" ca="1" si="348"/>
        <v>2</v>
      </c>
      <c r="BL491" s="48">
        <f t="shared" ca="1" si="348"/>
        <v>2</v>
      </c>
      <c r="BM491" s="48">
        <f t="shared" ca="1" si="348"/>
        <v>3</v>
      </c>
      <c r="BN491" s="48">
        <f t="shared" ca="1" si="348"/>
        <v>1</v>
      </c>
      <c r="BO491" s="48">
        <f t="shared" ca="1" si="348"/>
        <v>1</v>
      </c>
    </row>
    <row r="492" spans="1:67" x14ac:dyDescent="0.25">
      <c r="A492" s="48">
        <v>491</v>
      </c>
      <c r="B492" s="48">
        <f t="shared" ca="1" si="316"/>
        <v>13</v>
      </c>
      <c r="C492" s="48">
        <f ca="1">SUM($P492:S492)</f>
        <v>9</v>
      </c>
      <c r="D492" s="48">
        <f t="shared" ca="1" si="317"/>
        <v>17</v>
      </c>
      <c r="E492" s="48">
        <f t="shared" ca="1" si="318"/>
        <v>24</v>
      </c>
      <c r="F492" s="48">
        <f t="shared" ca="1" si="319"/>
        <v>30</v>
      </c>
      <c r="G492" s="48">
        <f t="shared" ca="1" si="320"/>
        <v>39</v>
      </c>
      <c r="H492" s="48">
        <f t="shared" ca="1" si="321"/>
        <v>48</v>
      </c>
      <c r="I492" s="48">
        <f t="shared" ca="1" si="322"/>
        <v>55</v>
      </c>
      <c r="J492" s="48">
        <f t="shared" ca="1" si="323"/>
        <v>67</v>
      </c>
      <c r="K492" s="48">
        <f t="shared" ca="1" si="324"/>
        <v>74</v>
      </c>
      <c r="L492" s="48">
        <f t="shared" ca="1" si="325"/>
        <v>81</v>
      </c>
      <c r="M492" s="48">
        <f t="shared" ca="1" si="326"/>
        <v>87</v>
      </c>
      <c r="N492" s="48">
        <f t="shared" ca="1" si="327"/>
        <v>96</v>
      </c>
      <c r="O492" s="48">
        <f t="shared" ca="1" si="328"/>
        <v>103</v>
      </c>
      <c r="P492" s="48">
        <f t="shared" ref="P492:Y501" ca="1" si="349">MAX(1,IF(SamplesOrEstimateFlag = "Data", INDEX(Samples,RANDBETWEEN(1, TotalCount), 0), RANDBETWEEN(ThroughputLowEstimate,ThroughputHighEstimate)) / RANDBETWEEN(StorySplitRateLowEstimate,StorySplitRateHighEstimate))</f>
        <v>2</v>
      </c>
      <c r="Q492" s="48">
        <f t="shared" ca="1" si="349"/>
        <v>2</v>
      </c>
      <c r="R492" s="48">
        <f t="shared" ca="1" si="349"/>
        <v>2</v>
      </c>
      <c r="S492" s="48">
        <f t="shared" ca="1" si="349"/>
        <v>3</v>
      </c>
      <c r="T492" s="48">
        <f t="shared" ca="1" si="349"/>
        <v>3</v>
      </c>
      <c r="U492" s="48">
        <f t="shared" ca="1" si="349"/>
        <v>1</v>
      </c>
      <c r="V492" s="48">
        <f t="shared" ca="1" si="349"/>
        <v>3</v>
      </c>
      <c r="W492" s="48">
        <f t="shared" ca="1" si="349"/>
        <v>1</v>
      </c>
      <c r="X492" s="48">
        <f t="shared" ca="1" si="349"/>
        <v>2</v>
      </c>
      <c r="Y492" s="48">
        <f t="shared" ca="1" si="349"/>
        <v>1</v>
      </c>
      <c r="Z492" s="48">
        <f t="shared" ref="Z492:AI501" ca="1" si="350">MAX(1,IF(SamplesOrEstimateFlag = "Data", INDEX(Samples,RANDBETWEEN(1, TotalCount), 0), RANDBETWEEN(ThroughputLowEstimate,ThroughputHighEstimate)) / RANDBETWEEN(StorySplitRateLowEstimate,StorySplitRateHighEstimate))</f>
        <v>1</v>
      </c>
      <c r="AA492" s="48">
        <f t="shared" ca="1" si="350"/>
        <v>3</v>
      </c>
      <c r="AB492" s="48">
        <f t="shared" ca="1" si="350"/>
        <v>1</v>
      </c>
      <c r="AC492" s="48">
        <f t="shared" ca="1" si="350"/>
        <v>3</v>
      </c>
      <c r="AD492" s="48">
        <f t="shared" ca="1" si="350"/>
        <v>1</v>
      </c>
      <c r="AE492" s="48">
        <f t="shared" ca="1" si="350"/>
        <v>1</v>
      </c>
      <c r="AF492" s="48">
        <f t="shared" ca="1" si="350"/>
        <v>3</v>
      </c>
      <c r="AG492" s="48">
        <f t="shared" ca="1" si="350"/>
        <v>1</v>
      </c>
      <c r="AH492" s="48">
        <f t="shared" ca="1" si="350"/>
        <v>2</v>
      </c>
      <c r="AI492" s="48">
        <f t="shared" ca="1" si="350"/>
        <v>3</v>
      </c>
      <c r="AJ492" s="48">
        <f t="shared" ref="AJ492:AS501" ca="1" si="351">MAX(1,IF(SamplesOrEstimateFlag = "Data", INDEX(Samples,RANDBETWEEN(1, TotalCount), 0), RANDBETWEEN(ThroughputLowEstimate,ThroughputHighEstimate)) / RANDBETWEEN(StorySplitRateLowEstimate,StorySplitRateHighEstimate))</f>
        <v>2</v>
      </c>
      <c r="AK492" s="48">
        <f t="shared" ca="1" si="351"/>
        <v>1</v>
      </c>
      <c r="AL492" s="48">
        <f t="shared" ca="1" si="351"/>
        <v>3</v>
      </c>
      <c r="AM492" s="48">
        <f t="shared" ca="1" si="351"/>
        <v>3</v>
      </c>
      <c r="AN492" s="48">
        <f t="shared" ca="1" si="351"/>
        <v>2</v>
      </c>
      <c r="AO492" s="48">
        <f t="shared" ca="1" si="351"/>
        <v>2</v>
      </c>
      <c r="AP492" s="48">
        <f t="shared" ca="1" si="351"/>
        <v>1</v>
      </c>
      <c r="AQ492" s="48">
        <f t="shared" ca="1" si="351"/>
        <v>2</v>
      </c>
      <c r="AR492" s="48">
        <f t="shared" ca="1" si="351"/>
        <v>3</v>
      </c>
      <c r="AS492" s="48">
        <f t="shared" ca="1" si="351"/>
        <v>3</v>
      </c>
      <c r="AT492" s="48">
        <f t="shared" ref="AT492:BC501" ca="1" si="352">MAX(1,IF(SamplesOrEstimateFlag = "Data", INDEX(Samples,RANDBETWEEN(1, TotalCount), 0), RANDBETWEEN(ThroughputLowEstimate,ThroughputHighEstimate)) / RANDBETWEEN(StorySplitRateLowEstimate,StorySplitRateHighEstimate))</f>
        <v>3</v>
      </c>
      <c r="AU492" s="48">
        <f t="shared" ca="1" si="352"/>
        <v>3</v>
      </c>
      <c r="AV492" s="48">
        <f t="shared" ca="1" si="352"/>
        <v>2</v>
      </c>
      <c r="AW492" s="48">
        <f t="shared" ca="1" si="352"/>
        <v>3</v>
      </c>
      <c r="AX492" s="48">
        <f t="shared" ca="1" si="352"/>
        <v>1</v>
      </c>
      <c r="AY492" s="48">
        <f t="shared" ca="1" si="352"/>
        <v>1</v>
      </c>
      <c r="AZ492" s="48">
        <f t="shared" ca="1" si="352"/>
        <v>2</v>
      </c>
      <c r="BA492" s="48">
        <f t="shared" ca="1" si="352"/>
        <v>2</v>
      </c>
      <c r="BB492" s="48">
        <f t="shared" ca="1" si="352"/>
        <v>2</v>
      </c>
      <c r="BC492" s="48">
        <f t="shared" ca="1" si="352"/>
        <v>1</v>
      </c>
      <c r="BD492" s="48">
        <f t="shared" ref="BD492:BO501" ca="1" si="353">MAX(1,IF(SamplesOrEstimateFlag = "Data", INDEX(Samples,RANDBETWEEN(1, TotalCount), 0), RANDBETWEEN(ThroughputLowEstimate,ThroughputHighEstimate)) / RANDBETWEEN(StorySplitRateLowEstimate,StorySplitRateHighEstimate))</f>
        <v>1</v>
      </c>
      <c r="BE492" s="48">
        <f t="shared" ca="1" si="353"/>
        <v>2</v>
      </c>
      <c r="BF492" s="48">
        <f t="shared" ca="1" si="353"/>
        <v>1</v>
      </c>
      <c r="BG492" s="48">
        <f t="shared" ca="1" si="353"/>
        <v>2</v>
      </c>
      <c r="BH492" s="48">
        <f t="shared" ca="1" si="353"/>
        <v>3</v>
      </c>
      <c r="BI492" s="48">
        <f t="shared" ca="1" si="353"/>
        <v>3</v>
      </c>
      <c r="BJ492" s="48">
        <f t="shared" ca="1" si="353"/>
        <v>2</v>
      </c>
      <c r="BK492" s="48">
        <f t="shared" ca="1" si="353"/>
        <v>1</v>
      </c>
      <c r="BL492" s="48">
        <f t="shared" ca="1" si="353"/>
        <v>1</v>
      </c>
      <c r="BM492" s="48">
        <f t="shared" ca="1" si="353"/>
        <v>2</v>
      </c>
      <c r="BN492" s="48">
        <f t="shared" ca="1" si="353"/>
        <v>3</v>
      </c>
      <c r="BO492" s="48">
        <f t="shared" ca="1" si="353"/>
        <v>1</v>
      </c>
    </row>
    <row r="493" spans="1:67" x14ac:dyDescent="0.25">
      <c r="A493" s="48">
        <v>492</v>
      </c>
      <c r="B493" s="48">
        <f t="shared" ca="1" si="316"/>
        <v>11</v>
      </c>
      <c r="C493" s="48">
        <f ca="1">SUM($P493:S493)</f>
        <v>7</v>
      </c>
      <c r="D493" s="48">
        <f t="shared" ca="1" si="317"/>
        <v>13</v>
      </c>
      <c r="E493" s="48">
        <f t="shared" ca="1" si="318"/>
        <v>24</v>
      </c>
      <c r="F493" s="48">
        <f t="shared" ca="1" si="319"/>
        <v>32</v>
      </c>
      <c r="G493" s="48">
        <f t="shared" ca="1" si="320"/>
        <v>42</v>
      </c>
      <c r="H493" s="48">
        <f t="shared" ca="1" si="321"/>
        <v>51</v>
      </c>
      <c r="I493" s="48">
        <f t="shared" ca="1" si="322"/>
        <v>55</v>
      </c>
      <c r="J493" s="48">
        <f t="shared" ca="1" si="323"/>
        <v>64</v>
      </c>
      <c r="K493" s="48">
        <f t="shared" ca="1" si="324"/>
        <v>72</v>
      </c>
      <c r="L493" s="48">
        <f t="shared" ca="1" si="325"/>
        <v>83</v>
      </c>
      <c r="M493" s="48">
        <f t="shared" ca="1" si="326"/>
        <v>90</v>
      </c>
      <c r="N493" s="48">
        <f t="shared" ca="1" si="327"/>
        <v>98</v>
      </c>
      <c r="O493" s="48">
        <f t="shared" ca="1" si="328"/>
        <v>106</v>
      </c>
      <c r="P493" s="48">
        <f t="shared" ca="1" si="349"/>
        <v>1</v>
      </c>
      <c r="Q493" s="48">
        <f t="shared" ca="1" si="349"/>
        <v>2</v>
      </c>
      <c r="R493" s="48">
        <f t="shared" ca="1" si="349"/>
        <v>1</v>
      </c>
      <c r="S493" s="48">
        <f t="shared" ca="1" si="349"/>
        <v>3</v>
      </c>
      <c r="T493" s="48">
        <f t="shared" ca="1" si="349"/>
        <v>1</v>
      </c>
      <c r="U493" s="48">
        <f t="shared" ca="1" si="349"/>
        <v>3</v>
      </c>
      <c r="V493" s="48">
        <f t="shared" ca="1" si="349"/>
        <v>1</v>
      </c>
      <c r="W493" s="48">
        <f t="shared" ca="1" si="349"/>
        <v>1</v>
      </c>
      <c r="X493" s="48">
        <f t="shared" ca="1" si="349"/>
        <v>3</v>
      </c>
      <c r="Y493" s="48">
        <f t="shared" ca="1" si="349"/>
        <v>3</v>
      </c>
      <c r="Z493" s="48">
        <f t="shared" ca="1" si="350"/>
        <v>2</v>
      </c>
      <c r="AA493" s="48">
        <f t="shared" ca="1" si="350"/>
        <v>3</v>
      </c>
      <c r="AB493" s="48">
        <f t="shared" ca="1" si="350"/>
        <v>2</v>
      </c>
      <c r="AC493" s="48">
        <f t="shared" ca="1" si="350"/>
        <v>2</v>
      </c>
      <c r="AD493" s="48">
        <f t="shared" ca="1" si="350"/>
        <v>1</v>
      </c>
      <c r="AE493" s="48">
        <f t="shared" ca="1" si="350"/>
        <v>3</v>
      </c>
      <c r="AF493" s="48">
        <f t="shared" ca="1" si="350"/>
        <v>2</v>
      </c>
      <c r="AG493" s="48">
        <f t="shared" ca="1" si="350"/>
        <v>3</v>
      </c>
      <c r="AH493" s="48">
        <f t="shared" ca="1" si="350"/>
        <v>2</v>
      </c>
      <c r="AI493" s="48">
        <f t="shared" ca="1" si="350"/>
        <v>3</v>
      </c>
      <c r="AJ493" s="48">
        <f t="shared" ca="1" si="351"/>
        <v>3</v>
      </c>
      <c r="AK493" s="48">
        <f t="shared" ca="1" si="351"/>
        <v>3</v>
      </c>
      <c r="AL493" s="48">
        <f t="shared" ca="1" si="351"/>
        <v>2</v>
      </c>
      <c r="AM493" s="48">
        <f t="shared" ca="1" si="351"/>
        <v>1</v>
      </c>
      <c r="AN493" s="48">
        <f t="shared" ca="1" si="351"/>
        <v>1</v>
      </c>
      <c r="AO493" s="48">
        <f t="shared" ca="1" si="351"/>
        <v>1</v>
      </c>
      <c r="AP493" s="48">
        <f t="shared" ca="1" si="351"/>
        <v>1</v>
      </c>
      <c r="AQ493" s="48">
        <f t="shared" ca="1" si="351"/>
        <v>1</v>
      </c>
      <c r="AR493" s="48">
        <f t="shared" ca="1" si="351"/>
        <v>3</v>
      </c>
      <c r="AS493" s="48">
        <f t="shared" ca="1" si="351"/>
        <v>2</v>
      </c>
      <c r="AT493" s="48">
        <f t="shared" ca="1" si="352"/>
        <v>3</v>
      </c>
      <c r="AU493" s="48">
        <f t="shared" ca="1" si="352"/>
        <v>1</v>
      </c>
      <c r="AV493" s="48">
        <f t="shared" ca="1" si="352"/>
        <v>3</v>
      </c>
      <c r="AW493" s="48">
        <f t="shared" ca="1" si="352"/>
        <v>3</v>
      </c>
      <c r="AX493" s="48">
        <f t="shared" ca="1" si="352"/>
        <v>1</v>
      </c>
      <c r="AY493" s="48">
        <f t="shared" ca="1" si="352"/>
        <v>1</v>
      </c>
      <c r="AZ493" s="48">
        <f t="shared" ca="1" si="352"/>
        <v>3</v>
      </c>
      <c r="BA493" s="48">
        <f t="shared" ca="1" si="352"/>
        <v>3</v>
      </c>
      <c r="BB493" s="48">
        <f t="shared" ca="1" si="352"/>
        <v>2</v>
      </c>
      <c r="BC493" s="48">
        <f t="shared" ca="1" si="352"/>
        <v>3</v>
      </c>
      <c r="BD493" s="48">
        <f t="shared" ca="1" si="353"/>
        <v>3</v>
      </c>
      <c r="BE493" s="48">
        <f t="shared" ca="1" si="353"/>
        <v>1</v>
      </c>
      <c r="BF493" s="48">
        <f t="shared" ca="1" si="353"/>
        <v>1</v>
      </c>
      <c r="BG493" s="48">
        <f t="shared" ca="1" si="353"/>
        <v>2</v>
      </c>
      <c r="BH493" s="48">
        <f t="shared" ca="1" si="353"/>
        <v>3</v>
      </c>
      <c r="BI493" s="48">
        <f t="shared" ca="1" si="353"/>
        <v>1</v>
      </c>
      <c r="BJ493" s="48">
        <f t="shared" ca="1" si="353"/>
        <v>2</v>
      </c>
      <c r="BK493" s="48">
        <f t="shared" ca="1" si="353"/>
        <v>2</v>
      </c>
      <c r="BL493" s="48">
        <f t="shared" ca="1" si="353"/>
        <v>3</v>
      </c>
      <c r="BM493" s="48">
        <f t="shared" ca="1" si="353"/>
        <v>3</v>
      </c>
      <c r="BN493" s="48">
        <f t="shared" ca="1" si="353"/>
        <v>1</v>
      </c>
      <c r="BO493" s="48">
        <f t="shared" ca="1" si="353"/>
        <v>1</v>
      </c>
    </row>
    <row r="494" spans="1:67" x14ac:dyDescent="0.25">
      <c r="A494" s="48">
        <v>493</v>
      </c>
      <c r="B494" s="48">
        <f t="shared" ca="1" si="316"/>
        <v>13</v>
      </c>
      <c r="C494" s="48">
        <f ca="1">SUM($P494:S494)</f>
        <v>7</v>
      </c>
      <c r="D494" s="48">
        <f t="shared" ca="1" si="317"/>
        <v>19</v>
      </c>
      <c r="E494" s="48">
        <f t="shared" ca="1" si="318"/>
        <v>27</v>
      </c>
      <c r="F494" s="48">
        <f t="shared" ca="1" si="319"/>
        <v>36</v>
      </c>
      <c r="G494" s="48">
        <f t="shared" ca="1" si="320"/>
        <v>43</v>
      </c>
      <c r="H494" s="48">
        <f t="shared" ca="1" si="321"/>
        <v>51</v>
      </c>
      <c r="I494" s="48">
        <f t="shared" ca="1" si="322"/>
        <v>58</v>
      </c>
      <c r="J494" s="48">
        <f t="shared" ca="1" si="323"/>
        <v>67</v>
      </c>
      <c r="K494" s="48">
        <f t="shared" ca="1" si="324"/>
        <v>76</v>
      </c>
      <c r="L494" s="48">
        <f t="shared" ca="1" si="325"/>
        <v>86</v>
      </c>
      <c r="M494" s="48">
        <f t="shared" ca="1" si="326"/>
        <v>94</v>
      </c>
      <c r="N494" s="48">
        <f t="shared" ca="1" si="327"/>
        <v>102</v>
      </c>
      <c r="O494" s="48">
        <f t="shared" ca="1" si="328"/>
        <v>107</v>
      </c>
      <c r="P494" s="48">
        <f t="shared" ca="1" si="349"/>
        <v>1</v>
      </c>
      <c r="Q494" s="48">
        <f t="shared" ca="1" si="349"/>
        <v>2</v>
      </c>
      <c r="R494" s="48">
        <f t="shared" ca="1" si="349"/>
        <v>2</v>
      </c>
      <c r="S494" s="48">
        <f t="shared" ca="1" si="349"/>
        <v>2</v>
      </c>
      <c r="T494" s="48">
        <f t="shared" ca="1" si="349"/>
        <v>3</v>
      </c>
      <c r="U494" s="48">
        <f t="shared" ca="1" si="349"/>
        <v>3</v>
      </c>
      <c r="V494" s="48">
        <f t="shared" ca="1" si="349"/>
        <v>3</v>
      </c>
      <c r="W494" s="48">
        <f t="shared" ca="1" si="349"/>
        <v>3</v>
      </c>
      <c r="X494" s="48">
        <f t="shared" ca="1" si="349"/>
        <v>2</v>
      </c>
      <c r="Y494" s="48">
        <f t="shared" ca="1" si="349"/>
        <v>2</v>
      </c>
      <c r="Z494" s="48">
        <f t="shared" ca="1" si="350"/>
        <v>1</v>
      </c>
      <c r="AA494" s="48">
        <f t="shared" ca="1" si="350"/>
        <v>3</v>
      </c>
      <c r="AB494" s="48">
        <f t="shared" ca="1" si="350"/>
        <v>3</v>
      </c>
      <c r="AC494" s="48">
        <f t="shared" ca="1" si="350"/>
        <v>2</v>
      </c>
      <c r="AD494" s="48">
        <f t="shared" ca="1" si="350"/>
        <v>3</v>
      </c>
      <c r="AE494" s="48">
        <f t="shared" ca="1" si="350"/>
        <v>1</v>
      </c>
      <c r="AF494" s="48">
        <f t="shared" ca="1" si="350"/>
        <v>2</v>
      </c>
      <c r="AG494" s="48">
        <f t="shared" ca="1" si="350"/>
        <v>1</v>
      </c>
      <c r="AH494" s="48">
        <f t="shared" ca="1" si="350"/>
        <v>3</v>
      </c>
      <c r="AI494" s="48">
        <f t="shared" ca="1" si="350"/>
        <v>1</v>
      </c>
      <c r="AJ494" s="48">
        <f t="shared" ca="1" si="351"/>
        <v>3</v>
      </c>
      <c r="AK494" s="48">
        <f t="shared" ca="1" si="351"/>
        <v>3</v>
      </c>
      <c r="AL494" s="48">
        <f t="shared" ca="1" si="351"/>
        <v>1</v>
      </c>
      <c r="AM494" s="48">
        <f t="shared" ca="1" si="351"/>
        <v>1</v>
      </c>
      <c r="AN494" s="48">
        <f t="shared" ca="1" si="351"/>
        <v>2</v>
      </c>
      <c r="AO494" s="48">
        <f t="shared" ca="1" si="351"/>
        <v>1</v>
      </c>
      <c r="AP494" s="48">
        <f t="shared" ca="1" si="351"/>
        <v>3</v>
      </c>
      <c r="AQ494" s="48">
        <f t="shared" ca="1" si="351"/>
        <v>1</v>
      </c>
      <c r="AR494" s="48">
        <f t="shared" ca="1" si="351"/>
        <v>1</v>
      </c>
      <c r="AS494" s="48">
        <f t="shared" ca="1" si="351"/>
        <v>3</v>
      </c>
      <c r="AT494" s="48">
        <f t="shared" ca="1" si="352"/>
        <v>2</v>
      </c>
      <c r="AU494" s="48">
        <f t="shared" ca="1" si="352"/>
        <v>3</v>
      </c>
      <c r="AV494" s="48">
        <f t="shared" ca="1" si="352"/>
        <v>1</v>
      </c>
      <c r="AW494" s="48">
        <f t="shared" ca="1" si="352"/>
        <v>3</v>
      </c>
      <c r="AX494" s="48">
        <f t="shared" ca="1" si="352"/>
        <v>3</v>
      </c>
      <c r="AY494" s="48">
        <f t="shared" ca="1" si="352"/>
        <v>2</v>
      </c>
      <c r="AZ494" s="48">
        <f t="shared" ca="1" si="352"/>
        <v>2</v>
      </c>
      <c r="BA494" s="48">
        <f t="shared" ca="1" si="352"/>
        <v>3</v>
      </c>
      <c r="BB494" s="48">
        <f t="shared" ca="1" si="352"/>
        <v>3</v>
      </c>
      <c r="BC494" s="48">
        <f t="shared" ca="1" si="352"/>
        <v>2</v>
      </c>
      <c r="BD494" s="48">
        <f t="shared" ca="1" si="353"/>
        <v>1</v>
      </c>
      <c r="BE494" s="48">
        <f t="shared" ca="1" si="353"/>
        <v>3</v>
      </c>
      <c r="BF494" s="48">
        <f t="shared" ca="1" si="353"/>
        <v>3</v>
      </c>
      <c r="BG494" s="48">
        <f t="shared" ca="1" si="353"/>
        <v>1</v>
      </c>
      <c r="BH494" s="48">
        <f t="shared" ca="1" si="353"/>
        <v>3</v>
      </c>
      <c r="BI494" s="48">
        <f t="shared" ca="1" si="353"/>
        <v>1</v>
      </c>
      <c r="BJ494" s="48">
        <f t="shared" ca="1" si="353"/>
        <v>2</v>
      </c>
      <c r="BK494" s="48">
        <f t="shared" ca="1" si="353"/>
        <v>2</v>
      </c>
      <c r="BL494" s="48">
        <f t="shared" ca="1" si="353"/>
        <v>1</v>
      </c>
      <c r="BM494" s="48">
        <f t="shared" ca="1" si="353"/>
        <v>1</v>
      </c>
      <c r="BN494" s="48">
        <f t="shared" ca="1" si="353"/>
        <v>1</v>
      </c>
      <c r="BO494" s="48">
        <f t="shared" ca="1" si="353"/>
        <v>2</v>
      </c>
    </row>
    <row r="495" spans="1:67" x14ac:dyDescent="0.25">
      <c r="A495" s="48">
        <v>494</v>
      </c>
      <c r="B495" s="48">
        <f t="shared" ca="1" si="316"/>
        <v>12</v>
      </c>
      <c r="C495" s="48">
        <f ca="1">SUM($P495:S495)</f>
        <v>8</v>
      </c>
      <c r="D495" s="48">
        <f t="shared" ca="1" si="317"/>
        <v>15</v>
      </c>
      <c r="E495" s="48">
        <f t="shared" ca="1" si="318"/>
        <v>25</v>
      </c>
      <c r="F495" s="48">
        <f t="shared" ca="1" si="319"/>
        <v>32</v>
      </c>
      <c r="G495" s="48">
        <f t="shared" ca="1" si="320"/>
        <v>40</v>
      </c>
      <c r="H495" s="48">
        <f t="shared" ca="1" si="321"/>
        <v>49</v>
      </c>
      <c r="I495" s="48">
        <f t="shared" ca="1" si="322"/>
        <v>56</v>
      </c>
      <c r="J495" s="48">
        <f t="shared" ca="1" si="323"/>
        <v>64</v>
      </c>
      <c r="K495" s="48">
        <f t="shared" ca="1" si="324"/>
        <v>73</v>
      </c>
      <c r="L495" s="48">
        <f t="shared" ca="1" si="325"/>
        <v>80</v>
      </c>
      <c r="M495" s="48">
        <f t="shared" ca="1" si="326"/>
        <v>87</v>
      </c>
      <c r="N495" s="48">
        <f t="shared" ca="1" si="327"/>
        <v>96</v>
      </c>
      <c r="O495" s="48">
        <f t="shared" ca="1" si="328"/>
        <v>106</v>
      </c>
      <c r="P495" s="48">
        <f t="shared" ca="1" si="349"/>
        <v>2</v>
      </c>
      <c r="Q495" s="48">
        <f t="shared" ca="1" si="349"/>
        <v>1</v>
      </c>
      <c r="R495" s="48">
        <f t="shared" ca="1" si="349"/>
        <v>3</v>
      </c>
      <c r="S495" s="48">
        <f t="shared" ca="1" si="349"/>
        <v>2</v>
      </c>
      <c r="T495" s="48">
        <f t="shared" ca="1" si="349"/>
        <v>3</v>
      </c>
      <c r="U495" s="48">
        <f t="shared" ca="1" si="349"/>
        <v>1</v>
      </c>
      <c r="V495" s="48">
        <f t="shared" ca="1" si="349"/>
        <v>1</v>
      </c>
      <c r="W495" s="48">
        <f t="shared" ca="1" si="349"/>
        <v>2</v>
      </c>
      <c r="X495" s="48">
        <f t="shared" ca="1" si="349"/>
        <v>1</v>
      </c>
      <c r="Y495" s="48">
        <f t="shared" ca="1" si="349"/>
        <v>3</v>
      </c>
      <c r="Z495" s="48">
        <f t="shared" ca="1" si="350"/>
        <v>3</v>
      </c>
      <c r="AA495" s="48">
        <f t="shared" ca="1" si="350"/>
        <v>3</v>
      </c>
      <c r="AB495" s="48">
        <f t="shared" ca="1" si="350"/>
        <v>2</v>
      </c>
      <c r="AC495" s="48">
        <f t="shared" ca="1" si="350"/>
        <v>2</v>
      </c>
      <c r="AD495" s="48">
        <f t="shared" ca="1" si="350"/>
        <v>1</v>
      </c>
      <c r="AE495" s="48">
        <f t="shared" ca="1" si="350"/>
        <v>2</v>
      </c>
      <c r="AF495" s="48">
        <f t="shared" ca="1" si="350"/>
        <v>2</v>
      </c>
      <c r="AG495" s="48">
        <f t="shared" ca="1" si="350"/>
        <v>2</v>
      </c>
      <c r="AH495" s="48">
        <f t="shared" ca="1" si="350"/>
        <v>3</v>
      </c>
      <c r="AI495" s="48">
        <f t="shared" ca="1" si="350"/>
        <v>1</v>
      </c>
      <c r="AJ495" s="48">
        <f t="shared" ca="1" si="351"/>
        <v>1</v>
      </c>
      <c r="AK495" s="48">
        <f t="shared" ca="1" si="351"/>
        <v>2</v>
      </c>
      <c r="AL495" s="48">
        <f t="shared" ca="1" si="351"/>
        <v>3</v>
      </c>
      <c r="AM495" s="48">
        <f t="shared" ca="1" si="351"/>
        <v>3</v>
      </c>
      <c r="AN495" s="48">
        <f t="shared" ca="1" si="351"/>
        <v>1</v>
      </c>
      <c r="AO495" s="48">
        <f t="shared" ca="1" si="351"/>
        <v>3</v>
      </c>
      <c r="AP495" s="48">
        <f t="shared" ca="1" si="351"/>
        <v>2</v>
      </c>
      <c r="AQ495" s="48">
        <f t="shared" ca="1" si="351"/>
        <v>1</v>
      </c>
      <c r="AR495" s="48">
        <f t="shared" ca="1" si="351"/>
        <v>2</v>
      </c>
      <c r="AS495" s="48">
        <f t="shared" ca="1" si="351"/>
        <v>3</v>
      </c>
      <c r="AT495" s="48">
        <f t="shared" ca="1" si="352"/>
        <v>1</v>
      </c>
      <c r="AU495" s="48">
        <f t="shared" ca="1" si="352"/>
        <v>2</v>
      </c>
      <c r="AV495" s="48">
        <f t="shared" ca="1" si="352"/>
        <v>1</v>
      </c>
      <c r="AW495" s="48">
        <f t="shared" ca="1" si="352"/>
        <v>3</v>
      </c>
      <c r="AX495" s="48">
        <f t="shared" ca="1" si="352"/>
        <v>2</v>
      </c>
      <c r="AY495" s="48">
        <f t="shared" ca="1" si="352"/>
        <v>3</v>
      </c>
      <c r="AZ495" s="48">
        <f t="shared" ca="1" si="352"/>
        <v>2</v>
      </c>
      <c r="BA495" s="48">
        <f t="shared" ca="1" si="352"/>
        <v>2</v>
      </c>
      <c r="BB495" s="48">
        <f t="shared" ca="1" si="352"/>
        <v>1</v>
      </c>
      <c r="BC495" s="48">
        <f t="shared" ca="1" si="352"/>
        <v>2</v>
      </c>
      <c r="BD495" s="48">
        <f t="shared" ca="1" si="353"/>
        <v>1</v>
      </c>
      <c r="BE495" s="48">
        <f t="shared" ca="1" si="353"/>
        <v>1</v>
      </c>
      <c r="BF495" s="48">
        <f t="shared" ca="1" si="353"/>
        <v>3</v>
      </c>
      <c r="BG495" s="48">
        <f t="shared" ca="1" si="353"/>
        <v>2</v>
      </c>
      <c r="BH495" s="48">
        <f t="shared" ca="1" si="353"/>
        <v>1</v>
      </c>
      <c r="BI495" s="48">
        <f t="shared" ca="1" si="353"/>
        <v>2</v>
      </c>
      <c r="BJ495" s="48">
        <f t="shared" ca="1" si="353"/>
        <v>3</v>
      </c>
      <c r="BK495" s="48">
        <f t="shared" ca="1" si="353"/>
        <v>3</v>
      </c>
      <c r="BL495" s="48">
        <f t="shared" ca="1" si="353"/>
        <v>1</v>
      </c>
      <c r="BM495" s="48">
        <f t="shared" ca="1" si="353"/>
        <v>3</v>
      </c>
      <c r="BN495" s="48">
        <f t="shared" ca="1" si="353"/>
        <v>3</v>
      </c>
      <c r="BO495" s="48">
        <f t="shared" ca="1" si="353"/>
        <v>3</v>
      </c>
    </row>
    <row r="496" spans="1:67" x14ac:dyDescent="0.25">
      <c r="A496" s="48">
        <v>495</v>
      </c>
      <c r="B496" s="48">
        <f t="shared" ca="1" si="316"/>
        <v>12</v>
      </c>
      <c r="C496" s="48">
        <f ca="1">SUM($P496:S496)</f>
        <v>7</v>
      </c>
      <c r="D496" s="48">
        <f t="shared" ca="1" si="317"/>
        <v>17</v>
      </c>
      <c r="E496" s="48">
        <f t="shared" ca="1" si="318"/>
        <v>23</v>
      </c>
      <c r="F496" s="48">
        <f t="shared" ca="1" si="319"/>
        <v>32</v>
      </c>
      <c r="G496" s="48">
        <f t="shared" ca="1" si="320"/>
        <v>42</v>
      </c>
      <c r="H496" s="48">
        <f t="shared" ca="1" si="321"/>
        <v>47</v>
      </c>
      <c r="I496" s="48">
        <f t="shared" ca="1" si="322"/>
        <v>52</v>
      </c>
      <c r="J496" s="48">
        <f t="shared" ca="1" si="323"/>
        <v>58</v>
      </c>
      <c r="K496" s="48">
        <f t="shared" ca="1" si="324"/>
        <v>67</v>
      </c>
      <c r="L496" s="48">
        <f t="shared" ca="1" si="325"/>
        <v>74</v>
      </c>
      <c r="M496" s="48">
        <f t="shared" ca="1" si="326"/>
        <v>84</v>
      </c>
      <c r="N496" s="48">
        <f t="shared" ca="1" si="327"/>
        <v>91</v>
      </c>
      <c r="O496" s="48">
        <f t="shared" ca="1" si="328"/>
        <v>99</v>
      </c>
      <c r="P496" s="48">
        <f t="shared" ca="1" si="349"/>
        <v>3</v>
      </c>
      <c r="Q496" s="48">
        <f t="shared" ca="1" si="349"/>
        <v>1</v>
      </c>
      <c r="R496" s="48">
        <f t="shared" ca="1" si="349"/>
        <v>1</v>
      </c>
      <c r="S496" s="48">
        <f t="shared" ca="1" si="349"/>
        <v>2</v>
      </c>
      <c r="T496" s="48">
        <f t="shared" ca="1" si="349"/>
        <v>3</v>
      </c>
      <c r="U496" s="48">
        <f t="shared" ca="1" si="349"/>
        <v>2</v>
      </c>
      <c r="V496" s="48">
        <f t="shared" ca="1" si="349"/>
        <v>3</v>
      </c>
      <c r="W496" s="48">
        <f t="shared" ca="1" si="349"/>
        <v>2</v>
      </c>
      <c r="X496" s="48">
        <f t="shared" ca="1" si="349"/>
        <v>1</v>
      </c>
      <c r="Y496" s="48">
        <f t="shared" ca="1" si="349"/>
        <v>2</v>
      </c>
      <c r="Z496" s="48">
        <f t="shared" ca="1" si="350"/>
        <v>2</v>
      </c>
      <c r="AA496" s="48">
        <f t="shared" ca="1" si="350"/>
        <v>1</v>
      </c>
      <c r="AB496" s="48">
        <f t="shared" ca="1" si="350"/>
        <v>3</v>
      </c>
      <c r="AC496" s="48">
        <f t="shared" ca="1" si="350"/>
        <v>2</v>
      </c>
      <c r="AD496" s="48">
        <f t="shared" ca="1" si="350"/>
        <v>2</v>
      </c>
      <c r="AE496" s="48">
        <f t="shared" ca="1" si="350"/>
        <v>2</v>
      </c>
      <c r="AF496" s="48">
        <f t="shared" ca="1" si="350"/>
        <v>3</v>
      </c>
      <c r="AG496" s="48">
        <f t="shared" ca="1" si="350"/>
        <v>2</v>
      </c>
      <c r="AH496" s="48">
        <f t="shared" ca="1" si="350"/>
        <v>2</v>
      </c>
      <c r="AI496" s="48">
        <f t="shared" ca="1" si="350"/>
        <v>3</v>
      </c>
      <c r="AJ496" s="48">
        <f t="shared" ca="1" si="351"/>
        <v>1</v>
      </c>
      <c r="AK496" s="48">
        <f t="shared" ca="1" si="351"/>
        <v>1</v>
      </c>
      <c r="AL496" s="48">
        <f t="shared" ca="1" si="351"/>
        <v>1</v>
      </c>
      <c r="AM496" s="48">
        <f t="shared" ca="1" si="351"/>
        <v>2</v>
      </c>
      <c r="AN496" s="48">
        <f t="shared" ca="1" si="351"/>
        <v>1</v>
      </c>
      <c r="AO496" s="48">
        <f t="shared" ca="1" si="351"/>
        <v>1</v>
      </c>
      <c r="AP496" s="48">
        <f t="shared" ca="1" si="351"/>
        <v>1</v>
      </c>
      <c r="AQ496" s="48">
        <f t="shared" ca="1" si="351"/>
        <v>2</v>
      </c>
      <c r="AR496" s="48">
        <f t="shared" ca="1" si="351"/>
        <v>1</v>
      </c>
      <c r="AS496" s="48">
        <f t="shared" ca="1" si="351"/>
        <v>2</v>
      </c>
      <c r="AT496" s="48">
        <f t="shared" ca="1" si="352"/>
        <v>2</v>
      </c>
      <c r="AU496" s="48">
        <f t="shared" ca="1" si="352"/>
        <v>1</v>
      </c>
      <c r="AV496" s="48">
        <f t="shared" ca="1" si="352"/>
        <v>2</v>
      </c>
      <c r="AW496" s="48">
        <f t="shared" ca="1" si="352"/>
        <v>2</v>
      </c>
      <c r="AX496" s="48">
        <f t="shared" ca="1" si="352"/>
        <v>2</v>
      </c>
      <c r="AY496" s="48">
        <f t="shared" ca="1" si="352"/>
        <v>3</v>
      </c>
      <c r="AZ496" s="48">
        <f t="shared" ca="1" si="352"/>
        <v>1</v>
      </c>
      <c r="BA496" s="48">
        <f t="shared" ca="1" si="352"/>
        <v>2</v>
      </c>
      <c r="BB496" s="48">
        <f t="shared" ca="1" si="352"/>
        <v>2</v>
      </c>
      <c r="BC496" s="48">
        <f t="shared" ca="1" si="352"/>
        <v>2</v>
      </c>
      <c r="BD496" s="48">
        <f t="shared" ca="1" si="353"/>
        <v>3</v>
      </c>
      <c r="BE496" s="48">
        <f t="shared" ca="1" si="353"/>
        <v>1</v>
      </c>
      <c r="BF496" s="48">
        <f t="shared" ca="1" si="353"/>
        <v>3</v>
      </c>
      <c r="BG496" s="48">
        <f t="shared" ca="1" si="353"/>
        <v>3</v>
      </c>
      <c r="BH496" s="48">
        <f t="shared" ca="1" si="353"/>
        <v>1</v>
      </c>
      <c r="BI496" s="48">
        <f t="shared" ca="1" si="353"/>
        <v>1</v>
      </c>
      <c r="BJ496" s="48">
        <f t="shared" ca="1" si="353"/>
        <v>2</v>
      </c>
      <c r="BK496" s="48">
        <f t="shared" ca="1" si="353"/>
        <v>3</v>
      </c>
      <c r="BL496" s="48">
        <f t="shared" ca="1" si="353"/>
        <v>2</v>
      </c>
      <c r="BM496" s="48">
        <f t="shared" ca="1" si="353"/>
        <v>1</v>
      </c>
      <c r="BN496" s="48">
        <f t="shared" ca="1" si="353"/>
        <v>2</v>
      </c>
      <c r="BO496" s="48">
        <f t="shared" ca="1" si="353"/>
        <v>3</v>
      </c>
    </row>
    <row r="497" spans="1:67" x14ac:dyDescent="0.25">
      <c r="A497" s="48">
        <v>496</v>
      </c>
      <c r="B497" s="48">
        <f t="shared" ca="1" si="316"/>
        <v>13</v>
      </c>
      <c r="C497" s="48">
        <f ca="1">SUM($P497:S497)</f>
        <v>8</v>
      </c>
      <c r="D497" s="48">
        <f t="shared" ca="1" si="317"/>
        <v>19</v>
      </c>
      <c r="E497" s="48">
        <f t="shared" ca="1" si="318"/>
        <v>28</v>
      </c>
      <c r="F497" s="48">
        <f t="shared" ca="1" si="319"/>
        <v>35</v>
      </c>
      <c r="G497" s="48">
        <f t="shared" ca="1" si="320"/>
        <v>42</v>
      </c>
      <c r="H497" s="48">
        <f t="shared" ca="1" si="321"/>
        <v>48</v>
      </c>
      <c r="I497" s="48">
        <f t="shared" ca="1" si="322"/>
        <v>56</v>
      </c>
      <c r="J497" s="48">
        <f t="shared" ca="1" si="323"/>
        <v>66</v>
      </c>
      <c r="K497" s="48">
        <f t="shared" ca="1" si="324"/>
        <v>76</v>
      </c>
      <c r="L497" s="48">
        <f t="shared" ca="1" si="325"/>
        <v>87</v>
      </c>
      <c r="M497" s="48">
        <f t="shared" ca="1" si="326"/>
        <v>94</v>
      </c>
      <c r="N497" s="48">
        <f t="shared" ca="1" si="327"/>
        <v>105</v>
      </c>
      <c r="O497" s="48">
        <f t="shared" ca="1" si="328"/>
        <v>114</v>
      </c>
      <c r="P497" s="48">
        <f t="shared" ca="1" si="349"/>
        <v>1</v>
      </c>
      <c r="Q497" s="48">
        <f t="shared" ca="1" si="349"/>
        <v>3</v>
      </c>
      <c r="R497" s="48">
        <f t="shared" ca="1" si="349"/>
        <v>3</v>
      </c>
      <c r="S497" s="48">
        <f t="shared" ca="1" si="349"/>
        <v>1</v>
      </c>
      <c r="T497" s="48">
        <f t="shared" ca="1" si="349"/>
        <v>2</v>
      </c>
      <c r="U497" s="48">
        <f t="shared" ca="1" si="349"/>
        <v>3</v>
      </c>
      <c r="V497" s="48">
        <f t="shared" ca="1" si="349"/>
        <v>3</v>
      </c>
      <c r="W497" s="48">
        <f t="shared" ca="1" si="349"/>
        <v>3</v>
      </c>
      <c r="X497" s="48">
        <f t="shared" ca="1" si="349"/>
        <v>3</v>
      </c>
      <c r="Y497" s="48">
        <f t="shared" ca="1" si="349"/>
        <v>1</v>
      </c>
      <c r="Z497" s="48">
        <f t="shared" ca="1" si="350"/>
        <v>3</v>
      </c>
      <c r="AA497" s="48">
        <f t="shared" ca="1" si="350"/>
        <v>2</v>
      </c>
      <c r="AB497" s="48">
        <f t="shared" ca="1" si="350"/>
        <v>1</v>
      </c>
      <c r="AC497" s="48">
        <f t="shared" ca="1" si="350"/>
        <v>2</v>
      </c>
      <c r="AD497" s="48">
        <f t="shared" ca="1" si="350"/>
        <v>2</v>
      </c>
      <c r="AE497" s="48">
        <f t="shared" ca="1" si="350"/>
        <v>2</v>
      </c>
      <c r="AF497" s="48">
        <f t="shared" ca="1" si="350"/>
        <v>2</v>
      </c>
      <c r="AG497" s="48">
        <f t="shared" ca="1" si="350"/>
        <v>3</v>
      </c>
      <c r="AH497" s="48">
        <f t="shared" ca="1" si="350"/>
        <v>1</v>
      </c>
      <c r="AI497" s="48">
        <f t="shared" ca="1" si="350"/>
        <v>1</v>
      </c>
      <c r="AJ497" s="48">
        <f t="shared" ca="1" si="351"/>
        <v>2</v>
      </c>
      <c r="AK497" s="48">
        <f t="shared" ca="1" si="351"/>
        <v>2</v>
      </c>
      <c r="AL497" s="48">
        <f t="shared" ca="1" si="351"/>
        <v>1</v>
      </c>
      <c r="AM497" s="48">
        <f t="shared" ca="1" si="351"/>
        <v>1</v>
      </c>
      <c r="AN497" s="48">
        <f t="shared" ca="1" si="351"/>
        <v>2</v>
      </c>
      <c r="AO497" s="48">
        <f t="shared" ca="1" si="351"/>
        <v>3</v>
      </c>
      <c r="AP497" s="48">
        <f t="shared" ca="1" si="351"/>
        <v>2</v>
      </c>
      <c r="AQ497" s="48">
        <f t="shared" ca="1" si="351"/>
        <v>1</v>
      </c>
      <c r="AR497" s="48">
        <f t="shared" ca="1" si="351"/>
        <v>3</v>
      </c>
      <c r="AS497" s="48">
        <f t="shared" ca="1" si="351"/>
        <v>3</v>
      </c>
      <c r="AT497" s="48">
        <f t="shared" ca="1" si="352"/>
        <v>1</v>
      </c>
      <c r="AU497" s="48">
        <f t="shared" ca="1" si="352"/>
        <v>3</v>
      </c>
      <c r="AV497" s="48">
        <f t="shared" ca="1" si="352"/>
        <v>3</v>
      </c>
      <c r="AW497" s="48">
        <f t="shared" ca="1" si="352"/>
        <v>1</v>
      </c>
      <c r="AX497" s="48">
        <f t="shared" ca="1" si="352"/>
        <v>3</v>
      </c>
      <c r="AY497" s="48">
        <f t="shared" ca="1" si="352"/>
        <v>3</v>
      </c>
      <c r="AZ497" s="48">
        <f t="shared" ca="1" si="352"/>
        <v>3</v>
      </c>
      <c r="BA497" s="48">
        <f t="shared" ca="1" si="352"/>
        <v>2</v>
      </c>
      <c r="BB497" s="48">
        <f t="shared" ca="1" si="352"/>
        <v>3</v>
      </c>
      <c r="BC497" s="48">
        <f t="shared" ca="1" si="352"/>
        <v>3</v>
      </c>
      <c r="BD497" s="48">
        <f t="shared" ca="1" si="353"/>
        <v>2</v>
      </c>
      <c r="BE497" s="48">
        <f t="shared" ca="1" si="353"/>
        <v>2</v>
      </c>
      <c r="BF497" s="48">
        <f t="shared" ca="1" si="353"/>
        <v>1</v>
      </c>
      <c r="BG497" s="48">
        <f t="shared" ca="1" si="353"/>
        <v>2</v>
      </c>
      <c r="BH497" s="48">
        <f t="shared" ca="1" si="353"/>
        <v>3</v>
      </c>
      <c r="BI497" s="48">
        <f t="shared" ca="1" si="353"/>
        <v>3</v>
      </c>
      <c r="BJ497" s="48">
        <f t="shared" ca="1" si="353"/>
        <v>3</v>
      </c>
      <c r="BK497" s="48">
        <f t="shared" ca="1" si="353"/>
        <v>2</v>
      </c>
      <c r="BL497" s="48">
        <f t="shared" ca="1" si="353"/>
        <v>2</v>
      </c>
      <c r="BM497" s="48">
        <f t="shared" ca="1" si="353"/>
        <v>3</v>
      </c>
      <c r="BN497" s="48">
        <f t="shared" ca="1" si="353"/>
        <v>1</v>
      </c>
      <c r="BO497" s="48">
        <f t="shared" ca="1" si="353"/>
        <v>3</v>
      </c>
    </row>
    <row r="498" spans="1:67" x14ac:dyDescent="0.25">
      <c r="A498" s="48">
        <v>497</v>
      </c>
      <c r="B498" s="48">
        <f t="shared" ca="1" si="316"/>
        <v>11</v>
      </c>
      <c r="C498" s="48">
        <f ca="1">SUM($P498:S498)</f>
        <v>5</v>
      </c>
      <c r="D498" s="48">
        <f t="shared" ca="1" si="317"/>
        <v>15</v>
      </c>
      <c r="E498" s="48">
        <f t="shared" ca="1" si="318"/>
        <v>24</v>
      </c>
      <c r="F498" s="48">
        <f t="shared" ca="1" si="319"/>
        <v>30</v>
      </c>
      <c r="G498" s="48">
        <f t="shared" ca="1" si="320"/>
        <v>35</v>
      </c>
      <c r="H498" s="48">
        <f t="shared" ca="1" si="321"/>
        <v>41</v>
      </c>
      <c r="I498" s="48">
        <f t="shared" ca="1" si="322"/>
        <v>49</v>
      </c>
      <c r="J498" s="48">
        <f t="shared" ca="1" si="323"/>
        <v>57</v>
      </c>
      <c r="K498" s="48">
        <f t="shared" ca="1" si="324"/>
        <v>64</v>
      </c>
      <c r="L498" s="48">
        <f t="shared" ca="1" si="325"/>
        <v>72</v>
      </c>
      <c r="M498" s="48">
        <f t="shared" ca="1" si="326"/>
        <v>82</v>
      </c>
      <c r="N498" s="48">
        <f t="shared" ca="1" si="327"/>
        <v>90</v>
      </c>
      <c r="O498" s="48">
        <f t="shared" ca="1" si="328"/>
        <v>99</v>
      </c>
      <c r="P498" s="48">
        <f t="shared" ca="1" si="349"/>
        <v>1</v>
      </c>
      <c r="Q498" s="48">
        <f t="shared" ca="1" si="349"/>
        <v>1</v>
      </c>
      <c r="R498" s="48">
        <f t="shared" ca="1" si="349"/>
        <v>1</v>
      </c>
      <c r="S498" s="48">
        <f t="shared" ca="1" si="349"/>
        <v>2</v>
      </c>
      <c r="T498" s="48">
        <f t="shared" ca="1" si="349"/>
        <v>3</v>
      </c>
      <c r="U498" s="48">
        <f t="shared" ca="1" si="349"/>
        <v>3</v>
      </c>
      <c r="V498" s="48">
        <f t="shared" ca="1" si="349"/>
        <v>2</v>
      </c>
      <c r="W498" s="48">
        <f t="shared" ca="1" si="349"/>
        <v>2</v>
      </c>
      <c r="X498" s="48">
        <f t="shared" ca="1" si="349"/>
        <v>2</v>
      </c>
      <c r="Y498" s="48">
        <f t="shared" ca="1" si="349"/>
        <v>3</v>
      </c>
      <c r="Z498" s="48">
        <f t="shared" ca="1" si="350"/>
        <v>3</v>
      </c>
      <c r="AA498" s="48">
        <f t="shared" ca="1" si="350"/>
        <v>1</v>
      </c>
      <c r="AB498" s="48">
        <f t="shared" ca="1" si="350"/>
        <v>1</v>
      </c>
      <c r="AC498" s="48">
        <f t="shared" ca="1" si="350"/>
        <v>3</v>
      </c>
      <c r="AD498" s="48">
        <f t="shared" ca="1" si="350"/>
        <v>1</v>
      </c>
      <c r="AE498" s="48">
        <f t="shared" ca="1" si="350"/>
        <v>1</v>
      </c>
      <c r="AF498" s="48">
        <f t="shared" ca="1" si="350"/>
        <v>1</v>
      </c>
      <c r="AG498" s="48">
        <f t="shared" ca="1" si="350"/>
        <v>2</v>
      </c>
      <c r="AH498" s="48">
        <f t="shared" ca="1" si="350"/>
        <v>1</v>
      </c>
      <c r="AI498" s="48">
        <f t="shared" ca="1" si="350"/>
        <v>1</v>
      </c>
      <c r="AJ498" s="48">
        <f t="shared" ca="1" si="351"/>
        <v>2</v>
      </c>
      <c r="AK498" s="48">
        <f t="shared" ca="1" si="351"/>
        <v>1</v>
      </c>
      <c r="AL498" s="48">
        <f t="shared" ca="1" si="351"/>
        <v>2</v>
      </c>
      <c r="AM498" s="48">
        <f t="shared" ca="1" si="351"/>
        <v>1</v>
      </c>
      <c r="AN498" s="48">
        <f t="shared" ca="1" si="351"/>
        <v>3</v>
      </c>
      <c r="AO498" s="48">
        <f t="shared" ca="1" si="351"/>
        <v>1</v>
      </c>
      <c r="AP498" s="48">
        <f t="shared" ca="1" si="351"/>
        <v>2</v>
      </c>
      <c r="AQ498" s="48">
        <f t="shared" ca="1" si="351"/>
        <v>2</v>
      </c>
      <c r="AR498" s="48">
        <f t="shared" ca="1" si="351"/>
        <v>2</v>
      </c>
      <c r="AS498" s="48">
        <f t="shared" ca="1" si="351"/>
        <v>3</v>
      </c>
      <c r="AT498" s="48">
        <f t="shared" ca="1" si="352"/>
        <v>1</v>
      </c>
      <c r="AU498" s="48">
        <f t="shared" ca="1" si="352"/>
        <v>2</v>
      </c>
      <c r="AV498" s="48">
        <f t="shared" ca="1" si="352"/>
        <v>1</v>
      </c>
      <c r="AW498" s="48">
        <f t="shared" ca="1" si="352"/>
        <v>2</v>
      </c>
      <c r="AX498" s="48">
        <f t="shared" ca="1" si="352"/>
        <v>1</v>
      </c>
      <c r="AY498" s="48">
        <f t="shared" ca="1" si="352"/>
        <v>3</v>
      </c>
      <c r="AZ498" s="48">
        <f t="shared" ca="1" si="352"/>
        <v>3</v>
      </c>
      <c r="BA498" s="48">
        <f t="shared" ca="1" si="352"/>
        <v>2</v>
      </c>
      <c r="BB498" s="48">
        <f t="shared" ca="1" si="352"/>
        <v>2</v>
      </c>
      <c r="BC498" s="48">
        <f t="shared" ca="1" si="352"/>
        <v>1</v>
      </c>
      <c r="BD498" s="48">
        <f t="shared" ca="1" si="353"/>
        <v>3</v>
      </c>
      <c r="BE498" s="48">
        <f t="shared" ca="1" si="353"/>
        <v>3</v>
      </c>
      <c r="BF498" s="48">
        <f t="shared" ca="1" si="353"/>
        <v>1</v>
      </c>
      <c r="BG498" s="48">
        <f t="shared" ca="1" si="353"/>
        <v>3</v>
      </c>
      <c r="BH498" s="48">
        <f t="shared" ca="1" si="353"/>
        <v>1</v>
      </c>
      <c r="BI498" s="48">
        <f t="shared" ca="1" si="353"/>
        <v>2</v>
      </c>
      <c r="BJ498" s="48">
        <f t="shared" ca="1" si="353"/>
        <v>3</v>
      </c>
      <c r="BK498" s="48">
        <f t="shared" ca="1" si="353"/>
        <v>2</v>
      </c>
      <c r="BL498" s="48">
        <f t="shared" ca="1" si="353"/>
        <v>3</v>
      </c>
      <c r="BM498" s="48">
        <f t="shared" ca="1" si="353"/>
        <v>1</v>
      </c>
      <c r="BN498" s="48">
        <f t="shared" ca="1" si="353"/>
        <v>3</v>
      </c>
      <c r="BO498" s="48">
        <f t="shared" ca="1" si="353"/>
        <v>2</v>
      </c>
    </row>
    <row r="499" spans="1:67" x14ac:dyDescent="0.25">
      <c r="A499" s="48">
        <v>498</v>
      </c>
      <c r="B499" s="48">
        <f t="shared" ca="1" si="316"/>
        <v>12</v>
      </c>
      <c r="C499" s="48">
        <f ca="1">SUM($P499:S499)</f>
        <v>9</v>
      </c>
      <c r="D499" s="48">
        <f t="shared" ca="1" si="317"/>
        <v>17</v>
      </c>
      <c r="E499" s="48">
        <f t="shared" ca="1" si="318"/>
        <v>24</v>
      </c>
      <c r="F499" s="48">
        <f t="shared" ca="1" si="319"/>
        <v>32</v>
      </c>
      <c r="G499" s="48">
        <f t="shared" ca="1" si="320"/>
        <v>43</v>
      </c>
      <c r="H499" s="48">
        <f t="shared" ca="1" si="321"/>
        <v>50</v>
      </c>
      <c r="I499" s="48">
        <f t="shared" ca="1" si="322"/>
        <v>58</v>
      </c>
      <c r="J499" s="48">
        <f t="shared" ca="1" si="323"/>
        <v>64</v>
      </c>
      <c r="K499" s="48">
        <f t="shared" ca="1" si="324"/>
        <v>74</v>
      </c>
      <c r="L499" s="48">
        <f t="shared" ca="1" si="325"/>
        <v>81</v>
      </c>
      <c r="M499" s="48">
        <f t="shared" ca="1" si="326"/>
        <v>88</v>
      </c>
      <c r="N499" s="48">
        <f t="shared" ca="1" si="327"/>
        <v>95</v>
      </c>
      <c r="O499" s="48">
        <f t="shared" ca="1" si="328"/>
        <v>102</v>
      </c>
      <c r="P499" s="48">
        <f t="shared" ca="1" si="349"/>
        <v>3</v>
      </c>
      <c r="Q499" s="48">
        <f t="shared" ca="1" si="349"/>
        <v>3</v>
      </c>
      <c r="R499" s="48">
        <f t="shared" ca="1" si="349"/>
        <v>1</v>
      </c>
      <c r="S499" s="48">
        <f t="shared" ca="1" si="349"/>
        <v>2</v>
      </c>
      <c r="T499" s="48">
        <f t="shared" ca="1" si="349"/>
        <v>1</v>
      </c>
      <c r="U499" s="48">
        <f t="shared" ca="1" si="349"/>
        <v>2</v>
      </c>
      <c r="V499" s="48">
        <f t="shared" ca="1" si="349"/>
        <v>2</v>
      </c>
      <c r="W499" s="48">
        <f t="shared" ca="1" si="349"/>
        <v>3</v>
      </c>
      <c r="X499" s="48">
        <f t="shared" ca="1" si="349"/>
        <v>3</v>
      </c>
      <c r="Y499" s="48">
        <f t="shared" ca="1" si="349"/>
        <v>1</v>
      </c>
      <c r="Z499" s="48">
        <f t="shared" ca="1" si="350"/>
        <v>1</v>
      </c>
      <c r="AA499" s="48">
        <f t="shared" ca="1" si="350"/>
        <v>2</v>
      </c>
      <c r="AB499" s="48">
        <f t="shared" ca="1" si="350"/>
        <v>3</v>
      </c>
      <c r="AC499" s="48">
        <f t="shared" ca="1" si="350"/>
        <v>1</v>
      </c>
      <c r="AD499" s="48">
        <f t="shared" ca="1" si="350"/>
        <v>1</v>
      </c>
      <c r="AE499" s="48">
        <f t="shared" ca="1" si="350"/>
        <v>3</v>
      </c>
      <c r="AF499" s="48">
        <f t="shared" ca="1" si="350"/>
        <v>3</v>
      </c>
      <c r="AG499" s="48">
        <f t="shared" ca="1" si="350"/>
        <v>3</v>
      </c>
      <c r="AH499" s="48">
        <f t="shared" ca="1" si="350"/>
        <v>3</v>
      </c>
      <c r="AI499" s="48">
        <f t="shared" ca="1" si="350"/>
        <v>2</v>
      </c>
      <c r="AJ499" s="48">
        <f t="shared" ca="1" si="351"/>
        <v>2</v>
      </c>
      <c r="AK499" s="48">
        <f t="shared" ca="1" si="351"/>
        <v>1</v>
      </c>
      <c r="AL499" s="48">
        <f t="shared" ca="1" si="351"/>
        <v>3</v>
      </c>
      <c r="AM499" s="48">
        <f t="shared" ca="1" si="351"/>
        <v>1</v>
      </c>
      <c r="AN499" s="48">
        <f t="shared" ca="1" si="351"/>
        <v>1</v>
      </c>
      <c r="AO499" s="48">
        <f t="shared" ca="1" si="351"/>
        <v>3</v>
      </c>
      <c r="AP499" s="48">
        <f t="shared" ca="1" si="351"/>
        <v>3</v>
      </c>
      <c r="AQ499" s="48">
        <f t="shared" ca="1" si="351"/>
        <v>1</v>
      </c>
      <c r="AR499" s="48">
        <f t="shared" ca="1" si="351"/>
        <v>1</v>
      </c>
      <c r="AS499" s="48">
        <f t="shared" ca="1" si="351"/>
        <v>3</v>
      </c>
      <c r="AT499" s="48">
        <f t="shared" ca="1" si="352"/>
        <v>1</v>
      </c>
      <c r="AU499" s="48">
        <f t="shared" ca="1" si="352"/>
        <v>1</v>
      </c>
      <c r="AV499" s="48">
        <f t="shared" ca="1" si="352"/>
        <v>2</v>
      </c>
      <c r="AW499" s="48">
        <f t="shared" ca="1" si="352"/>
        <v>3</v>
      </c>
      <c r="AX499" s="48">
        <f t="shared" ca="1" si="352"/>
        <v>2</v>
      </c>
      <c r="AY499" s="48">
        <f t="shared" ca="1" si="352"/>
        <v>3</v>
      </c>
      <c r="AZ499" s="48">
        <f t="shared" ca="1" si="352"/>
        <v>1</v>
      </c>
      <c r="BA499" s="48">
        <f t="shared" ca="1" si="352"/>
        <v>1</v>
      </c>
      <c r="BB499" s="48">
        <f t="shared" ca="1" si="352"/>
        <v>2</v>
      </c>
      <c r="BC499" s="48">
        <f t="shared" ca="1" si="352"/>
        <v>3</v>
      </c>
      <c r="BD499" s="48">
        <f t="shared" ca="1" si="353"/>
        <v>1</v>
      </c>
      <c r="BE499" s="48">
        <f t="shared" ca="1" si="353"/>
        <v>2</v>
      </c>
      <c r="BF499" s="48">
        <f t="shared" ca="1" si="353"/>
        <v>1</v>
      </c>
      <c r="BG499" s="48">
        <f t="shared" ca="1" si="353"/>
        <v>3</v>
      </c>
      <c r="BH499" s="48">
        <f t="shared" ca="1" si="353"/>
        <v>3</v>
      </c>
      <c r="BI499" s="48">
        <f t="shared" ca="1" si="353"/>
        <v>1</v>
      </c>
      <c r="BJ499" s="48">
        <f t="shared" ca="1" si="353"/>
        <v>1</v>
      </c>
      <c r="BK499" s="48">
        <f t="shared" ca="1" si="353"/>
        <v>2</v>
      </c>
      <c r="BL499" s="48">
        <f t="shared" ca="1" si="353"/>
        <v>3</v>
      </c>
      <c r="BM499" s="48">
        <f t="shared" ca="1" si="353"/>
        <v>2</v>
      </c>
      <c r="BN499" s="48">
        <f t="shared" ca="1" si="353"/>
        <v>1</v>
      </c>
      <c r="BO499" s="48">
        <f t="shared" ca="1" si="353"/>
        <v>1</v>
      </c>
    </row>
    <row r="500" spans="1:67" x14ac:dyDescent="0.25">
      <c r="A500" s="48">
        <v>499</v>
      </c>
      <c r="B500" s="48">
        <f t="shared" ca="1" si="316"/>
        <v>12</v>
      </c>
      <c r="C500" s="48">
        <f ca="1">SUM($P500:S500)</f>
        <v>8</v>
      </c>
      <c r="D500" s="48">
        <f t="shared" ca="1" si="317"/>
        <v>16</v>
      </c>
      <c r="E500" s="48">
        <f t="shared" ca="1" si="318"/>
        <v>24</v>
      </c>
      <c r="F500" s="48">
        <f t="shared" ca="1" si="319"/>
        <v>34</v>
      </c>
      <c r="G500" s="48">
        <f t="shared" ca="1" si="320"/>
        <v>40</v>
      </c>
      <c r="H500" s="48">
        <f t="shared" ca="1" si="321"/>
        <v>48</v>
      </c>
      <c r="I500" s="48">
        <f t="shared" ca="1" si="322"/>
        <v>57</v>
      </c>
      <c r="J500" s="48">
        <f t="shared" ca="1" si="323"/>
        <v>66</v>
      </c>
      <c r="K500" s="48">
        <f t="shared" ca="1" si="324"/>
        <v>73</v>
      </c>
      <c r="L500" s="48">
        <f t="shared" ca="1" si="325"/>
        <v>77</v>
      </c>
      <c r="M500" s="48">
        <f t="shared" ca="1" si="326"/>
        <v>85</v>
      </c>
      <c r="N500" s="48">
        <f t="shared" ca="1" si="327"/>
        <v>92</v>
      </c>
      <c r="O500" s="48">
        <f t="shared" ca="1" si="328"/>
        <v>99</v>
      </c>
      <c r="P500" s="48">
        <f t="shared" ca="1" si="349"/>
        <v>1</v>
      </c>
      <c r="Q500" s="48">
        <f t="shared" ca="1" si="349"/>
        <v>2</v>
      </c>
      <c r="R500" s="48">
        <f t="shared" ca="1" si="349"/>
        <v>2</v>
      </c>
      <c r="S500" s="48">
        <f t="shared" ca="1" si="349"/>
        <v>3</v>
      </c>
      <c r="T500" s="48">
        <f t="shared" ca="1" si="349"/>
        <v>2</v>
      </c>
      <c r="U500" s="48">
        <f t="shared" ca="1" si="349"/>
        <v>2</v>
      </c>
      <c r="V500" s="48">
        <f t="shared" ca="1" si="349"/>
        <v>3</v>
      </c>
      <c r="W500" s="48">
        <f t="shared" ca="1" si="349"/>
        <v>1</v>
      </c>
      <c r="X500" s="48">
        <f t="shared" ca="1" si="349"/>
        <v>3</v>
      </c>
      <c r="Y500" s="48">
        <f t="shared" ca="1" si="349"/>
        <v>1</v>
      </c>
      <c r="Z500" s="48">
        <f t="shared" ca="1" si="350"/>
        <v>2</v>
      </c>
      <c r="AA500" s="48">
        <f t="shared" ca="1" si="350"/>
        <v>2</v>
      </c>
      <c r="AB500" s="48">
        <f t="shared" ca="1" si="350"/>
        <v>1</v>
      </c>
      <c r="AC500" s="48">
        <f t="shared" ca="1" si="350"/>
        <v>3</v>
      </c>
      <c r="AD500" s="48">
        <f t="shared" ca="1" si="350"/>
        <v>3</v>
      </c>
      <c r="AE500" s="48">
        <f t="shared" ca="1" si="350"/>
        <v>3</v>
      </c>
      <c r="AF500" s="48">
        <f t="shared" ca="1" si="350"/>
        <v>1</v>
      </c>
      <c r="AG500" s="48">
        <f t="shared" ca="1" si="350"/>
        <v>3</v>
      </c>
      <c r="AH500" s="48">
        <f t="shared" ca="1" si="350"/>
        <v>1</v>
      </c>
      <c r="AI500" s="48">
        <f t="shared" ca="1" si="350"/>
        <v>1</v>
      </c>
      <c r="AJ500" s="48">
        <f t="shared" ca="1" si="351"/>
        <v>2</v>
      </c>
      <c r="AK500" s="48">
        <f t="shared" ca="1" si="351"/>
        <v>2</v>
      </c>
      <c r="AL500" s="48">
        <f t="shared" ca="1" si="351"/>
        <v>1</v>
      </c>
      <c r="AM500" s="48">
        <f t="shared" ca="1" si="351"/>
        <v>3</v>
      </c>
      <c r="AN500" s="48">
        <f t="shared" ca="1" si="351"/>
        <v>2</v>
      </c>
      <c r="AO500" s="48">
        <f t="shared" ca="1" si="351"/>
        <v>3</v>
      </c>
      <c r="AP500" s="48">
        <f t="shared" ca="1" si="351"/>
        <v>2</v>
      </c>
      <c r="AQ500" s="48">
        <f t="shared" ca="1" si="351"/>
        <v>2</v>
      </c>
      <c r="AR500" s="48">
        <f t="shared" ca="1" si="351"/>
        <v>1</v>
      </c>
      <c r="AS500" s="48">
        <f t="shared" ca="1" si="351"/>
        <v>2</v>
      </c>
      <c r="AT500" s="48">
        <f t="shared" ca="1" si="352"/>
        <v>3</v>
      </c>
      <c r="AU500" s="48">
        <f t="shared" ca="1" si="352"/>
        <v>3</v>
      </c>
      <c r="AV500" s="48">
        <f t="shared" ca="1" si="352"/>
        <v>2</v>
      </c>
      <c r="AW500" s="48">
        <f t="shared" ca="1" si="352"/>
        <v>2</v>
      </c>
      <c r="AX500" s="48">
        <f t="shared" ca="1" si="352"/>
        <v>1</v>
      </c>
      <c r="AY500" s="48">
        <f t="shared" ca="1" si="352"/>
        <v>2</v>
      </c>
      <c r="AZ500" s="48">
        <f t="shared" ca="1" si="352"/>
        <v>1</v>
      </c>
      <c r="BA500" s="48">
        <f t="shared" ca="1" si="352"/>
        <v>1</v>
      </c>
      <c r="BB500" s="48">
        <f t="shared" ca="1" si="352"/>
        <v>1</v>
      </c>
      <c r="BC500" s="48">
        <f t="shared" ca="1" si="352"/>
        <v>1</v>
      </c>
      <c r="BD500" s="48">
        <f t="shared" ca="1" si="353"/>
        <v>1</v>
      </c>
      <c r="BE500" s="48">
        <f t="shared" ca="1" si="353"/>
        <v>3</v>
      </c>
      <c r="BF500" s="48">
        <f t="shared" ca="1" si="353"/>
        <v>2</v>
      </c>
      <c r="BG500" s="48">
        <f t="shared" ca="1" si="353"/>
        <v>2</v>
      </c>
      <c r="BH500" s="48">
        <f t="shared" ca="1" si="353"/>
        <v>2</v>
      </c>
      <c r="BI500" s="48">
        <f t="shared" ca="1" si="353"/>
        <v>1</v>
      </c>
      <c r="BJ500" s="48">
        <f t="shared" ca="1" si="353"/>
        <v>2</v>
      </c>
      <c r="BK500" s="48">
        <f t="shared" ca="1" si="353"/>
        <v>2</v>
      </c>
      <c r="BL500" s="48">
        <f t="shared" ca="1" si="353"/>
        <v>1</v>
      </c>
      <c r="BM500" s="48">
        <f t="shared" ca="1" si="353"/>
        <v>1</v>
      </c>
      <c r="BN500" s="48">
        <f t="shared" ca="1" si="353"/>
        <v>2</v>
      </c>
      <c r="BO500" s="48">
        <f t="shared" ca="1" si="353"/>
        <v>3</v>
      </c>
    </row>
    <row r="501" spans="1:67" x14ac:dyDescent="0.25">
      <c r="A501" s="48">
        <v>500</v>
      </c>
      <c r="B501" s="48">
        <f t="shared" ca="1" si="316"/>
        <v>8</v>
      </c>
      <c r="C501" s="48">
        <f ca="1">SUM($P501:S501)</f>
        <v>5</v>
      </c>
      <c r="D501" s="48">
        <f t="shared" ca="1" si="317"/>
        <v>10</v>
      </c>
      <c r="E501" s="48">
        <f t="shared" ca="1" si="318"/>
        <v>20</v>
      </c>
      <c r="F501" s="48">
        <f t="shared" ca="1" si="319"/>
        <v>26</v>
      </c>
      <c r="G501" s="48">
        <f t="shared" ca="1" si="320"/>
        <v>36</v>
      </c>
      <c r="H501" s="48">
        <f t="shared" ca="1" si="321"/>
        <v>44</v>
      </c>
      <c r="I501" s="48">
        <f t="shared" ca="1" si="322"/>
        <v>52</v>
      </c>
      <c r="J501" s="48">
        <f t="shared" ca="1" si="323"/>
        <v>64</v>
      </c>
      <c r="K501" s="48">
        <f t="shared" ca="1" si="324"/>
        <v>73</v>
      </c>
      <c r="L501" s="48">
        <f t="shared" ca="1" si="325"/>
        <v>81</v>
      </c>
      <c r="M501" s="48">
        <f t="shared" ca="1" si="326"/>
        <v>85</v>
      </c>
      <c r="N501" s="48">
        <f t="shared" ca="1" si="327"/>
        <v>92</v>
      </c>
      <c r="O501" s="48">
        <f t="shared" ca="1" si="328"/>
        <v>99</v>
      </c>
      <c r="P501" s="48">
        <f t="shared" ca="1" si="349"/>
        <v>1</v>
      </c>
      <c r="Q501" s="48">
        <f t="shared" ca="1" si="349"/>
        <v>2</v>
      </c>
      <c r="R501" s="48">
        <f t="shared" ca="1" si="349"/>
        <v>1</v>
      </c>
      <c r="S501" s="48">
        <f t="shared" ca="1" si="349"/>
        <v>1</v>
      </c>
      <c r="T501" s="48">
        <f t="shared" ca="1" si="349"/>
        <v>2</v>
      </c>
      <c r="U501" s="48">
        <f t="shared" ca="1" si="349"/>
        <v>1</v>
      </c>
      <c r="V501" s="48">
        <f t="shared" ca="1" si="349"/>
        <v>1</v>
      </c>
      <c r="W501" s="48">
        <f t="shared" ca="1" si="349"/>
        <v>1</v>
      </c>
      <c r="X501" s="48">
        <f t="shared" ca="1" si="349"/>
        <v>2</v>
      </c>
      <c r="Y501" s="48">
        <f t="shared" ca="1" si="349"/>
        <v>3</v>
      </c>
      <c r="Z501" s="48">
        <f t="shared" ca="1" si="350"/>
        <v>3</v>
      </c>
      <c r="AA501" s="48">
        <f t="shared" ca="1" si="350"/>
        <v>2</v>
      </c>
      <c r="AB501" s="48">
        <f t="shared" ca="1" si="350"/>
        <v>1</v>
      </c>
      <c r="AC501" s="48">
        <f t="shared" ca="1" si="350"/>
        <v>2</v>
      </c>
      <c r="AD501" s="48">
        <f t="shared" ca="1" si="350"/>
        <v>2</v>
      </c>
      <c r="AE501" s="48">
        <f t="shared" ca="1" si="350"/>
        <v>1</v>
      </c>
      <c r="AF501" s="48">
        <f t="shared" ca="1" si="350"/>
        <v>3</v>
      </c>
      <c r="AG501" s="48">
        <f t="shared" ca="1" si="350"/>
        <v>3</v>
      </c>
      <c r="AH501" s="48">
        <f t="shared" ca="1" si="350"/>
        <v>1</v>
      </c>
      <c r="AI501" s="48">
        <f t="shared" ca="1" si="350"/>
        <v>3</v>
      </c>
      <c r="AJ501" s="48">
        <f t="shared" ca="1" si="351"/>
        <v>3</v>
      </c>
      <c r="AK501" s="48">
        <f t="shared" ca="1" si="351"/>
        <v>2</v>
      </c>
      <c r="AL501" s="48">
        <f t="shared" ca="1" si="351"/>
        <v>1</v>
      </c>
      <c r="AM501" s="48">
        <f t="shared" ca="1" si="351"/>
        <v>2</v>
      </c>
      <c r="AN501" s="48">
        <f t="shared" ca="1" si="351"/>
        <v>3</v>
      </c>
      <c r="AO501" s="48">
        <f t="shared" ca="1" si="351"/>
        <v>2</v>
      </c>
      <c r="AP501" s="48">
        <f t="shared" ca="1" si="351"/>
        <v>2</v>
      </c>
      <c r="AQ501" s="48">
        <f t="shared" ca="1" si="351"/>
        <v>1</v>
      </c>
      <c r="AR501" s="48">
        <f t="shared" ca="1" si="351"/>
        <v>3</v>
      </c>
      <c r="AS501" s="48">
        <f t="shared" ca="1" si="351"/>
        <v>3</v>
      </c>
      <c r="AT501" s="48">
        <f t="shared" ca="1" si="352"/>
        <v>3</v>
      </c>
      <c r="AU501" s="48">
        <f t="shared" ca="1" si="352"/>
        <v>3</v>
      </c>
      <c r="AV501" s="48">
        <f t="shared" ca="1" si="352"/>
        <v>3</v>
      </c>
      <c r="AW501" s="48">
        <f t="shared" ca="1" si="352"/>
        <v>2</v>
      </c>
      <c r="AX501" s="48">
        <f t="shared" ca="1" si="352"/>
        <v>1</v>
      </c>
      <c r="AY501" s="48">
        <f t="shared" ca="1" si="352"/>
        <v>3</v>
      </c>
      <c r="AZ501" s="48">
        <f t="shared" ca="1" si="352"/>
        <v>2</v>
      </c>
      <c r="BA501" s="48">
        <f t="shared" ca="1" si="352"/>
        <v>1</v>
      </c>
      <c r="BB501" s="48">
        <f t="shared" ca="1" si="352"/>
        <v>3</v>
      </c>
      <c r="BC501" s="48">
        <f t="shared" ca="1" si="352"/>
        <v>2</v>
      </c>
      <c r="BD501" s="48">
        <f t="shared" ca="1" si="353"/>
        <v>1</v>
      </c>
      <c r="BE501" s="48">
        <f t="shared" ca="1" si="353"/>
        <v>1</v>
      </c>
      <c r="BF501" s="48">
        <f t="shared" ca="1" si="353"/>
        <v>1</v>
      </c>
      <c r="BG501" s="48">
        <f t="shared" ca="1" si="353"/>
        <v>1</v>
      </c>
      <c r="BH501" s="48">
        <f t="shared" ca="1" si="353"/>
        <v>1</v>
      </c>
      <c r="BI501" s="48">
        <f t="shared" ca="1" si="353"/>
        <v>2</v>
      </c>
      <c r="BJ501" s="48">
        <f t="shared" ca="1" si="353"/>
        <v>3</v>
      </c>
      <c r="BK501" s="48">
        <f t="shared" ca="1" si="353"/>
        <v>1</v>
      </c>
      <c r="BL501" s="48">
        <f t="shared" ca="1" si="353"/>
        <v>3</v>
      </c>
      <c r="BM501" s="48">
        <f t="shared" ca="1" si="353"/>
        <v>1</v>
      </c>
      <c r="BN501" s="48">
        <f t="shared" ca="1" si="353"/>
        <v>1</v>
      </c>
      <c r="BO501" s="48">
        <f t="shared" ca="1" si="353"/>
        <v>2</v>
      </c>
    </row>
    <row r="503" spans="1:67" x14ac:dyDescent="0.25">
      <c r="B503" s="69">
        <f>WeeksToForecast</f>
        <v>6</v>
      </c>
      <c r="C503" s="34">
        <v>4</v>
      </c>
      <c r="D503" s="34">
        <v>8</v>
      </c>
      <c r="E503" s="34">
        <v>12</v>
      </c>
      <c r="F503" s="34">
        <v>16</v>
      </c>
      <c r="G503" s="34">
        <v>20</v>
      </c>
      <c r="H503" s="34">
        <v>24</v>
      </c>
      <c r="I503" s="34">
        <v>28</v>
      </c>
      <c r="J503" s="34">
        <v>32</v>
      </c>
      <c r="K503" s="34">
        <v>36</v>
      </c>
      <c r="L503" s="34">
        <v>40</v>
      </c>
      <c r="M503" s="34">
        <v>44</v>
      </c>
      <c r="N503" s="34">
        <v>48</v>
      </c>
      <c r="O503" s="34">
        <v>52</v>
      </c>
    </row>
    <row r="504" spans="1:67" x14ac:dyDescent="0.25">
      <c r="A504" s="71">
        <v>0.01</v>
      </c>
      <c r="B504" s="48">
        <f ca="1">_xlfn.PERCENTILE.INC(B$2:B$501,$A504)</f>
        <v>8</v>
      </c>
      <c r="C504" s="48">
        <f ca="1">_xlfn.PERCENTILE.INC(C$2:C$501,$A504)</f>
        <v>4</v>
      </c>
      <c r="D504" s="48">
        <f t="shared" ref="D504:O504" ca="1" si="354">_xlfn.PERCENTILE.INC(D$2:D$501,$A504)</f>
        <v>11</v>
      </c>
      <c r="E504" s="48">
        <f t="shared" ca="1" si="354"/>
        <v>18</v>
      </c>
      <c r="F504" s="48">
        <f t="shared" ca="1" si="354"/>
        <v>24.990000000000002</v>
      </c>
      <c r="G504" s="48">
        <f t="shared" ca="1" si="354"/>
        <v>31.990000000000002</v>
      </c>
      <c r="H504" s="48">
        <f t="shared" ca="1" si="354"/>
        <v>38.99</v>
      </c>
      <c r="I504" s="48">
        <f t="shared" ca="1" si="354"/>
        <v>46</v>
      </c>
      <c r="J504" s="48">
        <f t="shared" ca="1" si="354"/>
        <v>53</v>
      </c>
      <c r="K504" s="48">
        <f t="shared" ca="1" si="354"/>
        <v>60.99</v>
      </c>
      <c r="L504" s="48">
        <f t="shared" ca="1" si="354"/>
        <v>68</v>
      </c>
      <c r="M504" s="48">
        <f t="shared" ca="1" si="354"/>
        <v>76</v>
      </c>
      <c r="N504" s="48">
        <f t="shared" ca="1" si="354"/>
        <v>84</v>
      </c>
      <c r="O504" s="48">
        <f t="shared" ca="1" si="354"/>
        <v>91</v>
      </c>
    </row>
    <row r="505" spans="1:67" x14ac:dyDescent="0.25">
      <c r="A505" s="71">
        <v>0.02</v>
      </c>
      <c r="B505" s="48">
        <f t="shared" ref="B505:O523" ca="1" si="355">_xlfn.PERCENTILE.INC(B$2:B$501,$A505)</f>
        <v>8</v>
      </c>
      <c r="C505" s="48">
        <f t="shared" ca="1" si="355"/>
        <v>4.9800000000000004</v>
      </c>
      <c r="D505" s="48">
        <f t="shared" ca="1" si="355"/>
        <v>11</v>
      </c>
      <c r="E505" s="48">
        <f t="shared" ca="1" si="355"/>
        <v>18</v>
      </c>
      <c r="F505" s="48">
        <f t="shared" ca="1" si="355"/>
        <v>25</v>
      </c>
      <c r="G505" s="48">
        <f t="shared" ca="1" si="355"/>
        <v>33</v>
      </c>
      <c r="H505" s="48">
        <f t="shared" ca="1" si="355"/>
        <v>40</v>
      </c>
      <c r="I505" s="48">
        <f t="shared" ca="1" si="355"/>
        <v>47</v>
      </c>
      <c r="J505" s="48">
        <f t="shared" ca="1" si="355"/>
        <v>55</v>
      </c>
      <c r="K505" s="48">
        <f t="shared" ca="1" si="355"/>
        <v>62</v>
      </c>
      <c r="L505" s="48">
        <f t="shared" ca="1" si="355"/>
        <v>70</v>
      </c>
      <c r="M505" s="48">
        <f t="shared" ca="1" si="355"/>
        <v>78</v>
      </c>
      <c r="N505" s="48">
        <f t="shared" ca="1" si="355"/>
        <v>86</v>
      </c>
      <c r="O505" s="48">
        <f t="shared" ca="1" si="355"/>
        <v>92</v>
      </c>
    </row>
    <row r="506" spans="1:67" x14ac:dyDescent="0.25">
      <c r="A506" s="71">
        <v>0.03</v>
      </c>
      <c r="B506" s="48">
        <f t="shared" ca="1" si="355"/>
        <v>8</v>
      </c>
      <c r="C506" s="48">
        <f t="shared" ca="1" si="355"/>
        <v>5</v>
      </c>
      <c r="D506" s="48">
        <f t="shared" ca="1" si="355"/>
        <v>12</v>
      </c>
      <c r="E506" s="48">
        <f t="shared" ca="1" si="355"/>
        <v>19</v>
      </c>
      <c r="F506" s="48">
        <f t="shared" ca="1" si="355"/>
        <v>26</v>
      </c>
      <c r="G506" s="48">
        <f t="shared" ca="1" si="355"/>
        <v>34</v>
      </c>
      <c r="H506" s="48">
        <f t="shared" ca="1" si="355"/>
        <v>41</v>
      </c>
      <c r="I506" s="48">
        <f t="shared" ca="1" si="355"/>
        <v>48</v>
      </c>
      <c r="J506" s="48">
        <f t="shared" ca="1" si="355"/>
        <v>55</v>
      </c>
      <c r="K506" s="48">
        <f t="shared" ca="1" si="355"/>
        <v>63</v>
      </c>
      <c r="L506" s="48">
        <f t="shared" ca="1" si="355"/>
        <v>71</v>
      </c>
      <c r="M506" s="48">
        <f t="shared" ca="1" si="355"/>
        <v>79</v>
      </c>
      <c r="N506" s="48">
        <f t="shared" ca="1" si="355"/>
        <v>87</v>
      </c>
      <c r="O506" s="48">
        <f t="shared" ca="1" si="355"/>
        <v>93</v>
      </c>
    </row>
    <row r="507" spans="1:67" x14ac:dyDescent="0.25">
      <c r="A507" s="71">
        <v>0.04</v>
      </c>
      <c r="B507" s="48">
        <f t="shared" ca="1" si="355"/>
        <v>8</v>
      </c>
      <c r="C507" s="48">
        <f t="shared" ca="1" si="355"/>
        <v>5</v>
      </c>
      <c r="D507" s="48">
        <f t="shared" ca="1" si="355"/>
        <v>12</v>
      </c>
      <c r="E507" s="48">
        <f t="shared" ca="1" si="355"/>
        <v>19</v>
      </c>
      <c r="F507" s="48">
        <f t="shared" ca="1" si="355"/>
        <v>26.96</v>
      </c>
      <c r="G507" s="48">
        <f t="shared" ca="1" si="355"/>
        <v>34</v>
      </c>
      <c r="H507" s="48">
        <f t="shared" ca="1" si="355"/>
        <v>41</v>
      </c>
      <c r="I507" s="48">
        <f t="shared" ca="1" si="355"/>
        <v>48.96</v>
      </c>
      <c r="J507" s="48">
        <f t="shared" ca="1" si="355"/>
        <v>56</v>
      </c>
      <c r="K507" s="48">
        <f t="shared" ca="1" si="355"/>
        <v>64</v>
      </c>
      <c r="L507" s="48">
        <f t="shared" ca="1" si="355"/>
        <v>72</v>
      </c>
      <c r="M507" s="48">
        <f t="shared" ca="1" si="355"/>
        <v>79.960000000000008</v>
      </c>
      <c r="N507" s="48">
        <f t="shared" ca="1" si="355"/>
        <v>87</v>
      </c>
      <c r="O507" s="48">
        <f t="shared" ca="1" si="355"/>
        <v>94</v>
      </c>
      <c r="V507" s="72"/>
      <c r="Y507" s="73"/>
    </row>
    <row r="508" spans="1:67" x14ac:dyDescent="0.25">
      <c r="A508" s="71">
        <v>0.05</v>
      </c>
      <c r="B508" s="48">
        <f t="shared" ca="1" si="355"/>
        <v>9</v>
      </c>
      <c r="C508" s="48">
        <f t="shared" ca="1" si="355"/>
        <v>5</v>
      </c>
      <c r="D508" s="48">
        <f t="shared" ca="1" si="355"/>
        <v>12</v>
      </c>
      <c r="E508" s="48">
        <f t="shared" ca="1" si="355"/>
        <v>20</v>
      </c>
      <c r="F508" s="48">
        <f t="shared" ca="1" si="355"/>
        <v>27</v>
      </c>
      <c r="G508" s="48">
        <f t="shared" ca="1" si="355"/>
        <v>34</v>
      </c>
      <c r="H508" s="48">
        <f t="shared" ca="1" si="355"/>
        <v>41</v>
      </c>
      <c r="I508" s="48">
        <f t="shared" ca="1" si="355"/>
        <v>49</v>
      </c>
      <c r="J508" s="48">
        <f t="shared" ca="1" si="355"/>
        <v>56</v>
      </c>
      <c r="K508" s="48">
        <f t="shared" ca="1" si="355"/>
        <v>64</v>
      </c>
      <c r="L508" s="48">
        <f t="shared" ca="1" si="355"/>
        <v>72</v>
      </c>
      <c r="M508" s="48">
        <f t="shared" ca="1" si="355"/>
        <v>80</v>
      </c>
      <c r="N508" s="48">
        <f t="shared" ca="1" si="355"/>
        <v>88</v>
      </c>
      <c r="O508" s="48">
        <f t="shared" ca="1" si="355"/>
        <v>95</v>
      </c>
      <c r="V508" s="72"/>
      <c r="Y508" s="73"/>
    </row>
    <row r="509" spans="1:67" x14ac:dyDescent="0.25">
      <c r="A509" s="71">
        <v>0.06</v>
      </c>
      <c r="B509" s="48">
        <f t="shared" ca="1" si="355"/>
        <v>9</v>
      </c>
      <c r="C509" s="48">
        <f t="shared" ca="1" si="355"/>
        <v>5</v>
      </c>
      <c r="D509" s="48">
        <f t="shared" ca="1" si="355"/>
        <v>12</v>
      </c>
      <c r="E509" s="48">
        <f t="shared" ca="1" si="355"/>
        <v>20</v>
      </c>
      <c r="F509" s="48">
        <f t="shared" ca="1" si="355"/>
        <v>27</v>
      </c>
      <c r="G509" s="48">
        <f t="shared" ca="1" si="355"/>
        <v>34</v>
      </c>
      <c r="H509" s="48">
        <f t="shared" ca="1" si="355"/>
        <v>42</v>
      </c>
      <c r="I509" s="48">
        <f t="shared" ca="1" si="355"/>
        <v>49.94</v>
      </c>
      <c r="J509" s="48">
        <f t="shared" ca="1" si="355"/>
        <v>57</v>
      </c>
      <c r="K509" s="48">
        <f t="shared" ca="1" si="355"/>
        <v>64.94</v>
      </c>
      <c r="L509" s="48">
        <f t="shared" ca="1" si="355"/>
        <v>73</v>
      </c>
      <c r="M509" s="48">
        <f t="shared" ca="1" si="355"/>
        <v>80</v>
      </c>
      <c r="N509" s="48">
        <f t="shared" ca="1" si="355"/>
        <v>88</v>
      </c>
      <c r="O509" s="48">
        <f t="shared" ca="1" si="355"/>
        <v>95</v>
      </c>
      <c r="V509" s="72"/>
      <c r="Y509" s="73"/>
    </row>
    <row r="510" spans="1:67" x14ac:dyDescent="0.25">
      <c r="A510" s="71">
        <v>7.0000000000000007E-2</v>
      </c>
      <c r="B510" s="48">
        <f t="shared" ca="1" si="355"/>
        <v>9</v>
      </c>
      <c r="C510" s="48">
        <f t="shared" ca="1" si="355"/>
        <v>6</v>
      </c>
      <c r="D510" s="48">
        <f t="shared" ca="1" si="355"/>
        <v>13</v>
      </c>
      <c r="E510" s="48">
        <f t="shared" ca="1" si="355"/>
        <v>20</v>
      </c>
      <c r="F510" s="48">
        <f t="shared" ca="1" si="355"/>
        <v>27</v>
      </c>
      <c r="G510" s="48">
        <f t="shared" ca="1" si="355"/>
        <v>35</v>
      </c>
      <c r="H510" s="48">
        <f t="shared" ca="1" si="355"/>
        <v>42</v>
      </c>
      <c r="I510" s="48">
        <f t="shared" ca="1" si="355"/>
        <v>50</v>
      </c>
      <c r="J510" s="48">
        <f t="shared" ca="1" si="355"/>
        <v>57</v>
      </c>
      <c r="K510" s="48">
        <f t="shared" ca="1" si="355"/>
        <v>65</v>
      </c>
      <c r="L510" s="48">
        <f t="shared" ca="1" si="355"/>
        <v>73</v>
      </c>
      <c r="M510" s="48">
        <f t="shared" ca="1" si="355"/>
        <v>81</v>
      </c>
      <c r="N510" s="48">
        <f t="shared" ca="1" si="355"/>
        <v>89</v>
      </c>
      <c r="O510" s="48">
        <f t="shared" ca="1" si="355"/>
        <v>96</v>
      </c>
      <c r="V510" s="72"/>
      <c r="Y510" s="73"/>
    </row>
    <row r="511" spans="1:67" x14ac:dyDescent="0.25">
      <c r="A511" s="71">
        <v>0.08</v>
      </c>
      <c r="B511" s="48">
        <f t="shared" ca="1" si="355"/>
        <v>9</v>
      </c>
      <c r="C511" s="48">
        <f t="shared" ca="1" si="355"/>
        <v>6</v>
      </c>
      <c r="D511" s="48">
        <f t="shared" ca="1" si="355"/>
        <v>13</v>
      </c>
      <c r="E511" s="48">
        <f t="shared" ca="1" si="355"/>
        <v>20</v>
      </c>
      <c r="F511" s="48">
        <f t="shared" ca="1" si="355"/>
        <v>27</v>
      </c>
      <c r="G511" s="48">
        <f t="shared" ca="1" si="355"/>
        <v>35</v>
      </c>
      <c r="H511" s="48">
        <f t="shared" ca="1" si="355"/>
        <v>42</v>
      </c>
      <c r="I511" s="48">
        <f t="shared" ca="1" si="355"/>
        <v>50</v>
      </c>
      <c r="J511" s="48">
        <f t="shared" ca="1" si="355"/>
        <v>57</v>
      </c>
      <c r="K511" s="48">
        <f t="shared" ca="1" si="355"/>
        <v>65</v>
      </c>
      <c r="L511" s="48">
        <f t="shared" ca="1" si="355"/>
        <v>73</v>
      </c>
      <c r="M511" s="48">
        <f t="shared" ca="1" si="355"/>
        <v>81</v>
      </c>
      <c r="N511" s="48">
        <f t="shared" ca="1" si="355"/>
        <v>89</v>
      </c>
      <c r="O511" s="48">
        <f t="shared" ca="1" si="355"/>
        <v>96</v>
      </c>
      <c r="V511" s="72"/>
      <c r="Y511" s="73"/>
    </row>
    <row r="512" spans="1:67" x14ac:dyDescent="0.25">
      <c r="A512" s="71">
        <v>0.09</v>
      </c>
      <c r="B512" s="48">
        <f t="shared" ca="1" si="355"/>
        <v>9</v>
      </c>
      <c r="C512" s="48">
        <f t="shared" ca="1" si="355"/>
        <v>6</v>
      </c>
      <c r="D512" s="48">
        <f t="shared" ca="1" si="355"/>
        <v>13</v>
      </c>
      <c r="E512" s="48">
        <f t="shared" ca="1" si="355"/>
        <v>20</v>
      </c>
      <c r="F512" s="48">
        <f t="shared" ca="1" si="355"/>
        <v>28</v>
      </c>
      <c r="G512" s="48">
        <f t="shared" ca="1" si="355"/>
        <v>35</v>
      </c>
      <c r="H512" s="48">
        <f t="shared" ca="1" si="355"/>
        <v>42.91</v>
      </c>
      <c r="I512" s="48">
        <f t="shared" ca="1" si="355"/>
        <v>50</v>
      </c>
      <c r="J512" s="48">
        <f t="shared" ca="1" si="355"/>
        <v>58</v>
      </c>
      <c r="K512" s="48">
        <f t="shared" ca="1" si="355"/>
        <v>65</v>
      </c>
      <c r="L512" s="48">
        <f t="shared" ca="1" si="355"/>
        <v>74</v>
      </c>
      <c r="M512" s="48">
        <f t="shared" ca="1" si="355"/>
        <v>81.91</v>
      </c>
      <c r="N512" s="48">
        <f t="shared" ca="1" si="355"/>
        <v>89</v>
      </c>
      <c r="O512" s="48">
        <f t="shared" ca="1" si="355"/>
        <v>97</v>
      </c>
      <c r="V512" s="72"/>
      <c r="Y512" s="73"/>
    </row>
    <row r="513" spans="1:25" x14ac:dyDescent="0.25">
      <c r="A513" s="71">
        <v>0.1</v>
      </c>
      <c r="B513" s="48">
        <f t="shared" ca="1" si="355"/>
        <v>10</v>
      </c>
      <c r="C513" s="48">
        <f t="shared" ca="1" si="355"/>
        <v>6</v>
      </c>
      <c r="D513" s="48">
        <f t="shared" ca="1" si="355"/>
        <v>13</v>
      </c>
      <c r="E513" s="48">
        <f t="shared" ca="1" si="355"/>
        <v>20</v>
      </c>
      <c r="F513" s="48">
        <f t="shared" ca="1" si="355"/>
        <v>28</v>
      </c>
      <c r="G513" s="48">
        <f t="shared" ca="1" si="355"/>
        <v>35</v>
      </c>
      <c r="H513" s="48">
        <f t="shared" ca="1" si="355"/>
        <v>43</v>
      </c>
      <c r="I513" s="48">
        <f t="shared" ca="1" si="355"/>
        <v>50</v>
      </c>
      <c r="J513" s="48">
        <f t="shared" ca="1" si="355"/>
        <v>58</v>
      </c>
      <c r="K513" s="48">
        <f t="shared" ca="1" si="355"/>
        <v>66</v>
      </c>
      <c r="L513" s="48">
        <f t="shared" ca="1" si="355"/>
        <v>74</v>
      </c>
      <c r="M513" s="48">
        <f t="shared" ca="1" si="355"/>
        <v>82</v>
      </c>
      <c r="N513" s="48">
        <f t="shared" ca="1" si="355"/>
        <v>89</v>
      </c>
      <c r="O513" s="48">
        <f t="shared" ca="1" si="355"/>
        <v>97</v>
      </c>
      <c r="V513" s="72"/>
      <c r="Y513" s="73"/>
    </row>
    <row r="514" spans="1:25" x14ac:dyDescent="0.25">
      <c r="A514" s="71">
        <v>0.11</v>
      </c>
      <c r="B514" s="48">
        <f t="shared" ca="1" si="355"/>
        <v>10</v>
      </c>
      <c r="C514" s="48">
        <f t="shared" ca="1" si="355"/>
        <v>6</v>
      </c>
      <c r="D514" s="48">
        <f t="shared" ca="1" si="355"/>
        <v>13</v>
      </c>
      <c r="E514" s="48">
        <f t="shared" ca="1" si="355"/>
        <v>20</v>
      </c>
      <c r="F514" s="48">
        <f t="shared" ca="1" si="355"/>
        <v>28</v>
      </c>
      <c r="G514" s="48">
        <f t="shared" ca="1" si="355"/>
        <v>35</v>
      </c>
      <c r="H514" s="48">
        <f t="shared" ca="1" si="355"/>
        <v>43</v>
      </c>
      <c r="I514" s="48">
        <f t="shared" ca="1" si="355"/>
        <v>51</v>
      </c>
      <c r="J514" s="48">
        <f t="shared" ca="1" si="355"/>
        <v>58</v>
      </c>
      <c r="K514" s="48">
        <f t="shared" ca="1" si="355"/>
        <v>66</v>
      </c>
      <c r="L514" s="48">
        <f t="shared" ca="1" si="355"/>
        <v>74</v>
      </c>
      <c r="M514" s="48">
        <f t="shared" ca="1" si="355"/>
        <v>82</v>
      </c>
      <c r="N514" s="48">
        <f t="shared" ca="1" si="355"/>
        <v>90</v>
      </c>
      <c r="O514" s="48">
        <f t="shared" ca="1" si="355"/>
        <v>97.89</v>
      </c>
      <c r="V514" s="72"/>
      <c r="Y514" s="73"/>
    </row>
    <row r="515" spans="1:25" x14ac:dyDescent="0.25">
      <c r="A515" s="71">
        <v>0.12</v>
      </c>
      <c r="B515" s="48">
        <f t="shared" ca="1" si="355"/>
        <v>10</v>
      </c>
      <c r="C515" s="48">
        <f t="shared" ca="1" si="355"/>
        <v>6</v>
      </c>
      <c r="D515" s="48">
        <f t="shared" ca="1" si="355"/>
        <v>13</v>
      </c>
      <c r="E515" s="48">
        <f t="shared" ca="1" si="355"/>
        <v>21</v>
      </c>
      <c r="F515" s="48">
        <f t="shared" ca="1" si="355"/>
        <v>28</v>
      </c>
      <c r="G515" s="48">
        <f t="shared" ca="1" si="355"/>
        <v>36</v>
      </c>
      <c r="H515" s="48">
        <f t="shared" ca="1" si="355"/>
        <v>43</v>
      </c>
      <c r="I515" s="48">
        <f t="shared" ca="1" si="355"/>
        <v>51</v>
      </c>
      <c r="J515" s="48">
        <f t="shared" ca="1" si="355"/>
        <v>58</v>
      </c>
      <c r="K515" s="48">
        <f t="shared" ca="1" si="355"/>
        <v>66</v>
      </c>
      <c r="L515" s="48">
        <f t="shared" ca="1" si="355"/>
        <v>74</v>
      </c>
      <c r="M515" s="48">
        <f t="shared" ca="1" si="355"/>
        <v>82</v>
      </c>
      <c r="N515" s="48">
        <f t="shared" ca="1" si="355"/>
        <v>90</v>
      </c>
      <c r="O515" s="48">
        <f t="shared" ca="1" si="355"/>
        <v>98</v>
      </c>
      <c r="V515" s="72"/>
      <c r="Y515" s="73"/>
    </row>
    <row r="516" spans="1:25" x14ac:dyDescent="0.25">
      <c r="A516" s="71">
        <v>0.13</v>
      </c>
      <c r="B516" s="48">
        <f t="shared" ca="1" si="355"/>
        <v>10</v>
      </c>
      <c r="C516" s="48">
        <f t="shared" ca="1" si="355"/>
        <v>6</v>
      </c>
      <c r="D516" s="48">
        <f t="shared" ca="1" si="355"/>
        <v>13</v>
      </c>
      <c r="E516" s="48">
        <f t="shared" ca="1" si="355"/>
        <v>21</v>
      </c>
      <c r="F516" s="48">
        <f t="shared" ca="1" si="355"/>
        <v>28</v>
      </c>
      <c r="G516" s="48">
        <f t="shared" ca="1" si="355"/>
        <v>36</v>
      </c>
      <c r="H516" s="48">
        <f t="shared" ca="1" si="355"/>
        <v>44</v>
      </c>
      <c r="I516" s="48">
        <f t="shared" ca="1" si="355"/>
        <v>51</v>
      </c>
      <c r="J516" s="48">
        <f t="shared" ca="1" si="355"/>
        <v>58</v>
      </c>
      <c r="K516" s="48">
        <f t="shared" ca="1" si="355"/>
        <v>66</v>
      </c>
      <c r="L516" s="48">
        <f t="shared" ca="1" si="355"/>
        <v>74</v>
      </c>
      <c r="M516" s="48">
        <f t="shared" ca="1" si="355"/>
        <v>82</v>
      </c>
      <c r="N516" s="48">
        <f t="shared" ca="1" si="355"/>
        <v>90</v>
      </c>
      <c r="O516" s="48">
        <f t="shared" ca="1" si="355"/>
        <v>98</v>
      </c>
      <c r="V516" s="72"/>
      <c r="Y516" s="73"/>
    </row>
    <row r="517" spans="1:25" x14ac:dyDescent="0.25">
      <c r="A517" s="71">
        <v>0.14000000000000001</v>
      </c>
      <c r="B517" s="48">
        <f t="shared" ca="1" si="355"/>
        <v>10</v>
      </c>
      <c r="C517" s="48">
        <f t="shared" ca="1" si="355"/>
        <v>6</v>
      </c>
      <c r="D517" s="48">
        <f t="shared" ca="1" si="355"/>
        <v>13</v>
      </c>
      <c r="E517" s="48">
        <f t="shared" ca="1" si="355"/>
        <v>21</v>
      </c>
      <c r="F517" s="48">
        <f t="shared" ca="1" si="355"/>
        <v>29</v>
      </c>
      <c r="G517" s="48">
        <f t="shared" ca="1" si="355"/>
        <v>36</v>
      </c>
      <c r="H517" s="48">
        <f t="shared" ca="1" si="355"/>
        <v>44</v>
      </c>
      <c r="I517" s="48">
        <f t="shared" ca="1" si="355"/>
        <v>51</v>
      </c>
      <c r="J517" s="48">
        <f t="shared" ca="1" si="355"/>
        <v>59</v>
      </c>
      <c r="K517" s="48">
        <f t="shared" ca="1" si="355"/>
        <v>67</v>
      </c>
      <c r="L517" s="48">
        <f t="shared" ca="1" si="355"/>
        <v>74</v>
      </c>
      <c r="M517" s="48">
        <f t="shared" ca="1" si="355"/>
        <v>83</v>
      </c>
      <c r="N517" s="48">
        <f t="shared" ca="1" si="355"/>
        <v>90</v>
      </c>
      <c r="O517" s="48">
        <f t="shared" ca="1" si="355"/>
        <v>98.860000000000014</v>
      </c>
      <c r="V517" s="72"/>
      <c r="Y517" s="73"/>
    </row>
    <row r="518" spans="1:25" x14ac:dyDescent="0.25">
      <c r="A518" s="71">
        <v>0.15</v>
      </c>
      <c r="B518" s="48">
        <f t="shared" ca="1" si="355"/>
        <v>10</v>
      </c>
      <c r="C518" s="48">
        <f t="shared" ca="1" si="355"/>
        <v>6</v>
      </c>
      <c r="D518" s="48">
        <f t="shared" ca="1" si="355"/>
        <v>14</v>
      </c>
      <c r="E518" s="48">
        <f t="shared" ca="1" si="355"/>
        <v>21</v>
      </c>
      <c r="F518" s="48">
        <f t="shared" ca="1" si="355"/>
        <v>29</v>
      </c>
      <c r="G518" s="48">
        <f t="shared" ca="1" si="355"/>
        <v>36</v>
      </c>
      <c r="H518" s="48">
        <f t="shared" ca="1" si="355"/>
        <v>44</v>
      </c>
      <c r="I518" s="48">
        <f t="shared" ca="1" si="355"/>
        <v>52</v>
      </c>
      <c r="J518" s="48">
        <f t="shared" ca="1" si="355"/>
        <v>59</v>
      </c>
      <c r="K518" s="48">
        <f t="shared" ca="1" si="355"/>
        <v>67</v>
      </c>
      <c r="L518" s="48">
        <f t="shared" ca="1" si="355"/>
        <v>75</v>
      </c>
      <c r="M518" s="48">
        <f t="shared" ca="1" si="355"/>
        <v>83</v>
      </c>
      <c r="N518" s="48">
        <f t="shared" ca="1" si="355"/>
        <v>90</v>
      </c>
      <c r="O518" s="48">
        <f t="shared" ca="1" si="355"/>
        <v>99</v>
      </c>
      <c r="V518" s="72"/>
      <c r="Y518" s="73"/>
    </row>
    <row r="519" spans="1:25" x14ac:dyDescent="0.25">
      <c r="A519" s="71">
        <v>0.16</v>
      </c>
      <c r="B519" s="48">
        <f t="shared" ca="1" si="355"/>
        <v>10</v>
      </c>
      <c r="C519" s="48">
        <f t="shared" ca="1" si="355"/>
        <v>6.8400000000000034</v>
      </c>
      <c r="D519" s="48">
        <f t="shared" ca="1" si="355"/>
        <v>14</v>
      </c>
      <c r="E519" s="48">
        <f t="shared" ca="1" si="355"/>
        <v>21</v>
      </c>
      <c r="F519" s="48">
        <f t="shared" ca="1" si="355"/>
        <v>29</v>
      </c>
      <c r="G519" s="48">
        <f t="shared" ca="1" si="355"/>
        <v>36</v>
      </c>
      <c r="H519" s="48">
        <f t="shared" ca="1" si="355"/>
        <v>44</v>
      </c>
      <c r="I519" s="48">
        <f t="shared" ca="1" si="355"/>
        <v>52</v>
      </c>
      <c r="J519" s="48">
        <f t="shared" ca="1" si="355"/>
        <v>59</v>
      </c>
      <c r="K519" s="48">
        <f t="shared" ca="1" si="355"/>
        <v>67</v>
      </c>
      <c r="L519" s="48">
        <f t="shared" ca="1" si="355"/>
        <v>75</v>
      </c>
      <c r="M519" s="48">
        <f t="shared" ca="1" si="355"/>
        <v>83</v>
      </c>
      <c r="N519" s="48">
        <f t="shared" ca="1" si="355"/>
        <v>91</v>
      </c>
      <c r="O519" s="48">
        <f t="shared" ca="1" si="355"/>
        <v>99</v>
      </c>
      <c r="V519" s="72"/>
      <c r="Y519" s="73"/>
    </row>
    <row r="520" spans="1:25" x14ac:dyDescent="0.25">
      <c r="A520" s="71">
        <v>0.17</v>
      </c>
      <c r="B520" s="48">
        <f t="shared" ca="1" si="355"/>
        <v>10</v>
      </c>
      <c r="C520" s="48">
        <f t="shared" ca="1" si="355"/>
        <v>7</v>
      </c>
      <c r="D520" s="48">
        <f t="shared" ca="1" si="355"/>
        <v>14</v>
      </c>
      <c r="E520" s="48">
        <f t="shared" ca="1" si="355"/>
        <v>21</v>
      </c>
      <c r="F520" s="48">
        <f t="shared" ca="1" si="355"/>
        <v>29</v>
      </c>
      <c r="G520" s="48">
        <f t="shared" ca="1" si="355"/>
        <v>36</v>
      </c>
      <c r="H520" s="48">
        <f t="shared" ca="1" si="355"/>
        <v>44</v>
      </c>
      <c r="I520" s="48">
        <f t="shared" ca="1" si="355"/>
        <v>52</v>
      </c>
      <c r="J520" s="48">
        <f t="shared" ca="1" si="355"/>
        <v>59</v>
      </c>
      <c r="K520" s="48">
        <f t="shared" ca="1" si="355"/>
        <v>67</v>
      </c>
      <c r="L520" s="48">
        <f t="shared" ca="1" si="355"/>
        <v>75</v>
      </c>
      <c r="M520" s="48">
        <f t="shared" ca="1" si="355"/>
        <v>83</v>
      </c>
      <c r="N520" s="48">
        <f t="shared" ca="1" si="355"/>
        <v>91</v>
      </c>
      <c r="O520" s="48">
        <f t="shared" ca="1" si="355"/>
        <v>99</v>
      </c>
      <c r="V520" s="72"/>
      <c r="Y520" s="73"/>
    </row>
    <row r="521" spans="1:25" x14ac:dyDescent="0.25">
      <c r="A521" s="71">
        <v>0.18</v>
      </c>
      <c r="B521" s="48">
        <f t="shared" ca="1" si="355"/>
        <v>10</v>
      </c>
      <c r="C521" s="48">
        <f t="shared" ca="1" si="355"/>
        <v>7</v>
      </c>
      <c r="D521" s="48">
        <f t="shared" ca="1" si="355"/>
        <v>14</v>
      </c>
      <c r="E521" s="48">
        <f t="shared" ca="1" si="355"/>
        <v>22</v>
      </c>
      <c r="F521" s="48">
        <f t="shared" ca="1" si="355"/>
        <v>29</v>
      </c>
      <c r="G521" s="48">
        <f t="shared" ca="1" si="355"/>
        <v>37</v>
      </c>
      <c r="H521" s="48">
        <f t="shared" ca="1" si="355"/>
        <v>44</v>
      </c>
      <c r="I521" s="48">
        <f t="shared" ca="1" si="355"/>
        <v>52</v>
      </c>
      <c r="J521" s="48">
        <f t="shared" ca="1" si="355"/>
        <v>60</v>
      </c>
      <c r="K521" s="48">
        <f t="shared" ca="1" si="355"/>
        <v>67</v>
      </c>
      <c r="L521" s="48">
        <f t="shared" ca="1" si="355"/>
        <v>75</v>
      </c>
      <c r="M521" s="48">
        <f t="shared" ca="1" si="355"/>
        <v>83</v>
      </c>
      <c r="N521" s="48">
        <f t="shared" ca="1" si="355"/>
        <v>91</v>
      </c>
      <c r="O521" s="48">
        <f t="shared" ca="1" si="355"/>
        <v>99</v>
      </c>
      <c r="V521" s="72"/>
      <c r="Y521" s="73"/>
    </row>
    <row r="522" spans="1:25" x14ac:dyDescent="0.25">
      <c r="A522" s="71">
        <v>0.19</v>
      </c>
      <c r="B522" s="48">
        <f t="shared" ca="1" si="355"/>
        <v>10</v>
      </c>
      <c r="C522" s="48">
        <f t="shared" ca="1" si="355"/>
        <v>7</v>
      </c>
      <c r="D522" s="48">
        <f t="shared" ca="1" si="355"/>
        <v>14</v>
      </c>
      <c r="E522" s="48">
        <f t="shared" ca="1" si="355"/>
        <v>22</v>
      </c>
      <c r="F522" s="48">
        <f t="shared" ca="1" si="355"/>
        <v>29</v>
      </c>
      <c r="G522" s="48">
        <f t="shared" ca="1" si="355"/>
        <v>37</v>
      </c>
      <c r="H522" s="48">
        <f t="shared" ca="1" si="355"/>
        <v>45</v>
      </c>
      <c r="I522" s="48">
        <f t="shared" ca="1" si="355"/>
        <v>52</v>
      </c>
      <c r="J522" s="48">
        <f t="shared" ca="1" si="355"/>
        <v>60</v>
      </c>
      <c r="K522" s="48">
        <f t="shared" ca="1" si="355"/>
        <v>68</v>
      </c>
      <c r="L522" s="48">
        <f t="shared" ca="1" si="355"/>
        <v>76</v>
      </c>
      <c r="M522" s="48">
        <f t="shared" ca="1" si="355"/>
        <v>83</v>
      </c>
      <c r="N522" s="48">
        <f t="shared" ca="1" si="355"/>
        <v>91</v>
      </c>
      <c r="O522" s="48">
        <f t="shared" ca="1" si="355"/>
        <v>100</v>
      </c>
      <c r="V522" s="72"/>
      <c r="Y522" s="73"/>
    </row>
    <row r="523" spans="1:25" x14ac:dyDescent="0.25">
      <c r="A523" s="71">
        <v>0.2</v>
      </c>
      <c r="B523" s="48">
        <f t="shared" ca="1" si="355"/>
        <v>11</v>
      </c>
      <c r="C523" s="48">
        <f t="shared" ca="1" si="355"/>
        <v>7</v>
      </c>
      <c r="D523" s="48">
        <f t="shared" ca="1" si="355"/>
        <v>14</v>
      </c>
      <c r="E523" s="48">
        <f t="shared" ref="C523:O542" ca="1" si="356">_xlfn.PERCENTILE.INC(E$2:E$501,$A523)</f>
        <v>22</v>
      </c>
      <c r="F523" s="48">
        <f t="shared" ca="1" si="356"/>
        <v>29</v>
      </c>
      <c r="G523" s="48">
        <f t="shared" ca="1" si="356"/>
        <v>37</v>
      </c>
      <c r="H523" s="48">
        <f t="shared" ca="1" si="356"/>
        <v>45</v>
      </c>
      <c r="I523" s="48">
        <f t="shared" ca="1" si="356"/>
        <v>52</v>
      </c>
      <c r="J523" s="48">
        <f t="shared" ca="1" si="356"/>
        <v>60</v>
      </c>
      <c r="K523" s="48">
        <f t="shared" ca="1" si="356"/>
        <v>68</v>
      </c>
      <c r="L523" s="48">
        <f t="shared" ca="1" si="356"/>
        <v>76</v>
      </c>
      <c r="M523" s="48">
        <f t="shared" ca="1" si="356"/>
        <v>84</v>
      </c>
      <c r="N523" s="48">
        <f t="shared" ca="1" si="356"/>
        <v>91.800000000000011</v>
      </c>
      <c r="O523" s="48">
        <f t="shared" ca="1" si="356"/>
        <v>100</v>
      </c>
      <c r="V523" s="72"/>
      <c r="Y523" s="73"/>
    </row>
    <row r="524" spans="1:25" x14ac:dyDescent="0.25">
      <c r="A524" s="71">
        <v>0.21</v>
      </c>
      <c r="B524" s="48">
        <f t="shared" ref="B524:O559" ca="1" si="357">_xlfn.PERCENTILE.INC(B$2:B$501,$A524)</f>
        <v>11</v>
      </c>
      <c r="C524" s="48">
        <f t="shared" ca="1" si="356"/>
        <v>7</v>
      </c>
      <c r="D524" s="48">
        <f t="shared" ca="1" si="356"/>
        <v>14</v>
      </c>
      <c r="E524" s="48">
        <f t="shared" ca="1" si="356"/>
        <v>22</v>
      </c>
      <c r="F524" s="48">
        <f t="shared" ca="1" si="356"/>
        <v>29</v>
      </c>
      <c r="G524" s="48">
        <f t="shared" ca="1" si="356"/>
        <v>37</v>
      </c>
      <c r="H524" s="48">
        <f t="shared" ca="1" si="356"/>
        <v>45</v>
      </c>
      <c r="I524" s="48">
        <f t="shared" ca="1" si="356"/>
        <v>52</v>
      </c>
      <c r="J524" s="48">
        <f t="shared" ca="1" si="356"/>
        <v>60</v>
      </c>
      <c r="K524" s="48">
        <f t="shared" ca="1" si="356"/>
        <v>68</v>
      </c>
      <c r="L524" s="48">
        <f t="shared" ca="1" si="356"/>
        <v>76</v>
      </c>
      <c r="M524" s="48">
        <f t="shared" ca="1" si="356"/>
        <v>84</v>
      </c>
      <c r="N524" s="48">
        <f t="shared" ca="1" si="356"/>
        <v>92</v>
      </c>
      <c r="O524" s="48">
        <f t="shared" ca="1" si="356"/>
        <v>100</v>
      </c>
      <c r="V524" s="72"/>
      <c r="Y524" s="73"/>
    </row>
    <row r="525" spans="1:25" x14ac:dyDescent="0.25">
      <c r="A525" s="71">
        <v>0.22</v>
      </c>
      <c r="B525" s="48">
        <f t="shared" ca="1" si="357"/>
        <v>11</v>
      </c>
      <c r="C525" s="48">
        <f t="shared" ca="1" si="356"/>
        <v>7</v>
      </c>
      <c r="D525" s="48">
        <f t="shared" ca="1" si="356"/>
        <v>14</v>
      </c>
      <c r="E525" s="48">
        <f t="shared" ca="1" si="356"/>
        <v>22</v>
      </c>
      <c r="F525" s="48">
        <f t="shared" ca="1" si="356"/>
        <v>29</v>
      </c>
      <c r="G525" s="48">
        <f t="shared" ca="1" si="356"/>
        <v>37</v>
      </c>
      <c r="H525" s="48">
        <f t="shared" ca="1" si="356"/>
        <v>45</v>
      </c>
      <c r="I525" s="48">
        <f t="shared" ca="1" si="356"/>
        <v>52</v>
      </c>
      <c r="J525" s="48">
        <f t="shared" ca="1" si="356"/>
        <v>60</v>
      </c>
      <c r="K525" s="48">
        <f t="shared" ca="1" si="356"/>
        <v>68</v>
      </c>
      <c r="L525" s="48">
        <f t="shared" ca="1" si="356"/>
        <v>76</v>
      </c>
      <c r="M525" s="48">
        <f t="shared" ca="1" si="356"/>
        <v>84</v>
      </c>
      <c r="N525" s="48">
        <f t="shared" ca="1" si="356"/>
        <v>92</v>
      </c>
      <c r="O525" s="48">
        <f t="shared" ca="1" si="356"/>
        <v>100</v>
      </c>
      <c r="V525" s="72"/>
      <c r="Y525" s="73"/>
    </row>
    <row r="526" spans="1:25" x14ac:dyDescent="0.25">
      <c r="A526" s="71">
        <v>0.23</v>
      </c>
      <c r="B526" s="48">
        <f t="shared" ca="1" si="357"/>
        <v>11</v>
      </c>
      <c r="C526" s="48">
        <f t="shared" ca="1" si="356"/>
        <v>7</v>
      </c>
      <c r="D526" s="48">
        <f t="shared" ca="1" si="356"/>
        <v>14</v>
      </c>
      <c r="E526" s="48">
        <f t="shared" ca="1" si="356"/>
        <v>22</v>
      </c>
      <c r="F526" s="48">
        <f t="shared" ca="1" si="356"/>
        <v>30</v>
      </c>
      <c r="G526" s="48">
        <f t="shared" ca="1" si="356"/>
        <v>37</v>
      </c>
      <c r="H526" s="48">
        <f t="shared" ca="1" si="356"/>
        <v>45</v>
      </c>
      <c r="I526" s="48">
        <f t="shared" ca="1" si="356"/>
        <v>53</v>
      </c>
      <c r="J526" s="48">
        <f t="shared" ca="1" si="356"/>
        <v>60</v>
      </c>
      <c r="K526" s="48">
        <f t="shared" ca="1" si="356"/>
        <v>68</v>
      </c>
      <c r="L526" s="48">
        <f t="shared" ca="1" si="356"/>
        <v>76</v>
      </c>
      <c r="M526" s="48">
        <f t="shared" ca="1" si="356"/>
        <v>84</v>
      </c>
      <c r="N526" s="48">
        <f t="shared" ca="1" si="356"/>
        <v>92</v>
      </c>
      <c r="O526" s="48">
        <f t="shared" ca="1" si="356"/>
        <v>100</v>
      </c>
      <c r="V526" s="72"/>
      <c r="Y526" s="73"/>
    </row>
    <row r="527" spans="1:25" x14ac:dyDescent="0.25">
      <c r="A527" s="71">
        <v>0.24</v>
      </c>
      <c r="B527" s="48">
        <f t="shared" ca="1" si="357"/>
        <v>11</v>
      </c>
      <c r="C527" s="48">
        <f t="shared" ca="1" si="356"/>
        <v>7</v>
      </c>
      <c r="D527" s="48">
        <f t="shared" ca="1" si="356"/>
        <v>14</v>
      </c>
      <c r="E527" s="48">
        <f t="shared" ca="1" si="356"/>
        <v>22</v>
      </c>
      <c r="F527" s="48">
        <f t="shared" ca="1" si="356"/>
        <v>30</v>
      </c>
      <c r="G527" s="48">
        <f t="shared" ca="1" si="356"/>
        <v>37</v>
      </c>
      <c r="H527" s="48">
        <f t="shared" ca="1" si="356"/>
        <v>45</v>
      </c>
      <c r="I527" s="48">
        <f t="shared" ca="1" si="356"/>
        <v>53</v>
      </c>
      <c r="J527" s="48">
        <f t="shared" ca="1" si="356"/>
        <v>60.759999999999991</v>
      </c>
      <c r="K527" s="48">
        <f t="shared" ca="1" si="356"/>
        <v>68</v>
      </c>
      <c r="L527" s="48">
        <f t="shared" ca="1" si="356"/>
        <v>76</v>
      </c>
      <c r="M527" s="48">
        <f t="shared" ca="1" si="356"/>
        <v>85</v>
      </c>
      <c r="N527" s="48">
        <f t="shared" ca="1" si="356"/>
        <v>92</v>
      </c>
      <c r="O527" s="48">
        <f t="shared" ca="1" si="356"/>
        <v>100</v>
      </c>
      <c r="Y527" s="73"/>
    </row>
    <row r="528" spans="1:25" x14ac:dyDescent="0.25">
      <c r="A528" s="71">
        <v>0.25</v>
      </c>
      <c r="B528" s="48">
        <f t="shared" ca="1" si="357"/>
        <v>11</v>
      </c>
      <c r="C528" s="48">
        <f t="shared" ca="1" si="356"/>
        <v>7</v>
      </c>
      <c r="D528" s="48">
        <f t="shared" ca="1" si="356"/>
        <v>15</v>
      </c>
      <c r="E528" s="48">
        <f t="shared" ca="1" si="356"/>
        <v>22</v>
      </c>
      <c r="F528" s="48">
        <f t="shared" ca="1" si="356"/>
        <v>30</v>
      </c>
      <c r="G528" s="48">
        <f t="shared" ca="1" si="356"/>
        <v>38</v>
      </c>
      <c r="H528" s="48">
        <f t="shared" ca="1" si="356"/>
        <v>46</v>
      </c>
      <c r="I528" s="48">
        <f t="shared" ca="1" si="356"/>
        <v>53</v>
      </c>
      <c r="J528" s="48">
        <f t="shared" ca="1" si="356"/>
        <v>61</v>
      </c>
      <c r="K528" s="48">
        <f t="shared" ca="1" si="356"/>
        <v>69</v>
      </c>
      <c r="L528" s="48">
        <f t="shared" ca="1" si="356"/>
        <v>77</v>
      </c>
      <c r="M528" s="48">
        <f t="shared" ca="1" si="356"/>
        <v>85</v>
      </c>
      <c r="N528" s="48">
        <f t="shared" ca="1" si="356"/>
        <v>92</v>
      </c>
      <c r="O528" s="48">
        <f t="shared" ca="1" si="356"/>
        <v>101</v>
      </c>
    </row>
    <row r="529" spans="1:15" x14ac:dyDescent="0.25">
      <c r="A529" s="71">
        <v>0.26</v>
      </c>
      <c r="B529" s="48">
        <f t="shared" ca="1" si="357"/>
        <v>11</v>
      </c>
      <c r="C529" s="48">
        <f t="shared" ca="1" si="356"/>
        <v>7</v>
      </c>
      <c r="D529" s="48">
        <f t="shared" ca="1" si="356"/>
        <v>15</v>
      </c>
      <c r="E529" s="48">
        <f t="shared" ca="1" si="356"/>
        <v>22</v>
      </c>
      <c r="F529" s="48">
        <f t="shared" ca="1" si="356"/>
        <v>30</v>
      </c>
      <c r="G529" s="48">
        <f t="shared" ca="1" si="356"/>
        <v>38</v>
      </c>
      <c r="H529" s="48">
        <f t="shared" ca="1" si="356"/>
        <v>46</v>
      </c>
      <c r="I529" s="48">
        <f t="shared" ca="1" si="356"/>
        <v>53</v>
      </c>
      <c r="J529" s="48">
        <f t="shared" ca="1" si="356"/>
        <v>61</v>
      </c>
      <c r="K529" s="48">
        <f t="shared" ca="1" si="356"/>
        <v>69</v>
      </c>
      <c r="L529" s="48">
        <f t="shared" ca="1" si="356"/>
        <v>77</v>
      </c>
      <c r="M529" s="48">
        <f t="shared" ca="1" si="356"/>
        <v>85</v>
      </c>
      <c r="N529" s="48">
        <f t="shared" ca="1" si="356"/>
        <v>93</v>
      </c>
      <c r="O529" s="48">
        <f t="shared" ca="1" si="356"/>
        <v>101</v>
      </c>
    </row>
    <row r="530" spans="1:15" x14ac:dyDescent="0.25">
      <c r="A530" s="71">
        <v>0.27</v>
      </c>
      <c r="B530" s="48">
        <f t="shared" ca="1" si="357"/>
        <v>11</v>
      </c>
      <c r="C530" s="48">
        <f t="shared" ca="1" si="356"/>
        <v>7</v>
      </c>
      <c r="D530" s="48">
        <f t="shared" ca="1" si="356"/>
        <v>15</v>
      </c>
      <c r="E530" s="48">
        <f t="shared" ca="1" si="356"/>
        <v>22</v>
      </c>
      <c r="F530" s="48">
        <f t="shared" ca="1" si="356"/>
        <v>30</v>
      </c>
      <c r="G530" s="48">
        <f t="shared" ca="1" si="356"/>
        <v>38</v>
      </c>
      <c r="H530" s="48">
        <f t="shared" ca="1" si="356"/>
        <v>46</v>
      </c>
      <c r="I530" s="48">
        <f t="shared" ca="1" si="356"/>
        <v>53</v>
      </c>
      <c r="J530" s="48">
        <f t="shared" ca="1" si="356"/>
        <v>61</v>
      </c>
      <c r="K530" s="48">
        <f t="shared" ca="1" si="356"/>
        <v>69</v>
      </c>
      <c r="L530" s="48">
        <f t="shared" ca="1" si="356"/>
        <v>77</v>
      </c>
      <c r="M530" s="48">
        <f t="shared" ca="1" si="356"/>
        <v>85</v>
      </c>
      <c r="N530" s="48">
        <f t="shared" ca="1" si="356"/>
        <v>93</v>
      </c>
      <c r="O530" s="48">
        <f t="shared" ca="1" si="356"/>
        <v>101</v>
      </c>
    </row>
    <row r="531" spans="1:15" x14ac:dyDescent="0.25">
      <c r="A531" s="71">
        <v>0.28000000000000003</v>
      </c>
      <c r="B531" s="48">
        <f t="shared" ca="1" si="357"/>
        <v>11</v>
      </c>
      <c r="C531" s="48">
        <f t="shared" ca="1" si="356"/>
        <v>7</v>
      </c>
      <c r="D531" s="48">
        <f t="shared" ca="1" si="356"/>
        <v>15</v>
      </c>
      <c r="E531" s="48">
        <f t="shared" ca="1" si="356"/>
        <v>23</v>
      </c>
      <c r="F531" s="48">
        <f t="shared" ca="1" si="356"/>
        <v>30</v>
      </c>
      <c r="G531" s="48">
        <f t="shared" ca="1" si="356"/>
        <v>38</v>
      </c>
      <c r="H531" s="48">
        <f t="shared" ca="1" si="356"/>
        <v>46</v>
      </c>
      <c r="I531" s="48">
        <f t="shared" ca="1" si="356"/>
        <v>53</v>
      </c>
      <c r="J531" s="48">
        <f t="shared" ca="1" si="356"/>
        <v>61</v>
      </c>
      <c r="K531" s="48">
        <f t="shared" ca="1" si="356"/>
        <v>69</v>
      </c>
      <c r="L531" s="48">
        <f t="shared" ca="1" si="356"/>
        <v>77</v>
      </c>
      <c r="M531" s="48">
        <f t="shared" ca="1" si="356"/>
        <v>85</v>
      </c>
      <c r="N531" s="48">
        <f t="shared" ca="1" si="356"/>
        <v>93</v>
      </c>
      <c r="O531" s="48">
        <f t="shared" ca="1" si="356"/>
        <v>101</v>
      </c>
    </row>
    <row r="532" spans="1:15" x14ac:dyDescent="0.25">
      <c r="A532" s="71">
        <v>0.28999999999999998</v>
      </c>
      <c r="B532" s="48">
        <f t="shared" ca="1" si="357"/>
        <v>11</v>
      </c>
      <c r="C532" s="48">
        <f t="shared" ca="1" si="356"/>
        <v>7</v>
      </c>
      <c r="D532" s="48">
        <f t="shared" ca="1" si="356"/>
        <v>15</v>
      </c>
      <c r="E532" s="48">
        <f t="shared" ca="1" si="356"/>
        <v>23</v>
      </c>
      <c r="F532" s="48">
        <f t="shared" ca="1" si="356"/>
        <v>30</v>
      </c>
      <c r="G532" s="48">
        <f t="shared" ca="1" si="356"/>
        <v>38</v>
      </c>
      <c r="H532" s="48">
        <f t="shared" ca="1" si="356"/>
        <v>46</v>
      </c>
      <c r="I532" s="48">
        <f t="shared" ca="1" si="356"/>
        <v>53</v>
      </c>
      <c r="J532" s="48">
        <f t="shared" ca="1" si="356"/>
        <v>61</v>
      </c>
      <c r="K532" s="48">
        <f t="shared" ca="1" si="356"/>
        <v>69</v>
      </c>
      <c r="L532" s="48">
        <f t="shared" ca="1" si="356"/>
        <v>77</v>
      </c>
      <c r="M532" s="48">
        <f t="shared" ca="1" si="356"/>
        <v>86</v>
      </c>
      <c r="N532" s="48">
        <f t="shared" ca="1" si="356"/>
        <v>93</v>
      </c>
      <c r="O532" s="48">
        <f t="shared" ca="1" si="356"/>
        <v>101</v>
      </c>
    </row>
    <row r="533" spans="1:15" x14ac:dyDescent="0.25">
      <c r="A533" s="71">
        <v>0.3</v>
      </c>
      <c r="B533" s="48">
        <f t="shared" ca="1" si="357"/>
        <v>11</v>
      </c>
      <c r="C533" s="48">
        <f t="shared" ca="1" si="356"/>
        <v>7</v>
      </c>
      <c r="D533" s="48">
        <f t="shared" ca="1" si="356"/>
        <v>15</v>
      </c>
      <c r="E533" s="48">
        <f t="shared" ca="1" si="356"/>
        <v>23</v>
      </c>
      <c r="F533" s="48">
        <f t="shared" ca="1" si="356"/>
        <v>30</v>
      </c>
      <c r="G533" s="48">
        <f t="shared" ca="1" si="356"/>
        <v>38</v>
      </c>
      <c r="H533" s="48">
        <f t="shared" ca="1" si="356"/>
        <v>46</v>
      </c>
      <c r="I533" s="48">
        <f t="shared" ca="1" si="356"/>
        <v>54</v>
      </c>
      <c r="J533" s="48">
        <f t="shared" ca="1" si="356"/>
        <v>61</v>
      </c>
      <c r="K533" s="48">
        <f t="shared" ca="1" si="356"/>
        <v>69</v>
      </c>
      <c r="L533" s="48">
        <f t="shared" ca="1" si="356"/>
        <v>77.699999999999989</v>
      </c>
      <c r="M533" s="48">
        <f t="shared" ca="1" si="356"/>
        <v>86</v>
      </c>
      <c r="N533" s="48">
        <f t="shared" ca="1" si="356"/>
        <v>93</v>
      </c>
      <c r="O533" s="48">
        <f t="shared" ca="1" si="356"/>
        <v>101</v>
      </c>
    </row>
    <row r="534" spans="1:15" x14ac:dyDescent="0.25">
      <c r="A534" s="71">
        <v>0.31</v>
      </c>
      <c r="B534" s="48">
        <f t="shared" ca="1" si="357"/>
        <v>11</v>
      </c>
      <c r="C534" s="48">
        <f t="shared" ca="1" si="356"/>
        <v>7</v>
      </c>
      <c r="D534" s="48">
        <f t="shared" ca="1" si="356"/>
        <v>15</v>
      </c>
      <c r="E534" s="48">
        <f t="shared" ca="1" si="356"/>
        <v>23</v>
      </c>
      <c r="F534" s="48">
        <f t="shared" ca="1" si="356"/>
        <v>30</v>
      </c>
      <c r="G534" s="48">
        <f t="shared" ca="1" si="356"/>
        <v>38</v>
      </c>
      <c r="H534" s="48">
        <f t="shared" ca="1" si="356"/>
        <v>46</v>
      </c>
      <c r="I534" s="48">
        <f t="shared" ca="1" si="356"/>
        <v>54</v>
      </c>
      <c r="J534" s="48">
        <f t="shared" ca="1" si="356"/>
        <v>61</v>
      </c>
      <c r="K534" s="48">
        <f t="shared" ca="1" si="356"/>
        <v>70</v>
      </c>
      <c r="L534" s="48">
        <f t="shared" ca="1" si="356"/>
        <v>78</v>
      </c>
      <c r="M534" s="48">
        <f t="shared" ca="1" si="356"/>
        <v>86</v>
      </c>
      <c r="N534" s="48">
        <f t="shared" ca="1" si="356"/>
        <v>93.69</v>
      </c>
      <c r="O534" s="48">
        <f t="shared" ca="1" si="356"/>
        <v>101.69</v>
      </c>
    </row>
    <row r="535" spans="1:15" x14ac:dyDescent="0.25">
      <c r="A535" s="71">
        <v>0.32</v>
      </c>
      <c r="B535" s="48">
        <f t="shared" ca="1" si="357"/>
        <v>11</v>
      </c>
      <c r="C535" s="48">
        <f t="shared" ca="1" si="356"/>
        <v>7</v>
      </c>
      <c r="D535" s="48">
        <f t="shared" ca="1" si="356"/>
        <v>15</v>
      </c>
      <c r="E535" s="48">
        <f t="shared" ca="1" si="356"/>
        <v>23</v>
      </c>
      <c r="F535" s="48">
        <f t="shared" ca="1" si="356"/>
        <v>31</v>
      </c>
      <c r="G535" s="48">
        <f t="shared" ca="1" si="356"/>
        <v>38</v>
      </c>
      <c r="H535" s="48">
        <f t="shared" ca="1" si="356"/>
        <v>46</v>
      </c>
      <c r="I535" s="48">
        <f t="shared" ca="1" si="356"/>
        <v>54</v>
      </c>
      <c r="J535" s="48">
        <f t="shared" ca="1" si="356"/>
        <v>62</v>
      </c>
      <c r="K535" s="48">
        <f t="shared" ca="1" si="356"/>
        <v>70</v>
      </c>
      <c r="L535" s="48">
        <f t="shared" ca="1" si="356"/>
        <v>78</v>
      </c>
      <c r="M535" s="48">
        <f t="shared" ca="1" si="356"/>
        <v>86</v>
      </c>
      <c r="N535" s="48">
        <f t="shared" ca="1" si="356"/>
        <v>94</v>
      </c>
      <c r="O535" s="48">
        <f t="shared" ca="1" si="356"/>
        <v>102</v>
      </c>
    </row>
    <row r="536" spans="1:15" x14ac:dyDescent="0.25">
      <c r="A536" s="71">
        <v>0.33</v>
      </c>
      <c r="B536" s="48">
        <f t="shared" ca="1" si="357"/>
        <v>11</v>
      </c>
      <c r="C536" s="48">
        <f t="shared" ca="1" si="356"/>
        <v>7</v>
      </c>
      <c r="D536" s="48">
        <f t="shared" ca="1" si="356"/>
        <v>15</v>
      </c>
      <c r="E536" s="48">
        <f t="shared" ca="1" si="356"/>
        <v>23</v>
      </c>
      <c r="F536" s="48">
        <f t="shared" ca="1" si="356"/>
        <v>31</v>
      </c>
      <c r="G536" s="48">
        <f t="shared" ca="1" si="356"/>
        <v>38</v>
      </c>
      <c r="H536" s="48">
        <f t="shared" ca="1" si="356"/>
        <v>46</v>
      </c>
      <c r="I536" s="48">
        <f t="shared" ca="1" si="356"/>
        <v>54</v>
      </c>
      <c r="J536" s="48">
        <f t="shared" ca="1" si="356"/>
        <v>62</v>
      </c>
      <c r="K536" s="48">
        <f t="shared" ca="1" si="356"/>
        <v>70</v>
      </c>
      <c r="L536" s="48">
        <f t="shared" ca="1" si="356"/>
        <v>78</v>
      </c>
      <c r="M536" s="48">
        <f t="shared" ca="1" si="356"/>
        <v>86</v>
      </c>
      <c r="N536" s="48">
        <f t="shared" ca="1" si="356"/>
        <v>94</v>
      </c>
      <c r="O536" s="48">
        <f t="shared" ca="1" si="356"/>
        <v>102</v>
      </c>
    </row>
    <row r="537" spans="1:15" x14ac:dyDescent="0.25">
      <c r="A537" s="71">
        <v>0.34</v>
      </c>
      <c r="B537" s="48">
        <f t="shared" ca="1" si="357"/>
        <v>11</v>
      </c>
      <c r="C537" s="48">
        <f t="shared" ca="1" si="356"/>
        <v>7</v>
      </c>
      <c r="D537" s="48">
        <f t="shared" ca="1" si="356"/>
        <v>15</v>
      </c>
      <c r="E537" s="48">
        <f t="shared" ca="1" si="356"/>
        <v>23</v>
      </c>
      <c r="F537" s="48">
        <f t="shared" ca="1" si="356"/>
        <v>31</v>
      </c>
      <c r="G537" s="48">
        <f t="shared" ca="1" si="356"/>
        <v>39</v>
      </c>
      <c r="H537" s="48">
        <f t="shared" ca="1" si="356"/>
        <v>46</v>
      </c>
      <c r="I537" s="48">
        <f t="shared" ca="1" si="356"/>
        <v>54</v>
      </c>
      <c r="J537" s="48">
        <f t="shared" ca="1" si="356"/>
        <v>62</v>
      </c>
      <c r="K537" s="48">
        <f t="shared" ca="1" si="356"/>
        <v>70</v>
      </c>
      <c r="L537" s="48">
        <f t="shared" ca="1" si="356"/>
        <v>78</v>
      </c>
      <c r="M537" s="48">
        <f t="shared" ca="1" si="356"/>
        <v>86</v>
      </c>
      <c r="N537" s="48">
        <f t="shared" ca="1" si="356"/>
        <v>94</v>
      </c>
      <c r="O537" s="48">
        <f t="shared" ca="1" si="356"/>
        <v>102</v>
      </c>
    </row>
    <row r="538" spans="1:15" x14ac:dyDescent="0.25">
      <c r="A538" s="71">
        <v>0.35</v>
      </c>
      <c r="B538" s="48">
        <f t="shared" ca="1" si="357"/>
        <v>11</v>
      </c>
      <c r="C538" s="48">
        <f t="shared" ca="1" si="356"/>
        <v>8</v>
      </c>
      <c r="D538" s="48">
        <f t="shared" ca="1" si="356"/>
        <v>15</v>
      </c>
      <c r="E538" s="48">
        <f t="shared" ca="1" si="356"/>
        <v>23</v>
      </c>
      <c r="F538" s="48">
        <f t="shared" ca="1" si="356"/>
        <v>31</v>
      </c>
      <c r="G538" s="48">
        <f t="shared" ca="1" si="356"/>
        <v>39</v>
      </c>
      <c r="H538" s="48">
        <f t="shared" ca="1" si="356"/>
        <v>47</v>
      </c>
      <c r="I538" s="48">
        <f t="shared" ca="1" si="356"/>
        <v>54</v>
      </c>
      <c r="J538" s="48">
        <f t="shared" ca="1" si="356"/>
        <v>62</v>
      </c>
      <c r="K538" s="48">
        <f t="shared" ca="1" si="356"/>
        <v>70</v>
      </c>
      <c r="L538" s="48">
        <f t="shared" ca="1" si="356"/>
        <v>78</v>
      </c>
      <c r="M538" s="48">
        <f t="shared" ca="1" si="356"/>
        <v>86</v>
      </c>
      <c r="N538" s="48">
        <f t="shared" ca="1" si="356"/>
        <v>94</v>
      </c>
      <c r="O538" s="48">
        <f t="shared" ca="1" si="356"/>
        <v>102</v>
      </c>
    </row>
    <row r="539" spans="1:15" x14ac:dyDescent="0.25">
      <c r="A539" s="71">
        <v>0.36</v>
      </c>
      <c r="B539" s="48">
        <f t="shared" ca="1" si="357"/>
        <v>11</v>
      </c>
      <c r="C539" s="48">
        <f t="shared" ca="1" si="356"/>
        <v>8</v>
      </c>
      <c r="D539" s="48">
        <f t="shared" ca="1" si="356"/>
        <v>15</v>
      </c>
      <c r="E539" s="48">
        <f t="shared" ca="1" si="356"/>
        <v>23</v>
      </c>
      <c r="F539" s="48">
        <f t="shared" ca="1" si="356"/>
        <v>31</v>
      </c>
      <c r="G539" s="48">
        <f t="shared" ca="1" si="356"/>
        <v>39</v>
      </c>
      <c r="H539" s="48">
        <f t="shared" ca="1" si="356"/>
        <v>47</v>
      </c>
      <c r="I539" s="48">
        <f t="shared" ca="1" si="356"/>
        <v>54</v>
      </c>
      <c r="J539" s="48">
        <f t="shared" ca="1" si="356"/>
        <v>62</v>
      </c>
      <c r="K539" s="48">
        <f t="shared" ca="1" si="356"/>
        <v>70</v>
      </c>
      <c r="L539" s="48">
        <f t="shared" ca="1" si="356"/>
        <v>79</v>
      </c>
      <c r="M539" s="48">
        <f t="shared" ca="1" si="356"/>
        <v>86</v>
      </c>
      <c r="N539" s="48">
        <f t="shared" ca="1" si="356"/>
        <v>94</v>
      </c>
      <c r="O539" s="48">
        <f t="shared" ca="1" si="356"/>
        <v>102</v>
      </c>
    </row>
    <row r="540" spans="1:15" x14ac:dyDescent="0.25">
      <c r="A540" s="71">
        <v>0.37</v>
      </c>
      <c r="B540" s="48">
        <f t="shared" ca="1" si="357"/>
        <v>11</v>
      </c>
      <c r="C540" s="48">
        <f t="shared" ca="1" si="356"/>
        <v>8</v>
      </c>
      <c r="D540" s="48">
        <f t="shared" ca="1" si="356"/>
        <v>15</v>
      </c>
      <c r="E540" s="48">
        <f t="shared" ca="1" si="356"/>
        <v>23</v>
      </c>
      <c r="F540" s="48">
        <f t="shared" ca="1" si="356"/>
        <v>31</v>
      </c>
      <c r="G540" s="48">
        <f t="shared" ca="1" si="356"/>
        <v>39</v>
      </c>
      <c r="H540" s="48">
        <f t="shared" ca="1" si="356"/>
        <v>47</v>
      </c>
      <c r="I540" s="48">
        <f t="shared" ca="1" si="356"/>
        <v>54</v>
      </c>
      <c r="J540" s="48">
        <f t="shared" ca="1" si="356"/>
        <v>62</v>
      </c>
      <c r="K540" s="48">
        <f t="shared" ca="1" si="356"/>
        <v>71</v>
      </c>
      <c r="L540" s="48">
        <f t="shared" ca="1" si="356"/>
        <v>79</v>
      </c>
      <c r="M540" s="48">
        <f t="shared" ca="1" si="356"/>
        <v>86.63</v>
      </c>
      <c r="N540" s="48">
        <f t="shared" ca="1" si="356"/>
        <v>94</v>
      </c>
      <c r="O540" s="48">
        <f t="shared" ca="1" si="356"/>
        <v>102</v>
      </c>
    </row>
    <row r="541" spans="1:15" x14ac:dyDescent="0.25">
      <c r="A541" s="71">
        <v>0.38</v>
      </c>
      <c r="B541" s="48">
        <f t="shared" ca="1" si="357"/>
        <v>11</v>
      </c>
      <c r="C541" s="48">
        <f t="shared" ca="1" si="356"/>
        <v>8</v>
      </c>
      <c r="D541" s="48">
        <f t="shared" ca="1" si="356"/>
        <v>15</v>
      </c>
      <c r="E541" s="48">
        <f t="shared" ca="1" si="356"/>
        <v>23</v>
      </c>
      <c r="F541" s="48">
        <f t="shared" ca="1" si="356"/>
        <v>31</v>
      </c>
      <c r="G541" s="48">
        <f t="shared" ca="1" si="356"/>
        <v>39</v>
      </c>
      <c r="H541" s="48">
        <f t="shared" ca="1" si="356"/>
        <v>47</v>
      </c>
      <c r="I541" s="48">
        <f t="shared" ca="1" si="356"/>
        <v>55</v>
      </c>
      <c r="J541" s="48">
        <f t="shared" ca="1" si="356"/>
        <v>62.620000000000005</v>
      </c>
      <c r="K541" s="48">
        <f t="shared" ca="1" si="356"/>
        <v>71</v>
      </c>
      <c r="L541" s="48">
        <f t="shared" ca="1" si="356"/>
        <v>79</v>
      </c>
      <c r="M541" s="48">
        <f t="shared" ca="1" si="356"/>
        <v>87</v>
      </c>
      <c r="N541" s="48">
        <f t="shared" ca="1" si="356"/>
        <v>94</v>
      </c>
      <c r="O541" s="48">
        <f t="shared" ca="1" si="356"/>
        <v>102.62</v>
      </c>
    </row>
    <row r="542" spans="1:15" x14ac:dyDescent="0.25">
      <c r="A542" s="71">
        <v>0.39</v>
      </c>
      <c r="B542" s="48">
        <f t="shared" ca="1" si="357"/>
        <v>12</v>
      </c>
      <c r="C542" s="48">
        <f t="shared" ca="1" si="356"/>
        <v>8</v>
      </c>
      <c r="D542" s="48">
        <f t="shared" ca="1" si="356"/>
        <v>16</v>
      </c>
      <c r="E542" s="48">
        <f t="shared" ca="1" si="356"/>
        <v>23</v>
      </c>
      <c r="F542" s="48">
        <f t="shared" ca="1" si="356"/>
        <v>31</v>
      </c>
      <c r="G542" s="48">
        <f t="shared" ca="1" si="356"/>
        <v>39</v>
      </c>
      <c r="H542" s="48">
        <f t="shared" ca="1" si="356"/>
        <v>47</v>
      </c>
      <c r="I542" s="48">
        <f t="shared" ca="1" si="356"/>
        <v>55</v>
      </c>
      <c r="J542" s="48">
        <f t="shared" ca="1" si="356"/>
        <v>63</v>
      </c>
      <c r="K542" s="48">
        <f t="shared" ca="1" si="356"/>
        <v>71</v>
      </c>
      <c r="L542" s="48">
        <f t="shared" ca="1" si="356"/>
        <v>79</v>
      </c>
      <c r="M542" s="48">
        <f t="shared" ref="M542:O542" ca="1" si="358">_xlfn.PERCENTILE.INC(M$2:M$501,$A542)</f>
        <v>87</v>
      </c>
      <c r="N542" s="48">
        <f t="shared" ca="1" si="358"/>
        <v>95</v>
      </c>
      <c r="O542" s="48">
        <f t="shared" ca="1" si="358"/>
        <v>103</v>
      </c>
    </row>
    <row r="543" spans="1:15" x14ac:dyDescent="0.25">
      <c r="A543" s="71">
        <v>0.4</v>
      </c>
      <c r="B543" s="48">
        <f t="shared" ca="1" si="357"/>
        <v>12</v>
      </c>
      <c r="C543" s="48">
        <f t="shared" ca="1" si="357"/>
        <v>8</v>
      </c>
      <c r="D543" s="48">
        <f t="shared" ca="1" si="357"/>
        <v>16</v>
      </c>
      <c r="E543" s="48">
        <f t="shared" ca="1" si="357"/>
        <v>23</v>
      </c>
      <c r="F543" s="48">
        <f t="shared" ca="1" si="357"/>
        <v>31</v>
      </c>
      <c r="G543" s="48">
        <f t="shared" ca="1" si="357"/>
        <v>39</v>
      </c>
      <c r="H543" s="48">
        <f t="shared" ca="1" si="357"/>
        <v>47</v>
      </c>
      <c r="I543" s="48">
        <f t="shared" ca="1" si="357"/>
        <v>55</v>
      </c>
      <c r="J543" s="48">
        <f t="shared" ca="1" si="357"/>
        <v>63</v>
      </c>
      <c r="K543" s="48">
        <f t="shared" ca="1" si="357"/>
        <v>71</v>
      </c>
      <c r="L543" s="48">
        <f t="shared" ca="1" si="357"/>
        <v>79</v>
      </c>
      <c r="M543" s="48">
        <f t="shared" ca="1" si="357"/>
        <v>87</v>
      </c>
      <c r="N543" s="48">
        <f t="shared" ca="1" si="357"/>
        <v>95</v>
      </c>
      <c r="O543" s="48">
        <f t="shared" ca="1" si="357"/>
        <v>103</v>
      </c>
    </row>
    <row r="544" spans="1:15" x14ac:dyDescent="0.25">
      <c r="A544" s="71">
        <v>0.41</v>
      </c>
      <c r="B544" s="48">
        <f t="shared" ca="1" si="357"/>
        <v>12</v>
      </c>
      <c r="C544" s="48">
        <f t="shared" ca="1" si="357"/>
        <v>8</v>
      </c>
      <c r="D544" s="48">
        <f t="shared" ca="1" si="357"/>
        <v>16</v>
      </c>
      <c r="E544" s="48">
        <f t="shared" ca="1" si="357"/>
        <v>24</v>
      </c>
      <c r="F544" s="48">
        <f t="shared" ca="1" si="357"/>
        <v>31.589999999999975</v>
      </c>
      <c r="G544" s="48">
        <f t="shared" ca="1" si="357"/>
        <v>39</v>
      </c>
      <c r="H544" s="48">
        <f t="shared" ca="1" si="357"/>
        <v>47</v>
      </c>
      <c r="I544" s="48">
        <f t="shared" ca="1" si="357"/>
        <v>55</v>
      </c>
      <c r="J544" s="48">
        <f t="shared" ca="1" si="357"/>
        <v>63</v>
      </c>
      <c r="K544" s="48">
        <f t="shared" ca="1" si="357"/>
        <v>71</v>
      </c>
      <c r="L544" s="48">
        <f t="shared" ca="1" si="357"/>
        <v>79</v>
      </c>
      <c r="M544" s="48">
        <f t="shared" ca="1" si="357"/>
        <v>87</v>
      </c>
      <c r="N544" s="48">
        <f t="shared" ca="1" si="357"/>
        <v>95</v>
      </c>
      <c r="O544" s="48">
        <f t="shared" ca="1" si="357"/>
        <v>103</v>
      </c>
    </row>
    <row r="545" spans="1:15" x14ac:dyDescent="0.25">
      <c r="A545" s="71">
        <v>0.42</v>
      </c>
      <c r="B545" s="48">
        <f t="shared" ca="1" si="357"/>
        <v>12</v>
      </c>
      <c r="C545" s="48">
        <f t="shared" ca="1" si="357"/>
        <v>8</v>
      </c>
      <c r="D545" s="48">
        <f t="shared" ca="1" si="357"/>
        <v>16</v>
      </c>
      <c r="E545" s="48">
        <f t="shared" ca="1" si="357"/>
        <v>24</v>
      </c>
      <c r="F545" s="48">
        <f t="shared" ca="1" si="357"/>
        <v>32</v>
      </c>
      <c r="G545" s="48">
        <f t="shared" ca="1" si="357"/>
        <v>39</v>
      </c>
      <c r="H545" s="48">
        <f t="shared" ca="1" si="357"/>
        <v>47</v>
      </c>
      <c r="I545" s="48">
        <f t="shared" ca="1" si="357"/>
        <v>55</v>
      </c>
      <c r="J545" s="48">
        <f t="shared" ca="1" si="357"/>
        <v>63</v>
      </c>
      <c r="K545" s="48">
        <f t="shared" ca="1" si="357"/>
        <v>71</v>
      </c>
      <c r="L545" s="48">
        <f t="shared" ca="1" si="357"/>
        <v>79</v>
      </c>
      <c r="M545" s="48">
        <f t="shared" ca="1" si="357"/>
        <v>87</v>
      </c>
      <c r="N545" s="48">
        <f t="shared" ca="1" si="357"/>
        <v>95</v>
      </c>
      <c r="O545" s="48">
        <f t="shared" ca="1" si="357"/>
        <v>103</v>
      </c>
    </row>
    <row r="546" spans="1:15" x14ac:dyDescent="0.25">
      <c r="A546" s="71">
        <v>0.43</v>
      </c>
      <c r="B546" s="48">
        <f t="shared" ca="1" si="357"/>
        <v>12</v>
      </c>
      <c r="C546" s="48">
        <f t="shared" ca="1" si="357"/>
        <v>8</v>
      </c>
      <c r="D546" s="48">
        <f t="shared" ca="1" si="357"/>
        <v>16</v>
      </c>
      <c r="E546" s="48">
        <f t="shared" ca="1" si="357"/>
        <v>24</v>
      </c>
      <c r="F546" s="48">
        <f t="shared" ca="1" si="357"/>
        <v>32</v>
      </c>
      <c r="G546" s="48">
        <f t="shared" ca="1" si="357"/>
        <v>39.569999999999993</v>
      </c>
      <c r="H546" s="48">
        <f t="shared" ca="1" si="357"/>
        <v>47</v>
      </c>
      <c r="I546" s="48">
        <f t="shared" ca="1" si="357"/>
        <v>55</v>
      </c>
      <c r="J546" s="48">
        <f t="shared" ca="1" si="357"/>
        <v>63</v>
      </c>
      <c r="K546" s="48">
        <f t="shared" ca="1" si="357"/>
        <v>71</v>
      </c>
      <c r="L546" s="48">
        <f t="shared" ca="1" si="357"/>
        <v>79</v>
      </c>
      <c r="M546" s="48">
        <f t="shared" ca="1" si="357"/>
        <v>87</v>
      </c>
      <c r="N546" s="48">
        <f t="shared" ca="1" si="357"/>
        <v>95</v>
      </c>
      <c r="O546" s="48">
        <f t="shared" ca="1" si="357"/>
        <v>103</v>
      </c>
    </row>
    <row r="547" spans="1:15" x14ac:dyDescent="0.25">
      <c r="A547" s="71">
        <v>0.44</v>
      </c>
      <c r="B547" s="48">
        <f t="shared" ca="1" si="357"/>
        <v>12</v>
      </c>
      <c r="C547" s="48">
        <f t="shared" ca="1" si="357"/>
        <v>8</v>
      </c>
      <c r="D547" s="48">
        <f t="shared" ca="1" si="357"/>
        <v>16</v>
      </c>
      <c r="E547" s="48">
        <f t="shared" ca="1" si="357"/>
        <v>24</v>
      </c>
      <c r="F547" s="48">
        <f t="shared" ca="1" si="357"/>
        <v>32</v>
      </c>
      <c r="G547" s="48">
        <f t="shared" ca="1" si="357"/>
        <v>40</v>
      </c>
      <c r="H547" s="48">
        <f t="shared" ca="1" si="357"/>
        <v>47</v>
      </c>
      <c r="I547" s="48">
        <f t="shared" ca="1" si="357"/>
        <v>55</v>
      </c>
      <c r="J547" s="48">
        <f t="shared" ca="1" si="357"/>
        <v>63</v>
      </c>
      <c r="K547" s="48">
        <f t="shared" ca="1" si="357"/>
        <v>71.56</v>
      </c>
      <c r="L547" s="48">
        <f t="shared" ca="1" si="357"/>
        <v>80</v>
      </c>
      <c r="M547" s="48">
        <f t="shared" ca="1" si="357"/>
        <v>87</v>
      </c>
      <c r="N547" s="48">
        <f t="shared" ca="1" si="357"/>
        <v>95</v>
      </c>
      <c r="O547" s="48">
        <f t="shared" ca="1" si="357"/>
        <v>103</v>
      </c>
    </row>
    <row r="548" spans="1:15" x14ac:dyDescent="0.25">
      <c r="A548" s="71">
        <v>0.45</v>
      </c>
      <c r="B548" s="48">
        <f t="shared" ca="1" si="357"/>
        <v>12</v>
      </c>
      <c r="C548" s="48">
        <f t="shared" ca="1" si="357"/>
        <v>8</v>
      </c>
      <c r="D548" s="48">
        <f t="shared" ca="1" si="357"/>
        <v>16</v>
      </c>
      <c r="E548" s="48">
        <f t="shared" ca="1" si="357"/>
        <v>24</v>
      </c>
      <c r="F548" s="48">
        <f t="shared" ca="1" si="357"/>
        <v>32</v>
      </c>
      <c r="G548" s="48">
        <f t="shared" ca="1" si="357"/>
        <v>40</v>
      </c>
      <c r="H548" s="48">
        <f t="shared" ca="1" si="357"/>
        <v>48</v>
      </c>
      <c r="I548" s="48">
        <f t="shared" ca="1" si="357"/>
        <v>56</v>
      </c>
      <c r="J548" s="48">
        <f t="shared" ca="1" si="357"/>
        <v>63</v>
      </c>
      <c r="K548" s="48">
        <f t="shared" ca="1" si="357"/>
        <v>72</v>
      </c>
      <c r="L548" s="48">
        <f t="shared" ca="1" si="357"/>
        <v>80</v>
      </c>
      <c r="M548" s="48">
        <f t="shared" ca="1" si="357"/>
        <v>88</v>
      </c>
      <c r="N548" s="48">
        <f t="shared" ca="1" si="357"/>
        <v>96</v>
      </c>
      <c r="O548" s="48">
        <f t="shared" ca="1" si="357"/>
        <v>104</v>
      </c>
    </row>
    <row r="549" spans="1:15" x14ac:dyDescent="0.25">
      <c r="A549" s="71">
        <v>0.46</v>
      </c>
      <c r="B549" s="48">
        <f t="shared" ca="1" si="357"/>
        <v>12</v>
      </c>
      <c r="C549" s="48">
        <f t="shared" ca="1" si="357"/>
        <v>8</v>
      </c>
      <c r="D549" s="48">
        <f t="shared" ca="1" si="357"/>
        <v>16</v>
      </c>
      <c r="E549" s="48">
        <f t="shared" ca="1" si="357"/>
        <v>24</v>
      </c>
      <c r="F549" s="48">
        <f t="shared" ca="1" si="357"/>
        <v>32</v>
      </c>
      <c r="G549" s="48">
        <f t="shared" ca="1" si="357"/>
        <v>40</v>
      </c>
      <c r="H549" s="48">
        <f t="shared" ca="1" si="357"/>
        <v>48</v>
      </c>
      <c r="I549" s="48">
        <f t="shared" ca="1" si="357"/>
        <v>56</v>
      </c>
      <c r="J549" s="48">
        <f t="shared" ca="1" si="357"/>
        <v>64</v>
      </c>
      <c r="K549" s="48">
        <f t="shared" ca="1" si="357"/>
        <v>72</v>
      </c>
      <c r="L549" s="48">
        <f t="shared" ca="1" si="357"/>
        <v>80</v>
      </c>
      <c r="M549" s="48">
        <f t="shared" ca="1" si="357"/>
        <v>88</v>
      </c>
      <c r="N549" s="48">
        <f t="shared" ca="1" si="357"/>
        <v>96</v>
      </c>
      <c r="O549" s="48">
        <f t="shared" ca="1" si="357"/>
        <v>104</v>
      </c>
    </row>
    <row r="550" spans="1:15" x14ac:dyDescent="0.25">
      <c r="A550" s="71">
        <v>0.47</v>
      </c>
      <c r="B550" s="48">
        <f t="shared" ca="1" si="357"/>
        <v>12</v>
      </c>
      <c r="C550" s="48">
        <f t="shared" ca="1" si="357"/>
        <v>8</v>
      </c>
      <c r="D550" s="48">
        <f t="shared" ca="1" si="357"/>
        <v>16</v>
      </c>
      <c r="E550" s="48">
        <f t="shared" ca="1" si="357"/>
        <v>24</v>
      </c>
      <c r="F550" s="48">
        <f t="shared" ca="1" si="357"/>
        <v>32</v>
      </c>
      <c r="G550" s="48">
        <f t="shared" ca="1" si="357"/>
        <v>40</v>
      </c>
      <c r="H550" s="48">
        <f t="shared" ca="1" si="357"/>
        <v>48</v>
      </c>
      <c r="I550" s="48">
        <f t="shared" ca="1" si="357"/>
        <v>56</v>
      </c>
      <c r="J550" s="48">
        <f t="shared" ca="1" si="357"/>
        <v>64</v>
      </c>
      <c r="K550" s="48">
        <f t="shared" ca="1" si="357"/>
        <v>72</v>
      </c>
      <c r="L550" s="48">
        <f t="shared" ca="1" si="357"/>
        <v>80</v>
      </c>
      <c r="M550" s="48">
        <f t="shared" ca="1" si="357"/>
        <v>88</v>
      </c>
      <c r="N550" s="48">
        <f t="shared" ca="1" si="357"/>
        <v>96</v>
      </c>
      <c r="O550" s="48">
        <f t="shared" ca="1" si="357"/>
        <v>104</v>
      </c>
    </row>
    <row r="551" spans="1:15" x14ac:dyDescent="0.25">
      <c r="A551" s="71">
        <v>0.48</v>
      </c>
      <c r="B551" s="48">
        <f t="shared" ca="1" si="357"/>
        <v>12</v>
      </c>
      <c r="C551" s="48">
        <f t="shared" ca="1" si="357"/>
        <v>8</v>
      </c>
      <c r="D551" s="48">
        <f t="shared" ca="1" si="357"/>
        <v>16</v>
      </c>
      <c r="E551" s="48">
        <f t="shared" ca="1" si="357"/>
        <v>24</v>
      </c>
      <c r="F551" s="48">
        <f t="shared" ca="1" si="357"/>
        <v>32</v>
      </c>
      <c r="G551" s="48">
        <f t="shared" ca="1" si="357"/>
        <v>40</v>
      </c>
      <c r="H551" s="48">
        <f t="shared" ca="1" si="357"/>
        <v>48</v>
      </c>
      <c r="I551" s="48">
        <f t="shared" ca="1" si="357"/>
        <v>56</v>
      </c>
      <c r="J551" s="48">
        <f t="shared" ca="1" si="357"/>
        <v>64</v>
      </c>
      <c r="K551" s="48">
        <f t="shared" ca="1" si="357"/>
        <v>72</v>
      </c>
      <c r="L551" s="48">
        <f t="shared" ca="1" si="357"/>
        <v>80</v>
      </c>
      <c r="M551" s="48">
        <f t="shared" ca="1" si="357"/>
        <v>88</v>
      </c>
      <c r="N551" s="48">
        <f t="shared" ca="1" si="357"/>
        <v>96</v>
      </c>
      <c r="O551" s="48">
        <f t="shared" ca="1" si="357"/>
        <v>104</v>
      </c>
    </row>
    <row r="552" spans="1:15" x14ac:dyDescent="0.25">
      <c r="A552" s="71">
        <v>0.49</v>
      </c>
      <c r="B552" s="48">
        <f t="shared" ca="1" si="357"/>
        <v>12</v>
      </c>
      <c r="C552" s="48">
        <f t="shared" ca="1" si="357"/>
        <v>8</v>
      </c>
      <c r="D552" s="48">
        <f t="shared" ca="1" si="357"/>
        <v>16</v>
      </c>
      <c r="E552" s="48">
        <f t="shared" ca="1" si="357"/>
        <v>24</v>
      </c>
      <c r="F552" s="48">
        <f t="shared" ca="1" si="357"/>
        <v>32</v>
      </c>
      <c r="G552" s="48">
        <f t="shared" ca="1" si="357"/>
        <v>40</v>
      </c>
      <c r="H552" s="48">
        <f t="shared" ca="1" si="357"/>
        <v>48</v>
      </c>
      <c r="I552" s="48">
        <f t="shared" ca="1" si="357"/>
        <v>56</v>
      </c>
      <c r="J552" s="48">
        <f t="shared" ca="1" si="357"/>
        <v>64</v>
      </c>
      <c r="K552" s="48">
        <f t="shared" ca="1" si="357"/>
        <v>72</v>
      </c>
      <c r="L552" s="48">
        <f t="shared" ca="1" si="357"/>
        <v>80</v>
      </c>
      <c r="M552" s="48">
        <f t="shared" ca="1" si="357"/>
        <v>88</v>
      </c>
      <c r="N552" s="48">
        <f t="shared" ca="1" si="357"/>
        <v>96</v>
      </c>
      <c r="O552" s="48">
        <f t="shared" ca="1" si="357"/>
        <v>104</v>
      </c>
    </row>
    <row r="553" spans="1:15" x14ac:dyDescent="0.25">
      <c r="A553" s="71">
        <v>0.5</v>
      </c>
      <c r="B553" s="48">
        <f t="shared" ca="1" si="357"/>
        <v>12</v>
      </c>
      <c r="C553" s="48">
        <f t="shared" ca="1" si="357"/>
        <v>8</v>
      </c>
      <c r="D553" s="48">
        <f t="shared" ca="1" si="357"/>
        <v>16</v>
      </c>
      <c r="E553" s="48">
        <f t="shared" ca="1" si="357"/>
        <v>24</v>
      </c>
      <c r="F553" s="48">
        <f t="shared" ca="1" si="357"/>
        <v>32</v>
      </c>
      <c r="G553" s="48">
        <f t="shared" ca="1" si="357"/>
        <v>40</v>
      </c>
      <c r="H553" s="48">
        <f t="shared" ca="1" si="357"/>
        <v>48</v>
      </c>
      <c r="I553" s="48">
        <f t="shared" ca="1" si="357"/>
        <v>56</v>
      </c>
      <c r="J553" s="48">
        <f t="shared" ca="1" si="357"/>
        <v>64</v>
      </c>
      <c r="K553" s="48">
        <f t="shared" ca="1" si="357"/>
        <v>72</v>
      </c>
      <c r="L553" s="48">
        <f t="shared" ca="1" si="357"/>
        <v>80</v>
      </c>
      <c r="M553" s="48">
        <f t="shared" ca="1" si="357"/>
        <v>88</v>
      </c>
      <c r="N553" s="48">
        <f t="shared" ca="1" si="357"/>
        <v>96</v>
      </c>
      <c r="O553" s="48">
        <f t="shared" ca="1" si="357"/>
        <v>104.5</v>
      </c>
    </row>
    <row r="554" spans="1:15" x14ac:dyDescent="0.25">
      <c r="A554" s="71">
        <v>0.51</v>
      </c>
      <c r="B554" s="48">
        <f t="shared" ca="1" si="357"/>
        <v>12</v>
      </c>
      <c r="C554" s="48">
        <f t="shared" ca="1" si="357"/>
        <v>8</v>
      </c>
      <c r="D554" s="48">
        <f t="shared" ca="1" si="357"/>
        <v>16</v>
      </c>
      <c r="E554" s="48">
        <f t="shared" ca="1" si="357"/>
        <v>24</v>
      </c>
      <c r="F554" s="48">
        <f t="shared" ca="1" si="357"/>
        <v>32</v>
      </c>
      <c r="G554" s="48">
        <f t="shared" ca="1" si="357"/>
        <v>40</v>
      </c>
      <c r="H554" s="48">
        <f t="shared" ca="1" si="357"/>
        <v>48</v>
      </c>
      <c r="I554" s="48">
        <f t="shared" ca="1" si="357"/>
        <v>56</v>
      </c>
      <c r="J554" s="48">
        <f t="shared" ca="1" si="357"/>
        <v>64</v>
      </c>
      <c r="K554" s="48">
        <f t="shared" ca="1" si="357"/>
        <v>72</v>
      </c>
      <c r="L554" s="48">
        <f t="shared" ca="1" si="357"/>
        <v>80</v>
      </c>
      <c r="M554" s="48">
        <f t="shared" ca="1" si="357"/>
        <v>88</v>
      </c>
      <c r="N554" s="48">
        <f t="shared" ca="1" si="357"/>
        <v>96</v>
      </c>
      <c r="O554" s="48">
        <f t="shared" ca="1" si="357"/>
        <v>105</v>
      </c>
    </row>
    <row r="555" spans="1:15" x14ac:dyDescent="0.25">
      <c r="A555" s="71">
        <v>0.52</v>
      </c>
      <c r="B555" s="48">
        <f t="shared" ca="1" si="357"/>
        <v>12</v>
      </c>
      <c r="C555" s="48">
        <f t="shared" ca="1" si="357"/>
        <v>8</v>
      </c>
      <c r="D555" s="48">
        <f t="shared" ca="1" si="357"/>
        <v>16</v>
      </c>
      <c r="E555" s="48">
        <f t="shared" ca="1" si="357"/>
        <v>24</v>
      </c>
      <c r="F555" s="48">
        <f t="shared" ca="1" si="357"/>
        <v>32</v>
      </c>
      <c r="G555" s="48">
        <f t="shared" ca="1" si="357"/>
        <v>40</v>
      </c>
      <c r="H555" s="48">
        <f t="shared" ca="1" si="357"/>
        <v>48</v>
      </c>
      <c r="I555" s="48">
        <f t="shared" ca="1" si="357"/>
        <v>56</v>
      </c>
      <c r="J555" s="48">
        <f t="shared" ca="1" si="357"/>
        <v>64</v>
      </c>
      <c r="K555" s="48">
        <f t="shared" ca="1" si="357"/>
        <v>73</v>
      </c>
      <c r="L555" s="48">
        <f t="shared" ca="1" si="357"/>
        <v>81</v>
      </c>
      <c r="M555" s="48">
        <f t="shared" ca="1" si="357"/>
        <v>89</v>
      </c>
      <c r="N555" s="48">
        <f t="shared" ca="1" si="357"/>
        <v>97</v>
      </c>
      <c r="O555" s="48">
        <f t="shared" ca="1" si="357"/>
        <v>105</v>
      </c>
    </row>
    <row r="556" spans="1:15" x14ac:dyDescent="0.25">
      <c r="A556" s="71">
        <v>0.53</v>
      </c>
      <c r="B556" s="48">
        <f t="shared" ca="1" si="357"/>
        <v>12</v>
      </c>
      <c r="C556" s="48">
        <f t="shared" ca="1" si="357"/>
        <v>8</v>
      </c>
      <c r="D556" s="48">
        <f t="shared" ca="1" si="357"/>
        <v>16</v>
      </c>
      <c r="E556" s="48">
        <f t="shared" ca="1" si="357"/>
        <v>24</v>
      </c>
      <c r="F556" s="48">
        <f t="shared" ca="1" si="357"/>
        <v>32</v>
      </c>
      <c r="G556" s="48">
        <f t="shared" ca="1" si="357"/>
        <v>40</v>
      </c>
      <c r="H556" s="48">
        <f t="shared" ca="1" si="357"/>
        <v>48</v>
      </c>
      <c r="I556" s="48">
        <f t="shared" ca="1" si="357"/>
        <v>56.470000000000027</v>
      </c>
      <c r="J556" s="48">
        <f t="shared" ca="1" si="357"/>
        <v>64</v>
      </c>
      <c r="K556" s="48">
        <f t="shared" ca="1" si="357"/>
        <v>73</v>
      </c>
      <c r="L556" s="48">
        <f t="shared" ca="1" si="357"/>
        <v>81</v>
      </c>
      <c r="M556" s="48">
        <f t="shared" ca="1" si="357"/>
        <v>89</v>
      </c>
      <c r="N556" s="48">
        <f t="shared" ca="1" si="357"/>
        <v>97</v>
      </c>
      <c r="O556" s="48">
        <f t="shared" ca="1" si="357"/>
        <v>105</v>
      </c>
    </row>
    <row r="557" spans="1:15" x14ac:dyDescent="0.25">
      <c r="A557" s="71">
        <v>0.54</v>
      </c>
      <c r="B557" s="48">
        <f t="shared" ca="1" si="357"/>
        <v>12</v>
      </c>
      <c r="C557" s="48">
        <f t="shared" ca="1" si="357"/>
        <v>8</v>
      </c>
      <c r="D557" s="48">
        <f t="shared" ca="1" si="357"/>
        <v>16</v>
      </c>
      <c r="E557" s="48">
        <f t="shared" ca="1" si="357"/>
        <v>24</v>
      </c>
      <c r="F557" s="48">
        <f t="shared" ca="1" si="357"/>
        <v>33</v>
      </c>
      <c r="G557" s="48">
        <f t="shared" ca="1" si="357"/>
        <v>41</v>
      </c>
      <c r="H557" s="48">
        <f t="shared" ca="1" si="357"/>
        <v>49</v>
      </c>
      <c r="I557" s="48">
        <f t="shared" ca="1" si="357"/>
        <v>57</v>
      </c>
      <c r="J557" s="48">
        <f t="shared" ca="1" si="357"/>
        <v>65</v>
      </c>
      <c r="K557" s="48">
        <f t="shared" ca="1" si="357"/>
        <v>73</v>
      </c>
      <c r="L557" s="48">
        <f t="shared" ca="1" si="357"/>
        <v>81</v>
      </c>
      <c r="M557" s="48">
        <f t="shared" ca="1" si="357"/>
        <v>89</v>
      </c>
      <c r="N557" s="48">
        <f t="shared" ca="1" si="357"/>
        <v>97</v>
      </c>
      <c r="O557" s="48">
        <f t="shared" ca="1" si="357"/>
        <v>105</v>
      </c>
    </row>
    <row r="558" spans="1:15" x14ac:dyDescent="0.25">
      <c r="A558" s="71">
        <v>0.55000000000000004</v>
      </c>
      <c r="B558" s="48">
        <f t="shared" ca="1" si="357"/>
        <v>12</v>
      </c>
      <c r="C558" s="48">
        <f t="shared" ca="1" si="357"/>
        <v>8</v>
      </c>
      <c r="D558" s="48">
        <f t="shared" ca="1" si="357"/>
        <v>16</v>
      </c>
      <c r="E558" s="48">
        <f t="shared" ca="1" si="357"/>
        <v>24</v>
      </c>
      <c r="F558" s="48">
        <f t="shared" ca="1" si="357"/>
        <v>33</v>
      </c>
      <c r="G558" s="48">
        <f t="shared" ca="1" si="357"/>
        <v>41</v>
      </c>
      <c r="H558" s="48">
        <f t="shared" ca="1" si="357"/>
        <v>49</v>
      </c>
      <c r="I558" s="48">
        <f t="shared" ca="1" si="357"/>
        <v>57</v>
      </c>
      <c r="J558" s="48">
        <f t="shared" ca="1" si="357"/>
        <v>65</v>
      </c>
      <c r="K558" s="48">
        <f t="shared" ca="1" si="357"/>
        <v>73</v>
      </c>
      <c r="L558" s="48">
        <f t="shared" ca="1" si="357"/>
        <v>81</v>
      </c>
      <c r="M558" s="48">
        <f t="shared" ca="1" si="357"/>
        <v>89</v>
      </c>
      <c r="N558" s="48">
        <f t="shared" ca="1" si="357"/>
        <v>97</v>
      </c>
      <c r="O558" s="48">
        <f t="shared" ca="1" si="357"/>
        <v>105</v>
      </c>
    </row>
    <row r="559" spans="1:15" x14ac:dyDescent="0.25">
      <c r="A559" s="71">
        <v>0.56000000000000005</v>
      </c>
      <c r="B559" s="48">
        <f t="shared" ca="1" si="357"/>
        <v>12</v>
      </c>
      <c r="C559" s="48">
        <f t="shared" ca="1" si="357"/>
        <v>8</v>
      </c>
      <c r="D559" s="48">
        <f t="shared" ca="1" si="357"/>
        <v>16</v>
      </c>
      <c r="E559" s="48">
        <f t="shared" ca="1" si="357"/>
        <v>25</v>
      </c>
      <c r="F559" s="48">
        <f t="shared" ca="1" si="357"/>
        <v>33</v>
      </c>
      <c r="G559" s="48">
        <f t="shared" ca="1" si="357"/>
        <v>41</v>
      </c>
      <c r="H559" s="48">
        <f t="shared" ca="1" si="357"/>
        <v>49</v>
      </c>
      <c r="I559" s="48">
        <f t="shared" ca="1" si="357"/>
        <v>57</v>
      </c>
      <c r="J559" s="48">
        <f t="shared" ca="1" si="357"/>
        <v>65</v>
      </c>
      <c r="K559" s="48">
        <f t="shared" ca="1" si="357"/>
        <v>73</v>
      </c>
      <c r="L559" s="48">
        <f t="shared" ca="1" si="357"/>
        <v>81</v>
      </c>
      <c r="M559" s="48">
        <f t="shared" ca="1" si="357"/>
        <v>89</v>
      </c>
      <c r="N559" s="48">
        <f t="shared" ref="N559:O559" ca="1" si="359">_xlfn.PERCENTILE.INC(N$2:N$501,$A559)</f>
        <v>97</v>
      </c>
      <c r="O559" s="48">
        <f t="shared" ca="1" si="359"/>
        <v>105</v>
      </c>
    </row>
    <row r="560" spans="1:15" x14ac:dyDescent="0.25">
      <c r="A560" s="71">
        <v>0.56999999999999995</v>
      </c>
      <c r="B560" s="48">
        <f t="shared" ref="B560:O578" ca="1" si="360">_xlfn.PERCENTILE.INC(B$2:B$501,$A560)</f>
        <v>12</v>
      </c>
      <c r="C560" s="48">
        <f t="shared" ca="1" si="360"/>
        <v>8</v>
      </c>
      <c r="D560" s="48">
        <f t="shared" ca="1" si="360"/>
        <v>17</v>
      </c>
      <c r="E560" s="48">
        <f t="shared" ca="1" si="360"/>
        <v>25</v>
      </c>
      <c r="F560" s="48">
        <f t="shared" ca="1" si="360"/>
        <v>33</v>
      </c>
      <c r="G560" s="48">
        <f t="shared" ca="1" si="360"/>
        <v>41</v>
      </c>
      <c r="H560" s="48">
        <f t="shared" ca="1" si="360"/>
        <v>49</v>
      </c>
      <c r="I560" s="48">
        <f t="shared" ca="1" si="360"/>
        <v>57</v>
      </c>
      <c r="J560" s="48">
        <f t="shared" ca="1" si="360"/>
        <v>65</v>
      </c>
      <c r="K560" s="48">
        <f t="shared" ca="1" si="360"/>
        <v>73</v>
      </c>
      <c r="L560" s="48">
        <f t="shared" ca="1" si="360"/>
        <v>81</v>
      </c>
      <c r="M560" s="48">
        <f t="shared" ca="1" si="360"/>
        <v>89</v>
      </c>
      <c r="N560" s="48">
        <f t="shared" ca="1" si="360"/>
        <v>97</v>
      </c>
      <c r="O560" s="48">
        <f t="shared" ca="1" si="360"/>
        <v>106</v>
      </c>
    </row>
    <row r="561" spans="1:15" x14ac:dyDescent="0.25">
      <c r="A561" s="71">
        <v>0.57999999999999996</v>
      </c>
      <c r="B561" s="48">
        <f t="shared" ca="1" si="360"/>
        <v>12</v>
      </c>
      <c r="C561" s="48">
        <f t="shared" ca="1" si="360"/>
        <v>8</v>
      </c>
      <c r="D561" s="48">
        <f t="shared" ca="1" si="360"/>
        <v>17</v>
      </c>
      <c r="E561" s="48">
        <f t="shared" ca="1" si="360"/>
        <v>25</v>
      </c>
      <c r="F561" s="48">
        <f t="shared" ca="1" si="360"/>
        <v>33</v>
      </c>
      <c r="G561" s="48">
        <f t="shared" ca="1" si="360"/>
        <v>41</v>
      </c>
      <c r="H561" s="48">
        <f t="shared" ca="1" si="360"/>
        <v>49</v>
      </c>
      <c r="I561" s="48">
        <f t="shared" ca="1" si="360"/>
        <v>57</v>
      </c>
      <c r="J561" s="48">
        <f t="shared" ca="1" si="360"/>
        <v>65</v>
      </c>
      <c r="K561" s="48">
        <f t="shared" ca="1" si="360"/>
        <v>73</v>
      </c>
      <c r="L561" s="48">
        <f t="shared" ca="1" si="360"/>
        <v>82</v>
      </c>
      <c r="M561" s="48">
        <f t="shared" ca="1" si="360"/>
        <v>90</v>
      </c>
      <c r="N561" s="48">
        <f t="shared" ca="1" si="360"/>
        <v>98</v>
      </c>
      <c r="O561" s="48">
        <f t="shared" ca="1" si="360"/>
        <v>106</v>
      </c>
    </row>
    <row r="562" spans="1:15" x14ac:dyDescent="0.25">
      <c r="A562" s="71">
        <v>0.59</v>
      </c>
      <c r="B562" s="48">
        <f t="shared" ca="1" si="360"/>
        <v>12</v>
      </c>
      <c r="C562" s="48">
        <f t="shared" ca="1" si="360"/>
        <v>8</v>
      </c>
      <c r="D562" s="48">
        <f t="shared" ca="1" si="360"/>
        <v>17</v>
      </c>
      <c r="E562" s="48">
        <f t="shared" ca="1" si="360"/>
        <v>25</v>
      </c>
      <c r="F562" s="48">
        <f t="shared" ca="1" si="360"/>
        <v>33</v>
      </c>
      <c r="G562" s="48">
        <f t="shared" ca="1" si="360"/>
        <v>41</v>
      </c>
      <c r="H562" s="48">
        <f t="shared" ca="1" si="360"/>
        <v>49</v>
      </c>
      <c r="I562" s="48">
        <f t="shared" ca="1" si="360"/>
        <v>57</v>
      </c>
      <c r="J562" s="48">
        <f t="shared" ca="1" si="360"/>
        <v>65.409999999999968</v>
      </c>
      <c r="K562" s="48">
        <f t="shared" ca="1" si="360"/>
        <v>73</v>
      </c>
      <c r="L562" s="48">
        <f t="shared" ca="1" si="360"/>
        <v>82</v>
      </c>
      <c r="M562" s="48">
        <f t="shared" ca="1" si="360"/>
        <v>90</v>
      </c>
      <c r="N562" s="48">
        <f t="shared" ca="1" si="360"/>
        <v>98</v>
      </c>
      <c r="O562" s="48">
        <f t="shared" ca="1" si="360"/>
        <v>106</v>
      </c>
    </row>
    <row r="563" spans="1:15" x14ac:dyDescent="0.25">
      <c r="A563" s="71">
        <v>0.6</v>
      </c>
      <c r="B563" s="48">
        <f t="shared" ca="1" si="360"/>
        <v>12</v>
      </c>
      <c r="C563" s="48">
        <f t="shared" ca="1" si="360"/>
        <v>8</v>
      </c>
      <c r="D563" s="48">
        <f t="shared" ca="1" si="360"/>
        <v>17</v>
      </c>
      <c r="E563" s="48">
        <f t="shared" ca="1" si="360"/>
        <v>25</v>
      </c>
      <c r="F563" s="48">
        <f t="shared" ca="1" si="360"/>
        <v>33</v>
      </c>
      <c r="G563" s="48">
        <f t="shared" ca="1" si="360"/>
        <v>41</v>
      </c>
      <c r="H563" s="48">
        <f t="shared" ca="1" si="360"/>
        <v>49</v>
      </c>
      <c r="I563" s="48">
        <f t="shared" ca="1" si="360"/>
        <v>57</v>
      </c>
      <c r="J563" s="48">
        <f t="shared" ca="1" si="360"/>
        <v>66</v>
      </c>
      <c r="K563" s="48">
        <f t="shared" ca="1" si="360"/>
        <v>74</v>
      </c>
      <c r="L563" s="48">
        <f t="shared" ca="1" si="360"/>
        <v>82</v>
      </c>
      <c r="M563" s="48">
        <f t="shared" ca="1" si="360"/>
        <v>90</v>
      </c>
      <c r="N563" s="48">
        <f t="shared" ca="1" si="360"/>
        <v>98</v>
      </c>
      <c r="O563" s="48">
        <f t="shared" ca="1" si="360"/>
        <v>106</v>
      </c>
    </row>
    <row r="564" spans="1:15" x14ac:dyDescent="0.25">
      <c r="A564" s="71">
        <v>0.61</v>
      </c>
      <c r="B564" s="48">
        <f t="shared" ca="1" si="360"/>
        <v>13</v>
      </c>
      <c r="C564" s="48">
        <f t="shared" ca="1" si="360"/>
        <v>9</v>
      </c>
      <c r="D564" s="48">
        <f t="shared" ca="1" si="360"/>
        <v>17</v>
      </c>
      <c r="E564" s="48">
        <f t="shared" ca="1" si="360"/>
        <v>25</v>
      </c>
      <c r="F564" s="48">
        <f t="shared" ca="1" si="360"/>
        <v>33</v>
      </c>
      <c r="G564" s="48">
        <f t="shared" ca="1" si="360"/>
        <v>41</v>
      </c>
      <c r="H564" s="48">
        <f t="shared" ca="1" si="360"/>
        <v>49</v>
      </c>
      <c r="I564" s="48">
        <f t="shared" ca="1" si="360"/>
        <v>57.389999999999986</v>
      </c>
      <c r="J564" s="48">
        <f t="shared" ca="1" si="360"/>
        <v>66</v>
      </c>
      <c r="K564" s="48">
        <f t="shared" ca="1" si="360"/>
        <v>74</v>
      </c>
      <c r="L564" s="48">
        <f t="shared" ca="1" si="360"/>
        <v>82</v>
      </c>
      <c r="M564" s="48">
        <f t="shared" ca="1" si="360"/>
        <v>90</v>
      </c>
      <c r="N564" s="48">
        <f t="shared" ca="1" si="360"/>
        <v>98</v>
      </c>
      <c r="O564" s="48">
        <f t="shared" ca="1" si="360"/>
        <v>106</v>
      </c>
    </row>
    <row r="565" spans="1:15" x14ac:dyDescent="0.25">
      <c r="A565" s="71">
        <v>0.62</v>
      </c>
      <c r="B565" s="48">
        <f t="shared" ca="1" si="360"/>
        <v>13</v>
      </c>
      <c r="C565" s="48">
        <f t="shared" ca="1" si="360"/>
        <v>9</v>
      </c>
      <c r="D565" s="48">
        <f t="shared" ca="1" si="360"/>
        <v>17</v>
      </c>
      <c r="E565" s="48">
        <f t="shared" ca="1" si="360"/>
        <v>25</v>
      </c>
      <c r="F565" s="48">
        <f t="shared" ca="1" si="360"/>
        <v>33</v>
      </c>
      <c r="G565" s="48">
        <f t="shared" ca="1" si="360"/>
        <v>41</v>
      </c>
      <c r="H565" s="48">
        <f t="shared" ca="1" si="360"/>
        <v>50</v>
      </c>
      <c r="I565" s="48">
        <f t="shared" ca="1" si="360"/>
        <v>58</v>
      </c>
      <c r="J565" s="48">
        <f t="shared" ca="1" si="360"/>
        <v>66</v>
      </c>
      <c r="K565" s="48">
        <f t="shared" ca="1" si="360"/>
        <v>74</v>
      </c>
      <c r="L565" s="48">
        <f t="shared" ca="1" si="360"/>
        <v>82</v>
      </c>
      <c r="M565" s="48">
        <f t="shared" ca="1" si="360"/>
        <v>90</v>
      </c>
      <c r="N565" s="48">
        <f t="shared" ca="1" si="360"/>
        <v>98</v>
      </c>
      <c r="O565" s="48">
        <f t="shared" ca="1" si="360"/>
        <v>106.38</v>
      </c>
    </row>
    <row r="566" spans="1:15" x14ac:dyDescent="0.25">
      <c r="A566" s="71">
        <v>0.63</v>
      </c>
      <c r="B566" s="48">
        <f t="shared" ca="1" si="360"/>
        <v>13</v>
      </c>
      <c r="C566" s="48">
        <f t="shared" ca="1" si="360"/>
        <v>9</v>
      </c>
      <c r="D566" s="48">
        <f t="shared" ca="1" si="360"/>
        <v>17</v>
      </c>
      <c r="E566" s="48">
        <f t="shared" ca="1" si="360"/>
        <v>25</v>
      </c>
      <c r="F566" s="48">
        <f t="shared" ca="1" si="360"/>
        <v>33</v>
      </c>
      <c r="G566" s="48">
        <f t="shared" ca="1" si="360"/>
        <v>41</v>
      </c>
      <c r="H566" s="48">
        <f t="shared" ca="1" si="360"/>
        <v>50</v>
      </c>
      <c r="I566" s="48">
        <f t="shared" ca="1" si="360"/>
        <v>58</v>
      </c>
      <c r="J566" s="48">
        <f t="shared" ca="1" si="360"/>
        <v>66</v>
      </c>
      <c r="K566" s="48">
        <f t="shared" ca="1" si="360"/>
        <v>74</v>
      </c>
      <c r="L566" s="48">
        <f t="shared" ca="1" si="360"/>
        <v>82</v>
      </c>
      <c r="M566" s="48">
        <f t="shared" ca="1" si="360"/>
        <v>90</v>
      </c>
      <c r="N566" s="48">
        <f t="shared" ca="1" si="360"/>
        <v>98</v>
      </c>
      <c r="O566" s="48">
        <f t="shared" ca="1" si="360"/>
        <v>107</v>
      </c>
    </row>
    <row r="567" spans="1:15" x14ac:dyDescent="0.25">
      <c r="A567" s="71">
        <v>0.64</v>
      </c>
      <c r="B567" s="48">
        <f t="shared" ca="1" si="360"/>
        <v>13</v>
      </c>
      <c r="C567" s="48">
        <f t="shared" ca="1" si="360"/>
        <v>9</v>
      </c>
      <c r="D567" s="48">
        <f t="shared" ca="1" si="360"/>
        <v>17</v>
      </c>
      <c r="E567" s="48">
        <f t="shared" ca="1" si="360"/>
        <v>25</v>
      </c>
      <c r="F567" s="48">
        <f t="shared" ca="1" si="360"/>
        <v>33</v>
      </c>
      <c r="G567" s="48">
        <f t="shared" ca="1" si="360"/>
        <v>41</v>
      </c>
      <c r="H567" s="48">
        <f t="shared" ca="1" si="360"/>
        <v>50</v>
      </c>
      <c r="I567" s="48">
        <f t="shared" ca="1" si="360"/>
        <v>58</v>
      </c>
      <c r="J567" s="48">
        <f t="shared" ca="1" si="360"/>
        <v>66</v>
      </c>
      <c r="K567" s="48">
        <f t="shared" ca="1" si="360"/>
        <v>74</v>
      </c>
      <c r="L567" s="48">
        <f t="shared" ca="1" si="360"/>
        <v>82</v>
      </c>
      <c r="M567" s="48">
        <f t="shared" ca="1" si="360"/>
        <v>90</v>
      </c>
      <c r="N567" s="48">
        <f t="shared" ca="1" si="360"/>
        <v>98</v>
      </c>
      <c r="O567" s="48">
        <f t="shared" ca="1" si="360"/>
        <v>107</v>
      </c>
    </row>
    <row r="568" spans="1:15" x14ac:dyDescent="0.25">
      <c r="A568" s="71">
        <v>0.65</v>
      </c>
      <c r="B568" s="48">
        <f t="shared" ca="1" si="360"/>
        <v>13</v>
      </c>
      <c r="C568" s="48">
        <f t="shared" ca="1" si="360"/>
        <v>9</v>
      </c>
      <c r="D568" s="48">
        <f t="shared" ca="1" si="360"/>
        <v>17</v>
      </c>
      <c r="E568" s="48">
        <f t="shared" ca="1" si="360"/>
        <v>25</v>
      </c>
      <c r="F568" s="48">
        <f t="shared" ca="1" si="360"/>
        <v>33</v>
      </c>
      <c r="G568" s="48">
        <f t="shared" ca="1" si="360"/>
        <v>42</v>
      </c>
      <c r="H568" s="48">
        <f t="shared" ca="1" si="360"/>
        <v>50</v>
      </c>
      <c r="I568" s="48">
        <f t="shared" ca="1" si="360"/>
        <v>58</v>
      </c>
      <c r="J568" s="48">
        <f t="shared" ca="1" si="360"/>
        <v>66</v>
      </c>
      <c r="K568" s="48">
        <f t="shared" ca="1" si="360"/>
        <v>74</v>
      </c>
      <c r="L568" s="48">
        <f t="shared" ca="1" si="360"/>
        <v>83</v>
      </c>
      <c r="M568" s="48">
        <f t="shared" ca="1" si="360"/>
        <v>90</v>
      </c>
      <c r="N568" s="48">
        <f t="shared" ca="1" si="360"/>
        <v>98.350000000000023</v>
      </c>
      <c r="O568" s="48">
        <f t="shared" ca="1" si="360"/>
        <v>107</v>
      </c>
    </row>
    <row r="569" spans="1:15" x14ac:dyDescent="0.25">
      <c r="A569" s="71">
        <v>0.66</v>
      </c>
      <c r="B569" s="48">
        <f t="shared" ca="1" si="360"/>
        <v>13</v>
      </c>
      <c r="C569" s="48">
        <f t="shared" ca="1" si="360"/>
        <v>9</v>
      </c>
      <c r="D569" s="48">
        <f t="shared" ca="1" si="360"/>
        <v>17</v>
      </c>
      <c r="E569" s="48">
        <f t="shared" ca="1" si="360"/>
        <v>25</v>
      </c>
      <c r="F569" s="48">
        <f t="shared" ca="1" si="360"/>
        <v>33</v>
      </c>
      <c r="G569" s="48">
        <f t="shared" ca="1" si="360"/>
        <v>42</v>
      </c>
      <c r="H569" s="48">
        <f t="shared" ca="1" si="360"/>
        <v>50</v>
      </c>
      <c r="I569" s="48">
        <f t="shared" ca="1" si="360"/>
        <v>58</v>
      </c>
      <c r="J569" s="48">
        <f t="shared" ca="1" si="360"/>
        <v>66</v>
      </c>
      <c r="K569" s="48">
        <f t="shared" ca="1" si="360"/>
        <v>74</v>
      </c>
      <c r="L569" s="48">
        <f t="shared" ca="1" si="360"/>
        <v>83</v>
      </c>
      <c r="M569" s="48">
        <f t="shared" ca="1" si="360"/>
        <v>91</v>
      </c>
      <c r="N569" s="48">
        <f t="shared" ca="1" si="360"/>
        <v>99</v>
      </c>
      <c r="O569" s="48">
        <f t="shared" ca="1" si="360"/>
        <v>107</v>
      </c>
    </row>
    <row r="570" spans="1:15" x14ac:dyDescent="0.25">
      <c r="A570" s="71">
        <v>0.67</v>
      </c>
      <c r="B570" s="48">
        <f t="shared" ca="1" si="360"/>
        <v>13</v>
      </c>
      <c r="C570" s="48">
        <f t="shared" ca="1" si="360"/>
        <v>9</v>
      </c>
      <c r="D570" s="48">
        <f t="shared" ca="1" si="360"/>
        <v>17</v>
      </c>
      <c r="E570" s="48">
        <f t="shared" ca="1" si="360"/>
        <v>25</v>
      </c>
      <c r="F570" s="48">
        <f t="shared" ca="1" si="360"/>
        <v>34</v>
      </c>
      <c r="G570" s="48">
        <f t="shared" ca="1" si="360"/>
        <v>42</v>
      </c>
      <c r="H570" s="48">
        <f t="shared" ca="1" si="360"/>
        <v>50</v>
      </c>
      <c r="I570" s="48">
        <f t="shared" ca="1" si="360"/>
        <v>58</v>
      </c>
      <c r="J570" s="48">
        <f t="shared" ca="1" si="360"/>
        <v>66</v>
      </c>
      <c r="K570" s="48">
        <f t="shared" ca="1" si="360"/>
        <v>75</v>
      </c>
      <c r="L570" s="48">
        <f t="shared" ca="1" si="360"/>
        <v>83</v>
      </c>
      <c r="M570" s="48">
        <f t="shared" ca="1" si="360"/>
        <v>91</v>
      </c>
      <c r="N570" s="48">
        <f t="shared" ca="1" si="360"/>
        <v>99</v>
      </c>
      <c r="O570" s="48">
        <f t="shared" ca="1" si="360"/>
        <v>107</v>
      </c>
    </row>
    <row r="571" spans="1:15" x14ac:dyDescent="0.25">
      <c r="A571" s="71">
        <v>0.68</v>
      </c>
      <c r="B571" s="48">
        <f t="shared" ca="1" si="360"/>
        <v>13</v>
      </c>
      <c r="C571" s="48">
        <f t="shared" ca="1" si="360"/>
        <v>9</v>
      </c>
      <c r="D571" s="48">
        <f t="shared" ca="1" si="360"/>
        <v>17</v>
      </c>
      <c r="E571" s="48">
        <f t="shared" ca="1" si="360"/>
        <v>25</v>
      </c>
      <c r="F571" s="48">
        <f t="shared" ca="1" si="360"/>
        <v>34</v>
      </c>
      <c r="G571" s="48">
        <f t="shared" ca="1" si="360"/>
        <v>42</v>
      </c>
      <c r="H571" s="48">
        <f t="shared" ca="1" si="360"/>
        <v>50</v>
      </c>
      <c r="I571" s="48">
        <f t="shared" ca="1" si="360"/>
        <v>59</v>
      </c>
      <c r="J571" s="48">
        <f t="shared" ca="1" si="360"/>
        <v>67</v>
      </c>
      <c r="K571" s="48">
        <f t="shared" ca="1" si="360"/>
        <v>75</v>
      </c>
      <c r="L571" s="48">
        <f t="shared" ca="1" si="360"/>
        <v>83</v>
      </c>
      <c r="M571" s="48">
        <f t="shared" ca="1" si="360"/>
        <v>91</v>
      </c>
      <c r="N571" s="48">
        <f t="shared" ca="1" si="360"/>
        <v>99</v>
      </c>
      <c r="O571" s="48">
        <f t="shared" ca="1" si="360"/>
        <v>107</v>
      </c>
    </row>
    <row r="572" spans="1:15" x14ac:dyDescent="0.25">
      <c r="A572" s="71">
        <v>0.69</v>
      </c>
      <c r="B572" s="48">
        <f t="shared" ca="1" si="360"/>
        <v>13</v>
      </c>
      <c r="C572" s="48">
        <f t="shared" ca="1" si="360"/>
        <v>9</v>
      </c>
      <c r="D572" s="48">
        <f t="shared" ca="1" si="360"/>
        <v>17</v>
      </c>
      <c r="E572" s="48">
        <f t="shared" ca="1" si="360"/>
        <v>25</v>
      </c>
      <c r="F572" s="48">
        <f t="shared" ca="1" si="360"/>
        <v>34</v>
      </c>
      <c r="G572" s="48">
        <f t="shared" ca="1" si="360"/>
        <v>42</v>
      </c>
      <c r="H572" s="48">
        <f t="shared" ca="1" si="360"/>
        <v>50</v>
      </c>
      <c r="I572" s="48">
        <f t="shared" ca="1" si="360"/>
        <v>59</v>
      </c>
      <c r="J572" s="48">
        <f t="shared" ca="1" si="360"/>
        <v>67</v>
      </c>
      <c r="K572" s="48">
        <f t="shared" ca="1" si="360"/>
        <v>75</v>
      </c>
      <c r="L572" s="48">
        <f t="shared" ca="1" si="360"/>
        <v>83</v>
      </c>
      <c r="M572" s="48">
        <f t="shared" ca="1" si="360"/>
        <v>91</v>
      </c>
      <c r="N572" s="48">
        <f t="shared" ca="1" si="360"/>
        <v>99</v>
      </c>
      <c r="O572" s="48">
        <f t="shared" ca="1" si="360"/>
        <v>107</v>
      </c>
    </row>
    <row r="573" spans="1:15" x14ac:dyDescent="0.25">
      <c r="A573" s="71">
        <v>0.7</v>
      </c>
      <c r="B573" s="48">
        <f t="shared" ca="1" si="360"/>
        <v>13</v>
      </c>
      <c r="C573" s="48">
        <f t="shared" ca="1" si="360"/>
        <v>9</v>
      </c>
      <c r="D573" s="48">
        <f t="shared" ca="1" si="360"/>
        <v>17</v>
      </c>
      <c r="E573" s="48">
        <f t="shared" ca="1" si="360"/>
        <v>25</v>
      </c>
      <c r="F573" s="48">
        <f t="shared" ca="1" si="360"/>
        <v>34</v>
      </c>
      <c r="G573" s="48">
        <f t="shared" ca="1" si="360"/>
        <v>42</v>
      </c>
      <c r="H573" s="48">
        <f t="shared" ca="1" si="360"/>
        <v>50</v>
      </c>
      <c r="I573" s="48">
        <f t="shared" ca="1" si="360"/>
        <v>59</v>
      </c>
      <c r="J573" s="48">
        <f t="shared" ca="1" si="360"/>
        <v>67</v>
      </c>
      <c r="K573" s="48">
        <f t="shared" ca="1" si="360"/>
        <v>75</v>
      </c>
      <c r="L573" s="48">
        <f t="shared" ca="1" si="360"/>
        <v>83</v>
      </c>
      <c r="M573" s="48">
        <f t="shared" ca="1" si="360"/>
        <v>91</v>
      </c>
      <c r="N573" s="48">
        <f t="shared" ca="1" si="360"/>
        <v>99</v>
      </c>
      <c r="O573" s="48">
        <f t="shared" ca="1" si="360"/>
        <v>108</v>
      </c>
    </row>
    <row r="574" spans="1:15" x14ac:dyDescent="0.25">
      <c r="A574" s="71">
        <v>0.71</v>
      </c>
      <c r="B574" s="48">
        <f t="shared" ca="1" si="360"/>
        <v>13</v>
      </c>
      <c r="C574" s="48">
        <f t="shared" ca="1" si="360"/>
        <v>9</v>
      </c>
      <c r="D574" s="48">
        <f t="shared" ca="1" si="360"/>
        <v>17</v>
      </c>
      <c r="E574" s="48">
        <f t="shared" ca="1" si="360"/>
        <v>26</v>
      </c>
      <c r="F574" s="48">
        <f t="shared" ca="1" si="360"/>
        <v>34</v>
      </c>
      <c r="G574" s="48">
        <f t="shared" ca="1" si="360"/>
        <v>42</v>
      </c>
      <c r="H574" s="48">
        <f t="shared" ca="1" si="360"/>
        <v>51</v>
      </c>
      <c r="I574" s="48">
        <f t="shared" ca="1" si="360"/>
        <v>59</v>
      </c>
      <c r="J574" s="48">
        <f t="shared" ca="1" si="360"/>
        <v>67</v>
      </c>
      <c r="K574" s="48">
        <f t="shared" ca="1" si="360"/>
        <v>75</v>
      </c>
      <c r="L574" s="48">
        <f t="shared" ca="1" si="360"/>
        <v>83</v>
      </c>
      <c r="M574" s="48">
        <f t="shared" ca="1" si="360"/>
        <v>92</v>
      </c>
      <c r="N574" s="48">
        <f t="shared" ca="1" si="360"/>
        <v>99</v>
      </c>
      <c r="O574" s="48">
        <f t="shared" ca="1" si="360"/>
        <v>108</v>
      </c>
    </row>
    <row r="575" spans="1:15" x14ac:dyDescent="0.25">
      <c r="A575" s="71">
        <v>0.72</v>
      </c>
      <c r="B575" s="48">
        <f t="shared" ca="1" si="360"/>
        <v>13</v>
      </c>
      <c r="C575" s="48">
        <f t="shared" ca="1" si="360"/>
        <v>9</v>
      </c>
      <c r="D575" s="48">
        <f t="shared" ca="1" si="360"/>
        <v>17</v>
      </c>
      <c r="E575" s="48">
        <f t="shared" ca="1" si="360"/>
        <v>26</v>
      </c>
      <c r="F575" s="48">
        <f t="shared" ca="1" si="360"/>
        <v>34</v>
      </c>
      <c r="G575" s="48">
        <f t="shared" ca="1" si="360"/>
        <v>42</v>
      </c>
      <c r="H575" s="48">
        <f t="shared" ca="1" si="360"/>
        <v>51</v>
      </c>
      <c r="I575" s="48">
        <f t="shared" ca="1" si="360"/>
        <v>59</v>
      </c>
      <c r="J575" s="48">
        <f t="shared" ca="1" si="360"/>
        <v>67</v>
      </c>
      <c r="K575" s="48">
        <f t="shared" ca="1" si="360"/>
        <v>75</v>
      </c>
      <c r="L575" s="48">
        <f t="shared" ca="1" si="360"/>
        <v>83</v>
      </c>
      <c r="M575" s="48">
        <f t="shared" ca="1" si="360"/>
        <v>92</v>
      </c>
      <c r="N575" s="48">
        <f t="shared" ca="1" si="360"/>
        <v>100</v>
      </c>
      <c r="O575" s="48">
        <f t="shared" ca="1" si="360"/>
        <v>108</v>
      </c>
    </row>
    <row r="576" spans="1:15" x14ac:dyDescent="0.25">
      <c r="A576" s="71">
        <v>0.73</v>
      </c>
      <c r="B576" s="48">
        <f t="shared" ca="1" si="360"/>
        <v>13</v>
      </c>
      <c r="C576" s="48">
        <f t="shared" ca="1" si="360"/>
        <v>9</v>
      </c>
      <c r="D576" s="48">
        <f t="shared" ca="1" si="360"/>
        <v>17.269999999999982</v>
      </c>
      <c r="E576" s="48">
        <f t="shared" ca="1" si="360"/>
        <v>26</v>
      </c>
      <c r="F576" s="48">
        <f t="shared" ca="1" si="360"/>
        <v>34</v>
      </c>
      <c r="G576" s="48">
        <f t="shared" ca="1" si="360"/>
        <v>43</v>
      </c>
      <c r="H576" s="48">
        <f t="shared" ca="1" si="360"/>
        <v>51</v>
      </c>
      <c r="I576" s="48">
        <f t="shared" ca="1" si="360"/>
        <v>59</v>
      </c>
      <c r="J576" s="48">
        <f t="shared" ca="1" si="360"/>
        <v>67</v>
      </c>
      <c r="K576" s="48">
        <f t="shared" ca="1" si="360"/>
        <v>75</v>
      </c>
      <c r="L576" s="48">
        <f t="shared" ca="1" si="360"/>
        <v>83</v>
      </c>
      <c r="M576" s="48">
        <f t="shared" ca="1" si="360"/>
        <v>92</v>
      </c>
      <c r="N576" s="48">
        <f t="shared" ca="1" si="360"/>
        <v>100</v>
      </c>
      <c r="O576" s="48">
        <f t="shared" ca="1" si="360"/>
        <v>108</v>
      </c>
    </row>
    <row r="577" spans="1:15" x14ac:dyDescent="0.25">
      <c r="A577" s="71">
        <v>0.74</v>
      </c>
      <c r="B577" s="48">
        <f t="shared" ca="1" si="360"/>
        <v>13</v>
      </c>
      <c r="C577" s="48">
        <f t="shared" ca="1" si="360"/>
        <v>9</v>
      </c>
      <c r="D577" s="48">
        <f t="shared" ca="1" si="360"/>
        <v>18</v>
      </c>
      <c r="E577" s="48">
        <f t="shared" ca="1" si="360"/>
        <v>26</v>
      </c>
      <c r="F577" s="48">
        <f t="shared" ca="1" si="360"/>
        <v>34</v>
      </c>
      <c r="G577" s="48">
        <f t="shared" ca="1" si="360"/>
        <v>43</v>
      </c>
      <c r="H577" s="48">
        <f t="shared" ca="1" si="360"/>
        <v>51</v>
      </c>
      <c r="I577" s="48">
        <f t="shared" ca="1" si="360"/>
        <v>59</v>
      </c>
      <c r="J577" s="48">
        <f t="shared" ca="1" si="360"/>
        <v>67</v>
      </c>
      <c r="K577" s="48">
        <f t="shared" ca="1" si="360"/>
        <v>76</v>
      </c>
      <c r="L577" s="48">
        <f t="shared" ca="1" si="360"/>
        <v>84</v>
      </c>
      <c r="M577" s="48">
        <f t="shared" ca="1" si="360"/>
        <v>92</v>
      </c>
      <c r="N577" s="48">
        <f t="shared" ca="1" si="360"/>
        <v>100</v>
      </c>
      <c r="O577" s="48">
        <f t="shared" ca="1" si="360"/>
        <v>108.25999999999999</v>
      </c>
    </row>
    <row r="578" spans="1:15" x14ac:dyDescent="0.25">
      <c r="A578" s="71">
        <v>0.75</v>
      </c>
      <c r="B578" s="48">
        <f t="shared" ca="1" si="360"/>
        <v>13</v>
      </c>
      <c r="C578" s="48">
        <f t="shared" ca="1" si="360"/>
        <v>9</v>
      </c>
      <c r="D578" s="48">
        <f t="shared" ca="1" si="360"/>
        <v>18</v>
      </c>
      <c r="E578" s="48">
        <f t="shared" ref="C578:O597" ca="1" si="361">_xlfn.PERCENTILE.INC(E$2:E$501,$A578)</f>
        <v>26</v>
      </c>
      <c r="F578" s="48">
        <f t="shared" ca="1" si="361"/>
        <v>34</v>
      </c>
      <c r="G578" s="48">
        <f t="shared" ca="1" si="361"/>
        <v>43</v>
      </c>
      <c r="H578" s="48">
        <f t="shared" ca="1" si="361"/>
        <v>51</v>
      </c>
      <c r="I578" s="48">
        <f t="shared" ca="1" si="361"/>
        <v>59</v>
      </c>
      <c r="J578" s="48">
        <f t="shared" ca="1" si="361"/>
        <v>67</v>
      </c>
      <c r="K578" s="48">
        <f t="shared" ca="1" si="361"/>
        <v>76</v>
      </c>
      <c r="L578" s="48">
        <f t="shared" ca="1" si="361"/>
        <v>84</v>
      </c>
      <c r="M578" s="48">
        <f t="shared" ca="1" si="361"/>
        <v>92</v>
      </c>
      <c r="N578" s="48">
        <f t="shared" ca="1" si="361"/>
        <v>100</v>
      </c>
      <c r="O578" s="48">
        <f t="shared" ca="1" si="361"/>
        <v>109</v>
      </c>
    </row>
    <row r="579" spans="1:15" x14ac:dyDescent="0.25">
      <c r="A579" s="71">
        <v>0.76</v>
      </c>
      <c r="B579" s="48">
        <f t="shared" ref="B579:O603" ca="1" si="362">_xlfn.PERCENTILE.INC(B$2:B$501,$A579)</f>
        <v>13</v>
      </c>
      <c r="C579" s="48">
        <f t="shared" ca="1" si="361"/>
        <v>9</v>
      </c>
      <c r="D579" s="48">
        <f t="shared" ca="1" si="361"/>
        <v>18</v>
      </c>
      <c r="E579" s="48">
        <f t="shared" ca="1" si="361"/>
        <v>26</v>
      </c>
      <c r="F579" s="48">
        <f t="shared" ca="1" si="361"/>
        <v>34</v>
      </c>
      <c r="G579" s="48">
        <f t="shared" ca="1" si="361"/>
        <v>43</v>
      </c>
      <c r="H579" s="48">
        <f t="shared" ca="1" si="361"/>
        <v>51</v>
      </c>
      <c r="I579" s="48">
        <f t="shared" ca="1" si="361"/>
        <v>60</v>
      </c>
      <c r="J579" s="48">
        <f t="shared" ca="1" si="361"/>
        <v>67</v>
      </c>
      <c r="K579" s="48">
        <f t="shared" ca="1" si="361"/>
        <v>76</v>
      </c>
      <c r="L579" s="48">
        <f t="shared" ca="1" si="361"/>
        <v>84</v>
      </c>
      <c r="M579" s="48">
        <f t="shared" ca="1" si="361"/>
        <v>92</v>
      </c>
      <c r="N579" s="48">
        <f t="shared" ca="1" si="361"/>
        <v>100.24000000000001</v>
      </c>
      <c r="O579" s="48">
        <f t="shared" ca="1" si="361"/>
        <v>109</v>
      </c>
    </row>
    <row r="580" spans="1:15" x14ac:dyDescent="0.25">
      <c r="A580" s="71">
        <v>0.77</v>
      </c>
      <c r="B580" s="48">
        <f t="shared" ca="1" si="362"/>
        <v>13</v>
      </c>
      <c r="C580" s="48">
        <f t="shared" ca="1" si="361"/>
        <v>9</v>
      </c>
      <c r="D580" s="48">
        <f t="shared" ca="1" si="361"/>
        <v>18</v>
      </c>
      <c r="E580" s="48">
        <f t="shared" ca="1" si="361"/>
        <v>26</v>
      </c>
      <c r="F580" s="48">
        <f t="shared" ca="1" si="361"/>
        <v>35</v>
      </c>
      <c r="G580" s="48">
        <f t="shared" ca="1" si="361"/>
        <v>43</v>
      </c>
      <c r="H580" s="48">
        <f t="shared" ca="1" si="361"/>
        <v>51</v>
      </c>
      <c r="I580" s="48">
        <f t="shared" ca="1" si="361"/>
        <v>60</v>
      </c>
      <c r="J580" s="48">
        <f t="shared" ca="1" si="361"/>
        <v>67.230000000000018</v>
      </c>
      <c r="K580" s="48">
        <f t="shared" ca="1" si="361"/>
        <v>76</v>
      </c>
      <c r="L580" s="48">
        <f t="shared" ca="1" si="361"/>
        <v>84</v>
      </c>
      <c r="M580" s="48">
        <f t="shared" ca="1" si="361"/>
        <v>92</v>
      </c>
      <c r="N580" s="48">
        <f t="shared" ca="1" si="361"/>
        <v>101</v>
      </c>
      <c r="O580" s="48">
        <f t="shared" ca="1" si="361"/>
        <v>109</v>
      </c>
    </row>
    <row r="581" spans="1:15" x14ac:dyDescent="0.25">
      <c r="A581" s="71">
        <v>0.78</v>
      </c>
      <c r="B581" s="48">
        <f t="shared" ca="1" si="362"/>
        <v>14</v>
      </c>
      <c r="C581" s="48">
        <f t="shared" ca="1" si="361"/>
        <v>9</v>
      </c>
      <c r="D581" s="48">
        <f t="shared" ca="1" si="361"/>
        <v>18</v>
      </c>
      <c r="E581" s="48">
        <f t="shared" ca="1" si="361"/>
        <v>26</v>
      </c>
      <c r="F581" s="48">
        <f t="shared" ca="1" si="361"/>
        <v>35</v>
      </c>
      <c r="G581" s="48">
        <f t="shared" ca="1" si="361"/>
        <v>43</v>
      </c>
      <c r="H581" s="48">
        <f t="shared" ca="1" si="361"/>
        <v>51</v>
      </c>
      <c r="I581" s="48">
        <f t="shared" ca="1" si="361"/>
        <v>60</v>
      </c>
      <c r="J581" s="48">
        <f t="shared" ca="1" si="361"/>
        <v>68</v>
      </c>
      <c r="K581" s="48">
        <f t="shared" ca="1" si="361"/>
        <v>76</v>
      </c>
      <c r="L581" s="48">
        <f t="shared" ca="1" si="361"/>
        <v>84</v>
      </c>
      <c r="M581" s="48">
        <f t="shared" ca="1" si="361"/>
        <v>93</v>
      </c>
      <c r="N581" s="48">
        <f t="shared" ca="1" si="361"/>
        <v>101</v>
      </c>
      <c r="O581" s="48">
        <f t="shared" ca="1" si="361"/>
        <v>109</v>
      </c>
    </row>
    <row r="582" spans="1:15" x14ac:dyDescent="0.25">
      <c r="A582" s="71">
        <v>0.79</v>
      </c>
      <c r="B582" s="48">
        <f t="shared" ca="1" si="362"/>
        <v>14</v>
      </c>
      <c r="C582" s="48">
        <f t="shared" ca="1" si="361"/>
        <v>9</v>
      </c>
      <c r="D582" s="48">
        <f t="shared" ca="1" si="361"/>
        <v>18</v>
      </c>
      <c r="E582" s="48">
        <f t="shared" ca="1" si="361"/>
        <v>26</v>
      </c>
      <c r="F582" s="48">
        <f t="shared" ca="1" si="361"/>
        <v>35</v>
      </c>
      <c r="G582" s="48">
        <f t="shared" ca="1" si="361"/>
        <v>43</v>
      </c>
      <c r="H582" s="48">
        <f t="shared" ca="1" si="361"/>
        <v>51</v>
      </c>
      <c r="I582" s="48">
        <f t="shared" ca="1" si="361"/>
        <v>60</v>
      </c>
      <c r="J582" s="48">
        <f t="shared" ca="1" si="361"/>
        <v>68</v>
      </c>
      <c r="K582" s="48">
        <f t="shared" ca="1" si="361"/>
        <v>76</v>
      </c>
      <c r="L582" s="48">
        <f t="shared" ca="1" si="361"/>
        <v>85</v>
      </c>
      <c r="M582" s="48">
        <f t="shared" ca="1" si="361"/>
        <v>93</v>
      </c>
      <c r="N582" s="48">
        <f t="shared" ca="1" si="361"/>
        <v>101</v>
      </c>
      <c r="O582" s="48">
        <f t="shared" ca="1" si="361"/>
        <v>109</v>
      </c>
    </row>
    <row r="583" spans="1:15" x14ac:dyDescent="0.25">
      <c r="A583" s="71">
        <v>0.8</v>
      </c>
      <c r="B583" s="48">
        <f t="shared" ca="1" si="362"/>
        <v>14</v>
      </c>
      <c r="C583" s="48">
        <f t="shared" ca="1" si="361"/>
        <v>9</v>
      </c>
      <c r="D583" s="48">
        <f t="shared" ca="1" si="361"/>
        <v>18</v>
      </c>
      <c r="E583" s="48">
        <f t="shared" ca="1" si="361"/>
        <v>26</v>
      </c>
      <c r="F583" s="48">
        <f t="shared" ca="1" si="361"/>
        <v>35</v>
      </c>
      <c r="G583" s="48">
        <f t="shared" ca="1" si="361"/>
        <v>43</v>
      </c>
      <c r="H583" s="48">
        <f t="shared" ca="1" si="361"/>
        <v>51</v>
      </c>
      <c r="I583" s="48">
        <f t="shared" ca="1" si="361"/>
        <v>60</v>
      </c>
      <c r="J583" s="48">
        <f t="shared" ca="1" si="361"/>
        <v>68</v>
      </c>
      <c r="K583" s="48">
        <f t="shared" ca="1" si="361"/>
        <v>77</v>
      </c>
      <c r="L583" s="48">
        <f t="shared" ca="1" si="361"/>
        <v>85</v>
      </c>
      <c r="M583" s="48">
        <f t="shared" ca="1" si="361"/>
        <v>93</v>
      </c>
      <c r="N583" s="48">
        <f t="shared" ca="1" si="361"/>
        <v>101</v>
      </c>
      <c r="O583" s="48">
        <f t="shared" ca="1" si="361"/>
        <v>110</v>
      </c>
    </row>
    <row r="584" spans="1:15" x14ac:dyDescent="0.25">
      <c r="A584" s="71">
        <v>0.81</v>
      </c>
      <c r="B584" s="48">
        <f t="shared" ca="1" si="362"/>
        <v>14</v>
      </c>
      <c r="C584" s="48">
        <f t="shared" ca="1" si="361"/>
        <v>10</v>
      </c>
      <c r="D584" s="48">
        <f t="shared" ca="1" si="361"/>
        <v>18</v>
      </c>
      <c r="E584" s="48">
        <f t="shared" ca="1" si="361"/>
        <v>27</v>
      </c>
      <c r="F584" s="48">
        <f t="shared" ca="1" si="361"/>
        <v>35</v>
      </c>
      <c r="G584" s="48">
        <f t="shared" ca="1" si="361"/>
        <v>43</v>
      </c>
      <c r="H584" s="48">
        <f t="shared" ca="1" si="361"/>
        <v>52</v>
      </c>
      <c r="I584" s="48">
        <f t="shared" ca="1" si="361"/>
        <v>60</v>
      </c>
      <c r="J584" s="48">
        <f t="shared" ca="1" si="361"/>
        <v>68</v>
      </c>
      <c r="K584" s="48">
        <f t="shared" ca="1" si="361"/>
        <v>77</v>
      </c>
      <c r="L584" s="48">
        <f t="shared" ca="1" si="361"/>
        <v>85</v>
      </c>
      <c r="M584" s="48">
        <f t="shared" ca="1" si="361"/>
        <v>94</v>
      </c>
      <c r="N584" s="48">
        <f t="shared" ca="1" si="361"/>
        <v>102</v>
      </c>
      <c r="O584" s="48">
        <f t="shared" ca="1" si="361"/>
        <v>110</v>
      </c>
    </row>
    <row r="585" spans="1:15" x14ac:dyDescent="0.25">
      <c r="A585" s="71">
        <v>0.82</v>
      </c>
      <c r="B585" s="48">
        <f t="shared" ca="1" si="362"/>
        <v>14</v>
      </c>
      <c r="C585" s="48">
        <f t="shared" ca="1" si="361"/>
        <v>10</v>
      </c>
      <c r="D585" s="48">
        <f t="shared" ca="1" si="361"/>
        <v>18</v>
      </c>
      <c r="E585" s="48">
        <f t="shared" ca="1" si="361"/>
        <v>27</v>
      </c>
      <c r="F585" s="48">
        <f t="shared" ca="1" si="361"/>
        <v>35</v>
      </c>
      <c r="G585" s="48">
        <f t="shared" ca="1" si="361"/>
        <v>44</v>
      </c>
      <c r="H585" s="48">
        <f t="shared" ca="1" si="361"/>
        <v>52</v>
      </c>
      <c r="I585" s="48">
        <f t="shared" ca="1" si="361"/>
        <v>60</v>
      </c>
      <c r="J585" s="48">
        <f t="shared" ca="1" si="361"/>
        <v>68</v>
      </c>
      <c r="K585" s="48">
        <f t="shared" ca="1" si="361"/>
        <v>77</v>
      </c>
      <c r="L585" s="48">
        <f t="shared" ca="1" si="361"/>
        <v>85</v>
      </c>
      <c r="M585" s="48">
        <f t="shared" ca="1" si="361"/>
        <v>94</v>
      </c>
      <c r="N585" s="48">
        <f t="shared" ca="1" si="361"/>
        <v>102</v>
      </c>
      <c r="O585" s="48">
        <f t="shared" ca="1" si="361"/>
        <v>110</v>
      </c>
    </row>
    <row r="586" spans="1:15" x14ac:dyDescent="0.25">
      <c r="A586" s="71">
        <v>0.83</v>
      </c>
      <c r="B586" s="48">
        <f t="shared" ca="1" si="362"/>
        <v>14</v>
      </c>
      <c r="C586" s="48">
        <f t="shared" ca="1" si="361"/>
        <v>10</v>
      </c>
      <c r="D586" s="48">
        <f t="shared" ca="1" si="361"/>
        <v>18</v>
      </c>
      <c r="E586" s="48">
        <f t="shared" ca="1" si="361"/>
        <v>27</v>
      </c>
      <c r="F586" s="48">
        <f t="shared" ca="1" si="361"/>
        <v>35</v>
      </c>
      <c r="G586" s="48">
        <f t="shared" ca="1" si="361"/>
        <v>44</v>
      </c>
      <c r="H586" s="48">
        <f t="shared" ca="1" si="361"/>
        <v>52</v>
      </c>
      <c r="I586" s="48">
        <f t="shared" ca="1" si="361"/>
        <v>61</v>
      </c>
      <c r="J586" s="48">
        <f t="shared" ca="1" si="361"/>
        <v>69</v>
      </c>
      <c r="K586" s="48">
        <f t="shared" ca="1" si="361"/>
        <v>77</v>
      </c>
      <c r="L586" s="48">
        <f t="shared" ca="1" si="361"/>
        <v>86</v>
      </c>
      <c r="M586" s="48">
        <f t="shared" ca="1" si="361"/>
        <v>94</v>
      </c>
      <c r="N586" s="48">
        <f t="shared" ca="1" si="361"/>
        <v>102</v>
      </c>
      <c r="O586" s="48">
        <f t="shared" ca="1" si="361"/>
        <v>110</v>
      </c>
    </row>
    <row r="587" spans="1:15" x14ac:dyDescent="0.25">
      <c r="A587" s="71">
        <v>0.84</v>
      </c>
      <c r="B587" s="48">
        <f t="shared" ca="1" si="362"/>
        <v>14</v>
      </c>
      <c r="C587" s="48">
        <f t="shared" ca="1" si="361"/>
        <v>10</v>
      </c>
      <c r="D587" s="48">
        <f t="shared" ca="1" si="361"/>
        <v>18</v>
      </c>
      <c r="E587" s="48">
        <f t="shared" ca="1" si="361"/>
        <v>27</v>
      </c>
      <c r="F587" s="48">
        <f t="shared" ca="1" si="361"/>
        <v>35</v>
      </c>
      <c r="G587" s="48">
        <f t="shared" ca="1" si="361"/>
        <v>44</v>
      </c>
      <c r="H587" s="48">
        <f t="shared" ca="1" si="361"/>
        <v>52</v>
      </c>
      <c r="I587" s="48">
        <f t="shared" ca="1" si="361"/>
        <v>61</v>
      </c>
      <c r="J587" s="48">
        <f t="shared" ca="1" si="361"/>
        <v>69</v>
      </c>
      <c r="K587" s="48">
        <f t="shared" ca="1" si="361"/>
        <v>77</v>
      </c>
      <c r="L587" s="48">
        <f t="shared" ca="1" si="361"/>
        <v>86</v>
      </c>
      <c r="M587" s="48">
        <f t="shared" ca="1" si="361"/>
        <v>94</v>
      </c>
      <c r="N587" s="48">
        <f t="shared" ca="1" si="361"/>
        <v>102</v>
      </c>
      <c r="O587" s="48">
        <f t="shared" ca="1" si="361"/>
        <v>110</v>
      </c>
    </row>
    <row r="588" spans="1:15" x14ac:dyDescent="0.25">
      <c r="A588" s="71">
        <v>0.85</v>
      </c>
      <c r="B588" s="48">
        <f t="shared" ca="1" si="362"/>
        <v>14</v>
      </c>
      <c r="C588" s="48">
        <f t="shared" ca="1" si="361"/>
        <v>10</v>
      </c>
      <c r="D588" s="48">
        <f t="shared" ca="1" si="361"/>
        <v>18</v>
      </c>
      <c r="E588" s="48">
        <f t="shared" ca="1" si="361"/>
        <v>27</v>
      </c>
      <c r="F588" s="48">
        <f t="shared" ca="1" si="361"/>
        <v>35</v>
      </c>
      <c r="G588" s="48">
        <f t="shared" ca="1" si="361"/>
        <v>44</v>
      </c>
      <c r="H588" s="48">
        <f t="shared" ca="1" si="361"/>
        <v>52</v>
      </c>
      <c r="I588" s="48">
        <f t="shared" ca="1" si="361"/>
        <v>61</v>
      </c>
      <c r="J588" s="48">
        <f t="shared" ca="1" si="361"/>
        <v>69</v>
      </c>
      <c r="K588" s="48">
        <f t="shared" ca="1" si="361"/>
        <v>78</v>
      </c>
      <c r="L588" s="48">
        <f t="shared" ca="1" si="361"/>
        <v>86</v>
      </c>
      <c r="M588" s="48">
        <f t="shared" ca="1" si="361"/>
        <v>94</v>
      </c>
      <c r="N588" s="48">
        <f t="shared" ca="1" si="361"/>
        <v>103</v>
      </c>
      <c r="O588" s="48">
        <f t="shared" ca="1" si="361"/>
        <v>111</v>
      </c>
    </row>
    <row r="589" spans="1:15" x14ac:dyDescent="0.25">
      <c r="A589" s="71">
        <v>0.86</v>
      </c>
      <c r="B589" s="48">
        <f t="shared" ca="1" si="362"/>
        <v>14</v>
      </c>
      <c r="C589" s="48">
        <f t="shared" ca="1" si="361"/>
        <v>10</v>
      </c>
      <c r="D589" s="48">
        <f t="shared" ca="1" si="361"/>
        <v>19</v>
      </c>
      <c r="E589" s="48">
        <f t="shared" ca="1" si="361"/>
        <v>27</v>
      </c>
      <c r="F589" s="48">
        <f t="shared" ca="1" si="361"/>
        <v>35.139999999999986</v>
      </c>
      <c r="G589" s="48">
        <f t="shared" ca="1" si="361"/>
        <v>44</v>
      </c>
      <c r="H589" s="48">
        <f t="shared" ca="1" si="361"/>
        <v>53</v>
      </c>
      <c r="I589" s="48">
        <f t="shared" ca="1" si="361"/>
        <v>61</v>
      </c>
      <c r="J589" s="48">
        <f t="shared" ca="1" si="361"/>
        <v>70</v>
      </c>
      <c r="K589" s="48">
        <f t="shared" ca="1" si="361"/>
        <v>78</v>
      </c>
      <c r="L589" s="48">
        <f t="shared" ca="1" si="361"/>
        <v>86</v>
      </c>
      <c r="M589" s="48">
        <f t="shared" ca="1" si="361"/>
        <v>95</v>
      </c>
      <c r="N589" s="48">
        <f t="shared" ca="1" si="361"/>
        <v>103</v>
      </c>
      <c r="O589" s="48">
        <f t="shared" ca="1" si="361"/>
        <v>111</v>
      </c>
    </row>
    <row r="590" spans="1:15" x14ac:dyDescent="0.25">
      <c r="A590" s="71">
        <v>0.87</v>
      </c>
      <c r="B590" s="48">
        <f t="shared" ca="1" si="362"/>
        <v>14</v>
      </c>
      <c r="C590" s="48">
        <f t="shared" ca="1" si="361"/>
        <v>10</v>
      </c>
      <c r="D590" s="48">
        <f t="shared" ca="1" si="361"/>
        <v>19</v>
      </c>
      <c r="E590" s="48">
        <f t="shared" ca="1" si="361"/>
        <v>27</v>
      </c>
      <c r="F590" s="48">
        <f t="shared" ca="1" si="361"/>
        <v>36</v>
      </c>
      <c r="G590" s="48">
        <f t="shared" ca="1" si="361"/>
        <v>44</v>
      </c>
      <c r="H590" s="48">
        <f t="shared" ca="1" si="361"/>
        <v>53</v>
      </c>
      <c r="I590" s="48">
        <f t="shared" ca="1" si="361"/>
        <v>61</v>
      </c>
      <c r="J590" s="48">
        <f t="shared" ca="1" si="361"/>
        <v>70</v>
      </c>
      <c r="K590" s="48">
        <f t="shared" ca="1" si="361"/>
        <v>78</v>
      </c>
      <c r="L590" s="48">
        <f t="shared" ca="1" si="361"/>
        <v>86</v>
      </c>
      <c r="M590" s="48">
        <f t="shared" ca="1" si="361"/>
        <v>95</v>
      </c>
      <c r="N590" s="48">
        <f t="shared" ca="1" si="361"/>
        <v>103</v>
      </c>
      <c r="O590" s="48">
        <f t="shared" ca="1" si="361"/>
        <v>111</v>
      </c>
    </row>
    <row r="591" spans="1:15" x14ac:dyDescent="0.25">
      <c r="A591" s="71">
        <v>0.88</v>
      </c>
      <c r="B591" s="48">
        <f t="shared" ca="1" si="362"/>
        <v>14</v>
      </c>
      <c r="C591" s="48">
        <f t="shared" ca="1" si="361"/>
        <v>10</v>
      </c>
      <c r="D591" s="48">
        <f t="shared" ca="1" si="361"/>
        <v>19</v>
      </c>
      <c r="E591" s="48">
        <f t="shared" ca="1" si="361"/>
        <v>27</v>
      </c>
      <c r="F591" s="48">
        <f t="shared" ca="1" si="361"/>
        <v>36</v>
      </c>
      <c r="G591" s="48">
        <f t="shared" ca="1" si="361"/>
        <v>44.120000000000005</v>
      </c>
      <c r="H591" s="48">
        <f t="shared" ca="1" si="361"/>
        <v>53</v>
      </c>
      <c r="I591" s="48">
        <f t="shared" ca="1" si="361"/>
        <v>62</v>
      </c>
      <c r="J591" s="48">
        <f t="shared" ca="1" si="361"/>
        <v>70</v>
      </c>
      <c r="K591" s="48">
        <f t="shared" ca="1" si="361"/>
        <v>78</v>
      </c>
      <c r="L591" s="48">
        <f t="shared" ca="1" si="361"/>
        <v>86.12</v>
      </c>
      <c r="M591" s="48">
        <f t="shared" ca="1" si="361"/>
        <v>95</v>
      </c>
      <c r="N591" s="48">
        <f t="shared" ca="1" si="361"/>
        <v>104</v>
      </c>
      <c r="O591" s="48">
        <f t="shared" ca="1" si="361"/>
        <v>111</v>
      </c>
    </row>
    <row r="592" spans="1:15" x14ac:dyDescent="0.25">
      <c r="A592" s="71">
        <v>0.89</v>
      </c>
      <c r="B592" s="48">
        <f t="shared" ca="1" si="362"/>
        <v>15</v>
      </c>
      <c r="C592" s="48">
        <f t="shared" ca="1" si="361"/>
        <v>10</v>
      </c>
      <c r="D592" s="48">
        <f t="shared" ca="1" si="361"/>
        <v>19</v>
      </c>
      <c r="E592" s="48">
        <f t="shared" ca="1" si="361"/>
        <v>27</v>
      </c>
      <c r="F592" s="48">
        <f t="shared" ca="1" si="361"/>
        <v>36</v>
      </c>
      <c r="G592" s="48">
        <f t="shared" ca="1" si="361"/>
        <v>45</v>
      </c>
      <c r="H592" s="48">
        <f t="shared" ca="1" si="361"/>
        <v>53</v>
      </c>
      <c r="I592" s="48">
        <f t="shared" ca="1" si="361"/>
        <v>62</v>
      </c>
      <c r="J592" s="48">
        <f t="shared" ca="1" si="361"/>
        <v>70</v>
      </c>
      <c r="K592" s="48">
        <f t="shared" ca="1" si="361"/>
        <v>79</v>
      </c>
      <c r="L592" s="48">
        <f t="shared" ca="1" si="361"/>
        <v>87</v>
      </c>
      <c r="M592" s="48">
        <f t="shared" ca="1" si="361"/>
        <v>95</v>
      </c>
      <c r="N592" s="48">
        <f t="shared" ca="1" si="361"/>
        <v>104</v>
      </c>
      <c r="O592" s="48">
        <f t="shared" ca="1" si="361"/>
        <v>112</v>
      </c>
    </row>
    <row r="593" spans="1:15" x14ac:dyDescent="0.25">
      <c r="A593" s="71">
        <v>0.9</v>
      </c>
      <c r="B593" s="48">
        <f t="shared" ca="1" si="362"/>
        <v>15</v>
      </c>
      <c r="C593" s="48">
        <f t="shared" ca="1" si="361"/>
        <v>10</v>
      </c>
      <c r="D593" s="48">
        <f t="shared" ca="1" si="361"/>
        <v>19</v>
      </c>
      <c r="E593" s="48">
        <f t="shared" ca="1" si="361"/>
        <v>28</v>
      </c>
      <c r="F593" s="48">
        <f t="shared" ca="1" si="361"/>
        <v>36</v>
      </c>
      <c r="G593" s="48">
        <f t="shared" ca="1" si="361"/>
        <v>45</v>
      </c>
      <c r="H593" s="48">
        <f t="shared" ca="1" si="361"/>
        <v>53</v>
      </c>
      <c r="I593" s="48">
        <f t="shared" ca="1" si="361"/>
        <v>62</v>
      </c>
      <c r="J593" s="48">
        <f t="shared" ca="1" si="361"/>
        <v>70</v>
      </c>
      <c r="K593" s="48">
        <f t="shared" ca="1" si="361"/>
        <v>79</v>
      </c>
      <c r="L593" s="48">
        <f t="shared" ca="1" si="361"/>
        <v>87</v>
      </c>
      <c r="M593" s="48">
        <f t="shared" ca="1" si="361"/>
        <v>96</v>
      </c>
      <c r="N593" s="48">
        <f t="shared" ca="1" si="361"/>
        <v>104</v>
      </c>
      <c r="O593" s="48">
        <f t="shared" ca="1" si="361"/>
        <v>112</v>
      </c>
    </row>
    <row r="594" spans="1:15" x14ac:dyDescent="0.25">
      <c r="A594" s="71">
        <v>0.91</v>
      </c>
      <c r="B594" s="48">
        <f t="shared" ca="1" si="362"/>
        <v>15</v>
      </c>
      <c r="C594" s="48">
        <f t="shared" ca="1" si="361"/>
        <v>10</v>
      </c>
      <c r="D594" s="48">
        <f t="shared" ca="1" si="361"/>
        <v>19</v>
      </c>
      <c r="E594" s="48">
        <f t="shared" ca="1" si="361"/>
        <v>28</v>
      </c>
      <c r="F594" s="48">
        <f t="shared" ca="1" si="361"/>
        <v>36</v>
      </c>
      <c r="G594" s="48">
        <f t="shared" ca="1" si="361"/>
        <v>45</v>
      </c>
      <c r="H594" s="48">
        <f t="shared" ca="1" si="361"/>
        <v>54</v>
      </c>
      <c r="I594" s="48">
        <f t="shared" ca="1" si="361"/>
        <v>62</v>
      </c>
      <c r="J594" s="48">
        <f t="shared" ca="1" si="361"/>
        <v>71</v>
      </c>
      <c r="K594" s="48">
        <f t="shared" ca="1" si="361"/>
        <v>79</v>
      </c>
      <c r="L594" s="48">
        <f t="shared" ca="1" si="361"/>
        <v>88</v>
      </c>
      <c r="M594" s="48">
        <f t="shared" ca="1" si="361"/>
        <v>96</v>
      </c>
      <c r="N594" s="48">
        <f t="shared" ca="1" si="361"/>
        <v>104</v>
      </c>
      <c r="O594" s="48">
        <f t="shared" ca="1" si="361"/>
        <v>113</v>
      </c>
    </row>
    <row r="595" spans="1:15" x14ac:dyDescent="0.25">
      <c r="A595" s="71">
        <v>0.92</v>
      </c>
      <c r="B595" s="48">
        <f t="shared" ca="1" si="362"/>
        <v>15</v>
      </c>
      <c r="C595" s="48">
        <f t="shared" ca="1" si="361"/>
        <v>10</v>
      </c>
      <c r="D595" s="48">
        <f t="shared" ca="1" si="361"/>
        <v>19</v>
      </c>
      <c r="E595" s="48">
        <f t="shared" ca="1" si="361"/>
        <v>28</v>
      </c>
      <c r="F595" s="48">
        <f t="shared" ca="1" si="361"/>
        <v>36.080000000000041</v>
      </c>
      <c r="G595" s="48">
        <f t="shared" ca="1" si="361"/>
        <v>45</v>
      </c>
      <c r="H595" s="48">
        <f t="shared" ca="1" si="361"/>
        <v>54</v>
      </c>
      <c r="I595" s="48">
        <f t="shared" ca="1" si="361"/>
        <v>63</v>
      </c>
      <c r="J595" s="48">
        <f t="shared" ca="1" si="361"/>
        <v>71</v>
      </c>
      <c r="K595" s="48">
        <f t="shared" ca="1" si="361"/>
        <v>79</v>
      </c>
      <c r="L595" s="48">
        <f t="shared" ca="1" si="361"/>
        <v>88</v>
      </c>
      <c r="M595" s="48">
        <f t="shared" ca="1" si="361"/>
        <v>96</v>
      </c>
      <c r="N595" s="48">
        <f t="shared" ca="1" si="361"/>
        <v>105</v>
      </c>
      <c r="O595" s="48">
        <f t="shared" ca="1" si="361"/>
        <v>113</v>
      </c>
    </row>
    <row r="596" spans="1:15" x14ac:dyDescent="0.25">
      <c r="A596" s="71">
        <v>0.93</v>
      </c>
      <c r="B596" s="48">
        <f t="shared" ca="1" si="362"/>
        <v>15</v>
      </c>
      <c r="C596" s="48">
        <f t="shared" ca="1" si="361"/>
        <v>10</v>
      </c>
      <c r="D596" s="48">
        <f t="shared" ca="1" si="361"/>
        <v>19</v>
      </c>
      <c r="E596" s="48">
        <f t="shared" ca="1" si="361"/>
        <v>28</v>
      </c>
      <c r="F596" s="48">
        <f t="shared" ca="1" si="361"/>
        <v>37</v>
      </c>
      <c r="G596" s="48">
        <f t="shared" ca="1" si="361"/>
        <v>46</v>
      </c>
      <c r="H596" s="48">
        <f t="shared" ca="1" si="361"/>
        <v>54</v>
      </c>
      <c r="I596" s="48">
        <f t="shared" ca="1" si="361"/>
        <v>63</v>
      </c>
      <c r="J596" s="48">
        <f t="shared" ca="1" si="361"/>
        <v>71</v>
      </c>
      <c r="K596" s="48">
        <f t="shared" ca="1" si="361"/>
        <v>80</v>
      </c>
      <c r="L596" s="48">
        <f t="shared" ca="1" si="361"/>
        <v>88</v>
      </c>
      <c r="M596" s="48">
        <f t="shared" ca="1" si="361"/>
        <v>96.07000000000005</v>
      </c>
      <c r="N596" s="48">
        <f t="shared" ca="1" si="361"/>
        <v>105</v>
      </c>
      <c r="O596" s="48">
        <f t="shared" ca="1" si="361"/>
        <v>113</v>
      </c>
    </row>
    <row r="597" spans="1:15" x14ac:dyDescent="0.25">
      <c r="A597" s="71">
        <v>0.94</v>
      </c>
      <c r="B597" s="48">
        <f t="shared" ca="1" si="362"/>
        <v>15</v>
      </c>
      <c r="C597" s="48">
        <f t="shared" ca="1" si="361"/>
        <v>11</v>
      </c>
      <c r="D597" s="48">
        <f t="shared" ca="1" si="361"/>
        <v>19.059999999999945</v>
      </c>
      <c r="E597" s="48">
        <f t="shared" ca="1" si="361"/>
        <v>29</v>
      </c>
      <c r="F597" s="48">
        <f t="shared" ca="1" si="361"/>
        <v>37</v>
      </c>
      <c r="G597" s="48">
        <f t="shared" ca="1" si="361"/>
        <v>46</v>
      </c>
      <c r="H597" s="48">
        <f t="shared" ca="1" si="361"/>
        <v>55</v>
      </c>
      <c r="I597" s="48">
        <f t="shared" ca="1" si="361"/>
        <v>63</v>
      </c>
      <c r="J597" s="48">
        <f t="shared" ca="1" si="361"/>
        <v>72</v>
      </c>
      <c r="K597" s="48">
        <f t="shared" ca="1" si="361"/>
        <v>80</v>
      </c>
      <c r="L597" s="48">
        <f t="shared" ca="1" si="361"/>
        <v>89</v>
      </c>
      <c r="M597" s="48">
        <f t="shared" ref="M597:O597" ca="1" si="363">_xlfn.PERCENTILE.INC(M$2:M$501,$A597)</f>
        <v>97</v>
      </c>
      <c r="N597" s="48">
        <f t="shared" ca="1" si="363"/>
        <v>105</v>
      </c>
      <c r="O597" s="48">
        <f t="shared" ca="1" si="363"/>
        <v>114</v>
      </c>
    </row>
    <row r="598" spans="1:15" x14ac:dyDescent="0.25">
      <c r="A598" s="71">
        <v>0.95</v>
      </c>
      <c r="B598" s="48">
        <f t="shared" ca="1" si="362"/>
        <v>15</v>
      </c>
      <c r="C598" s="48">
        <f t="shared" ca="1" si="362"/>
        <v>11</v>
      </c>
      <c r="D598" s="48">
        <f t="shared" ca="1" si="362"/>
        <v>20</v>
      </c>
      <c r="E598" s="48">
        <f t="shared" ca="1" si="362"/>
        <v>29</v>
      </c>
      <c r="F598" s="48">
        <f t="shared" ca="1" si="362"/>
        <v>37</v>
      </c>
      <c r="G598" s="48">
        <f t="shared" ca="1" si="362"/>
        <v>46</v>
      </c>
      <c r="H598" s="48">
        <f t="shared" ca="1" si="362"/>
        <v>55</v>
      </c>
      <c r="I598" s="48">
        <f t="shared" ca="1" si="362"/>
        <v>64</v>
      </c>
      <c r="J598" s="48">
        <f t="shared" ca="1" si="362"/>
        <v>72</v>
      </c>
      <c r="K598" s="48">
        <f t="shared" ca="1" si="362"/>
        <v>80.049999999999955</v>
      </c>
      <c r="L598" s="48">
        <f t="shared" ca="1" si="362"/>
        <v>89</v>
      </c>
      <c r="M598" s="48">
        <f t="shared" ca="1" si="362"/>
        <v>98</v>
      </c>
      <c r="N598" s="48">
        <f t="shared" ca="1" si="362"/>
        <v>106</v>
      </c>
      <c r="O598" s="48">
        <f t="shared" ca="1" si="362"/>
        <v>114</v>
      </c>
    </row>
    <row r="599" spans="1:15" x14ac:dyDescent="0.25">
      <c r="A599" s="71">
        <v>0.96</v>
      </c>
      <c r="B599" s="48">
        <f t="shared" ca="1" si="362"/>
        <v>15</v>
      </c>
      <c r="C599" s="48">
        <f t="shared" ca="1" si="362"/>
        <v>11</v>
      </c>
      <c r="D599" s="48">
        <f t="shared" ca="1" si="362"/>
        <v>20</v>
      </c>
      <c r="E599" s="48">
        <f t="shared" ca="1" si="362"/>
        <v>29</v>
      </c>
      <c r="F599" s="48">
        <f t="shared" ca="1" si="362"/>
        <v>38</v>
      </c>
      <c r="G599" s="48">
        <f t="shared" ca="1" si="362"/>
        <v>46</v>
      </c>
      <c r="H599" s="48">
        <f t="shared" ca="1" si="362"/>
        <v>56</v>
      </c>
      <c r="I599" s="48">
        <f t="shared" ca="1" si="362"/>
        <v>64</v>
      </c>
      <c r="J599" s="48">
        <f t="shared" ca="1" si="362"/>
        <v>73</v>
      </c>
      <c r="K599" s="48">
        <f t="shared" ca="1" si="362"/>
        <v>81</v>
      </c>
      <c r="L599" s="48">
        <f t="shared" ca="1" si="362"/>
        <v>90</v>
      </c>
      <c r="M599" s="48">
        <f t="shared" ca="1" si="362"/>
        <v>98</v>
      </c>
      <c r="N599" s="48">
        <f t="shared" ca="1" si="362"/>
        <v>106</v>
      </c>
      <c r="O599" s="48">
        <f t="shared" ca="1" si="362"/>
        <v>115</v>
      </c>
    </row>
    <row r="600" spans="1:15" x14ac:dyDescent="0.25">
      <c r="A600" s="71">
        <v>0.97</v>
      </c>
      <c r="B600" s="48">
        <f t="shared" ca="1" si="362"/>
        <v>16</v>
      </c>
      <c r="C600" s="48">
        <f t="shared" ca="1" si="362"/>
        <v>11</v>
      </c>
      <c r="D600" s="48">
        <f t="shared" ca="1" si="362"/>
        <v>20</v>
      </c>
      <c r="E600" s="48">
        <f t="shared" ca="1" si="362"/>
        <v>30</v>
      </c>
      <c r="F600" s="48">
        <f t="shared" ca="1" si="362"/>
        <v>38</v>
      </c>
      <c r="G600" s="48">
        <f t="shared" ca="1" si="362"/>
        <v>47</v>
      </c>
      <c r="H600" s="48">
        <f t="shared" ca="1" si="362"/>
        <v>56</v>
      </c>
      <c r="I600" s="48">
        <f t="shared" ca="1" si="362"/>
        <v>65</v>
      </c>
      <c r="J600" s="48">
        <f t="shared" ca="1" si="362"/>
        <v>73</v>
      </c>
      <c r="K600" s="48">
        <f t="shared" ca="1" si="362"/>
        <v>81.029999999999973</v>
      </c>
      <c r="L600" s="48">
        <f t="shared" ca="1" si="362"/>
        <v>91</v>
      </c>
      <c r="M600" s="48">
        <f t="shared" ca="1" si="362"/>
        <v>99</v>
      </c>
      <c r="N600" s="48">
        <f t="shared" ca="1" si="362"/>
        <v>107</v>
      </c>
      <c r="O600" s="48">
        <f t="shared" ca="1" si="362"/>
        <v>115</v>
      </c>
    </row>
    <row r="601" spans="1:15" x14ac:dyDescent="0.25">
      <c r="A601" s="71">
        <v>0.98</v>
      </c>
      <c r="B601" s="48">
        <f t="shared" ca="1" si="362"/>
        <v>16</v>
      </c>
      <c r="C601" s="48">
        <f t="shared" ca="1" si="362"/>
        <v>11</v>
      </c>
      <c r="D601" s="48">
        <f t="shared" ca="1" si="362"/>
        <v>21</v>
      </c>
      <c r="E601" s="48">
        <f t="shared" ca="1" si="362"/>
        <v>30</v>
      </c>
      <c r="F601" s="48">
        <f t="shared" ca="1" si="362"/>
        <v>39</v>
      </c>
      <c r="G601" s="48">
        <f t="shared" ca="1" si="362"/>
        <v>47</v>
      </c>
      <c r="H601" s="48">
        <f t="shared" ca="1" si="362"/>
        <v>57</v>
      </c>
      <c r="I601" s="48">
        <f t="shared" ca="1" si="362"/>
        <v>66</v>
      </c>
      <c r="J601" s="48">
        <f t="shared" ca="1" si="362"/>
        <v>74</v>
      </c>
      <c r="K601" s="48">
        <f t="shared" ca="1" si="362"/>
        <v>83</v>
      </c>
      <c r="L601" s="48">
        <f t="shared" ca="1" si="362"/>
        <v>91</v>
      </c>
      <c r="M601" s="48">
        <f t="shared" ca="1" si="362"/>
        <v>100</v>
      </c>
      <c r="N601" s="48">
        <f t="shared" ca="1" si="362"/>
        <v>107.01999999999998</v>
      </c>
      <c r="O601" s="48">
        <f t="shared" ca="1" si="362"/>
        <v>116.01999999999998</v>
      </c>
    </row>
    <row r="602" spans="1:15" x14ac:dyDescent="0.25">
      <c r="A602" s="71">
        <v>0.99</v>
      </c>
      <c r="B602" s="48">
        <f t="shared" ca="1" si="362"/>
        <v>17</v>
      </c>
      <c r="C602" s="48">
        <f t="shared" ca="1" si="362"/>
        <v>11.009999999999991</v>
      </c>
      <c r="D602" s="48">
        <f t="shared" ca="1" si="362"/>
        <v>21</v>
      </c>
      <c r="E602" s="48">
        <f t="shared" ca="1" si="362"/>
        <v>30</v>
      </c>
      <c r="F602" s="48">
        <f t="shared" ca="1" si="362"/>
        <v>39.009999999999991</v>
      </c>
      <c r="G602" s="48">
        <f t="shared" ca="1" si="362"/>
        <v>48</v>
      </c>
      <c r="H602" s="48">
        <f t="shared" ca="1" si="362"/>
        <v>57</v>
      </c>
      <c r="I602" s="48">
        <f t="shared" ca="1" si="362"/>
        <v>66.009999999999991</v>
      </c>
      <c r="J602" s="48">
        <f t="shared" ca="1" si="362"/>
        <v>74.019999999999982</v>
      </c>
      <c r="K602" s="48">
        <f t="shared" ca="1" si="362"/>
        <v>84</v>
      </c>
      <c r="L602" s="48">
        <f t="shared" ca="1" si="362"/>
        <v>92.009999999999991</v>
      </c>
      <c r="M602" s="48">
        <f t="shared" ca="1" si="362"/>
        <v>101</v>
      </c>
      <c r="N602" s="48">
        <f t="shared" ca="1" si="362"/>
        <v>110</v>
      </c>
      <c r="O602" s="48">
        <f t="shared" ca="1" si="362"/>
        <v>117</v>
      </c>
    </row>
    <row r="603" spans="1:15" x14ac:dyDescent="0.25">
      <c r="A603" s="71">
        <v>1</v>
      </c>
      <c r="B603" s="48">
        <f t="shared" ca="1" si="362"/>
        <v>18</v>
      </c>
      <c r="C603" s="48">
        <f t="shared" ca="1" si="362"/>
        <v>12</v>
      </c>
      <c r="D603" s="48">
        <f t="shared" ca="1" si="362"/>
        <v>22</v>
      </c>
      <c r="E603" s="48">
        <f t="shared" ca="1" si="362"/>
        <v>31</v>
      </c>
      <c r="F603" s="48">
        <f t="shared" ca="1" si="362"/>
        <v>42</v>
      </c>
      <c r="G603" s="48">
        <f t="shared" ca="1" si="362"/>
        <v>53</v>
      </c>
      <c r="H603" s="48">
        <f t="shared" ca="1" si="362"/>
        <v>61</v>
      </c>
      <c r="I603" s="48">
        <f t="shared" ca="1" si="362"/>
        <v>72</v>
      </c>
      <c r="J603" s="48">
        <f t="shared" ca="1" si="362"/>
        <v>79</v>
      </c>
      <c r="K603" s="48">
        <f t="shared" ca="1" si="362"/>
        <v>86</v>
      </c>
      <c r="L603" s="48">
        <f t="shared" ca="1" si="362"/>
        <v>95</v>
      </c>
      <c r="M603" s="48">
        <f t="shared" ca="1" si="362"/>
        <v>103</v>
      </c>
      <c r="N603" s="48">
        <f t="shared" ca="1" si="362"/>
        <v>114</v>
      </c>
      <c r="O603" s="48">
        <f t="shared" ca="1" si="362"/>
        <v>122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814006D8EE1BE41BD1F1DDECD586CE7" ma:contentTypeVersion="4" ma:contentTypeDescription="Create a new document." ma:contentTypeScope="" ma:versionID="3a55dbf5a34aaf414796d0451b3747a5">
  <xsd:schema xmlns:xsd="http://www.w3.org/2001/XMLSchema" xmlns:xs="http://www.w3.org/2001/XMLSchema" xmlns:p="http://schemas.microsoft.com/office/2006/metadata/properties" xmlns:ns2="a18d08b5-7392-4554-9b1f-853e4c1fce4f" targetNamespace="http://schemas.microsoft.com/office/2006/metadata/properties" ma:root="true" ma:fieldsID="e91e85123d3103a7bb80c40e8a103974" ns2:_="">
    <xsd:import namespace="a18d08b5-7392-4554-9b1f-853e4c1fce4f"/>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8d08b5-7392-4554-9b1f-853e4c1fce4f"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dlc_DocId xmlns="a18d08b5-7392-4554-9b1f-853e4c1fce4f">HWRKR2645TWT-426353521-200</_dlc_DocId>
    <_dlc_DocIdUrl xmlns="a18d08b5-7392-4554-9b1f-853e4c1fce4f">
      <Url>https://usdol.sharepoint.com/sites/csp/pmo/_layouts/15/DocIdRedir.aspx?ID=HWRKR2645TWT-426353521-200</Url>
      <Description>HWRKR2645TWT-426353521-200</Description>
    </_dlc_DocIdUrl>
    <SharedWithUsers xmlns="a18d08b5-7392-4554-9b1f-853e4c1fce4f">
      <UserInfo>
        <DisplayName>Teffera, Samson - OASAM OCIO</DisplayName>
        <AccountId>550</AccountId>
        <AccountType/>
      </UserInfo>
    </SharedWithUsers>
  </documentManagement>
</p:properties>
</file>

<file path=customXml/itemProps1.xml><?xml version="1.0" encoding="utf-8"?>
<ds:datastoreItem xmlns:ds="http://schemas.openxmlformats.org/officeDocument/2006/customXml" ds:itemID="{A40A3D03-2B92-45E3-B59E-0221F932C5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8d08b5-7392-4554-9b1f-853e4c1fce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E4A8C20-5ED1-4F61-BEAE-4F2FDF15561A}">
  <ds:schemaRefs>
    <ds:schemaRef ds:uri="http://schemas.microsoft.com/sharepoint/events"/>
  </ds:schemaRefs>
</ds:datastoreItem>
</file>

<file path=customXml/itemProps3.xml><?xml version="1.0" encoding="utf-8"?>
<ds:datastoreItem xmlns:ds="http://schemas.openxmlformats.org/officeDocument/2006/customXml" ds:itemID="{3F4CCC92-BCA0-4F0E-AED5-B4FF271BCF86}">
  <ds:schemaRefs>
    <ds:schemaRef ds:uri="http://schemas.microsoft.com/sharepoint/v3/contenttype/forms"/>
  </ds:schemaRefs>
</ds:datastoreItem>
</file>

<file path=customXml/itemProps4.xml><?xml version="1.0" encoding="utf-8"?>
<ds:datastoreItem xmlns:ds="http://schemas.openxmlformats.org/officeDocument/2006/customXml" ds:itemID="{ADB723B0-64BF-4958-92B5-38813F2A2B9E}">
  <ds:schemaRefs>
    <ds:schemaRef ds:uri="http://purl.org/dc/elements/1.1/"/>
    <ds:schemaRef ds:uri="http://schemas.openxmlformats.org/package/2006/metadata/core-properties"/>
    <ds:schemaRef ds:uri="http://purl.org/dc/terms/"/>
    <ds:schemaRef ds:uri="http://schemas.microsoft.com/office/2006/metadata/properties"/>
    <ds:schemaRef ds:uri="http://www.w3.org/XML/1998/namespace"/>
    <ds:schemaRef ds:uri="http://purl.org/dc/dcmitype/"/>
    <ds:schemaRef ds:uri="http://schemas.microsoft.com/office/2006/documentManagement/types"/>
    <ds:schemaRef ds:uri="http://schemas.microsoft.com/office/infopath/2007/PartnerControls"/>
    <ds:schemaRef ds:uri="a18d08b5-7392-4554-9b1f-853e4c1fce4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24</vt:i4>
      </vt:variant>
      <vt:variant>
        <vt:lpstr>Charts</vt:lpstr>
      </vt:variant>
      <vt:variant>
        <vt:i4>6</vt:i4>
      </vt:variant>
      <vt:variant>
        <vt:lpstr>Named Ranges</vt:lpstr>
      </vt:variant>
      <vt:variant>
        <vt:i4>16</vt:i4>
      </vt:variant>
    </vt:vector>
  </HeadingPairs>
  <TitlesOfParts>
    <vt:vector size="46" baseType="lpstr">
      <vt:lpstr>Dashboard</vt:lpstr>
      <vt:lpstr>Tracking Data</vt:lpstr>
      <vt:lpstr>Forecast</vt:lpstr>
      <vt:lpstr>Settings</vt:lpstr>
      <vt:lpstr>Defects</vt:lpstr>
      <vt:lpstr>Blocks</vt:lpstr>
      <vt:lpstr>Risks</vt:lpstr>
      <vt:lpstr>Kanban Board</vt:lpstr>
      <vt:lpstr>CFD</vt:lpstr>
      <vt:lpstr>Throughput</vt:lpstr>
      <vt:lpstr>Process Control</vt:lpstr>
      <vt:lpstr>Throughput Samples</vt:lpstr>
      <vt:lpstr>Weekly Summary</vt:lpstr>
      <vt:lpstr>Board Active</vt:lpstr>
      <vt:lpstr>Daily Tracking</vt:lpstr>
      <vt:lpstr>Monthly Summary</vt:lpstr>
      <vt:lpstr>Days To Done</vt:lpstr>
      <vt:lpstr>Weekly Done</vt:lpstr>
      <vt:lpstr>Look-ups</vt:lpstr>
      <vt:lpstr>Charts</vt:lpstr>
      <vt:lpstr>Forecaster Instructions</vt:lpstr>
      <vt:lpstr>Remaining Stories Actuals</vt:lpstr>
      <vt:lpstr>Monte Carlo</vt:lpstr>
      <vt:lpstr>Throughput Monte Carlo Weeks</vt:lpstr>
      <vt:lpstr>WIP</vt:lpstr>
      <vt:lpstr>XS</vt:lpstr>
      <vt:lpstr>S</vt:lpstr>
      <vt:lpstr>M</vt:lpstr>
      <vt:lpstr>XL</vt:lpstr>
      <vt:lpstr>L</vt:lpstr>
      <vt:lpstr>DaysPerThroughputUnit</vt:lpstr>
      <vt:lpstr>EndOfWeekDateResults</vt:lpstr>
      <vt:lpstr>Samples</vt:lpstr>
      <vt:lpstr>SamplesOrEstimateFlag</vt:lpstr>
      <vt:lpstr>StartDate</vt:lpstr>
      <vt:lpstr>StoryCountHighEstimate</vt:lpstr>
      <vt:lpstr>StoryCountLowEstimate</vt:lpstr>
      <vt:lpstr>StorySplitRateHighEstimate</vt:lpstr>
      <vt:lpstr>StorySplitRateLowEstimate</vt:lpstr>
      <vt:lpstr>ThroughputHighEstimate</vt:lpstr>
      <vt:lpstr>ThroughputLowEstimate</vt:lpstr>
      <vt:lpstr>ThroughputMonthAdjustmentRange</vt:lpstr>
      <vt:lpstr>TotalCount</vt:lpstr>
      <vt:lpstr>TotalThroughputSampleCount</vt:lpstr>
      <vt:lpstr>WeeksToForecast</vt:lpstr>
      <vt:lpstr>WeeksToZeroResults</vt:lpstr>
    </vt:vector>
  </TitlesOfParts>
  <Company>U.S. Department of Labor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Pulsifer, Michael - OASAM OCIO</dc:creator>
  <cp:lastModifiedBy>Pulsifer, Michael - OASAM OCIO</cp:lastModifiedBy>
  <cp:revision/>
  <dcterms:created xsi:type="dcterms:W3CDTF">2017-03-01T18:49:10Z</dcterms:created>
  <dcterms:modified xsi:type="dcterms:W3CDTF">2017-03-21T12:14:24Z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0x0101005814006D8EE1BE41BD1F1DDECD586CE7</vt:lpwstr>
  </property>
  <property fmtid="{D5CDD505-2E9C-101B-9397-08002B2CF9AE}" pid="3" name="_dlc_DocIdItemGuid">
    <vt:lpwstr>906a5bf9-e536-45d4-9a49-946d1fea62e0</vt:lpwstr>
  </property>
</Properties>
</file>